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105" windowWidth="14805" windowHeight="8010" tabRatio="962"/>
  </bookViews>
  <sheets>
    <sheet name="Bydelenes fordelingssystem" sheetId="62" r:id="rId1"/>
    <sheet name="Tabelloversikt" sheetId="47" r:id="rId2"/>
    <sheet name="Tabell 1.1 tekst" sheetId="63" r:id="rId3"/>
    <sheet name="Tabell 1.1" sheetId="30" r:id="rId4"/>
    <sheet name="Tabell 1.2" sheetId="21" r:id="rId5"/>
    <sheet name="Tabell 2.1 tekst" sheetId="64" r:id="rId6"/>
    <sheet name="Tabell 2.1" sheetId="60" r:id="rId7"/>
    <sheet name="Tabell 2.2 tekst" sheetId="65" r:id="rId8"/>
    <sheet name="Tabell 2.2" sheetId="38" r:id="rId9"/>
    <sheet name="Min bydel" sheetId="46" r:id="rId10"/>
    <sheet name="Tabell 2.3 tekst" sheetId="66" r:id="rId11"/>
    <sheet name="Tabell 2.3" sheetId="19" r:id="rId12"/>
    <sheet name="Tabell 3.1 tekst" sheetId="67" r:id="rId13"/>
    <sheet name="Tabell 3.1" sheetId="17" r:id="rId14"/>
    <sheet name="Tabell 4.1 tekst" sheetId="68" r:id="rId15"/>
    <sheet name="Tabell 4.1" sheetId="23" r:id="rId16"/>
    <sheet name="Tabell 4.2-4.4" sheetId="27" r:id="rId17"/>
    <sheet name="Tabell 4.5-4.7 tekst" sheetId="69" r:id="rId18"/>
    <sheet name="Tabell 4.5-4.7" sheetId="26" r:id="rId19"/>
    <sheet name="Tabell 5.1-5.2" sheetId="33" r:id="rId20"/>
    <sheet name="Kriterieoversikt" sheetId="70" r:id="rId21"/>
    <sheet name="Tabell 1.1 DOK32018" sheetId="59" r:id="rId22"/>
    <sheet name="Tabell 2.1 DOK32018" sheetId="61" r:id="rId23"/>
    <sheet name="Tabell 2.2 DOK3 2018" sheetId="58" r:id="rId24"/>
    <sheet name="Tabell 2.3 DOK32018" sheetId="39" r:id="rId25"/>
    <sheet name="Kriterier 2018" sheetId="54" r:id="rId26"/>
    <sheet name="Tabell 4.5-4.7 2018" sheetId="56" r:id="rId27"/>
  </sheets>
  <definedNames>
    <definedName name="_1.__Gamle_Oslo" localSheetId="0">#REF!</definedName>
    <definedName name="_1.__Gamle_Oslo" localSheetId="20">#REF!</definedName>
    <definedName name="_1.__Gamle_Oslo" localSheetId="2">#REF!</definedName>
    <definedName name="_1.__Gamle_Oslo" localSheetId="5">#REF!</definedName>
    <definedName name="_1.__Gamle_Oslo" localSheetId="7">#REF!</definedName>
    <definedName name="_1.__Gamle_Oslo" localSheetId="10">#REF!</definedName>
    <definedName name="_1.__Gamle_Oslo" localSheetId="12">#REF!</definedName>
    <definedName name="_1.__Gamle_Oslo" localSheetId="14">#REF!</definedName>
    <definedName name="_1.__Gamle_Oslo" localSheetId="17">#REF!</definedName>
    <definedName name="_1.__Gamle_Oslo">#REF!</definedName>
    <definedName name="_1._Gamle_Oslo">#REF!</definedName>
    <definedName name="BE">'Tabell 2.2'!$A$1</definedName>
    <definedName name="BK">'Tabell 3.1'!$A$1</definedName>
    <definedName name="BR">#REF!</definedName>
    <definedName name="BS">'Tabell 1.1'!$A$3</definedName>
    <definedName name="bydel" localSheetId="0">#REF!</definedName>
    <definedName name="bydel" localSheetId="20">#REF!</definedName>
    <definedName name="bydel" localSheetId="2">#REF!</definedName>
    <definedName name="bydel" localSheetId="5">#REF!</definedName>
    <definedName name="bydel" localSheetId="7">#REF!</definedName>
    <definedName name="bydel" localSheetId="10">#REF!</definedName>
    <definedName name="bydel" localSheetId="12">#REF!</definedName>
    <definedName name="bydel" localSheetId="14">#REF!</definedName>
    <definedName name="bydel" localSheetId="17">#REF!</definedName>
    <definedName name="bydel">#REF!</definedName>
    <definedName name="d">'Tabell 1.1'!$A$3</definedName>
    <definedName name="DFB">'Tabell 5.1-5.2'!$A$1</definedName>
    <definedName name="DGK">'Tabell 4.1'!$A$2</definedName>
    <definedName name="DI">'Tabell 4.2-4.4'!$A$22</definedName>
    <definedName name="Gamle_Oslo">#REF!</definedName>
    <definedName name="KAPVA">'Tabell 5.1-5.2'!$A$20</definedName>
    <definedName name="KLPP">#REF!</definedName>
    <definedName name="KS">'Tabell 2.3'!$A$1</definedName>
    <definedName name="LUI">'Tabell 4.2-4.4'!$A$2</definedName>
    <definedName name="OIKB">'Tabell 4.5-4.7'!$A$28</definedName>
    <definedName name="OKB">'Tabell 4.5-4.7'!$A$2</definedName>
    <definedName name="SA">'Tabell 1.2'!$A$2</definedName>
    <definedName name="Tabell_2.1_Bydelsfordelt_budsjett">'Tabell 2.1'!$A$2</definedName>
    <definedName name="UI">'Tabell 4.2-4.4'!$A$12</definedName>
    <definedName name="VHB">'Tabell 4.5-4.7'!$A$53</definedName>
  </definedNames>
  <calcPr calcId="145621"/>
</workbook>
</file>

<file path=xl/calcChain.xml><?xml version="1.0" encoding="utf-8"?>
<calcChain xmlns="http://schemas.openxmlformats.org/spreadsheetml/2006/main">
  <c r="L21" i="46" l="1"/>
  <c r="L16" i="46"/>
  <c r="L10" i="46" s="1"/>
  <c r="L6" i="46"/>
  <c r="K7" i="46"/>
  <c r="K8" i="46"/>
  <c r="K9" i="46"/>
  <c r="K10" i="46"/>
  <c r="K11" i="46"/>
  <c r="K12" i="46"/>
  <c r="K13" i="46"/>
  <c r="K14" i="46"/>
  <c r="K15" i="46"/>
  <c r="K16" i="46"/>
  <c r="K17" i="46"/>
  <c r="K18" i="46"/>
  <c r="K19" i="46"/>
  <c r="K20" i="46"/>
  <c r="K21" i="46"/>
  <c r="K6" i="46"/>
  <c r="J7" i="46"/>
  <c r="J8" i="46"/>
  <c r="J9" i="46"/>
  <c r="J10" i="46"/>
  <c r="J11" i="46"/>
  <c r="J12" i="46"/>
  <c r="J13" i="46"/>
  <c r="J14" i="46"/>
  <c r="J15" i="46"/>
  <c r="J16" i="46"/>
  <c r="J17" i="46"/>
  <c r="J18" i="46"/>
  <c r="J19" i="46"/>
  <c r="J20" i="46"/>
  <c r="J21" i="46"/>
  <c r="J6" i="46"/>
  <c r="I7" i="46"/>
  <c r="I8" i="46"/>
  <c r="I9" i="46"/>
  <c r="I10" i="46"/>
  <c r="I11" i="46"/>
  <c r="I12" i="46"/>
  <c r="I13" i="46"/>
  <c r="I14" i="46"/>
  <c r="I15" i="46"/>
  <c r="I16" i="46"/>
  <c r="I17" i="46"/>
  <c r="I18" i="46"/>
  <c r="I19" i="46"/>
  <c r="I20" i="46"/>
  <c r="I21" i="46"/>
  <c r="I6" i="46"/>
  <c r="H7" i="46"/>
  <c r="H8" i="46"/>
  <c r="H9" i="46"/>
  <c r="H10" i="46"/>
  <c r="H11" i="46"/>
  <c r="H12" i="46"/>
  <c r="H13" i="46"/>
  <c r="H14" i="46"/>
  <c r="H15" i="46"/>
  <c r="H16" i="46"/>
  <c r="H17" i="46"/>
  <c r="H18" i="46"/>
  <c r="H19" i="46"/>
  <c r="H20" i="46"/>
  <c r="H21" i="46"/>
  <c r="H6" i="46"/>
  <c r="G7" i="46"/>
  <c r="G8" i="46"/>
  <c r="G9" i="46"/>
  <c r="G10" i="46"/>
  <c r="G11" i="46"/>
  <c r="G12" i="46"/>
  <c r="G13" i="46"/>
  <c r="G14" i="46"/>
  <c r="G15" i="46"/>
  <c r="G16" i="46"/>
  <c r="G17" i="46"/>
  <c r="G18" i="46"/>
  <c r="G19" i="46"/>
  <c r="G20" i="46"/>
  <c r="G21" i="46"/>
  <c r="G6" i="46"/>
  <c r="F7" i="46"/>
  <c r="F8" i="46"/>
  <c r="F9" i="46"/>
  <c r="F10" i="46"/>
  <c r="F11" i="46"/>
  <c r="F12" i="46"/>
  <c r="F13" i="46"/>
  <c r="F14" i="46"/>
  <c r="F15" i="46"/>
  <c r="F16" i="46"/>
  <c r="F17" i="46"/>
  <c r="F18" i="46"/>
  <c r="F19" i="46"/>
  <c r="F20" i="46"/>
  <c r="F21" i="46"/>
  <c r="F6" i="46"/>
  <c r="E7" i="46"/>
  <c r="E8" i="46"/>
  <c r="E9" i="46"/>
  <c r="E10" i="46"/>
  <c r="E11" i="46"/>
  <c r="E12" i="46"/>
  <c r="E13" i="46"/>
  <c r="E14" i="46"/>
  <c r="E15" i="46"/>
  <c r="E16" i="46"/>
  <c r="E17" i="46"/>
  <c r="E18" i="46"/>
  <c r="E19" i="46"/>
  <c r="E20" i="46"/>
  <c r="E21" i="46"/>
  <c r="E6" i="46"/>
  <c r="D11" i="46"/>
  <c r="D12" i="46"/>
  <c r="D13" i="46"/>
  <c r="D14" i="46"/>
  <c r="D15" i="46"/>
  <c r="D16" i="46"/>
  <c r="D17" i="46"/>
  <c r="D18" i="46"/>
  <c r="D19" i="46"/>
  <c r="D20" i="46"/>
  <c r="D21" i="46"/>
  <c r="D10" i="46"/>
  <c r="C7" i="46"/>
  <c r="C8" i="46"/>
  <c r="C9" i="46"/>
  <c r="C10" i="46"/>
  <c r="C11" i="46"/>
  <c r="C12" i="46"/>
  <c r="C13" i="46"/>
  <c r="C14" i="46"/>
  <c r="C15" i="46"/>
  <c r="C16" i="46"/>
  <c r="C17" i="46"/>
  <c r="C18" i="46"/>
  <c r="C19" i="46"/>
  <c r="C20" i="46"/>
  <c r="C21" i="46"/>
  <c r="C6" i="46"/>
  <c r="B17" i="46"/>
  <c r="B18" i="46"/>
  <c r="B19" i="46"/>
  <c r="B20" i="46"/>
  <c r="B21" i="46"/>
  <c r="A17" i="46"/>
  <c r="E5" i="19"/>
  <c r="F5" i="19"/>
  <c r="G5" i="19"/>
  <c r="H5" i="19"/>
  <c r="I5" i="19"/>
  <c r="J5" i="19"/>
  <c r="K5" i="19"/>
  <c r="L5" i="19"/>
  <c r="M5" i="19"/>
  <c r="N5" i="19"/>
  <c r="O5" i="19"/>
  <c r="P5" i="19"/>
  <c r="Q5" i="19"/>
  <c r="R5" i="19"/>
  <c r="S5" i="19"/>
  <c r="D5" i="19"/>
  <c r="A177" i="38" l="1"/>
  <c r="A159" i="38"/>
  <c r="A141" i="38"/>
  <c r="A123" i="38"/>
  <c r="A105" i="38"/>
  <c r="A87" i="38"/>
  <c r="A69" i="38"/>
  <c r="A51" i="38"/>
  <c r="A16" i="38"/>
  <c r="E183" i="38" l="1"/>
  <c r="F183" i="38"/>
  <c r="G183" i="38"/>
  <c r="H183" i="38"/>
  <c r="I183" i="38"/>
  <c r="J183" i="38"/>
  <c r="K183" i="38"/>
  <c r="L183" i="38"/>
  <c r="M183" i="38"/>
  <c r="N183" i="38"/>
  <c r="O183" i="38"/>
  <c r="P183" i="38"/>
  <c r="Q183" i="38"/>
  <c r="R183" i="38"/>
  <c r="S183" i="38"/>
  <c r="D183" i="38"/>
  <c r="E22" i="38"/>
  <c r="F22" i="38"/>
  <c r="G22" i="38"/>
  <c r="H22" i="38"/>
  <c r="I22" i="38"/>
  <c r="J22" i="38"/>
  <c r="K22" i="38"/>
  <c r="L22" i="38"/>
  <c r="M22" i="38"/>
  <c r="N22" i="38"/>
  <c r="O22" i="38"/>
  <c r="P22" i="38"/>
  <c r="Q22" i="38"/>
  <c r="R22" i="38"/>
  <c r="S22" i="38"/>
  <c r="D22" i="38"/>
  <c r="S11" i="60"/>
  <c r="S67" i="60"/>
  <c r="F11" i="30" l="1"/>
  <c r="D83" i="19" l="1"/>
  <c r="E83" i="19"/>
  <c r="F83" i="19"/>
  <c r="G83" i="19"/>
  <c r="H83" i="19"/>
  <c r="I83" i="19"/>
  <c r="J83" i="19"/>
  <c r="K83" i="19"/>
  <c r="L83" i="19"/>
  <c r="M83" i="19"/>
  <c r="N83" i="19"/>
  <c r="O83" i="19"/>
  <c r="P83" i="19"/>
  <c r="Q83" i="19"/>
  <c r="R83" i="19"/>
  <c r="E77" i="19" l="1"/>
  <c r="F77" i="19"/>
  <c r="G77" i="19"/>
  <c r="H77" i="19"/>
  <c r="I77" i="19"/>
  <c r="J77" i="19"/>
  <c r="K77" i="19"/>
  <c r="L77" i="19"/>
  <c r="M77" i="19"/>
  <c r="N77" i="19"/>
  <c r="O77" i="19"/>
  <c r="P77" i="19"/>
  <c r="Q77" i="19"/>
  <c r="R77" i="19"/>
  <c r="D77" i="19"/>
  <c r="E52" i="19"/>
  <c r="F52" i="19"/>
  <c r="G52" i="19"/>
  <c r="H52" i="19"/>
  <c r="I52" i="19"/>
  <c r="J52" i="19"/>
  <c r="K52" i="19"/>
  <c r="L52" i="19"/>
  <c r="M52" i="19"/>
  <c r="N52" i="19"/>
  <c r="O52" i="19"/>
  <c r="P52" i="19"/>
  <c r="Q52" i="19"/>
  <c r="R52" i="19"/>
  <c r="D52" i="19"/>
  <c r="S51" i="19"/>
  <c r="F13" i="30" l="1"/>
  <c r="S17" i="19" l="1"/>
  <c r="E73" i="19" l="1"/>
  <c r="F73" i="19"/>
  <c r="G73" i="19"/>
  <c r="H73" i="19"/>
  <c r="I73" i="19"/>
  <c r="J73" i="19"/>
  <c r="K73" i="19"/>
  <c r="L73" i="19"/>
  <c r="M73" i="19"/>
  <c r="N73" i="19"/>
  <c r="O73" i="19"/>
  <c r="P73" i="19"/>
  <c r="Q73" i="19"/>
  <c r="R73" i="19"/>
  <c r="D73" i="19"/>
  <c r="E34" i="19"/>
  <c r="F34" i="19"/>
  <c r="G34" i="19"/>
  <c r="H34" i="19"/>
  <c r="I34" i="19"/>
  <c r="J34" i="19"/>
  <c r="K34" i="19"/>
  <c r="L34" i="19"/>
  <c r="M34" i="19"/>
  <c r="N34" i="19"/>
  <c r="O34" i="19"/>
  <c r="P34" i="19"/>
  <c r="Q34" i="19"/>
  <c r="R34" i="19"/>
  <c r="D34" i="19"/>
  <c r="E12" i="19"/>
  <c r="F12" i="19"/>
  <c r="G12" i="19"/>
  <c r="H12" i="19"/>
  <c r="I12" i="19"/>
  <c r="J12" i="19"/>
  <c r="K12" i="19"/>
  <c r="L12" i="19"/>
  <c r="M12" i="19"/>
  <c r="N12" i="19"/>
  <c r="O12" i="19"/>
  <c r="P12" i="19"/>
  <c r="Q12" i="19"/>
  <c r="R12" i="19"/>
  <c r="D12" i="19"/>
  <c r="S84" i="19"/>
  <c r="S72" i="19"/>
  <c r="S50" i="19"/>
  <c r="S33" i="19"/>
  <c r="S23" i="19"/>
  <c r="S11" i="19"/>
  <c r="S71" i="19"/>
  <c r="S22" i="19"/>
  <c r="S70" i="19"/>
  <c r="S69" i="19"/>
  <c r="S68" i="19"/>
  <c r="AP57" i="56" l="1"/>
  <c r="AP58" i="56"/>
  <c r="AP59" i="56"/>
  <c r="AP60" i="56"/>
  <c r="AP61" i="56"/>
  <c r="AP62" i="56"/>
  <c r="AP56" i="56"/>
  <c r="E162" i="38" l="1"/>
  <c r="F162" i="38"/>
  <c r="G162" i="38"/>
  <c r="H162" i="38"/>
  <c r="I162" i="38"/>
  <c r="J162" i="38"/>
  <c r="K162" i="38"/>
  <c r="L162" i="38"/>
  <c r="M162" i="38"/>
  <c r="N162" i="38"/>
  <c r="O162" i="38"/>
  <c r="P162" i="38"/>
  <c r="Q162" i="38"/>
  <c r="R162" i="38"/>
  <c r="D162" i="38"/>
  <c r="E144" i="38"/>
  <c r="F144" i="38"/>
  <c r="G144" i="38"/>
  <c r="H144" i="38"/>
  <c r="I144" i="38"/>
  <c r="J144" i="38"/>
  <c r="K144" i="38"/>
  <c r="L144" i="38"/>
  <c r="M144" i="38"/>
  <c r="N144" i="38"/>
  <c r="O144" i="38"/>
  <c r="P144" i="38"/>
  <c r="Q144" i="38"/>
  <c r="R144" i="38"/>
  <c r="D144" i="38"/>
  <c r="E126" i="38"/>
  <c r="F126" i="38"/>
  <c r="G126" i="38"/>
  <c r="H126" i="38"/>
  <c r="I126" i="38"/>
  <c r="J126" i="38"/>
  <c r="K126" i="38"/>
  <c r="L126" i="38"/>
  <c r="M126" i="38"/>
  <c r="N126" i="38"/>
  <c r="O126" i="38"/>
  <c r="P126" i="38"/>
  <c r="Q126" i="38"/>
  <c r="R126" i="38"/>
  <c r="D126" i="38"/>
  <c r="E108" i="38"/>
  <c r="F108" i="38"/>
  <c r="G108" i="38"/>
  <c r="H108" i="38"/>
  <c r="I108" i="38"/>
  <c r="J108" i="38"/>
  <c r="K108" i="38"/>
  <c r="L108" i="38"/>
  <c r="M108" i="38"/>
  <c r="N108" i="38"/>
  <c r="O108" i="38"/>
  <c r="P108" i="38"/>
  <c r="Q108" i="38"/>
  <c r="R108" i="38"/>
  <c r="D108" i="38"/>
  <c r="E90" i="38"/>
  <c r="F90" i="38"/>
  <c r="G90" i="38"/>
  <c r="H90" i="38"/>
  <c r="I90" i="38"/>
  <c r="J90" i="38"/>
  <c r="K90" i="38"/>
  <c r="L90" i="38"/>
  <c r="M90" i="38"/>
  <c r="N90" i="38"/>
  <c r="O90" i="38"/>
  <c r="P90" i="38"/>
  <c r="Q90" i="38"/>
  <c r="R90" i="38"/>
  <c r="D90" i="38"/>
  <c r="E54" i="38"/>
  <c r="F54" i="38"/>
  <c r="G54" i="38"/>
  <c r="H54" i="38"/>
  <c r="I54" i="38"/>
  <c r="J54" i="38"/>
  <c r="K54" i="38"/>
  <c r="L54" i="38"/>
  <c r="M54" i="38"/>
  <c r="N54" i="38"/>
  <c r="O54" i="38"/>
  <c r="P54" i="38"/>
  <c r="Q54" i="38"/>
  <c r="R54" i="38"/>
  <c r="E39" i="38"/>
  <c r="F39" i="38"/>
  <c r="G39" i="38"/>
  <c r="H39" i="38"/>
  <c r="I39" i="38"/>
  <c r="J39" i="38"/>
  <c r="K39" i="38"/>
  <c r="L39" i="38"/>
  <c r="M39" i="38"/>
  <c r="N39" i="38"/>
  <c r="O39" i="38"/>
  <c r="P39" i="38"/>
  <c r="Q39" i="38"/>
  <c r="R39" i="38"/>
  <c r="D39" i="38"/>
  <c r="D54" i="38"/>
  <c r="E186" i="38" l="1"/>
  <c r="F186" i="38"/>
  <c r="G186" i="38"/>
  <c r="H186" i="38"/>
  <c r="I186" i="38"/>
  <c r="J186" i="38"/>
  <c r="K186" i="38"/>
  <c r="L186" i="38"/>
  <c r="M186" i="38"/>
  <c r="N186" i="38"/>
  <c r="O186" i="38"/>
  <c r="P186" i="38"/>
  <c r="Q186" i="38"/>
  <c r="R186" i="38"/>
  <c r="S186" i="38"/>
  <c r="D186" i="38"/>
  <c r="E166" i="38"/>
  <c r="F166" i="38"/>
  <c r="G166" i="38"/>
  <c r="H166" i="38"/>
  <c r="I166" i="38"/>
  <c r="J166" i="38"/>
  <c r="K166" i="38"/>
  <c r="L166" i="38"/>
  <c r="M166" i="38"/>
  <c r="N166" i="38"/>
  <c r="O166" i="38"/>
  <c r="P166" i="38"/>
  <c r="Q166" i="38"/>
  <c r="R166" i="38"/>
  <c r="S166" i="38"/>
  <c r="D166" i="38"/>
  <c r="E148" i="38"/>
  <c r="F148" i="38"/>
  <c r="G148" i="38"/>
  <c r="H148" i="38"/>
  <c r="I148" i="38"/>
  <c r="J148" i="38"/>
  <c r="K148" i="38"/>
  <c r="L148" i="38"/>
  <c r="M148" i="38"/>
  <c r="N148" i="38"/>
  <c r="O148" i="38"/>
  <c r="P148" i="38"/>
  <c r="Q148" i="38"/>
  <c r="R148" i="38"/>
  <c r="S148" i="38"/>
  <c r="D148" i="38"/>
  <c r="E130" i="38"/>
  <c r="F130" i="38"/>
  <c r="G130" i="38"/>
  <c r="H130" i="38"/>
  <c r="I130" i="38"/>
  <c r="J130" i="38"/>
  <c r="K130" i="38"/>
  <c r="L130" i="38"/>
  <c r="M130" i="38"/>
  <c r="N130" i="38"/>
  <c r="O130" i="38"/>
  <c r="P130" i="38"/>
  <c r="Q130" i="38"/>
  <c r="R130" i="38"/>
  <c r="S130" i="38"/>
  <c r="D130" i="38"/>
  <c r="E112" i="38"/>
  <c r="F112" i="38"/>
  <c r="G112" i="38"/>
  <c r="H112" i="38"/>
  <c r="I112" i="38"/>
  <c r="J112" i="38"/>
  <c r="K112" i="38"/>
  <c r="L112" i="38"/>
  <c r="M112" i="38"/>
  <c r="N112" i="38"/>
  <c r="O112" i="38"/>
  <c r="P112" i="38"/>
  <c r="Q112" i="38"/>
  <c r="R112" i="38"/>
  <c r="S112" i="38"/>
  <c r="D112" i="38"/>
  <c r="E25" i="38"/>
  <c r="F25" i="38"/>
  <c r="G25" i="38"/>
  <c r="H25" i="38"/>
  <c r="I25" i="38"/>
  <c r="J25" i="38"/>
  <c r="K25" i="38"/>
  <c r="L25" i="38"/>
  <c r="M25" i="38"/>
  <c r="N25" i="38"/>
  <c r="O25" i="38"/>
  <c r="P25" i="38"/>
  <c r="Q25" i="38"/>
  <c r="R25" i="38"/>
  <c r="S25" i="38"/>
  <c r="D25" i="38"/>
  <c r="R89" i="38"/>
  <c r="Q89" i="38"/>
  <c r="P89" i="38"/>
  <c r="O89" i="38"/>
  <c r="N89" i="38"/>
  <c r="M89" i="38"/>
  <c r="L89" i="38"/>
  <c r="K89" i="38"/>
  <c r="J89" i="38"/>
  <c r="I89" i="38"/>
  <c r="H89" i="38"/>
  <c r="G89" i="38"/>
  <c r="F89" i="38"/>
  <c r="E89" i="38"/>
  <c r="D89" i="38"/>
  <c r="R107" i="38"/>
  <c r="Q107" i="38"/>
  <c r="P107" i="38"/>
  <c r="O107" i="38"/>
  <c r="N107" i="38"/>
  <c r="M107" i="38"/>
  <c r="L107" i="38"/>
  <c r="K107" i="38"/>
  <c r="J107" i="38"/>
  <c r="I107" i="38"/>
  <c r="H107" i="38"/>
  <c r="G107" i="38"/>
  <c r="F107" i="38"/>
  <c r="E107" i="38"/>
  <c r="D107" i="38"/>
  <c r="R180" i="38"/>
  <c r="Q180" i="38"/>
  <c r="P180" i="38"/>
  <c r="O180" i="38"/>
  <c r="N180" i="38"/>
  <c r="M180" i="38"/>
  <c r="L180" i="38"/>
  <c r="K180" i="38"/>
  <c r="J180" i="38"/>
  <c r="I180" i="38"/>
  <c r="H180" i="38"/>
  <c r="G180" i="38"/>
  <c r="F180" i="38"/>
  <c r="E180" i="38"/>
  <c r="D180" i="38"/>
  <c r="R179" i="38"/>
  <c r="Q179" i="38"/>
  <c r="P179" i="38"/>
  <c r="O179" i="38"/>
  <c r="N179" i="38"/>
  <c r="M179" i="38"/>
  <c r="L179" i="38"/>
  <c r="K179" i="38"/>
  <c r="J179" i="38"/>
  <c r="I179" i="38"/>
  <c r="H179" i="38"/>
  <c r="G179" i="38"/>
  <c r="F179" i="38"/>
  <c r="E179" i="38"/>
  <c r="D179" i="38"/>
  <c r="D118" i="38" l="1"/>
  <c r="E118" i="38"/>
  <c r="F118" i="38"/>
  <c r="G118" i="38"/>
  <c r="H118" i="38"/>
  <c r="I118" i="38"/>
  <c r="J118" i="38"/>
  <c r="K118" i="38"/>
  <c r="L118" i="38"/>
  <c r="M118" i="38"/>
  <c r="N118" i="38"/>
  <c r="O118" i="38"/>
  <c r="P118" i="38"/>
  <c r="Q118" i="38"/>
  <c r="R118" i="38"/>
  <c r="D119" i="38"/>
  <c r="E119" i="38"/>
  <c r="F119" i="38"/>
  <c r="G119" i="38"/>
  <c r="H119" i="38"/>
  <c r="I119" i="38"/>
  <c r="J119" i="38"/>
  <c r="K119" i="38"/>
  <c r="L119" i="38"/>
  <c r="M119" i="38"/>
  <c r="N119" i="38"/>
  <c r="O119" i="38"/>
  <c r="P119" i="38"/>
  <c r="Q119" i="38"/>
  <c r="R119" i="38"/>
  <c r="D120" i="38"/>
  <c r="E120" i="38"/>
  <c r="F120" i="38"/>
  <c r="G120" i="38"/>
  <c r="H120" i="38"/>
  <c r="I120" i="38"/>
  <c r="J120" i="38"/>
  <c r="K120" i="38"/>
  <c r="L120" i="38"/>
  <c r="M120" i="38"/>
  <c r="N120" i="38"/>
  <c r="O120" i="38"/>
  <c r="P120" i="38"/>
  <c r="Q120" i="38"/>
  <c r="R120" i="38"/>
  <c r="D121" i="38"/>
  <c r="E121" i="38"/>
  <c r="F121" i="38"/>
  <c r="G121" i="38"/>
  <c r="H121" i="38"/>
  <c r="I121" i="38"/>
  <c r="J121" i="38"/>
  <c r="K121" i="38"/>
  <c r="L121" i="38"/>
  <c r="M121" i="38"/>
  <c r="N121" i="38"/>
  <c r="O121" i="38"/>
  <c r="P121" i="38"/>
  <c r="Q121" i="38"/>
  <c r="R121" i="38"/>
  <c r="D122" i="38"/>
  <c r="E122" i="38"/>
  <c r="F122" i="38"/>
  <c r="G122" i="38"/>
  <c r="H122" i="38"/>
  <c r="I122" i="38"/>
  <c r="J122" i="38"/>
  <c r="K122" i="38"/>
  <c r="L122" i="38"/>
  <c r="M122" i="38"/>
  <c r="N122" i="38"/>
  <c r="O122" i="38"/>
  <c r="P122" i="38"/>
  <c r="Q122" i="38"/>
  <c r="R122" i="38"/>
  <c r="E117" i="38"/>
  <c r="F117" i="38"/>
  <c r="G117" i="38"/>
  <c r="H117" i="38"/>
  <c r="I117" i="38"/>
  <c r="J117" i="38"/>
  <c r="K117" i="38"/>
  <c r="L117" i="38"/>
  <c r="M117" i="38"/>
  <c r="N117" i="38"/>
  <c r="O117" i="38"/>
  <c r="P117" i="38"/>
  <c r="Q117" i="38"/>
  <c r="R117" i="38"/>
  <c r="D117" i="38"/>
  <c r="R38" i="38"/>
  <c r="Q38" i="38"/>
  <c r="P38" i="38"/>
  <c r="O38" i="38"/>
  <c r="N38" i="38"/>
  <c r="M38" i="38"/>
  <c r="L38" i="38"/>
  <c r="K38" i="38"/>
  <c r="J38" i="38"/>
  <c r="I38" i="38"/>
  <c r="H38" i="38"/>
  <c r="G38" i="38"/>
  <c r="F38" i="38"/>
  <c r="E38" i="38"/>
  <c r="D38" i="38"/>
  <c r="R53" i="38"/>
  <c r="Q53" i="38"/>
  <c r="P53" i="38"/>
  <c r="O53" i="38"/>
  <c r="N53" i="38"/>
  <c r="M53" i="38"/>
  <c r="L53" i="38"/>
  <c r="K53" i="38"/>
  <c r="J53" i="38"/>
  <c r="I53" i="38"/>
  <c r="H53" i="38"/>
  <c r="G53" i="38"/>
  <c r="F53" i="38"/>
  <c r="E53" i="38"/>
  <c r="D53" i="38"/>
  <c r="D172" i="38"/>
  <c r="E172" i="38"/>
  <c r="F172" i="38"/>
  <c r="G172" i="38"/>
  <c r="H172" i="38"/>
  <c r="I172" i="38"/>
  <c r="J172" i="38"/>
  <c r="K172" i="38"/>
  <c r="L172" i="38"/>
  <c r="M172" i="38"/>
  <c r="N172" i="38"/>
  <c r="O172" i="38"/>
  <c r="P172" i="38"/>
  <c r="Q172" i="38"/>
  <c r="R172" i="38"/>
  <c r="D173" i="38"/>
  <c r="E173" i="38"/>
  <c r="F173" i="38"/>
  <c r="G173" i="38"/>
  <c r="H173" i="38"/>
  <c r="I173" i="38"/>
  <c r="J173" i="38"/>
  <c r="K173" i="38"/>
  <c r="L173" i="38"/>
  <c r="M173" i="38"/>
  <c r="N173" i="38"/>
  <c r="O173" i="38"/>
  <c r="P173" i="38"/>
  <c r="Q173" i="38"/>
  <c r="R173" i="38"/>
  <c r="D174" i="38"/>
  <c r="E174" i="38"/>
  <c r="F174" i="38"/>
  <c r="G174" i="38"/>
  <c r="H174" i="38"/>
  <c r="I174" i="38"/>
  <c r="J174" i="38"/>
  <c r="K174" i="38"/>
  <c r="L174" i="38"/>
  <c r="M174" i="38"/>
  <c r="N174" i="38"/>
  <c r="O174" i="38"/>
  <c r="P174" i="38"/>
  <c r="Q174" i="38"/>
  <c r="R174" i="38"/>
  <c r="D175" i="38"/>
  <c r="E175" i="38"/>
  <c r="F175" i="38"/>
  <c r="G175" i="38"/>
  <c r="H175" i="38"/>
  <c r="I175" i="38"/>
  <c r="J175" i="38"/>
  <c r="K175" i="38"/>
  <c r="L175" i="38"/>
  <c r="M175" i="38"/>
  <c r="N175" i="38"/>
  <c r="O175" i="38"/>
  <c r="P175" i="38"/>
  <c r="Q175" i="38"/>
  <c r="R175" i="38"/>
  <c r="D176" i="38"/>
  <c r="E176" i="38"/>
  <c r="F176" i="38"/>
  <c r="G176" i="38"/>
  <c r="H176" i="38"/>
  <c r="I176" i="38"/>
  <c r="J176" i="38"/>
  <c r="K176" i="38"/>
  <c r="L176" i="38"/>
  <c r="M176" i="38"/>
  <c r="N176" i="38"/>
  <c r="O176" i="38"/>
  <c r="P176" i="38"/>
  <c r="Q176" i="38"/>
  <c r="R176" i="38"/>
  <c r="E171" i="38"/>
  <c r="F171" i="38"/>
  <c r="G171" i="38"/>
  <c r="H171" i="38"/>
  <c r="I171" i="38"/>
  <c r="J171" i="38"/>
  <c r="K171" i="38"/>
  <c r="L171" i="38"/>
  <c r="M171" i="38"/>
  <c r="N171" i="38"/>
  <c r="O171" i="38"/>
  <c r="P171" i="38"/>
  <c r="Q171" i="38"/>
  <c r="R171" i="38"/>
  <c r="D171" i="38"/>
  <c r="R161" i="38"/>
  <c r="Q161" i="38"/>
  <c r="P161" i="38"/>
  <c r="O161" i="38"/>
  <c r="N161" i="38"/>
  <c r="M161" i="38"/>
  <c r="L161" i="38"/>
  <c r="K161" i="38"/>
  <c r="J161" i="38"/>
  <c r="I161" i="38"/>
  <c r="H161" i="38"/>
  <c r="G161" i="38"/>
  <c r="F161" i="38"/>
  <c r="E161" i="38"/>
  <c r="D161" i="38"/>
  <c r="D154" i="38"/>
  <c r="E154" i="38"/>
  <c r="F154" i="38"/>
  <c r="G154" i="38"/>
  <c r="H154" i="38"/>
  <c r="I154" i="38"/>
  <c r="J154" i="38"/>
  <c r="K154" i="38"/>
  <c r="L154" i="38"/>
  <c r="M154" i="38"/>
  <c r="N154" i="38"/>
  <c r="O154" i="38"/>
  <c r="P154" i="38"/>
  <c r="Q154" i="38"/>
  <c r="R154" i="38"/>
  <c r="D155" i="38"/>
  <c r="E155" i="38"/>
  <c r="F155" i="38"/>
  <c r="G155" i="38"/>
  <c r="H155" i="38"/>
  <c r="I155" i="38"/>
  <c r="J155" i="38"/>
  <c r="K155" i="38"/>
  <c r="L155" i="38"/>
  <c r="M155" i="38"/>
  <c r="N155" i="38"/>
  <c r="O155" i="38"/>
  <c r="P155" i="38"/>
  <c r="Q155" i="38"/>
  <c r="R155" i="38"/>
  <c r="D156" i="38"/>
  <c r="E156" i="38"/>
  <c r="F156" i="38"/>
  <c r="G156" i="38"/>
  <c r="H156" i="38"/>
  <c r="I156" i="38"/>
  <c r="J156" i="38"/>
  <c r="K156" i="38"/>
  <c r="L156" i="38"/>
  <c r="M156" i="38"/>
  <c r="N156" i="38"/>
  <c r="O156" i="38"/>
  <c r="P156" i="38"/>
  <c r="Q156" i="38"/>
  <c r="R156" i="38"/>
  <c r="D157" i="38"/>
  <c r="E157" i="38"/>
  <c r="F157" i="38"/>
  <c r="G157" i="38"/>
  <c r="H157" i="38"/>
  <c r="I157" i="38"/>
  <c r="J157" i="38"/>
  <c r="K157" i="38"/>
  <c r="L157" i="38"/>
  <c r="M157" i="38"/>
  <c r="N157" i="38"/>
  <c r="O157" i="38"/>
  <c r="P157" i="38"/>
  <c r="Q157" i="38"/>
  <c r="R157" i="38"/>
  <c r="D158" i="38"/>
  <c r="E158" i="38"/>
  <c r="F158" i="38"/>
  <c r="G158" i="38"/>
  <c r="H158" i="38"/>
  <c r="I158" i="38"/>
  <c r="J158" i="38"/>
  <c r="K158" i="38"/>
  <c r="L158" i="38"/>
  <c r="M158" i="38"/>
  <c r="N158" i="38"/>
  <c r="O158" i="38"/>
  <c r="P158" i="38"/>
  <c r="Q158" i="38"/>
  <c r="R158" i="38"/>
  <c r="E153" i="38"/>
  <c r="F153" i="38"/>
  <c r="G153" i="38"/>
  <c r="H153" i="38"/>
  <c r="I153" i="38"/>
  <c r="J153" i="38"/>
  <c r="K153" i="38"/>
  <c r="L153" i="38"/>
  <c r="M153" i="38"/>
  <c r="N153" i="38"/>
  <c r="O153" i="38"/>
  <c r="P153" i="38"/>
  <c r="Q153" i="38"/>
  <c r="R153" i="38"/>
  <c r="D153" i="38"/>
  <c r="E143" i="38"/>
  <c r="F143" i="38"/>
  <c r="G143" i="38"/>
  <c r="H143" i="38"/>
  <c r="I143" i="38"/>
  <c r="J143" i="38"/>
  <c r="K143" i="38"/>
  <c r="L143" i="38"/>
  <c r="M143" i="38"/>
  <c r="N143" i="38"/>
  <c r="O143" i="38"/>
  <c r="P143" i="38"/>
  <c r="Q143" i="38"/>
  <c r="R143" i="38"/>
  <c r="D143" i="38"/>
  <c r="D136" i="38"/>
  <c r="E136" i="38"/>
  <c r="F136" i="38"/>
  <c r="G136" i="38"/>
  <c r="H136" i="38"/>
  <c r="I136" i="38"/>
  <c r="J136" i="38"/>
  <c r="K136" i="38"/>
  <c r="L136" i="38"/>
  <c r="M136" i="38"/>
  <c r="N136" i="38"/>
  <c r="O136" i="38"/>
  <c r="P136" i="38"/>
  <c r="Q136" i="38"/>
  <c r="R136" i="38"/>
  <c r="D137" i="38"/>
  <c r="E137" i="38"/>
  <c r="F137" i="38"/>
  <c r="G137" i="38"/>
  <c r="H137" i="38"/>
  <c r="I137" i="38"/>
  <c r="J137" i="38"/>
  <c r="K137" i="38"/>
  <c r="L137" i="38"/>
  <c r="M137" i="38"/>
  <c r="N137" i="38"/>
  <c r="O137" i="38"/>
  <c r="P137" i="38"/>
  <c r="Q137" i="38"/>
  <c r="R137" i="38"/>
  <c r="D138" i="38"/>
  <c r="E138" i="38"/>
  <c r="F138" i="38"/>
  <c r="G138" i="38"/>
  <c r="H138" i="38"/>
  <c r="I138" i="38"/>
  <c r="J138" i="38"/>
  <c r="K138" i="38"/>
  <c r="L138" i="38"/>
  <c r="M138" i="38"/>
  <c r="N138" i="38"/>
  <c r="O138" i="38"/>
  <c r="P138" i="38"/>
  <c r="Q138" i="38"/>
  <c r="R138" i="38"/>
  <c r="D139" i="38"/>
  <c r="E139" i="38"/>
  <c r="F139" i="38"/>
  <c r="G139" i="38"/>
  <c r="H139" i="38"/>
  <c r="I139" i="38"/>
  <c r="J139" i="38"/>
  <c r="K139" i="38"/>
  <c r="L139" i="38"/>
  <c r="M139" i="38"/>
  <c r="N139" i="38"/>
  <c r="O139" i="38"/>
  <c r="P139" i="38"/>
  <c r="Q139" i="38"/>
  <c r="R139" i="38"/>
  <c r="D140" i="38"/>
  <c r="E140" i="38"/>
  <c r="F140" i="38"/>
  <c r="G140" i="38"/>
  <c r="H140" i="38"/>
  <c r="I140" i="38"/>
  <c r="J140" i="38"/>
  <c r="K140" i="38"/>
  <c r="L140" i="38"/>
  <c r="M140" i="38"/>
  <c r="N140" i="38"/>
  <c r="O140" i="38"/>
  <c r="P140" i="38"/>
  <c r="Q140" i="38"/>
  <c r="R140" i="38"/>
  <c r="E135" i="38"/>
  <c r="F135" i="38"/>
  <c r="G135" i="38"/>
  <c r="H135" i="38"/>
  <c r="I135" i="38"/>
  <c r="J135" i="38"/>
  <c r="K135" i="38"/>
  <c r="L135" i="38"/>
  <c r="M135" i="38"/>
  <c r="N135" i="38"/>
  <c r="O135" i="38"/>
  <c r="P135" i="38"/>
  <c r="Q135" i="38"/>
  <c r="R135" i="38"/>
  <c r="D135" i="38"/>
  <c r="E125" i="38"/>
  <c r="F125" i="38"/>
  <c r="G125" i="38"/>
  <c r="H125" i="38"/>
  <c r="I125" i="38"/>
  <c r="J125" i="38"/>
  <c r="K125" i="38"/>
  <c r="L125" i="38"/>
  <c r="M125" i="38"/>
  <c r="N125" i="38"/>
  <c r="O125" i="38"/>
  <c r="P125" i="38"/>
  <c r="Q125" i="38"/>
  <c r="R125" i="38"/>
  <c r="D125" i="38"/>
  <c r="E94" i="38"/>
  <c r="F94" i="38"/>
  <c r="G94" i="38"/>
  <c r="H94" i="38"/>
  <c r="I94" i="38"/>
  <c r="J94" i="38"/>
  <c r="K94" i="38"/>
  <c r="L94" i="38"/>
  <c r="M94" i="38"/>
  <c r="N94" i="38"/>
  <c r="O94" i="38"/>
  <c r="P94" i="38"/>
  <c r="Q94" i="38"/>
  <c r="R94" i="38"/>
  <c r="S94" i="38"/>
  <c r="D94" i="38"/>
  <c r="E76" i="38"/>
  <c r="F76" i="38"/>
  <c r="G76" i="38"/>
  <c r="H76" i="38"/>
  <c r="I76" i="38"/>
  <c r="J76" i="38"/>
  <c r="K76" i="38"/>
  <c r="L76" i="38"/>
  <c r="M76" i="38"/>
  <c r="N76" i="38"/>
  <c r="O76" i="38"/>
  <c r="P76" i="38"/>
  <c r="Q76" i="38"/>
  <c r="R76" i="38"/>
  <c r="S76" i="38"/>
  <c r="D76" i="38"/>
  <c r="G78" i="38" l="1"/>
  <c r="G95" i="38"/>
  <c r="L95" i="38"/>
  <c r="H95" i="38"/>
  <c r="P95" i="38"/>
  <c r="N95" i="38"/>
  <c r="F95" i="38"/>
  <c r="R95" i="38"/>
  <c r="J95" i="38"/>
  <c r="Q95" i="38"/>
  <c r="M95" i="38"/>
  <c r="I95" i="38"/>
  <c r="E95" i="38"/>
  <c r="S95" i="38"/>
  <c r="O95" i="38"/>
  <c r="K95" i="38"/>
  <c r="R77" i="38"/>
  <c r="R78" i="38"/>
  <c r="N77" i="38"/>
  <c r="N78" i="38"/>
  <c r="J77" i="38"/>
  <c r="J78" i="38"/>
  <c r="F77" i="38"/>
  <c r="F78" i="38"/>
  <c r="Q77" i="38"/>
  <c r="M77" i="38"/>
  <c r="I77" i="38"/>
  <c r="E77" i="38"/>
  <c r="Q78" i="38"/>
  <c r="M78" i="38"/>
  <c r="I78" i="38"/>
  <c r="E78" i="38"/>
  <c r="D77" i="38"/>
  <c r="P77" i="38"/>
  <c r="L77" i="38"/>
  <c r="H77" i="38"/>
  <c r="D78" i="38"/>
  <c r="P78" i="38"/>
  <c r="L78" i="38"/>
  <c r="H78" i="38"/>
  <c r="S77" i="38"/>
  <c r="O77" i="38"/>
  <c r="K77" i="38"/>
  <c r="G77" i="38"/>
  <c r="S78" i="38"/>
  <c r="O78" i="38"/>
  <c r="K78" i="38"/>
  <c r="Q60" i="38" l="1"/>
  <c r="H60" i="38"/>
  <c r="H59" i="38"/>
  <c r="E60" i="38"/>
  <c r="F60" i="38"/>
  <c r="N60" i="38"/>
  <c r="K60" i="38"/>
  <c r="L60" i="38"/>
  <c r="I60" i="38"/>
  <c r="F59" i="38"/>
  <c r="G60" i="38"/>
  <c r="J59" i="38"/>
  <c r="L59" i="38"/>
  <c r="O60" i="38"/>
  <c r="P60" i="38"/>
  <c r="M60" i="38"/>
  <c r="J60" i="38"/>
  <c r="R60" i="38"/>
  <c r="K59" i="38"/>
  <c r="I59" i="38"/>
  <c r="G59" i="38"/>
  <c r="O59" i="38"/>
  <c r="P59" i="38"/>
  <c r="E59" i="38"/>
  <c r="Q59" i="38"/>
  <c r="N59" i="38"/>
  <c r="M59" i="38"/>
  <c r="R59" i="38"/>
  <c r="D47" i="38" l="1"/>
  <c r="E47" i="38"/>
  <c r="F47" i="38"/>
  <c r="G47" i="38"/>
  <c r="H47" i="38"/>
  <c r="I47" i="38"/>
  <c r="J47" i="38"/>
  <c r="K47" i="38"/>
  <c r="L47" i="38"/>
  <c r="M47" i="38"/>
  <c r="N47" i="38"/>
  <c r="O47" i="38"/>
  <c r="P47" i="38"/>
  <c r="Q47" i="38"/>
  <c r="R47" i="38"/>
  <c r="D48" i="38"/>
  <c r="E48" i="38"/>
  <c r="F48" i="38"/>
  <c r="G48" i="38"/>
  <c r="H48" i="38"/>
  <c r="I48" i="38"/>
  <c r="J48" i="38"/>
  <c r="K48" i="38"/>
  <c r="L48" i="38"/>
  <c r="M48" i="38"/>
  <c r="N48" i="38"/>
  <c r="O48" i="38"/>
  <c r="P48" i="38"/>
  <c r="Q48" i="38"/>
  <c r="R48" i="38"/>
  <c r="D31" i="38" l="1"/>
  <c r="E31" i="38"/>
  <c r="F31" i="38"/>
  <c r="G31" i="38"/>
  <c r="H31" i="38"/>
  <c r="I31" i="38"/>
  <c r="J31" i="38"/>
  <c r="K31" i="38"/>
  <c r="L31" i="38"/>
  <c r="M31" i="38"/>
  <c r="N31" i="38"/>
  <c r="O31" i="38"/>
  <c r="P31" i="38"/>
  <c r="Q31" i="38"/>
  <c r="R31" i="38"/>
  <c r="D32" i="38"/>
  <c r="E32" i="38"/>
  <c r="F32" i="38"/>
  <c r="G32" i="38"/>
  <c r="H32" i="38"/>
  <c r="I32" i="38"/>
  <c r="J32" i="38"/>
  <c r="K32" i="38"/>
  <c r="L32" i="38"/>
  <c r="M32" i="38"/>
  <c r="N32" i="38"/>
  <c r="O32" i="38"/>
  <c r="P32" i="38"/>
  <c r="Q32" i="38"/>
  <c r="R32" i="38"/>
  <c r="D33" i="38"/>
  <c r="E33" i="38"/>
  <c r="F33" i="38"/>
  <c r="G33" i="38"/>
  <c r="H33" i="38"/>
  <c r="I33" i="38"/>
  <c r="J33" i="38"/>
  <c r="K33" i="38"/>
  <c r="L33" i="38"/>
  <c r="M33" i="38"/>
  <c r="N33" i="38"/>
  <c r="O33" i="38"/>
  <c r="P33" i="38"/>
  <c r="Q33" i="38"/>
  <c r="R33" i="38"/>
  <c r="D34" i="38"/>
  <c r="E34" i="38"/>
  <c r="F34" i="38"/>
  <c r="G34" i="38"/>
  <c r="H34" i="38"/>
  <c r="I34" i="38"/>
  <c r="J34" i="38"/>
  <c r="K34" i="38"/>
  <c r="L34" i="38"/>
  <c r="M34" i="38"/>
  <c r="N34" i="38"/>
  <c r="O34" i="38"/>
  <c r="P34" i="38"/>
  <c r="Q34" i="38"/>
  <c r="R34" i="38"/>
  <c r="D35" i="38"/>
  <c r="E35" i="38"/>
  <c r="F35" i="38"/>
  <c r="G35" i="38"/>
  <c r="H35" i="38"/>
  <c r="I35" i="38"/>
  <c r="J35" i="38"/>
  <c r="K35" i="38"/>
  <c r="L35" i="38"/>
  <c r="M35" i="38"/>
  <c r="N35" i="38"/>
  <c r="O35" i="38"/>
  <c r="P35" i="38"/>
  <c r="Q35" i="38"/>
  <c r="R35" i="38"/>
  <c r="E30" i="38"/>
  <c r="F30" i="38"/>
  <c r="G30" i="38"/>
  <c r="H30" i="38"/>
  <c r="I30" i="38"/>
  <c r="J30" i="38"/>
  <c r="K30" i="38"/>
  <c r="L30" i="38"/>
  <c r="M30" i="38"/>
  <c r="N30" i="38"/>
  <c r="O30" i="38"/>
  <c r="P30" i="38"/>
  <c r="Q30" i="38"/>
  <c r="R30" i="38"/>
  <c r="D30" i="38"/>
  <c r="R81" i="19" l="1"/>
  <c r="Q81" i="19"/>
  <c r="P81" i="19"/>
  <c r="O81" i="19"/>
  <c r="N81" i="19"/>
  <c r="M81" i="19"/>
  <c r="L81" i="19"/>
  <c r="K81" i="19"/>
  <c r="J81" i="19"/>
  <c r="I81" i="19"/>
  <c r="H81" i="19"/>
  <c r="G81" i="19"/>
  <c r="F81" i="19"/>
  <c r="E81" i="19"/>
  <c r="D81" i="19"/>
  <c r="R80" i="19"/>
  <c r="Q80" i="19"/>
  <c r="P80" i="19"/>
  <c r="O80" i="19"/>
  <c r="N80" i="19"/>
  <c r="M80" i="19"/>
  <c r="L80" i="19"/>
  <c r="K80" i="19"/>
  <c r="J80" i="19"/>
  <c r="I80" i="19"/>
  <c r="H80" i="19"/>
  <c r="G80" i="19"/>
  <c r="F80" i="19"/>
  <c r="E80" i="19"/>
  <c r="D80" i="19"/>
  <c r="D78" i="19"/>
  <c r="E78" i="19"/>
  <c r="F78" i="19"/>
  <c r="G78" i="19"/>
  <c r="H78" i="19"/>
  <c r="I78" i="19"/>
  <c r="J78" i="19"/>
  <c r="K78" i="19"/>
  <c r="L78" i="19"/>
  <c r="M78" i="19"/>
  <c r="N78" i="19"/>
  <c r="O78" i="19"/>
  <c r="P78" i="19"/>
  <c r="Q78" i="19"/>
  <c r="R78" i="19"/>
  <c r="P85" i="19" l="1"/>
  <c r="R85" i="19"/>
  <c r="F85" i="19"/>
  <c r="N85" i="19"/>
  <c r="J85" i="19"/>
  <c r="L85" i="19"/>
  <c r="H85" i="19"/>
  <c r="O85" i="19"/>
  <c r="K85" i="19"/>
  <c r="G85" i="19"/>
  <c r="Q85" i="19"/>
  <c r="M85" i="19"/>
  <c r="I85" i="19"/>
  <c r="E85" i="19"/>
  <c r="F15" i="30"/>
  <c r="F10" i="30"/>
  <c r="B82" i="21" l="1"/>
  <c r="A82" i="21"/>
  <c r="A61" i="21"/>
  <c r="E31" i="61" l="1"/>
  <c r="F31" i="61"/>
  <c r="G31" i="61"/>
  <c r="H31" i="61"/>
  <c r="I31" i="61"/>
  <c r="J31" i="61"/>
  <c r="K31" i="61"/>
  <c r="L31" i="61"/>
  <c r="M31" i="61"/>
  <c r="N31" i="61"/>
  <c r="O31" i="61"/>
  <c r="P31" i="61"/>
  <c r="Q31" i="61"/>
  <c r="R31" i="61"/>
  <c r="D31" i="61"/>
  <c r="B73" i="21" l="1"/>
  <c r="F12" i="30" l="1"/>
  <c r="E62" i="61" l="1"/>
  <c r="F62" i="61"/>
  <c r="G62" i="61"/>
  <c r="H62" i="61"/>
  <c r="I62" i="61"/>
  <c r="J62" i="61"/>
  <c r="K62" i="61"/>
  <c r="L62" i="61"/>
  <c r="M62" i="61"/>
  <c r="N62" i="61"/>
  <c r="O62" i="61"/>
  <c r="P62" i="61"/>
  <c r="Q62" i="61"/>
  <c r="R62" i="61"/>
  <c r="S62" i="61"/>
  <c r="D62" i="61"/>
  <c r="E61" i="61"/>
  <c r="F61" i="61"/>
  <c r="G61" i="61"/>
  <c r="H61" i="61"/>
  <c r="I61" i="61"/>
  <c r="J61" i="61"/>
  <c r="K61" i="61"/>
  <c r="L61" i="61"/>
  <c r="M61" i="61"/>
  <c r="N61" i="61"/>
  <c r="O61" i="61"/>
  <c r="P61" i="61"/>
  <c r="Q61" i="61"/>
  <c r="R61" i="61"/>
  <c r="S61" i="61"/>
  <c r="D61" i="61"/>
  <c r="E56" i="61"/>
  <c r="F56" i="61"/>
  <c r="G56" i="61"/>
  <c r="H56" i="61"/>
  <c r="I56" i="61"/>
  <c r="J56" i="61"/>
  <c r="K56" i="61"/>
  <c r="L56" i="61"/>
  <c r="M56" i="61"/>
  <c r="N56" i="61"/>
  <c r="O56" i="61"/>
  <c r="P56" i="61"/>
  <c r="Q56" i="61"/>
  <c r="R56" i="61"/>
  <c r="S56" i="61"/>
  <c r="D56" i="61"/>
  <c r="E55" i="61"/>
  <c r="F55" i="61"/>
  <c r="G55" i="61"/>
  <c r="H55" i="61"/>
  <c r="I55" i="61"/>
  <c r="J55" i="61"/>
  <c r="K55" i="61"/>
  <c r="L55" i="61"/>
  <c r="M55" i="61"/>
  <c r="N55" i="61"/>
  <c r="O55" i="61"/>
  <c r="P55" i="61"/>
  <c r="Q55" i="61"/>
  <c r="R55" i="61"/>
  <c r="S55" i="61"/>
  <c r="D55" i="61"/>
  <c r="E50" i="61"/>
  <c r="F50" i="61"/>
  <c r="G50" i="61"/>
  <c r="H50" i="61"/>
  <c r="I50" i="61"/>
  <c r="J50" i="61"/>
  <c r="K50" i="61"/>
  <c r="L50" i="61"/>
  <c r="M50" i="61"/>
  <c r="N50" i="61"/>
  <c r="O50" i="61"/>
  <c r="P50" i="61"/>
  <c r="Q50" i="61"/>
  <c r="R50" i="61"/>
  <c r="S50" i="61"/>
  <c r="D50" i="61"/>
  <c r="E49" i="61"/>
  <c r="F49" i="61"/>
  <c r="G49" i="61"/>
  <c r="H49" i="61"/>
  <c r="I49" i="61"/>
  <c r="J49" i="61"/>
  <c r="K49" i="61"/>
  <c r="L49" i="61"/>
  <c r="M49" i="61"/>
  <c r="N49" i="61"/>
  <c r="O49" i="61"/>
  <c r="P49" i="61"/>
  <c r="Q49" i="61"/>
  <c r="R49" i="61"/>
  <c r="S49" i="61"/>
  <c r="D49" i="61"/>
  <c r="E44" i="61"/>
  <c r="F44" i="61"/>
  <c r="G44" i="61"/>
  <c r="H44" i="61"/>
  <c r="I44" i="61"/>
  <c r="J44" i="61"/>
  <c r="K44" i="61"/>
  <c r="L44" i="61"/>
  <c r="M44" i="61"/>
  <c r="N44" i="61"/>
  <c r="O44" i="61"/>
  <c r="P44" i="61"/>
  <c r="Q44" i="61"/>
  <c r="R44" i="61"/>
  <c r="S44" i="61"/>
  <c r="D44" i="61"/>
  <c r="E43" i="61"/>
  <c r="F43" i="61"/>
  <c r="G43" i="61"/>
  <c r="H43" i="61"/>
  <c r="I43" i="61"/>
  <c r="J43" i="61"/>
  <c r="K43" i="61"/>
  <c r="L43" i="61"/>
  <c r="M43" i="61"/>
  <c r="N43" i="61"/>
  <c r="O43" i="61"/>
  <c r="P43" i="61"/>
  <c r="Q43" i="61"/>
  <c r="R43" i="61"/>
  <c r="S43" i="61"/>
  <c r="D43" i="61"/>
  <c r="D26" i="61"/>
  <c r="E26" i="61"/>
  <c r="F26" i="61"/>
  <c r="F8" i="61" s="1"/>
  <c r="G26" i="61"/>
  <c r="H26" i="61"/>
  <c r="I26" i="61"/>
  <c r="J26" i="61"/>
  <c r="K26" i="61"/>
  <c r="L26" i="61"/>
  <c r="M26" i="61"/>
  <c r="N26" i="61"/>
  <c r="O26" i="61"/>
  <c r="P26" i="61"/>
  <c r="P8" i="61" s="1"/>
  <c r="Q26" i="61"/>
  <c r="R26" i="61"/>
  <c r="S26" i="61"/>
  <c r="E25" i="61"/>
  <c r="F25" i="61"/>
  <c r="G25" i="61"/>
  <c r="H25" i="61"/>
  <c r="I25" i="61"/>
  <c r="J25" i="61"/>
  <c r="K25" i="61"/>
  <c r="L25" i="61"/>
  <c r="M25" i="61"/>
  <c r="N25" i="61"/>
  <c r="O25" i="61"/>
  <c r="P25" i="61"/>
  <c r="Q25" i="61"/>
  <c r="R25" i="61"/>
  <c r="S25" i="61"/>
  <c r="D25" i="61"/>
  <c r="E38" i="61"/>
  <c r="F38" i="61"/>
  <c r="G38" i="61"/>
  <c r="H38" i="61"/>
  <c r="I38" i="61"/>
  <c r="J38" i="61"/>
  <c r="K38" i="61"/>
  <c r="L38" i="61"/>
  <c r="M38" i="61"/>
  <c r="N38" i="61"/>
  <c r="O38" i="61"/>
  <c r="P38" i="61"/>
  <c r="Q38" i="61"/>
  <c r="R38" i="61"/>
  <c r="S38" i="61"/>
  <c r="D38" i="61"/>
  <c r="E37" i="61"/>
  <c r="F37" i="61"/>
  <c r="G37" i="61"/>
  <c r="H37" i="61"/>
  <c r="I37" i="61"/>
  <c r="J37" i="61"/>
  <c r="K37" i="61"/>
  <c r="L37" i="61"/>
  <c r="M37" i="61"/>
  <c r="N37" i="61"/>
  <c r="O37" i="61"/>
  <c r="P37" i="61"/>
  <c r="Q37" i="61"/>
  <c r="R37" i="61"/>
  <c r="S37" i="61"/>
  <c r="D37" i="61"/>
  <c r="E32" i="61"/>
  <c r="F32" i="61"/>
  <c r="G32" i="61"/>
  <c r="H32" i="61"/>
  <c r="I32" i="61"/>
  <c r="J32" i="61"/>
  <c r="K32" i="61"/>
  <c r="L32" i="61"/>
  <c r="M32" i="61"/>
  <c r="N32" i="61"/>
  <c r="O32" i="61"/>
  <c r="P32" i="61"/>
  <c r="Q32" i="61"/>
  <c r="R32" i="61"/>
  <c r="S32" i="61"/>
  <c r="D32" i="61"/>
  <c r="C60" i="54"/>
  <c r="S31" i="61"/>
  <c r="E20" i="61"/>
  <c r="E8" i="61" s="1"/>
  <c r="F20" i="61"/>
  <c r="G20" i="61"/>
  <c r="G8" i="61" s="1"/>
  <c r="H20" i="61"/>
  <c r="I20" i="61"/>
  <c r="I8" i="61" s="1"/>
  <c r="J20" i="61"/>
  <c r="K20" i="61"/>
  <c r="K8" i="61" s="1"/>
  <c r="L20" i="61"/>
  <c r="M20" i="61"/>
  <c r="M8" i="61" s="1"/>
  <c r="N20" i="61"/>
  <c r="O20" i="61"/>
  <c r="O8" i="61" s="1"/>
  <c r="P20" i="61"/>
  <c r="Q20" i="61"/>
  <c r="Q8" i="61" s="1"/>
  <c r="R20" i="61"/>
  <c r="S20" i="61"/>
  <c r="D20" i="61"/>
  <c r="E14" i="61"/>
  <c r="F14" i="61"/>
  <c r="G14" i="61"/>
  <c r="H14" i="61"/>
  <c r="I14" i="61"/>
  <c r="J14" i="61"/>
  <c r="K14" i="61"/>
  <c r="L14" i="61"/>
  <c r="M14" i="61"/>
  <c r="N14" i="61"/>
  <c r="O14" i="61"/>
  <c r="P14" i="61"/>
  <c r="Q14" i="61"/>
  <c r="R14" i="61"/>
  <c r="S14" i="61"/>
  <c r="D14" i="61"/>
  <c r="E13" i="61"/>
  <c r="F13" i="61"/>
  <c r="G13" i="61"/>
  <c r="H13" i="61"/>
  <c r="I13" i="61"/>
  <c r="J13" i="61"/>
  <c r="K13" i="61"/>
  <c r="L13" i="61"/>
  <c r="M13" i="61"/>
  <c r="N13" i="61"/>
  <c r="O13" i="61"/>
  <c r="P13" i="61"/>
  <c r="Q13" i="61"/>
  <c r="R13" i="61"/>
  <c r="S13" i="61"/>
  <c r="D13" i="61"/>
  <c r="H8" i="61"/>
  <c r="N8" i="61"/>
  <c r="R68" i="61"/>
  <c r="N68" i="61"/>
  <c r="J68" i="61"/>
  <c r="F68" i="61"/>
  <c r="S68" i="61"/>
  <c r="Q68" i="61"/>
  <c r="P68" i="61"/>
  <c r="O68" i="61"/>
  <c r="M68" i="61"/>
  <c r="L68" i="61"/>
  <c r="K68" i="61"/>
  <c r="I68" i="61"/>
  <c r="H68" i="61"/>
  <c r="G68" i="61"/>
  <c r="E68" i="61"/>
  <c r="D68" i="61"/>
  <c r="A28" i="61"/>
  <c r="A34" i="61" s="1"/>
  <c r="A40" i="61" s="1"/>
  <c r="A46" i="61" s="1"/>
  <c r="A52" i="61" s="1"/>
  <c r="A58" i="61" s="1"/>
  <c r="A64" i="61" s="1"/>
  <c r="A68" i="61" s="1"/>
  <c r="A27" i="61"/>
  <c r="A33" i="61" s="1"/>
  <c r="A39" i="61" s="1"/>
  <c r="A45" i="61" s="1"/>
  <c r="A51" i="61" s="1"/>
  <c r="A57" i="61" s="1"/>
  <c r="A63" i="61" s="1"/>
  <c r="A26" i="61"/>
  <c r="A32" i="61" s="1"/>
  <c r="A38" i="61" s="1"/>
  <c r="A44" i="61" s="1"/>
  <c r="A50" i="61" s="1"/>
  <c r="A56" i="61" s="1"/>
  <c r="A62" i="61" s="1"/>
  <c r="A67" i="61" s="1"/>
  <c r="A25" i="61"/>
  <c r="A31" i="61" s="1"/>
  <c r="A37" i="61" s="1"/>
  <c r="A43" i="61" s="1"/>
  <c r="A49" i="61" s="1"/>
  <c r="A55" i="61" s="1"/>
  <c r="A61" i="61" s="1"/>
  <c r="A22" i="61"/>
  <c r="A21" i="61"/>
  <c r="A20" i="61"/>
  <c r="A19" i="61"/>
  <c r="A9" i="61"/>
  <c r="A8" i="61"/>
  <c r="A7" i="61"/>
  <c r="C16" i="30"/>
  <c r="E78" i="17"/>
  <c r="F78" i="17"/>
  <c r="G78" i="17"/>
  <c r="H78" i="17"/>
  <c r="I78" i="17"/>
  <c r="J78" i="17"/>
  <c r="K78" i="17"/>
  <c r="L78" i="17"/>
  <c r="M78" i="17"/>
  <c r="N78" i="17"/>
  <c r="O78" i="17"/>
  <c r="P78" i="17"/>
  <c r="Q78" i="17"/>
  <c r="R78" i="17"/>
  <c r="S78" i="17"/>
  <c r="D78" i="17"/>
  <c r="E77" i="17"/>
  <c r="F77" i="17"/>
  <c r="G77" i="17"/>
  <c r="H77" i="17"/>
  <c r="I77" i="17"/>
  <c r="J77" i="17"/>
  <c r="K77" i="17"/>
  <c r="L77" i="17"/>
  <c r="M77" i="17"/>
  <c r="N77" i="17"/>
  <c r="O77" i="17"/>
  <c r="P77" i="17"/>
  <c r="Q77" i="17"/>
  <c r="R77" i="17"/>
  <c r="S77" i="17"/>
  <c r="D77" i="17"/>
  <c r="A23" i="60"/>
  <c r="A22" i="60"/>
  <c r="A21" i="60"/>
  <c r="A20" i="60"/>
  <c r="A7" i="60"/>
  <c r="E70" i="60"/>
  <c r="F70" i="60"/>
  <c r="G70" i="60"/>
  <c r="H70" i="60"/>
  <c r="I70" i="60"/>
  <c r="J70" i="60"/>
  <c r="K70" i="60"/>
  <c r="L70" i="60"/>
  <c r="M70" i="60"/>
  <c r="N70" i="60"/>
  <c r="O70" i="60"/>
  <c r="P70" i="60"/>
  <c r="Q70" i="60"/>
  <c r="R70" i="60"/>
  <c r="S70" i="60"/>
  <c r="D70" i="60"/>
  <c r="E187" i="38"/>
  <c r="F187" i="38"/>
  <c r="G187" i="38"/>
  <c r="H187" i="38"/>
  <c r="I187" i="38"/>
  <c r="J187" i="38"/>
  <c r="K187" i="38"/>
  <c r="L187" i="38"/>
  <c r="M187" i="38"/>
  <c r="N187" i="38"/>
  <c r="O187" i="38"/>
  <c r="P187" i="38"/>
  <c r="Q187" i="38"/>
  <c r="R187" i="38"/>
  <c r="S187" i="38"/>
  <c r="D187" i="38"/>
  <c r="E6" i="39"/>
  <c r="F6" i="39"/>
  <c r="G6" i="39"/>
  <c r="H6" i="39"/>
  <c r="I6" i="39"/>
  <c r="J6" i="39"/>
  <c r="K6" i="39"/>
  <c r="L6" i="39"/>
  <c r="M6" i="39"/>
  <c r="N6" i="39"/>
  <c r="O6" i="39"/>
  <c r="P6" i="39"/>
  <c r="Q6" i="39"/>
  <c r="R6" i="39"/>
  <c r="S6" i="39"/>
  <c r="D6" i="39"/>
  <c r="E5" i="39"/>
  <c r="F5" i="39"/>
  <c r="G5" i="39"/>
  <c r="H5" i="39"/>
  <c r="I5" i="39"/>
  <c r="J5" i="39"/>
  <c r="K5" i="39"/>
  <c r="L5" i="39"/>
  <c r="M5" i="39"/>
  <c r="N5" i="39"/>
  <c r="O5" i="39"/>
  <c r="P5" i="39"/>
  <c r="Q5" i="39"/>
  <c r="R5" i="39"/>
  <c r="S5" i="39"/>
  <c r="D5" i="39"/>
  <c r="E83" i="39"/>
  <c r="F83" i="39"/>
  <c r="G83" i="39"/>
  <c r="H83" i="39"/>
  <c r="I83" i="39"/>
  <c r="J83" i="39"/>
  <c r="K83" i="39"/>
  <c r="L83" i="39"/>
  <c r="M83" i="39"/>
  <c r="N83" i="39"/>
  <c r="O83" i="39"/>
  <c r="P83" i="39"/>
  <c r="Q83" i="39"/>
  <c r="R83" i="39"/>
  <c r="S83" i="39"/>
  <c r="D83" i="39"/>
  <c r="S188" i="38" l="1"/>
  <c r="O188" i="38"/>
  <c r="K188" i="38"/>
  <c r="G188" i="38"/>
  <c r="N188" i="38"/>
  <c r="J188" i="38"/>
  <c r="F188" i="38"/>
  <c r="Q188" i="38"/>
  <c r="M188" i="38"/>
  <c r="I188" i="38"/>
  <c r="E188" i="38"/>
  <c r="D188" i="38"/>
  <c r="P188" i="38"/>
  <c r="L188" i="38"/>
  <c r="H188" i="38"/>
  <c r="R188" i="38"/>
  <c r="L8" i="61"/>
  <c r="D8" i="61"/>
  <c r="R8" i="61"/>
  <c r="J8" i="61"/>
  <c r="S8" i="61"/>
  <c r="E71" i="60" l="1"/>
  <c r="F71" i="60"/>
  <c r="G71" i="60"/>
  <c r="I71" i="60"/>
  <c r="J71" i="60"/>
  <c r="K71" i="60"/>
  <c r="L71" i="60"/>
  <c r="M71" i="60"/>
  <c r="N71" i="60"/>
  <c r="O71" i="60"/>
  <c r="P71" i="60"/>
  <c r="Q71" i="60"/>
  <c r="R71" i="60"/>
  <c r="D71" i="60"/>
  <c r="A8" i="60"/>
  <c r="A6" i="60"/>
  <c r="A29" i="60"/>
  <c r="A35" i="60" s="1"/>
  <c r="A41" i="60" s="1"/>
  <c r="A47" i="60" s="1"/>
  <c r="A53" i="60" s="1"/>
  <c r="A59" i="60" s="1"/>
  <c r="A65" i="60" s="1"/>
  <c r="A71" i="60" s="1"/>
  <c r="A27" i="60"/>
  <c r="A33" i="60" s="1"/>
  <c r="A39" i="60" s="1"/>
  <c r="A45" i="60" s="1"/>
  <c r="A51" i="60" s="1"/>
  <c r="A57" i="60" s="1"/>
  <c r="A63" i="60" s="1"/>
  <c r="A70" i="60" s="1"/>
  <c r="A28" i="60"/>
  <c r="A34" i="60" s="1"/>
  <c r="A40" i="60" s="1"/>
  <c r="A46" i="60" s="1"/>
  <c r="A52" i="60" s="1"/>
  <c r="A58" i="60" s="1"/>
  <c r="A64" i="60" s="1"/>
  <c r="A26" i="60"/>
  <c r="A32" i="60" s="1"/>
  <c r="A38" i="60" s="1"/>
  <c r="A44" i="60" s="1"/>
  <c r="A50" i="60" s="1"/>
  <c r="A56" i="60" s="1"/>
  <c r="A62" i="60" s="1"/>
  <c r="S71" i="60" l="1"/>
  <c r="H71" i="60"/>
  <c r="C55" i="17" l="1"/>
  <c r="B23" i="21"/>
  <c r="C15" i="59" l="1"/>
  <c r="E15" i="59" s="1"/>
  <c r="C13" i="59"/>
  <c r="E13" i="59" s="1"/>
  <c r="D10" i="59" l="1"/>
  <c r="D9" i="59"/>
  <c r="B10" i="59"/>
  <c r="F16" i="59"/>
  <c r="D16" i="59"/>
  <c r="B16" i="59" l="1"/>
  <c r="G15" i="59" l="1"/>
  <c r="B9" i="21" l="1"/>
  <c r="B42" i="21"/>
  <c r="F8" i="30" s="1"/>
  <c r="B11" i="21" l="1"/>
  <c r="S79" i="19"/>
  <c r="S82" i="19"/>
  <c r="S56" i="19"/>
  <c r="S57" i="19"/>
  <c r="S58" i="19"/>
  <c r="S59" i="19"/>
  <c r="S60" i="19"/>
  <c r="S61" i="19"/>
  <c r="S62" i="19"/>
  <c r="S63" i="19"/>
  <c r="S64" i="19"/>
  <c r="S65" i="19"/>
  <c r="S66" i="19"/>
  <c r="S67" i="19"/>
  <c r="S38" i="19"/>
  <c r="S39" i="19"/>
  <c r="S40" i="19"/>
  <c r="S41" i="19"/>
  <c r="S42" i="19"/>
  <c r="S43" i="19"/>
  <c r="S44" i="19"/>
  <c r="S45" i="19"/>
  <c r="S46" i="19"/>
  <c r="S47" i="19"/>
  <c r="S48" i="19"/>
  <c r="S49" i="19"/>
  <c r="S30" i="19"/>
  <c r="S31" i="19"/>
  <c r="S32" i="19"/>
  <c r="S29" i="19"/>
  <c r="S18" i="19"/>
  <c r="S20" i="19"/>
  <c r="S34" i="19" l="1"/>
  <c r="H51" i="60"/>
  <c r="L51" i="60"/>
  <c r="K51" i="60"/>
  <c r="R51" i="60"/>
  <c r="N51" i="60"/>
  <c r="J51" i="60"/>
  <c r="P51" i="60"/>
  <c r="O51" i="60"/>
  <c r="Q51" i="60"/>
  <c r="M51" i="60"/>
  <c r="I51" i="60"/>
  <c r="F51" i="60"/>
  <c r="G51" i="60"/>
  <c r="E51" i="60"/>
  <c r="S37" i="19"/>
  <c r="S52" i="19" s="1"/>
  <c r="S9" i="19" l="1"/>
  <c r="A48" i="38" l="1"/>
  <c r="D41" i="17" l="1"/>
  <c r="E41" i="17"/>
  <c r="F41" i="17"/>
  <c r="G41" i="17"/>
  <c r="H41" i="17"/>
  <c r="I41" i="17"/>
  <c r="J41" i="17"/>
  <c r="K41" i="17"/>
  <c r="L41" i="17"/>
  <c r="M41" i="17"/>
  <c r="N41" i="17"/>
  <c r="O41" i="17"/>
  <c r="P41" i="17"/>
  <c r="Q41" i="17"/>
  <c r="R41" i="17"/>
  <c r="A41" i="17"/>
  <c r="A40" i="17"/>
  <c r="AK94" i="54" l="1"/>
  <c r="AK93" i="54"/>
  <c r="AK92" i="54"/>
  <c r="AK74" i="54"/>
  <c r="A18" i="38" l="1"/>
  <c r="A19" i="46" s="1"/>
  <c r="A19" i="38"/>
  <c r="A20" i="46" s="1"/>
  <c r="A9" i="38"/>
  <c r="A10" i="46" s="1"/>
  <c r="A17" i="38"/>
  <c r="A18" i="46" s="1"/>
  <c r="A70" i="38"/>
  <c r="A88" i="38" s="1"/>
  <c r="A106" i="38" s="1"/>
  <c r="A124" i="38" s="1"/>
  <c r="A142" i="38" s="1"/>
  <c r="A160" i="38" s="1"/>
  <c r="A178" i="38" s="1"/>
  <c r="A71" i="38"/>
  <c r="A89" i="38" s="1"/>
  <c r="A107" i="38" s="1"/>
  <c r="A125" i="38" s="1"/>
  <c r="A143" i="38" s="1"/>
  <c r="A161" i="38" s="1"/>
  <c r="A179" i="38" s="1"/>
  <c r="A72" i="38"/>
  <c r="A90" i="38" s="1"/>
  <c r="A108" i="38" s="1"/>
  <c r="A126" i="38" s="1"/>
  <c r="A144" i="38" s="1"/>
  <c r="A162" i="38" s="1"/>
  <c r="A180" i="38" s="1"/>
  <c r="A62" i="38"/>
  <c r="A80" i="38" s="1"/>
  <c r="A98" i="38" s="1"/>
  <c r="A116" i="38" s="1"/>
  <c r="A134" i="38" s="1"/>
  <c r="A152" i="38" s="1"/>
  <c r="A170" i="38" s="1"/>
  <c r="A63" i="38"/>
  <c r="A81" i="38" s="1"/>
  <c r="A99" i="38" s="1"/>
  <c r="A117" i="38" s="1"/>
  <c r="A135" i="38" s="1"/>
  <c r="A153" i="38" s="1"/>
  <c r="A64" i="38"/>
  <c r="A82" i="38" s="1"/>
  <c r="A100" i="38" s="1"/>
  <c r="A118" i="38" s="1"/>
  <c r="A136" i="38" s="1"/>
  <c r="A154" i="38" s="1"/>
  <c r="A65" i="38"/>
  <c r="A83" i="38" s="1"/>
  <c r="A101" i="38" s="1"/>
  <c r="A119" i="38" s="1"/>
  <c r="A137" i="38" s="1"/>
  <c r="A155" i="38" s="1"/>
  <c r="A66" i="38"/>
  <c r="A84" i="38" s="1"/>
  <c r="A102" i="38" s="1"/>
  <c r="A120" i="38" s="1"/>
  <c r="A138" i="38" s="1"/>
  <c r="A156" i="38" s="1"/>
  <c r="A67" i="38"/>
  <c r="A85" i="38" s="1"/>
  <c r="A103" i="38" s="1"/>
  <c r="A121" i="38" s="1"/>
  <c r="A139" i="38" s="1"/>
  <c r="A157" i="38" s="1"/>
  <c r="A68" i="38"/>
  <c r="A86" i="38" s="1"/>
  <c r="A104" i="38" s="1"/>
  <c r="A122" i="38" s="1"/>
  <c r="A140" i="38" s="1"/>
  <c r="A158" i="38" s="1"/>
  <c r="A52" i="38"/>
  <c r="A53" i="38"/>
  <c r="A54" i="38"/>
  <c r="A44" i="38"/>
  <c r="J5" i="58"/>
  <c r="R5" i="58"/>
  <c r="Q5" i="58"/>
  <c r="P5" i="58"/>
  <c r="O5" i="58"/>
  <c r="N5" i="58"/>
  <c r="M5" i="58"/>
  <c r="L5" i="58"/>
  <c r="K5" i="58"/>
  <c r="E5" i="58"/>
  <c r="F5" i="58"/>
  <c r="G5" i="58"/>
  <c r="H5" i="58"/>
  <c r="I5" i="58"/>
  <c r="D5" i="58"/>
  <c r="E60" i="58"/>
  <c r="E6" i="58" s="1"/>
  <c r="F60" i="58"/>
  <c r="F6" i="58" s="1"/>
  <c r="G60" i="58"/>
  <c r="G6" i="58" s="1"/>
  <c r="H60" i="58"/>
  <c r="H6" i="58" s="1"/>
  <c r="I60" i="58"/>
  <c r="I6" i="58" s="1"/>
  <c r="J60" i="58"/>
  <c r="J6" i="58" s="1"/>
  <c r="K60" i="58"/>
  <c r="K6" i="58" s="1"/>
  <c r="L60" i="58"/>
  <c r="L6" i="58" s="1"/>
  <c r="M60" i="58"/>
  <c r="M6" i="58" s="1"/>
  <c r="N60" i="58"/>
  <c r="N6" i="58" s="1"/>
  <c r="O60" i="58"/>
  <c r="O6" i="58" s="1"/>
  <c r="P60" i="58"/>
  <c r="P6" i="58" s="1"/>
  <c r="Q60" i="58"/>
  <c r="Q6" i="58" s="1"/>
  <c r="R60" i="58"/>
  <c r="R6" i="58" s="1"/>
  <c r="S60" i="58"/>
  <c r="S6" i="58" s="1"/>
  <c r="E61" i="58"/>
  <c r="E7" i="58" s="1"/>
  <c r="F61" i="58"/>
  <c r="F7" i="58" s="1"/>
  <c r="G61" i="58"/>
  <c r="G7" i="58" s="1"/>
  <c r="H61" i="58"/>
  <c r="H7" i="58" s="1"/>
  <c r="I61" i="58"/>
  <c r="I7" i="58" s="1"/>
  <c r="J61" i="58"/>
  <c r="J7" i="58" s="1"/>
  <c r="K61" i="58"/>
  <c r="K7" i="58" s="1"/>
  <c r="L61" i="58"/>
  <c r="L7" i="58" s="1"/>
  <c r="M61" i="58"/>
  <c r="M7" i="58" s="1"/>
  <c r="N61" i="58"/>
  <c r="N7" i="58" s="1"/>
  <c r="O61" i="58"/>
  <c r="O7" i="58" s="1"/>
  <c r="P61" i="58"/>
  <c r="P7" i="58" s="1"/>
  <c r="Q61" i="58"/>
  <c r="Q7" i="58" s="1"/>
  <c r="R61" i="58"/>
  <c r="R7" i="58" s="1"/>
  <c r="S61" i="58"/>
  <c r="S7" i="58" s="1"/>
  <c r="E62" i="58"/>
  <c r="E8" i="58" s="1"/>
  <c r="F62" i="58"/>
  <c r="F8" i="58" s="1"/>
  <c r="G62" i="58"/>
  <c r="G8" i="58" s="1"/>
  <c r="H62" i="58"/>
  <c r="H8" i="58" s="1"/>
  <c r="I62" i="58"/>
  <c r="I8" i="58" s="1"/>
  <c r="J62" i="58"/>
  <c r="J8" i="58" s="1"/>
  <c r="K62" i="58"/>
  <c r="K8" i="58" s="1"/>
  <c r="L62" i="58"/>
  <c r="L8" i="58" s="1"/>
  <c r="M62" i="58"/>
  <c r="M8" i="58" s="1"/>
  <c r="N62" i="58"/>
  <c r="N8" i="58" s="1"/>
  <c r="O62" i="58"/>
  <c r="O8" i="58" s="1"/>
  <c r="P62" i="58"/>
  <c r="P8" i="58" s="1"/>
  <c r="Q62" i="58"/>
  <c r="Q8" i="58" s="1"/>
  <c r="R62" i="58"/>
  <c r="R8" i="58" s="1"/>
  <c r="S62" i="58"/>
  <c r="S8" i="58" s="1"/>
  <c r="E71" i="58"/>
  <c r="F71" i="58"/>
  <c r="F17" i="58" s="1"/>
  <c r="G71" i="58"/>
  <c r="G17" i="58" s="1"/>
  <c r="H71" i="58"/>
  <c r="H17" i="58" s="1"/>
  <c r="I71" i="58"/>
  <c r="J71" i="58"/>
  <c r="J17" i="58" s="1"/>
  <c r="K71" i="58"/>
  <c r="K17" i="58" s="1"/>
  <c r="L71" i="58"/>
  <c r="L17" i="58" s="1"/>
  <c r="M71" i="58"/>
  <c r="N71" i="58"/>
  <c r="N17" i="58" s="1"/>
  <c r="O71" i="58"/>
  <c r="O17" i="58" s="1"/>
  <c r="P71" i="58"/>
  <c r="P17" i="58" s="1"/>
  <c r="Q71" i="58"/>
  <c r="R71" i="58"/>
  <c r="R17" i="58" s="1"/>
  <c r="S71" i="58"/>
  <c r="S17" i="58" s="1"/>
  <c r="E72" i="58"/>
  <c r="E18" i="58" s="1"/>
  <c r="F72" i="58"/>
  <c r="F18" i="58" s="1"/>
  <c r="G72" i="58"/>
  <c r="G18" i="58" s="1"/>
  <c r="H72" i="58"/>
  <c r="H18" i="58" s="1"/>
  <c r="I72" i="58"/>
  <c r="I18" i="58" s="1"/>
  <c r="J72" i="58"/>
  <c r="J18" i="58" s="1"/>
  <c r="K72" i="58"/>
  <c r="K18" i="58" s="1"/>
  <c r="L72" i="58"/>
  <c r="L18" i="58" s="1"/>
  <c r="M72" i="58"/>
  <c r="M18" i="58" s="1"/>
  <c r="N72" i="58"/>
  <c r="N18" i="58" s="1"/>
  <c r="O72" i="58"/>
  <c r="O18" i="58" s="1"/>
  <c r="P72" i="58"/>
  <c r="P18" i="58" s="1"/>
  <c r="Q72" i="58"/>
  <c r="Q18" i="58" s="1"/>
  <c r="R72" i="58"/>
  <c r="R18" i="58" s="1"/>
  <c r="S72" i="58"/>
  <c r="S18" i="58" s="1"/>
  <c r="E73" i="58"/>
  <c r="E19" i="58" s="1"/>
  <c r="F73" i="58"/>
  <c r="F19" i="58" s="1"/>
  <c r="G73" i="58"/>
  <c r="G19" i="58" s="1"/>
  <c r="H73" i="58"/>
  <c r="I73" i="58"/>
  <c r="I19" i="58" s="1"/>
  <c r="J73" i="58"/>
  <c r="J19" i="58" s="1"/>
  <c r="K73" i="58"/>
  <c r="K19" i="58" s="1"/>
  <c r="L73" i="58"/>
  <c r="M73" i="58"/>
  <c r="M19" i="58" s="1"/>
  <c r="N73" i="58"/>
  <c r="N19" i="58" s="1"/>
  <c r="O73" i="58"/>
  <c r="O19" i="58" s="1"/>
  <c r="P73" i="58"/>
  <c r="Q73" i="58"/>
  <c r="Q19" i="58" s="1"/>
  <c r="R73" i="58"/>
  <c r="R19" i="58" s="1"/>
  <c r="S73" i="58"/>
  <c r="S19" i="58" s="1"/>
  <c r="E64" i="58"/>
  <c r="F64" i="58"/>
  <c r="G64" i="58"/>
  <c r="H64" i="58"/>
  <c r="I64" i="58"/>
  <c r="J64" i="58"/>
  <c r="K64" i="58"/>
  <c r="L64" i="58"/>
  <c r="M64" i="58"/>
  <c r="N64" i="58"/>
  <c r="O64" i="58"/>
  <c r="P64" i="58"/>
  <c r="Q64" i="58"/>
  <c r="R64" i="58"/>
  <c r="S64" i="58"/>
  <c r="E67" i="58"/>
  <c r="E13" i="58" s="1"/>
  <c r="F67" i="58"/>
  <c r="F13" i="58" s="1"/>
  <c r="G67" i="58"/>
  <c r="G13" i="58" s="1"/>
  <c r="H67" i="58"/>
  <c r="H13" i="58" s="1"/>
  <c r="I67" i="58"/>
  <c r="I13" i="58" s="1"/>
  <c r="J67" i="58"/>
  <c r="J13" i="58" s="1"/>
  <c r="K67" i="58"/>
  <c r="K13" i="58" s="1"/>
  <c r="L67" i="58"/>
  <c r="L13" i="58" s="1"/>
  <c r="M67" i="58"/>
  <c r="M13" i="58" s="1"/>
  <c r="N67" i="58"/>
  <c r="N13" i="58" s="1"/>
  <c r="O67" i="58"/>
  <c r="O13" i="58" s="1"/>
  <c r="P67" i="58"/>
  <c r="P13" i="58" s="1"/>
  <c r="Q67" i="58"/>
  <c r="Q13" i="58" s="1"/>
  <c r="R67" i="58"/>
  <c r="R13" i="58" s="1"/>
  <c r="S67" i="58"/>
  <c r="E65" i="58"/>
  <c r="E11" i="58" s="1"/>
  <c r="F65" i="58"/>
  <c r="F11" i="58" s="1"/>
  <c r="G65" i="58"/>
  <c r="G11" i="58" s="1"/>
  <c r="H65" i="58"/>
  <c r="I65" i="58"/>
  <c r="I11" i="58" s="1"/>
  <c r="J65" i="58"/>
  <c r="J11" i="58" s="1"/>
  <c r="K65" i="58"/>
  <c r="K11" i="58" s="1"/>
  <c r="L65" i="58"/>
  <c r="M65" i="58"/>
  <c r="M11" i="58" s="1"/>
  <c r="N65" i="58"/>
  <c r="N11" i="58" s="1"/>
  <c r="O65" i="58"/>
  <c r="O11" i="58" s="1"/>
  <c r="P65" i="58"/>
  <c r="Q65" i="58"/>
  <c r="Q11" i="58" s="1"/>
  <c r="R65" i="58"/>
  <c r="R11" i="58" s="1"/>
  <c r="S65" i="58"/>
  <c r="E69" i="58"/>
  <c r="E15" i="58" s="1"/>
  <c r="F69" i="58"/>
  <c r="F15" i="58" s="1"/>
  <c r="G69" i="58"/>
  <c r="G15" i="58" s="1"/>
  <c r="H69" i="58"/>
  <c r="H15" i="58" s="1"/>
  <c r="I69" i="58"/>
  <c r="I15" i="58" s="1"/>
  <c r="J69" i="58"/>
  <c r="J15" i="58" s="1"/>
  <c r="K69" i="58"/>
  <c r="K15" i="58" s="1"/>
  <c r="L69" i="58"/>
  <c r="L15" i="58" s="1"/>
  <c r="M69" i="58"/>
  <c r="M15" i="58" s="1"/>
  <c r="N69" i="58"/>
  <c r="N15" i="58" s="1"/>
  <c r="O69" i="58"/>
  <c r="O15" i="58" s="1"/>
  <c r="P69" i="58"/>
  <c r="P15" i="58" s="1"/>
  <c r="Q69" i="58"/>
  <c r="Q15" i="58" s="1"/>
  <c r="R69" i="58"/>
  <c r="R15" i="58" s="1"/>
  <c r="S69" i="58"/>
  <c r="E68" i="58"/>
  <c r="E14" i="58" s="1"/>
  <c r="F68" i="58"/>
  <c r="F14" i="58" s="1"/>
  <c r="G68" i="58"/>
  <c r="G14" i="58" s="1"/>
  <c r="H68" i="58"/>
  <c r="H14" i="58" s="1"/>
  <c r="I68" i="58"/>
  <c r="I14" i="58" s="1"/>
  <c r="J68" i="58"/>
  <c r="J14" i="58" s="1"/>
  <c r="K68" i="58"/>
  <c r="K14" i="58" s="1"/>
  <c r="L68" i="58"/>
  <c r="L14" i="58" s="1"/>
  <c r="M68" i="58"/>
  <c r="M14" i="58" s="1"/>
  <c r="N68" i="58"/>
  <c r="N14" i="58" s="1"/>
  <c r="O68" i="58"/>
  <c r="O14" i="58" s="1"/>
  <c r="P68" i="58"/>
  <c r="P14" i="58" s="1"/>
  <c r="Q68" i="58"/>
  <c r="Q14" i="58" s="1"/>
  <c r="R68" i="58"/>
  <c r="R14" i="58" s="1"/>
  <c r="S68" i="58"/>
  <c r="E66" i="58"/>
  <c r="E12" i="58" s="1"/>
  <c r="F66" i="58"/>
  <c r="F12" i="58" s="1"/>
  <c r="G66" i="58"/>
  <c r="G12" i="58" s="1"/>
  <c r="H66" i="58"/>
  <c r="H12" i="58" s="1"/>
  <c r="I66" i="58"/>
  <c r="I12" i="58" s="1"/>
  <c r="J66" i="58"/>
  <c r="J12" i="58" s="1"/>
  <c r="K66" i="58"/>
  <c r="K12" i="58" s="1"/>
  <c r="L66" i="58"/>
  <c r="L12" i="58" s="1"/>
  <c r="M66" i="58"/>
  <c r="M12" i="58" s="1"/>
  <c r="N66" i="58"/>
  <c r="N12" i="58" s="1"/>
  <c r="O66" i="58"/>
  <c r="O12" i="58" s="1"/>
  <c r="P66" i="58"/>
  <c r="P12" i="58" s="1"/>
  <c r="Q66" i="58"/>
  <c r="Q12" i="58" s="1"/>
  <c r="R66" i="58"/>
  <c r="R12" i="58" s="1"/>
  <c r="S66" i="58"/>
  <c r="D66" i="58"/>
  <c r="D12" i="58" s="1"/>
  <c r="D68" i="58"/>
  <c r="D14" i="58" s="1"/>
  <c r="D69" i="58"/>
  <c r="D65" i="58"/>
  <c r="D11" i="58" s="1"/>
  <c r="D67" i="58"/>
  <c r="D13" i="58" s="1"/>
  <c r="D64" i="58"/>
  <c r="D73" i="58"/>
  <c r="D19" i="58" s="1"/>
  <c r="D72" i="58"/>
  <c r="D18" i="58" s="1"/>
  <c r="D71" i="58"/>
  <c r="D17" i="58" s="1"/>
  <c r="D61" i="58"/>
  <c r="D7" i="58" s="1"/>
  <c r="D62" i="58"/>
  <c r="D8" i="58" s="1"/>
  <c r="D60" i="58"/>
  <c r="D6" i="58" s="1"/>
  <c r="E171" i="58"/>
  <c r="F171" i="58"/>
  <c r="G171" i="58"/>
  <c r="H171" i="58"/>
  <c r="I171" i="58"/>
  <c r="J171" i="58"/>
  <c r="K171" i="58"/>
  <c r="L171" i="58"/>
  <c r="M171" i="58"/>
  <c r="N171" i="58"/>
  <c r="O171" i="58"/>
  <c r="P171" i="58"/>
  <c r="Q171" i="58"/>
  <c r="R171" i="58"/>
  <c r="S171" i="58"/>
  <c r="D171" i="58"/>
  <c r="E178" i="58"/>
  <c r="E63" i="61" s="1"/>
  <c r="E64" i="61" s="1"/>
  <c r="F178" i="58"/>
  <c r="F63" i="61" s="1"/>
  <c r="F64" i="61" s="1"/>
  <c r="G178" i="58"/>
  <c r="G63" i="61" s="1"/>
  <c r="G64" i="61" s="1"/>
  <c r="H178" i="58"/>
  <c r="H63" i="61" s="1"/>
  <c r="H64" i="61" s="1"/>
  <c r="I178" i="58"/>
  <c r="I63" i="61" s="1"/>
  <c r="I64" i="61" s="1"/>
  <c r="J178" i="58"/>
  <c r="J63" i="61" s="1"/>
  <c r="J64" i="61" s="1"/>
  <c r="K178" i="58"/>
  <c r="K63" i="61" s="1"/>
  <c r="K64" i="61" s="1"/>
  <c r="L178" i="58"/>
  <c r="L63" i="61" s="1"/>
  <c r="L64" i="61" s="1"/>
  <c r="M178" i="58"/>
  <c r="M63" i="61" s="1"/>
  <c r="M64" i="61" s="1"/>
  <c r="N178" i="58"/>
  <c r="N63" i="61" s="1"/>
  <c r="N64" i="61" s="1"/>
  <c r="O178" i="58"/>
  <c r="O63" i="61" s="1"/>
  <c r="O64" i="61" s="1"/>
  <c r="P178" i="58"/>
  <c r="P63" i="61" s="1"/>
  <c r="P64" i="61" s="1"/>
  <c r="Q178" i="58"/>
  <c r="Q63" i="61" s="1"/>
  <c r="Q64" i="61" s="1"/>
  <c r="R178" i="58"/>
  <c r="R63" i="61" s="1"/>
  <c r="R64" i="61" s="1"/>
  <c r="S178" i="58"/>
  <c r="S63" i="61" s="1"/>
  <c r="S64" i="61" s="1"/>
  <c r="D178" i="58"/>
  <c r="D63" i="61" s="1"/>
  <c r="D64" i="61" s="1"/>
  <c r="E153" i="58"/>
  <c r="F153" i="58"/>
  <c r="G153" i="58"/>
  <c r="H153" i="58"/>
  <c r="I153" i="58"/>
  <c r="J153" i="58"/>
  <c r="K153" i="58"/>
  <c r="L153" i="58"/>
  <c r="M153" i="58"/>
  <c r="N153" i="58"/>
  <c r="O153" i="58"/>
  <c r="P153" i="58"/>
  <c r="Q153" i="58"/>
  <c r="R153" i="58"/>
  <c r="S153" i="58"/>
  <c r="D153" i="58"/>
  <c r="E160" i="58"/>
  <c r="E57" i="61" s="1"/>
  <c r="E58" i="61" s="1"/>
  <c r="F160" i="58"/>
  <c r="F57" i="61" s="1"/>
  <c r="F58" i="61" s="1"/>
  <c r="G160" i="58"/>
  <c r="G57" i="61" s="1"/>
  <c r="G58" i="61" s="1"/>
  <c r="H160" i="58"/>
  <c r="H57" i="61" s="1"/>
  <c r="H58" i="61" s="1"/>
  <c r="I160" i="58"/>
  <c r="I57" i="61" s="1"/>
  <c r="I58" i="61" s="1"/>
  <c r="J160" i="58"/>
  <c r="J57" i="61" s="1"/>
  <c r="K160" i="58"/>
  <c r="K57" i="61" s="1"/>
  <c r="K58" i="61" s="1"/>
  <c r="L160" i="58"/>
  <c r="L57" i="61" s="1"/>
  <c r="L58" i="61" s="1"/>
  <c r="M160" i="58"/>
  <c r="M57" i="61" s="1"/>
  <c r="M58" i="61" s="1"/>
  <c r="N160" i="58"/>
  <c r="N57" i="61" s="1"/>
  <c r="N58" i="61" s="1"/>
  <c r="O160" i="58"/>
  <c r="O57" i="61" s="1"/>
  <c r="O58" i="61" s="1"/>
  <c r="P160" i="58"/>
  <c r="P57" i="61" s="1"/>
  <c r="P58" i="61" s="1"/>
  <c r="Q160" i="58"/>
  <c r="Q57" i="61" s="1"/>
  <c r="Q58" i="61" s="1"/>
  <c r="R160" i="58"/>
  <c r="R57" i="61" s="1"/>
  <c r="S160" i="58"/>
  <c r="S57" i="61" s="1"/>
  <c r="S58" i="61" s="1"/>
  <c r="D160" i="58"/>
  <c r="D57" i="61" s="1"/>
  <c r="D58" i="61" s="1"/>
  <c r="E135" i="58"/>
  <c r="F135" i="58"/>
  <c r="G135" i="58"/>
  <c r="H135" i="58"/>
  <c r="I135" i="58"/>
  <c r="J135" i="58"/>
  <c r="K135" i="58"/>
  <c r="L135" i="58"/>
  <c r="M135" i="58"/>
  <c r="N135" i="58"/>
  <c r="O135" i="58"/>
  <c r="P135" i="58"/>
  <c r="Q135" i="58"/>
  <c r="R135" i="58"/>
  <c r="S135" i="58"/>
  <c r="D135" i="58"/>
  <c r="E142" i="58"/>
  <c r="E51" i="61" s="1"/>
  <c r="E52" i="61" s="1"/>
  <c r="F142" i="58"/>
  <c r="F51" i="61" s="1"/>
  <c r="F52" i="61" s="1"/>
  <c r="G142" i="58"/>
  <c r="G51" i="61" s="1"/>
  <c r="G52" i="61" s="1"/>
  <c r="H142" i="58"/>
  <c r="H51" i="61" s="1"/>
  <c r="H52" i="61" s="1"/>
  <c r="I142" i="58"/>
  <c r="I51" i="61" s="1"/>
  <c r="I52" i="61" s="1"/>
  <c r="J142" i="58"/>
  <c r="J51" i="61" s="1"/>
  <c r="J52" i="61" s="1"/>
  <c r="K142" i="58"/>
  <c r="K51" i="61" s="1"/>
  <c r="K52" i="61" s="1"/>
  <c r="L142" i="58"/>
  <c r="L51" i="61" s="1"/>
  <c r="L52" i="61" s="1"/>
  <c r="M142" i="58"/>
  <c r="M51" i="61" s="1"/>
  <c r="M52" i="61" s="1"/>
  <c r="N142" i="58"/>
  <c r="N51" i="61" s="1"/>
  <c r="O142" i="58"/>
  <c r="O51" i="61" s="1"/>
  <c r="O52" i="61" s="1"/>
  <c r="P142" i="58"/>
  <c r="P51" i="61" s="1"/>
  <c r="P52" i="61" s="1"/>
  <c r="Q142" i="58"/>
  <c r="Q51" i="61" s="1"/>
  <c r="Q52" i="61" s="1"/>
  <c r="R142" i="58"/>
  <c r="R51" i="61" s="1"/>
  <c r="R52" i="61" s="1"/>
  <c r="S142" i="58"/>
  <c r="S51" i="61" s="1"/>
  <c r="S52" i="61" s="1"/>
  <c r="D142" i="58"/>
  <c r="D51" i="61" s="1"/>
  <c r="D52" i="61" s="1"/>
  <c r="E117" i="58"/>
  <c r="F117" i="58"/>
  <c r="G117" i="58"/>
  <c r="H117" i="58"/>
  <c r="I117" i="58"/>
  <c r="J117" i="58"/>
  <c r="K117" i="58"/>
  <c r="L117" i="58"/>
  <c r="M117" i="58"/>
  <c r="N117" i="58"/>
  <c r="O117" i="58"/>
  <c r="P117" i="58"/>
  <c r="Q117" i="58"/>
  <c r="R117" i="58"/>
  <c r="S117" i="58"/>
  <c r="D117" i="58"/>
  <c r="E124" i="58"/>
  <c r="E45" i="61" s="1"/>
  <c r="F124" i="58"/>
  <c r="F45" i="61" s="1"/>
  <c r="F46" i="61" s="1"/>
  <c r="G124" i="58"/>
  <c r="G45" i="61" s="1"/>
  <c r="H124" i="58"/>
  <c r="H45" i="61" s="1"/>
  <c r="H46" i="61" s="1"/>
  <c r="I124" i="58"/>
  <c r="I45" i="61" s="1"/>
  <c r="J124" i="58"/>
  <c r="J45" i="61" s="1"/>
  <c r="J46" i="61" s="1"/>
  <c r="K124" i="58"/>
  <c r="K45" i="61" s="1"/>
  <c r="K46" i="61" s="1"/>
  <c r="L124" i="58"/>
  <c r="L45" i="61" s="1"/>
  <c r="L46" i="61" s="1"/>
  <c r="M124" i="58"/>
  <c r="M45" i="61" s="1"/>
  <c r="N124" i="58"/>
  <c r="N45" i="61" s="1"/>
  <c r="N46" i="61" s="1"/>
  <c r="O124" i="58"/>
  <c r="O45" i="61" s="1"/>
  <c r="P124" i="58"/>
  <c r="P45" i="61" s="1"/>
  <c r="P46" i="61" s="1"/>
  <c r="Q124" i="58"/>
  <c r="Q45" i="61" s="1"/>
  <c r="R124" i="58"/>
  <c r="R45" i="61" s="1"/>
  <c r="R46" i="61" s="1"/>
  <c r="S124" i="58"/>
  <c r="S45" i="61" s="1"/>
  <c r="S46" i="61" s="1"/>
  <c r="D124" i="58"/>
  <c r="D45" i="61" s="1"/>
  <c r="D46" i="61" s="1"/>
  <c r="E99" i="58"/>
  <c r="F99" i="58"/>
  <c r="G99" i="58"/>
  <c r="H99" i="58"/>
  <c r="I99" i="58"/>
  <c r="J99" i="58"/>
  <c r="K99" i="58"/>
  <c r="L99" i="58"/>
  <c r="M99" i="58"/>
  <c r="N99" i="58"/>
  <c r="O99" i="58"/>
  <c r="P99" i="58"/>
  <c r="Q99" i="58"/>
  <c r="R99" i="58"/>
  <c r="S99" i="58"/>
  <c r="D99" i="58"/>
  <c r="E106" i="58"/>
  <c r="E39" i="61" s="1"/>
  <c r="E40" i="61" s="1"/>
  <c r="F106" i="58"/>
  <c r="F39" i="61" s="1"/>
  <c r="F40" i="61" s="1"/>
  <c r="G106" i="58"/>
  <c r="G39" i="61" s="1"/>
  <c r="G40" i="61" s="1"/>
  <c r="H106" i="58"/>
  <c r="H39" i="61" s="1"/>
  <c r="H40" i="61" s="1"/>
  <c r="I106" i="58"/>
  <c r="I39" i="61" s="1"/>
  <c r="I40" i="61" s="1"/>
  <c r="J106" i="58"/>
  <c r="J39" i="61" s="1"/>
  <c r="J40" i="61" s="1"/>
  <c r="K106" i="58"/>
  <c r="K39" i="61" s="1"/>
  <c r="K40" i="61" s="1"/>
  <c r="L106" i="58"/>
  <c r="L39" i="61" s="1"/>
  <c r="L40" i="61" s="1"/>
  <c r="M106" i="58"/>
  <c r="M39" i="61" s="1"/>
  <c r="M40" i="61" s="1"/>
  <c r="N106" i="58"/>
  <c r="N39" i="61" s="1"/>
  <c r="N40" i="61" s="1"/>
  <c r="O106" i="58"/>
  <c r="O39" i="61" s="1"/>
  <c r="O40" i="61" s="1"/>
  <c r="P106" i="58"/>
  <c r="P39" i="61" s="1"/>
  <c r="P40" i="61" s="1"/>
  <c r="Q106" i="58"/>
  <c r="Q39" i="61" s="1"/>
  <c r="Q40" i="61" s="1"/>
  <c r="R106" i="58"/>
  <c r="R39" i="61" s="1"/>
  <c r="R40" i="61" s="1"/>
  <c r="S106" i="58"/>
  <c r="S39" i="61" s="1"/>
  <c r="S40" i="61" s="1"/>
  <c r="D106" i="58"/>
  <c r="D39" i="61" s="1"/>
  <c r="D40" i="61" s="1"/>
  <c r="E81" i="58"/>
  <c r="F81" i="58"/>
  <c r="G81" i="58"/>
  <c r="H81" i="58"/>
  <c r="I81" i="58"/>
  <c r="J81" i="58"/>
  <c r="K81" i="58"/>
  <c r="L81" i="58"/>
  <c r="M81" i="58"/>
  <c r="N81" i="58"/>
  <c r="O81" i="58"/>
  <c r="P81" i="58"/>
  <c r="Q81" i="58"/>
  <c r="R81" i="58"/>
  <c r="S81" i="58"/>
  <c r="D81" i="58"/>
  <c r="E88" i="58"/>
  <c r="E33" i="61" s="1"/>
  <c r="F88" i="58"/>
  <c r="F33" i="61" s="1"/>
  <c r="G88" i="58"/>
  <c r="G33" i="61" s="1"/>
  <c r="H88" i="58"/>
  <c r="H33" i="61" s="1"/>
  <c r="I88" i="58"/>
  <c r="I33" i="61" s="1"/>
  <c r="J88" i="58"/>
  <c r="J33" i="61" s="1"/>
  <c r="K88" i="58"/>
  <c r="K33" i="61" s="1"/>
  <c r="L88" i="58"/>
  <c r="L33" i="61" s="1"/>
  <c r="M88" i="58"/>
  <c r="M33" i="61" s="1"/>
  <c r="N88" i="58"/>
  <c r="N33" i="61" s="1"/>
  <c r="O88" i="58"/>
  <c r="O33" i="61" s="1"/>
  <c r="P88" i="58"/>
  <c r="P33" i="61" s="1"/>
  <c r="Q88" i="58"/>
  <c r="Q33" i="61" s="1"/>
  <c r="R88" i="58"/>
  <c r="R33" i="61" s="1"/>
  <c r="S88" i="58"/>
  <c r="S33" i="61" s="1"/>
  <c r="D88" i="58"/>
  <c r="D33" i="61" s="1"/>
  <c r="D27" i="58"/>
  <c r="D45" i="58"/>
  <c r="E45" i="58"/>
  <c r="F45" i="58"/>
  <c r="G45" i="58"/>
  <c r="H45" i="58"/>
  <c r="I45" i="58"/>
  <c r="J45" i="58"/>
  <c r="K45" i="58"/>
  <c r="L45" i="58"/>
  <c r="M45" i="58"/>
  <c r="N45" i="58"/>
  <c r="O45" i="58"/>
  <c r="P45" i="58"/>
  <c r="Q45" i="58"/>
  <c r="R45" i="58"/>
  <c r="S45" i="58"/>
  <c r="D52" i="58"/>
  <c r="D21" i="61" s="1"/>
  <c r="E52" i="58"/>
  <c r="F52" i="58"/>
  <c r="G52" i="58"/>
  <c r="H52" i="58"/>
  <c r="I52" i="58"/>
  <c r="J52" i="58"/>
  <c r="K52" i="58"/>
  <c r="L52" i="58"/>
  <c r="M52" i="58"/>
  <c r="N52" i="58"/>
  <c r="N21" i="61" s="1"/>
  <c r="O52" i="58"/>
  <c r="P52" i="58"/>
  <c r="Q52" i="58"/>
  <c r="R52" i="58"/>
  <c r="S52" i="58"/>
  <c r="R56" i="58" l="1"/>
  <c r="R21" i="61"/>
  <c r="Q56" i="58"/>
  <c r="Q21" i="61"/>
  <c r="M56" i="58"/>
  <c r="M21" i="61"/>
  <c r="I56" i="58"/>
  <c r="I21" i="61"/>
  <c r="E56" i="58"/>
  <c r="E21" i="61"/>
  <c r="S27" i="61"/>
  <c r="S28" i="61" s="1"/>
  <c r="S34" i="61"/>
  <c r="O34" i="61"/>
  <c r="O27" i="61"/>
  <c r="O28" i="61" s="1"/>
  <c r="K34" i="61"/>
  <c r="K27" i="61"/>
  <c r="K28" i="61" s="1"/>
  <c r="G34" i="61"/>
  <c r="G27" i="61"/>
  <c r="G28" i="61" s="1"/>
  <c r="O46" i="61"/>
  <c r="G46" i="61"/>
  <c r="P56" i="58"/>
  <c r="P21" i="61"/>
  <c r="L56" i="58"/>
  <c r="L21" i="61"/>
  <c r="H56" i="58"/>
  <c r="H21" i="61"/>
  <c r="R27" i="61"/>
  <c r="R28" i="61" s="1"/>
  <c r="R34" i="61"/>
  <c r="N27" i="61"/>
  <c r="N28" i="61" s="1"/>
  <c r="N34" i="61"/>
  <c r="J27" i="61"/>
  <c r="J28" i="61" s="1"/>
  <c r="J34" i="61"/>
  <c r="F27" i="61"/>
  <c r="F28" i="61" s="1"/>
  <c r="F34" i="61"/>
  <c r="N52" i="61"/>
  <c r="R58" i="61"/>
  <c r="J58" i="61"/>
  <c r="S56" i="58"/>
  <c r="S21" i="61"/>
  <c r="O56" i="58"/>
  <c r="O21" i="61"/>
  <c r="K56" i="58"/>
  <c r="K21" i="61"/>
  <c r="G56" i="58"/>
  <c r="G21" i="61"/>
  <c r="Q34" i="61"/>
  <c r="Q27" i="61"/>
  <c r="Q28" i="61" s="1"/>
  <c r="M34" i="61"/>
  <c r="M27" i="61"/>
  <c r="M28" i="61" s="1"/>
  <c r="I34" i="61"/>
  <c r="I27" i="61"/>
  <c r="I28" i="61" s="1"/>
  <c r="E34" i="61"/>
  <c r="E27" i="61"/>
  <c r="E28" i="61" s="1"/>
  <c r="Q46" i="61"/>
  <c r="M46" i="61"/>
  <c r="I46" i="61"/>
  <c r="E46" i="61"/>
  <c r="J56" i="58"/>
  <c r="J21" i="61"/>
  <c r="F56" i="58"/>
  <c r="F21" i="61"/>
  <c r="D27" i="61"/>
  <c r="D28" i="61" s="1"/>
  <c r="D34" i="61"/>
  <c r="P27" i="61"/>
  <c r="P34" i="61"/>
  <c r="L27" i="61"/>
  <c r="L34" i="61"/>
  <c r="H27" i="61"/>
  <c r="H34" i="61"/>
  <c r="Q63" i="58"/>
  <c r="M63" i="58"/>
  <c r="S63" i="58"/>
  <c r="O63" i="58"/>
  <c r="K63" i="58"/>
  <c r="G63" i="58"/>
  <c r="I10" i="58"/>
  <c r="I9" i="58" s="1"/>
  <c r="I63" i="58"/>
  <c r="E10" i="58"/>
  <c r="E63" i="58"/>
  <c r="D10" i="58"/>
  <c r="D63" i="58"/>
  <c r="P10" i="58"/>
  <c r="P63" i="58"/>
  <c r="L10" i="58"/>
  <c r="L63" i="58"/>
  <c r="H10" i="58"/>
  <c r="H63" i="58"/>
  <c r="R10" i="58"/>
  <c r="R9" i="58" s="1"/>
  <c r="R63" i="58"/>
  <c r="N10" i="58"/>
  <c r="N9" i="58" s="1"/>
  <c r="N63" i="58"/>
  <c r="J10" i="58"/>
  <c r="J9" i="58" s="1"/>
  <c r="J63" i="58"/>
  <c r="F10" i="58"/>
  <c r="F9" i="58" s="1"/>
  <c r="F63" i="58"/>
  <c r="N56" i="58"/>
  <c r="D56" i="58"/>
  <c r="S146" i="58" a="1"/>
  <c r="S146" i="58" s="1"/>
  <c r="O146" i="58" a="1"/>
  <c r="O146" i="58" s="1"/>
  <c r="K146" i="58" a="1"/>
  <c r="G146" i="58" a="1"/>
  <c r="G146" i="58" s="1"/>
  <c r="R146" i="58" a="1"/>
  <c r="N146" i="58" a="1"/>
  <c r="N146" i="58" s="1"/>
  <c r="J146" i="58" a="1"/>
  <c r="F146" i="58" a="1"/>
  <c r="F146" i="58" s="1"/>
  <c r="Q146" i="58" a="1"/>
  <c r="Q146" i="58" s="1"/>
  <c r="M146" i="58" a="1"/>
  <c r="M146" i="58" s="1"/>
  <c r="I146" i="58" a="1"/>
  <c r="E146" i="58" a="1"/>
  <c r="E146" i="58" s="1"/>
  <c r="D146" i="58" a="1"/>
  <c r="D146" i="58" s="1"/>
  <c r="P146" i="58" a="1"/>
  <c r="P146" i="58" s="1"/>
  <c r="L146" i="58" a="1"/>
  <c r="H146" i="58" a="1"/>
  <c r="H146" i="58" s="1"/>
  <c r="S5" i="58"/>
  <c r="P70" i="58"/>
  <c r="L70" i="58"/>
  <c r="H70" i="58"/>
  <c r="D70" i="58"/>
  <c r="S14" i="58"/>
  <c r="Q92" i="58"/>
  <c r="M92" i="58"/>
  <c r="I92" i="58"/>
  <c r="E92" i="58"/>
  <c r="Q110" i="58"/>
  <c r="M110" i="58"/>
  <c r="I110" i="58"/>
  <c r="E110" i="58"/>
  <c r="Q128" i="58"/>
  <c r="M128" i="58"/>
  <c r="I128" i="58"/>
  <c r="E128" i="58"/>
  <c r="Q164" i="58"/>
  <c r="M164" i="58"/>
  <c r="I164" i="58"/>
  <c r="E164" i="58"/>
  <c r="Q182" i="58"/>
  <c r="M182" i="58"/>
  <c r="I182" i="58"/>
  <c r="E182" i="58"/>
  <c r="S13" i="58"/>
  <c r="S12" i="58"/>
  <c r="D92" i="58"/>
  <c r="P92" i="58"/>
  <c r="L92" i="58"/>
  <c r="H92" i="58"/>
  <c r="D110" i="58"/>
  <c r="P110" i="58"/>
  <c r="L110" i="58"/>
  <c r="H110" i="58"/>
  <c r="D128" i="58"/>
  <c r="P128" i="58"/>
  <c r="L128" i="58"/>
  <c r="H128" i="58"/>
  <c r="D164" i="58"/>
  <c r="P164" i="58"/>
  <c r="L164" i="58"/>
  <c r="H164" i="58"/>
  <c r="D182" i="58"/>
  <c r="P182" i="58"/>
  <c r="L182" i="58"/>
  <c r="H182" i="58"/>
  <c r="P11" i="58"/>
  <c r="P9" i="58" s="1"/>
  <c r="L11" i="58"/>
  <c r="H11" i="58"/>
  <c r="H9" i="58" s="1"/>
  <c r="S16" i="58"/>
  <c r="O16" i="58"/>
  <c r="K16" i="58"/>
  <c r="G16" i="58"/>
  <c r="S92" i="58"/>
  <c r="O92" i="58"/>
  <c r="K92" i="58"/>
  <c r="G92" i="58"/>
  <c r="S110" i="58"/>
  <c r="O110" i="58"/>
  <c r="K110" i="58"/>
  <c r="G110" i="58"/>
  <c r="S128" i="58"/>
  <c r="O128" i="58"/>
  <c r="K128" i="58"/>
  <c r="G128" i="58"/>
  <c r="S164" i="58"/>
  <c r="O164" i="58"/>
  <c r="K164" i="58"/>
  <c r="G164" i="58"/>
  <c r="S182" i="58"/>
  <c r="O182" i="58"/>
  <c r="K182" i="58"/>
  <c r="G182" i="58"/>
  <c r="D15" i="58"/>
  <c r="Q10" i="58"/>
  <c r="Q9" i="58" s="1"/>
  <c r="E9" i="58"/>
  <c r="R92" i="58"/>
  <c r="N92" i="58"/>
  <c r="J92" i="58"/>
  <c r="F92" i="58"/>
  <c r="R110" i="58"/>
  <c r="N110" i="58"/>
  <c r="J110" i="58"/>
  <c r="F110" i="58"/>
  <c r="R128" i="58"/>
  <c r="N128" i="58"/>
  <c r="J128" i="58"/>
  <c r="F128" i="58"/>
  <c r="R164" i="58"/>
  <c r="N164" i="58"/>
  <c r="J164" i="58"/>
  <c r="F164" i="58"/>
  <c r="R182" i="58"/>
  <c r="N182" i="58"/>
  <c r="J182" i="58"/>
  <c r="F182" i="58"/>
  <c r="Q70" i="58"/>
  <c r="M70" i="58"/>
  <c r="I70" i="58"/>
  <c r="E70" i="58"/>
  <c r="R146" i="58"/>
  <c r="J146" i="58"/>
  <c r="I146" i="58"/>
  <c r="P19" i="58"/>
  <c r="P16" i="58" s="1"/>
  <c r="L19" i="58"/>
  <c r="L16" i="58" s="1"/>
  <c r="H19" i="58"/>
  <c r="H16" i="58" s="1"/>
  <c r="M10" i="58"/>
  <c r="M9" i="58" s="1"/>
  <c r="S70" i="58"/>
  <c r="O70" i="58"/>
  <c r="K70" i="58"/>
  <c r="G70" i="58"/>
  <c r="L146" i="58"/>
  <c r="Q17" i="58"/>
  <c r="Q16" i="58" s="1"/>
  <c r="M17" i="58"/>
  <c r="M16" i="58" s="1"/>
  <c r="I17" i="58"/>
  <c r="I16" i="58" s="1"/>
  <c r="E17" i="58"/>
  <c r="E16" i="58" s="1"/>
  <c r="R70" i="58"/>
  <c r="N70" i="58"/>
  <c r="J70" i="58"/>
  <c r="F70" i="58"/>
  <c r="K146" i="58"/>
  <c r="O10" i="58"/>
  <c r="O9" i="58" s="1"/>
  <c r="K10" i="58"/>
  <c r="K9" i="58" s="1"/>
  <c r="G10" i="58"/>
  <c r="G9" i="58" s="1"/>
  <c r="R16" i="58"/>
  <c r="N16" i="58"/>
  <c r="J16" i="58"/>
  <c r="F16" i="58"/>
  <c r="D16" i="58"/>
  <c r="P74" i="58" l="1"/>
  <c r="L28" i="61"/>
  <c r="H28" i="61"/>
  <c r="P28" i="61"/>
  <c r="L9" i="58"/>
  <c r="L20" i="58" s="1"/>
  <c r="D9" i="58"/>
  <c r="S15" i="58"/>
  <c r="O20" i="58"/>
  <c r="M74" i="58"/>
  <c r="I74" i="58"/>
  <c r="E74" i="58"/>
  <c r="R20" i="58"/>
  <c r="L74" i="58"/>
  <c r="D74" i="58"/>
  <c r="E20" i="58"/>
  <c r="I20" i="58"/>
  <c r="J20" i="58"/>
  <c r="K20" i="58"/>
  <c r="Q74" i="58"/>
  <c r="Q20" i="58"/>
  <c r="H20" i="58"/>
  <c r="F20" i="58"/>
  <c r="N20" i="58"/>
  <c r="H74" i="58"/>
  <c r="P20" i="58"/>
  <c r="D20" i="58"/>
  <c r="M20" i="58"/>
  <c r="F74" i="58"/>
  <c r="J74" i="58"/>
  <c r="S11" i="58"/>
  <c r="N74" i="58"/>
  <c r="O74" i="58"/>
  <c r="R74" i="58"/>
  <c r="S74" i="58"/>
  <c r="G74" i="58"/>
  <c r="S10" i="58"/>
  <c r="G20" i="58"/>
  <c r="K74" i="58"/>
  <c r="D95" i="38" l="1"/>
  <c r="S9" i="58"/>
  <c r="S20" i="58" s="1"/>
  <c r="E34" i="58"/>
  <c r="E15" i="61" s="1"/>
  <c r="F34" i="58"/>
  <c r="F15" i="61" s="1"/>
  <c r="G34" i="58"/>
  <c r="G15" i="61" s="1"/>
  <c r="H34" i="58"/>
  <c r="H15" i="61" s="1"/>
  <c r="I34" i="58"/>
  <c r="I15" i="61" s="1"/>
  <c r="J34" i="58"/>
  <c r="J15" i="61" s="1"/>
  <c r="K34" i="58"/>
  <c r="K15" i="61" s="1"/>
  <c r="L34" i="58"/>
  <c r="L15" i="61" s="1"/>
  <c r="M34" i="58"/>
  <c r="M15" i="61" s="1"/>
  <c r="N34" i="58"/>
  <c r="N15" i="61" s="1"/>
  <c r="O34" i="58"/>
  <c r="O15" i="61" s="1"/>
  <c r="P34" i="58"/>
  <c r="P15" i="61" s="1"/>
  <c r="Q34" i="58"/>
  <c r="Q15" i="61" s="1"/>
  <c r="R34" i="58"/>
  <c r="R15" i="61" s="1"/>
  <c r="S34" i="58"/>
  <c r="S15" i="61" s="1"/>
  <c r="D34" i="58"/>
  <c r="D15" i="61" s="1"/>
  <c r="E27" i="58"/>
  <c r="F27" i="58"/>
  <c r="G27" i="58"/>
  <c r="H27" i="58"/>
  <c r="I27" i="58"/>
  <c r="J27" i="58"/>
  <c r="K27" i="58"/>
  <c r="L27" i="58"/>
  <c r="M27" i="58"/>
  <c r="N27" i="58"/>
  <c r="O27" i="58"/>
  <c r="P27" i="58"/>
  <c r="Q27" i="58"/>
  <c r="R27" i="58"/>
  <c r="S27" i="58"/>
  <c r="S92" i="23"/>
  <c r="S93" i="23"/>
  <c r="S94" i="23"/>
  <c r="S74" i="23"/>
  <c r="S42" i="23"/>
  <c r="S9" i="61" l="1"/>
  <c r="S16" i="61"/>
  <c r="O16" i="61"/>
  <c r="O9" i="61"/>
  <c r="K9" i="61"/>
  <c r="K16" i="61"/>
  <c r="G16" i="61"/>
  <c r="G9" i="61"/>
  <c r="R16" i="61"/>
  <c r="R9" i="61"/>
  <c r="N16" i="61"/>
  <c r="N9" i="61"/>
  <c r="J16" i="61"/>
  <c r="J9" i="61"/>
  <c r="F16" i="61"/>
  <c r="F9" i="61"/>
  <c r="Q16" i="61"/>
  <c r="Q9" i="61"/>
  <c r="M16" i="61"/>
  <c r="M9" i="61"/>
  <c r="I16" i="61"/>
  <c r="I9" i="61"/>
  <c r="E16" i="61"/>
  <c r="E9" i="61"/>
  <c r="D9" i="61"/>
  <c r="D16" i="61"/>
  <c r="P16" i="61"/>
  <c r="P9" i="61"/>
  <c r="L16" i="61"/>
  <c r="L9" i="61"/>
  <c r="H16" i="61"/>
  <c r="H9" i="61"/>
  <c r="S11" i="33" l="1"/>
  <c r="W70" i="54" l="1"/>
  <c r="X70" i="54"/>
  <c r="Y70" i="54"/>
  <c r="Z70" i="54"/>
  <c r="AA70" i="54"/>
  <c r="AB70" i="54"/>
  <c r="AC70" i="54"/>
  <c r="AD70" i="54"/>
  <c r="AE70" i="54"/>
  <c r="AF70" i="54"/>
  <c r="AG70" i="54"/>
  <c r="AH70" i="54"/>
  <c r="AI70" i="54"/>
  <c r="AJ70" i="54"/>
  <c r="V70" i="54"/>
  <c r="E70" i="23"/>
  <c r="F70" i="23"/>
  <c r="G70" i="23"/>
  <c r="H70" i="23"/>
  <c r="I70" i="23"/>
  <c r="J70" i="23"/>
  <c r="K70" i="23"/>
  <c r="L70" i="23"/>
  <c r="M70" i="23"/>
  <c r="N70" i="23"/>
  <c r="O70" i="23"/>
  <c r="P70" i="23"/>
  <c r="Q70" i="23"/>
  <c r="R70" i="23"/>
  <c r="D70" i="23"/>
  <c r="AJ118" i="54" l="1"/>
  <c r="AI118" i="54"/>
  <c r="AH118" i="54"/>
  <c r="AG118" i="54"/>
  <c r="AF118" i="54"/>
  <c r="AE118" i="54"/>
  <c r="AD118" i="54"/>
  <c r="AC118" i="54"/>
  <c r="AB118" i="54"/>
  <c r="AA118" i="54"/>
  <c r="Z118" i="54"/>
  <c r="Y118" i="54"/>
  <c r="X118" i="54"/>
  <c r="W118" i="54"/>
  <c r="V118" i="54"/>
  <c r="AJ110" i="54"/>
  <c r="AI110" i="54"/>
  <c r="AH110" i="54"/>
  <c r="AG110" i="54"/>
  <c r="AF110" i="54"/>
  <c r="AE110" i="54"/>
  <c r="AD110" i="54"/>
  <c r="AC110" i="54"/>
  <c r="AB110" i="54"/>
  <c r="AA110" i="54"/>
  <c r="Z110" i="54"/>
  <c r="Y110" i="54"/>
  <c r="X110" i="54"/>
  <c r="W110" i="54"/>
  <c r="V110" i="54"/>
  <c r="AJ52" i="54"/>
  <c r="AI52" i="54"/>
  <c r="AH52" i="54"/>
  <c r="AG52" i="54"/>
  <c r="AF52" i="54"/>
  <c r="AE52" i="54"/>
  <c r="AD52" i="54"/>
  <c r="AC52" i="54"/>
  <c r="AB52" i="54"/>
  <c r="AA52" i="54"/>
  <c r="Z52" i="54"/>
  <c r="Y52" i="54"/>
  <c r="X52" i="54"/>
  <c r="W52" i="54"/>
  <c r="V52" i="54"/>
  <c r="AJ31" i="54"/>
  <c r="AI31" i="54"/>
  <c r="AH31" i="54"/>
  <c r="AG31" i="54"/>
  <c r="AF31" i="54"/>
  <c r="AE31" i="54"/>
  <c r="AD31" i="54"/>
  <c r="AC31" i="54"/>
  <c r="AB31" i="54"/>
  <c r="AA31" i="54"/>
  <c r="Z31" i="54"/>
  <c r="Y31" i="54"/>
  <c r="X31" i="54"/>
  <c r="W31" i="54"/>
  <c r="V31" i="54"/>
  <c r="X62" i="56" l="1"/>
  <c r="X61" i="56"/>
  <c r="X58" i="56"/>
  <c r="X57" i="56"/>
  <c r="AN46" i="56"/>
  <c r="AN45" i="56"/>
  <c r="AN44" i="56"/>
  <c r="AN43" i="56"/>
  <c r="AN42" i="56"/>
  <c r="AN41" i="56"/>
  <c r="AN38" i="56"/>
  <c r="AN37" i="56"/>
  <c r="AN36" i="56"/>
  <c r="AN35" i="56"/>
  <c r="AN34" i="56"/>
  <c r="AN33" i="56"/>
  <c r="AN20" i="56"/>
  <c r="AN19" i="56"/>
  <c r="AN18" i="56"/>
  <c r="AN17" i="56"/>
  <c r="AN16" i="56"/>
  <c r="AN15" i="56"/>
  <c r="AN8" i="56"/>
  <c r="AN9" i="56"/>
  <c r="AN10" i="56"/>
  <c r="AN11" i="56"/>
  <c r="AN12" i="56"/>
  <c r="AN7" i="56"/>
  <c r="C61" i="54" l="1"/>
  <c r="E105" i="17"/>
  <c r="F105" i="17"/>
  <c r="G105" i="17"/>
  <c r="H105" i="17"/>
  <c r="I105" i="17"/>
  <c r="J105" i="17"/>
  <c r="K105" i="17"/>
  <c r="L105" i="17"/>
  <c r="M105" i="17"/>
  <c r="N105" i="17"/>
  <c r="O105" i="17"/>
  <c r="P105" i="17"/>
  <c r="Q105" i="17"/>
  <c r="R105" i="17"/>
  <c r="D105" i="17"/>
  <c r="R119" i="23"/>
  <c r="Q119" i="23"/>
  <c r="P119" i="23"/>
  <c r="O119" i="23"/>
  <c r="N119" i="23"/>
  <c r="M119" i="23"/>
  <c r="L119" i="23"/>
  <c r="K119" i="23"/>
  <c r="J119" i="23"/>
  <c r="I119" i="23"/>
  <c r="H119" i="23"/>
  <c r="G119" i="23"/>
  <c r="F119" i="23"/>
  <c r="E119" i="23"/>
  <c r="D119" i="23"/>
  <c r="R118" i="23"/>
  <c r="Q118" i="23"/>
  <c r="P118" i="23"/>
  <c r="O118" i="23"/>
  <c r="N118" i="23"/>
  <c r="M118" i="23"/>
  <c r="L118" i="23"/>
  <c r="K118" i="23"/>
  <c r="J118" i="23"/>
  <c r="I118" i="23"/>
  <c r="H118" i="23"/>
  <c r="G118" i="23"/>
  <c r="F118" i="23"/>
  <c r="E118" i="23"/>
  <c r="D118" i="23"/>
  <c r="R116" i="23"/>
  <c r="Q116" i="23"/>
  <c r="P116" i="23"/>
  <c r="O116" i="23"/>
  <c r="N116" i="23"/>
  <c r="M116" i="23"/>
  <c r="L116" i="23"/>
  <c r="K116" i="23"/>
  <c r="J116" i="23"/>
  <c r="I116" i="23"/>
  <c r="H116" i="23"/>
  <c r="G116" i="23"/>
  <c r="F116" i="23"/>
  <c r="E116" i="23"/>
  <c r="D116" i="23"/>
  <c r="R110" i="23"/>
  <c r="Q110" i="23"/>
  <c r="P110" i="23"/>
  <c r="O110" i="23"/>
  <c r="N110" i="23"/>
  <c r="M110" i="23"/>
  <c r="L110" i="23"/>
  <c r="K110" i="23"/>
  <c r="J110" i="23"/>
  <c r="I110" i="23"/>
  <c r="H110" i="23"/>
  <c r="G110" i="23"/>
  <c r="F110" i="23"/>
  <c r="E110" i="23"/>
  <c r="D110" i="23"/>
  <c r="R88" i="23" l="1"/>
  <c r="Q88" i="23"/>
  <c r="P88" i="23"/>
  <c r="O88" i="23"/>
  <c r="N88" i="23"/>
  <c r="M88" i="23"/>
  <c r="L88" i="23"/>
  <c r="K88" i="23"/>
  <c r="J88" i="23"/>
  <c r="I88" i="23"/>
  <c r="H88" i="23"/>
  <c r="G88" i="23"/>
  <c r="F88" i="23"/>
  <c r="E88" i="23"/>
  <c r="D88" i="23"/>
  <c r="R87" i="23"/>
  <c r="Q87" i="23"/>
  <c r="P87" i="23"/>
  <c r="O87" i="23"/>
  <c r="N87" i="23"/>
  <c r="M87" i="23"/>
  <c r="L87" i="23"/>
  <c r="K87" i="23"/>
  <c r="J87" i="23"/>
  <c r="I87" i="23"/>
  <c r="H87" i="23"/>
  <c r="G87" i="23"/>
  <c r="F87" i="23"/>
  <c r="E87" i="23"/>
  <c r="D87" i="23"/>
  <c r="O85" i="23"/>
  <c r="J85" i="23"/>
  <c r="R82" i="23"/>
  <c r="Q82" i="23"/>
  <c r="P82" i="23"/>
  <c r="O82" i="23"/>
  <c r="N82" i="23"/>
  <c r="M82" i="23"/>
  <c r="L82" i="23"/>
  <c r="K82" i="23"/>
  <c r="J82" i="23"/>
  <c r="I82" i="23"/>
  <c r="H82" i="23"/>
  <c r="G82" i="23"/>
  <c r="F82" i="23"/>
  <c r="E82" i="23"/>
  <c r="D82" i="23"/>
  <c r="R79" i="23"/>
  <c r="Q79" i="23"/>
  <c r="P79" i="23"/>
  <c r="O79" i="23"/>
  <c r="N79" i="23"/>
  <c r="M79" i="23"/>
  <c r="L79" i="23"/>
  <c r="K79" i="23"/>
  <c r="J79" i="23"/>
  <c r="I79" i="23"/>
  <c r="H79" i="23"/>
  <c r="G79" i="23"/>
  <c r="F79" i="23"/>
  <c r="E79" i="23"/>
  <c r="D79" i="23"/>
  <c r="R75" i="23"/>
  <c r="Q75" i="23"/>
  <c r="P75" i="23"/>
  <c r="O75" i="23"/>
  <c r="N75" i="23"/>
  <c r="M75" i="23"/>
  <c r="L75" i="23"/>
  <c r="K75" i="23"/>
  <c r="J75" i="23"/>
  <c r="I75" i="23"/>
  <c r="H75" i="23"/>
  <c r="G75" i="23"/>
  <c r="F75" i="23"/>
  <c r="E75" i="23"/>
  <c r="D75" i="23"/>
  <c r="C63" i="23"/>
  <c r="E54" i="23"/>
  <c r="F54" i="23"/>
  <c r="G54" i="23"/>
  <c r="H54" i="23"/>
  <c r="I54" i="23"/>
  <c r="J54" i="23"/>
  <c r="K54" i="23"/>
  <c r="L54" i="23"/>
  <c r="M54" i="23"/>
  <c r="N54" i="23"/>
  <c r="O54" i="23"/>
  <c r="P54" i="23"/>
  <c r="Q54" i="23"/>
  <c r="R54" i="23"/>
  <c r="D54" i="23"/>
  <c r="E33" i="23"/>
  <c r="F33" i="23"/>
  <c r="G33" i="23"/>
  <c r="H33" i="23"/>
  <c r="I33" i="23"/>
  <c r="J33" i="23"/>
  <c r="K33" i="23"/>
  <c r="L33" i="23"/>
  <c r="M33" i="23"/>
  <c r="N33" i="23"/>
  <c r="O33" i="23"/>
  <c r="P33" i="23"/>
  <c r="Q33" i="23"/>
  <c r="R33" i="23"/>
  <c r="D33" i="23"/>
  <c r="F85" i="23" l="1"/>
  <c r="N85" i="23"/>
  <c r="R85" i="23"/>
  <c r="G85" i="23"/>
  <c r="K85" i="23"/>
  <c r="D85" i="23"/>
  <c r="H85" i="23"/>
  <c r="L85" i="23"/>
  <c r="P85" i="23"/>
  <c r="E85" i="23"/>
  <c r="I85" i="23"/>
  <c r="M85" i="23"/>
  <c r="Q85" i="23"/>
  <c r="S46" i="26"/>
  <c r="S45" i="26"/>
  <c r="S44" i="26"/>
  <c r="S43" i="26"/>
  <c r="S42" i="26"/>
  <c r="S41" i="26"/>
  <c r="S38" i="26"/>
  <c r="S37" i="26"/>
  <c r="S36" i="26"/>
  <c r="S35" i="26"/>
  <c r="S34" i="26"/>
  <c r="S33" i="26"/>
  <c r="S20" i="26"/>
  <c r="S19" i="26"/>
  <c r="S18" i="26"/>
  <c r="S17" i="26"/>
  <c r="S16" i="26"/>
  <c r="S15" i="26"/>
  <c r="S8" i="26"/>
  <c r="S9" i="26"/>
  <c r="S10" i="26"/>
  <c r="S11" i="26"/>
  <c r="S12" i="26"/>
  <c r="S7" i="26"/>
  <c r="E8" i="23" l="1"/>
  <c r="F8" i="23"/>
  <c r="G8" i="23"/>
  <c r="H8" i="23"/>
  <c r="I8" i="23"/>
  <c r="J8" i="23"/>
  <c r="K8" i="23"/>
  <c r="L8" i="23"/>
  <c r="M8" i="23"/>
  <c r="N8" i="23"/>
  <c r="O8" i="23"/>
  <c r="P8" i="23"/>
  <c r="Q8" i="23"/>
  <c r="R8" i="23"/>
  <c r="D8" i="23"/>
  <c r="S76" i="19" l="1"/>
  <c r="S85" i="19" s="1"/>
  <c r="S55" i="19" l="1"/>
  <c r="S73" i="19" s="1"/>
  <c r="S16" i="19"/>
  <c r="S15" i="19"/>
  <c r="S10" i="19"/>
  <c r="S12" i="19" s="1"/>
  <c r="C7" i="30" s="1"/>
  <c r="AK44" i="54" l="1"/>
  <c r="E18" i="27" l="1"/>
  <c r="F18" i="27"/>
  <c r="G18" i="27"/>
  <c r="H18" i="27"/>
  <c r="I18" i="27"/>
  <c r="J18" i="27"/>
  <c r="K18" i="27"/>
  <c r="L18" i="27"/>
  <c r="M18" i="27"/>
  <c r="N18" i="27"/>
  <c r="O18" i="27"/>
  <c r="P18" i="27"/>
  <c r="Q18" i="27"/>
  <c r="R18" i="27"/>
  <c r="S18" i="27"/>
  <c r="D18" i="27"/>
  <c r="S16" i="27"/>
  <c r="AK125" i="54"/>
  <c r="AJ85" i="54"/>
  <c r="W87" i="54"/>
  <c r="X87" i="54"/>
  <c r="Y87" i="54"/>
  <c r="Z87" i="54"/>
  <c r="AA87" i="54"/>
  <c r="AB87" i="54"/>
  <c r="AC87" i="54"/>
  <c r="AD87" i="54"/>
  <c r="AE87" i="54"/>
  <c r="AF87" i="54"/>
  <c r="AG87" i="54"/>
  <c r="AH87" i="54"/>
  <c r="AI87" i="54"/>
  <c r="AJ87" i="54"/>
  <c r="V87" i="54"/>
  <c r="AH79" i="54"/>
  <c r="E33" i="27"/>
  <c r="F33" i="27"/>
  <c r="G33" i="27"/>
  <c r="H33" i="27"/>
  <c r="I33" i="27"/>
  <c r="J33" i="27"/>
  <c r="K33" i="27"/>
  <c r="L33" i="27"/>
  <c r="M33" i="27"/>
  <c r="N33" i="27"/>
  <c r="O33" i="27"/>
  <c r="P33" i="27"/>
  <c r="Q33" i="27"/>
  <c r="R33" i="27"/>
  <c r="S33" i="27"/>
  <c r="D33" i="27"/>
  <c r="D75" i="54"/>
  <c r="AK119" i="54" l="1"/>
  <c r="Y85" i="54"/>
  <c r="AC85" i="54"/>
  <c r="AG85" i="54"/>
  <c r="X85" i="54"/>
  <c r="AB85" i="54"/>
  <c r="AF85" i="54"/>
  <c r="V85" i="54"/>
  <c r="Z85" i="54"/>
  <c r="AD85" i="54"/>
  <c r="AH85" i="54"/>
  <c r="W85" i="54"/>
  <c r="AA85" i="54"/>
  <c r="AE85" i="54"/>
  <c r="AI85" i="54"/>
  <c r="Y79" i="54"/>
  <c r="AC79" i="54"/>
  <c r="AG79" i="54"/>
  <c r="W79" i="54"/>
  <c r="AA79" i="54"/>
  <c r="AE79" i="54"/>
  <c r="AI79" i="54"/>
  <c r="X79" i="54"/>
  <c r="AB79" i="54"/>
  <c r="AF79" i="54"/>
  <c r="AJ79" i="54"/>
  <c r="V79" i="54"/>
  <c r="Z79" i="54"/>
  <c r="AD79" i="54"/>
  <c r="AK79" i="54" l="1"/>
  <c r="AK54" i="54" l="1"/>
  <c r="S7" i="27" l="1"/>
  <c r="S8" i="27" s="1"/>
  <c r="E8" i="27"/>
  <c r="F8" i="27"/>
  <c r="G8" i="27"/>
  <c r="H8" i="27"/>
  <c r="I8" i="27"/>
  <c r="J8" i="27"/>
  <c r="K8" i="27"/>
  <c r="L8" i="27"/>
  <c r="M8" i="27"/>
  <c r="N8" i="27"/>
  <c r="O8" i="27"/>
  <c r="P8" i="27"/>
  <c r="Q8" i="27"/>
  <c r="R8" i="27"/>
  <c r="D8" i="27"/>
  <c r="S6" i="27"/>
  <c r="AK30" i="54"/>
  <c r="AK51" i="54" s="1"/>
  <c r="V9" i="54"/>
  <c r="W6" i="54"/>
  <c r="X6" i="54"/>
  <c r="Y6" i="54"/>
  <c r="Z6" i="54"/>
  <c r="AA6" i="54"/>
  <c r="AB6" i="54"/>
  <c r="AC6" i="54"/>
  <c r="AD6" i="54"/>
  <c r="AE6" i="54"/>
  <c r="AF6" i="54"/>
  <c r="AG6" i="54"/>
  <c r="AH6" i="54"/>
  <c r="AI6" i="54"/>
  <c r="AJ6" i="54"/>
  <c r="AK6" i="54"/>
  <c r="V6" i="54"/>
  <c r="E6" i="54"/>
  <c r="F6" i="54"/>
  <c r="G6" i="54"/>
  <c r="H6" i="54"/>
  <c r="I6" i="54"/>
  <c r="J6" i="54"/>
  <c r="K6" i="54"/>
  <c r="L6" i="54"/>
  <c r="M6" i="54"/>
  <c r="N6" i="54"/>
  <c r="O6" i="54"/>
  <c r="P6" i="54"/>
  <c r="Q6" i="54"/>
  <c r="R6" i="54"/>
  <c r="D6" i="54"/>
  <c r="AK111" i="54"/>
  <c r="AK114" i="54"/>
  <c r="AK115" i="54"/>
  <c r="AK116" i="54"/>
  <c r="AK117" i="54"/>
  <c r="AK118" i="54"/>
  <c r="AK120" i="54"/>
  <c r="AK121" i="54"/>
  <c r="AK110" i="54"/>
  <c r="AK99" i="54"/>
  <c r="AK100" i="54"/>
  <c r="AK101" i="54"/>
  <c r="AK102" i="54"/>
  <c r="AK103" i="54"/>
  <c r="AK104" i="54"/>
  <c r="AK105" i="54"/>
  <c r="AK106" i="54"/>
  <c r="AK98" i="54"/>
  <c r="AK68" i="54"/>
  <c r="AK69" i="54"/>
  <c r="AK71" i="54"/>
  <c r="AK73" i="54"/>
  <c r="AK80" i="54"/>
  <c r="AK81" i="54"/>
  <c r="AK83" i="54"/>
  <c r="AK85" i="54"/>
  <c r="AK86" i="54"/>
  <c r="AK87" i="54"/>
  <c r="AK91" i="54"/>
  <c r="AK67" i="54"/>
  <c r="AK49" i="54"/>
  <c r="AK50" i="54"/>
  <c r="AK48" i="54"/>
  <c r="AK43" i="54"/>
  <c r="AK5" i="54"/>
  <c r="AK34" i="54"/>
  <c r="AK35" i="54"/>
  <c r="AK55" i="54" s="1"/>
  <c r="AK36" i="54"/>
  <c r="AK37" i="54"/>
  <c r="AK38" i="54"/>
  <c r="AK56" i="54" s="1"/>
  <c r="AK39" i="54"/>
  <c r="AK57" i="54" s="1"/>
  <c r="S121" i="54"/>
  <c r="S120" i="54"/>
  <c r="S119" i="54"/>
  <c r="S118" i="54"/>
  <c r="S117" i="54"/>
  <c r="S116" i="54"/>
  <c r="S115" i="54"/>
  <c r="S114" i="54"/>
  <c r="S111" i="54"/>
  <c r="R110" i="54"/>
  <c r="Q110" i="54"/>
  <c r="P110" i="54"/>
  <c r="O110" i="54"/>
  <c r="N110" i="54"/>
  <c r="M110" i="54"/>
  <c r="L110" i="54"/>
  <c r="K110" i="54"/>
  <c r="J110" i="54"/>
  <c r="I110" i="54"/>
  <c r="H110" i="54"/>
  <c r="G110" i="54"/>
  <c r="F110" i="54"/>
  <c r="E110" i="54"/>
  <c r="D110" i="54"/>
  <c r="Y122" i="54" l="1"/>
  <c r="AJ122" i="54"/>
  <c r="AF122" i="54"/>
  <c r="AB122" i="54"/>
  <c r="X122" i="54"/>
  <c r="AI122" i="54"/>
  <c r="AE122" i="54"/>
  <c r="AA122" i="54"/>
  <c r="W122" i="54"/>
  <c r="AH122" i="54"/>
  <c r="AD122" i="54"/>
  <c r="Z122" i="54"/>
  <c r="V122" i="54"/>
  <c r="AG122" i="54"/>
  <c r="AC122" i="54"/>
  <c r="X107" i="54"/>
  <c r="AI107" i="54"/>
  <c r="AE107" i="54"/>
  <c r="AA107" i="54"/>
  <c r="W107" i="54"/>
  <c r="AH107" i="54"/>
  <c r="AD107" i="54"/>
  <c r="Z107" i="54"/>
  <c r="V107" i="54"/>
  <c r="AG107" i="54"/>
  <c r="AC107" i="54"/>
  <c r="Y107" i="54"/>
  <c r="AJ107" i="54"/>
  <c r="AF107" i="54"/>
  <c r="AB107" i="54"/>
  <c r="AK70" i="54"/>
  <c r="AK29" i="54"/>
  <c r="Y9" i="54"/>
  <c r="AK8" i="54"/>
  <c r="AK7" i="54"/>
  <c r="AB9" i="54"/>
  <c r="AA9" i="54"/>
  <c r="Z9" i="54"/>
  <c r="F122" i="54"/>
  <c r="K122" i="54"/>
  <c r="P122" i="54"/>
  <c r="O122" i="54"/>
  <c r="I122" i="54"/>
  <c r="M122" i="54"/>
  <c r="S110" i="54"/>
  <c r="G122" i="54"/>
  <c r="Z124" i="54" l="1"/>
  <c r="AA124" i="54"/>
  <c r="AB124" i="54"/>
  <c r="AC124" i="54"/>
  <c r="AE124" i="54"/>
  <c r="AF124" i="54"/>
  <c r="AD124" i="54"/>
  <c r="AG124" i="54"/>
  <c r="AH124" i="54"/>
  <c r="AI124" i="54"/>
  <c r="AJ124" i="54"/>
  <c r="W124" i="54"/>
  <c r="X124" i="54"/>
  <c r="Y124" i="54"/>
  <c r="V124" i="54"/>
  <c r="AK122" i="54"/>
  <c r="AK32" i="54"/>
  <c r="AK53" i="54" s="1"/>
  <c r="AK31" i="54"/>
  <c r="AK52" i="54" s="1"/>
  <c r="AK28" i="54"/>
  <c r="AC9" i="54"/>
  <c r="AD9" i="54"/>
  <c r="AE9" i="54"/>
  <c r="AF9" i="54"/>
  <c r="AG9" i="54"/>
  <c r="AH9" i="54"/>
  <c r="AI9" i="54"/>
  <c r="AJ9" i="54"/>
  <c r="W9" i="54"/>
  <c r="X9" i="54"/>
  <c r="R122" i="54"/>
  <c r="J122" i="54"/>
  <c r="N122" i="54"/>
  <c r="E122" i="54"/>
  <c r="L122" i="54"/>
  <c r="Q122" i="54"/>
  <c r="H122" i="54"/>
  <c r="D122" i="54"/>
  <c r="AD58" i="54" l="1"/>
  <c r="AC58" i="54"/>
  <c r="AB58" i="54"/>
  <c r="AA58" i="54"/>
  <c r="Z58" i="54"/>
  <c r="Y58" i="54"/>
  <c r="X58" i="54"/>
  <c r="W58" i="54"/>
  <c r="V58" i="54"/>
  <c r="AJ58" i="54"/>
  <c r="AI58" i="54"/>
  <c r="AH58" i="54"/>
  <c r="AG58" i="54"/>
  <c r="AF58" i="54"/>
  <c r="AE58" i="54"/>
  <c r="AI41" i="54"/>
  <c r="AI44" i="54" s="1"/>
  <c r="AA41" i="54"/>
  <c r="AA44" i="54" s="1"/>
  <c r="Z41" i="54"/>
  <c r="Z44" i="54" s="1"/>
  <c r="W41" i="54"/>
  <c r="W44" i="54" s="1"/>
  <c r="V41" i="54"/>
  <c r="V44" i="54" s="1"/>
  <c r="X41" i="54"/>
  <c r="X44" i="54" s="1"/>
  <c r="AG41" i="54"/>
  <c r="AG44" i="54" s="1"/>
  <c r="AH41" i="54"/>
  <c r="AH44" i="54" s="1"/>
  <c r="Y41" i="54"/>
  <c r="Y44" i="54" s="1"/>
  <c r="AJ41" i="54"/>
  <c r="AJ44" i="54" s="1"/>
  <c r="AF41" i="54"/>
  <c r="AF44" i="54" s="1"/>
  <c r="AE41" i="54"/>
  <c r="AE44" i="54" s="1"/>
  <c r="AD41" i="54"/>
  <c r="AD44" i="54" s="1"/>
  <c r="AB41" i="54"/>
  <c r="AB44" i="54" s="1"/>
  <c r="AC41" i="54"/>
  <c r="AC44" i="54" s="1"/>
  <c r="AK9" i="54"/>
  <c r="AK58" i="54" l="1"/>
  <c r="S106" i="54"/>
  <c r="S105" i="54"/>
  <c r="S104" i="54"/>
  <c r="S103" i="54"/>
  <c r="S102" i="54"/>
  <c r="S101" i="54"/>
  <c r="S100" i="54"/>
  <c r="S99" i="54"/>
  <c r="S98" i="54"/>
  <c r="H107" i="54" s="1"/>
  <c r="S94" i="54"/>
  <c r="S93" i="54"/>
  <c r="S92" i="54"/>
  <c r="S91" i="54"/>
  <c r="S90" i="54"/>
  <c r="S89" i="54"/>
  <c r="R88" i="54"/>
  <c r="Q88" i="54"/>
  <c r="P88" i="54"/>
  <c r="O88" i="54"/>
  <c r="N88" i="54"/>
  <c r="M88" i="54"/>
  <c r="L88" i="54"/>
  <c r="K88" i="54"/>
  <c r="J88" i="54"/>
  <c r="I88" i="54"/>
  <c r="H88" i="54"/>
  <c r="G88" i="54"/>
  <c r="F88" i="54"/>
  <c r="E88" i="54"/>
  <c r="D88" i="54"/>
  <c r="S88" i="54" s="1"/>
  <c r="S87" i="54"/>
  <c r="S86" i="54"/>
  <c r="R85" i="54"/>
  <c r="Q85" i="54"/>
  <c r="P85" i="54"/>
  <c r="O85" i="54"/>
  <c r="N85" i="54"/>
  <c r="M85" i="54"/>
  <c r="L85" i="54"/>
  <c r="K85" i="54"/>
  <c r="J85" i="54"/>
  <c r="I85" i="54"/>
  <c r="H85" i="54"/>
  <c r="G85" i="54"/>
  <c r="F85" i="54"/>
  <c r="E85" i="54"/>
  <c r="D85" i="54"/>
  <c r="S85" i="54" s="1"/>
  <c r="S84" i="54"/>
  <c r="S83" i="54"/>
  <c r="R82" i="54"/>
  <c r="Q82" i="54"/>
  <c r="P82" i="54"/>
  <c r="O82" i="54"/>
  <c r="N82" i="54"/>
  <c r="M82" i="54"/>
  <c r="L82" i="54"/>
  <c r="K82" i="54"/>
  <c r="J82" i="54"/>
  <c r="I82" i="54"/>
  <c r="H82" i="54"/>
  <c r="G82" i="54"/>
  <c r="F82" i="54"/>
  <c r="E82" i="54"/>
  <c r="D82" i="54"/>
  <c r="S81" i="54"/>
  <c r="S80" i="54"/>
  <c r="R79" i="54"/>
  <c r="Q79" i="54"/>
  <c r="P79" i="54"/>
  <c r="O79" i="54"/>
  <c r="N79" i="54"/>
  <c r="M79" i="54"/>
  <c r="L79" i="54"/>
  <c r="K79" i="54"/>
  <c r="J79" i="54"/>
  <c r="I79" i="54"/>
  <c r="H79" i="54"/>
  <c r="G79" i="54"/>
  <c r="F79" i="54"/>
  <c r="S79" i="54" s="1"/>
  <c r="E79" i="54"/>
  <c r="D79" i="54"/>
  <c r="S77" i="54"/>
  <c r="S76" i="54"/>
  <c r="R75" i="54"/>
  <c r="Q75" i="54"/>
  <c r="P75" i="54"/>
  <c r="O75" i="54"/>
  <c r="N75" i="54"/>
  <c r="M75" i="54"/>
  <c r="L75" i="54"/>
  <c r="K75" i="54"/>
  <c r="J75" i="54"/>
  <c r="I75" i="54"/>
  <c r="H75" i="54"/>
  <c r="G75" i="54"/>
  <c r="F75" i="54"/>
  <c r="E75" i="54"/>
  <c r="S75" i="54"/>
  <c r="S74" i="54"/>
  <c r="S73" i="54"/>
  <c r="S71" i="54"/>
  <c r="R70" i="54"/>
  <c r="Q70" i="54"/>
  <c r="P70" i="54"/>
  <c r="O70" i="54"/>
  <c r="N70" i="54"/>
  <c r="M70" i="54"/>
  <c r="L70" i="54"/>
  <c r="K70" i="54"/>
  <c r="J70" i="54"/>
  <c r="I70" i="54"/>
  <c r="H70" i="54"/>
  <c r="G70" i="54"/>
  <c r="F70" i="54"/>
  <c r="E70" i="54"/>
  <c r="D70" i="54"/>
  <c r="S69" i="54"/>
  <c r="S68" i="54"/>
  <c r="S67" i="54"/>
  <c r="S49" i="54"/>
  <c r="S50" i="54"/>
  <c r="S51" i="54"/>
  <c r="S52" i="54"/>
  <c r="S53" i="54"/>
  <c r="S55" i="54"/>
  <c r="S56" i="54"/>
  <c r="S57" i="54"/>
  <c r="S48" i="54"/>
  <c r="S40" i="54"/>
  <c r="S39" i="54"/>
  <c r="S38" i="54"/>
  <c r="S37" i="54"/>
  <c r="S36" i="54"/>
  <c r="S35" i="54"/>
  <c r="S34" i="54"/>
  <c r="S32" i="54"/>
  <c r="R31" i="54"/>
  <c r="Q31" i="54"/>
  <c r="P31" i="54"/>
  <c r="O31" i="54"/>
  <c r="N31" i="54"/>
  <c r="M31" i="54"/>
  <c r="L31" i="54"/>
  <c r="K31" i="54"/>
  <c r="J31" i="54"/>
  <c r="I31" i="54"/>
  <c r="H31" i="54"/>
  <c r="G31" i="54"/>
  <c r="F31" i="54"/>
  <c r="E31" i="54"/>
  <c r="D31" i="54"/>
  <c r="S31" i="54" s="1"/>
  <c r="S30" i="54"/>
  <c r="S29" i="54"/>
  <c r="S28" i="54"/>
  <c r="S8" i="54"/>
  <c r="S7" i="54"/>
  <c r="S6" i="54"/>
  <c r="S5" i="54"/>
  <c r="S78" i="39"/>
  <c r="E32" i="39"/>
  <c r="F32" i="39"/>
  <c r="G32" i="39"/>
  <c r="H32" i="39"/>
  <c r="I32" i="39"/>
  <c r="J32" i="39"/>
  <c r="K32" i="39"/>
  <c r="L32" i="39"/>
  <c r="M32" i="39"/>
  <c r="N32" i="39"/>
  <c r="O32" i="39"/>
  <c r="P32" i="39"/>
  <c r="Q32" i="39"/>
  <c r="R32" i="39"/>
  <c r="S32" i="39"/>
  <c r="D32" i="39"/>
  <c r="E23" i="39"/>
  <c r="F23" i="39"/>
  <c r="G23" i="39"/>
  <c r="H23" i="39"/>
  <c r="I23" i="39"/>
  <c r="J23" i="39"/>
  <c r="K23" i="39"/>
  <c r="L23" i="39"/>
  <c r="M23" i="39"/>
  <c r="N23" i="39"/>
  <c r="O23" i="39"/>
  <c r="P23" i="39"/>
  <c r="Q23" i="39"/>
  <c r="R23" i="39"/>
  <c r="S23" i="39"/>
  <c r="C7" i="59" s="1"/>
  <c r="E7" i="59" s="1"/>
  <c r="D23" i="39"/>
  <c r="C9" i="59" l="1"/>
  <c r="E9" i="59" s="1"/>
  <c r="S107" i="54"/>
  <c r="O107" i="54"/>
  <c r="K107" i="54"/>
  <c r="G107" i="54"/>
  <c r="R107" i="54"/>
  <c r="N107" i="54"/>
  <c r="J107" i="54"/>
  <c r="F107" i="54"/>
  <c r="Q107" i="54"/>
  <c r="M107" i="54"/>
  <c r="I107" i="54"/>
  <c r="E107" i="54"/>
  <c r="S70" i="54"/>
  <c r="F95" i="54" s="1"/>
  <c r="S82" i="54"/>
  <c r="J95" i="54"/>
  <c r="D107" i="54"/>
  <c r="P107" i="54"/>
  <c r="L107" i="54"/>
  <c r="N95" i="54" l="1"/>
  <c r="G95" i="54"/>
  <c r="H95" i="54"/>
  <c r="I95" i="54"/>
  <c r="R95" i="54"/>
  <c r="K95" i="54"/>
  <c r="L95" i="54"/>
  <c r="M95" i="54"/>
  <c r="O95" i="54"/>
  <c r="P95" i="54"/>
  <c r="Q95" i="54"/>
  <c r="D95" i="54"/>
  <c r="S95" i="54" s="1"/>
  <c r="E95" i="54"/>
  <c r="D6" i="26" l="1"/>
  <c r="E6" i="26"/>
  <c r="F6" i="26"/>
  <c r="G6" i="26"/>
  <c r="H6" i="26"/>
  <c r="I6" i="26"/>
  <c r="J6" i="26"/>
  <c r="K6" i="26"/>
  <c r="L6" i="26"/>
  <c r="M6" i="26"/>
  <c r="N6" i="26"/>
  <c r="O6" i="26"/>
  <c r="P6" i="26"/>
  <c r="Q6" i="26"/>
  <c r="R6" i="26"/>
  <c r="D14" i="26"/>
  <c r="E14" i="26"/>
  <c r="F14" i="26"/>
  <c r="G14" i="26"/>
  <c r="H14" i="26"/>
  <c r="I14" i="26"/>
  <c r="J14" i="26"/>
  <c r="K14" i="26"/>
  <c r="L14" i="26"/>
  <c r="M14" i="26"/>
  <c r="N14" i="26"/>
  <c r="O14" i="26"/>
  <c r="P14" i="26"/>
  <c r="Q14" i="26"/>
  <c r="R14" i="26"/>
  <c r="D23" i="26"/>
  <c r="E23" i="26"/>
  <c r="E57" i="26" s="1"/>
  <c r="F23" i="26"/>
  <c r="G23" i="26"/>
  <c r="H23" i="26"/>
  <c r="I23" i="26"/>
  <c r="I57" i="26" s="1"/>
  <c r="J23" i="26"/>
  <c r="K23" i="26"/>
  <c r="L23" i="26"/>
  <c r="M23" i="26"/>
  <c r="M57" i="26" s="1"/>
  <c r="N23" i="26"/>
  <c r="O23" i="26"/>
  <c r="P23" i="26"/>
  <c r="Q23" i="26"/>
  <c r="Q57" i="26" s="1"/>
  <c r="R23" i="26"/>
  <c r="D24" i="26"/>
  <c r="E24" i="26"/>
  <c r="F24" i="26"/>
  <c r="G24" i="26"/>
  <c r="H24" i="26"/>
  <c r="I24" i="26"/>
  <c r="J24" i="26"/>
  <c r="K24" i="26"/>
  <c r="L24" i="26"/>
  <c r="M24" i="26"/>
  <c r="N24" i="26"/>
  <c r="O24" i="26"/>
  <c r="P24" i="26"/>
  <c r="Q24" i="26"/>
  <c r="R24" i="26"/>
  <c r="D30" i="26"/>
  <c r="E30" i="26"/>
  <c r="F30" i="26"/>
  <c r="G30" i="26"/>
  <c r="H30" i="26"/>
  <c r="I30" i="26"/>
  <c r="J30" i="26"/>
  <c r="K30" i="26"/>
  <c r="L30" i="26"/>
  <c r="M30" i="26"/>
  <c r="N30" i="26"/>
  <c r="O30" i="26"/>
  <c r="P30" i="26"/>
  <c r="Q30" i="26"/>
  <c r="R30" i="26"/>
  <c r="S30" i="26"/>
  <c r="D32" i="26"/>
  <c r="E32" i="26"/>
  <c r="F32" i="26"/>
  <c r="G32" i="26"/>
  <c r="H32" i="26"/>
  <c r="I32" i="26"/>
  <c r="J32" i="26"/>
  <c r="K32" i="26"/>
  <c r="L32" i="26"/>
  <c r="M32" i="26"/>
  <c r="N32" i="26"/>
  <c r="O32" i="26"/>
  <c r="P32" i="26"/>
  <c r="Q32" i="26"/>
  <c r="R32" i="26"/>
  <c r="D40" i="26"/>
  <c r="E40" i="26"/>
  <c r="F40" i="26"/>
  <c r="G40" i="26"/>
  <c r="H40" i="26"/>
  <c r="I40" i="26"/>
  <c r="J40" i="26"/>
  <c r="K40" i="26"/>
  <c r="L40" i="26"/>
  <c r="M40" i="26"/>
  <c r="N40" i="26"/>
  <c r="O40" i="26"/>
  <c r="P40" i="26"/>
  <c r="Q40" i="26"/>
  <c r="R40" i="26"/>
  <c r="D49" i="26"/>
  <c r="E49" i="26"/>
  <c r="F49" i="26"/>
  <c r="G49" i="26"/>
  <c r="H49" i="26"/>
  <c r="I49" i="26"/>
  <c r="J49" i="26"/>
  <c r="K49" i="26"/>
  <c r="L49" i="26"/>
  <c r="M49" i="26"/>
  <c r="N49" i="26"/>
  <c r="O49" i="26"/>
  <c r="P49" i="26"/>
  <c r="Q49" i="26"/>
  <c r="R49" i="26"/>
  <c r="D50" i="26"/>
  <c r="E50" i="26"/>
  <c r="F50" i="26"/>
  <c r="G50" i="26"/>
  <c r="H50" i="26"/>
  <c r="I50" i="26"/>
  <c r="J50" i="26"/>
  <c r="K50" i="26"/>
  <c r="L50" i="26"/>
  <c r="M50" i="26"/>
  <c r="N50" i="26"/>
  <c r="O50" i="26"/>
  <c r="P50" i="26"/>
  <c r="Q50" i="26"/>
  <c r="R50" i="26"/>
  <c r="D54" i="26"/>
  <c r="E54" i="26"/>
  <c r="F54" i="26"/>
  <c r="G54" i="26"/>
  <c r="H54" i="26"/>
  <c r="I54" i="26"/>
  <c r="J54" i="26"/>
  <c r="K54" i="26"/>
  <c r="L54" i="26"/>
  <c r="M54" i="26"/>
  <c r="N54" i="26"/>
  <c r="O54" i="26"/>
  <c r="P54" i="26"/>
  <c r="Q54" i="26"/>
  <c r="R54" i="26"/>
  <c r="S54" i="26"/>
  <c r="D57" i="26"/>
  <c r="F57" i="26"/>
  <c r="G57" i="26"/>
  <c r="H57" i="26"/>
  <c r="J57" i="26"/>
  <c r="K57" i="26"/>
  <c r="L57" i="26"/>
  <c r="N57" i="26"/>
  <c r="O57" i="26"/>
  <c r="P57" i="26"/>
  <c r="R57" i="26"/>
  <c r="D58" i="26"/>
  <c r="E58" i="26"/>
  <c r="F58" i="26"/>
  <c r="G58" i="26"/>
  <c r="H58" i="26"/>
  <c r="I58" i="26"/>
  <c r="J58" i="26"/>
  <c r="K58" i="26"/>
  <c r="L58" i="26"/>
  <c r="M58" i="26"/>
  <c r="N58" i="26"/>
  <c r="O58" i="26"/>
  <c r="P58" i="26"/>
  <c r="Q58" i="26"/>
  <c r="R58" i="26"/>
  <c r="D61" i="26"/>
  <c r="E61" i="26"/>
  <c r="F61" i="26"/>
  <c r="G61" i="26"/>
  <c r="H61" i="26"/>
  <c r="I61" i="26"/>
  <c r="J61" i="26"/>
  <c r="K61" i="26"/>
  <c r="L61" i="26"/>
  <c r="M61" i="26"/>
  <c r="N61" i="26"/>
  <c r="O61" i="26"/>
  <c r="P61" i="26"/>
  <c r="Q61" i="26"/>
  <c r="R61" i="26"/>
  <c r="D62" i="26"/>
  <c r="E62" i="26"/>
  <c r="F62" i="26"/>
  <c r="G62" i="26"/>
  <c r="H62" i="26"/>
  <c r="I62" i="26"/>
  <c r="J62" i="26"/>
  <c r="K62" i="26"/>
  <c r="L62" i="26"/>
  <c r="M62" i="26"/>
  <c r="N62" i="26"/>
  <c r="O62" i="26"/>
  <c r="P62" i="26"/>
  <c r="Q62" i="26"/>
  <c r="R62" i="26"/>
  <c r="E39" i="60"/>
  <c r="F39" i="60"/>
  <c r="G39" i="60"/>
  <c r="H39" i="60"/>
  <c r="I39" i="60"/>
  <c r="J39" i="60"/>
  <c r="K39" i="60"/>
  <c r="L39" i="60"/>
  <c r="M39" i="60"/>
  <c r="N39" i="60"/>
  <c r="O39" i="60"/>
  <c r="P39" i="60"/>
  <c r="Q39" i="60"/>
  <c r="R39" i="60"/>
  <c r="D39" i="60"/>
  <c r="S39" i="60" l="1"/>
  <c r="C11" i="30"/>
  <c r="R60" i="26"/>
  <c r="N60" i="26"/>
  <c r="J60" i="26"/>
  <c r="F60" i="26"/>
  <c r="P56" i="26"/>
  <c r="L56" i="26"/>
  <c r="H56" i="26"/>
  <c r="D56" i="26"/>
  <c r="Q60" i="26"/>
  <c r="M60" i="26"/>
  <c r="I60" i="26"/>
  <c r="E60" i="26"/>
  <c r="S58" i="26"/>
  <c r="O56" i="26"/>
  <c r="K56" i="26"/>
  <c r="G56" i="26"/>
  <c r="S40" i="26"/>
  <c r="S14" i="26"/>
  <c r="P60" i="26"/>
  <c r="L60" i="26"/>
  <c r="H60" i="26"/>
  <c r="D60" i="26"/>
  <c r="R56" i="26"/>
  <c r="N56" i="26"/>
  <c r="J56" i="26"/>
  <c r="F56" i="26"/>
  <c r="S49" i="26"/>
  <c r="S23" i="26"/>
  <c r="S62" i="26"/>
  <c r="O60" i="26"/>
  <c r="K60" i="26"/>
  <c r="G60" i="26"/>
  <c r="Q56" i="26"/>
  <c r="M56" i="26"/>
  <c r="I56" i="26"/>
  <c r="E56" i="26"/>
  <c r="S50" i="26"/>
  <c r="S24" i="26"/>
  <c r="S32" i="26"/>
  <c r="S6" i="26"/>
  <c r="S61" i="26"/>
  <c r="S57" i="26"/>
  <c r="S56" i="26" l="1"/>
  <c r="S60" i="26"/>
  <c r="R93" i="19" l="1"/>
  <c r="R63" i="60" s="1"/>
  <c r="Q93" i="19"/>
  <c r="Q63" i="60" s="1"/>
  <c r="P93" i="19"/>
  <c r="P63" i="60" s="1"/>
  <c r="O93" i="19"/>
  <c r="O63" i="60" s="1"/>
  <c r="N93" i="19"/>
  <c r="N63" i="60" s="1"/>
  <c r="M93" i="19"/>
  <c r="M63" i="60" s="1"/>
  <c r="L93" i="19"/>
  <c r="L63" i="60" s="1"/>
  <c r="K93" i="19"/>
  <c r="K63" i="60" s="1"/>
  <c r="J93" i="19"/>
  <c r="J63" i="60" s="1"/>
  <c r="I93" i="19"/>
  <c r="I63" i="60" s="1"/>
  <c r="H93" i="19"/>
  <c r="H63" i="60" s="1"/>
  <c r="G93" i="19"/>
  <c r="G63" i="60" s="1"/>
  <c r="F93" i="19"/>
  <c r="F63" i="60" s="1"/>
  <c r="E93" i="19"/>
  <c r="E63" i="60" s="1"/>
  <c r="D93" i="19"/>
  <c r="D63" i="60" s="1"/>
  <c r="S92" i="19"/>
  <c r="R89" i="19"/>
  <c r="R57" i="60" s="1"/>
  <c r="Q89" i="19"/>
  <c r="Q57" i="60" s="1"/>
  <c r="P89" i="19"/>
  <c r="P57" i="60" s="1"/>
  <c r="O89" i="19"/>
  <c r="O57" i="60" s="1"/>
  <c r="N89" i="19"/>
  <c r="N57" i="60" s="1"/>
  <c r="M89" i="19"/>
  <c r="M57" i="60" s="1"/>
  <c r="L89" i="19"/>
  <c r="L57" i="60" s="1"/>
  <c r="K89" i="19"/>
  <c r="K57" i="60" s="1"/>
  <c r="J89" i="19"/>
  <c r="J57" i="60" s="1"/>
  <c r="I89" i="19"/>
  <c r="I57" i="60" s="1"/>
  <c r="H89" i="19"/>
  <c r="H57" i="60" s="1"/>
  <c r="G89" i="19"/>
  <c r="G57" i="60" s="1"/>
  <c r="F89" i="19"/>
  <c r="F57" i="60" s="1"/>
  <c r="E89" i="19"/>
  <c r="E57" i="60" s="1"/>
  <c r="D89" i="19"/>
  <c r="D57" i="60" s="1"/>
  <c r="S88" i="19"/>
  <c r="S89" i="19" s="1"/>
  <c r="C14" i="30" s="1"/>
  <c r="R33" i="60"/>
  <c r="Q33" i="60"/>
  <c r="P33" i="60"/>
  <c r="O33" i="60"/>
  <c r="N33" i="60"/>
  <c r="M33" i="60"/>
  <c r="L33" i="60"/>
  <c r="K33" i="60"/>
  <c r="J33" i="60"/>
  <c r="I33" i="60"/>
  <c r="H33" i="60"/>
  <c r="G33" i="60"/>
  <c r="F33" i="60"/>
  <c r="E33" i="60"/>
  <c r="D33" i="60"/>
  <c r="R15" i="60"/>
  <c r="Q15" i="60"/>
  <c r="P15" i="60"/>
  <c r="O15" i="60"/>
  <c r="N15" i="60"/>
  <c r="M15" i="60"/>
  <c r="L15" i="60"/>
  <c r="K15" i="60"/>
  <c r="J15" i="60"/>
  <c r="I15" i="60"/>
  <c r="H15" i="60"/>
  <c r="G15" i="60"/>
  <c r="F15" i="60"/>
  <c r="E15" i="60"/>
  <c r="D15" i="60"/>
  <c r="H27" i="60" l="1"/>
  <c r="P27" i="60"/>
  <c r="F27" i="60"/>
  <c r="J27" i="60"/>
  <c r="N27" i="60"/>
  <c r="K27" i="60"/>
  <c r="O27" i="60"/>
  <c r="G27" i="60"/>
  <c r="L27" i="60"/>
  <c r="E27" i="60"/>
  <c r="I27" i="60"/>
  <c r="M27" i="60"/>
  <c r="Q27" i="60"/>
  <c r="R27" i="60"/>
  <c r="D27" i="60"/>
  <c r="S33" i="60"/>
  <c r="S57" i="60"/>
  <c r="S63" i="60"/>
  <c r="S15" i="60"/>
  <c r="S93" i="19"/>
  <c r="C15" i="30" s="1"/>
  <c r="C9" i="30"/>
  <c r="S27" i="60" l="1"/>
  <c r="S27" i="38" l="1"/>
  <c r="Z50" i="56" l="1"/>
  <c r="AA50" i="56"/>
  <c r="AB50" i="56"/>
  <c r="AC50" i="56"/>
  <c r="AD50" i="56"/>
  <c r="AE50" i="56"/>
  <c r="AF50" i="56"/>
  <c r="AG50" i="56"/>
  <c r="AH50" i="56"/>
  <c r="AI50" i="56"/>
  <c r="AJ50" i="56"/>
  <c r="AK50" i="56"/>
  <c r="AL50" i="56"/>
  <c r="AM50" i="56"/>
  <c r="AN50" i="56"/>
  <c r="Y50" i="56"/>
  <c r="Z49" i="56"/>
  <c r="AA49" i="56"/>
  <c r="AB49" i="56"/>
  <c r="AC49" i="56"/>
  <c r="AD49" i="56"/>
  <c r="AE49" i="56"/>
  <c r="AF49" i="56"/>
  <c r="AG49" i="56"/>
  <c r="AH49" i="56"/>
  <c r="AI49" i="56"/>
  <c r="AJ49" i="56"/>
  <c r="AK49" i="56"/>
  <c r="AL49" i="56"/>
  <c r="AM49" i="56"/>
  <c r="AN49" i="56"/>
  <c r="Y49" i="56"/>
  <c r="Z24" i="56"/>
  <c r="AA24" i="56"/>
  <c r="AB24" i="56"/>
  <c r="AC24" i="56"/>
  <c r="AD24" i="56"/>
  <c r="AE24" i="56"/>
  <c r="AF24" i="56"/>
  <c r="AG24" i="56"/>
  <c r="AH24" i="56"/>
  <c r="AI24" i="56"/>
  <c r="AJ24" i="56"/>
  <c r="AK24" i="56"/>
  <c r="AL24" i="56"/>
  <c r="AM24" i="56"/>
  <c r="AN24" i="56"/>
  <c r="Y24" i="56"/>
  <c r="Z23" i="56"/>
  <c r="AA23" i="56"/>
  <c r="AB23" i="56"/>
  <c r="AC23" i="56"/>
  <c r="AD23" i="56"/>
  <c r="AE23" i="56"/>
  <c r="AF23" i="56"/>
  <c r="AG23" i="56"/>
  <c r="AH23" i="56"/>
  <c r="AI23" i="56"/>
  <c r="AJ23" i="56"/>
  <c r="AK23" i="56"/>
  <c r="AL23" i="56"/>
  <c r="AM23" i="56"/>
  <c r="AN23" i="56"/>
  <c r="Y23" i="56"/>
  <c r="AM40" i="56"/>
  <c r="AL40" i="56"/>
  <c r="AK40" i="56"/>
  <c r="AJ40" i="56"/>
  <c r="AI40" i="56"/>
  <c r="AH40" i="56"/>
  <c r="AG40" i="56"/>
  <c r="AF40" i="56"/>
  <c r="AE40" i="56"/>
  <c r="AD40" i="56"/>
  <c r="AC40" i="56"/>
  <c r="AB40" i="56"/>
  <c r="AA40" i="56"/>
  <c r="Z40" i="56"/>
  <c r="Y40" i="56"/>
  <c r="AM32" i="56"/>
  <c r="AL32" i="56"/>
  <c r="AK32" i="56"/>
  <c r="AJ32" i="56"/>
  <c r="AI32" i="56"/>
  <c r="AH32" i="56"/>
  <c r="AG32" i="56"/>
  <c r="AF32" i="56"/>
  <c r="AE32" i="56"/>
  <c r="AD32" i="56"/>
  <c r="AC32" i="56"/>
  <c r="AB32" i="56"/>
  <c r="AA32" i="56"/>
  <c r="Z32" i="56"/>
  <c r="Y32" i="56"/>
  <c r="AM14" i="56"/>
  <c r="AL14" i="56"/>
  <c r="AK14" i="56"/>
  <c r="AJ14" i="56"/>
  <c r="AI14" i="56"/>
  <c r="AH14" i="56"/>
  <c r="AG14" i="56"/>
  <c r="AF14" i="56"/>
  <c r="AE14" i="56"/>
  <c r="AD14" i="56"/>
  <c r="AC14" i="56"/>
  <c r="AB14" i="56"/>
  <c r="AA14" i="56"/>
  <c r="Z14" i="56"/>
  <c r="Y14" i="56"/>
  <c r="AM6" i="56"/>
  <c r="AL6" i="56"/>
  <c r="AK6" i="56"/>
  <c r="AJ6" i="56"/>
  <c r="AI6" i="56"/>
  <c r="AH6" i="56"/>
  <c r="AG6" i="56"/>
  <c r="AF6" i="56"/>
  <c r="AE6" i="56"/>
  <c r="AD6" i="56"/>
  <c r="AC6" i="56"/>
  <c r="AB6" i="56"/>
  <c r="AA6" i="56"/>
  <c r="Z6" i="56"/>
  <c r="Y6" i="56"/>
  <c r="R50" i="56"/>
  <c r="R62" i="56" s="1"/>
  <c r="R18" i="54" s="1"/>
  <c r="Q50" i="56"/>
  <c r="Q62" i="56" s="1"/>
  <c r="Q18" i="54" s="1"/>
  <c r="P50" i="56"/>
  <c r="P62" i="56" s="1"/>
  <c r="P18" i="54" s="1"/>
  <c r="O50" i="56"/>
  <c r="O62" i="56" s="1"/>
  <c r="O18" i="54" s="1"/>
  <c r="N50" i="56"/>
  <c r="N62" i="56" s="1"/>
  <c r="N18" i="54" s="1"/>
  <c r="M50" i="56"/>
  <c r="M62" i="56" s="1"/>
  <c r="M18" i="54" s="1"/>
  <c r="L50" i="56"/>
  <c r="L62" i="56" s="1"/>
  <c r="L18" i="54" s="1"/>
  <c r="K50" i="56"/>
  <c r="K62" i="56" s="1"/>
  <c r="K18" i="54" s="1"/>
  <c r="J50" i="56"/>
  <c r="J62" i="56" s="1"/>
  <c r="J18" i="54" s="1"/>
  <c r="I50" i="56"/>
  <c r="I62" i="56" s="1"/>
  <c r="I18" i="54" s="1"/>
  <c r="H50" i="56"/>
  <c r="H62" i="56" s="1"/>
  <c r="H18" i="54" s="1"/>
  <c r="G50" i="56"/>
  <c r="G62" i="56" s="1"/>
  <c r="G18" i="54" s="1"/>
  <c r="F50" i="56"/>
  <c r="F62" i="56" s="1"/>
  <c r="F18" i="54" s="1"/>
  <c r="E50" i="56"/>
  <c r="E62" i="56" s="1"/>
  <c r="E18" i="54" s="1"/>
  <c r="D50" i="56"/>
  <c r="R49" i="56"/>
  <c r="R61" i="56" s="1"/>
  <c r="R17" i="54" s="1"/>
  <c r="Q49" i="56"/>
  <c r="Q61" i="56" s="1"/>
  <c r="Q17" i="54" s="1"/>
  <c r="P49" i="56"/>
  <c r="P61" i="56" s="1"/>
  <c r="P17" i="54" s="1"/>
  <c r="O49" i="56"/>
  <c r="O61" i="56" s="1"/>
  <c r="O17" i="54" s="1"/>
  <c r="N49" i="56"/>
  <c r="N61" i="56" s="1"/>
  <c r="N17" i="54" s="1"/>
  <c r="M49" i="56"/>
  <c r="M61" i="56" s="1"/>
  <c r="M17" i="54" s="1"/>
  <c r="L49" i="56"/>
  <c r="L61" i="56" s="1"/>
  <c r="L17" i="54" s="1"/>
  <c r="K49" i="56"/>
  <c r="K61" i="56" s="1"/>
  <c r="K17" i="54" s="1"/>
  <c r="J49" i="56"/>
  <c r="J61" i="56" s="1"/>
  <c r="J17" i="54" s="1"/>
  <c r="I49" i="56"/>
  <c r="I61" i="56" s="1"/>
  <c r="I17" i="54" s="1"/>
  <c r="H49" i="56"/>
  <c r="H61" i="56" s="1"/>
  <c r="H17" i="54" s="1"/>
  <c r="G49" i="56"/>
  <c r="G61" i="56" s="1"/>
  <c r="G17" i="54" s="1"/>
  <c r="F49" i="56"/>
  <c r="F61" i="56" s="1"/>
  <c r="F17" i="54" s="1"/>
  <c r="E49" i="56"/>
  <c r="E61" i="56" s="1"/>
  <c r="E17" i="54" s="1"/>
  <c r="D49" i="56"/>
  <c r="R40" i="56"/>
  <c r="Q40" i="56"/>
  <c r="P40" i="56"/>
  <c r="O40" i="56"/>
  <c r="N40" i="56"/>
  <c r="M40" i="56"/>
  <c r="L40" i="56"/>
  <c r="K40" i="56"/>
  <c r="J40" i="56"/>
  <c r="I40" i="56"/>
  <c r="H40" i="56"/>
  <c r="G40" i="56"/>
  <c r="F40" i="56"/>
  <c r="E40" i="56"/>
  <c r="D40" i="56"/>
  <c r="R32" i="56"/>
  <c r="Q32" i="56"/>
  <c r="P32" i="56"/>
  <c r="O32" i="56"/>
  <c r="N32" i="56"/>
  <c r="M32" i="56"/>
  <c r="L32" i="56"/>
  <c r="K32" i="56"/>
  <c r="J32" i="56"/>
  <c r="I32" i="56"/>
  <c r="H32" i="56"/>
  <c r="G32" i="56"/>
  <c r="F32" i="56"/>
  <c r="E32" i="56"/>
  <c r="D32" i="56"/>
  <c r="R24" i="56"/>
  <c r="R58" i="56" s="1"/>
  <c r="R13" i="54" s="1"/>
  <c r="Q24" i="56"/>
  <c r="Q58" i="56" s="1"/>
  <c r="Q13" i="54" s="1"/>
  <c r="P24" i="56"/>
  <c r="P58" i="56" s="1"/>
  <c r="P13" i="54" s="1"/>
  <c r="O24" i="56"/>
  <c r="O58" i="56" s="1"/>
  <c r="O13" i="54" s="1"/>
  <c r="N24" i="56"/>
  <c r="N58" i="56" s="1"/>
  <c r="N13" i="54" s="1"/>
  <c r="M24" i="56"/>
  <c r="M58" i="56" s="1"/>
  <c r="M13" i="54" s="1"/>
  <c r="L24" i="56"/>
  <c r="L58" i="56" s="1"/>
  <c r="L13" i="54" s="1"/>
  <c r="K24" i="56"/>
  <c r="K58" i="56" s="1"/>
  <c r="K13" i="54" s="1"/>
  <c r="J24" i="56"/>
  <c r="J58" i="56" s="1"/>
  <c r="J13" i="54" s="1"/>
  <c r="I24" i="56"/>
  <c r="I58" i="56" s="1"/>
  <c r="I13" i="54" s="1"/>
  <c r="H24" i="56"/>
  <c r="H58" i="56" s="1"/>
  <c r="H13" i="54" s="1"/>
  <c r="G24" i="56"/>
  <c r="G58" i="56" s="1"/>
  <c r="G13" i="54" s="1"/>
  <c r="F24" i="56"/>
  <c r="F58" i="56" s="1"/>
  <c r="F13" i="54" s="1"/>
  <c r="E24" i="56"/>
  <c r="E58" i="56" s="1"/>
  <c r="E13" i="54" s="1"/>
  <c r="D24" i="56"/>
  <c r="R23" i="56"/>
  <c r="R57" i="56" s="1"/>
  <c r="R12" i="54" s="1"/>
  <c r="Q23" i="56"/>
  <c r="Q57" i="56" s="1"/>
  <c r="Q12" i="54" s="1"/>
  <c r="P23" i="56"/>
  <c r="P57" i="56" s="1"/>
  <c r="P12" i="54" s="1"/>
  <c r="O23" i="56"/>
  <c r="O57" i="56" s="1"/>
  <c r="O12" i="54" s="1"/>
  <c r="N23" i="56"/>
  <c r="N57" i="56" s="1"/>
  <c r="N12" i="54" s="1"/>
  <c r="M23" i="56"/>
  <c r="M57" i="56" s="1"/>
  <c r="M12" i="54" s="1"/>
  <c r="L23" i="56"/>
  <c r="L57" i="56" s="1"/>
  <c r="L12" i="54" s="1"/>
  <c r="K23" i="56"/>
  <c r="K57" i="56" s="1"/>
  <c r="K12" i="54" s="1"/>
  <c r="J23" i="56"/>
  <c r="J57" i="56" s="1"/>
  <c r="J12" i="54" s="1"/>
  <c r="I23" i="56"/>
  <c r="I57" i="56" s="1"/>
  <c r="I12" i="54" s="1"/>
  <c r="H23" i="56"/>
  <c r="H57" i="56" s="1"/>
  <c r="H12" i="54" s="1"/>
  <c r="G23" i="56"/>
  <c r="G57" i="56" s="1"/>
  <c r="G12" i="54" s="1"/>
  <c r="F23" i="56"/>
  <c r="F57" i="56" s="1"/>
  <c r="F12" i="54" s="1"/>
  <c r="E23" i="56"/>
  <c r="E57" i="56" s="1"/>
  <c r="E12" i="54" s="1"/>
  <c r="D23" i="56"/>
  <c r="R14" i="56"/>
  <c r="Q14" i="56"/>
  <c r="P14" i="56"/>
  <c r="O14" i="56"/>
  <c r="N14" i="56"/>
  <c r="M14" i="56"/>
  <c r="L14" i="56"/>
  <c r="K14" i="56"/>
  <c r="J14" i="56"/>
  <c r="I14" i="56"/>
  <c r="H14" i="56"/>
  <c r="G14" i="56"/>
  <c r="F14" i="56"/>
  <c r="E14" i="56"/>
  <c r="D14" i="56"/>
  <c r="R6" i="56"/>
  <c r="Q6" i="56"/>
  <c r="P6" i="56"/>
  <c r="O6" i="56"/>
  <c r="N6" i="56"/>
  <c r="M6" i="56"/>
  <c r="L6" i="56"/>
  <c r="K6" i="56"/>
  <c r="J6" i="56"/>
  <c r="I6" i="56"/>
  <c r="H6" i="56"/>
  <c r="G6" i="56"/>
  <c r="F6" i="56"/>
  <c r="E6" i="56"/>
  <c r="D6" i="56"/>
  <c r="E47" i="39"/>
  <c r="F47" i="39"/>
  <c r="G47" i="39"/>
  <c r="H47" i="39"/>
  <c r="I47" i="39"/>
  <c r="J47" i="39"/>
  <c r="K47" i="39"/>
  <c r="L47" i="39"/>
  <c r="M47" i="39"/>
  <c r="N47" i="39"/>
  <c r="O47" i="39"/>
  <c r="P47" i="39"/>
  <c r="Q47" i="39"/>
  <c r="R47" i="39"/>
  <c r="D47" i="39"/>
  <c r="E79" i="39"/>
  <c r="F79" i="39"/>
  <c r="G79" i="39"/>
  <c r="H79" i="39"/>
  <c r="I79" i="39"/>
  <c r="J79" i="39"/>
  <c r="K79" i="39"/>
  <c r="L79" i="39"/>
  <c r="M79" i="39"/>
  <c r="N79" i="39"/>
  <c r="O79" i="39"/>
  <c r="P79" i="39"/>
  <c r="Q79" i="39"/>
  <c r="R79" i="39"/>
  <c r="S79" i="39"/>
  <c r="C14" i="59" s="1"/>
  <c r="E14" i="59" s="1"/>
  <c r="G14" i="59" s="1"/>
  <c r="D79" i="39"/>
  <c r="E71" i="39"/>
  <c r="F71" i="39"/>
  <c r="G71" i="39"/>
  <c r="H71" i="39"/>
  <c r="I71" i="39"/>
  <c r="J71" i="39"/>
  <c r="K71" i="39"/>
  <c r="L71" i="39"/>
  <c r="M71" i="39"/>
  <c r="N71" i="39"/>
  <c r="O71" i="39"/>
  <c r="P71" i="39"/>
  <c r="Q71" i="39"/>
  <c r="R71" i="39"/>
  <c r="S71" i="39"/>
  <c r="C12" i="59" s="1"/>
  <c r="E12" i="59" s="1"/>
  <c r="D71" i="39"/>
  <c r="E12" i="39"/>
  <c r="F12" i="39"/>
  <c r="G12" i="39"/>
  <c r="H12" i="39"/>
  <c r="I12" i="39"/>
  <c r="J12" i="39"/>
  <c r="K12" i="39"/>
  <c r="L12" i="39"/>
  <c r="M12" i="39"/>
  <c r="N12" i="39"/>
  <c r="O12" i="39"/>
  <c r="P12" i="39"/>
  <c r="Q12" i="39"/>
  <c r="R12" i="39"/>
  <c r="S12" i="39"/>
  <c r="D12" i="39"/>
  <c r="E62" i="39"/>
  <c r="F62" i="39"/>
  <c r="G62" i="39"/>
  <c r="H62" i="39"/>
  <c r="I62" i="39"/>
  <c r="J62" i="39"/>
  <c r="K62" i="39"/>
  <c r="L62" i="39"/>
  <c r="M62" i="39"/>
  <c r="N62" i="39"/>
  <c r="O62" i="39"/>
  <c r="P62" i="39"/>
  <c r="Q62" i="39"/>
  <c r="R62" i="39"/>
  <c r="S62" i="39"/>
  <c r="C11" i="59" s="1"/>
  <c r="E11" i="59" s="1"/>
  <c r="D62" i="39"/>
  <c r="W126" i="54"/>
  <c r="X126" i="54"/>
  <c r="Y126" i="54"/>
  <c r="Z126" i="54"/>
  <c r="AA126" i="54"/>
  <c r="AB126" i="54"/>
  <c r="AC126" i="54"/>
  <c r="AD126" i="54"/>
  <c r="AE126" i="54"/>
  <c r="AF126" i="54"/>
  <c r="AG126" i="54"/>
  <c r="AH126" i="54"/>
  <c r="AI126" i="54"/>
  <c r="AJ126" i="54"/>
  <c r="AK126" i="54"/>
  <c r="V126" i="54"/>
  <c r="AK107" i="54"/>
  <c r="AK61" i="54"/>
  <c r="AJ61" i="54"/>
  <c r="AI61" i="54"/>
  <c r="AH61" i="54"/>
  <c r="AG61" i="54"/>
  <c r="AF61" i="54"/>
  <c r="AE61" i="54"/>
  <c r="AD61" i="54"/>
  <c r="AC61" i="54"/>
  <c r="AB61" i="54"/>
  <c r="AA61" i="54"/>
  <c r="Z61" i="54"/>
  <c r="Y61" i="54"/>
  <c r="X61" i="54"/>
  <c r="W61" i="54"/>
  <c r="V61" i="54"/>
  <c r="W45" i="54"/>
  <c r="X45" i="54"/>
  <c r="Y45" i="54"/>
  <c r="Z45" i="54"/>
  <c r="AA45" i="54"/>
  <c r="AB45" i="54"/>
  <c r="AC45" i="54"/>
  <c r="AD45" i="54"/>
  <c r="AE45" i="54"/>
  <c r="AF45" i="54"/>
  <c r="AG45" i="54"/>
  <c r="AH45" i="54"/>
  <c r="AI45" i="54"/>
  <c r="AJ45" i="54"/>
  <c r="V45" i="54"/>
  <c r="C6" i="59" l="1"/>
  <c r="E6" i="59" s="1"/>
  <c r="E26" i="38"/>
  <c r="K26" i="38"/>
  <c r="F26" i="38"/>
  <c r="G26" i="38"/>
  <c r="H26" i="38"/>
  <c r="Q26" i="38"/>
  <c r="D26" i="38"/>
  <c r="I26" i="38"/>
  <c r="S26" i="38"/>
  <c r="J26" i="38"/>
  <c r="O26" i="38"/>
  <c r="M26" i="38"/>
  <c r="L26" i="38"/>
  <c r="R26" i="38"/>
  <c r="N26" i="38"/>
  <c r="P26" i="38"/>
  <c r="AG60" i="54"/>
  <c r="AG62" i="54" s="1"/>
  <c r="AC60" i="54"/>
  <c r="Y60" i="54"/>
  <c r="Y62" i="54" s="1"/>
  <c r="AJ60" i="54"/>
  <c r="AJ62" i="54" s="1"/>
  <c r="AF60" i="54"/>
  <c r="AF62" i="54" s="1"/>
  <c r="AB60" i="54"/>
  <c r="AB62" i="54" s="1"/>
  <c r="X60" i="54"/>
  <c r="X62" i="54" s="1"/>
  <c r="AI60" i="54"/>
  <c r="AI62" i="54" s="1"/>
  <c r="AE60" i="54"/>
  <c r="AA60" i="54"/>
  <c r="AA62" i="54" s="1"/>
  <c r="W60" i="54"/>
  <c r="W62" i="54" s="1"/>
  <c r="AH60" i="54"/>
  <c r="AH62" i="54" s="1"/>
  <c r="AD60" i="54"/>
  <c r="AD62" i="54" s="1"/>
  <c r="Z60" i="54"/>
  <c r="V60" i="54"/>
  <c r="V62" i="54" s="1"/>
  <c r="AK45" i="54"/>
  <c r="AE62" i="54"/>
  <c r="AC62" i="54"/>
  <c r="Z62" i="54"/>
  <c r="S47" i="39"/>
  <c r="C10" i="59" s="1"/>
  <c r="AL57" i="56"/>
  <c r="AI12" i="54" s="1"/>
  <c r="AH57" i="56"/>
  <c r="AE12" i="54" s="1"/>
  <c r="AD57" i="56"/>
  <c r="AA12" i="54" s="1"/>
  <c r="Z57" i="56"/>
  <c r="W12" i="54" s="1"/>
  <c r="AL62" i="56"/>
  <c r="AI18" i="54" s="1"/>
  <c r="AH62" i="56"/>
  <c r="AE18" i="54" s="1"/>
  <c r="AD62" i="56"/>
  <c r="AA18" i="54" s="1"/>
  <c r="Z62" i="56"/>
  <c r="W18" i="54" s="1"/>
  <c r="Z58" i="56"/>
  <c r="W13" i="54" s="1"/>
  <c r="Z61" i="56"/>
  <c r="W17" i="54" s="1"/>
  <c r="AN32" i="56"/>
  <c r="AK57" i="56"/>
  <c r="AH12" i="54" s="1"/>
  <c r="AG57" i="56"/>
  <c r="AD12" i="54" s="1"/>
  <c r="AC57" i="56"/>
  <c r="Z12" i="54" s="1"/>
  <c r="Y58" i="56"/>
  <c r="V13" i="54" s="1"/>
  <c r="AK58" i="56"/>
  <c r="AG58" i="56"/>
  <c r="AD13" i="54" s="1"/>
  <c r="AC58" i="56"/>
  <c r="Z13" i="54" s="1"/>
  <c r="Y61" i="56"/>
  <c r="V17" i="54" s="1"/>
  <c r="AK61" i="56"/>
  <c r="AH17" i="54" s="1"/>
  <c r="AG61" i="56"/>
  <c r="AD17" i="54" s="1"/>
  <c r="AC61" i="56"/>
  <c r="Z17" i="54" s="1"/>
  <c r="Y62" i="56"/>
  <c r="V18" i="54" s="1"/>
  <c r="AK62" i="56"/>
  <c r="AH18" i="54" s="1"/>
  <c r="AG62" i="56"/>
  <c r="AD18" i="54" s="1"/>
  <c r="AC62" i="56"/>
  <c r="Z18" i="54" s="1"/>
  <c r="AL58" i="56"/>
  <c r="AI13" i="54" s="1"/>
  <c r="AL61" i="56"/>
  <c r="AI17" i="54" s="1"/>
  <c r="Y57" i="56"/>
  <c r="V12" i="54" s="1"/>
  <c r="AN57" i="56"/>
  <c r="AJ57" i="56"/>
  <c r="AG12" i="54" s="1"/>
  <c r="AF57" i="56"/>
  <c r="AC12" i="54" s="1"/>
  <c r="AB57" i="56"/>
  <c r="Y12" i="54" s="1"/>
  <c r="AN58" i="56"/>
  <c r="AJ58" i="56"/>
  <c r="AG13" i="54" s="1"/>
  <c r="AF58" i="56"/>
  <c r="AC13" i="54" s="1"/>
  <c r="AB58" i="56"/>
  <c r="Y13" i="54" s="1"/>
  <c r="AN61" i="56"/>
  <c r="AK17" i="54" s="1"/>
  <c r="AJ61" i="56"/>
  <c r="AG17" i="54" s="1"/>
  <c r="AF61" i="56"/>
  <c r="AC17" i="54" s="1"/>
  <c r="AB61" i="56"/>
  <c r="Y17" i="54" s="1"/>
  <c r="AN62" i="56"/>
  <c r="AK18" i="54" s="1"/>
  <c r="AJ62" i="56"/>
  <c r="AG18" i="54" s="1"/>
  <c r="AF62" i="56"/>
  <c r="AC18" i="54" s="1"/>
  <c r="AB62" i="56"/>
  <c r="Y18" i="54" s="1"/>
  <c r="AH58" i="56"/>
  <c r="AE13" i="54" s="1"/>
  <c r="AH61" i="56"/>
  <c r="AM57" i="56"/>
  <c r="AJ12" i="54" s="1"/>
  <c r="AI57" i="56"/>
  <c r="AF12" i="54" s="1"/>
  <c r="AE57" i="56"/>
  <c r="AB12" i="54" s="1"/>
  <c r="AA57" i="56"/>
  <c r="X12" i="54" s="1"/>
  <c r="AM58" i="56"/>
  <c r="AJ13" i="54" s="1"/>
  <c r="AI58" i="56"/>
  <c r="AF13" i="54" s="1"/>
  <c r="AE58" i="56"/>
  <c r="AB13" i="54" s="1"/>
  <c r="AA58" i="56"/>
  <c r="X13" i="54" s="1"/>
  <c r="AM61" i="56"/>
  <c r="AJ17" i="54" s="1"/>
  <c r="AI61" i="56"/>
  <c r="AF17" i="54" s="1"/>
  <c r="AE61" i="56"/>
  <c r="AB17" i="54" s="1"/>
  <c r="AA61" i="56"/>
  <c r="X17" i="54" s="1"/>
  <c r="AM62" i="56"/>
  <c r="AJ18" i="54" s="1"/>
  <c r="AI62" i="56"/>
  <c r="AE62" i="56"/>
  <c r="AB18" i="54" s="1"/>
  <c r="AA62" i="56"/>
  <c r="X18" i="54" s="1"/>
  <c r="AD58" i="56"/>
  <c r="AA13" i="54" s="1"/>
  <c r="AD61" i="56"/>
  <c r="AA17" i="54" s="1"/>
  <c r="AN40" i="56"/>
  <c r="AN14" i="56"/>
  <c r="AN6" i="56"/>
  <c r="P60" i="56"/>
  <c r="Q60" i="56"/>
  <c r="H60" i="56"/>
  <c r="E60" i="56"/>
  <c r="M60" i="56"/>
  <c r="L60" i="56"/>
  <c r="I60" i="56"/>
  <c r="S32" i="56"/>
  <c r="S49" i="56"/>
  <c r="O56" i="56"/>
  <c r="K56" i="56"/>
  <c r="G56" i="56"/>
  <c r="S24" i="56"/>
  <c r="S14" i="56"/>
  <c r="E56" i="56"/>
  <c r="I56" i="56"/>
  <c r="M56" i="56"/>
  <c r="Q56" i="56"/>
  <c r="S23" i="56"/>
  <c r="G60" i="56"/>
  <c r="K60" i="56"/>
  <c r="O60" i="56"/>
  <c r="S40" i="56"/>
  <c r="S50" i="56"/>
  <c r="H56" i="56"/>
  <c r="L56" i="56"/>
  <c r="P56" i="56"/>
  <c r="S6" i="56"/>
  <c r="F56" i="56"/>
  <c r="J56" i="56"/>
  <c r="N56" i="56"/>
  <c r="R56" i="56"/>
  <c r="F60" i="56"/>
  <c r="J60" i="56"/>
  <c r="N60" i="56"/>
  <c r="R60" i="56"/>
  <c r="D57" i="56"/>
  <c r="D12" i="54" s="1"/>
  <c r="D58" i="56"/>
  <c r="D13" i="54" s="1"/>
  <c r="D61" i="56"/>
  <c r="D17" i="54" s="1"/>
  <c r="D62" i="56"/>
  <c r="D18" i="54" s="1"/>
  <c r="E124" i="54"/>
  <c r="E126" i="54" s="1"/>
  <c r="F124" i="54"/>
  <c r="F126" i="54" s="1"/>
  <c r="G124" i="54"/>
  <c r="G126" i="54" s="1"/>
  <c r="H124" i="54"/>
  <c r="H126" i="54" s="1"/>
  <c r="I124" i="54"/>
  <c r="I126" i="54" s="1"/>
  <c r="J124" i="54"/>
  <c r="J126" i="54" s="1"/>
  <c r="K124" i="54"/>
  <c r="K126" i="54" s="1"/>
  <c r="L124" i="54"/>
  <c r="L126" i="54" s="1"/>
  <c r="M124" i="54"/>
  <c r="M126" i="54" s="1"/>
  <c r="N124" i="54"/>
  <c r="N126" i="54" s="1"/>
  <c r="O124" i="54"/>
  <c r="O126" i="54" s="1"/>
  <c r="P124" i="54"/>
  <c r="P126" i="54" s="1"/>
  <c r="Q124" i="54"/>
  <c r="Q126" i="54" s="1"/>
  <c r="R124" i="54"/>
  <c r="R126" i="54" s="1"/>
  <c r="S124" i="54"/>
  <c r="S126" i="54" s="1"/>
  <c r="D124" i="54"/>
  <c r="D126" i="54" s="1"/>
  <c r="E58" i="54"/>
  <c r="F58" i="54"/>
  <c r="G58" i="54"/>
  <c r="H58" i="54"/>
  <c r="I58" i="54"/>
  <c r="J58" i="54"/>
  <c r="K58" i="54"/>
  <c r="L58" i="54"/>
  <c r="M58" i="54"/>
  <c r="N58" i="54"/>
  <c r="O58" i="54"/>
  <c r="P58" i="54"/>
  <c r="Q58" i="54"/>
  <c r="R58" i="54"/>
  <c r="S58" i="54"/>
  <c r="D58" i="54"/>
  <c r="S45" i="54"/>
  <c r="E41" i="54"/>
  <c r="E44" i="54" s="1"/>
  <c r="E45" i="54" s="1"/>
  <c r="F41" i="54"/>
  <c r="F44" i="54" s="1"/>
  <c r="F45" i="54" s="1"/>
  <c r="G41" i="54"/>
  <c r="G44" i="54" s="1"/>
  <c r="G45" i="54" s="1"/>
  <c r="H41" i="54"/>
  <c r="H44" i="54" s="1"/>
  <c r="H45" i="54" s="1"/>
  <c r="I41" i="54"/>
  <c r="I44" i="54" s="1"/>
  <c r="I45" i="54" s="1"/>
  <c r="J41" i="54"/>
  <c r="J44" i="54" s="1"/>
  <c r="J45" i="54" s="1"/>
  <c r="K41" i="54"/>
  <c r="K44" i="54" s="1"/>
  <c r="K45" i="54" s="1"/>
  <c r="L41" i="54"/>
  <c r="L44" i="54" s="1"/>
  <c r="L45" i="54" s="1"/>
  <c r="M41" i="54"/>
  <c r="M44" i="54" s="1"/>
  <c r="M45" i="54" s="1"/>
  <c r="N41" i="54"/>
  <c r="N44" i="54" s="1"/>
  <c r="N45" i="54" s="1"/>
  <c r="O41" i="54"/>
  <c r="O44" i="54" s="1"/>
  <c r="O45" i="54" s="1"/>
  <c r="P41" i="54"/>
  <c r="P44" i="54" s="1"/>
  <c r="P45" i="54" s="1"/>
  <c r="Q41" i="54"/>
  <c r="Q44" i="54" s="1"/>
  <c r="Q45" i="54" s="1"/>
  <c r="R41" i="54"/>
  <c r="R44" i="54" s="1"/>
  <c r="R45" i="54" s="1"/>
  <c r="D41" i="54"/>
  <c r="D44" i="54" s="1"/>
  <c r="D45" i="54" s="1"/>
  <c r="E9" i="54"/>
  <c r="F9" i="54"/>
  <c r="G9" i="54"/>
  <c r="H9" i="54"/>
  <c r="I9" i="54"/>
  <c r="J9" i="54"/>
  <c r="K9" i="54"/>
  <c r="L9" i="54"/>
  <c r="M9" i="54"/>
  <c r="N9" i="54"/>
  <c r="O9" i="54"/>
  <c r="P9" i="54"/>
  <c r="Q9" i="54"/>
  <c r="R9" i="54"/>
  <c r="D9" i="54"/>
  <c r="AK13" i="54" l="1"/>
  <c r="AK56" i="56"/>
  <c r="AH13" i="54"/>
  <c r="C8" i="59"/>
  <c r="E10" i="59"/>
  <c r="AK60" i="54"/>
  <c r="AK62" i="54" s="1"/>
  <c r="X19" i="54"/>
  <c r="AC19" i="54"/>
  <c r="AK19" i="54"/>
  <c r="AI60" i="56"/>
  <c r="AF18" i="54"/>
  <c r="AF19" i="54" s="1"/>
  <c r="AA19" i="54"/>
  <c r="AJ19" i="54"/>
  <c r="Y19" i="54"/>
  <c r="AG19" i="54"/>
  <c r="AB19" i="54"/>
  <c r="Z19" i="54"/>
  <c r="AH19" i="54"/>
  <c r="AI19" i="54"/>
  <c r="AH60" i="56"/>
  <c r="AE17" i="54"/>
  <c r="AE19" i="54" s="1"/>
  <c r="AD19" i="54"/>
  <c r="V19" i="54"/>
  <c r="W19" i="54"/>
  <c r="AK12" i="54"/>
  <c r="V14" i="54" s="1"/>
  <c r="AK60" i="56"/>
  <c r="AD60" i="56"/>
  <c r="AC60" i="56"/>
  <c r="AC56" i="56"/>
  <c r="AA56" i="56"/>
  <c r="AG56" i="56"/>
  <c r="AF56" i="56"/>
  <c r="AN60" i="56"/>
  <c r="AN56" i="56"/>
  <c r="F60" i="54"/>
  <c r="K61" i="54"/>
  <c r="Q60" i="54"/>
  <c r="I60" i="54"/>
  <c r="E60" i="54"/>
  <c r="R61" i="54"/>
  <c r="N61" i="54"/>
  <c r="J61" i="54"/>
  <c r="F61" i="54"/>
  <c r="R60" i="54"/>
  <c r="J60" i="54"/>
  <c r="O61" i="54"/>
  <c r="G61" i="54"/>
  <c r="M60" i="54"/>
  <c r="P60" i="54"/>
  <c r="L60" i="54"/>
  <c r="H60" i="54"/>
  <c r="S60" i="54"/>
  <c r="Q61" i="54"/>
  <c r="M61" i="54"/>
  <c r="I61" i="54"/>
  <c r="I62" i="54" s="1"/>
  <c r="E61" i="54"/>
  <c r="N60" i="54"/>
  <c r="S61" i="54"/>
  <c r="S62" i="54" s="1"/>
  <c r="D60" i="54"/>
  <c r="O60" i="54"/>
  <c r="O62" i="54" s="1"/>
  <c r="K60" i="54"/>
  <c r="K62" i="54" s="1"/>
  <c r="G60" i="54"/>
  <c r="D61" i="54"/>
  <c r="P61" i="54"/>
  <c r="L61" i="54"/>
  <c r="H61" i="54"/>
  <c r="AA60" i="56"/>
  <c r="AF60" i="56"/>
  <c r="AI56" i="56"/>
  <c r="AM56" i="56"/>
  <c r="Y60" i="56"/>
  <c r="AH56" i="56"/>
  <c r="AB56" i="56"/>
  <c r="AB60" i="56"/>
  <c r="AL60" i="56"/>
  <c r="AE56" i="56"/>
  <c r="AD56" i="56"/>
  <c r="AL56" i="56"/>
  <c r="Z56" i="56"/>
  <c r="Z60" i="56"/>
  <c r="AJ56" i="56"/>
  <c r="Y56" i="56"/>
  <c r="AE60" i="56"/>
  <c r="AM60" i="56"/>
  <c r="AJ60" i="56"/>
  <c r="AG60" i="56"/>
  <c r="S58" i="56"/>
  <c r="S13" i="54" s="1"/>
  <c r="S62" i="56"/>
  <c r="S18" i="54" s="1"/>
  <c r="S57" i="56"/>
  <c r="S12" i="54" s="1"/>
  <c r="D56" i="56"/>
  <c r="S61" i="56"/>
  <c r="S17" i="54" s="1"/>
  <c r="D60" i="56"/>
  <c r="Q62" i="54"/>
  <c r="R62" i="54"/>
  <c r="F62" i="54"/>
  <c r="S9" i="54"/>
  <c r="AF14" i="54" l="1"/>
  <c r="W14" i="54"/>
  <c r="AB14" i="54"/>
  <c r="C16" i="59"/>
  <c r="E8" i="59"/>
  <c r="AI14" i="54"/>
  <c r="X14" i="54"/>
  <c r="AG14" i="54"/>
  <c r="AH14" i="54"/>
  <c r="AA14" i="54"/>
  <c r="AD14" i="54"/>
  <c r="Y14" i="54"/>
  <c r="Z14" i="54"/>
  <c r="AC14" i="54"/>
  <c r="AE14" i="54"/>
  <c r="AJ14" i="54"/>
  <c r="N62" i="54"/>
  <c r="J62" i="54"/>
  <c r="H62" i="54"/>
  <c r="P62" i="54"/>
  <c r="D62" i="54"/>
  <c r="G62" i="54"/>
  <c r="L62" i="54"/>
  <c r="M62" i="54"/>
  <c r="E62" i="54"/>
  <c r="S56" i="56"/>
  <c r="S60" i="56"/>
  <c r="AK14" i="54" l="1"/>
  <c r="Z22" i="54"/>
  <c r="AD22" i="54"/>
  <c r="AJ22" i="54"/>
  <c r="AF22" i="54"/>
  <c r="Y22" i="54"/>
  <c r="AB22" i="54"/>
  <c r="W22" i="54"/>
  <c r="AE22" i="54"/>
  <c r="X22" i="54"/>
  <c r="AC22" i="54"/>
  <c r="AH22" i="54"/>
  <c r="AG22" i="54"/>
  <c r="AI22" i="54"/>
  <c r="C21" i="54"/>
  <c r="C12" i="54"/>
  <c r="C13" i="54" s="1"/>
  <c r="C17" i="54"/>
  <c r="C18" i="54" s="1"/>
  <c r="AA22" i="54" l="1"/>
  <c r="D19" i="54"/>
  <c r="D22" i="54" s="1"/>
  <c r="G14" i="54"/>
  <c r="G21" i="54" s="1"/>
  <c r="Q19" i="54"/>
  <c r="Q22" i="54" s="1"/>
  <c r="K14" i="54"/>
  <c r="K21" i="54" s="1"/>
  <c r="Q14" i="54"/>
  <c r="Q21" i="54" s="1"/>
  <c r="M19" i="54"/>
  <c r="M22" i="54" s="1"/>
  <c r="I14" i="54"/>
  <c r="I21" i="54" s="1"/>
  <c r="O14" i="54"/>
  <c r="O21" i="54" s="1"/>
  <c r="I19" i="54"/>
  <c r="I22" i="54" s="1"/>
  <c r="F14" i="54"/>
  <c r="F21" i="54" s="1"/>
  <c r="D14" i="54"/>
  <c r="D21" i="54" s="1"/>
  <c r="J19" i="54"/>
  <c r="J22" i="54" s="1"/>
  <c r="R19" i="54"/>
  <c r="R22" i="54" s="1"/>
  <c r="G19" i="54"/>
  <c r="G22" i="54" s="1"/>
  <c r="K19" i="54"/>
  <c r="K22" i="54" s="1"/>
  <c r="N19" i="54"/>
  <c r="N22" i="54" s="1"/>
  <c r="L19" i="54"/>
  <c r="L22" i="54" s="1"/>
  <c r="R14" i="54"/>
  <c r="R21" i="54" s="1"/>
  <c r="M14" i="54"/>
  <c r="M21" i="54" s="1"/>
  <c r="P14" i="54"/>
  <c r="P21" i="54" s="1"/>
  <c r="J14" i="54"/>
  <c r="J21" i="54" s="1"/>
  <c r="F19" i="54"/>
  <c r="F22" i="54" s="1"/>
  <c r="S19" i="54"/>
  <c r="H19" i="54"/>
  <c r="H22" i="54" s="1"/>
  <c r="P19" i="54"/>
  <c r="P22" i="54" s="1"/>
  <c r="O19" i="54"/>
  <c r="O22" i="54" s="1"/>
  <c r="E19" i="54"/>
  <c r="E22" i="54" s="1"/>
  <c r="E14" i="54"/>
  <c r="E21" i="54" s="1"/>
  <c r="L14" i="54"/>
  <c r="L21" i="54" s="1"/>
  <c r="H14" i="54"/>
  <c r="H21" i="54" s="1"/>
  <c r="N14" i="54"/>
  <c r="N21" i="54" s="1"/>
  <c r="C22" i="54"/>
  <c r="AG21" i="54" l="1"/>
  <c r="AJ21" i="54"/>
  <c r="V22" i="54"/>
  <c r="W21" i="54"/>
  <c r="AF21" i="54"/>
  <c r="Y21" i="54"/>
  <c r="Z21" i="54"/>
  <c r="V21" i="54"/>
  <c r="V23" i="54" s="1"/>
  <c r="AA21" i="54"/>
  <c r="AB21" i="54"/>
  <c r="AE21" i="54"/>
  <c r="AC21" i="54"/>
  <c r="AI21" i="54"/>
  <c r="AH21" i="54"/>
  <c r="AK21" i="54"/>
  <c r="AD21" i="54"/>
  <c r="X21" i="54"/>
  <c r="S22" i="54"/>
  <c r="K23" i="54"/>
  <c r="K19" i="61" s="1"/>
  <c r="E23" i="54"/>
  <c r="E19" i="61" s="1"/>
  <c r="D23" i="54"/>
  <c r="D19" i="61" s="1"/>
  <c r="O23" i="54"/>
  <c r="O19" i="61" s="1"/>
  <c r="S14" i="54"/>
  <c r="G23" i="54"/>
  <c r="G19" i="61" s="1"/>
  <c r="J23" i="54"/>
  <c r="J19" i="61" s="1"/>
  <c r="R23" i="54"/>
  <c r="R19" i="61" s="1"/>
  <c r="H23" i="54"/>
  <c r="H19" i="61" s="1"/>
  <c r="Q23" i="54"/>
  <c r="Q19" i="61" s="1"/>
  <c r="I23" i="54"/>
  <c r="I19" i="61" s="1"/>
  <c r="L23" i="54"/>
  <c r="L19" i="61" s="1"/>
  <c r="P23" i="54"/>
  <c r="P19" i="61" s="1"/>
  <c r="F23" i="54"/>
  <c r="F19" i="61" s="1"/>
  <c r="M23" i="54"/>
  <c r="M19" i="61" s="1"/>
  <c r="N23" i="54"/>
  <c r="N19" i="61" s="1"/>
  <c r="F7" i="61" l="1"/>
  <c r="F10" i="61" s="1"/>
  <c r="F22" i="61"/>
  <c r="F43" i="38" s="1"/>
  <c r="Q7" i="61"/>
  <c r="Q10" i="61" s="1"/>
  <c r="Q22" i="61"/>
  <c r="Q43" i="38" s="1"/>
  <c r="G7" i="61"/>
  <c r="G10" i="61" s="1"/>
  <c r="G22" i="61"/>
  <c r="G43" i="38" s="1"/>
  <c r="E7" i="61"/>
  <c r="E10" i="61" s="1"/>
  <c r="E22" i="61"/>
  <c r="E43" i="38" s="1"/>
  <c r="P7" i="61"/>
  <c r="P10" i="61" s="1"/>
  <c r="P22" i="61"/>
  <c r="P43" i="38" s="1"/>
  <c r="H7" i="61"/>
  <c r="H10" i="61" s="1"/>
  <c r="H22" i="61"/>
  <c r="H43" i="38" s="1"/>
  <c r="K7" i="61"/>
  <c r="K10" i="61" s="1"/>
  <c r="K22" i="61"/>
  <c r="K43" i="38" s="1"/>
  <c r="N7" i="61"/>
  <c r="N10" i="61" s="1"/>
  <c r="N22" i="61"/>
  <c r="N43" i="38" s="1"/>
  <c r="L7" i="61"/>
  <c r="L10" i="61" s="1"/>
  <c r="L22" i="61"/>
  <c r="L43" i="38" s="1"/>
  <c r="R7" i="61"/>
  <c r="R10" i="61" s="1"/>
  <c r="R22" i="61"/>
  <c r="R43" i="38" s="1"/>
  <c r="O7" i="61"/>
  <c r="O10" i="61" s="1"/>
  <c r="O22" i="61"/>
  <c r="O43" i="38" s="1"/>
  <c r="M7" i="61"/>
  <c r="M10" i="61" s="1"/>
  <c r="M22" i="61"/>
  <c r="M43" i="38" s="1"/>
  <c r="I7" i="61"/>
  <c r="I10" i="61" s="1"/>
  <c r="I22" i="61"/>
  <c r="I43" i="38" s="1"/>
  <c r="J7" i="61"/>
  <c r="J10" i="61" s="1"/>
  <c r="J22" i="61"/>
  <c r="J43" i="38" s="1"/>
  <c r="D7" i="61"/>
  <c r="D10" i="61" s="1"/>
  <c r="D22" i="61"/>
  <c r="D43" i="38" s="1"/>
  <c r="AD23" i="54"/>
  <c r="AE23" i="54"/>
  <c r="Z23" i="54"/>
  <c r="W23" i="54"/>
  <c r="AH23" i="54"/>
  <c r="AB23" i="54"/>
  <c r="Y23" i="54"/>
  <c r="AJ23" i="54"/>
  <c r="AC23" i="54"/>
  <c r="X23" i="54"/>
  <c r="AI23" i="54"/>
  <c r="AA23" i="54"/>
  <c r="AF23" i="54"/>
  <c r="AG23" i="54"/>
  <c r="AK22" i="54"/>
  <c r="AK23" i="54" s="1"/>
  <c r="S21" i="54"/>
  <c r="S23" i="54" s="1"/>
  <c r="S19" i="61" s="1"/>
  <c r="C10" i="30"/>
  <c r="B44" i="21"/>
  <c r="B54" i="21"/>
  <c r="F7" i="30" s="1"/>
  <c r="B61" i="21"/>
  <c r="A54" i="21"/>
  <c r="A73" i="21"/>
  <c r="F9" i="30" l="1"/>
  <c r="S7" i="61"/>
  <c r="S10" i="61" s="1"/>
  <c r="S22" i="61"/>
  <c r="S43" i="38" s="1"/>
  <c r="B84" i="21"/>
  <c r="G16" i="30" l="1"/>
  <c r="D6" i="46"/>
  <c r="F17" i="30"/>
  <c r="A56" i="17" l="1"/>
  <c r="A49" i="23"/>
  <c r="A11" i="38" l="1"/>
  <c r="A12" i="46" s="1"/>
  <c r="A12" i="38"/>
  <c r="A13" i="46" s="1"/>
  <c r="A13" i="38"/>
  <c r="A14" i="46" s="1"/>
  <c r="A14" i="38"/>
  <c r="A15" i="46" s="1"/>
  <c r="A15" i="38"/>
  <c r="A16" i="46" s="1"/>
  <c r="A20" i="38"/>
  <c r="A21" i="46" s="1"/>
  <c r="A10" i="38"/>
  <c r="A11" i="46" s="1"/>
  <c r="A5" i="38"/>
  <c r="A6" i="46" s="1"/>
  <c r="A6" i="38"/>
  <c r="A7" i="46" s="1"/>
  <c r="A7" i="38"/>
  <c r="A8" i="46" s="1"/>
  <c r="A8" i="38"/>
  <c r="A9" i="46" s="1"/>
  <c r="A59" i="38" l="1"/>
  <c r="A77" i="38" s="1"/>
  <c r="A95" i="38" s="1"/>
  <c r="A60" i="38"/>
  <c r="A78" i="38" s="1"/>
  <c r="A96" i="38" s="1"/>
  <c r="A61" i="38"/>
  <c r="A79" i="38" s="1"/>
  <c r="A97" i="38" s="1"/>
  <c r="C56" i="17" l="1"/>
  <c r="A114" i="38"/>
  <c r="A132" i="38" s="1"/>
  <c r="A150" i="38" s="1"/>
  <c r="A168" i="38" s="1"/>
  <c r="A115" i="38"/>
  <c r="A133" i="38" s="1"/>
  <c r="A151" i="38" s="1"/>
  <c r="A169" i="38" s="1"/>
  <c r="A113" i="38"/>
  <c r="A131" i="38" s="1"/>
  <c r="A149" i="38" s="1"/>
  <c r="A167" i="38" s="1"/>
  <c r="E4" i="56" l="1"/>
  <c r="M4" i="56"/>
  <c r="F4" i="56"/>
  <c r="N4" i="56"/>
  <c r="G4" i="56"/>
  <c r="O4" i="56"/>
  <c r="H4" i="56"/>
  <c r="P4" i="56"/>
  <c r="I4" i="56"/>
  <c r="Q4" i="56"/>
  <c r="J4" i="56"/>
  <c r="R4" i="56"/>
  <c r="K4" i="56"/>
  <c r="S4" i="56"/>
  <c r="L4" i="56"/>
  <c r="D4" i="56"/>
  <c r="Y4" i="56" l="1"/>
  <c r="Y30" i="56" s="1"/>
  <c r="D30" i="56"/>
  <c r="D54" i="56" s="1"/>
  <c r="S30" i="56"/>
  <c r="S54" i="56" s="1"/>
  <c r="AN4" i="56"/>
  <c r="AN30" i="56" s="1"/>
  <c r="R30" i="56"/>
  <c r="R54" i="56" s="1"/>
  <c r="AM4" i="56"/>
  <c r="AM30" i="56" s="1"/>
  <c r="AL4" i="56"/>
  <c r="AL30" i="56" s="1"/>
  <c r="Q30" i="56"/>
  <c r="Q54" i="56" s="1"/>
  <c r="P30" i="56"/>
  <c r="P54" i="56" s="1"/>
  <c r="AK4" i="56"/>
  <c r="AK30" i="56" s="1"/>
  <c r="AJ4" i="56"/>
  <c r="AJ30" i="56" s="1"/>
  <c r="O30" i="56"/>
  <c r="O54" i="56" s="1"/>
  <c r="AI4" i="56"/>
  <c r="AI30" i="56" s="1"/>
  <c r="N30" i="56"/>
  <c r="N54" i="56" s="1"/>
  <c r="M30" i="56"/>
  <c r="M54" i="56" s="1"/>
  <c r="AH4" i="56"/>
  <c r="AH30" i="56" s="1"/>
  <c r="AG4" i="56"/>
  <c r="AG30" i="56" s="1"/>
  <c r="L30" i="56"/>
  <c r="L54" i="56" s="1"/>
  <c r="K30" i="56"/>
  <c r="K54" i="56" s="1"/>
  <c r="AF4" i="56"/>
  <c r="AF30" i="56" s="1"/>
  <c r="J30" i="56"/>
  <c r="J54" i="56" s="1"/>
  <c r="AE4" i="56"/>
  <c r="AE30" i="56" s="1"/>
  <c r="AD4" i="56"/>
  <c r="AD30" i="56" s="1"/>
  <c r="I30" i="56"/>
  <c r="I54" i="56" s="1"/>
  <c r="H30" i="56"/>
  <c r="H54" i="56" s="1"/>
  <c r="AC4" i="56"/>
  <c r="AC30" i="56" s="1"/>
  <c r="AB4" i="56"/>
  <c r="AB30" i="56" s="1"/>
  <c r="G30" i="56"/>
  <c r="G54" i="56" s="1"/>
  <c r="AA4" i="56"/>
  <c r="AA30" i="56" s="1"/>
  <c r="F30" i="56"/>
  <c r="F54" i="56" s="1"/>
  <c r="E30" i="56"/>
  <c r="E54" i="56" s="1"/>
  <c r="Z4" i="56"/>
  <c r="Z30" i="56" s="1"/>
  <c r="P24" i="27"/>
  <c r="P14" i="27"/>
  <c r="O24" i="27"/>
  <c r="O14" i="27"/>
  <c r="N24" i="27"/>
  <c r="N14" i="27"/>
  <c r="M24" i="27"/>
  <c r="M14" i="27"/>
  <c r="D24" i="27"/>
  <c r="D14" i="27"/>
  <c r="S24" i="27"/>
  <c r="S14" i="27"/>
  <c r="R24" i="27"/>
  <c r="R14" i="27"/>
  <c r="Q24" i="27"/>
  <c r="Q14" i="27"/>
  <c r="H24" i="27"/>
  <c r="H14" i="27"/>
  <c r="G24" i="27"/>
  <c r="G14" i="27"/>
  <c r="F24" i="27"/>
  <c r="F14" i="27"/>
  <c r="E24" i="27"/>
  <c r="E14" i="27"/>
  <c r="L24" i="27"/>
  <c r="L14" i="27"/>
  <c r="K24" i="27"/>
  <c r="K14" i="27"/>
  <c r="J24" i="27"/>
  <c r="J14" i="27"/>
  <c r="I24" i="27"/>
  <c r="I14" i="27"/>
  <c r="Z54" i="56" l="1"/>
  <c r="AF54" i="56"/>
  <c r="AH54" i="56"/>
  <c r="AN54" i="56"/>
  <c r="AB54" i="56"/>
  <c r="AD54" i="56"/>
  <c r="AJ54" i="56"/>
  <c r="AL54" i="56"/>
  <c r="AC54" i="56"/>
  <c r="AE54" i="56"/>
  <c r="AK54" i="56"/>
  <c r="AM54" i="56"/>
  <c r="AA54" i="56"/>
  <c r="AG54" i="56"/>
  <c r="AI54" i="56"/>
  <c r="Y54" i="56"/>
  <c r="Q22" i="33"/>
  <c r="S22" i="33"/>
  <c r="M22" i="33"/>
  <c r="O22" i="33"/>
  <c r="I22" i="33"/>
  <c r="K22" i="33"/>
  <c r="E22" i="33"/>
  <c r="G22" i="33"/>
  <c r="R22" i="33"/>
  <c r="D22" i="33"/>
  <c r="N22" i="33"/>
  <c r="P22" i="33"/>
  <c r="J22" i="33"/>
  <c r="L22" i="33"/>
  <c r="F22" i="33"/>
  <c r="H22" i="33"/>
  <c r="A43" i="38" l="1"/>
  <c r="A45" i="38"/>
  <c r="A46" i="38"/>
  <c r="A47" i="38"/>
  <c r="A49" i="38"/>
  <c r="A174" i="38" l="1"/>
  <c r="A175" i="38"/>
  <c r="A171" i="38"/>
  <c r="A173" i="38"/>
  <c r="A58" i="38"/>
  <c r="A76" i="38" s="1"/>
  <c r="A94" i="38" s="1"/>
  <c r="A112" i="38" s="1"/>
  <c r="A130" i="38" s="1"/>
  <c r="A148" i="38" s="1"/>
  <c r="A166" i="38" s="1"/>
  <c r="A176" i="38"/>
  <c r="A172" i="38"/>
  <c r="A55" i="38" l="1"/>
  <c r="A73" i="38" s="1"/>
  <c r="A109" i="38" l="1"/>
  <c r="A127" i="38" s="1"/>
  <c r="A145" i="38" s="1"/>
  <c r="A163" i="38" s="1"/>
  <c r="A181" i="38" s="1"/>
  <c r="A91" i="38"/>
  <c r="E58" i="38"/>
  <c r="E5" i="38" l="1"/>
  <c r="D58" i="38"/>
  <c r="L58" i="38"/>
  <c r="N58" i="38"/>
  <c r="J58" i="38"/>
  <c r="F58" i="38"/>
  <c r="R58" i="38"/>
  <c r="Q58" i="38"/>
  <c r="P58" i="38"/>
  <c r="G58" i="38"/>
  <c r="H58" i="38"/>
  <c r="O58" i="38"/>
  <c r="K58" i="38"/>
  <c r="I58" i="38"/>
  <c r="M58" i="38"/>
  <c r="M5" i="38" l="1"/>
  <c r="I5" i="38"/>
  <c r="F5" i="38"/>
  <c r="K5" i="38"/>
  <c r="P5" i="38"/>
  <c r="J5" i="38"/>
  <c r="H5" i="38"/>
  <c r="G5" i="38"/>
  <c r="Q5" i="38"/>
  <c r="N5" i="38"/>
  <c r="O5" i="38"/>
  <c r="L5" i="38"/>
  <c r="R5" i="38"/>
  <c r="D5" i="38"/>
  <c r="S58" i="38"/>
  <c r="S5" i="38" l="1"/>
  <c r="B6" i="46" l="1"/>
  <c r="A126" i="23"/>
  <c r="A125" i="23"/>
  <c r="A124" i="23"/>
  <c r="A122" i="23"/>
  <c r="A109" i="23"/>
  <c r="A107" i="23"/>
  <c r="A95" i="23"/>
  <c r="A64" i="23"/>
  <c r="A63" i="23"/>
  <c r="A60" i="23"/>
  <c r="A47" i="23"/>
  <c r="A62" i="23" s="1"/>
  <c r="A43" i="23"/>
  <c r="A25" i="23"/>
  <c r="A24" i="23"/>
  <c r="A23" i="23"/>
  <c r="A21" i="23"/>
  <c r="A16" i="23"/>
  <c r="S26" i="33" l="1"/>
  <c r="S25" i="33"/>
  <c r="S24" i="33"/>
  <c r="R13" i="33"/>
  <c r="Q13" i="33"/>
  <c r="P13" i="33"/>
  <c r="O13" i="33"/>
  <c r="N13" i="33"/>
  <c r="M13" i="33"/>
  <c r="L13" i="33"/>
  <c r="K13" i="33"/>
  <c r="J13" i="33"/>
  <c r="I13" i="33"/>
  <c r="H13" i="33"/>
  <c r="G13" i="33"/>
  <c r="F13" i="33"/>
  <c r="E13" i="33"/>
  <c r="D13" i="33"/>
  <c r="R12" i="33"/>
  <c r="Q12" i="33"/>
  <c r="P12" i="33"/>
  <c r="O12" i="33"/>
  <c r="N12" i="33"/>
  <c r="M12" i="33"/>
  <c r="L12" i="33"/>
  <c r="K12" i="33"/>
  <c r="J12" i="33"/>
  <c r="I12" i="33"/>
  <c r="H12" i="33"/>
  <c r="G12" i="33"/>
  <c r="F12" i="33"/>
  <c r="E12" i="33"/>
  <c r="D12" i="33"/>
  <c r="R8" i="33"/>
  <c r="Q8" i="33"/>
  <c r="P8" i="33"/>
  <c r="O8" i="33"/>
  <c r="N8" i="33"/>
  <c r="M8" i="33"/>
  <c r="L8" i="33"/>
  <c r="K8" i="33"/>
  <c r="J8" i="33"/>
  <c r="I8" i="33"/>
  <c r="H8" i="33"/>
  <c r="G8" i="33"/>
  <c r="F8" i="33"/>
  <c r="E8" i="33"/>
  <c r="D8" i="33"/>
  <c r="R7" i="33"/>
  <c r="Q7" i="33"/>
  <c r="P7" i="33"/>
  <c r="O7" i="33"/>
  <c r="N7" i="33"/>
  <c r="M7" i="33"/>
  <c r="L7" i="33"/>
  <c r="K7" i="33"/>
  <c r="J7" i="33"/>
  <c r="I7" i="33"/>
  <c r="H7" i="33"/>
  <c r="G7" i="33"/>
  <c r="F7" i="33"/>
  <c r="E7" i="33"/>
  <c r="D7" i="33"/>
  <c r="S6" i="33"/>
  <c r="E20" i="23"/>
  <c r="G20" i="23"/>
  <c r="H20" i="23"/>
  <c r="I20" i="23"/>
  <c r="J20" i="23"/>
  <c r="K20" i="23"/>
  <c r="L20" i="23"/>
  <c r="M20" i="23"/>
  <c r="N20" i="23"/>
  <c r="O20" i="23"/>
  <c r="P20" i="23"/>
  <c r="Q20" i="23"/>
  <c r="R20" i="23"/>
  <c r="E19" i="23"/>
  <c r="F19" i="23"/>
  <c r="G19" i="23"/>
  <c r="H19" i="23"/>
  <c r="I19" i="23"/>
  <c r="J19" i="23"/>
  <c r="K19" i="23"/>
  <c r="L19" i="23"/>
  <c r="M19" i="23"/>
  <c r="N19" i="23"/>
  <c r="O19" i="23"/>
  <c r="P19" i="23"/>
  <c r="Q19" i="23"/>
  <c r="R19" i="23"/>
  <c r="E15" i="23"/>
  <c r="F15" i="23"/>
  <c r="G15" i="23"/>
  <c r="H15" i="23"/>
  <c r="I15" i="23"/>
  <c r="J15" i="23"/>
  <c r="K15" i="23"/>
  <c r="L15" i="23"/>
  <c r="M15" i="23"/>
  <c r="N15" i="23"/>
  <c r="O15" i="23"/>
  <c r="P15" i="23"/>
  <c r="Q15" i="23"/>
  <c r="R15" i="23"/>
  <c r="F14" i="23"/>
  <c r="H14" i="23"/>
  <c r="I14" i="23"/>
  <c r="K14" i="23"/>
  <c r="L14" i="23"/>
  <c r="N14" i="23"/>
  <c r="P14" i="23"/>
  <c r="Q14" i="23"/>
  <c r="E6" i="17"/>
  <c r="F6" i="17"/>
  <c r="G6" i="17"/>
  <c r="H6" i="17"/>
  <c r="I6" i="17"/>
  <c r="J6" i="17"/>
  <c r="K6" i="17"/>
  <c r="L6" i="17"/>
  <c r="M6" i="17"/>
  <c r="N6" i="17"/>
  <c r="O6" i="17"/>
  <c r="P6" i="17"/>
  <c r="Q6" i="17"/>
  <c r="R6" i="17"/>
  <c r="D6" i="17"/>
  <c r="E34" i="27"/>
  <c r="F34" i="27"/>
  <c r="G34" i="27"/>
  <c r="H34" i="27"/>
  <c r="I34" i="27"/>
  <c r="J34" i="27"/>
  <c r="K34" i="27"/>
  <c r="L34" i="27"/>
  <c r="M34" i="27"/>
  <c r="N34" i="27"/>
  <c r="O34" i="27"/>
  <c r="P34" i="27"/>
  <c r="Q34" i="27"/>
  <c r="R34" i="27"/>
  <c r="S34" i="27"/>
  <c r="D34" i="27"/>
  <c r="E19" i="27"/>
  <c r="F19" i="27"/>
  <c r="G19" i="27"/>
  <c r="H19" i="27"/>
  <c r="I19" i="27"/>
  <c r="J19" i="27"/>
  <c r="K19" i="27"/>
  <c r="L19" i="27"/>
  <c r="M19" i="27"/>
  <c r="N19" i="27"/>
  <c r="O19" i="27"/>
  <c r="P19" i="27"/>
  <c r="Q19" i="27"/>
  <c r="R19" i="27"/>
  <c r="D19" i="27"/>
  <c r="E9" i="27"/>
  <c r="F9" i="27"/>
  <c r="G9" i="27"/>
  <c r="H9" i="27"/>
  <c r="I9" i="27"/>
  <c r="J9" i="27"/>
  <c r="K9" i="27"/>
  <c r="L9" i="27"/>
  <c r="M9" i="27"/>
  <c r="N9" i="27"/>
  <c r="O9" i="27"/>
  <c r="P9" i="27"/>
  <c r="Q9" i="27"/>
  <c r="R9" i="27"/>
  <c r="S9" i="27"/>
  <c r="D9" i="27"/>
  <c r="S125" i="23"/>
  <c r="S111" i="23"/>
  <c r="S114" i="23"/>
  <c r="S115" i="23"/>
  <c r="S116" i="23"/>
  <c r="S117" i="23"/>
  <c r="S118" i="23"/>
  <c r="S119" i="23"/>
  <c r="S120" i="23"/>
  <c r="S121" i="23"/>
  <c r="S99" i="23"/>
  <c r="S100" i="23"/>
  <c r="S101" i="23"/>
  <c r="S102" i="23"/>
  <c r="S103" i="23"/>
  <c r="S104" i="23"/>
  <c r="S105" i="23"/>
  <c r="S106" i="23"/>
  <c r="S98" i="23"/>
  <c r="S68" i="23"/>
  <c r="S69" i="23"/>
  <c r="S71" i="23"/>
  <c r="S73" i="23"/>
  <c r="S76" i="23"/>
  <c r="S77" i="23"/>
  <c r="S80" i="23"/>
  <c r="S81" i="23"/>
  <c r="S83" i="23"/>
  <c r="S84" i="23"/>
  <c r="S86" i="23"/>
  <c r="S87" i="23"/>
  <c r="S89" i="23"/>
  <c r="S90" i="23"/>
  <c r="S91" i="23"/>
  <c r="S67" i="23"/>
  <c r="S51" i="23"/>
  <c r="S52" i="23"/>
  <c r="S53" i="23"/>
  <c r="S55" i="23"/>
  <c r="S57" i="23"/>
  <c r="S58" i="23"/>
  <c r="S59" i="23"/>
  <c r="S50" i="23"/>
  <c r="S46" i="23"/>
  <c r="S31" i="23"/>
  <c r="S32" i="23"/>
  <c r="S34" i="23"/>
  <c r="S36" i="23"/>
  <c r="S37" i="23"/>
  <c r="S38" i="23"/>
  <c r="S39" i="23"/>
  <c r="S40" i="23"/>
  <c r="S41" i="23"/>
  <c r="S30" i="23"/>
  <c r="S9" i="23"/>
  <c r="S10" i="23"/>
  <c r="S8" i="23"/>
  <c r="S7" i="23"/>
  <c r="R27" i="33" l="1"/>
  <c r="S6" i="17"/>
  <c r="G27" i="33"/>
  <c r="S12" i="33"/>
  <c r="S7" i="33"/>
  <c r="G15" i="33"/>
  <c r="K15" i="33"/>
  <c r="O15" i="33"/>
  <c r="D15" i="33"/>
  <c r="H15" i="33"/>
  <c r="L15" i="33"/>
  <c r="P15" i="33"/>
  <c r="E15" i="33"/>
  <c r="I15" i="33"/>
  <c r="M15" i="33"/>
  <c r="Q15" i="33"/>
  <c r="S8" i="33"/>
  <c r="F15" i="33"/>
  <c r="J15" i="33"/>
  <c r="N15" i="33"/>
  <c r="R15" i="33"/>
  <c r="R14" i="23"/>
  <c r="J14" i="23"/>
  <c r="M14" i="23"/>
  <c r="E14" i="23"/>
  <c r="F20" i="23"/>
  <c r="O14" i="23"/>
  <c r="G14" i="23"/>
  <c r="D15" i="23"/>
  <c r="O27" i="33"/>
  <c r="S13" i="33"/>
  <c r="D27" i="33"/>
  <c r="H27" i="33"/>
  <c r="L27" i="33"/>
  <c r="P27" i="33"/>
  <c r="K27" i="33"/>
  <c r="E27" i="33"/>
  <c r="I27" i="33"/>
  <c r="M27" i="33"/>
  <c r="Q27" i="33"/>
  <c r="F27" i="33"/>
  <c r="J27" i="33"/>
  <c r="N27" i="33"/>
  <c r="D14" i="23"/>
  <c r="S88" i="23"/>
  <c r="E107" i="23"/>
  <c r="S110" i="23"/>
  <c r="P93" i="17" s="1"/>
  <c r="S70" i="23"/>
  <c r="N107" i="23"/>
  <c r="E35" i="17"/>
  <c r="I35" i="17"/>
  <c r="M35" i="17"/>
  <c r="Q35" i="17"/>
  <c r="H35" i="17"/>
  <c r="N35" i="17"/>
  <c r="S35" i="17"/>
  <c r="D35" i="17"/>
  <c r="J35" i="17"/>
  <c r="O35" i="17"/>
  <c r="K35" i="17"/>
  <c r="L35" i="17"/>
  <c r="F35" i="17"/>
  <c r="P35" i="17"/>
  <c r="G35" i="17"/>
  <c r="R35" i="17"/>
  <c r="E48" i="17"/>
  <c r="I48" i="17"/>
  <c r="M48" i="17"/>
  <c r="Q48" i="17"/>
  <c r="H48" i="17"/>
  <c r="N48" i="17"/>
  <c r="S48" i="17"/>
  <c r="D48" i="17"/>
  <c r="J48" i="17"/>
  <c r="O48" i="17"/>
  <c r="F48" i="17"/>
  <c r="P48" i="17"/>
  <c r="G48" i="17"/>
  <c r="R48" i="17"/>
  <c r="K48" i="17"/>
  <c r="L48" i="17"/>
  <c r="F50" i="17"/>
  <c r="J50" i="17"/>
  <c r="N50" i="17"/>
  <c r="R50" i="17"/>
  <c r="H50" i="17"/>
  <c r="L50" i="17"/>
  <c r="P50" i="17"/>
  <c r="D50" i="17"/>
  <c r="K50" i="17"/>
  <c r="S50" i="17"/>
  <c r="E50" i="17"/>
  <c r="M50" i="17"/>
  <c r="G50" i="17"/>
  <c r="I50" i="17"/>
  <c r="O50" i="17"/>
  <c r="Q50" i="17"/>
  <c r="G72" i="17"/>
  <c r="K72" i="17"/>
  <c r="O72" i="17"/>
  <c r="S72" i="17"/>
  <c r="D72" i="17"/>
  <c r="H72" i="17"/>
  <c r="L72" i="17"/>
  <c r="P72" i="17"/>
  <c r="E72" i="17"/>
  <c r="I72" i="17"/>
  <c r="M72" i="17"/>
  <c r="Q72" i="17"/>
  <c r="R72" i="17"/>
  <c r="F72" i="17"/>
  <c r="J72" i="17"/>
  <c r="N72" i="17"/>
  <c r="G88" i="17"/>
  <c r="K88" i="17"/>
  <c r="O88" i="17"/>
  <c r="S88" i="17"/>
  <c r="D88" i="17"/>
  <c r="H88" i="17"/>
  <c r="L88" i="17"/>
  <c r="P88" i="17"/>
  <c r="E88" i="17"/>
  <c r="I88" i="17"/>
  <c r="M88" i="17"/>
  <c r="Q88" i="17"/>
  <c r="R88" i="17"/>
  <c r="F88" i="17"/>
  <c r="J88" i="17"/>
  <c r="N88" i="17"/>
  <c r="H11" i="23"/>
  <c r="H7" i="17"/>
  <c r="H8" i="17" s="1"/>
  <c r="L7" i="17"/>
  <c r="P7" i="17"/>
  <c r="P8" i="17" s="1"/>
  <c r="D7" i="17"/>
  <c r="D8" i="17" s="1"/>
  <c r="E7" i="17"/>
  <c r="E8" i="17" s="1"/>
  <c r="I7" i="17"/>
  <c r="I8" i="17" s="1"/>
  <c r="M7" i="17"/>
  <c r="M8" i="17" s="1"/>
  <c r="Q7" i="17"/>
  <c r="Q8" i="17" s="1"/>
  <c r="F7" i="17"/>
  <c r="F8" i="17" s="1"/>
  <c r="J7" i="17"/>
  <c r="J8" i="17" s="1"/>
  <c r="N7" i="17"/>
  <c r="N8" i="17" s="1"/>
  <c r="R7" i="17"/>
  <c r="R8" i="17" s="1"/>
  <c r="G7" i="17"/>
  <c r="G8" i="17" s="1"/>
  <c r="K7" i="17"/>
  <c r="K8" i="17" s="1"/>
  <c r="O7" i="17"/>
  <c r="O8" i="17" s="1"/>
  <c r="S7" i="17"/>
  <c r="E37" i="17"/>
  <c r="I37" i="17"/>
  <c r="M37" i="17"/>
  <c r="Q37" i="17"/>
  <c r="H37" i="17"/>
  <c r="N37" i="17"/>
  <c r="S37" i="17"/>
  <c r="D37" i="17"/>
  <c r="J37" i="17"/>
  <c r="O37" i="17"/>
  <c r="K37" i="17"/>
  <c r="L37" i="17"/>
  <c r="F37" i="17"/>
  <c r="P37" i="17"/>
  <c r="G37" i="17"/>
  <c r="R37" i="17"/>
  <c r="E33" i="17"/>
  <c r="I33" i="17"/>
  <c r="M33" i="17"/>
  <c r="Q33" i="17"/>
  <c r="H33" i="17"/>
  <c r="N33" i="17"/>
  <c r="S33" i="17"/>
  <c r="D33" i="17"/>
  <c r="J33" i="17"/>
  <c r="O33" i="17"/>
  <c r="K33" i="17"/>
  <c r="L33" i="17"/>
  <c r="F33" i="17"/>
  <c r="P33" i="17"/>
  <c r="G33" i="17"/>
  <c r="R33" i="17"/>
  <c r="E29" i="17"/>
  <c r="H29" i="17"/>
  <c r="L29" i="17"/>
  <c r="P29" i="17"/>
  <c r="D29" i="17"/>
  <c r="I29" i="17"/>
  <c r="M29" i="17"/>
  <c r="Q29" i="17"/>
  <c r="F29" i="17"/>
  <c r="N29" i="17"/>
  <c r="G29" i="17"/>
  <c r="O29" i="17"/>
  <c r="J29" i="17"/>
  <c r="R29" i="17"/>
  <c r="K29" i="17"/>
  <c r="S29" i="17"/>
  <c r="S33" i="23"/>
  <c r="F45" i="17"/>
  <c r="J45" i="17"/>
  <c r="N45" i="17"/>
  <c r="R45" i="17"/>
  <c r="I45" i="17"/>
  <c r="O45" i="17"/>
  <c r="D45" i="17"/>
  <c r="E45" i="17"/>
  <c r="K45" i="17"/>
  <c r="P45" i="17"/>
  <c r="L45" i="17"/>
  <c r="M45" i="17"/>
  <c r="G45" i="17"/>
  <c r="Q45" i="17"/>
  <c r="H45" i="17"/>
  <c r="S45" i="17"/>
  <c r="E46" i="17"/>
  <c r="I46" i="17"/>
  <c r="M46" i="17"/>
  <c r="Q46" i="17"/>
  <c r="H46" i="17"/>
  <c r="N46" i="17"/>
  <c r="S46" i="17"/>
  <c r="D46" i="17"/>
  <c r="J46" i="17"/>
  <c r="O46" i="17"/>
  <c r="F46" i="17"/>
  <c r="P46" i="17"/>
  <c r="G46" i="17"/>
  <c r="R46" i="17"/>
  <c r="K46" i="17"/>
  <c r="L46" i="17"/>
  <c r="P63" i="17"/>
  <c r="F60" i="17"/>
  <c r="J60" i="17"/>
  <c r="N60" i="17"/>
  <c r="R60" i="17"/>
  <c r="H60" i="17"/>
  <c r="L60" i="17"/>
  <c r="P60" i="17"/>
  <c r="D60" i="17"/>
  <c r="K60" i="17"/>
  <c r="S60" i="17"/>
  <c r="E60" i="17"/>
  <c r="M60" i="17"/>
  <c r="G60" i="17"/>
  <c r="I60" i="17"/>
  <c r="O60" i="17"/>
  <c r="Q60" i="17"/>
  <c r="H71" i="17"/>
  <c r="E71" i="17"/>
  <c r="F71" i="17"/>
  <c r="K71" i="17"/>
  <c r="O71" i="17"/>
  <c r="S71" i="17"/>
  <c r="G71" i="17"/>
  <c r="L71" i="17"/>
  <c r="P71" i="17"/>
  <c r="D71" i="17"/>
  <c r="I71" i="17"/>
  <c r="M71" i="17"/>
  <c r="Q71" i="17"/>
  <c r="J71" i="17"/>
  <c r="N71" i="17"/>
  <c r="R71" i="17"/>
  <c r="F65" i="17"/>
  <c r="J65" i="17"/>
  <c r="N65" i="17"/>
  <c r="R65" i="17"/>
  <c r="D65" i="17"/>
  <c r="H65" i="17"/>
  <c r="L65" i="17"/>
  <c r="P65" i="17"/>
  <c r="K65" i="17"/>
  <c r="S65" i="17"/>
  <c r="E65" i="17"/>
  <c r="M65" i="17"/>
  <c r="G65" i="17"/>
  <c r="I65" i="17"/>
  <c r="O65" i="17"/>
  <c r="Q65" i="17"/>
  <c r="F62" i="17"/>
  <c r="J62" i="17"/>
  <c r="N62" i="17"/>
  <c r="R62" i="17"/>
  <c r="D62" i="17"/>
  <c r="H62" i="17"/>
  <c r="L62" i="17"/>
  <c r="P62" i="17"/>
  <c r="K62" i="17"/>
  <c r="S62" i="17"/>
  <c r="E62" i="17"/>
  <c r="M62" i="17"/>
  <c r="G62" i="17"/>
  <c r="I62" i="17"/>
  <c r="O62" i="17"/>
  <c r="Q62" i="17"/>
  <c r="S85" i="23"/>
  <c r="G87" i="17"/>
  <c r="K87" i="17"/>
  <c r="O87" i="17"/>
  <c r="S87" i="17"/>
  <c r="D87" i="17"/>
  <c r="H87" i="17"/>
  <c r="L87" i="17"/>
  <c r="P87" i="17"/>
  <c r="E87" i="17"/>
  <c r="I87" i="17"/>
  <c r="M87" i="17"/>
  <c r="Q87" i="17"/>
  <c r="R87" i="17"/>
  <c r="F87" i="17"/>
  <c r="J87" i="17"/>
  <c r="N87" i="17"/>
  <c r="G83" i="17"/>
  <c r="K83" i="17"/>
  <c r="O83" i="17"/>
  <c r="S83" i="17"/>
  <c r="D83" i="17"/>
  <c r="H83" i="17"/>
  <c r="L83" i="17"/>
  <c r="P83" i="17"/>
  <c r="E83" i="17"/>
  <c r="I83" i="17"/>
  <c r="M83" i="17"/>
  <c r="Q83" i="17"/>
  <c r="R83" i="17"/>
  <c r="F83" i="17"/>
  <c r="J83" i="17"/>
  <c r="N83" i="17"/>
  <c r="Q107" i="23"/>
  <c r="M107" i="23"/>
  <c r="I107" i="23"/>
  <c r="G98" i="17"/>
  <c r="K98" i="17"/>
  <c r="O98" i="17"/>
  <c r="S98" i="17"/>
  <c r="D98" i="17"/>
  <c r="H98" i="17"/>
  <c r="L98" i="17"/>
  <c r="P98" i="17"/>
  <c r="E98" i="17"/>
  <c r="I98" i="17"/>
  <c r="M98" i="17"/>
  <c r="Q98" i="17"/>
  <c r="R98" i="17"/>
  <c r="F98" i="17"/>
  <c r="J98" i="17"/>
  <c r="N98" i="17"/>
  <c r="H94" i="17"/>
  <c r="L94" i="17"/>
  <c r="P94" i="17"/>
  <c r="D94" i="17"/>
  <c r="E94" i="17"/>
  <c r="I94" i="17"/>
  <c r="M94" i="17"/>
  <c r="Q94" i="17"/>
  <c r="F94" i="17"/>
  <c r="J94" i="17"/>
  <c r="N94" i="17"/>
  <c r="R94" i="17"/>
  <c r="S94" i="17"/>
  <c r="G94" i="17"/>
  <c r="K94" i="17"/>
  <c r="O94" i="17"/>
  <c r="E51" i="17"/>
  <c r="I51" i="17"/>
  <c r="M51" i="17"/>
  <c r="Q51" i="17"/>
  <c r="G51" i="17"/>
  <c r="K51" i="17"/>
  <c r="O51" i="17"/>
  <c r="S51" i="17"/>
  <c r="J51" i="17"/>
  <c r="R51" i="17"/>
  <c r="D51" i="17"/>
  <c r="L51" i="17"/>
  <c r="F51" i="17"/>
  <c r="H51" i="17"/>
  <c r="N51" i="17"/>
  <c r="P51" i="17"/>
  <c r="E34" i="17"/>
  <c r="I34" i="17"/>
  <c r="M34" i="17"/>
  <c r="Q34" i="17"/>
  <c r="H34" i="17"/>
  <c r="N34" i="17"/>
  <c r="S34" i="17"/>
  <c r="D34" i="17"/>
  <c r="J34" i="17"/>
  <c r="O34" i="17"/>
  <c r="F34" i="17"/>
  <c r="P34" i="17"/>
  <c r="G34" i="17"/>
  <c r="R34" i="17"/>
  <c r="K34" i="17"/>
  <c r="L34" i="17"/>
  <c r="E47" i="17"/>
  <c r="I47" i="17"/>
  <c r="M47" i="17"/>
  <c r="Q47" i="17"/>
  <c r="H47" i="17"/>
  <c r="N47" i="17"/>
  <c r="S47" i="17"/>
  <c r="D47" i="17"/>
  <c r="J47" i="17"/>
  <c r="O47" i="17"/>
  <c r="K47" i="17"/>
  <c r="L47" i="17"/>
  <c r="F47" i="17"/>
  <c r="P47" i="17"/>
  <c r="G47" i="17"/>
  <c r="R47" i="17"/>
  <c r="G84" i="17"/>
  <c r="K84" i="17"/>
  <c r="O84" i="17"/>
  <c r="S84" i="17"/>
  <c r="D84" i="17"/>
  <c r="H84" i="17"/>
  <c r="L84" i="17"/>
  <c r="P84" i="17"/>
  <c r="E84" i="17"/>
  <c r="I84" i="17"/>
  <c r="M84" i="17"/>
  <c r="Q84" i="17"/>
  <c r="R84" i="17"/>
  <c r="F84" i="17"/>
  <c r="J84" i="17"/>
  <c r="N84" i="17"/>
  <c r="J107" i="23"/>
  <c r="E36" i="17"/>
  <c r="I36" i="17"/>
  <c r="M36" i="17"/>
  <c r="Q36" i="17"/>
  <c r="H36" i="17"/>
  <c r="N36" i="17"/>
  <c r="S36" i="17"/>
  <c r="D36" i="17"/>
  <c r="J36" i="17"/>
  <c r="O36" i="17"/>
  <c r="F36" i="17"/>
  <c r="P36" i="17"/>
  <c r="G36" i="17"/>
  <c r="R36" i="17"/>
  <c r="K36" i="17"/>
  <c r="L36" i="17"/>
  <c r="E32" i="17"/>
  <c r="I32" i="17"/>
  <c r="M32" i="17"/>
  <c r="Q32" i="17"/>
  <c r="H32" i="17"/>
  <c r="N32" i="17"/>
  <c r="S32" i="17"/>
  <c r="D32" i="17"/>
  <c r="J32" i="17"/>
  <c r="O32" i="17"/>
  <c r="F32" i="17"/>
  <c r="P32" i="17"/>
  <c r="G32" i="17"/>
  <c r="R32" i="17"/>
  <c r="K32" i="17"/>
  <c r="L32" i="17"/>
  <c r="E28" i="17"/>
  <c r="I28" i="17"/>
  <c r="M28" i="17"/>
  <c r="Q28" i="17"/>
  <c r="H28" i="17"/>
  <c r="N28" i="17"/>
  <c r="S28" i="17"/>
  <c r="D28" i="17"/>
  <c r="J28" i="17"/>
  <c r="O28" i="17"/>
  <c r="K28" i="17"/>
  <c r="L28" i="17"/>
  <c r="F28" i="17"/>
  <c r="P28" i="17"/>
  <c r="G28" i="17"/>
  <c r="R28" i="17"/>
  <c r="O43" i="23"/>
  <c r="K43" i="23"/>
  <c r="E52" i="17"/>
  <c r="I52" i="17"/>
  <c r="M52" i="17"/>
  <c r="Q52" i="17"/>
  <c r="G52" i="17"/>
  <c r="K52" i="17"/>
  <c r="O52" i="17"/>
  <c r="S52" i="17"/>
  <c r="J52" i="17"/>
  <c r="R52" i="17"/>
  <c r="D52" i="17"/>
  <c r="L52" i="17"/>
  <c r="F52" i="17"/>
  <c r="H52" i="17"/>
  <c r="N52" i="17"/>
  <c r="P52" i="17"/>
  <c r="S54" i="23"/>
  <c r="G74" i="17"/>
  <c r="K74" i="17"/>
  <c r="O74" i="17"/>
  <c r="S74" i="17"/>
  <c r="D74" i="17"/>
  <c r="H74" i="17"/>
  <c r="L74" i="17"/>
  <c r="P74" i="17"/>
  <c r="E74" i="17"/>
  <c r="I74" i="17"/>
  <c r="M74" i="17"/>
  <c r="Q74" i="17"/>
  <c r="R74" i="17"/>
  <c r="F74" i="17"/>
  <c r="J74" i="17"/>
  <c r="N74" i="17"/>
  <c r="G64" i="17"/>
  <c r="K64" i="17"/>
  <c r="O64" i="17"/>
  <c r="S64" i="17"/>
  <c r="E64" i="17"/>
  <c r="I64" i="17"/>
  <c r="M64" i="17"/>
  <c r="Q64" i="17"/>
  <c r="L64" i="17"/>
  <c r="D64" i="17"/>
  <c r="F64" i="17"/>
  <c r="N64" i="17"/>
  <c r="H64" i="17"/>
  <c r="J64" i="17"/>
  <c r="P64" i="17"/>
  <c r="R64" i="17"/>
  <c r="F61" i="17"/>
  <c r="J61" i="17"/>
  <c r="N61" i="17"/>
  <c r="R61" i="17"/>
  <c r="D61" i="17"/>
  <c r="H61" i="17"/>
  <c r="L61" i="17"/>
  <c r="P61" i="17"/>
  <c r="K61" i="17"/>
  <c r="S61" i="17"/>
  <c r="E61" i="17"/>
  <c r="M61" i="17"/>
  <c r="G61" i="17"/>
  <c r="I61" i="17"/>
  <c r="O61" i="17"/>
  <c r="Q61" i="17"/>
  <c r="S79" i="23"/>
  <c r="H81" i="17"/>
  <c r="L81" i="17"/>
  <c r="P81" i="17"/>
  <c r="D81" i="17"/>
  <c r="E81" i="17"/>
  <c r="I81" i="17"/>
  <c r="M81" i="17"/>
  <c r="Q81" i="17"/>
  <c r="F81" i="17"/>
  <c r="J81" i="17"/>
  <c r="N81" i="17"/>
  <c r="R81" i="17"/>
  <c r="S81" i="17"/>
  <c r="G81" i="17"/>
  <c r="K81" i="17"/>
  <c r="O81" i="17"/>
  <c r="G86" i="17"/>
  <c r="K86" i="17"/>
  <c r="O86" i="17"/>
  <c r="S86" i="17"/>
  <c r="D86" i="17"/>
  <c r="H86" i="17"/>
  <c r="L86" i="17"/>
  <c r="P86" i="17"/>
  <c r="E86" i="17"/>
  <c r="I86" i="17"/>
  <c r="M86" i="17"/>
  <c r="Q86" i="17"/>
  <c r="R86" i="17"/>
  <c r="F86" i="17"/>
  <c r="J86" i="17"/>
  <c r="N86" i="17"/>
  <c r="G82" i="17"/>
  <c r="K82" i="17"/>
  <c r="O82" i="17"/>
  <c r="S82" i="17"/>
  <c r="D82" i="17"/>
  <c r="H82" i="17"/>
  <c r="L82" i="17"/>
  <c r="P82" i="17"/>
  <c r="E82" i="17"/>
  <c r="I82" i="17"/>
  <c r="M82" i="17"/>
  <c r="Q82" i="17"/>
  <c r="R82" i="17"/>
  <c r="F82" i="17"/>
  <c r="J82" i="17"/>
  <c r="N82" i="17"/>
  <c r="P107" i="23"/>
  <c r="L107" i="23"/>
  <c r="H107" i="23"/>
  <c r="K122" i="23"/>
  <c r="G101" i="17"/>
  <c r="K101" i="17"/>
  <c r="O101" i="17"/>
  <c r="S101" i="17"/>
  <c r="D101" i="17"/>
  <c r="H101" i="17"/>
  <c r="L101" i="17"/>
  <c r="P101" i="17"/>
  <c r="E101" i="17"/>
  <c r="I101" i="17"/>
  <c r="M101" i="17"/>
  <c r="Q101" i="17"/>
  <c r="R101" i="17"/>
  <c r="F101" i="17"/>
  <c r="J101" i="17"/>
  <c r="N101" i="17"/>
  <c r="G97" i="17"/>
  <c r="K97" i="17"/>
  <c r="O97" i="17"/>
  <c r="S97" i="17"/>
  <c r="D97" i="17"/>
  <c r="H97" i="17"/>
  <c r="L97" i="17"/>
  <c r="P97" i="17"/>
  <c r="E97" i="17"/>
  <c r="I97" i="17"/>
  <c r="M97" i="17"/>
  <c r="Q97" i="17"/>
  <c r="R97" i="17"/>
  <c r="F97" i="17"/>
  <c r="J97" i="17"/>
  <c r="N97" i="17"/>
  <c r="D30" i="17"/>
  <c r="S82" i="23"/>
  <c r="G89" i="17"/>
  <c r="K89" i="17"/>
  <c r="O89" i="17"/>
  <c r="S89" i="17"/>
  <c r="D89" i="17"/>
  <c r="H89" i="17"/>
  <c r="L89" i="17"/>
  <c r="P89" i="17"/>
  <c r="E89" i="17"/>
  <c r="I89" i="17"/>
  <c r="M89" i="17"/>
  <c r="Q89" i="17"/>
  <c r="R89" i="17"/>
  <c r="F89" i="17"/>
  <c r="J89" i="17"/>
  <c r="N89" i="17"/>
  <c r="G85" i="17"/>
  <c r="K85" i="17"/>
  <c r="O85" i="17"/>
  <c r="S85" i="17"/>
  <c r="D85" i="17"/>
  <c r="H85" i="17"/>
  <c r="L85" i="17"/>
  <c r="P85" i="17"/>
  <c r="E85" i="17"/>
  <c r="I85" i="17"/>
  <c r="M85" i="17"/>
  <c r="Q85" i="17"/>
  <c r="R85" i="17"/>
  <c r="F85" i="17"/>
  <c r="J85" i="17"/>
  <c r="N85" i="17"/>
  <c r="D107" i="23"/>
  <c r="O107" i="23"/>
  <c r="K107" i="23"/>
  <c r="G107" i="23"/>
  <c r="F93" i="17"/>
  <c r="G100" i="17"/>
  <c r="K100" i="17"/>
  <c r="O100" i="17"/>
  <c r="S100" i="17"/>
  <c r="D100" i="17"/>
  <c r="H100" i="17"/>
  <c r="L100" i="17"/>
  <c r="P100" i="17"/>
  <c r="E100" i="17"/>
  <c r="I100" i="17"/>
  <c r="M100" i="17"/>
  <c r="Q100" i="17"/>
  <c r="R100" i="17"/>
  <c r="F100" i="17"/>
  <c r="J100" i="17"/>
  <c r="N100" i="17"/>
  <c r="G96" i="17"/>
  <c r="K96" i="17"/>
  <c r="O96" i="17"/>
  <c r="S96" i="17"/>
  <c r="D96" i="17"/>
  <c r="H96" i="17"/>
  <c r="L96" i="17"/>
  <c r="P96" i="17"/>
  <c r="E96" i="17"/>
  <c r="I96" i="17"/>
  <c r="M96" i="17"/>
  <c r="Q96" i="17"/>
  <c r="R96" i="17"/>
  <c r="F96" i="17"/>
  <c r="J96" i="17"/>
  <c r="N96" i="17"/>
  <c r="F31" i="17"/>
  <c r="J31" i="17"/>
  <c r="N31" i="17"/>
  <c r="R31" i="17"/>
  <c r="I31" i="17"/>
  <c r="O31" i="17"/>
  <c r="D31" i="17"/>
  <c r="E31" i="17"/>
  <c r="K31" i="17"/>
  <c r="P31" i="17"/>
  <c r="G31" i="17"/>
  <c r="Q31" i="17"/>
  <c r="H31" i="17"/>
  <c r="S31" i="17"/>
  <c r="L31" i="17"/>
  <c r="M31" i="17"/>
  <c r="G30" i="17"/>
  <c r="G73" i="17"/>
  <c r="K73" i="17"/>
  <c r="O73" i="17"/>
  <c r="S73" i="17"/>
  <c r="D73" i="17"/>
  <c r="H73" i="17"/>
  <c r="L73" i="17"/>
  <c r="P73" i="17"/>
  <c r="E73" i="17"/>
  <c r="I73" i="17"/>
  <c r="M73" i="17"/>
  <c r="Q73" i="17"/>
  <c r="R73" i="17"/>
  <c r="F73" i="17"/>
  <c r="J73" i="17"/>
  <c r="N73" i="17"/>
  <c r="E27" i="17"/>
  <c r="I27" i="17"/>
  <c r="M27" i="17"/>
  <c r="Q27" i="17"/>
  <c r="F27" i="17"/>
  <c r="J27" i="17"/>
  <c r="N27" i="17"/>
  <c r="R27" i="17"/>
  <c r="G27" i="17"/>
  <c r="O27" i="17"/>
  <c r="H27" i="17"/>
  <c r="P27" i="17"/>
  <c r="K27" i="17"/>
  <c r="S27" i="17"/>
  <c r="L27" i="17"/>
  <c r="D27" i="17"/>
  <c r="J30" i="17"/>
  <c r="E43" i="23"/>
  <c r="R107" i="23"/>
  <c r="F107" i="23"/>
  <c r="G99" i="17"/>
  <c r="K99" i="17"/>
  <c r="O99" i="17"/>
  <c r="S99" i="17"/>
  <c r="D99" i="17"/>
  <c r="H99" i="17"/>
  <c r="L99" i="17"/>
  <c r="P99" i="17"/>
  <c r="E99" i="17"/>
  <c r="I99" i="17"/>
  <c r="M99" i="17"/>
  <c r="Q99" i="17"/>
  <c r="R99" i="17"/>
  <c r="F99" i="17"/>
  <c r="J99" i="17"/>
  <c r="N99" i="17"/>
  <c r="G95" i="17"/>
  <c r="K95" i="17"/>
  <c r="O95" i="17"/>
  <c r="S95" i="17"/>
  <c r="D95" i="17"/>
  <c r="H95" i="17"/>
  <c r="L95" i="17"/>
  <c r="P95" i="17"/>
  <c r="E95" i="17"/>
  <c r="I95" i="17"/>
  <c r="M95" i="17"/>
  <c r="Q95" i="17"/>
  <c r="R95" i="17"/>
  <c r="F95" i="17"/>
  <c r="J95" i="17"/>
  <c r="N95" i="17"/>
  <c r="R122" i="23"/>
  <c r="S75" i="23"/>
  <c r="D11" i="23"/>
  <c r="O11" i="23"/>
  <c r="K11" i="23"/>
  <c r="G11" i="23"/>
  <c r="R11" i="23"/>
  <c r="N11" i="23"/>
  <c r="J11" i="23"/>
  <c r="F11" i="23"/>
  <c r="Q11" i="23"/>
  <c r="M11" i="23"/>
  <c r="I11" i="23"/>
  <c r="E11" i="23"/>
  <c r="P11" i="23"/>
  <c r="L11" i="23"/>
  <c r="F19" i="19" l="1"/>
  <c r="G19" i="19"/>
  <c r="R19" i="19"/>
  <c r="E19" i="19"/>
  <c r="N19" i="19"/>
  <c r="Q19" i="19"/>
  <c r="P19" i="19"/>
  <c r="O19" i="19"/>
  <c r="I19" i="19"/>
  <c r="D19" i="19"/>
  <c r="J19" i="19"/>
  <c r="M19" i="19"/>
  <c r="L19" i="19"/>
  <c r="K19" i="19"/>
  <c r="H19" i="19"/>
  <c r="E63" i="17"/>
  <c r="N67" i="17"/>
  <c r="K69" i="17"/>
  <c r="Q70" i="17"/>
  <c r="E45" i="23"/>
  <c r="K45" i="23"/>
  <c r="O45" i="23"/>
  <c r="R124" i="23"/>
  <c r="K124" i="23"/>
  <c r="G63" i="17"/>
  <c r="F63" i="17"/>
  <c r="K63" i="17"/>
  <c r="O63" i="17"/>
  <c r="K28" i="38"/>
  <c r="J28" i="38"/>
  <c r="I28" i="38"/>
  <c r="G28" i="38"/>
  <c r="F28" i="38"/>
  <c r="E28" i="38"/>
  <c r="H28" i="38"/>
  <c r="R28" i="38"/>
  <c r="Q28" i="38"/>
  <c r="D28" i="38"/>
  <c r="O28" i="38"/>
  <c r="N28" i="38"/>
  <c r="M28" i="38"/>
  <c r="P28" i="38"/>
  <c r="M63" i="17"/>
  <c r="I63" i="17"/>
  <c r="L63" i="17"/>
  <c r="M93" i="17"/>
  <c r="H122" i="23"/>
  <c r="H69" i="17"/>
  <c r="M69" i="17"/>
  <c r="I67" i="17"/>
  <c r="O70" i="17"/>
  <c r="F67" i="17"/>
  <c r="L70" i="17"/>
  <c r="M70" i="17"/>
  <c r="D70" i="17"/>
  <c r="P70" i="17"/>
  <c r="R63" i="17"/>
  <c r="S15" i="33"/>
  <c r="G43" i="23"/>
  <c r="S93" i="17"/>
  <c r="S66" i="17"/>
  <c r="S69" i="17"/>
  <c r="S70" i="17"/>
  <c r="S68" i="17"/>
  <c r="S67" i="17"/>
  <c r="S49" i="17"/>
  <c r="S15" i="23"/>
  <c r="J12" i="17" s="1"/>
  <c r="S63" i="17"/>
  <c r="D38" i="17"/>
  <c r="D19" i="23"/>
  <c r="L8" i="17"/>
  <c r="F60" i="23"/>
  <c r="H60" i="23"/>
  <c r="L60" i="23"/>
  <c r="G60" i="23"/>
  <c r="R30" i="17"/>
  <c r="R38" i="17" s="1"/>
  <c r="D43" i="23"/>
  <c r="O30" i="17"/>
  <c r="O38" i="17" s="1"/>
  <c r="P30" i="17"/>
  <c r="P38" i="17" s="1"/>
  <c r="H30" i="17"/>
  <c r="H38" i="17" s="1"/>
  <c r="M43" i="23"/>
  <c r="L30" i="17"/>
  <c r="L38" i="17" s="1"/>
  <c r="F30" i="17"/>
  <c r="F38" i="17" s="1"/>
  <c r="L43" i="23"/>
  <c r="J38" i="17"/>
  <c r="S14" i="23"/>
  <c r="D20" i="23"/>
  <c r="S27" i="33"/>
  <c r="M29" i="33" s="1"/>
  <c r="M21" i="19" s="1"/>
  <c r="M24" i="19" s="1"/>
  <c r="I60" i="23"/>
  <c r="J60" i="23"/>
  <c r="O49" i="17"/>
  <c r="O53" i="17" s="1"/>
  <c r="K60" i="23"/>
  <c r="M60" i="23"/>
  <c r="O60" i="23"/>
  <c r="N60" i="23"/>
  <c r="N70" i="17"/>
  <c r="G70" i="17"/>
  <c r="J70" i="17"/>
  <c r="E70" i="17"/>
  <c r="Q60" i="23"/>
  <c r="D60" i="23"/>
  <c r="R60" i="23"/>
  <c r="G49" i="17"/>
  <c r="G53" i="17" s="1"/>
  <c r="K70" i="17"/>
  <c r="J63" i="17"/>
  <c r="H70" i="17"/>
  <c r="D63" i="17"/>
  <c r="R70" i="17"/>
  <c r="Q63" i="17"/>
  <c r="N63" i="17"/>
  <c r="I70" i="17"/>
  <c r="H63" i="17"/>
  <c r="F70" i="17"/>
  <c r="S107" i="23"/>
  <c r="E93" i="17"/>
  <c r="E102" i="17" s="1"/>
  <c r="J93" i="17"/>
  <c r="J102" i="17" s="1"/>
  <c r="L69" i="17"/>
  <c r="J67" i="17"/>
  <c r="P122" i="23"/>
  <c r="K93" i="17"/>
  <c r="K102" i="17" s="1"/>
  <c r="Q69" i="17"/>
  <c r="H93" i="17"/>
  <c r="H102" i="17" s="1"/>
  <c r="E122" i="23"/>
  <c r="Q93" i="17"/>
  <c r="Q102" i="17" s="1"/>
  <c r="D69" i="17"/>
  <c r="I122" i="23"/>
  <c r="N93" i="17"/>
  <c r="N102" i="17" s="1"/>
  <c r="P69" i="17"/>
  <c r="G122" i="23"/>
  <c r="O93" i="17"/>
  <c r="O102" i="17" s="1"/>
  <c r="E69" i="17"/>
  <c r="L122" i="23"/>
  <c r="N122" i="23"/>
  <c r="F122" i="23"/>
  <c r="R93" i="17"/>
  <c r="R102" i="17" s="1"/>
  <c r="R67" i="17"/>
  <c r="G93" i="17"/>
  <c r="G102" i="17" s="1"/>
  <c r="D93" i="17"/>
  <c r="D102" i="17" s="1"/>
  <c r="I69" i="17"/>
  <c r="L93" i="17"/>
  <c r="L102" i="17" s="1"/>
  <c r="I93" i="17"/>
  <c r="I102" i="17" s="1"/>
  <c r="O122" i="23"/>
  <c r="G38" i="17"/>
  <c r="M122" i="23"/>
  <c r="M68" i="17"/>
  <c r="J122" i="23"/>
  <c r="I68" i="17"/>
  <c r="H43" i="23"/>
  <c r="I30" i="17"/>
  <c r="I38" i="17" s="1"/>
  <c r="D122" i="23"/>
  <c r="Q122" i="23"/>
  <c r="G67" i="17"/>
  <c r="M30" i="17"/>
  <c r="M38" i="17" s="1"/>
  <c r="E68" i="17"/>
  <c r="Q68" i="17"/>
  <c r="P43" i="23"/>
  <c r="F102" i="17"/>
  <c r="F95" i="23"/>
  <c r="G66" i="17"/>
  <c r="K90" i="17"/>
  <c r="N90" i="17"/>
  <c r="M90" i="17"/>
  <c r="P90" i="17"/>
  <c r="K95" i="23"/>
  <c r="N68" i="17"/>
  <c r="O67" i="17"/>
  <c r="L66" i="17"/>
  <c r="H49" i="17"/>
  <c r="H53" i="17" s="1"/>
  <c r="E67" i="17"/>
  <c r="N49" i="17"/>
  <c r="N53" i="17" s="1"/>
  <c r="P95" i="23"/>
  <c r="N69" i="17"/>
  <c r="O68" i="17"/>
  <c r="P67" i="17"/>
  <c r="Q66" i="17"/>
  <c r="E60" i="23"/>
  <c r="Q49" i="17"/>
  <c r="Q53" i="17" s="1"/>
  <c r="E30" i="17"/>
  <c r="E38" i="17" s="1"/>
  <c r="Q30" i="17"/>
  <c r="P68" i="17"/>
  <c r="J49" i="17"/>
  <c r="J53" i="17" s="1"/>
  <c r="N30" i="17"/>
  <c r="N38" i="17" s="1"/>
  <c r="J95" i="23"/>
  <c r="K66" i="17"/>
  <c r="G90" i="17"/>
  <c r="J90" i="17"/>
  <c r="I90" i="17"/>
  <c r="L90" i="17"/>
  <c r="O95" i="23"/>
  <c r="R68" i="17"/>
  <c r="D67" i="17"/>
  <c r="P66" i="17"/>
  <c r="L49" i="17"/>
  <c r="L53" i="17" s="1"/>
  <c r="M102" i="17"/>
  <c r="Q67" i="17"/>
  <c r="F69" i="17"/>
  <c r="R69" i="17"/>
  <c r="D68" i="17"/>
  <c r="E66" i="17"/>
  <c r="E49" i="17"/>
  <c r="E53" i="17" s="1"/>
  <c r="S30" i="17"/>
  <c r="J43" i="23"/>
  <c r="R43" i="23"/>
  <c r="N43" i="23"/>
  <c r="F43" i="23"/>
  <c r="G69" i="17"/>
  <c r="M67" i="17"/>
  <c r="R49" i="17"/>
  <c r="R53" i="17" s="1"/>
  <c r="E95" i="23"/>
  <c r="N95" i="23"/>
  <c r="O66" i="17"/>
  <c r="F90" i="17"/>
  <c r="E90" i="17"/>
  <c r="H90" i="17"/>
  <c r="D95" i="23"/>
  <c r="F68" i="17"/>
  <c r="P49" i="17"/>
  <c r="P53" i="17" s="1"/>
  <c r="F66" i="17"/>
  <c r="P102" i="17"/>
  <c r="H95" i="23"/>
  <c r="G68" i="17"/>
  <c r="H67" i="17"/>
  <c r="I66" i="17"/>
  <c r="I49" i="17"/>
  <c r="I53" i="17" s="1"/>
  <c r="O69" i="17"/>
  <c r="J66" i="17"/>
  <c r="I43" i="23"/>
  <c r="D49" i="17"/>
  <c r="D53" i="17" s="1"/>
  <c r="Q95" i="23"/>
  <c r="N66" i="17"/>
  <c r="Q38" i="17"/>
  <c r="R95" i="23"/>
  <c r="D66" i="17"/>
  <c r="O90" i="17"/>
  <c r="R90" i="17"/>
  <c r="Q90" i="17"/>
  <c r="D90" i="17"/>
  <c r="G95" i="23"/>
  <c r="J68" i="17"/>
  <c r="K67" i="17"/>
  <c r="H66" i="17"/>
  <c r="P60" i="23"/>
  <c r="I95" i="23"/>
  <c r="L68" i="17"/>
  <c r="R66" i="17"/>
  <c r="F49" i="17"/>
  <c r="F53" i="17" s="1"/>
  <c r="K49" i="17"/>
  <c r="K53" i="17" s="1"/>
  <c r="L95" i="23"/>
  <c r="J69" i="17"/>
  <c r="K68" i="17"/>
  <c r="L67" i="17"/>
  <c r="M66" i="17"/>
  <c r="M49" i="17"/>
  <c r="M53" i="17" s="1"/>
  <c r="M95" i="23"/>
  <c r="H68" i="17"/>
  <c r="Q43" i="23"/>
  <c r="K30" i="17"/>
  <c r="K38" i="17" s="1"/>
  <c r="S8" i="17"/>
  <c r="S11" i="23"/>
  <c r="S19" i="19" l="1"/>
  <c r="S28" i="38"/>
  <c r="J45" i="23"/>
  <c r="Q45" i="23"/>
  <c r="F45" i="23"/>
  <c r="M45" i="23"/>
  <c r="D45" i="23"/>
  <c r="K40" i="17"/>
  <c r="K42" i="17" s="1"/>
  <c r="N45" i="23"/>
  <c r="P45" i="23"/>
  <c r="H45" i="23"/>
  <c r="L45" i="23"/>
  <c r="I45" i="23"/>
  <c r="R45" i="23"/>
  <c r="G45" i="23"/>
  <c r="O40" i="17"/>
  <c r="O42" i="17" s="1"/>
  <c r="E40" i="17"/>
  <c r="E42" i="17" s="1"/>
  <c r="N124" i="23"/>
  <c r="G124" i="23"/>
  <c r="Q124" i="23"/>
  <c r="M124" i="23"/>
  <c r="L124" i="23"/>
  <c r="J124" i="23"/>
  <c r="E124" i="23"/>
  <c r="P124" i="23"/>
  <c r="O124" i="23"/>
  <c r="F124" i="23"/>
  <c r="I124" i="23"/>
  <c r="H124" i="23"/>
  <c r="L12" i="17"/>
  <c r="S12" i="17"/>
  <c r="L28" i="38"/>
  <c r="C14" i="23"/>
  <c r="C15" i="23" s="1"/>
  <c r="D12" i="17"/>
  <c r="E12" i="17"/>
  <c r="P63" i="23"/>
  <c r="Q63" i="23"/>
  <c r="N63" i="23"/>
  <c r="F63" i="23"/>
  <c r="H63" i="23"/>
  <c r="E63" i="23"/>
  <c r="R63" i="23"/>
  <c r="O63" i="23"/>
  <c r="J63" i="23"/>
  <c r="G63" i="23"/>
  <c r="K63" i="23"/>
  <c r="D63" i="23"/>
  <c r="M63" i="23"/>
  <c r="I63" i="23"/>
  <c r="L63" i="23"/>
  <c r="L29" i="33"/>
  <c r="L21" i="19" s="1"/>
  <c r="L24" i="19" s="1"/>
  <c r="K29" i="33"/>
  <c r="K21" i="19" s="1"/>
  <c r="K24" i="19" s="1"/>
  <c r="Q29" i="33"/>
  <c r="Q21" i="19" s="1"/>
  <c r="Q24" i="19" s="1"/>
  <c r="O29" i="33"/>
  <c r="O21" i="19" s="1"/>
  <c r="O24" i="19" s="1"/>
  <c r="M12" i="17"/>
  <c r="P12" i="17"/>
  <c r="F12" i="17"/>
  <c r="I12" i="17"/>
  <c r="N12" i="17"/>
  <c r="Q12" i="17"/>
  <c r="H12" i="17"/>
  <c r="K12" i="17"/>
  <c r="G12" i="17"/>
  <c r="R12" i="17"/>
  <c r="S19" i="23"/>
  <c r="O12" i="17"/>
  <c r="S20" i="23"/>
  <c r="R17" i="17" s="1"/>
  <c r="D29" i="33"/>
  <c r="D21" i="19" s="1"/>
  <c r="D24" i="19" s="1"/>
  <c r="H29" i="33"/>
  <c r="H21" i="19" s="1"/>
  <c r="H24" i="19" s="1"/>
  <c r="J29" i="33"/>
  <c r="J21" i="19" s="1"/>
  <c r="J24" i="19" s="1"/>
  <c r="F29" i="33"/>
  <c r="F21" i="19" s="1"/>
  <c r="F24" i="19" s="1"/>
  <c r="P29" i="33"/>
  <c r="P21" i="19" s="1"/>
  <c r="P24" i="19" s="1"/>
  <c r="R11" i="17"/>
  <c r="G56" i="17"/>
  <c r="R56" i="17"/>
  <c r="J56" i="17"/>
  <c r="H56" i="17"/>
  <c r="I56" i="17"/>
  <c r="D104" i="17"/>
  <c r="D106" i="17" s="1"/>
  <c r="Q56" i="17"/>
  <c r="K11" i="17"/>
  <c r="J11" i="17"/>
  <c r="P11" i="17"/>
  <c r="S11" i="17"/>
  <c r="H11" i="17"/>
  <c r="L11" i="17"/>
  <c r="O11" i="17"/>
  <c r="M11" i="17"/>
  <c r="D11" i="17"/>
  <c r="F11" i="17"/>
  <c r="I11" i="17"/>
  <c r="N11" i="17"/>
  <c r="Q11" i="17"/>
  <c r="E11" i="17"/>
  <c r="G11" i="17"/>
  <c r="R29" i="33"/>
  <c r="R21" i="19" s="1"/>
  <c r="R24" i="19" s="1"/>
  <c r="G29" i="33"/>
  <c r="G21" i="19" s="1"/>
  <c r="G24" i="19" s="1"/>
  <c r="E29" i="33"/>
  <c r="E21" i="19" s="1"/>
  <c r="E24" i="19" s="1"/>
  <c r="I29" i="33"/>
  <c r="I21" i="19" s="1"/>
  <c r="I24" i="19" s="1"/>
  <c r="N29" i="33"/>
  <c r="N21" i="19" s="1"/>
  <c r="N24" i="19" s="1"/>
  <c r="E75" i="17"/>
  <c r="E104" i="17"/>
  <c r="E106" i="17" s="1"/>
  <c r="O75" i="17"/>
  <c r="I75" i="17"/>
  <c r="M75" i="17"/>
  <c r="R75" i="17"/>
  <c r="L56" i="17"/>
  <c r="H75" i="17"/>
  <c r="S102" i="17"/>
  <c r="N75" i="17"/>
  <c r="S53" i="17"/>
  <c r="F75" i="17"/>
  <c r="D75" i="17"/>
  <c r="S60" i="23"/>
  <c r="D124" i="23"/>
  <c r="S122" i="23"/>
  <c r="S90" i="17"/>
  <c r="M56" i="17"/>
  <c r="S38" i="17"/>
  <c r="S41" i="17" s="1"/>
  <c r="K56" i="17"/>
  <c r="S45" i="23"/>
  <c r="J75" i="17"/>
  <c r="O56" i="17"/>
  <c r="P104" i="17"/>
  <c r="P106" i="17" s="1"/>
  <c r="P75" i="17"/>
  <c r="K104" i="17"/>
  <c r="K106" i="17" s="1"/>
  <c r="Q75" i="17"/>
  <c r="F104" i="17"/>
  <c r="F106" i="17" s="1"/>
  <c r="F56" i="17"/>
  <c r="R104" i="17"/>
  <c r="R106" i="17" s="1"/>
  <c r="Q104" i="17"/>
  <c r="Q106" i="17" s="1"/>
  <c r="L104" i="17"/>
  <c r="L106" i="17" s="1"/>
  <c r="M104" i="17"/>
  <c r="M106" i="17" s="1"/>
  <c r="K75" i="17"/>
  <c r="G104" i="17"/>
  <c r="G106" i="17" s="1"/>
  <c r="P56" i="17"/>
  <c r="I104" i="17"/>
  <c r="I106" i="17" s="1"/>
  <c r="N104" i="17"/>
  <c r="N106" i="17" s="1"/>
  <c r="N56" i="17"/>
  <c r="L75" i="17"/>
  <c r="G75" i="17"/>
  <c r="H104" i="17"/>
  <c r="H106" i="17" s="1"/>
  <c r="S43" i="23"/>
  <c r="S95" i="23"/>
  <c r="O104" i="17"/>
  <c r="O106" i="17" s="1"/>
  <c r="D56" i="17"/>
  <c r="J104" i="17"/>
  <c r="J106" i="17" s="1"/>
  <c r="E56" i="17"/>
  <c r="G12" i="59" l="1"/>
  <c r="S21" i="19"/>
  <c r="S24" i="19" s="1"/>
  <c r="G13" i="59"/>
  <c r="O55" i="17"/>
  <c r="O57" i="17" s="1"/>
  <c r="O79" i="38"/>
  <c r="K55" i="17"/>
  <c r="K57" i="17" s="1"/>
  <c r="K72" i="38"/>
  <c r="K79" i="38"/>
  <c r="E79" i="38"/>
  <c r="E72" i="38"/>
  <c r="E55" i="17"/>
  <c r="E57" i="17" s="1"/>
  <c r="Q47" i="23"/>
  <c r="G40" i="17"/>
  <c r="G42" i="17" s="1"/>
  <c r="L40" i="17"/>
  <c r="L42" i="17" s="1"/>
  <c r="P40" i="17"/>
  <c r="P42" i="17" s="1"/>
  <c r="R40" i="17"/>
  <c r="R42" i="17" s="1"/>
  <c r="M40" i="17"/>
  <c r="M42" i="17" s="1"/>
  <c r="Q40" i="17"/>
  <c r="Q42" i="17" s="1"/>
  <c r="H40" i="17"/>
  <c r="H42" i="17" s="1"/>
  <c r="N40" i="17"/>
  <c r="N42" i="17" s="1"/>
  <c r="F40" i="17"/>
  <c r="F42" i="17" s="1"/>
  <c r="I40" i="17"/>
  <c r="I42" i="17" s="1"/>
  <c r="D40" i="17"/>
  <c r="D42" i="17" s="1"/>
  <c r="J40" i="17"/>
  <c r="J42" i="17" s="1"/>
  <c r="S124" i="23"/>
  <c r="E126" i="23" s="1"/>
  <c r="C11" i="17"/>
  <c r="S63" i="23"/>
  <c r="G10" i="59"/>
  <c r="Q62" i="23"/>
  <c r="O17" i="17"/>
  <c r="C12" i="17"/>
  <c r="G16" i="23"/>
  <c r="G23" i="23" s="1"/>
  <c r="D16" i="23"/>
  <c r="D23" i="23" s="1"/>
  <c r="P16" i="23"/>
  <c r="P23" i="23" s="1"/>
  <c r="E16" i="23"/>
  <c r="E23" i="23" s="1"/>
  <c r="N16" i="23"/>
  <c r="N23" i="23" s="1"/>
  <c r="O16" i="23"/>
  <c r="O23" i="23" s="1"/>
  <c r="K16" i="23"/>
  <c r="K23" i="23" s="1"/>
  <c r="F16" i="23"/>
  <c r="F23" i="23" s="1"/>
  <c r="R16" i="23"/>
  <c r="R23" i="23" s="1"/>
  <c r="J16" i="23"/>
  <c r="J23" i="23" s="1"/>
  <c r="H16" i="23"/>
  <c r="H23" i="23" s="1"/>
  <c r="L16" i="23"/>
  <c r="L23" i="23" s="1"/>
  <c r="M16" i="23"/>
  <c r="M23" i="23" s="1"/>
  <c r="I16" i="23"/>
  <c r="I23" i="23" s="1"/>
  <c r="Q16" i="23"/>
  <c r="Q23" i="23" s="1"/>
  <c r="G13" i="17"/>
  <c r="G20" i="17" s="1"/>
  <c r="C19" i="23"/>
  <c r="C16" i="17" s="1"/>
  <c r="L126" i="23"/>
  <c r="P126" i="23"/>
  <c r="F17" i="17"/>
  <c r="I17" i="17"/>
  <c r="H17" i="17"/>
  <c r="L17" i="17"/>
  <c r="Q17" i="17"/>
  <c r="K17" i="17"/>
  <c r="E17" i="17"/>
  <c r="S17" i="17"/>
  <c r="J17" i="17"/>
  <c r="G17" i="17"/>
  <c r="D17" i="17"/>
  <c r="N17" i="17"/>
  <c r="M17" i="17"/>
  <c r="P17" i="17"/>
  <c r="C23" i="23"/>
  <c r="K13" i="17"/>
  <c r="K20" i="17" s="1"/>
  <c r="S16" i="17"/>
  <c r="P16" i="17"/>
  <c r="H16" i="17"/>
  <c r="G16" i="17"/>
  <c r="F16" i="17"/>
  <c r="Q16" i="17"/>
  <c r="O16" i="17"/>
  <c r="R16" i="17"/>
  <c r="E16" i="17"/>
  <c r="K16" i="17"/>
  <c r="I16" i="17"/>
  <c r="M16" i="17"/>
  <c r="N16" i="17"/>
  <c r="J16" i="17"/>
  <c r="D16" i="17"/>
  <c r="L16" i="17"/>
  <c r="R47" i="23"/>
  <c r="I47" i="23"/>
  <c r="N47" i="23"/>
  <c r="J47" i="23"/>
  <c r="F47" i="23"/>
  <c r="S104" i="17"/>
  <c r="K126" i="23"/>
  <c r="D126" i="23"/>
  <c r="J126" i="23"/>
  <c r="M126" i="23"/>
  <c r="G126" i="23"/>
  <c r="O126" i="23"/>
  <c r="F126" i="23"/>
  <c r="S56" i="17"/>
  <c r="N126" i="23"/>
  <c r="I126" i="23"/>
  <c r="Q126" i="23"/>
  <c r="D47" i="23"/>
  <c r="S75" i="17"/>
  <c r="L47" i="23"/>
  <c r="P47" i="23"/>
  <c r="H47" i="23"/>
  <c r="E47" i="23"/>
  <c r="K47" i="23"/>
  <c r="G47" i="23"/>
  <c r="M47" i="23"/>
  <c r="O47" i="23"/>
  <c r="G6" i="59" l="1"/>
  <c r="O72" i="38"/>
  <c r="J13" i="17"/>
  <c r="J20" i="17" s="1"/>
  <c r="J72" i="38"/>
  <c r="J79" i="38"/>
  <c r="J55" i="17"/>
  <c r="J57" i="17" s="1"/>
  <c r="I79" i="38"/>
  <c r="I55" i="17"/>
  <c r="I57" i="17" s="1"/>
  <c r="I72" i="38"/>
  <c r="N55" i="17"/>
  <c r="N57" i="17" s="1"/>
  <c r="N72" i="38"/>
  <c r="N79" i="38"/>
  <c r="Q79" i="38"/>
  <c r="Q55" i="17"/>
  <c r="Q57" i="17" s="1"/>
  <c r="Q72" i="38"/>
  <c r="R72" i="38"/>
  <c r="R79" i="38"/>
  <c r="R55" i="17"/>
  <c r="R57" i="17" s="1"/>
  <c r="L79" i="38"/>
  <c r="L55" i="17"/>
  <c r="L57" i="17" s="1"/>
  <c r="D60" i="38"/>
  <c r="D55" i="17"/>
  <c r="S42" i="17"/>
  <c r="D79" i="38"/>
  <c r="F79" i="38"/>
  <c r="F55" i="17"/>
  <c r="F57" i="17" s="1"/>
  <c r="F72" i="38"/>
  <c r="H79" i="38"/>
  <c r="H55" i="17"/>
  <c r="H57" i="17" s="1"/>
  <c r="H72" i="38"/>
  <c r="M79" i="38"/>
  <c r="M72" i="38"/>
  <c r="M55" i="17"/>
  <c r="M57" i="17" s="1"/>
  <c r="P72" i="38"/>
  <c r="P79" i="38"/>
  <c r="P55" i="17"/>
  <c r="P57" i="17" s="1"/>
  <c r="G55" i="17"/>
  <c r="G57" i="17" s="1"/>
  <c r="G72" i="38"/>
  <c r="G79" i="38"/>
  <c r="L13" i="17"/>
  <c r="L20" i="17" s="1"/>
  <c r="N13" i="17"/>
  <c r="N20" i="17" s="1"/>
  <c r="R126" i="23"/>
  <c r="H126" i="23"/>
  <c r="S16" i="23"/>
  <c r="S23" i="23" s="1"/>
  <c r="M13" i="17"/>
  <c r="M20" i="17" s="1"/>
  <c r="R13" i="17"/>
  <c r="R20" i="17" s="1"/>
  <c r="H13" i="17"/>
  <c r="H20" i="17" s="1"/>
  <c r="F13" i="17"/>
  <c r="F20" i="17" s="1"/>
  <c r="P13" i="17"/>
  <c r="P20" i="17" s="1"/>
  <c r="E13" i="17"/>
  <c r="E20" i="17" s="1"/>
  <c r="O13" i="17"/>
  <c r="O20" i="17" s="1"/>
  <c r="I13" i="17"/>
  <c r="I20" i="17" s="1"/>
  <c r="D13" i="17"/>
  <c r="D20" i="17" s="1"/>
  <c r="Q13" i="17"/>
  <c r="Q20" i="17" s="1"/>
  <c r="N62" i="23"/>
  <c r="K62" i="23"/>
  <c r="L62" i="23"/>
  <c r="E62" i="23"/>
  <c r="I62" i="23"/>
  <c r="O62" i="23"/>
  <c r="M62" i="23"/>
  <c r="H62" i="23"/>
  <c r="F62" i="23"/>
  <c r="R62" i="23"/>
  <c r="G62" i="23"/>
  <c r="P62" i="23"/>
  <c r="J62" i="23"/>
  <c r="C20" i="23"/>
  <c r="M21" i="23" s="1"/>
  <c r="M24" i="23" s="1"/>
  <c r="C24" i="23"/>
  <c r="C20" i="17"/>
  <c r="D62" i="23"/>
  <c r="S47" i="23"/>
  <c r="S79" i="38" l="1"/>
  <c r="G11" i="59"/>
  <c r="L72" i="38"/>
  <c r="D72" i="38"/>
  <c r="S55" i="17"/>
  <c r="D57" i="17"/>
  <c r="S57" i="17" s="1"/>
  <c r="S126" i="23"/>
  <c r="S13" i="17"/>
  <c r="S20" i="17" s="1"/>
  <c r="D21" i="23"/>
  <c r="D24" i="23" s="1"/>
  <c r="D25" i="23" s="1"/>
  <c r="I21" i="23"/>
  <c r="I24" i="23" s="1"/>
  <c r="H21" i="23"/>
  <c r="H24" i="23" s="1"/>
  <c r="H25" i="23" s="1"/>
  <c r="N21" i="23"/>
  <c r="N24" i="23" s="1"/>
  <c r="N25" i="23" s="1"/>
  <c r="K21" i="23"/>
  <c r="K24" i="23" s="1"/>
  <c r="K25" i="23" s="1"/>
  <c r="E21" i="23"/>
  <c r="E24" i="23" s="1"/>
  <c r="E25" i="23" s="1"/>
  <c r="C17" i="17"/>
  <c r="L21" i="23"/>
  <c r="L24" i="23" s="1"/>
  <c r="L25" i="23" s="1"/>
  <c r="Q21" i="23"/>
  <c r="Q24" i="23" s="1"/>
  <c r="Q25" i="23" s="1"/>
  <c r="P21" i="23"/>
  <c r="P24" i="23" s="1"/>
  <c r="P25" i="23" s="1"/>
  <c r="O21" i="23"/>
  <c r="O24" i="23" s="1"/>
  <c r="O25" i="23" s="1"/>
  <c r="F21" i="23"/>
  <c r="F24" i="23" s="1"/>
  <c r="F25" i="23" s="1"/>
  <c r="G21" i="23"/>
  <c r="G24" i="23" s="1"/>
  <c r="G25" i="23" s="1"/>
  <c r="J21" i="23"/>
  <c r="J24" i="23" s="1"/>
  <c r="J25" i="23" s="1"/>
  <c r="R21" i="23"/>
  <c r="R24" i="23" s="1"/>
  <c r="R25" i="23" s="1"/>
  <c r="C21" i="17"/>
  <c r="I25" i="23"/>
  <c r="M25" i="23"/>
  <c r="S62" i="23"/>
  <c r="G9" i="59" l="1"/>
  <c r="S60" i="38"/>
  <c r="S21" i="23"/>
  <c r="S24" i="23" s="1"/>
  <c r="I18" i="17"/>
  <c r="I21" i="17" s="1"/>
  <c r="I22" i="17" s="1"/>
  <c r="H18" i="17"/>
  <c r="H21" i="17" s="1"/>
  <c r="H22" i="17" s="1"/>
  <c r="R18" i="17"/>
  <c r="R21" i="17" s="1"/>
  <c r="R22" i="17" s="1"/>
  <c r="N18" i="17"/>
  <c r="N21" i="17" s="1"/>
  <c r="N22" i="17" s="1"/>
  <c r="D18" i="17"/>
  <c r="K18" i="17"/>
  <c r="K21" i="17" s="1"/>
  <c r="E18" i="17"/>
  <c r="E21" i="17" s="1"/>
  <c r="E22" i="17" s="1"/>
  <c r="G18" i="17"/>
  <c r="G21" i="17" s="1"/>
  <c r="G22" i="17" s="1"/>
  <c r="Q18" i="17"/>
  <c r="Q21" i="17" s="1"/>
  <c r="Q22" i="17" s="1"/>
  <c r="P18" i="17"/>
  <c r="P21" i="17" s="1"/>
  <c r="P22" i="17" s="1"/>
  <c r="L18" i="17"/>
  <c r="L21" i="17" s="1"/>
  <c r="L22" i="17" s="1"/>
  <c r="F18" i="17"/>
  <c r="F21" i="17" s="1"/>
  <c r="F22" i="17" s="1"/>
  <c r="J18" i="17"/>
  <c r="J21" i="17" s="1"/>
  <c r="J22" i="17" s="1"/>
  <c r="O18" i="17"/>
  <c r="O21" i="17" s="1"/>
  <c r="O22" i="17" s="1"/>
  <c r="M18" i="17"/>
  <c r="M21" i="17" s="1"/>
  <c r="M22" i="17" s="1"/>
  <c r="D64" i="23"/>
  <c r="Q64" i="23"/>
  <c r="O64" i="23"/>
  <c r="P64" i="23"/>
  <c r="M64" i="23"/>
  <c r="J64" i="23"/>
  <c r="K64" i="23"/>
  <c r="E64" i="23"/>
  <c r="R64" i="23"/>
  <c r="L64" i="23"/>
  <c r="I64" i="23"/>
  <c r="H64" i="23"/>
  <c r="G64" i="23"/>
  <c r="N64" i="23"/>
  <c r="F64" i="23"/>
  <c r="S25" i="23"/>
  <c r="K22" i="17"/>
  <c r="G8" i="59" l="1"/>
  <c r="D21" i="17"/>
  <c r="D22" i="17" s="1"/>
  <c r="S18" i="17"/>
  <c r="S21" i="17" s="1"/>
  <c r="S22" i="17" l="1"/>
  <c r="G7" i="59" l="1"/>
  <c r="G16" i="59" s="1"/>
  <c r="E16" i="59"/>
  <c r="AK76" i="54"/>
  <c r="AK77" i="54"/>
  <c r="AA75" i="54"/>
  <c r="X75" i="54"/>
  <c r="W75" i="54"/>
  <c r="Y75" i="54"/>
  <c r="AF75" i="54"/>
  <c r="AC75" i="54"/>
  <c r="AI75" i="54"/>
  <c r="AB75" i="54"/>
  <c r="AJ75" i="54"/>
  <c r="AE75" i="54"/>
  <c r="Z75" i="54"/>
  <c r="AH75" i="54"/>
  <c r="AD75" i="54"/>
  <c r="AG75" i="54"/>
  <c r="V75" i="54"/>
  <c r="AK75" i="54" l="1"/>
  <c r="AK84" i="54"/>
  <c r="Y82" i="54"/>
  <c r="AJ82" i="54"/>
  <c r="X82" i="54"/>
  <c r="AI82" i="54"/>
  <c r="AB82" i="54"/>
  <c r="AA82" i="54"/>
  <c r="AE82" i="54"/>
  <c r="AH82" i="54"/>
  <c r="AC82" i="54"/>
  <c r="AD82" i="54"/>
  <c r="AG82" i="54"/>
  <c r="Z82" i="54"/>
  <c r="W82" i="54"/>
  <c r="AF82" i="54"/>
  <c r="V82" i="54"/>
  <c r="AK82" i="54" s="1"/>
  <c r="AK89" i="54"/>
  <c r="AK90" i="54"/>
  <c r="AJ88" i="54"/>
  <c r="Z88" i="54"/>
  <c r="AC88" i="54"/>
  <c r="AA88" i="54"/>
  <c r="AF88" i="54"/>
  <c r="AB88" i="54"/>
  <c r="AI88" i="54"/>
  <c r="Y88" i="54"/>
  <c r="W88" i="54"/>
  <c r="AD88" i="54"/>
  <c r="AG88" i="54"/>
  <c r="X88" i="54"/>
  <c r="AE88" i="54"/>
  <c r="AH88" i="54"/>
  <c r="V88" i="54"/>
  <c r="X95" i="54" l="1"/>
  <c r="AK88" i="54"/>
  <c r="AA95" i="54" s="1"/>
  <c r="AF95" i="54"/>
  <c r="Y95" i="54"/>
  <c r="AH95" i="54"/>
  <c r="AC95" i="54"/>
  <c r="AI95" i="54"/>
  <c r="W95" i="54"/>
  <c r="AE95" i="54"/>
  <c r="AJ95" i="54"/>
  <c r="V95" i="54"/>
  <c r="AG95" i="54"/>
  <c r="Z95" i="54"/>
  <c r="AD95" i="54" l="1"/>
  <c r="AB95" i="54"/>
  <c r="AK95" i="54" l="1"/>
  <c r="G45" i="60" l="1"/>
  <c r="E45" i="60"/>
  <c r="Q45" i="60"/>
  <c r="R45" i="60"/>
  <c r="J45" i="60"/>
  <c r="P45" i="60"/>
  <c r="N45" i="60"/>
  <c r="K45" i="60"/>
  <c r="O45" i="60"/>
  <c r="I45" i="60"/>
  <c r="F45" i="60"/>
  <c r="M45" i="60"/>
  <c r="H45" i="60"/>
  <c r="D45" i="60"/>
  <c r="L45" i="60"/>
  <c r="S45" i="60" l="1"/>
  <c r="C12" i="30"/>
  <c r="R6" i="19" l="1"/>
  <c r="R21" i="60"/>
  <c r="Q6" i="19"/>
  <c r="Q21" i="60"/>
  <c r="Q7" i="60" l="1"/>
  <c r="R7" i="60"/>
  <c r="O19" i="38"/>
  <c r="R19" i="38"/>
  <c r="F19" i="38"/>
  <c r="Q19" i="38" l="1"/>
  <c r="L19" i="38"/>
  <c r="E19" i="38"/>
  <c r="M19" i="38"/>
  <c r="K19" i="38"/>
  <c r="G19" i="38"/>
  <c r="D19" i="38"/>
  <c r="J19" i="38"/>
  <c r="P19" i="38" l="1"/>
  <c r="H19" i="38"/>
  <c r="I19" i="38"/>
  <c r="N19" i="38"/>
  <c r="S19" i="38" l="1"/>
  <c r="S114" i="38"/>
  <c r="S132" i="38"/>
  <c r="S150" i="38"/>
  <c r="D131" i="38" l="1"/>
  <c r="E169" i="38"/>
  <c r="I169" i="38"/>
  <c r="M169" i="38"/>
  <c r="Q169" i="38"/>
  <c r="E168" i="38"/>
  <c r="I168" i="38"/>
  <c r="M168" i="38"/>
  <c r="Q168" i="38"/>
  <c r="E167" i="38"/>
  <c r="I167" i="38"/>
  <c r="M167" i="38"/>
  <c r="Q167" i="38"/>
  <c r="F169" i="38"/>
  <c r="J169" i="38"/>
  <c r="N169" i="38"/>
  <c r="R169" i="38"/>
  <c r="F168" i="38"/>
  <c r="J168" i="38"/>
  <c r="N168" i="38"/>
  <c r="R168" i="38"/>
  <c r="F167" i="38"/>
  <c r="J167" i="38"/>
  <c r="N167" i="38"/>
  <c r="R167" i="38"/>
  <c r="G169" i="38"/>
  <c r="K169" i="38"/>
  <c r="O169" i="38"/>
  <c r="S169" i="38"/>
  <c r="G168" i="38"/>
  <c r="K168" i="38"/>
  <c r="O168" i="38"/>
  <c r="S168" i="38"/>
  <c r="G167" i="38"/>
  <c r="K167" i="38"/>
  <c r="O167" i="38"/>
  <c r="S167" i="38"/>
  <c r="H169" i="38"/>
  <c r="L169" i="38"/>
  <c r="P169" i="38"/>
  <c r="D169" i="38"/>
  <c r="H168" i="38"/>
  <c r="L168" i="38"/>
  <c r="P168" i="38"/>
  <c r="D168" i="38"/>
  <c r="H167" i="38"/>
  <c r="L167" i="38"/>
  <c r="P167" i="38"/>
  <c r="D167" i="38"/>
  <c r="G151" i="38"/>
  <c r="K151" i="38"/>
  <c r="O151" i="38"/>
  <c r="S151" i="38"/>
  <c r="G149" i="38"/>
  <c r="K149" i="38"/>
  <c r="O149" i="38"/>
  <c r="S149" i="38"/>
  <c r="H151" i="38"/>
  <c r="L151" i="38"/>
  <c r="P151" i="38"/>
  <c r="D151" i="38"/>
  <c r="H149" i="38"/>
  <c r="L149" i="38"/>
  <c r="P149" i="38"/>
  <c r="D149" i="38"/>
  <c r="E151" i="38"/>
  <c r="I151" i="38"/>
  <c r="M151" i="38"/>
  <c r="Q151" i="38"/>
  <c r="E149" i="38"/>
  <c r="I149" i="38"/>
  <c r="M149" i="38"/>
  <c r="Q149" i="38"/>
  <c r="F151" i="38"/>
  <c r="J151" i="38"/>
  <c r="N151" i="38"/>
  <c r="R151" i="38"/>
  <c r="F149" i="38"/>
  <c r="J149" i="38"/>
  <c r="N149" i="38"/>
  <c r="R149" i="38"/>
  <c r="O133" i="38"/>
  <c r="S133" i="38"/>
  <c r="G131" i="38"/>
  <c r="K131" i="38"/>
  <c r="O131" i="38"/>
  <c r="S131" i="38"/>
  <c r="H133" i="38"/>
  <c r="L133" i="38"/>
  <c r="P133" i="38"/>
  <c r="D133" i="38"/>
  <c r="H131" i="38"/>
  <c r="L131" i="38"/>
  <c r="P131" i="38"/>
  <c r="E133" i="38"/>
  <c r="I133" i="38"/>
  <c r="M133" i="38"/>
  <c r="Q133" i="38"/>
  <c r="E131" i="38"/>
  <c r="I131" i="38"/>
  <c r="M131" i="38"/>
  <c r="Q131" i="38"/>
  <c r="K133" i="38"/>
  <c r="F133" i="38"/>
  <c r="J133" i="38"/>
  <c r="N133" i="38"/>
  <c r="R133" i="38"/>
  <c r="F131" i="38"/>
  <c r="J131" i="38"/>
  <c r="N131" i="38"/>
  <c r="R131" i="38"/>
  <c r="G133" i="38"/>
  <c r="E115" i="38"/>
  <c r="I115" i="38"/>
  <c r="M115" i="38"/>
  <c r="Q115" i="38"/>
  <c r="E113" i="38"/>
  <c r="I113" i="38"/>
  <c r="M113" i="38"/>
  <c r="Q113" i="38"/>
  <c r="F115" i="38"/>
  <c r="J115" i="38"/>
  <c r="N115" i="38"/>
  <c r="R115" i="38"/>
  <c r="F113" i="38"/>
  <c r="J113" i="38"/>
  <c r="N113" i="38"/>
  <c r="R113" i="38"/>
  <c r="G115" i="38"/>
  <c r="K115" i="38"/>
  <c r="O115" i="38"/>
  <c r="S115" i="38"/>
  <c r="G113" i="38"/>
  <c r="K113" i="38"/>
  <c r="O113" i="38"/>
  <c r="S113" i="38"/>
  <c r="H115" i="38"/>
  <c r="L115" i="38"/>
  <c r="P115" i="38"/>
  <c r="D115" i="38"/>
  <c r="H113" i="38"/>
  <c r="L113" i="38"/>
  <c r="P113" i="38"/>
  <c r="D113" i="38"/>
  <c r="E97" i="38"/>
  <c r="I97" i="38"/>
  <c r="M97" i="38"/>
  <c r="Q97" i="38"/>
  <c r="F97" i="38"/>
  <c r="J97" i="38"/>
  <c r="N97" i="38"/>
  <c r="R97" i="38"/>
  <c r="G97" i="38"/>
  <c r="K97" i="38"/>
  <c r="O97" i="38"/>
  <c r="S97" i="38"/>
  <c r="H97" i="38"/>
  <c r="L97" i="38"/>
  <c r="P97" i="38"/>
  <c r="D97" i="38"/>
  <c r="Q61" i="38" l="1"/>
  <c r="N61" i="38"/>
  <c r="M61" i="38"/>
  <c r="K61" i="38"/>
  <c r="K8" i="38" s="1"/>
  <c r="J61" i="38"/>
  <c r="I61" i="38"/>
  <c r="H7" i="38"/>
  <c r="G7" i="38"/>
  <c r="F7" i="38"/>
  <c r="E7" i="38"/>
  <c r="P61" i="38"/>
  <c r="H61" i="38"/>
  <c r="G61" i="38"/>
  <c r="F61" i="38"/>
  <c r="E61" i="38"/>
  <c r="R7" i="38"/>
  <c r="Q7" i="38"/>
  <c r="P7" i="38"/>
  <c r="N7" i="38"/>
  <c r="M7" i="38"/>
  <c r="O61" i="38"/>
  <c r="K7" i="38"/>
  <c r="J7" i="38"/>
  <c r="I7" i="38"/>
  <c r="O7" i="38"/>
  <c r="L7" i="38"/>
  <c r="L61" i="38"/>
  <c r="H8" i="38"/>
  <c r="M6" i="38"/>
  <c r="D61" i="38"/>
  <c r="N6" i="38"/>
  <c r="P6" i="38"/>
  <c r="I6" i="38"/>
  <c r="E6" i="38"/>
  <c r="G6" i="38"/>
  <c r="Q6" i="38"/>
  <c r="D59" i="38"/>
  <c r="K6" i="38"/>
  <c r="R61" i="38"/>
  <c r="D7" i="38"/>
  <c r="S7" i="38"/>
  <c r="F6" i="38"/>
  <c r="J6" i="38"/>
  <c r="H6" i="38"/>
  <c r="Q8" i="38" l="1"/>
  <c r="J8" i="38"/>
  <c r="G8" i="38"/>
  <c r="E8" i="38"/>
  <c r="N8" i="38"/>
  <c r="M8" i="38"/>
  <c r="I8" i="38"/>
  <c r="P8" i="38"/>
  <c r="F8" i="38"/>
  <c r="D6" i="38"/>
  <c r="O8" i="38"/>
  <c r="L8" i="38"/>
  <c r="B8" i="46"/>
  <c r="O6" i="38"/>
  <c r="L6" i="38"/>
  <c r="R6" i="38"/>
  <c r="S61" i="38"/>
  <c r="S59" i="38"/>
  <c r="R8" i="38"/>
  <c r="D8" i="38"/>
  <c r="S8" i="38" l="1"/>
  <c r="S6" i="38"/>
  <c r="B7" i="46"/>
  <c r="H52" i="38"/>
  <c r="F52" i="38"/>
  <c r="K52" i="38"/>
  <c r="N52" i="38"/>
  <c r="R52" i="38"/>
  <c r="J52" i="38"/>
  <c r="P52" i="38"/>
  <c r="B9" i="46" l="1"/>
  <c r="F22" i="60"/>
  <c r="H22" i="60"/>
  <c r="R22" i="60"/>
  <c r="J22" i="60"/>
  <c r="N22" i="60"/>
  <c r="K22" i="60"/>
  <c r="P22" i="60"/>
  <c r="O52" i="38"/>
  <c r="L52" i="38"/>
  <c r="G52" i="38"/>
  <c r="E52" i="38"/>
  <c r="Q52" i="38"/>
  <c r="I52" i="38"/>
  <c r="M52" i="38"/>
  <c r="D52" i="38"/>
  <c r="E22" i="60" l="1"/>
  <c r="O22" i="60"/>
  <c r="G22" i="60"/>
  <c r="M22" i="60"/>
  <c r="D22" i="60"/>
  <c r="I22" i="60"/>
  <c r="Q22" i="60"/>
  <c r="L22" i="60"/>
  <c r="D8" i="30"/>
  <c r="S52" i="38"/>
  <c r="S22" i="60" l="1"/>
  <c r="L88" i="38" l="1"/>
  <c r="D88" i="38"/>
  <c r="D34" i="60" l="1"/>
  <c r="L34" i="60"/>
  <c r="G8" i="30"/>
  <c r="K88" i="38"/>
  <c r="G88" i="38"/>
  <c r="N88" i="38"/>
  <c r="J88" i="38"/>
  <c r="E88" i="38"/>
  <c r="M88" i="38"/>
  <c r="E106" i="38"/>
  <c r="J106" i="38"/>
  <c r="P106" i="38"/>
  <c r="M106" i="38"/>
  <c r="Q106" i="38"/>
  <c r="R106" i="38"/>
  <c r="N106" i="38"/>
  <c r="F106" i="38"/>
  <c r="I106" i="38"/>
  <c r="G106" i="38"/>
  <c r="H106" i="38"/>
  <c r="K106" i="38"/>
  <c r="O88" i="38"/>
  <c r="P88" i="38"/>
  <c r="R88" i="38"/>
  <c r="I88" i="38"/>
  <c r="Q88" i="38"/>
  <c r="H88" i="38"/>
  <c r="F88" i="38"/>
  <c r="I40" i="60" l="1"/>
  <c r="Q40" i="60"/>
  <c r="E40" i="60"/>
  <c r="N34" i="60"/>
  <c r="Q34" i="60"/>
  <c r="I34" i="60"/>
  <c r="K40" i="60"/>
  <c r="F40" i="60"/>
  <c r="M40" i="60"/>
  <c r="M34" i="60"/>
  <c r="G34" i="60"/>
  <c r="F34" i="60"/>
  <c r="R34" i="60"/>
  <c r="H40" i="60"/>
  <c r="N40" i="60"/>
  <c r="P40" i="60"/>
  <c r="E34" i="60"/>
  <c r="K34" i="60"/>
  <c r="H34" i="60"/>
  <c r="P34" i="60"/>
  <c r="G40" i="60"/>
  <c r="R40" i="60"/>
  <c r="J40" i="60"/>
  <c r="J34" i="60"/>
  <c r="O34" i="60"/>
  <c r="R71" i="38"/>
  <c r="O106" i="38"/>
  <c r="F71" i="38"/>
  <c r="I71" i="38"/>
  <c r="P71" i="38"/>
  <c r="Q71" i="38"/>
  <c r="H71" i="38"/>
  <c r="N71" i="38"/>
  <c r="K71" i="38"/>
  <c r="L106" i="38"/>
  <c r="L71" i="38"/>
  <c r="M71" i="38"/>
  <c r="E71" i="38"/>
  <c r="D106" i="38"/>
  <c r="D71" i="38"/>
  <c r="O71" i="38"/>
  <c r="J71" i="38"/>
  <c r="G71" i="38"/>
  <c r="I28" i="60" l="1"/>
  <c r="K28" i="60"/>
  <c r="Q28" i="60"/>
  <c r="N28" i="60"/>
  <c r="F28" i="60"/>
  <c r="H28" i="60"/>
  <c r="J28" i="60"/>
  <c r="E28" i="60"/>
  <c r="P28" i="60"/>
  <c r="M28" i="60"/>
  <c r="G28" i="60"/>
  <c r="R28" i="60"/>
  <c r="H70" i="38"/>
  <c r="F70" i="38"/>
  <c r="D40" i="60"/>
  <c r="D28" i="60" s="1"/>
  <c r="Q70" i="38"/>
  <c r="L40" i="60"/>
  <c r="P70" i="38"/>
  <c r="R70" i="38"/>
  <c r="I70" i="38"/>
  <c r="S34" i="60"/>
  <c r="O40" i="60"/>
  <c r="J70" i="38"/>
  <c r="D70" i="38"/>
  <c r="G70" i="38"/>
  <c r="E70" i="38"/>
  <c r="O70" i="38"/>
  <c r="M70" i="38"/>
  <c r="L70" i="38"/>
  <c r="K70" i="38"/>
  <c r="N70" i="38"/>
  <c r="L28" i="60" l="1"/>
  <c r="O28" i="60"/>
  <c r="S40" i="60"/>
  <c r="S28" i="60" l="1"/>
  <c r="H124" i="38"/>
  <c r="K124" i="38"/>
  <c r="E124" i="38"/>
  <c r="P124" i="38"/>
  <c r="Q124" i="38"/>
  <c r="M124" i="38"/>
  <c r="I124" i="38"/>
  <c r="G124" i="38"/>
  <c r="N124" i="38"/>
  <c r="F124" i="38"/>
  <c r="J124" i="38"/>
  <c r="Q46" i="60" l="1"/>
  <c r="H46" i="60"/>
  <c r="G46" i="60"/>
  <c r="I46" i="60"/>
  <c r="E46" i="60"/>
  <c r="N46" i="60"/>
  <c r="P46" i="60"/>
  <c r="J46" i="60"/>
  <c r="F46" i="60"/>
  <c r="M46" i="60"/>
  <c r="K46" i="60"/>
  <c r="O124" i="38"/>
  <c r="S116" i="38"/>
  <c r="J116" i="38"/>
  <c r="M116" i="38"/>
  <c r="D116" i="38"/>
  <c r="L116" i="38"/>
  <c r="R116" i="38"/>
  <c r="Q116" i="38"/>
  <c r="K116" i="38"/>
  <c r="I116" i="38"/>
  <c r="G116" i="38"/>
  <c r="R124" i="38"/>
  <c r="O116" i="38"/>
  <c r="E116" i="38"/>
  <c r="H116" i="38"/>
  <c r="F116" i="38"/>
  <c r="N116" i="38"/>
  <c r="P116" i="38"/>
  <c r="L124" i="38"/>
  <c r="D124" i="38"/>
  <c r="D46" i="60" l="1"/>
  <c r="R46" i="60"/>
  <c r="L46" i="60"/>
  <c r="O46" i="60"/>
  <c r="G9" i="30"/>
  <c r="D12" i="30"/>
  <c r="S124" i="38"/>
  <c r="S46" i="60" l="1"/>
  <c r="P142" i="38"/>
  <c r="M142" i="38"/>
  <c r="I142" i="38"/>
  <c r="Q142" i="38"/>
  <c r="K142" i="38"/>
  <c r="N142" i="38"/>
  <c r="L142" i="38"/>
  <c r="D142" i="38"/>
  <c r="Q52" i="60" l="1"/>
  <c r="L52" i="60"/>
  <c r="I52" i="60"/>
  <c r="N52" i="60"/>
  <c r="M52" i="60"/>
  <c r="D52" i="60"/>
  <c r="K52" i="60"/>
  <c r="P52" i="60"/>
  <c r="R142" i="38"/>
  <c r="E142" i="38"/>
  <c r="H142" i="38"/>
  <c r="G142" i="38"/>
  <c r="O142" i="38"/>
  <c r="J142" i="38"/>
  <c r="F142" i="38"/>
  <c r="G52" i="60" l="1"/>
  <c r="H52" i="60"/>
  <c r="F52" i="60"/>
  <c r="J52" i="60"/>
  <c r="E52" i="60"/>
  <c r="O52" i="60"/>
  <c r="R52" i="60"/>
  <c r="G12" i="30"/>
  <c r="B12" i="30"/>
  <c r="S142" i="38"/>
  <c r="D13" i="30"/>
  <c r="S52" i="60" l="1"/>
  <c r="H44" i="60"/>
  <c r="L44" i="60"/>
  <c r="P44" i="60"/>
  <c r="E44" i="60"/>
  <c r="I44" i="60"/>
  <c r="M44" i="60"/>
  <c r="Q44" i="60"/>
  <c r="F44" i="60"/>
  <c r="J44" i="60"/>
  <c r="N44" i="60"/>
  <c r="R44" i="60"/>
  <c r="G44" i="60"/>
  <c r="K44" i="60"/>
  <c r="O44" i="60"/>
  <c r="D44" i="60"/>
  <c r="Q160" i="38"/>
  <c r="J160" i="38"/>
  <c r="G160" i="38"/>
  <c r="R160" i="38"/>
  <c r="N160" i="38"/>
  <c r="P160" i="38"/>
  <c r="M160" i="38"/>
  <c r="F160" i="38"/>
  <c r="I160" i="38"/>
  <c r="D160" i="38"/>
  <c r="F58" i="60" l="1"/>
  <c r="M58" i="60"/>
  <c r="G58" i="60"/>
  <c r="J58" i="60"/>
  <c r="D58" i="60"/>
  <c r="P58" i="60"/>
  <c r="I58" i="60"/>
  <c r="N58" i="60"/>
  <c r="Q58" i="60"/>
  <c r="R58" i="60"/>
  <c r="D123" i="38"/>
  <c r="O47" i="60"/>
  <c r="O123" i="38"/>
  <c r="N47" i="60"/>
  <c r="N123" i="38"/>
  <c r="M47" i="60"/>
  <c r="M123" i="38"/>
  <c r="L47" i="60"/>
  <c r="L123" i="38"/>
  <c r="K47" i="60"/>
  <c r="K123" i="38"/>
  <c r="J47" i="60"/>
  <c r="J123" i="38"/>
  <c r="I47" i="60"/>
  <c r="I123" i="38"/>
  <c r="H47" i="60"/>
  <c r="H123" i="38"/>
  <c r="G47" i="60"/>
  <c r="G123" i="38"/>
  <c r="F47" i="60"/>
  <c r="F123" i="38"/>
  <c r="E47" i="60"/>
  <c r="E123" i="38"/>
  <c r="R47" i="60"/>
  <c r="R123" i="38"/>
  <c r="Q47" i="60"/>
  <c r="Q123" i="38"/>
  <c r="P47" i="60"/>
  <c r="P123" i="38"/>
  <c r="D47" i="60"/>
  <c r="S44" i="60"/>
  <c r="M152" i="38"/>
  <c r="S152" i="38"/>
  <c r="K152" i="38"/>
  <c r="F152" i="38"/>
  <c r="Q152" i="38"/>
  <c r="N152" i="38"/>
  <c r="P152" i="38"/>
  <c r="D14" i="30"/>
  <c r="L152" i="38"/>
  <c r="J152" i="38"/>
  <c r="G152" i="38"/>
  <c r="R152" i="38"/>
  <c r="I152" i="38"/>
  <c r="O152" i="38"/>
  <c r="K160" i="38"/>
  <c r="E152" i="38"/>
  <c r="H160" i="38"/>
  <c r="E160" i="38"/>
  <c r="O160" i="38"/>
  <c r="H152" i="38"/>
  <c r="D152" i="38"/>
  <c r="L160" i="38"/>
  <c r="Q127" i="38" l="1"/>
  <c r="E127" i="38"/>
  <c r="G127" i="38"/>
  <c r="I127" i="38"/>
  <c r="K127" i="38"/>
  <c r="M127" i="38"/>
  <c r="O127" i="38"/>
  <c r="O58" i="60"/>
  <c r="K58" i="60"/>
  <c r="L58" i="60"/>
  <c r="E58" i="60"/>
  <c r="P127" i="38"/>
  <c r="R127" i="38"/>
  <c r="F127" i="38"/>
  <c r="H127" i="38"/>
  <c r="J127" i="38"/>
  <c r="L127" i="38"/>
  <c r="N127" i="38"/>
  <c r="H58" i="60"/>
  <c r="D127" i="38"/>
  <c r="S47" i="60"/>
  <c r="S123" i="38"/>
  <c r="S160" i="38"/>
  <c r="F178" i="38"/>
  <c r="J178" i="38"/>
  <c r="I178" i="38"/>
  <c r="H178" i="38"/>
  <c r="R178" i="38"/>
  <c r="E178" i="38"/>
  <c r="N178" i="38"/>
  <c r="K178" i="38"/>
  <c r="Q178" i="38"/>
  <c r="M178" i="38"/>
  <c r="S58" i="60" l="1"/>
  <c r="M64" i="60"/>
  <c r="E64" i="60"/>
  <c r="J64" i="60"/>
  <c r="S127" i="38"/>
  <c r="R64" i="60"/>
  <c r="Q64" i="60"/>
  <c r="F64" i="60"/>
  <c r="K64" i="60"/>
  <c r="H64" i="60"/>
  <c r="N64" i="60"/>
  <c r="I64" i="60"/>
  <c r="S170" i="38"/>
  <c r="P170" i="38"/>
  <c r="I170" i="38"/>
  <c r="N170" i="38"/>
  <c r="E170" i="38"/>
  <c r="Q170" i="38"/>
  <c r="O170" i="38"/>
  <c r="D15" i="30"/>
  <c r="P178" i="38"/>
  <c r="L178" i="38"/>
  <c r="G178" i="38"/>
  <c r="S178" i="38"/>
  <c r="L170" i="38"/>
  <c r="K170" i="38"/>
  <c r="G170" i="38"/>
  <c r="D178" i="38"/>
  <c r="R170" i="38"/>
  <c r="D170" i="38"/>
  <c r="F170" i="38"/>
  <c r="J170" i="38"/>
  <c r="O178" i="38"/>
  <c r="M170" i="38"/>
  <c r="H170" i="38"/>
  <c r="O64" i="60" l="1"/>
  <c r="P64" i="60"/>
  <c r="D64" i="60"/>
  <c r="G64" i="60"/>
  <c r="L64" i="60"/>
  <c r="G18" i="38"/>
  <c r="Q37" i="38"/>
  <c r="N37" i="38"/>
  <c r="J37" i="38"/>
  <c r="P18" i="38"/>
  <c r="F37" i="38"/>
  <c r="I37" i="38"/>
  <c r="H37" i="38"/>
  <c r="R37" i="38"/>
  <c r="M18" i="38"/>
  <c r="E37" i="38"/>
  <c r="K37" i="38"/>
  <c r="D37" i="38"/>
  <c r="S64" i="60" l="1"/>
  <c r="E16" i="60"/>
  <c r="E8" i="60" s="1"/>
  <c r="I16" i="60"/>
  <c r="I8" i="60" s="1"/>
  <c r="M17" i="38"/>
  <c r="F16" i="60"/>
  <c r="F8" i="60" s="1"/>
  <c r="Q16" i="60"/>
  <c r="Q8" i="60" s="1"/>
  <c r="P17" i="38"/>
  <c r="D16" i="60"/>
  <c r="R16" i="60"/>
  <c r="R8" i="60" s="1"/>
  <c r="G17" i="38"/>
  <c r="K16" i="60"/>
  <c r="K8" i="60" s="1"/>
  <c r="H16" i="60"/>
  <c r="H8" i="60" s="1"/>
  <c r="J16" i="60"/>
  <c r="J8" i="60" s="1"/>
  <c r="N16" i="60"/>
  <c r="G14" i="30"/>
  <c r="B14" i="30"/>
  <c r="O18" i="38"/>
  <c r="O37" i="38"/>
  <c r="K18" i="38"/>
  <c r="F18" i="38"/>
  <c r="N18" i="38"/>
  <c r="I18" i="38"/>
  <c r="M37" i="38"/>
  <c r="H18" i="38"/>
  <c r="Q18" i="38"/>
  <c r="L18" i="38"/>
  <c r="E18" i="38"/>
  <c r="R18" i="38"/>
  <c r="L37" i="38"/>
  <c r="J18" i="38"/>
  <c r="P37" i="38"/>
  <c r="G37" i="38"/>
  <c r="D18" i="38"/>
  <c r="N8" i="60" l="1"/>
  <c r="D8" i="60"/>
  <c r="H17" i="38"/>
  <c r="F17" i="38"/>
  <c r="R17" i="38"/>
  <c r="P16" i="60"/>
  <c r="E17" i="38"/>
  <c r="M16" i="60"/>
  <c r="K17" i="38"/>
  <c r="G16" i="60"/>
  <c r="G8" i="60" s="1"/>
  <c r="I17" i="38"/>
  <c r="O16" i="60"/>
  <c r="J17" i="38"/>
  <c r="L16" i="60"/>
  <c r="Q17" i="38"/>
  <c r="N17" i="38"/>
  <c r="D17" i="38"/>
  <c r="S18" i="38"/>
  <c r="B15" i="30"/>
  <c r="F56" i="60"/>
  <c r="J56" i="60"/>
  <c r="N56" i="60"/>
  <c r="R56" i="60"/>
  <c r="G56" i="60"/>
  <c r="K56" i="60"/>
  <c r="O56" i="60"/>
  <c r="D56" i="60"/>
  <c r="H56" i="60"/>
  <c r="L56" i="60"/>
  <c r="P56" i="60"/>
  <c r="E56" i="60"/>
  <c r="I56" i="60"/>
  <c r="M56" i="60"/>
  <c r="Q56" i="60"/>
  <c r="G15" i="30"/>
  <c r="O17" i="38"/>
  <c r="D7" i="30"/>
  <c r="S37" i="38"/>
  <c r="L17" i="38"/>
  <c r="S16" i="60" l="1"/>
  <c r="S8" i="60" s="1"/>
  <c r="M8" i="60"/>
  <c r="L8" i="60"/>
  <c r="O8" i="60"/>
  <c r="P8" i="60"/>
  <c r="D159" i="38"/>
  <c r="K62" i="60"/>
  <c r="S17" i="38"/>
  <c r="E59" i="60"/>
  <c r="E159" i="38"/>
  <c r="R59" i="60"/>
  <c r="R159" i="38"/>
  <c r="Q59" i="60"/>
  <c r="Q159" i="38"/>
  <c r="P59" i="60"/>
  <c r="P159" i="38"/>
  <c r="O59" i="60"/>
  <c r="O159" i="38"/>
  <c r="N59" i="60"/>
  <c r="N159" i="38"/>
  <c r="M59" i="60"/>
  <c r="M159" i="38"/>
  <c r="L59" i="60"/>
  <c r="L159" i="38"/>
  <c r="K59" i="60"/>
  <c r="K159" i="38"/>
  <c r="J59" i="60"/>
  <c r="J159" i="38"/>
  <c r="I59" i="60"/>
  <c r="I159" i="38"/>
  <c r="H59" i="60"/>
  <c r="H159" i="38"/>
  <c r="G59" i="60"/>
  <c r="G159" i="38"/>
  <c r="F59" i="60"/>
  <c r="F159" i="38"/>
  <c r="D29" i="38"/>
  <c r="F62" i="60"/>
  <c r="E62" i="60"/>
  <c r="D62" i="60"/>
  <c r="J62" i="60"/>
  <c r="H62" i="60"/>
  <c r="I62" i="60"/>
  <c r="G62" i="60"/>
  <c r="R62" i="60"/>
  <c r="Q62" i="60"/>
  <c r="P62" i="60"/>
  <c r="O62" i="60"/>
  <c r="N62" i="60"/>
  <c r="M62" i="60"/>
  <c r="L62" i="60"/>
  <c r="D59" i="60"/>
  <c r="S56" i="60"/>
  <c r="F29" i="38"/>
  <c r="P29" i="38"/>
  <c r="I29" i="38"/>
  <c r="N29" i="38"/>
  <c r="J29" i="38"/>
  <c r="G29" i="38"/>
  <c r="K29" i="38"/>
  <c r="E29" i="38"/>
  <c r="Q29" i="38"/>
  <c r="M29" i="38"/>
  <c r="R29" i="38"/>
  <c r="H29" i="38"/>
  <c r="L29" i="38"/>
  <c r="O29" i="38"/>
  <c r="K177" i="38" l="1"/>
  <c r="K181" i="38" s="1"/>
  <c r="D163" i="38"/>
  <c r="K65" i="60"/>
  <c r="F163" i="38"/>
  <c r="H163" i="38"/>
  <c r="J163" i="38"/>
  <c r="L163" i="38"/>
  <c r="N163" i="38"/>
  <c r="P163" i="38"/>
  <c r="R163" i="38"/>
  <c r="G163" i="38"/>
  <c r="I163" i="38"/>
  <c r="K163" i="38"/>
  <c r="M163" i="38"/>
  <c r="O163" i="38"/>
  <c r="Q163" i="38"/>
  <c r="E163" i="38"/>
  <c r="N65" i="60"/>
  <c r="N177" i="38"/>
  <c r="J65" i="60"/>
  <c r="J177" i="38"/>
  <c r="O65" i="60"/>
  <c r="O177" i="38"/>
  <c r="G65" i="60"/>
  <c r="G177" i="38"/>
  <c r="F65" i="60"/>
  <c r="F177" i="38"/>
  <c r="E65" i="60"/>
  <c r="E177" i="38"/>
  <c r="L65" i="60"/>
  <c r="L177" i="38"/>
  <c r="P65" i="60"/>
  <c r="P177" i="38"/>
  <c r="I65" i="60"/>
  <c r="I177" i="38"/>
  <c r="R65" i="60"/>
  <c r="R177" i="38"/>
  <c r="M65" i="60"/>
  <c r="M177" i="38"/>
  <c r="Q65" i="60"/>
  <c r="Q177" i="38"/>
  <c r="H65" i="60"/>
  <c r="H177" i="38"/>
  <c r="D65" i="60"/>
  <c r="D177" i="38"/>
  <c r="S59" i="60"/>
  <c r="S159" i="38"/>
  <c r="S62" i="60"/>
  <c r="S29" i="38"/>
  <c r="S163" i="38" l="1"/>
  <c r="D181" i="38"/>
  <c r="P181" i="38"/>
  <c r="E181" i="38"/>
  <c r="G181" i="38"/>
  <c r="J181" i="38"/>
  <c r="M181" i="38"/>
  <c r="L181" i="38"/>
  <c r="O181" i="38"/>
  <c r="N181" i="38"/>
  <c r="H181" i="38"/>
  <c r="I181" i="38"/>
  <c r="F181" i="38"/>
  <c r="R181" i="38"/>
  <c r="Q181" i="38"/>
  <c r="S65" i="60"/>
  <c r="S177" i="38"/>
  <c r="S181" i="38" l="1"/>
  <c r="N6" i="19"/>
  <c r="H6" i="19"/>
  <c r="M6" i="19"/>
  <c r="J6" i="19"/>
  <c r="I6" i="19"/>
  <c r="E6" i="19"/>
  <c r="G6" i="19"/>
  <c r="L6" i="19"/>
  <c r="F6" i="19"/>
  <c r="K6" i="19"/>
  <c r="P6" i="19"/>
  <c r="C8" i="30"/>
  <c r="O6" i="19"/>
  <c r="M21" i="60"/>
  <c r="F21" i="60"/>
  <c r="N21" i="60"/>
  <c r="K21" i="60"/>
  <c r="H21" i="60"/>
  <c r="P21" i="60"/>
  <c r="D21" i="60"/>
  <c r="J21" i="60"/>
  <c r="G21" i="60"/>
  <c r="O21" i="60"/>
  <c r="L21" i="60"/>
  <c r="E21" i="60"/>
  <c r="I21" i="60"/>
  <c r="P7" i="60" l="1"/>
  <c r="F7" i="60"/>
  <c r="B8" i="30"/>
  <c r="H7" i="60"/>
  <c r="N7" i="60"/>
  <c r="M7" i="60"/>
  <c r="K7" i="60"/>
  <c r="E7" i="60"/>
  <c r="O7" i="60"/>
  <c r="J7" i="60"/>
  <c r="I7" i="60"/>
  <c r="L7" i="60"/>
  <c r="G7" i="60"/>
  <c r="G7" i="30"/>
  <c r="S21" i="60"/>
  <c r="B7" i="30"/>
  <c r="N20" i="60" l="1"/>
  <c r="O20" i="60"/>
  <c r="M20" i="60"/>
  <c r="P20" i="60"/>
  <c r="L20" i="60"/>
  <c r="J20" i="60"/>
  <c r="K20" i="60"/>
  <c r="I20" i="60"/>
  <c r="F20" i="60"/>
  <c r="H20" i="60"/>
  <c r="G20" i="60"/>
  <c r="E20" i="60"/>
  <c r="D20" i="60"/>
  <c r="D23" i="60" s="1"/>
  <c r="R20" i="60"/>
  <c r="Q20" i="60"/>
  <c r="H14" i="60"/>
  <c r="L14" i="60"/>
  <c r="P14" i="60"/>
  <c r="E14" i="60"/>
  <c r="I14" i="60"/>
  <c r="M14" i="60"/>
  <c r="Q14" i="60"/>
  <c r="F14" i="60"/>
  <c r="J14" i="60"/>
  <c r="N14" i="60"/>
  <c r="R14" i="60"/>
  <c r="G14" i="60"/>
  <c r="K14" i="60"/>
  <c r="O14" i="60"/>
  <c r="D14" i="60"/>
  <c r="N23" i="60" l="1"/>
  <c r="F23" i="60"/>
  <c r="M23" i="60"/>
  <c r="O23" i="60"/>
  <c r="P23" i="60"/>
  <c r="J23" i="60"/>
  <c r="L23" i="60"/>
  <c r="I23" i="60"/>
  <c r="K23" i="60"/>
  <c r="R23" i="60"/>
  <c r="E23" i="60"/>
  <c r="H23" i="60"/>
  <c r="S20" i="60"/>
  <c r="Q23" i="60"/>
  <c r="G23" i="60"/>
  <c r="N36" i="38"/>
  <c r="M36" i="38"/>
  <c r="L36" i="38"/>
  <c r="O36" i="38"/>
  <c r="I36" i="38"/>
  <c r="H36" i="38"/>
  <c r="K36" i="38"/>
  <c r="G36" i="38"/>
  <c r="F36" i="38"/>
  <c r="E36" i="38"/>
  <c r="J36" i="38"/>
  <c r="D36" i="38"/>
  <c r="R36" i="38"/>
  <c r="Q36" i="38"/>
  <c r="P36" i="38"/>
  <c r="O17" i="60"/>
  <c r="N17" i="60"/>
  <c r="M17" i="60"/>
  <c r="L17" i="60"/>
  <c r="K17" i="60"/>
  <c r="J17" i="60"/>
  <c r="I17" i="60"/>
  <c r="H17" i="60"/>
  <c r="G17" i="60"/>
  <c r="F17" i="60"/>
  <c r="E17" i="60"/>
  <c r="S14" i="60"/>
  <c r="D17" i="60"/>
  <c r="R17" i="60"/>
  <c r="Q17" i="60"/>
  <c r="P17" i="60"/>
  <c r="I40" i="38" l="1"/>
  <c r="S23" i="60"/>
  <c r="R40" i="38"/>
  <c r="P40" i="38"/>
  <c r="E40" i="38"/>
  <c r="G40" i="38"/>
  <c r="H40" i="38"/>
  <c r="O40" i="38"/>
  <c r="M40" i="38"/>
  <c r="J40" i="38"/>
  <c r="K40" i="38"/>
  <c r="L40" i="38"/>
  <c r="N40" i="38"/>
  <c r="F40" i="38"/>
  <c r="Q40" i="38"/>
  <c r="D40" i="38"/>
  <c r="S36" i="38"/>
  <c r="S17" i="60"/>
  <c r="S40" i="38" l="1"/>
  <c r="S6" i="19"/>
  <c r="D85" i="19" l="1"/>
  <c r="C13" i="30"/>
  <c r="C17" i="30" l="1"/>
  <c r="J134" i="38"/>
  <c r="S134" i="38"/>
  <c r="P134" i="38"/>
  <c r="F134" i="38"/>
  <c r="E134" i="38"/>
  <c r="G134" i="38"/>
  <c r="O134" i="38"/>
  <c r="M134" i="38"/>
  <c r="L134" i="38"/>
  <c r="Q134" i="38"/>
  <c r="D134" i="38"/>
  <c r="D6" i="19"/>
  <c r="D51" i="60"/>
  <c r="I134" i="38"/>
  <c r="R134" i="38"/>
  <c r="H134" i="38"/>
  <c r="K134" i="38"/>
  <c r="N134" i="38"/>
  <c r="D7" i="60" l="1"/>
  <c r="S51" i="60"/>
  <c r="S7" i="60" l="1"/>
  <c r="E17" i="30" l="1"/>
  <c r="G13" i="30"/>
  <c r="B13" i="30"/>
  <c r="G17" i="30" l="1"/>
  <c r="O50" i="60"/>
  <c r="K50" i="60"/>
  <c r="I50" i="60"/>
  <c r="H50" i="60"/>
  <c r="J50" i="60"/>
  <c r="R50" i="60"/>
  <c r="G50" i="60"/>
  <c r="P50" i="60"/>
  <c r="F50" i="60"/>
  <c r="N50" i="60"/>
  <c r="M50" i="60"/>
  <c r="D50" i="60"/>
  <c r="Q50" i="60"/>
  <c r="L50" i="60"/>
  <c r="E50" i="60"/>
  <c r="P141" i="38" l="1"/>
  <c r="M141" i="38"/>
  <c r="D141" i="38"/>
  <c r="E141" i="38"/>
  <c r="L141" i="38"/>
  <c r="K141" i="38"/>
  <c r="H141" i="38"/>
  <c r="G141" i="38"/>
  <c r="I141" i="38"/>
  <c r="N141" i="38"/>
  <c r="R141" i="38"/>
  <c r="Q141" i="38"/>
  <c r="F141" i="38"/>
  <c r="J141" i="38"/>
  <c r="O141" i="38"/>
  <c r="M53" i="60"/>
  <c r="H53" i="60"/>
  <c r="G53" i="60"/>
  <c r="I53" i="60"/>
  <c r="Q53" i="60"/>
  <c r="F53" i="60"/>
  <c r="R53" i="60"/>
  <c r="K53" i="60"/>
  <c r="E53" i="60"/>
  <c r="L53" i="60"/>
  <c r="N53" i="60"/>
  <c r="D53" i="60"/>
  <c r="S50" i="60"/>
  <c r="P53" i="60"/>
  <c r="J53" i="60"/>
  <c r="O53" i="60"/>
  <c r="H145" i="38" l="1"/>
  <c r="P145" i="38"/>
  <c r="J145" i="38"/>
  <c r="Q145" i="38"/>
  <c r="N145" i="38"/>
  <c r="G145" i="38"/>
  <c r="E145" i="38"/>
  <c r="O145" i="38"/>
  <c r="F145" i="38"/>
  <c r="I145" i="38"/>
  <c r="D145" i="38"/>
  <c r="M145" i="38"/>
  <c r="K145" i="38"/>
  <c r="L145" i="38"/>
  <c r="R145" i="38"/>
  <c r="S141" i="38"/>
  <c r="S53" i="60"/>
  <c r="S145" i="38" l="1"/>
  <c r="D10" i="30"/>
  <c r="S88" i="38"/>
  <c r="D11" i="30"/>
  <c r="S106" i="38"/>
  <c r="S70" i="38" l="1"/>
  <c r="D9" i="30" l="1"/>
  <c r="B9" i="30" l="1"/>
  <c r="D17" i="30"/>
  <c r="B10" i="30" l="1"/>
  <c r="B17" i="30"/>
  <c r="D32" i="60" l="1"/>
  <c r="J32" i="60"/>
  <c r="M32" i="60"/>
  <c r="N32" i="60"/>
  <c r="F32" i="60"/>
  <c r="G32" i="60"/>
  <c r="L32" i="60"/>
  <c r="E10" i="30"/>
  <c r="K32" i="60"/>
  <c r="I32" i="60"/>
  <c r="P32" i="60"/>
  <c r="H32" i="60"/>
  <c r="B11" i="30"/>
  <c r="E32" i="60"/>
  <c r="O32" i="60"/>
  <c r="Q32" i="60"/>
  <c r="R32" i="60"/>
  <c r="P35" i="60" l="1"/>
  <c r="E35" i="60"/>
  <c r="I35" i="60"/>
  <c r="G35" i="60"/>
  <c r="J35" i="60"/>
  <c r="L35" i="60"/>
  <c r="R35" i="60"/>
  <c r="D38" i="60"/>
  <c r="D26" i="60" s="1"/>
  <c r="O38" i="60"/>
  <c r="O26" i="60" s="1"/>
  <c r="K38" i="60"/>
  <c r="K26" i="60" s="1"/>
  <c r="L38" i="60"/>
  <c r="H38" i="60"/>
  <c r="H26" i="60" s="1"/>
  <c r="G38" i="60"/>
  <c r="G26" i="60" s="1"/>
  <c r="E11" i="30"/>
  <c r="M38" i="60"/>
  <c r="E38" i="60"/>
  <c r="E26" i="60" s="1"/>
  <c r="I38" i="60"/>
  <c r="I26" i="60" s="1"/>
  <c r="P38" i="60"/>
  <c r="P26" i="60" s="1"/>
  <c r="Q38" i="60"/>
  <c r="Q26" i="60" s="1"/>
  <c r="J38" i="60"/>
  <c r="J26" i="60" s="1"/>
  <c r="R38" i="60"/>
  <c r="F38" i="60"/>
  <c r="N38" i="60"/>
  <c r="K35" i="60"/>
  <c r="F35" i="60"/>
  <c r="D35" i="60"/>
  <c r="S32" i="60"/>
  <c r="O35" i="60"/>
  <c r="M35" i="60"/>
  <c r="Q35" i="60"/>
  <c r="H35" i="60"/>
  <c r="G10" i="30"/>
  <c r="N35" i="60"/>
  <c r="E29" i="60" l="1"/>
  <c r="E6" i="60"/>
  <c r="Q29" i="60"/>
  <c r="Q6" i="60"/>
  <c r="O29" i="60"/>
  <c r="O6" i="60"/>
  <c r="N41" i="60"/>
  <c r="M41" i="60"/>
  <c r="J29" i="60"/>
  <c r="J6" i="60"/>
  <c r="P29" i="60"/>
  <c r="P6" i="60"/>
  <c r="H6" i="60"/>
  <c r="H29" i="60"/>
  <c r="D29" i="60"/>
  <c r="D6" i="60"/>
  <c r="G11" i="30"/>
  <c r="K41" i="60"/>
  <c r="I29" i="60"/>
  <c r="I6" i="60"/>
  <c r="S35" i="60"/>
  <c r="R41" i="60"/>
  <c r="R26" i="60"/>
  <c r="I41" i="60"/>
  <c r="G41" i="60"/>
  <c r="O41" i="60"/>
  <c r="K29" i="60"/>
  <c r="K6" i="60"/>
  <c r="Q41" i="60"/>
  <c r="L41" i="60"/>
  <c r="G6" i="60"/>
  <c r="G29" i="60"/>
  <c r="N26" i="60"/>
  <c r="M26" i="60"/>
  <c r="F41" i="60"/>
  <c r="F26" i="60"/>
  <c r="P41" i="60"/>
  <c r="L26" i="60"/>
  <c r="J41" i="60"/>
  <c r="E41" i="60"/>
  <c r="H41" i="60"/>
  <c r="D41" i="60"/>
  <c r="S38" i="60"/>
  <c r="S26" i="60" s="1"/>
  <c r="S6" i="60" l="1"/>
  <c r="S29" i="60"/>
  <c r="L6" i="60"/>
  <c r="L29" i="60"/>
  <c r="G9" i="60"/>
  <c r="R6" i="60"/>
  <c r="R29" i="60"/>
  <c r="I9" i="60"/>
  <c r="K9" i="60"/>
  <c r="F6" i="60"/>
  <c r="F29" i="60"/>
  <c r="M6" i="60"/>
  <c r="M29" i="60"/>
  <c r="D9" i="60"/>
  <c r="H9" i="60"/>
  <c r="E9" i="60"/>
  <c r="N6" i="60"/>
  <c r="N29" i="60"/>
  <c r="J9" i="60"/>
  <c r="Q9" i="60"/>
  <c r="S41" i="60"/>
  <c r="P9" i="60"/>
  <c r="O9" i="60"/>
  <c r="F9" i="60" l="1"/>
  <c r="L9" i="60"/>
  <c r="N9" i="60"/>
  <c r="M9" i="60"/>
  <c r="R9" i="60"/>
  <c r="S9" i="60"/>
  <c r="P49" i="38" l="1"/>
  <c r="J49" i="38"/>
  <c r="N49" i="38"/>
  <c r="M49" i="38"/>
  <c r="G49" i="38"/>
  <c r="K49" i="38"/>
  <c r="L49" i="38"/>
  <c r="I49" i="38"/>
  <c r="F49" i="38"/>
  <c r="H49" i="38"/>
  <c r="R49" i="38"/>
  <c r="E49" i="38"/>
  <c r="O49" i="38"/>
  <c r="Q49" i="38"/>
  <c r="D49" i="38"/>
  <c r="R50" i="38" l="1"/>
  <c r="R46" i="38"/>
  <c r="H50" i="38"/>
  <c r="M50" i="38"/>
  <c r="Q46" i="38"/>
  <c r="N50" i="38"/>
  <c r="K50" i="38"/>
  <c r="P46" i="38"/>
  <c r="P50" i="38"/>
  <c r="D46" i="38"/>
  <c r="G46" i="38"/>
  <c r="I50" i="38"/>
  <c r="G50" i="38"/>
  <c r="N46" i="38"/>
  <c r="O50" i="38"/>
  <c r="J46" i="38"/>
  <c r="F46" i="38"/>
  <c r="K46" i="38"/>
  <c r="L50" i="38"/>
  <c r="F45" i="38"/>
  <c r="I45" i="38"/>
  <c r="L46" i="38"/>
  <c r="I46" i="38"/>
  <c r="H46" i="38"/>
  <c r="Q50" i="38"/>
  <c r="F50" i="38"/>
  <c r="H45" i="38"/>
  <c r="G45" i="38"/>
  <c r="M45" i="38"/>
  <c r="M46" i="38"/>
  <c r="E50" i="38"/>
  <c r="D50" i="38"/>
  <c r="N45" i="38"/>
  <c r="L45" i="38"/>
  <c r="P45" i="38"/>
  <c r="K45" i="38"/>
  <c r="E46" i="38"/>
  <c r="O46" i="38"/>
  <c r="D45" i="38"/>
  <c r="J50" i="38"/>
  <c r="O45" i="38"/>
  <c r="E45" i="38"/>
  <c r="J45" i="38"/>
  <c r="Q45" i="38"/>
  <c r="S44" i="38"/>
  <c r="R45" i="38"/>
  <c r="S51" i="38" l="1"/>
  <c r="F44" i="38"/>
  <c r="O44" i="38"/>
  <c r="N44" i="38"/>
  <c r="I44" i="38"/>
  <c r="K44" i="38"/>
  <c r="Q44" i="38"/>
  <c r="D44" i="38"/>
  <c r="M44" i="38"/>
  <c r="G44" i="38"/>
  <c r="P44" i="38"/>
  <c r="H44" i="38"/>
  <c r="J44" i="38"/>
  <c r="R44" i="38"/>
  <c r="E44" i="38"/>
  <c r="L44" i="38"/>
  <c r="F51" i="38" l="1"/>
  <c r="S55" i="38"/>
  <c r="J51" i="38"/>
  <c r="M51" i="38"/>
  <c r="L51" i="38"/>
  <c r="H51" i="38"/>
  <c r="D51" i="38"/>
  <c r="E51" i="38"/>
  <c r="R51" i="38"/>
  <c r="P51" i="38"/>
  <c r="G51" i="38"/>
  <c r="Q51" i="38"/>
  <c r="K51" i="38"/>
  <c r="I51" i="38"/>
  <c r="O51" i="38"/>
  <c r="N51" i="38"/>
  <c r="F55" i="38" l="1"/>
  <c r="D55" i="38"/>
  <c r="N55" i="38"/>
  <c r="P55" i="38"/>
  <c r="M55" i="38"/>
  <c r="L55" i="38"/>
  <c r="K55" i="38"/>
  <c r="Q55" i="38"/>
  <c r="R55" i="38"/>
  <c r="H55" i="38"/>
  <c r="J55" i="38"/>
  <c r="O55" i="38"/>
  <c r="I55" i="38"/>
  <c r="G55" i="38"/>
  <c r="E55" i="38"/>
  <c r="S62" i="38"/>
  <c r="M104" i="38" l="1"/>
  <c r="M85" i="38"/>
  <c r="H84" i="38"/>
  <c r="L82" i="38"/>
  <c r="H82" i="38"/>
  <c r="K102" i="38"/>
  <c r="H102" i="38"/>
  <c r="D102" i="38"/>
  <c r="F102" i="38"/>
  <c r="Q102" i="38"/>
  <c r="E102" i="38"/>
  <c r="L102" i="38"/>
  <c r="N102" i="38"/>
  <c r="P102" i="38"/>
  <c r="R102" i="38"/>
  <c r="M102" i="38"/>
  <c r="G102" i="38"/>
  <c r="I102" i="38"/>
  <c r="O102" i="38"/>
  <c r="J102" i="38"/>
  <c r="Q104" i="38"/>
  <c r="L104" i="38"/>
  <c r="E104" i="38"/>
  <c r="D104" i="38"/>
  <c r="I104" i="38"/>
  <c r="G104" i="38"/>
  <c r="O104" i="38"/>
  <c r="H104" i="38"/>
  <c r="K104" i="38"/>
  <c r="N104" i="38"/>
  <c r="J104" i="38"/>
  <c r="R104" i="38"/>
  <c r="P104" i="38"/>
  <c r="F104" i="38"/>
  <c r="O85" i="38" l="1"/>
  <c r="N85" i="38"/>
  <c r="I85" i="38"/>
  <c r="D85" i="38"/>
  <c r="H85" i="38"/>
  <c r="F85" i="38"/>
  <c r="R85" i="38"/>
  <c r="M84" i="38"/>
  <c r="N82" i="38"/>
  <c r="Q82" i="38"/>
  <c r="E82" i="38"/>
  <c r="R82" i="38"/>
  <c r="P82" i="38"/>
  <c r="F84" i="38"/>
  <c r="K82" i="38"/>
  <c r="F82" i="38"/>
  <c r="G84" i="38"/>
  <c r="J84" i="38"/>
  <c r="D82" i="38"/>
  <c r="M82" i="38"/>
  <c r="I82" i="38"/>
  <c r="Q84" i="38"/>
  <c r="D84" i="38"/>
  <c r="L84" i="38"/>
  <c r="G85" i="38"/>
  <c r="Q85" i="38"/>
  <c r="P85" i="38"/>
  <c r="G82" i="38"/>
  <c r="J83" i="38"/>
  <c r="N84" i="38"/>
  <c r="E84" i="38"/>
  <c r="O84" i="38"/>
  <c r="I84" i="38"/>
  <c r="P84" i="38"/>
  <c r="R84" i="38"/>
  <c r="K84" i="38"/>
  <c r="L85" i="38"/>
  <c r="J85" i="38"/>
  <c r="K85" i="38"/>
  <c r="E85" i="38"/>
  <c r="J82" i="38"/>
  <c r="R83" i="38"/>
  <c r="O82" i="38"/>
  <c r="D83" i="38"/>
  <c r="M83" i="38"/>
  <c r="I83" i="38"/>
  <c r="G83" i="38"/>
  <c r="E86" i="38"/>
  <c r="F86" i="38"/>
  <c r="Q86" i="38"/>
  <c r="L86" i="38"/>
  <c r="O86" i="38"/>
  <c r="P86" i="38"/>
  <c r="J86" i="38"/>
  <c r="K86" i="38"/>
  <c r="M86" i="38"/>
  <c r="N86" i="38"/>
  <c r="D86" i="38"/>
  <c r="R86" i="38"/>
  <c r="I86" i="38"/>
  <c r="H86" i="38"/>
  <c r="G86" i="38"/>
  <c r="E83" i="38"/>
  <c r="Q83" i="38"/>
  <c r="K83" i="38"/>
  <c r="F83" i="38"/>
  <c r="N83" i="38"/>
  <c r="O83" i="38"/>
  <c r="H83" i="38"/>
  <c r="L83" i="38"/>
  <c r="P83" i="38"/>
  <c r="H101" i="38"/>
  <c r="K101" i="38"/>
  <c r="I101" i="38"/>
  <c r="N101" i="38"/>
  <c r="O101" i="38"/>
  <c r="F101" i="38"/>
  <c r="L101" i="38"/>
  <c r="Q101" i="38"/>
  <c r="P101" i="38"/>
  <c r="D101" i="38"/>
  <c r="M101" i="38"/>
  <c r="E101" i="38"/>
  <c r="G101" i="38"/>
  <c r="J101" i="38"/>
  <c r="R101" i="38"/>
  <c r="G66" i="38"/>
  <c r="H66" i="38"/>
  <c r="P99" i="38"/>
  <c r="M99" i="38"/>
  <c r="N99" i="38"/>
  <c r="R99" i="38"/>
  <c r="D99" i="38"/>
  <c r="E99" i="38"/>
  <c r="G99" i="38"/>
  <c r="F99" i="38"/>
  <c r="O99" i="38"/>
  <c r="Q99" i="38"/>
  <c r="I99" i="38"/>
  <c r="J99" i="38"/>
  <c r="S98" i="38"/>
  <c r="H99" i="38"/>
  <c r="L99" i="38"/>
  <c r="K99" i="38"/>
  <c r="L100" i="38"/>
  <c r="L64" i="38" s="1"/>
  <c r="J100" i="38"/>
  <c r="O100" i="38"/>
  <c r="E100" i="38"/>
  <c r="H100" i="38"/>
  <c r="K100" i="38"/>
  <c r="D100" i="38"/>
  <c r="P100" i="38"/>
  <c r="M100" i="38"/>
  <c r="I100" i="38"/>
  <c r="N100" i="38"/>
  <c r="G100" i="38"/>
  <c r="Q100" i="38"/>
  <c r="F100" i="38"/>
  <c r="R100" i="38"/>
  <c r="J103" i="38"/>
  <c r="G103" i="38"/>
  <c r="M103" i="38"/>
  <c r="F103" i="38"/>
  <c r="P103" i="38"/>
  <c r="D103" i="38"/>
  <c r="L103" i="38"/>
  <c r="K103" i="38"/>
  <c r="R103" i="38"/>
  <c r="I103" i="38"/>
  <c r="O103" i="38"/>
  <c r="H103" i="38"/>
  <c r="Q103" i="38"/>
  <c r="N103" i="38"/>
  <c r="E103" i="38"/>
  <c r="S80" i="38"/>
  <c r="R81" i="38"/>
  <c r="L81" i="38"/>
  <c r="M81" i="38"/>
  <c r="D81" i="38"/>
  <c r="P81" i="38"/>
  <c r="K81" i="38"/>
  <c r="H81" i="38"/>
  <c r="I81" i="38"/>
  <c r="J81" i="38"/>
  <c r="G81" i="38"/>
  <c r="F81" i="38"/>
  <c r="N81" i="38"/>
  <c r="O81" i="38"/>
  <c r="Q81" i="38"/>
  <c r="E81" i="38"/>
  <c r="Q66" i="38" l="1"/>
  <c r="Q13" i="38" s="1"/>
  <c r="K66" i="38"/>
  <c r="K13" i="38" s="1"/>
  <c r="J66" i="38"/>
  <c r="J13" i="38" s="1"/>
  <c r="F66" i="38"/>
  <c r="F13" i="38" s="1"/>
  <c r="M66" i="38"/>
  <c r="D66" i="38"/>
  <c r="D13" i="38" s="1"/>
  <c r="E66" i="38"/>
  <c r="E13" i="38" s="1"/>
  <c r="F64" i="38"/>
  <c r="F11" i="38" s="1"/>
  <c r="H13" i="38"/>
  <c r="L11" i="38"/>
  <c r="G13" i="38"/>
  <c r="K68" i="38"/>
  <c r="R66" i="38"/>
  <c r="O65" i="38"/>
  <c r="L68" i="38"/>
  <c r="P67" i="38"/>
  <c r="P66" i="38"/>
  <c r="J67" i="38"/>
  <c r="O68" i="38"/>
  <c r="I64" i="38"/>
  <c r="L66" i="38"/>
  <c r="O66" i="38"/>
  <c r="I66" i="38"/>
  <c r="E65" i="38"/>
  <c r="N68" i="38"/>
  <c r="N65" i="38"/>
  <c r="M65" i="38"/>
  <c r="F65" i="38"/>
  <c r="E67" i="38"/>
  <c r="D68" i="38"/>
  <c r="I65" i="38"/>
  <c r="G67" i="38"/>
  <c r="M64" i="38"/>
  <c r="H64" i="38"/>
  <c r="G68" i="38"/>
  <c r="J68" i="38"/>
  <c r="R64" i="38"/>
  <c r="Q68" i="38"/>
  <c r="N66" i="38"/>
  <c r="H68" i="38"/>
  <c r="P68" i="38"/>
  <c r="K65" i="38"/>
  <c r="J64" i="38"/>
  <c r="F68" i="38"/>
  <c r="Q67" i="38"/>
  <c r="R65" i="38"/>
  <c r="Q65" i="38"/>
  <c r="I68" i="38"/>
  <c r="M68" i="38"/>
  <c r="E68" i="38"/>
  <c r="R68" i="38"/>
  <c r="D65" i="38"/>
  <c r="L65" i="38"/>
  <c r="K64" i="38"/>
  <c r="K67" i="38"/>
  <c r="L67" i="38"/>
  <c r="J65" i="38"/>
  <c r="K63" i="38"/>
  <c r="K80" i="38"/>
  <c r="N80" i="38"/>
  <c r="N63" i="38"/>
  <c r="I80" i="38"/>
  <c r="I63" i="38"/>
  <c r="D63" i="38"/>
  <c r="D10" i="38" s="1"/>
  <c r="D80" i="38"/>
  <c r="S87" i="38"/>
  <c r="H98" i="38"/>
  <c r="Q98" i="38"/>
  <c r="E98" i="38"/>
  <c r="M98" i="38"/>
  <c r="G65" i="38"/>
  <c r="H67" i="38"/>
  <c r="D67" i="38"/>
  <c r="P65" i="38"/>
  <c r="H65" i="38"/>
  <c r="P64" i="38"/>
  <c r="M67" i="38"/>
  <c r="E63" i="38"/>
  <c r="E80" i="38"/>
  <c r="F63" i="38"/>
  <c r="F80" i="38"/>
  <c r="H80" i="38"/>
  <c r="H63" i="38"/>
  <c r="M63" i="38"/>
  <c r="M80" i="38"/>
  <c r="S105" i="38"/>
  <c r="O98" i="38"/>
  <c r="D98" i="38"/>
  <c r="P98" i="38"/>
  <c r="G64" i="38"/>
  <c r="R67" i="38"/>
  <c r="I67" i="38"/>
  <c r="O67" i="38"/>
  <c r="G63" i="38"/>
  <c r="G80" i="38"/>
  <c r="L63" i="38"/>
  <c r="L80" i="38"/>
  <c r="K98" i="38"/>
  <c r="J98" i="38"/>
  <c r="F98" i="38"/>
  <c r="R98" i="38"/>
  <c r="N67" i="38"/>
  <c r="N64" i="38"/>
  <c r="Q64" i="38"/>
  <c r="Q80" i="38"/>
  <c r="Q63" i="38"/>
  <c r="E64" i="38"/>
  <c r="O80" i="38"/>
  <c r="O63" i="38"/>
  <c r="J63" i="38"/>
  <c r="J80" i="38"/>
  <c r="P80" i="38"/>
  <c r="P63" i="38"/>
  <c r="R63" i="38"/>
  <c r="R80" i="38"/>
  <c r="L98" i="38"/>
  <c r="I98" i="38"/>
  <c r="G98" i="38"/>
  <c r="N98" i="38"/>
  <c r="O64" i="38"/>
  <c r="D64" i="38"/>
  <c r="F67" i="38"/>
  <c r="M13" i="38" l="1"/>
  <c r="O10" i="38"/>
  <c r="D11" i="38"/>
  <c r="R10" i="38"/>
  <c r="Q11" i="38"/>
  <c r="N14" i="38"/>
  <c r="L10" i="38"/>
  <c r="H12" i="38"/>
  <c r="G12" i="38"/>
  <c r="N10" i="38"/>
  <c r="K10" i="38"/>
  <c r="J12" i="38"/>
  <c r="L12" i="38"/>
  <c r="M15" i="38"/>
  <c r="Q14" i="38"/>
  <c r="N13" i="38"/>
  <c r="J15" i="38"/>
  <c r="E14" i="38"/>
  <c r="N15" i="38"/>
  <c r="L13" i="38"/>
  <c r="P13" i="38"/>
  <c r="R13" i="38"/>
  <c r="B14" i="46" s="1"/>
  <c r="F14" i="38"/>
  <c r="P10" i="38"/>
  <c r="O11" i="38"/>
  <c r="J10" i="38"/>
  <c r="N11" i="38"/>
  <c r="O14" i="38"/>
  <c r="G11" i="38"/>
  <c r="M10" i="38"/>
  <c r="F10" i="38"/>
  <c r="P12" i="38"/>
  <c r="D14" i="38"/>
  <c r="L14" i="38"/>
  <c r="D12" i="38"/>
  <c r="I15" i="38"/>
  <c r="F15" i="38"/>
  <c r="P15" i="38"/>
  <c r="Q15" i="38"/>
  <c r="G15" i="38"/>
  <c r="H11" i="38"/>
  <c r="G14" i="38"/>
  <c r="F12" i="38"/>
  <c r="E12" i="38"/>
  <c r="I11" i="38"/>
  <c r="P14" i="38"/>
  <c r="K15" i="38"/>
  <c r="E11" i="38"/>
  <c r="G10" i="38"/>
  <c r="I14" i="38"/>
  <c r="H10" i="38"/>
  <c r="M14" i="38"/>
  <c r="H14" i="38"/>
  <c r="I10" i="38"/>
  <c r="K14" i="38"/>
  <c r="R15" i="38"/>
  <c r="B16" i="46" s="1"/>
  <c r="Q12" i="38"/>
  <c r="R12" i="38"/>
  <c r="B13" i="46" s="1"/>
  <c r="J11" i="38"/>
  <c r="I12" i="38"/>
  <c r="M12" i="38"/>
  <c r="I13" i="38"/>
  <c r="O15" i="38"/>
  <c r="L15" i="38"/>
  <c r="Q10" i="38"/>
  <c r="R14" i="38"/>
  <c r="E10" i="38"/>
  <c r="P11" i="38"/>
  <c r="K11" i="38"/>
  <c r="E15" i="38"/>
  <c r="K12" i="38"/>
  <c r="H15" i="38"/>
  <c r="R11" i="38"/>
  <c r="M11" i="38"/>
  <c r="D15" i="38"/>
  <c r="N12" i="38"/>
  <c r="O13" i="38"/>
  <c r="J14" i="38"/>
  <c r="O12" i="38"/>
  <c r="S91" i="38"/>
  <c r="S109" i="38"/>
  <c r="N105" i="38"/>
  <c r="I105" i="38"/>
  <c r="R87" i="38"/>
  <c r="P62" i="38"/>
  <c r="J62" i="38"/>
  <c r="Q62" i="38"/>
  <c r="G87" i="38"/>
  <c r="H62" i="38"/>
  <c r="F62" i="38"/>
  <c r="E105" i="38"/>
  <c r="H105" i="38"/>
  <c r="I62" i="38"/>
  <c r="N87" i="38"/>
  <c r="K87" i="38"/>
  <c r="R62" i="38"/>
  <c r="P87" i="38"/>
  <c r="Q87" i="38"/>
  <c r="F105" i="38"/>
  <c r="K105" i="38"/>
  <c r="L87" i="38"/>
  <c r="G62" i="38"/>
  <c r="P105" i="38"/>
  <c r="O105" i="38"/>
  <c r="M87" i="38"/>
  <c r="H87" i="38"/>
  <c r="D87" i="38"/>
  <c r="I87" i="38"/>
  <c r="K62" i="38"/>
  <c r="B12" i="46"/>
  <c r="G105" i="38"/>
  <c r="L105" i="38"/>
  <c r="O62" i="38"/>
  <c r="R105" i="38"/>
  <c r="L62" i="38"/>
  <c r="M62" i="38"/>
  <c r="E87" i="38"/>
  <c r="M105" i="38"/>
  <c r="Q105" i="38"/>
  <c r="S69" i="38"/>
  <c r="D62" i="38"/>
  <c r="J87" i="38"/>
  <c r="O87" i="38"/>
  <c r="J105" i="38"/>
  <c r="D105" i="38"/>
  <c r="F87" i="38"/>
  <c r="E62" i="38"/>
  <c r="N62" i="38"/>
  <c r="S73" i="38" l="1"/>
  <c r="S13" i="38"/>
  <c r="S15" i="38"/>
  <c r="P109" i="38"/>
  <c r="L109" i="38"/>
  <c r="M91" i="38"/>
  <c r="K91" i="38"/>
  <c r="G91" i="38"/>
  <c r="R91" i="38"/>
  <c r="F91" i="38"/>
  <c r="P91" i="38"/>
  <c r="H91" i="38"/>
  <c r="Q91" i="38"/>
  <c r="J91" i="38"/>
  <c r="E109" i="38"/>
  <c r="Q109" i="38"/>
  <c r="D109" i="38"/>
  <c r="F109" i="38"/>
  <c r="I109" i="38"/>
  <c r="N109" i="38"/>
  <c r="L9" i="38"/>
  <c r="B15" i="46"/>
  <c r="L69" i="38"/>
  <c r="N69" i="38"/>
  <c r="H9" i="38"/>
  <c r="J9" i="38"/>
  <c r="M9" i="38"/>
  <c r="S12" i="38"/>
  <c r="K9" i="38"/>
  <c r="I69" i="38"/>
  <c r="D69" i="38"/>
  <c r="S14" i="38"/>
  <c r="F9" i="38"/>
  <c r="O69" i="38"/>
  <c r="O91" i="38"/>
  <c r="J69" i="38"/>
  <c r="E9" i="38"/>
  <c r="S16" i="38"/>
  <c r="E69" i="38"/>
  <c r="R109" i="38"/>
  <c r="O9" i="38"/>
  <c r="I91" i="38"/>
  <c r="D91" i="38"/>
  <c r="I9" i="38"/>
  <c r="H109" i="38"/>
  <c r="Q9" i="38"/>
  <c r="N9" i="38"/>
  <c r="F69" i="38"/>
  <c r="J109" i="38"/>
  <c r="D9" i="38"/>
  <c r="S10" i="38"/>
  <c r="M109" i="38"/>
  <c r="E91" i="38"/>
  <c r="G109" i="38"/>
  <c r="H69" i="38"/>
  <c r="M69" i="38"/>
  <c r="O109" i="38"/>
  <c r="G9" i="38"/>
  <c r="L91" i="38"/>
  <c r="K109" i="38"/>
  <c r="Q69" i="38"/>
  <c r="P69" i="38"/>
  <c r="B11" i="46"/>
  <c r="R9" i="38"/>
  <c r="K69" i="38"/>
  <c r="N91" i="38"/>
  <c r="G69" i="38"/>
  <c r="P9" i="38"/>
  <c r="R69" i="38"/>
  <c r="S11" i="38"/>
  <c r="P73" i="38" l="1"/>
  <c r="Q73" i="38"/>
  <c r="F73" i="38"/>
  <c r="H16" i="38"/>
  <c r="N73" i="38"/>
  <c r="K16" i="38"/>
  <c r="P16" i="38"/>
  <c r="S9" i="38"/>
  <c r="D73" i="38"/>
  <c r="J16" i="38"/>
  <c r="D16" i="38"/>
  <c r="M73" i="38"/>
  <c r="R73" i="38"/>
  <c r="R16" i="38"/>
  <c r="G16" i="38"/>
  <c r="B10" i="46"/>
  <c r="L73" i="38"/>
  <c r="M16" i="38"/>
  <c r="E73" i="38"/>
  <c r="F16" i="38"/>
  <c r="I73" i="38"/>
  <c r="E16" i="38"/>
  <c r="O16" i="38"/>
  <c r="N16" i="38"/>
  <c r="L16" i="38"/>
  <c r="Q16" i="38"/>
  <c r="O73" i="38"/>
  <c r="K73" i="38"/>
  <c r="I16" i="38"/>
  <c r="H73" i="38"/>
  <c r="J73" i="38"/>
  <c r="G73" i="38"/>
  <c r="D20" i="38" l="1"/>
  <c r="J20" i="38"/>
  <c r="K20" i="38"/>
  <c r="R20" i="38"/>
  <c r="F20" i="38"/>
  <c r="G20" i="38"/>
  <c r="E20" i="38"/>
  <c r="I20" i="38"/>
  <c r="H20" i="38"/>
  <c r="P20" i="38"/>
  <c r="Q20" i="38"/>
  <c r="L20" i="38"/>
  <c r="S20" i="38"/>
  <c r="N20" i="38"/>
  <c r="M20" i="38"/>
  <c r="O20" i="38"/>
</calcChain>
</file>

<file path=xl/sharedStrings.xml><?xml version="1.0" encoding="utf-8"?>
<sst xmlns="http://schemas.openxmlformats.org/spreadsheetml/2006/main" count="1380" uniqueCount="460">
  <si>
    <t>Sum</t>
  </si>
  <si>
    <t>FO2A Barnehager</t>
  </si>
  <si>
    <t>FO2B Oppvekst</t>
  </si>
  <si>
    <t>FO3 Helse og omsorg</t>
  </si>
  <si>
    <t>Totalt</t>
  </si>
  <si>
    <t>Lokale parker og nærmiljø-anlegg</t>
  </si>
  <si>
    <t>SaLTO - stillinger</t>
  </si>
  <si>
    <t>Tilskudd til turnusleger</t>
  </si>
  <si>
    <t>Forebyggende innsats hjemmetj. (FO3-kriterier)</t>
  </si>
  <si>
    <t>Kap. 308 Bydelene - avsetninger eldre, helse og sosiale tjenester</t>
  </si>
  <si>
    <t>FO1 Administrasjon og fellestjenester</t>
  </si>
  <si>
    <t>Sum kap. 305</t>
  </si>
  <si>
    <t>Lærlingesatsing</t>
  </si>
  <si>
    <t>Språkstimulering for førskolebarn</t>
  </si>
  <si>
    <t>Etablering av nye barnehageplasser</t>
  </si>
  <si>
    <t>Økonomisk likebehandling av private barnehager</t>
  </si>
  <si>
    <t>Norskopplæring for barnehageansatte</t>
  </si>
  <si>
    <t>Økt deltakelse i barnehagen</t>
  </si>
  <si>
    <t>Nasjonal minstesats foreldrebetaling</t>
  </si>
  <si>
    <t>Utgifter til Oslo-barn i utenbys barnehager</t>
  </si>
  <si>
    <t>Gratis kjernetid i barnehage</t>
  </si>
  <si>
    <t>Barnehageløft - kvalitet og kompetanse</t>
  </si>
  <si>
    <t>FO4 Sosiale tjenester og ytelser</t>
  </si>
  <si>
    <t>Sum kap. 306 (brutto)</t>
  </si>
  <si>
    <t>Inntekter fra utenbys-barn i Oslo-barnehager</t>
  </si>
  <si>
    <t>Sum kap. 306 (netto)</t>
  </si>
  <si>
    <t>Sum kap. 308</t>
  </si>
  <si>
    <t>1. Basistilskudd</t>
  </si>
  <si>
    <t>FO2B Oppvekst: Delkriteriesett for barnevern</t>
  </si>
  <si>
    <t>Kriterievekt</t>
  </si>
  <si>
    <t>-</t>
  </si>
  <si>
    <t>FO2B Oppvekst: Barnevern</t>
  </si>
  <si>
    <t>Kompensasjon for studentbef. m.m.</t>
  </si>
  <si>
    <t>Kompensasjon for egenbetaling alders- og sykehjem</t>
  </si>
  <si>
    <t>Regnskapsandeler FO2B Barnevern</t>
  </si>
  <si>
    <t>Fordelingsnøkkel FO2B Barnevern</t>
  </si>
  <si>
    <t xml:space="preserve">FO2A Barnehager - kommunale </t>
  </si>
  <si>
    <t xml:space="preserve">FO2A Barnehager - Ordinære ikke-kommunale </t>
  </si>
  <si>
    <t>1. Vektede heltidsplasser, 0-2 år</t>
  </si>
  <si>
    <t>2. Vektede heltidsplasser, 3-6 år</t>
  </si>
  <si>
    <t>Fordelingsnøkkel FO2A</t>
  </si>
  <si>
    <t>FO 4A Sosiale tjenester</t>
  </si>
  <si>
    <t>FO4C Økonomisk sosialhjelp</t>
  </si>
  <si>
    <t>Regnskapsandeler 2016, økonomisk sosialhjelp</t>
  </si>
  <si>
    <t>FO4B KVP</t>
  </si>
  <si>
    <t>Oslo-piloten</t>
  </si>
  <si>
    <t xml:space="preserve">1. 
Gamle Oslo </t>
  </si>
  <si>
    <t>3. 
Sagene</t>
  </si>
  <si>
    <t>4. 
St. Hanshaugen</t>
  </si>
  <si>
    <t>5. 
Frogner</t>
  </si>
  <si>
    <t>6. 
Ullern</t>
  </si>
  <si>
    <t>7. 
Vestre Aker</t>
  </si>
  <si>
    <t>8. 
Nordre Aker</t>
  </si>
  <si>
    <t>9. 
Bjerke</t>
  </si>
  <si>
    <t>10. 
Grorud</t>
  </si>
  <si>
    <t>11. 
Stovner</t>
  </si>
  <si>
    <t>12. 
Alna</t>
  </si>
  <si>
    <t>15. 
Søndre Nordstrand</t>
  </si>
  <si>
    <t>Nordmarka vel</t>
  </si>
  <si>
    <t>Statlig styrking barnevernstillinger bydelene</t>
  </si>
  <si>
    <t>Barnevernskonsulenter politistasjon</t>
  </si>
  <si>
    <t xml:space="preserve">Sentrumsansvar
</t>
  </si>
  <si>
    <t>Skolehelsetjeneste ungdoms-trinn etter elevtall</t>
  </si>
  <si>
    <t>Skolehelsetjeneste videre-gående etter elevtall</t>
  </si>
  <si>
    <t xml:space="preserve">Helsestasjon mot barneskoler Tøyen-avtalen </t>
  </si>
  <si>
    <t>Helsestasjon LHBT</t>
  </si>
  <si>
    <t>Riverside</t>
  </si>
  <si>
    <t xml:space="preserve">Groruddalen motorsenter og Stovner Rockefabrikk </t>
  </si>
  <si>
    <t xml:space="preserve">Hvervenbukta motorsenter
</t>
  </si>
  <si>
    <t xml:space="preserve">Rødhette  
og 
Marte </t>
  </si>
  <si>
    <t>Fredagsklubb Ung Metro</t>
  </si>
  <si>
    <t>Overdekning avtalefysioterapi</t>
  </si>
  <si>
    <t>Fysio-/ ergoterapi Elverhøy og Haukåasen skoler</t>
  </si>
  <si>
    <t>Aktivitetshus Grønlandsleiret</t>
  </si>
  <si>
    <t>Aksept kontaktsenter</t>
  </si>
  <si>
    <t>Demensplan 2020 (fordelt etter FO3-kriterier)</t>
  </si>
  <si>
    <t>Hjelpemiddel-lageret</t>
  </si>
  <si>
    <t xml:space="preserve">Marka eldre-senter
</t>
  </si>
  <si>
    <t>Kompensasjon, leie av omsorgsboliger fra private</t>
  </si>
  <si>
    <t xml:space="preserve">Quo vadis aktivitetssenter
</t>
  </si>
  <si>
    <t xml:space="preserve">Aktive tiltak/ sosialhjelpsreduserende tiltak </t>
  </si>
  <si>
    <t>Bo-oppfølgingstiltak</t>
  </si>
  <si>
    <t xml:space="preserve">Statlig styrket rusomsorg </t>
  </si>
  <si>
    <t xml:space="preserve">Særskilt botilbud
</t>
  </si>
  <si>
    <t xml:space="preserve">Yrkesrettet norskopplæring  </t>
  </si>
  <si>
    <t>FO4A Sosialtjenester og ytelser: Sosiale tjenester</t>
  </si>
  <si>
    <t>13. 
Østensjø</t>
  </si>
  <si>
    <t xml:space="preserve">Kap. 305 Bydelene - etablering av nye barnehager </t>
  </si>
  <si>
    <t xml:space="preserve">Kap. 306 Bydelene - diverse barnehagetiltak </t>
  </si>
  <si>
    <t xml:space="preserve">IKT tiltak EHS sektor </t>
  </si>
  <si>
    <t xml:space="preserve">Byomfattende ungdomstiltak i bydelene </t>
  </si>
  <si>
    <t xml:space="preserve">Kompetansehevende tiltak </t>
  </si>
  <si>
    <t xml:space="preserve">Folkehelse </t>
  </si>
  <si>
    <t xml:space="preserve">Kjøp av helsetjenester i EØSområdet </t>
  </si>
  <si>
    <t xml:space="preserve">Bosettingstilskudd flyktninger (art 11) </t>
  </si>
  <si>
    <t xml:space="preserve">Bosettingstilskudd flyktninger (art 14) </t>
  </si>
  <si>
    <t>Dødelighetsrate 50-74 år 2010</t>
  </si>
  <si>
    <t>Dødelighetsrate 50-74 år 2011</t>
  </si>
  <si>
    <t>Dødelighetsrate 50-74 år 2012</t>
  </si>
  <si>
    <t>Dødelighetsrate 50-74 år 2013</t>
  </si>
  <si>
    <t>Dødelighetsrate 50-74 år 2014</t>
  </si>
  <si>
    <t>Dødelighetsrate 50-74 år 2015</t>
  </si>
  <si>
    <t>13A. Innb. 67+ år med medisinuttak for kreft</t>
  </si>
  <si>
    <t>13B. Innb. 67+ år med medisinuttak for lett psykiatri</t>
  </si>
  <si>
    <t>13C. Innb. 67+ år med medisinuttak for tung psykiatri</t>
  </si>
  <si>
    <t>0-8 timer</t>
  </si>
  <si>
    <t>9 - 16 timer</t>
  </si>
  <si>
    <t>17 - 24 timer</t>
  </si>
  <si>
    <t>25 - 32 timer</t>
  </si>
  <si>
    <t>33 - 40 timer</t>
  </si>
  <si>
    <t>41 timer  og over</t>
  </si>
  <si>
    <t>3 - 6 år</t>
  </si>
  <si>
    <t>Andel av heltidsplass</t>
  </si>
  <si>
    <t>Aldersgruppe</t>
  </si>
  <si>
    <t>Oppholdstid</t>
  </si>
  <si>
    <t>Heltidsekvivalenter</t>
  </si>
  <si>
    <t>Ordinære ikke-kommunale barnehager</t>
  </si>
  <si>
    <t>Kommunale barnehager</t>
  </si>
  <si>
    <t>0 - 2 år</t>
  </si>
  <si>
    <t>Oppholdstid i alt</t>
  </si>
  <si>
    <t>Vekt aldersgruppe</t>
  </si>
  <si>
    <t>Antall barn med heltidsplass</t>
  </si>
  <si>
    <t>FO4A Sosiale tjenester</t>
  </si>
  <si>
    <t xml:space="preserve">FO4B KVP </t>
  </si>
  <si>
    <t>Inndekking av merforbruk</t>
  </si>
  <si>
    <t>FO4B Kvalifiseringsprogram</t>
  </si>
  <si>
    <t>Bydelsfordelt ramme</t>
  </si>
  <si>
    <t>Ramme inkl. sentrale avsetninger</t>
  </si>
  <si>
    <t>Tabell 1.1 Bydelssektorens samlede budsjettramme</t>
  </si>
  <si>
    <t>Tabell 3.1 Bydelenes kriterieandeler</t>
  </si>
  <si>
    <t>Ikke-kommunal faktor</t>
  </si>
  <si>
    <t>Fordelingsnøkkel FO4C Økonomisk sosialhjelp</t>
  </si>
  <si>
    <t>FO2B</t>
  </si>
  <si>
    <t>Kriterienøkkel FO2A kommunale barnehager</t>
  </si>
  <si>
    <t>Kriterienøkkel FO2A - Ordinære ikke-kommunale barnehager</t>
  </si>
  <si>
    <t>Kriterienøkkel FO2B Barnevern</t>
  </si>
  <si>
    <t>Fordelingsnøkkel FO3 Helse og omsorg</t>
  </si>
  <si>
    <t>Fordelingsnøkkel FO1</t>
  </si>
  <si>
    <t>Fordelingsnøkkel FO4A Sosiale tjenester</t>
  </si>
  <si>
    <t>Fordelingsnøkkel FO4B KVP</t>
  </si>
  <si>
    <t>2. Innbyggere,  justert</t>
  </si>
  <si>
    <t xml:space="preserve">1. Barn 1-5 år </t>
  </si>
  <si>
    <t xml:space="preserve">2. Barn 6-12 år </t>
  </si>
  <si>
    <t xml:space="preserve">3. Unge 13-17 år </t>
  </si>
  <si>
    <t>4. Barn 0-17 år av enslige forsørgere * Lavutdanningsindeks</t>
  </si>
  <si>
    <t>5. Hush. med enslig forsørger og 3 barn eller fler</t>
  </si>
  <si>
    <t>6. Innb. 0-22 år med ikke-vestlig 1. generasjon bakgrunn</t>
  </si>
  <si>
    <t>7. Innb. 0-12 år med ikke-vestlig 2. generasjon bakgrunn</t>
  </si>
  <si>
    <t>8. Kommunalt disponerte utleieboliger,  2-roms og større</t>
  </si>
  <si>
    <t>9. Hush. med barn under 18 år med  lav inntekt og finanskapital</t>
  </si>
  <si>
    <t xml:space="preserve">10. Elever som ikke har fullført VGS i løpet av 5 år </t>
  </si>
  <si>
    <t>11. Foreldre med medisinuttak for tung psykiatri</t>
  </si>
  <si>
    <t>1. Fødte 2016</t>
  </si>
  <si>
    <t xml:space="preserve">2. Barn 1-5 år </t>
  </si>
  <si>
    <t xml:space="preserve">3. Barn 6-12 år </t>
  </si>
  <si>
    <t xml:space="preserve">4. Unge 13-17 år </t>
  </si>
  <si>
    <t xml:space="preserve">5. Barn 0-17 år av enslige forsørgere * Lavutdanningsindeks </t>
  </si>
  <si>
    <t>7. Hush. med barn under 18 år med  lav inntekt og finanskapital</t>
  </si>
  <si>
    <t xml:space="preserve">8. Elever som ikke har fullført VGS i løpet av 5 år </t>
  </si>
  <si>
    <t xml:space="preserve">1. Hjelpestønadsmottakere 0-17 år, sats 2-4, </t>
  </si>
  <si>
    <t>2. Innb. 18-66 år ufør og enslig</t>
  </si>
  <si>
    <t xml:space="preserve">3. Innb. 18-66 år hj. stønad og ufør </t>
  </si>
  <si>
    <t xml:space="preserve">4. Innb. 50-66 år * Dødelighetsindeks </t>
  </si>
  <si>
    <t>5. Brukere med statlig refusjon for ressurskrevende tjenester</t>
  </si>
  <si>
    <t>6. Innb. 18-66 år med medisinuttak for tung psykiatri</t>
  </si>
  <si>
    <t>7. Innb. 67-79 år * Dødelighetsindeks</t>
  </si>
  <si>
    <t>8. Ikke gifte innb. 67-79 år, justert</t>
  </si>
  <si>
    <t>9. Innb. 80-89 år,  justert</t>
  </si>
  <si>
    <t>10. Ikke gifte innb. 80-89 år, justert</t>
  </si>
  <si>
    <t>11. Innb. 90+ år, justert</t>
  </si>
  <si>
    <t>12. Innb. med lav utdanning 67+ år</t>
  </si>
  <si>
    <t>1. Innb. 20-66 år i  hush. med lav inntekt og utdanning</t>
  </si>
  <si>
    <t>3. Innb. 18-67 år med ikke-vestlig 1. generasjon bakgrunn</t>
  </si>
  <si>
    <t>4. Hush. med barn under 18 år, lav inntekt og finanskapital</t>
  </si>
  <si>
    <t>5. Kommunalt disponerte utleieboliger (inkl. 1-roms)</t>
  </si>
  <si>
    <t xml:space="preserve">6. Innb. over 18 år som utløser 2.-5. års integreringstilskudd </t>
  </si>
  <si>
    <t>7. Innb. 22-35 år uten fullført VGS</t>
  </si>
  <si>
    <t>8. Innb. 18-67 år som er fattig, enslig og arbeidsledig</t>
  </si>
  <si>
    <t>9. Enslige forsørgere med 3 barn eller flere, lav inntekt og finanskapital</t>
  </si>
  <si>
    <t>1. Ikke gifte 20-49 år *Lavutdanningsindeks*Utflyttingsindeks</t>
  </si>
  <si>
    <t>2. Enslige 20-49 år med lav inntekt og utdanning</t>
  </si>
  <si>
    <t xml:space="preserve">4. Innb. 18-67 år med ikke-vestlig 1. generasjon bakgrunn </t>
  </si>
  <si>
    <t>5. Hush. med barn under 18 år, lav inntekt og finanskapital</t>
  </si>
  <si>
    <t xml:space="preserve">6. Kommunalt disponerte utleieboliger (inkl. 1-roms) </t>
  </si>
  <si>
    <t>Kilde: KOSTRA/SSB</t>
  </si>
  <si>
    <t>3. Innb. i hush. med barn under 18 år, lav inntekt og finanskapital. Landbakgrunn*</t>
  </si>
  <si>
    <t>2. Innb.  i hush. med barn under 18 år, lav inntekt og finanskapital. Landbakgrunn*</t>
  </si>
  <si>
    <t>2. 
Grünerløkka</t>
  </si>
  <si>
    <t>Effekt av oppdaterte kriterieandeler</t>
  </si>
  <si>
    <t xml:space="preserve">Bydelsfordelt budsjett 2018 </t>
  </si>
  <si>
    <t>Bydelsfordelt Dok3 2017</t>
  </si>
  <si>
    <t xml:space="preserve">FO2B Oppvekst </t>
  </si>
  <si>
    <t>Effekt av oppdaterte regnskapsandeler</t>
  </si>
  <si>
    <t>Effekt av endringer i fordelingssystemet</t>
  </si>
  <si>
    <t>14.
Nordstrand</t>
  </si>
  <si>
    <t>Velg bydel</t>
  </si>
  <si>
    <t>Sum bydel</t>
  </si>
  <si>
    <t xml:space="preserve"> - 2A. Antall innbyggere 1.1.2017</t>
  </si>
  <si>
    <t xml:space="preserve"> - 2B. Korreksjon 67+ år i andre bydeler  og utenbys 1.1.2017 </t>
  </si>
  <si>
    <t xml:space="preserve"> - 4A. Antall barn 0-17 år med enslige forsørgere 1.1.2017</t>
  </si>
  <si>
    <t xml:space="preserve"> - 4B. Lavutdannings-indeks 40-49 år 1.1.2017</t>
  </si>
  <si>
    <t xml:space="preserve"> - 5A. Antall barn 0-17 år med enslige forsørgere 1.1.2017</t>
  </si>
  <si>
    <t xml:space="preserve"> - 5B. Lavutdannings-indeks 40-49 år 1.1.2017</t>
  </si>
  <si>
    <t xml:space="preserve"> - 4B. Dødelighets-indeks 50-74 år 2009-2015</t>
  </si>
  <si>
    <t xml:space="preserve"> - 7B. Korreksjon 67-79 år i andre bydeler  og utenbys 1.1.2017</t>
  </si>
  <si>
    <t xml:space="preserve"> - 7C. Dødelighets-indeks 50-74 år 2009-2015</t>
  </si>
  <si>
    <t xml:space="preserve"> - 8A. Antall ikke gifte 67-79 år 1.1.2017</t>
  </si>
  <si>
    <t xml:space="preserve"> - 8B. Korreksjon 67-79 år i andre bydeler  og utenbys 1.1.2017</t>
  </si>
  <si>
    <t xml:space="preserve"> - 9A. Antall personer 80-89 år 1.1.2017</t>
  </si>
  <si>
    <t xml:space="preserve"> - 9B. Korreksjon 80-89 år i andre bydeler  og utenbys 1.1.2017</t>
  </si>
  <si>
    <t xml:space="preserve"> - 10A. Antall ikke gifte 80-89 år 1.1.2017</t>
  </si>
  <si>
    <t xml:space="preserve"> - 10B. Korreksjon 80-89 år i andre bydeler  og utenbys 1.1.2017</t>
  </si>
  <si>
    <t xml:space="preserve"> - 11A. Antall personer 90+ år 1.1.2017</t>
  </si>
  <si>
    <t xml:space="preserve"> - 11B. Korreksjon 90+ år i andre bydeler  og utenbys 1.1.2017</t>
  </si>
  <si>
    <t xml:space="preserve"> - 13A. Innb. 67+ år med medisinuttak for kreft</t>
  </si>
  <si>
    <t xml:space="preserve"> - 13B. Innb. 67+ år med medisinuttak for lett psykiatri</t>
  </si>
  <si>
    <t xml:space="preserve"> - 13C. Innb. 67+ år med medisinuttak for tung psykiatri</t>
  </si>
  <si>
    <t xml:space="preserve"> - 1A. Antall ikke gifte 20-49 år 1.1.2017</t>
  </si>
  <si>
    <t xml:space="preserve"> - 1B. Lavutdannings-indeks 40-49 år 1.1.2017</t>
  </si>
  <si>
    <t xml:space="preserve"> - 1C. Utflyttings-indeks bydel 1.1.2017</t>
  </si>
  <si>
    <t xml:space="preserve"> - 4A. Antall  - personer 50-66 år 1.1.2017</t>
  </si>
  <si>
    <t xml:space="preserve"> - 7A. Antall personer 67-79 år 1.1.2017</t>
  </si>
  <si>
    <t xml:space="preserve">Sum </t>
  </si>
  <si>
    <t xml:space="preserve"> - FO2B Oppvekst -Barnevern </t>
  </si>
  <si>
    <t xml:space="preserve"> - FO2B Oppvekst -Aktivitetstilbud, skolehelsetjeneste mv.</t>
  </si>
  <si>
    <t>Fordelingsnøkkel FO2B Oppvekst</t>
  </si>
  <si>
    <t xml:space="preserve">Sum bydelsfordelt </t>
  </si>
  <si>
    <t xml:space="preserve">Tabell 1.2 Sentrale avsetninger </t>
  </si>
  <si>
    <t>Tabelloversikt</t>
  </si>
  <si>
    <t>Særskilte tildelinger og inndekking av merforbruk</t>
  </si>
  <si>
    <t>Sum særskilte tildelinger og inndekking av merforbruk</t>
  </si>
  <si>
    <t>Sum særskilte tildelinger</t>
  </si>
  <si>
    <t>Tabell 2.1 Budsjettendringer</t>
  </si>
  <si>
    <t>Tabell 2.2 Særskilte tildelinger og inndekking av merforbruk</t>
  </si>
  <si>
    <t>A</t>
  </si>
  <si>
    <t>B</t>
  </si>
  <si>
    <t>C</t>
  </si>
  <si>
    <t>D=A+B+C</t>
  </si>
  <si>
    <t>E</t>
  </si>
  <si>
    <t>F=D+E</t>
  </si>
  <si>
    <t>Tabell 4.1 Datagrunnlag for kriterieandeler</t>
  </si>
  <si>
    <t>Tabell 4.3 Utflyttingsindeks</t>
  </si>
  <si>
    <t>Tabell 4.2 Lavutdanningsindeks</t>
  </si>
  <si>
    <t>Tabell 4.7 Vektede heltidsplasser barnehage</t>
  </si>
  <si>
    <t>Tabell 4.6 Oppholdstid , ordinære ikke-kommunale barnehager</t>
  </si>
  <si>
    <t>Tabell 4.5 Oppholdstid , kommunale barnehager</t>
  </si>
  <si>
    <t>Tabell 5.2 Tiltak etter barnehagelovens kap. V A Spesialpedagogisk hjelp (særskilt tildeling)</t>
  </si>
  <si>
    <t>Tabell 5.1 Driftstilskudd til familiebarnehager</t>
  </si>
  <si>
    <t>Tabell 4.4 Dødelighetsindeks</t>
  </si>
  <si>
    <t>FO4B KVP og FO4B Økonomisk sosialhjelp</t>
  </si>
  <si>
    <t>I tallene inngår barnehager med tjenestekjøpsavtaler (dvs. kommunalt eid og privat driftet). I opprinnelig BASIL-skjema var ikke disse barnehagene oppgitt som kommunale. 
Dette omfatter 55 barn 0-2 år og 49 barn 3-6 år i Bydel Gamle Oslo, 72 barn 0-2 år og 36 barn 3-6 år i Bydel St. Hanshaugen, 96 barn 0-2 år og 90 barn 3-6 år i Bydel
Vestre Aker, 93 barn 0-2 år  og 48 barn 3-6 år i Bydel Nordre Aker, 40 barn 0-2 år og 76 barn 3-6 år i Bydel Alna, 13 barn 0-2 år og 49 barn 3-6 år i Bydel Søndre Nordstrand. 
Til sammen 369 barn 0-2 år og 348 barn 3-6 år.</t>
  </si>
  <si>
    <t>FO2B Oppvekst: Aktivitetstilbud, skolehelsetjeneste og helsestasjon</t>
  </si>
  <si>
    <t>Fordelingsnøkkel FO2B Aktivitetstilbud, skolehelsetjeneste og helsestasjon</t>
  </si>
  <si>
    <t>FO2B Oppvekst: Delkriteriesett for Aktivitetstilbud, skolehelsetjeneste og helsestasjon</t>
  </si>
  <si>
    <t>Kap. 303 Bydelene - avsetninger barn og unge</t>
  </si>
  <si>
    <t>Nye familier</t>
  </si>
  <si>
    <t>Barnehjernevernet</t>
  </si>
  <si>
    <t>Tidlig innsats i barnehagen</t>
  </si>
  <si>
    <t>Kløverveien barnepark</t>
  </si>
  <si>
    <t>Endring OPF egenandel uføre og AFP</t>
  </si>
  <si>
    <t>Satser 2018 (i 1000 kr)</t>
  </si>
  <si>
    <t>Vekt</t>
  </si>
  <si>
    <t>Fordelingsnøkkel barnevern</t>
  </si>
  <si>
    <t>Andeler 2018</t>
  </si>
  <si>
    <t>Andeler 2019</t>
  </si>
  <si>
    <t>Bydelsfordelt Dok3 2018</t>
  </si>
  <si>
    <t>Dødelighetsrate 50-74 år 2016</t>
  </si>
  <si>
    <t>Dødelighetsrate 50-74 år 2010-2016</t>
  </si>
  <si>
    <t>Dødelighetsindeks 50-74 år 2010-2016</t>
  </si>
  <si>
    <t>Antall utflyttinger bydel 2017</t>
  </si>
  <si>
    <t>Antall barn 1-5 år 1.1.2018</t>
  </si>
  <si>
    <t>Barn med grunn- og/eller hjelpestønad 0-5 år, snitt 2015-2017</t>
  </si>
  <si>
    <t>Antall barn med vedvarende lavinntekt 2-5 år, 2014-2016</t>
  </si>
  <si>
    <t>Tildeling 2019</t>
  </si>
  <si>
    <t>Kompensasjon ny bemanningsavtale og pedagogtilskudd til private barnehager</t>
  </si>
  <si>
    <t>Sentrale avsetninger (kap. 303-308)</t>
  </si>
  <si>
    <t>Lavutdanningsindeks 40-49 år 1.1.2018</t>
  </si>
  <si>
    <t>Utflyttingsindeks bydel 1.1.2018</t>
  </si>
  <si>
    <t>Antall innbyggere 1.1.2018 justert</t>
  </si>
  <si>
    <t>Utflytingsrate bydel 1.1.2018</t>
  </si>
  <si>
    <t>Antall personer med lav utdanning 40-49 år bydel 1.1.2018</t>
  </si>
  <si>
    <t xml:space="preserve">Antall personer 40-49 år bydel 1.1.2018 * </t>
  </si>
  <si>
    <t>Lavutdanningsrate 40-49 år bydel 1.1.2018</t>
  </si>
  <si>
    <t>I tallene inngår barnehager med tjenestekjøpsavtaler (dvs. kommunalt eid og privat driftet). I opprinnelig BASIL-skjema var ikke disse barnehagene oppgitt som kommunale. Dette omfatter 47 barn 0-2 år og 62 barn 3-6 år i Bydel Gamle Oslo, 56 barn 0-2 år og 66 barn 3-6 år i Bydel St. Hanshaugen, 77 barn 0-2 år og 111 barn 3-6 år i Bydel Vestre Aker, 99 barn 0-2 år  og 70 barn 3-6 år i Bydel Nordre Aker, 35 barn 0-2 år og 79 barn 3-6 år i Bydel Alna, 13 barn 0-2 år og 49 barn 3-6 år i Bydel Søndre Nordstrand. Til sammen 327 barn 0-2 år og 437 barn 3-6 år.</t>
  </si>
  <si>
    <t>Bydelsfordelt budsjett 2019</t>
  </si>
  <si>
    <t>Alle beløp i 1000 kr</t>
  </si>
  <si>
    <t>Fordelingsnøkkel</t>
  </si>
  <si>
    <t>Tabell 1.2 Sentrale avsetninger 2019</t>
  </si>
  <si>
    <t>Kompensasjon for forventet lønns- og prisutvikling</t>
  </si>
  <si>
    <t xml:space="preserve"> - herav generell lønns- og priskompensasjon</t>
  </si>
  <si>
    <t xml:space="preserve"> - herav kompensasjon for endring i løpende pensjonsutgifter</t>
  </si>
  <si>
    <t>Reelle endringer</t>
  </si>
  <si>
    <t xml:space="preserve"> - herav justering for demografiske forhold</t>
  </si>
  <si>
    <t xml:space="preserve"> - herav justering for oppgaveenringer mellom sektorer</t>
  </si>
  <si>
    <t xml:space="preserve"> - herav justering for andre aktivitetsnøytrale forhold</t>
  </si>
  <si>
    <t xml:space="preserve"> - herav spesifiserte rammeendringer</t>
  </si>
  <si>
    <t xml:space="preserve"> - herav justering for engangstiltak</t>
  </si>
  <si>
    <t xml:space="preserve"> - herav kompensasjon for nye medlemsvilkår i tjenestepensjonsordningen</t>
  </si>
  <si>
    <t xml:space="preserve"> - herav uspesifiserte rammeendringer</t>
  </si>
  <si>
    <t xml:space="preserve"> </t>
  </si>
  <si>
    <t xml:space="preserve"> - herav spesifiserte rammeendringer*</t>
  </si>
  <si>
    <t>1. Hjelpestønadsmottakere 0-17 år, sats 2-4</t>
  </si>
  <si>
    <t>Regnskapsandeler 2017, økonomisk sosialhjelp</t>
  </si>
  <si>
    <t>Regnskapsandeler 2017 FO2B Barnevern</t>
  </si>
  <si>
    <t>I familiebarnehager er det kun heltidsplasser pr. 15.12.2018</t>
  </si>
  <si>
    <t>Sum driftstilskudd 2019</t>
  </si>
  <si>
    <t xml:space="preserve"> - herav justering for oppgaveendringer mellom sektorer</t>
  </si>
  <si>
    <t xml:space="preserve">Dynekilen flyktningebarnehage </t>
  </si>
  <si>
    <t>Husleie kommunale barnehager etablert t.o.m. 2017</t>
  </si>
  <si>
    <t xml:space="preserve">Pedagogisk tilbud til barn i barnehage-alder Oslomottak </t>
  </si>
  <si>
    <t>Barnehager spesielt tilrettelagt for funksjonshemmede barn</t>
  </si>
  <si>
    <t>Kapitaltilskudd ikke-kommunale barnehager etablert t.o.m. 2017</t>
  </si>
  <si>
    <t xml:space="preserve">Tilskudd til familiebarnehager </t>
  </si>
  <si>
    <t>Tiltak etter Barnehagelovens Kap. V A.</t>
  </si>
  <si>
    <t>Lokale parker og nærmiljøanlegg</t>
  </si>
  <si>
    <t>Husleie kommunale barnehager etablert t.o.m. 2016</t>
  </si>
  <si>
    <t>Kapitaltilskudd ikke-kommunale barnehager etablert t.o.m. 2016</t>
  </si>
  <si>
    <t>Statlig styrking stillinger sentrum</t>
  </si>
  <si>
    <t>Skolehelsetjeneste barnetrinnet etter delkriteriesett av FO2B</t>
  </si>
  <si>
    <t>Ekstra styrking skolehelsetjeneste barnetrinnet</t>
  </si>
  <si>
    <t>Ekstra styrking jordmortjenesten</t>
  </si>
  <si>
    <t>Skolehelsetjeneste ungdomstrinn etter elevtall</t>
  </si>
  <si>
    <t>Skolehelsetjeneste videregående etter elevtall</t>
  </si>
  <si>
    <t>Aktivitetstid (øremerket) (FO3 kriterier)</t>
  </si>
  <si>
    <t>Driftstilskudd seniorsentre (øremerket) (FO3 - eldre kriterier)</t>
  </si>
  <si>
    <t>Desentraliserte tiltak i bydelene (øremerket) (FO4 sosialtj.)</t>
  </si>
  <si>
    <t>Ruskonsulent for unge</t>
  </si>
  <si>
    <t>Utdanning av assistenter til barnehagelærere</t>
  </si>
  <si>
    <t>Midlertidige barnehagelokaler</t>
  </si>
  <si>
    <t>Overgang fra barnehage til skole og AKS</t>
  </si>
  <si>
    <t>Pilotprosjekt om vikarpool i barnehage</t>
  </si>
  <si>
    <t>Komp. Utgifter i omfattende barnevernssaker</t>
  </si>
  <si>
    <t>Sum kap. 303 (brutto)</t>
  </si>
  <si>
    <t>Statlig tilskudd til stillinger i barnevernet</t>
  </si>
  <si>
    <t>Kriteriefordelt ramme 2019 ekskl lønns og prisjustering</t>
  </si>
  <si>
    <t>Drift kommunale barnehageplasser etablert 2018</t>
  </si>
  <si>
    <t>Lokaler kommunale barnehageplasser etablert 2018</t>
  </si>
  <si>
    <t>Drift private barnehageplasser etablert 2018</t>
  </si>
  <si>
    <t>Lokaler private barnehageplasser etablert 2018</t>
  </si>
  <si>
    <t>Drift kommunale barnehageplasser etablert 2019</t>
  </si>
  <si>
    <t>Lokaler kommunale barnehageplasser etablert 2019</t>
  </si>
  <si>
    <t>Drift private barnehageplasser etablert 2019</t>
  </si>
  <si>
    <t>Lokaler private barnehageplasser etablert 2019</t>
  </si>
  <si>
    <t xml:space="preserve">Tabell </t>
  </si>
  <si>
    <t>Kriteriefordelt</t>
  </si>
  <si>
    <t>Særskilte tildelinger</t>
  </si>
  <si>
    <t xml:space="preserve"> - spesifiserte rammeendringer</t>
  </si>
  <si>
    <t>Delkostnadsnøkkel &lt; 67 år (kriterie 1-6)</t>
  </si>
  <si>
    <t>Delkostnadsnøkkel &gt;67 år (kriterie 7-13)</t>
  </si>
  <si>
    <t>Tabell 2.2 Budsjettendringer</t>
  </si>
  <si>
    <t>Tabell 2.3 Særskilte tildelinger og inndekking av merforbruk</t>
  </si>
  <si>
    <t>Tabell 2.1 Bydelsfordelt budsjett</t>
  </si>
  <si>
    <t>Forebyggende barne- og ungdomsarbeid</t>
  </si>
  <si>
    <t>Trygg og mangfoldig eldreomsorg</t>
  </si>
  <si>
    <t>Levekår kvalifisering og arbeid</t>
  </si>
  <si>
    <t>Bydelsfordelt budsjett</t>
  </si>
  <si>
    <t xml:space="preserve">Utviklingstiltak EHA sektor </t>
  </si>
  <si>
    <t xml:space="preserve">Oppfølging -  prosjekter i bydeler </t>
  </si>
  <si>
    <t>Kompetansepolitisk strategi</t>
  </si>
  <si>
    <t>Heltidskultur  - prosjekt</t>
  </si>
  <si>
    <t>Ufordelt reserve</t>
  </si>
  <si>
    <t>Tiltak barn og unge</t>
  </si>
  <si>
    <t>500 årsverk  hjemmetjenestene</t>
  </si>
  <si>
    <t xml:space="preserve">Eldresentre - treningstilbud </t>
  </si>
  <si>
    <t>Aldersvennlig by</t>
  </si>
  <si>
    <t>Strategi for  psykisk helse - Ung arena</t>
  </si>
  <si>
    <t>Levekår, bolig og sosiale tjenester</t>
  </si>
  <si>
    <t>Strategi for rusfeltet -omlegging tilskuddordninger</t>
  </si>
  <si>
    <t xml:space="preserve">Bydelsfordelt budsjett </t>
  </si>
  <si>
    <t xml:space="preserve">Tabell 2.1 Bydelsfordelt budsjett </t>
  </si>
  <si>
    <t>Anti-trafficking Oslo</t>
  </si>
  <si>
    <t>DOK3 2018</t>
  </si>
  <si>
    <t/>
  </si>
  <si>
    <t>FO4B Kvalifiseringsprogram (KVP)</t>
  </si>
  <si>
    <t>FO4B Kvalifiseringsprogram (KVP) og FO4C Økonomisk sosialhjelp</t>
  </si>
  <si>
    <t>Satser for driftstilskudd i 2018</t>
  </si>
  <si>
    <t>Satser for driftstilskudd i 2019*</t>
  </si>
  <si>
    <t>* Satsen vil bli oppdatert når Kunnskapsdepartementet har fastsatt nasjonale tilskuddssatser for 2019</t>
  </si>
  <si>
    <t>Forebyggende innsats hjemmetjenesten (FO3 kriterier)</t>
  </si>
  <si>
    <t xml:space="preserve">Marka eldresenter
</t>
  </si>
  <si>
    <t>Helsestasjon for kjønn og seksualitet</t>
  </si>
  <si>
    <t>Bydelssektrorens samlede budsjettramme ekskl. egne inntekter</t>
  </si>
  <si>
    <t>Kriteriefordelt ramme 2019 ekskl. lønns- og prisjustering</t>
  </si>
  <si>
    <t>Kilde: SSB</t>
  </si>
  <si>
    <t>Tabell 5.1 Driftstilskudd til familiebarnehager (særskilt tildeling)</t>
  </si>
  <si>
    <t>1. Fødte 2017</t>
  </si>
  <si>
    <t xml:space="preserve"> - 2A. Antall innbyggere 01.01.2018</t>
  </si>
  <si>
    <t xml:space="preserve"> - 2B. Korreksjon 67+ år i andre bydeler  og utenbys 01.01.2018</t>
  </si>
  <si>
    <t>1. Vektede heltidsplasser, 0-2 år 15.12.2017</t>
  </si>
  <si>
    <t>2. Vektede heltidsplasser, 3-6 år 15.12.2017</t>
  </si>
  <si>
    <t>1. Barn 1-5 år 01.01.2018</t>
  </si>
  <si>
    <t>2. Barn 6-12 år 01.01.2018</t>
  </si>
  <si>
    <t>3. Unge 13-17 år 01.01.2018</t>
  </si>
  <si>
    <t xml:space="preserve"> - 4A. Antall barn 0-17 år med enslige forsørgere 01.01.2018</t>
  </si>
  <si>
    <t xml:space="preserve"> - 4B. Lavutdanningsindeks 40-49 år 01.01.2018</t>
  </si>
  <si>
    <t>5. Hush. med enslig forsørger og 3 barn eller fler 01.01.2017</t>
  </si>
  <si>
    <t>6. Innb. 0-22 år med ikke-vestlig 1. generasjon bakgrunn 01.01.2018</t>
  </si>
  <si>
    <t>7. Innb. 0-12 år med ikke-vestlig 2. generasjon bakgrunn 01.01.2018</t>
  </si>
  <si>
    <t>8. Kommunalt disponerte utleieboliger,  2-roms og større 01.01.2018</t>
  </si>
  <si>
    <t>9. Hush. med barn under 18 år med  lav inntekt og finanskapital, inntektsår 2016</t>
  </si>
  <si>
    <t>10. Elever som ikke har fullført VGS i løpet av 5 år, gj.sn. 2016-2017</t>
  </si>
  <si>
    <t>11. Foreldre med medisinuttak for tung psykiatri, gj.sn 2014-2016</t>
  </si>
  <si>
    <t>2. Barn 1-5 år 01.01.2018</t>
  </si>
  <si>
    <t>3. Barn 6-12 år 01.01.2018</t>
  </si>
  <si>
    <t>4. Unge 13-17 år 01.01.2018</t>
  </si>
  <si>
    <t xml:space="preserve"> - 5A. Antall barn 0-17 år med enslige forsørgere 01.01.2018</t>
  </si>
  <si>
    <t xml:space="preserve"> - 5B. Lavutdanningsindeks 40-49 år 01.01.2018</t>
  </si>
  <si>
    <t>7. Hush. med barn under 18 år med  lav inntekt og finanskapital, inntektsår 2016</t>
  </si>
  <si>
    <t xml:space="preserve">8. Elever som ikke har fullført VGS i løpet av 5 år, gj.sn. 2016-2017 </t>
  </si>
  <si>
    <t>1. Hjelpestønadsmottakere 0-17 år, sats 2-4 01.01.2018</t>
  </si>
  <si>
    <t>2. Innb. 18-66 år ufør og enslig 01.01.2018</t>
  </si>
  <si>
    <t>3. Innb. 18-66 år hj. stønad og ufør 01.01.2018</t>
  </si>
  <si>
    <t xml:space="preserve"> - 4A. Antall  - personer 50-66 år 01.01.2018</t>
  </si>
  <si>
    <t xml:space="preserve"> - 4B. Dødelighetsindeks 50-74 år 2010-2016</t>
  </si>
  <si>
    <t>6. Innb. 18-66 år med medisinuttak for tung psykiatri, gj.sn. 2014-2016</t>
  </si>
  <si>
    <t xml:space="preserve"> - 7A. Antall personer 67-79 år 01.01.2018</t>
  </si>
  <si>
    <t xml:space="preserve"> - 7B. Korreksjon 67-79 år i andre bydeler  og utenbys 01.01.2018</t>
  </si>
  <si>
    <t xml:space="preserve"> - 7C. Dødelighetsindeks 50-74 år 2010-2016</t>
  </si>
  <si>
    <t xml:space="preserve"> - 8A. Antall ikke gifte 67-79 år 01.01.2018</t>
  </si>
  <si>
    <t xml:space="preserve"> - 8B. Korreksjon 67-79 år i andre bydeler  og utenbys 01.01.2018</t>
  </si>
  <si>
    <t xml:space="preserve"> - 9A. Antall personer 80-89 år 01.01.2018</t>
  </si>
  <si>
    <t xml:space="preserve"> - 9B. Korreksjon 80-89 år i andre bydeler  og utenbys 01.01.2018</t>
  </si>
  <si>
    <t xml:space="preserve"> - 10A. Antall ikke gifte 80-89 år 01.01.2018</t>
  </si>
  <si>
    <t xml:space="preserve"> - 10B. Korreksjon 80-89 år i andre bydeler  og utenbys 01.01.2018</t>
  </si>
  <si>
    <t xml:space="preserve"> - 11A. Antall personer 90+ år 01.01.2018</t>
  </si>
  <si>
    <t xml:space="preserve"> - 11B. Korreksjon 90+ år i andre bydeler  og utenbys 01.01.2018</t>
  </si>
  <si>
    <t xml:space="preserve"> - 13A. Innb. 67+ år med medisinuttak for kreft, gj.sn. 2014-2016</t>
  </si>
  <si>
    <t xml:space="preserve"> - 13B. Innb. 67+ år med medisinuttak for lett psykiatri, gj.sn. 2014-2016</t>
  </si>
  <si>
    <t xml:space="preserve"> - 13C. Innb. 67+ år med medisinuttak for tung psykiatri, gj.sn. 2014-2016</t>
  </si>
  <si>
    <t>1. Innb. 20-66 år i  hush. med lav inntekt og utdanning, inntektsår 2016</t>
  </si>
  <si>
    <t>3. Innb. 18-67 år med ikke-vestlig 1. generasjon bakgrunn 01.01.2018</t>
  </si>
  <si>
    <t>4. Hush. med barn under 18 år, lav inntekt og finanskapital, inntektsår 2016</t>
  </si>
  <si>
    <t>5. Kommunalt disponerte utleieboliger (inkl. 1-roms) 01.01.2018</t>
  </si>
  <si>
    <t>6. Innb. over 18 år som utløser 2.-5. års integreringstilskudd, 2017</t>
  </si>
  <si>
    <t>7. Innb. 22-35 år uten fullført VGS, 2017</t>
  </si>
  <si>
    <t>8. Innb. 18-67 år som er fattig, enslig og arbeidsledig, inntektsår 2016</t>
  </si>
  <si>
    <t>9. Enslige forsørgere med 3 barn eller flere, lav inntekt og finanskapital, innt.år 2016</t>
  </si>
  <si>
    <t xml:space="preserve"> - 1A. Antall ikke gifte 20-49 år 01.01.2018</t>
  </si>
  <si>
    <t xml:space="preserve"> - 1B. Lavutdanningsindeks 40-49 år 01.01.2018</t>
  </si>
  <si>
    <t xml:space="preserve"> - 1C. Utflyttingsindeks bydel 01.01.2018</t>
  </si>
  <si>
    <t>2. Enslige 20-49 år med lav inntekt og utdanning, inntektsår 2016</t>
  </si>
  <si>
    <t>4. Innb. 18-67 år med ikke-vestlig 1. generasjon bakgrunn 01.01.2018</t>
  </si>
  <si>
    <t>5. Hush. med barn under 18 år, lav inntekt og finanskapital, inntektsår 2016</t>
  </si>
  <si>
    <t>6. Kommunalt disponerte utleieboliger (inkl. 1-roms) 01.01.2018</t>
  </si>
  <si>
    <t xml:space="preserve">Varmtvannsbasseng Cathinka Guldberg fra kap 308 til bydel 4 </t>
  </si>
  <si>
    <t>Økt tilskudd til private barnehager</t>
  </si>
  <si>
    <t>Endring egenandel uføre og AFP</t>
  </si>
  <si>
    <t>Ny finansieringsmodell UKE</t>
  </si>
  <si>
    <t>Velferdsteknologi VIS fadder 2019 bydel 1, 2, 3, 4 fra 308</t>
  </si>
  <si>
    <t>500 årsverk - særskilt tilde. rehab. og demens bydelene (øremerket)</t>
  </si>
  <si>
    <t>Betalingsplikt utskrivingsklare psykisk helsevern og rus</t>
  </si>
  <si>
    <t>Handlingsplan menneskehandel</t>
  </si>
  <si>
    <t xml:space="preserve">Kløverveien barnepark </t>
  </si>
  <si>
    <t>Søkbar pott - drift av fritidsklubber og ungdomsjobber</t>
  </si>
  <si>
    <t xml:space="preserve">Styrket rusomsorg </t>
  </si>
  <si>
    <t>Vridningseffekter knyttet til endringer i særskilte tildelinger</t>
  </si>
  <si>
    <t xml:space="preserve">Boligsosiale midler </t>
  </si>
  <si>
    <t>Avrundet til hele tusen (innmeldt budsjett )</t>
  </si>
  <si>
    <t>Avrundet til hele tusen (innmeldt budsjett ) FO4C</t>
  </si>
  <si>
    <t xml:space="preserve">Avrundet til hele tusen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</si>
</sst>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 * #,##0.00_ ;_ * \-#,##0.00_ ;_ * &quot;-&quot;??_ ;_ @_ "/>
    <numFmt numFmtId="165" formatCode="0.000"/>
    <numFmt numFmtId="166" formatCode="_ * #,##0_ ;_ * \-#,##0_ ;_ * &quot;-&quot;??_ ;_ @_ "/>
    <numFmt numFmtId="167" formatCode="_ * #,##0_ ;_ * \-#,##0_ ;_ * &quot;-&quot;_ ;_ @_ "/>
    <numFmt numFmtId="168" formatCode="_ &quot;kr&quot;\ * #,##0.00_ ;_ &quot;kr&quot;\ * \-#,##0.00_ ;_ &quot;kr&quot;\ * &quot;-&quot;??_ ;_ @_ "/>
    <numFmt numFmtId="169" formatCode="_(* #,##0.00_);_(* \(#,##0.00\);_(* &quot;-&quot;??_);_(@_)"/>
    <numFmt numFmtId="170" formatCode="0.0"/>
    <numFmt numFmtId="171" formatCode="_ * #,##0.000_ ;_ * \-#,##0.000_ ;_ * &quot;-&quot;??_ ;_ @_ "/>
    <numFmt numFmtId="172" formatCode="_(&quot;kr&quot;\ * #,##0.00_);_(&quot;kr&quot;\ * \(#,##0.00\);_(&quot;kr&quot;\ * &quot;-&quot;??_);_(@_)"/>
    <numFmt numFmtId="173" formatCode="_-* #,##0.000_-;\-* #,##0.000_-;_-* &quot;-&quot;???_-;_-@_-"/>
    <numFmt numFmtId="174" formatCode="0.0000000000"/>
    <numFmt numFmtId="175" formatCode="_ * #,##0.00000_ ;_ * \-#,##0.00000_ ;_ * &quot;-&quot;??_ ;_ @_ "/>
    <numFmt numFmtId="176" formatCode="#,##0.0"/>
  </numFmts>
  <fonts count="37" x14ac:knownFonts="1">
    <font>
      <sz val="11"/>
      <color theme="1"/>
      <name val="Calibri"/>
      <family val="2"/>
      <scheme val="minor"/>
    </font>
    <font>
      <sz val="11"/>
      <color theme="1"/>
      <name val="Calibri"/>
      <family val="2"/>
      <scheme val="minor"/>
    </font>
    <font>
      <sz val="10"/>
      <name val="Arial"/>
      <family val="2"/>
    </font>
    <font>
      <sz val="8"/>
      <name val="Arial"/>
      <family val="2"/>
    </font>
    <font>
      <sz val="10"/>
      <name val="MS Sans Serif"/>
      <family val="2"/>
    </font>
    <font>
      <sz val="10"/>
      <name val="Times New Roman"/>
      <family val="1"/>
    </font>
    <font>
      <b/>
      <sz val="11"/>
      <color theme="1"/>
      <name val="Calibri"/>
      <family val="2"/>
      <scheme val="minor"/>
    </font>
    <font>
      <sz val="11"/>
      <color theme="1"/>
      <name val="Times New Roman"/>
      <family val="1"/>
    </font>
    <font>
      <sz val="11"/>
      <name val="Times New Roman"/>
      <family val="1"/>
    </font>
    <font>
      <b/>
      <i/>
      <sz val="11"/>
      <name val="Times New Roman"/>
      <family val="1"/>
    </font>
    <font>
      <i/>
      <sz val="11"/>
      <name val="Times New Roman"/>
      <family val="1"/>
    </font>
    <font>
      <sz val="11"/>
      <color rgb="FFFFFFFF"/>
      <name val="Times New Roman"/>
      <family val="1"/>
    </font>
    <font>
      <sz val="8"/>
      <name val="Helv"/>
    </font>
    <font>
      <u/>
      <sz val="11"/>
      <color rgb="FF004488"/>
      <name val="Calibri"/>
      <family val="2"/>
      <scheme val="minor"/>
    </font>
    <font>
      <u/>
      <sz val="11"/>
      <color rgb="FF0066AA"/>
      <name val="Calibri"/>
      <family val="2"/>
      <scheme val="minor"/>
    </font>
    <font>
      <sz val="11"/>
      <name val="Calibri"/>
      <family val="2"/>
    </font>
    <font>
      <sz val="11"/>
      <color rgb="FF000000"/>
      <name val="Calibri"/>
      <family val="2"/>
    </font>
    <font>
      <sz val="10"/>
      <name val="MS Sans Serif"/>
      <family val="2"/>
    </font>
    <font>
      <b/>
      <sz val="11"/>
      <color theme="1"/>
      <name val="Times New Roman"/>
      <family val="1"/>
    </font>
    <font>
      <b/>
      <sz val="11"/>
      <name val="Times New Roman"/>
      <family val="1"/>
    </font>
    <font>
      <sz val="11"/>
      <name val="Arial"/>
      <family val="2"/>
    </font>
    <font>
      <sz val="11"/>
      <color theme="1"/>
      <name val="Times New Roman"/>
      <family val="2"/>
    </font>
    <font>
      <i/>
      <sz val="11"/>
      <color theme="1"/>
      <name val="Calibri"/>
      <family val="2"/>
      <scheme val="minor"/>
    </font>
    <font>
      <b/>
      <i/>
      <sz val="11"/>
      <color theme="1"/>
      <name val="Calibri"/>
      <family val="2"/>
      <scheme val="minor"/>
    </font>
    <font>
      <sz val="8"/>
      <name val="Arial"/>
      <family val="2"/>
    </font>
    <font>
      <sz val="18"/>
      <color theme="1"/>
      <name val="Times New Roman"/>
      <family val="1"/>
    </font>
    <font>
      <u/>
      <sz val="11"/>
      <color theme="10"/>
      <name val="Calibri"/>
      <family val="2"/>
      <scheme val="minor"/>
    </font>
    <font>
      <sz val="11"/>
      <color indexed="8"/>
      <name val="Calibri"/>
      <family val="2"/>
    </font>
    <font>
      <sz val="10"/>
      <name val="MS Sans Serif"/>
      <family val="2"/>
    </font>
    <font>
      <b/>
      <sz val="11"/>
      <color rgb="FF000000"/>
      <name val="Times New Roman"/>
      <family val="1"/>
    </font>
    <font>
      <sz val="11"/>
      <color theme="1"/>
      <name val="Calibri"/>
      <family val="2"/>
    </font>
    <font>
      <sz val="11"/>
      <color rgb="FF000000"/>
      <name val="Times New Roman"/>
      <family val="1"/>
    </font>
    <font>
      <i/>
      <sz val="11"/>
      <color rgb="FF000000"/>
      <name val="Calibri"/>
      <family val="2"/>
    </font>
    <font>
      <b/>
      <sz val="11"/>
      <color rgb="FF000000"/>
      <name val="Calibri"/>
      <family val="2"/>
    </font>
    <font>
      <sz val="10"/>
      <name val="Arial"/>
      <family val="2"/>
    </font>
    <font>
      <sz val="10"/>
      <color theme="1"/>
      <name val="Arial Narrow"/>
      <family val="2"/>
    </font>
    <font>
      <sz val="10"/>
      <name val="Arial"/>
    </font>
  </fonts>
  <fills count="34">
    <fill>
      <patternFill patternType="none"/>
    </fill>
    <fill>
      <patternFill patternType="gray125"/>
    </fill>
    <fill>
      <patternFill patternType="solid">
        <fgColor theme="6" tint="0.59999389629810485"/>
        <bgColor indexed="64"/>
      </patternFill>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rgb="FFFFFFFF"/>
        <bgColor rgb="FF000000"/>
      </patternFill>
    </fill>
    <fill>
      <patternFill patternType="solid">
        <fgColor rgb="FFFABF8F"/>
        <bgColor rgb="FF000000"/>
      </patternFill>
    </fill>
    <fill>
      <patternFill patternType="solid">
        <fgColor rgb="FFDAEEF3"/>
        <bgColor rgb="FF000000"/>
      </patternFill>
    </fill>
    <fill>
      <patternFill patternType="solid">
        <fgColor rgb="FFF2DCDB"/>
        <bgColor rgb="FF000000"/>
      </patternFill>
    </fill>
    <fill>
      <patternFill patternType="solid">
        <fgColor rgb="FFE6B8B7"/>
        <bgColor rgb="FF000000"/>
      </patternFill>
    </fill>
    <fill>
      <patternFill patternType="solid">
        <fgColor rgb="FFD8E4BC"/>
        <bgColor rgb="FF000000"/>
      </patternFill>
    </fill>
    <fill>
      <patternFill patternType="solid">
        <fgColor rgb="FFE4DFEC"/>
        <bgColor rgb="FF000000"/>
      </patternFill>
    </fill>
    <fill>
      <patternFill patternType="solid">
        <fgColor theme="2" tint="-9.9978637043366805E-2"/>
        <bgColor indexed="64"/>
      </patternFill>
    </fill>
  </fills>
  <borders count="20">
    <border>
      <left/>
      <right/>
      <top/>
      <bottom/>
      <diagonal/>
    </border>
    <border>
      <left/>
      <right/>
      <top style="medium">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right/>
      <top/>
      <bottom style="medium">
        <color indexed="64"/>
      </bottom>
      <diagonal/>
    </border>
    <border>
      <left/>
      <right/>
      <top style="thin">
        <color indexed="64"/>
      </top>
      <bottom style="thin">
        <color indexed="64"/>
      </bottom>
      <diagonal/>
    </border>
    <border>
      <left/>
      <right/>
      <top style="thin">
        <color indexed="64"/>
      </top>
      <bottom/>
      <diagonal/>
    </border>
    <border>
      <left/>
      <right/>
      <top style="hair">
        <color indexed="64"/>
      </top>
      <bottom style="thin">
        <color indexed="64"/>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hair">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top/>
      <bottom/>
      <diagonal/>
    </border>
    <border>
      <left/>
      <right/>
      <top style="thin">
        <color indexed="64"/>
      </top>
      <bottom style="hair">
        <color indexed="64"/>
      </bottom>
      <diagonal/>
    </border>
  </borders>
  <cellStyleXfs count="34347">
    <xf numFmtId="0" fontId="0" fillId="0" borderId="0"/>
    <xf numFmtId="164" fontId="1" fillId="0" borderId="0" applyFont="0" applyFill="0" applyBorder="0" applyAlignment="0" applyProtection="0"/>
    <xf numFmtId="0" fontId="3" fillId="0" borderId="0"/>
    <xf numFmtId="0" fontId="3" fillId="0" borderId="0"/>
    <xf numFmtId="0" fontId="5" fillId="0" borderId="0"/>
    <xf numFmtId="9" fontId="3" fillId="0" borderId="0" applyFont="0" applyFill="0" applyBorder="0" applyAlignment="0" applyProtection="0"/>
    <xf numFmtId="0" fontId="2" fillId="0" borderId="0"/>
    <xf numFmtId="0" fontId="2" fillId="0" borderId="0"/>
    <xf numFmtId="0" fontId="3" fillId="0" borderId="0"/>
    <xf numFmtId="0" fontId="3" fillId="0" borderId="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1" fillId="0" borderId="0"/>
    <xf numFmtId="0" fontId="1" fillId="0" borderId="0"/>
    <xf numFmtId="0" fontId="1" fillId="0" borderId="0"/>
    <xf numFmtId="164" fontId="2" fillId="0" borderId="0" applyFont="0" applyFill="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2"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2"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0" borderId="0"/>
    <xf numFmtId="0" fontId="2" fillId="0" borderId="0"/>
    <xf numFmtId="0" fontId="2"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pplyNumberFormat="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7" fontId="12" fillId="0" borderId="5" applyFont="0" applyFill="0" applyBorder="0" applyAlignment="0" applyProtection="0">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0" fontId="4" fillId="0" borderId="0" applyFont="0" applyFill="0" applyBorder="0" applyAlignment="0" applyProtection="0"/>
    <xf numFmtId="0" fontId="17" fillId="0" borderId="0"/>
    <xf numFmtId="9" fontId="4" fillId="0" borderId="0" applyFont="0" applyFill="0" applyBorder="0" applyAlignment="0" applyProtection="0"/>
    <xf numFmtId="0" fontId="12" fillId="0" borderId="0"/>
    <xf numFmtId="0" fontId="2" fillId="0" borderId="0"/>
    <xf numFmtId="164" fontId="1" fillId="0" borderId="0" applyFont="0" applyFill="0" applyBorder="0" applyAlignment="0" applyProtection="0"/>
    <xf numFmtId="0" fontId="4" fillId="0" borderId="0"/>
    <xf numFmtId="9" fontId="2" fillId="0" borderId="0" applyFont="0" applyFill="0" applyBorder="0" applyAlignment="0" applyProtection="0"/>
    <xf numFmtId="0" fontId="5" fillId="0" borderId="0"/>
    <xf numFmtId="172" fontId="5"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0" fontId="5" fillId="0" borderId="0"/>
    <xf numFmtId="0" fontId="21" fillId="0" borderId="0"/>
    <xf numFmtId="0" fontId="2" fillId="0" borderId="0"/>
    <xf numFmtId="0" fontId="2" fillId="0" borderId="0"/>
    <xf numFmtId="0" fontId="21" fillId="0" borderId="0"/>
    <xf numFmtId="164" fontId="2" fillId="0" borderId="0" applyFont="0" applyFill="0" applyBorder="0" applyAlignment="0" applyProtection="0"/>
    <xf numFmtId="164" fontId="2" fillId="0" borderId="0" applyFont="0" applyFill="0" applyBorder="0" applyAlignment="0" applyProtection="0"/>
    <xf numFmtId="172" fontId="2" fillId="0" borderId="0" applyFont="0" applyFill="0" applyBorder="0" applyAlignment="0" applyProtection="0"/>
    <xf numFmtId="0" fontId="5" fillId="0" borderId="0"/>
    <xf numFmtId="0" fontId="4" fillId="0" borderId="0"/>
    <xf numFmtId="40"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3" fillId="0" borderId="0"/>
    <xf numFmtId="164" fontId="1" fillId="0" borderId="0" applyFont="0" applyFill="0" applyBorder="0" applyAlignment="0" applyProtection="0"/>
    <xf numFmtId="9" fontId="3" fillId="0" borderId="0" applyFont="0" applyFill="0" applyBorder="0" applyAlignment="0" applyProtection="0"/>
    <xf numFmtId="0" fontId="3" fillId="0" borderId="0"/>
    <xf numFmtId="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0" fontId="4" fillId="0" borderId="0"/>
    <xf numFmtId="40" fontId="4" fillId="0" borderId="0" applyFont="0" applyFill="0" applyBorder="0" applyAlignment="0" applyProtection="0"/>
    <xf numFmtId="9" fontId="4" fillId="0" borderId="0" applyFont="0" applyFill="0" applyBorder="0" applyAlignment="0" applyProtection="0"/>
    <xf numFmtId="0" fontId="24" fillId="0" borderId="0"/>
    <xf numFmtId="9" fontId="24" fillId="0" borderId="0" applyFont="0" applyFill="0" applyBorder="0" applyAlignment="0" applyProtection="0"/>
    <xf numFmtId="0" fontId="3" fillId="0" borderId="0"/>
    <xf numFmtId="164" fontId="1" fillId="0" borderId="0" applyFont="0" applyFill="0" applyBorder="0" applyAlignment="0" applyProtection="0"/>
    <xf numFmtId="9" fontId="3" fillId="0" borderId="0" applyFont="0" applyFill="0" applyBorder="0" applyAlignment="0" applyProtection="0"/>
    <xf numFmtId="0" fontId="2" fillId="0" borderId="0"/>
    <xf numFmtId="0" fontId="2" fillId="0" borderId="0"/>
    <xf numFmtId="0" fontId="26" fillId="0" borderId="0" applyNumberFormat="0" applyFill="0" applyBorder="0" applyAlignment="0" applyProtection="0"/>
    <xf numFmtId="0" fontId="27" fillId="23" borderId="0" applyNumberFormat="0" applyBorder="0" applyAlignment="0" applyProtection="0"/>
    <xf numFmtId="164" fontId="1" fillId="0" borderId="0" applyFont="0" applyFill="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 fillId="0" borderId="0"/>
    <xf numFmtId="9" fontId="3" fillId="0" borderId="0" applyFont="0" applyFill="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40" fontId="4" fillId="0" borderId="0" applyFont="0" applyFill="0" applyBorder="0" applyAlignment="0" applyProtection="0"/>
    <xf numFmtId="9" fontId="4" fillId="0" borderId="0" applyFont="0" applyFill="0" applyBorder="0" applyAlignment="0" applyProtection="0"/>
    <xf numFmtId="0" fontId="28" fillId="0" borderId="0"/>
    <xf numFmtId="40" fontId="4" fillId="0" borderId="0" applyFont="0" applyFill="0" applyBorder="0" applyAlignment="0" applyProtection="0"/>
    <xf numFmtId="9" fontId="4" fillId="0" borderId="0" applyFont="0" applyFill="0" applyBorder="0" applyAlignment="0" applyProtection="0"/>
    <xf numFmtId="0" fontId="28" fillId="0" borderId="0"/>
    <xf numFmtId="40" fontId="4" fillId="0" borderId="0" applyFont="0" applyFill="0" applyBorder="0" applyAlignment="0" applyProtection="0"/>
    <xf numFmtId="9" fontId="4" fillId="0" borderId="0" applyFont="0" applyFill="0" applyBorder="0" applyAlignment="0" applyProtection="0"/>
    <xf numFmtId="0" fontId="28" fillId="0" borderId="0"/>
    <xf numFmtId="40" fontId="4" fillId="0" borderId="0" applyFont="0" applyFill="0" applyBorder="0" applyAlignment="0" applyProtection="0"/>
    <xf numFmtId="9" fontId="4" fillId="0" borderId="0" applyFont="0" applyFill="0" applyBorder="0" applyAlignment="0" applyProtection="0"/>
    <xf numFmtId="0" fontId="28" fillId="0" borderId="0"/>
    <xf numFmtId="0" fontId="28" fillId="0" borderId="0"/>
    <xf numFmtId="9" fontId="4" fillId="0" borderId="0" applyFont="0" applyFill="0" applyBorder="0" applyAlignment="0" applyProtection="0"/>
    <xf numFmtId="0" fontId="28" fillId="0" borderId="0"/>
    <xf numFmtId="9" fontId="4" fillId="0" borderId="0" applyFont="0" applyFill="0" applyBorder="0" applyAlignment="0" applyProtection="0"/>
    <xf numFmtId="0" fontId="28" fillId="0" borderId="0"/>
    <xf numFmtId="9" fontId="4" fillId="0" borderId="0" applyFont="0" applyFill="0" applyBorder="0" applyAlignment="0" applyProtection="0"/>
    <xf numFmtId="0" fontId="28" fillId="0" borderId="0"/>
    <xf numFmtId="9" fontId="4" fillId="0" borderId="0" applyFont="0" applyFill="0" applyBorder="0" applyAlignment="0" applyProtection="0"/>
    <xf numFmtId="0" fontId="28" fillId="0" borderId="0"/>
    <xf numFmtId="9" fontId="4" fillId="0" borderId="0" applyFont="0" applyFill="0" applyBorder="0" applyAlignment="0" applyProtection="0"/>
    <xf numFmtId="0" fontId="28" fillId="0" borderId="0"/>
    <xf numFmtId="9" fontId="4" fillId="0" borderId="0" applyFont="0" applyFill="0" applyBorder="0" applyAlignment="0" applyProtection="0"/>
    <xf numFmtId="0" fontId="28" fillId="0" borderId="0"/>
    <xf numFmtId="9" fontId="4" fillId="0" borderId="0" applyFont="0" applyFill="0" applyBorder="0" applyAlignment="0" applyProtection="0"/>
    <xf numFmtId="0" fontId="28" fillId="0" borderId="0"/>
    <xf numFmtId="9" fontId="4" fillId="0" borderId="0" applyFont="0" applyFill="0" applyBorder="0" applyAlignment="0" applyProtection="0"/>
    <xf numFmtId="9" fontId="4" fillId="0" borderId="0" applyFont="0" applyFill="0" applyBorder="0" applyAlignment="0" applyProtection="0"/>
    <xf numFmtId="0" fontId="2" fillId="0" borderId="0"/>
    <xf numFmtId="0" fontId="34" fillId="0" borderId="0"/>
    <xf numFmtId="0" fontId="2" fillId="0" borderId="0"/>
    <xf numFmtId="0" fontId="2" fillId="0" borderId="0"/>
    <xf numFmtId="9" fontId="2" fillId="0" borderId="0" applyFont="0" applyFill="0" applyBorder="0" applyAlignment="0" applyProtection="0"/>
    <xf numFmtId="0" fontId="5"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5" fillId="0" borderId="0"/>
    <xf numFmtId="9" fontId="2" fillId="0" borderId="0" applyFont="0" applyFill="0" applyBorder="0" applyAlignment="0" applyProtection="0"/>
    <xf numFmtId="0" fontId="5" fillId="0" borderId="0"/>
    <xf numFmtId="0" fontId="36" fillId="0" borderId="0"/>
    <xf numFmtId="0" fontId="2" fillId="0" borderId="0"/>
    <xf numFmtId="9" fontId="2" fillId="0" borderId="0" applyFont="0" applyFill="0" applyBorder="0" applyAlignment="0" applyProtection="0"/>
    <xf numFmtId="0" fontId="5" fillId="0" borderId="0"/>
    <xf numFmtId="0" fontId="2" fillId="0" borderId="0"/>
    <xf numFmtId="9" fontId="2" fillId="0" borderId="0" applyFont="0" applyFill="0" applyBorder="0" applyAlignment="0" applyProtection="0"/>
    <xf numFmtId="0" fontId="5" fillId="0" borderId="0"/>
  </cellStyleXfs>
  <cellXfs count="494">
    <xf numFmtId="0" fontId="0" fillId="0" borderId="0" xfId="0"/>
    <xf numFmtId="0" fontId="0" fillId="0" borderId="0" xfId="0"/>
    <xf numFmtId="0" fontId="9" fillId="17" borderId="1" xfId="2" applyFont="1" applyFill="1" applyBorder="1" applyAlignment="1">
      <alignment horizontal="left"/>
    </xf>
    <xf numFmtId="0" fontId="8" fillId="17" borderId="10" xfId="2" applyFont="1" applyFill="1" applyBorder="1" applyAlignment="1"/>
    <xf numFmtId="165" fontId="8" fillId="17" borderId="10" xfId="2" applyNumberFormat="1" applyFont="1" applyFill="1" applyBorder="1" applyAlignment="1"/>
    <xf numFmtId="0" fontId="8" fillId="18" borderId="10" xfId="2" applyFont="1" applyFill="1" applyBorder="1" applyAlignment="1"/>
    <xf numFmtId="165" fontId="8" fillId="18" borderId="10" xfId="2" applyNumberFormat="1" applyFont="1" applyFill="1" applyBorder="1" applyAlignment="1"/>
    <xf numFmtId="165" fontId="10" fillId="19" borderId="1" xfId="2" applyNumberFormat="1" applyFont="1" applyFill="1" applyBorder="1" applyAlignment="1">
      <alignment horizontal="left"/>
    </xf>
    <xf numFmtId="165" fontId="8" fillId="19" borderId="10" xfId="2" applyNumberFormat="1" applyFont="1" applyFill="1" applyBorder="1" applyAlignment="1"/>
    <xf numFmtId="165" fontId="10" fillId="2" borderId="1" xfId="2" applyNumberFormat="1" applyFont="1" applyFill="1" applyBorder="1" applyAlignment="1">
      <alignment horizontal="left"/>
    </xf>
    <xf numFmtId="165" fontId="10" fillId="20" borderId="1" xfId="0" applyNumberFormat="1" applyFont="1" applyFill="1" applyBorder="1" applyAlignment="1">
      <alignment horizontal="left"/>
    </xf>
    <xf numFmtId="165" fontId="8" fillId="20" borderId="10" xfId="0" applyNumberFormat="1" applyFont="1" applyFill="1" applyBorder="1" applyAlignment="1"/>
    <xf numFmtId="165" fontId="9" fillId="18" borderId="1" xfId="2" applyNumberFormat="1" applyFont="1" applyFill="1" applyBorder="1" applyAlignment="1">
      <alignment horizontal="left"/>
    </xf>
    <xf numFmtId="0" fontId="9" fillId="2" borderId="1" xfId="2" applyFont="1" applyFill="1" applyBorder="1" applyAlignment="1">
      <alignment horizontal="left" wrapText="1"/>
    </xf>
    <xf numFmtId="0" fontId="9" fillId="20" borderId="1" xfId="0" applyFont="1" applyFill="1" applyBorder="1" applyAlignment="1">
      <alignment horizontal="left" wrapText="1"/>
    </xf>
    <xf numFmtId="0" fontId="7" fillId="0" borderId="0" xfId="0" applyFont="1"/>
    <xf numFmtId="0" fontId="7" fillId="0" borderId="0" xfId="0" applyFont="1" applyAlignment="1">
      <alignment horizontal="right"/>
    </xf>
    <xf numFmtId="166" fontId="9" fillId="18" borderId="1" xfId="1" applyNumberFormat="1" applyFont="1" applyFill="1" applyBorder="1" applyAlignment="1">
      <alignment horizontal="left"/>
    </xf>
    <xf numFmtId="166" fontId="9" fillId="2" borderId="1" xfId="1" applyNumberFormat="1" applyFont="1" applyFill="1" applyBorder="1" applyAlignment="1">
      <alignment horizontal="left" wrapText="1"/>
    </xf>
    <xf numFmtId="166" fontId="9" fillId="20" borderId="1" xfId="1" applyNumberFormat="1" applyFont="1" applyFill="1" applyBorder="1" applyAlignment="1">
      <alignment horizontal="left" wrapText="1"/>
    </xf>
    <xf numFmtId="165" fontId="9" fillId="19" borderId="1" xfId="2" applyNumberFormat="1" applyFont="1" applyFill="1" applyBorder="1" applyAlignment="1">
      <alignment horizontal="left"/>
    </xf>
    <xf numFmtId="0" fontId="9" fillId="2" borderId="10" xfId="2" applyFont="1" applyFill="1" applyBorder="1" applyAlignment="1">
      <alignment horizontal="left" wrapText="1"/>
    </xf>
    <xf numFmtId="165" fontId="8" fillId="2" borderId="10" xfId="2" applyNumberFormat="1" applyFont="1" applyFill="1" applyBorder="1" applyAlignment="1">
      <alignment horizontal="right" wrapText="1"/>
    </xf>
    <xf numFmtId="0" fontId="9" fillId="20" borderId="10" xfId="0" applyFont="1" applyFill="1" applyBorder="1" applyAlignment="1">
      <alignment horizontal="left" wrapText="1"/>
    </xf>
    <xf numFmtId="165" fontId="8" fillId="17" borderId="10" xfId="2" applyNumberFormat="1" applyFont="1" applyFill="1" applyBorder="1" applyAlignment="1">
      <alignment horizontal="right" vertical="center"/>
    </xf>
    <xf numFmtId="166" fontId="8" fillId="17" borderId="10" xfId="1" applyNumberFormat="1" applyFont="1" applyFill="1" applyBorder="1" applyAlignment="1">
      <alignment horizontal="right"/>
    </xf>
    <xf numFmtId="0" fontId="7" fillId="0" borderId="0" xfId="0" applyFont="1" applyBorder="1"/>
    <xf numFmtId="0" fontId="8" fillId="0" borderId="0" xfId="0" applyFont="1" applyBorder="1" applyAlignment="1">
      <alignment horizontal="right" vertical="top"/>
    </xf>
    <xf numFmtId="0" fontId="8" fillId="21" borderId="0" xfId="0" applyFont="1" applyFill="1" applyBorder="1"/>
    <xf numFmtId="0" fontId="7" fillId="21" borderId="0" xfId="0" applyFont="1" applyFill="1"/>
    <xf numFmtId="0" fontId="0" fillId="21" borderId="0" xfId="0" applyFill="1"/>
    <xf numFmtId="166" fontId="7" fillId="21" borderId="0" xfId="1" applyNumberFormat="1" applyFont="1" applyFill="1" applyBorder="1" applyAlignment="1"/>
    <xf numFmtId="165" fontId="7" fillId="0" borderId="0" xfId="0" applyNumberFormat="1" applyFont="1"/>
    <xf numFmtId="166" fontId="18" fillId="21" borderId="0" xfId="1" applyNumberFormat="1" applyFont="1" applyFill="1" applyBorder="1" applyAlignment="1">
      <alignment vertical="top" wrapText="1"/>
    </xf>
    <xf numFmtId="166" fontId="18" fillId="21" borderId="0" xfId="1" applyNumberFormat="1" applyFont="1" applyFill="1" applyBorder="1" applyAlignment="1">
      <alignment horizontal="left" vertical="top" wrapText="1"/>
    </xf>
    <xf numFmtId="0" fontId="7" fillId="21" borderId="0" xfId="0" applyFont="1" applyFill="1" applyBorder="1"/>
    <xf numFmtId="0" fontId="7" fillId="21" borderId="0" xfId="0" applyFont="1" applyFill="1" applyBorder="1" applyAlignment="1">
      <alignment wrapText="1"/>
    </xf>
    <xf numFmtId="0" fontId="18" fillId="21" borderId="0" xfId="0" applyFont="1" applyFill="1"/>
    <xf numFmtId="165" fontId="7" fillId="21" borderId="0" xfId="0" applyNumberFormat="1" applyFont="1" applyFill="1"/>
    <xf numFmtId="1" fontId="7" fillId="21" borderId="0" xfId="0" applyNumberFormat="1" applyFont="1" applyFill="1"/>
    <xf numFmtId="0" fontId="18" fillId="21" borderId="6" xfId="0" applyFont="1" applyFill="1" applyBorder="1"/>
    <xf numFmtId="165" fontId="7" fillId="21" borderId="0" xfId="0" applyNumberFormat="1" applyFont="1" applyFill="1" applyBorder="1"/>
    <xf numFmtId="0" fontId="7" fillId="21" borderId="4" xfId="0" applyFont="1" applyFill="1" applyBorder="1"/>
    <xf numFmtId="0" fontId="18" fillId="21" borderId="0" xfId="0" applyFont="1" applyFill="1" applyBorder="1" applyAlignment="1">
      <alignment wrapText="1"/>
    </xf>
    <xf numFmtId="165" fontId="18" fillId="21" borderId="4" xfId="0" applyNumberFormat="1" applyFont="1" applyFill="1" applyBorder="1" applyAlignment="1">
      <alignment horizontal="right"/>
    </xf>
    <xf numFmtId="0" fontId="18" fillId="21" borderId="4" xfId="0" applyFont="1" applyFill="1" applyBorder="1" applyAlignment="1">
      <alignment horizontal="right"/>
    </xf>
    <xf numFmtId="165" fontId="7" fillId="21" borderId="4" xfId="0" applyNumberFormat="1" applyFont="1" applyFill="1" applyBorder="1"/>
    <xf numFmtId="0" fontId="18" fillId="21" borderId="7" xfId="0" applyFont="1" applyFill="1" applyBorder="1"/>
    <xf numFmtId="165" fontId="18" fillId="21" borderId="7" xfId="0" applyNumberFormat="1" applyFont="1" applyFill="1" applyBorder="1" applyAlignment="1">
      <alignment horizontal="right"/>
    </xf>
    <xf numFmtId="165" fontId="18" fillId="21" borderId="6" xfId="0" applyNumberFormat="1" applyFont="1" applyFill="1" applyBorder="1" applyAlignment="1">
      <alignment horizontal="right"/>
    </xf>
    <xf numFmtId="0" fontId="8" fillId="21" borderId="4" xfId="2" applyFont="1" applyFill="1" applyBorder="1" applyAlignment="1"/>
    <xf numFmtId="0" fontId="19" fillId="21" borderId="0" xfId="0" applyFont="1" applyFill="1" applyBorder="1" applyAlignment="1">
      <alignment vertical="top" wrapText="1"/>
    </xf>
    <xf numFmtId="166" fontId="18" fillId="21" borderId="4" xfId="1" applyNumberFormat="1" applyFont="1" applyFill="1" applyBorder="1" applyAlignment="1">
      <alignment vertical="top" wrapText="1"/>
    </xf>
    <xf numFmtId="166" fontId="18" fillId="21" borderId="4" xfId="1" applyNumberFormat="1" applyFont="1" applyFill="1" applyBorder="1" applyAlignment="1">
      <alignment horizontal="left" vertical="top" wrapText="1"/>
    </xf>
    <xf numFmtId="0" fontId="8" fillId="21" borderId="7" xfId="2" applyFont="1" applyFill="1" applyBorder="1" applyAlignment="1"/>
    <xf numFmtId="165" fontId="8" fillId="21" borderId="7" xfId="2" applyNumberFormat="1" applyFont="1" applyFill="1" applyBorder="1" applyAlignment="1"/>
    <xf numFmtId="165" fontId="8" fillId="21" borderId="7" xfId="15" applyNumberFormat="1" applyFont="1" applyFill="1" applyBorder="1"/>
    <xf numFmtId="0" fontId="8" fillId="21" borderId="0" xfId="2" applyFont="1" applyFill="1" applyBorder="1" applyAlignment="1"/>
    <xf numFmtId="165" fontId="8" fillId="21" borderId="4" xfId="15" applyNumberFormat="1" applyFont="1" applyFill="1" applyBorder="1"/>
    <xf numFmtId="0" fontId="8" fillId="21" borderId="9" xfId="0" applyFont="1" applyFill="1" applyBorder="1" applyAlignment="1"/>
    <xf numFmtId="165" fontId="8" fillId="21" borderId="9" xfId="0" applyNumberFormat="1" applyFont="1" applyFill="1" applyBorder="1" applyAlignment="1"/>
    <xf numFmtId="165" fontId="8" fillId="21" borderId="4" xfId="2" applyNumberFormat="1" applyFont="1" applyFill="1" applyBorder="1" applyAlignment="1"/>
    <xf numFmtId="0" fontId="8" fillId="21" borderId="4" xfId="0" applyFont="1" applyFill="1" applyBorder="1" applyAlignment="1"/>
    <xf numFmtId="165" fontId="8" fillId="21" borderId="4" xfId="0" applyNumberFormat="1" applyFont="1" applyFill="1" applyBorder="1" applyAlignment="1"/>
    <xf numFmtId="0" fontId="11" fillId="21" borderId="0" xfId="0" applyFont="1" applyFill="1" applyBorder="1" applyAlignment="1"/>
    <xf numFmtId="165" fontId="11" fillId="21" borderId="0" xfId="0" applyNumberFormat="1" applyFont="1" applyFill="1" applyBorder="1" applyAlignment="1"/>
    <xf numFmtId="0" fontId="8" fillId="21" borderId="0" xfId="0" applyFont="1" applyFill="1" applyBorder="1" applyAlignment="1"/>
    <xf numFmtId="165" fontId="8" fillId="21" borderId="0" xfId="0" applyNumberFormat="1" applyFont="1" applyFill="1" applyBorder="1" applyAlignment="1"/>
    <xf numFmtId="0" fontId="8" fillId="21" borderId="4" xfId="2" applyFont="1" applyFill="1" applyBorder="1" applyAlignment="1">
      <alignment horizontal="right"/>
    </xf>
    <xf numFmtId="0" fontId="8" fillId="18" borderId="10" xfId="2" applyFont="1" applyFill="1" applyBorder="1" applyAlignment="1">
      <alignment horizontal="right"/>
    </xf>
    <xf numFmtId="165" fontId="8" fillId="21" borderId="9" xfId="0" applyNumberFormat="1" applyFont="1" applyFill="1" applyBorder="1" applyAlignment="1">
      <alignment horizontal="right"/>
    </xf>
    <xf numFmtId="165" fontId="8" fillId="19" borderId="10" xfId="2" applyNumberFormat="1" applyFont="1" applyFill="1" applyBorder="1" applyAlignment="1">
      <alignment horizontal="right"/>
    </xf>
    <xf numFmtId="0" fontId="7" fillId="21" borderId="0" xfId="0" applyFont="1" applyFill="1" applyAlignment="1">
      <alignment horizontal="right"/>
    </xf>
    <xf numFmtId="165" fontId="8" fillId="21" borderId="4" xfId="0" applyNumberFormat="1" applyFont="1" applyFill="1" applyBorder="1" applyAlignment="1">
      <alignment horizontal="right"/>
    </xf>
    <xf numFmtId="165" fontId="10" fillId="2" borderId="1" xfId="2" applyNumberFormat="1" applyFont="1" applyFill="1" applyBorder="1" applyAlignment="1">
      <alignment horizontal="right"/>
    </xf>
    <xf numFmtId="165" fontId="8" fillId="21" borderId="9" xfId="2" applyNumberFormat="1" applyFont="1" applyFill="1" applyBorder="1" applyAlignment="1">
      <alignment horizontal="right"/>
    </xf>
    <xf numFmtId="0" fontId="8" fillId="2" borderId="10" xfId="2" applyFont="1" applyFill="1" applyBorder="1" applyAlignment="1">
      <alignment horizontal="right" wrapText="1"/>
    </xf>
    <xf numFmtId="165" fontId="10" fillId="20" borderId="1" xfId="0" applyNumberFormat="1" applyFont="1" applyFill="1" applyBorder="1" applyAlignment="1">
      <alignment horizontal="right"/>
    </xf>
    <xf numFmtId="165" fontId="8" fillId="20" borderId="10" xfId="0" applyNumberFormat="1" applyFont="1" applyFill="1" applyBorder="1" applyAlignment="1">
      <alignment horizontal="right"/>
    </xf>
    <xf numFmtId="165" fontId="8" fillId="21" borderId="0" xfId="0" applyNumberFormat="1" applyFont="1" applyFill="1" applyBorder="1" applyAlignment="1">
      <alignment horizontal="right"/>
    </xf>
    <xf numFmtId="166" fontId="9" fillId="18" borderId="1" xfId="1" applyNumberFormat="1" applyFont="1" applyFill="1" applyBorder="1" applyAlignment="1">
      <alignment horizontal="right"/>
    </xf>
    <xf numFmtId="165" fontId="9" fillId="18" borderId="1" xfId="2" applyNumberFormat="1" applyFont="1" applyFill="1" applyBorder="1" applyAlignment="1">
      <alignment horizontal="right"/>
    </xf>
    <xf numFmtId="165" fontId="8" fillId="18" borderId="10" xfId="2" applyNumberFormat="1" applyFont="1" applyFill="1" applyBorder="1" applyAlignment="1">
      <alignment horizontal="right"/>
    </xf>
    <xf numFmtId="165" fontId="10" fillId="19" borderId="1" xfId="2" applyNumberFormat="1" applyFont="1" applyFill="1" applyBorder="1" applyAlignment="1">
      <alignment horizontal="right"/>
    </xf>
    <xf numFmtId="165" fontId="9" fillId="19" borderId="1" xfId="2" applyNumberFormat="1" applyFont="1" applyFill="1" applyBorder="1" applyAlignment="1">
      <alignment horizontal="right"/>
    </xf>
    <xf numFmtId="170" fontId="7" fillId="21" borderId="0" xfId="0" applyNumberFormat="1" applyFont="1" applyFill="1"/>
    <xf numFmtId="166" fontId="18" fillId="21" borderId="6" xfId="1" applyNumberFormat="1" applyFont="1" applyFill="1" applyBorder="1"/>
    <xf numFmtId="166" fontId="7" fillId="21" borderId="0" xfId="1" applyNumberFormat="1" applyFont="1" applyFill="1"/>
    <xf numFmtId="166" fontId="7" fillId="21" borderId="4" xfId="1" applyNumberFormat="1" applyFont="1" applyFill="1" applyBorder="1"/>
    <xf numFmtId="166" fontId="18" fillId="21" borderId="4" xfId="1" applyNumberFormat="1" applyFont="1" applyFill="1" applyBorder="1"/>
    <xf numFmtId="166" fontId="7" fillId="21" borderId="0" xfId="1" applyNumberFormat="1" applyFont="1" applyFill="1" applyBorder="1"/>
    <xf numFmtId="166" fontId="18" fillId="21" borderId="7" xfId="1" applyNumberFormat="1" applyFont="1" applyFill="1" applyBorder="1"/>
    <xf numFmtId="171" fontId="7" fillId="21" borderId="0" xfId="1" applyNumberFormat="1" applyFont="1" applyFill="1" applyBorder="1"/>
    <xf numFmtId="171" fontId="7" fillId="21" borderId="4" xfId="1" applyNumberFormat="1" applyFont="1" applyFill="1" applyBorder="1"/>
    <xf numFmtId="165" fontId="8" fillId="21" borderId="7" xfId="2" applyNumberFormat="1" applyFont="1" applyFill="1" applyBorder="1" applyAlignment="1">
      <alignment horizontal="right"/>
    </xf>
    <xf numFmtId="165" fontId="8" fillId="21" borderId="4" xfId="2" applyNumberFormat="1" applyFont="1" applyFill="1" applyBorder="1" applyAlignment="1">
      <alignment horizontal="right"/>
    </xf>
    <xf numFmtId="165" fontId="8" fillId="21" borderId="7" xfId="15" applyNumberFormat="1" applyFont="1" applyFill="1" applyBorder="1" applyAlignment="1">
      <alignment horizontal="right"/>
    </xf>
    <xf numFmtId="165" fontId="8" fillId="21" borderId="4" xfId="15" applyNumberFormat="1" applyFont="1" applyFill="1" applyBorder="1" applyAlignment="1">
      <alignment horizontal="right"/>
    </xf>
    <xf numFmtId="165" fontId="11" fillId="21" borderId="0" xfId="0" applyNumberFormat="1" applyFont="1" applyFill="1" applyBorder="1" applyAlignment="1">
      <alignment horizontal="right"/>
    </xf>
    <xf numFmtId="166" fontId="7" fillId="21" borderId="0" xfId="1" applyNumberFormat="1" applyFont="1" applyFill="1" applyAlignment="1">
      <alignment horizontal="right"/>
    </xf>
    <xf numFmtId="166" fontId="7" fillId="21" borderId="0" xfId="0" applyNumberFormat="1" applyFont="1" applyFill="1"/>
    <xf numFmtId="0" fontId="19" fillId="17" borderId="1" xfId="2" applyFont="1" applyFill="1" applyBorder="1" applyAlignment="1">
      <alignment horizontal="left"/>
    </xf>
    <xf numFmtId="165" fontId="19" fillId="18" borderId="1" xfId="2" applyNumberFormat="1" applyFont="1" applyFill="1" applyBorder="1" applyAlignment="1">
      <alignment horizontal="left"/>
    </xf>
    <xf numFmtId="166" fontId="19" fillId="18" borderId="1" xfId="1" applyNumberFormat="1" applyFont="1" applyFill="1" applyBorder="1" applyAlignment="1">
      <alignment horizontal="right"/>
    </xf>
    <xf numFmtId="166" fontId="19" fillId="18" borderId="1" xfId="1" applyNumberFormat="1" applyFont="1" applyFill="1" applyBorder="1" applyAlignment="1">
      <alignment horizontal="left"/>
    </xf>
    <xf numFmtId="165" fontId="19" fillId="19" borderId="1" xfId="2" applyNumberFormat="1" applyFont="1" applyFill="1" applyBorder="1" applyAlignment="1">
      <alignment horizontal="left"/>
    </xf>
    <xf numFmtId="0" fontId="19" fillId="2" borderId="1" xfId="2" applyFont="1" applyFill="1" applyBorder="1" applyAlignment="1">
      <alignment horizontal="left" wrapText="1"/>
    </xf>
    <xf numFmtId="166" fontId="19" fillId="2" borderId="1" xfId="1" applyNumberFormat="1" applyFont="1" applyFill="1" applyBorder="1" applyAlignment="1">
      <alignment horizontal="left" wrapText="1"/>
    </xf>
    <xf numFmtId="0" fontId="19" fillId="20" borderId="1" xfId="0" applyFont="1" applyFill="1" applyBorder="1" applyAlignment="1">
      <alignment horizontal="left"/>
    </xf>
    <xf numFmtId="166" fontId="19" fillId="20" borderId="1" xfId="1" applyNumberFormat="1" applyFont="1" applyFill="1" applyBorder="1" applyAlignment="1">
      <alignment horizontal="right"/>
    </xf>
    <xf numFmtId="166" fontId="19" fillId="19" borderId="1" xfId="1" applyNumberFormat="1" applyFont="1" applyFill="1" applyBorder="1" applyAlignment="1">
      <alignment horizontal="right"/>
    </xf>
    <xf numFmtId="0" fontId="19" fillId="17" borderId="10" xfId="2" applyFont="1" applyFill="1" applyBorder="1" applyAlignment="1"/>
    <xf numFmtId="165" fontId="19" fillId="17" borderId="10" xfId="2" applyNumberFormat="1" applyFont="1" applyFill="1" applyBorder="1" applyAlignment="1">
      <alignment horizontal="right" vertical="center"/>
    </xf>
    <xf numFmtId="0" fontId="19" fillId="18" borderId="10" xfId="2" applyFont="1" applyFill="1" applyBorder="1" applyAlignment="1"/>
    <xf numFmtId="0" fontId="19" fillId="19" borderId="10" xfId="2" applyFont="1" applyFill="1" applyBorder="1" applyAlignment="1"/>
    <xf numFmtId="166" fontId="18" fillId="21" borderId="7" xfId="1" applyNumberFormat="1" applyFont="1" applyFill="1" applyBorder="1" applyAlignment="1">
      <alignment vertical="top" wrapText="1"/>
    </xf>
    <xf numFmtId="1" fontId="7" fillId="0" borderId="0" xfId="0" applyNumberFormat="1" applyFont="1"/>
    <xf numFmtId="0" fontId="18" fillId="0" borderId="0" xfId="0" applyFont="1"/>
    <xf numFmtId="166" fontId="8" fillId="21" borderId="7" xfId="1" applyNumberFormat="1" applyFont="1" applyFill="1" applyBorder="1" applyAlignment="1"/>
    <xf numFmtId="166" fontId="8" fillId="21" borderId="4" xfId="1" applyNumberFormat="1" applyFont="1" applyFill="1" applyBorder="1" applyAlignment="1"/>
    <xf numFmtId="171" fontId="8" fillId="21" borderId="7" xfId="1" applyNumberFormat="1" applyFont="1" applyFill="1" applyBorder="1" applyAlignment="1"/>
    <xf numFmtId="171" fontId="8" fillId="21" borderId="4" xfId="1" applyNumberFormat="1" applyFont="1" applyFill="1" applyBorder="1" applyAlignment="1"/>
    <xf numFmtId="171" fontId="8" fillId="21" borderId="7" xfId="1" applyNumberFormat="1" applyFont="1" applyFill="1" applyBorder="1" applyAlignment="1">
      <alignment horizontal="right"/>
    </xf>
    <xf numFmtId="166" fontId="8" fillId="21" borderId="4" xfId="1" applyNumberFormat="1" applyFont="1" applyFill="1" applyBorder="1" applyAlignment="1">
      <alignment horizontal="right"/>
    </xf>
    <xf numFmtId="166" fontId="8" fillId="21" borderId="9" xfId="1" applyNumberFormat="1" applyFont="1" applyFill="1" applyBorder="1" applyAlignment="1"/>
    <xf numFmtId="171" fontId="8" fillId="21" borderId="9" xfId="1" applyNumberFormat="1" applyFont="1" applyFill="1" applyBorder="1" applyAlignment="1"/>
    <xf numFmtId="0" fontId="8" fillId="2" borderId="10" xfId="2" applyFont="1" applyFill="1" applyBorder="1" applyAlignment="1">
      <alignment horizontal="left"/>
    </xf>
    <xf numFmtId="0" fontId="8" fillId="20" borderId="10" xfId="0" applyFont="1" applyFill="1" applyBorder="1" applyAlignment="1">
      <alignment horizontal="left"/>
    </xf>
    <xf numFmtId="166" fontId="8" fillId="19" borderId="10" xfId="1" applyNumberFormat="1" applyFont="1" applyFill="1" applyBorder="1" applyAlignment="1">
      <alignment horizontal="right"/>
    </xf>
    <xf numFmtId="166" fontId="10" fillId="18" borderId="10" xfId="1" applyNumberFormat="1" applyFont="1" applyFill="1" applyBorder="1" applyAlignment="1">
      <alignment horizontal="right"/>
    </xf>
    <xf numFmtId="166" fontId="8" fillId="18" borderId="10" xfId="1" applyNumberFormat="1" applyFont="1" applyFill="1" applyBorder="1" applyAlignment="1">
      <alignment horizontal="left"/>
    </xf>
    <xf numFmtId="0" fontId="7" fillId="0" borderId="0" xfId="0" applyFont="1" applyAlignment="1"/>
    <xf numFmtId="165" fontId="8" fillId="21" borderId="12" xfId="0" applyNumberFormat="1" applyFont="1" applyFill="1" applyBorder="1" applyAlignment="1">
      <alignment horizontal="right"/>
    </xf>
    <xf numFmtId="166" fontId="8" fillId="20" borderId="10" xfId="1" applyNumberFormat="1" applyFont="1" applyFill="1" applyBorder="1" applyAlignment="1">
      <alignment horizontal="right"/>
    </xf>
    <xf numFmtId="166" fontId="8" fillId="2" borderId="10" xfId="1" applyNumberFormat="1" applyFont="1" applyFill="1" applyBorder="1" applyAlignment="1">
      <alignment horizontal="right"/>
    </xf>
    <xf numFmtId="166" fontId="19" fillId="20" borderId="1" xfId="1" applyNumberFormat="1" applyFont="1" applyFill="1" applyBorder="1" applyAlignment="1">
      <alignment horizontal="left"/>
    </xf>
    <xf numFmtId="166" fontId="8" fillId="20" borderId="10" xfId="1" applyNumberFormat="1" applyFont="1" applyFill="1" applyBorder="1" applyAlignment="1">
      <alignment horizontal="left"/>
    </xf>
    <xf numFmtId="0" fontId="8" fillId="21" borderId="9" xfId="0" applyFont="1" applyFill="1" applyBorder="1" applyAlignment="1">
      <alignment wrapText="1"/>
    </xf>
    <xf numFmtId="0" fontId="6" fillId="0" borderId="0" xfId="0" applyFont="1"/>
    <xf numFmtId="0" fontId="7" fillId="0" borderId="0" xfId="0" applyFont="1" applyAlignment="1">
      <alignment vertical="top" wrapText="1"/>
    </xf>
    <xf numFmtId="0" fontId="8" fillId="21" borderId="7" xfId="0" applyFont="1" applyFill="1" applyBorder="1" applyAlignment="1"/>
    <xf numFmtId="165" fontId="8" fillId="21" borderId="7" xfId="0" applyNumberFormat="1" applyFont="1" applyFill="1" applyBorder="1" applyAlignment="1">
      <alignment horizontal="right"/>
    </xf>
    <xf numFmtId="165" fontId="8" fillId="21" borderId="7" xfId="0" applyNumberFormat="1" applyFont="1" applyFill="1" applyBorder="1" applyAlignment="1"/>
    <xf numFmtId="0" fontId="3" fillId="0" borderId="0" xfId="2003" applyNumberFormat="1" applyFont="1" applyFill="1" applyBorder="1"/>
    <xf numFmtId="0" fontId="3" fillId="0" borderId="0" xfId="15" applyFont="1"/>
    <xf numFmtId="0" fontId="2" fillId="0" borderId="0" xfId="15" applyBorder="1"/>
    <xf numFmtId="0" fontId="8" fillId="0" borderId="0" xfId="15" applyFont="1"/>
    <xf numFmtId="0" fontId="8" fillId="21" borderId="0" xfId="15" applyFont="1" applyFill="1"/>
    <xf numFmtId="0" fontId="20" fillId="21" borderId="0" xfId="15" applyFont="1" applyFill="1" applyBorder="1"/>
    <xf numFmtId="0" fontId="20" fillId="21" borderId="0" xfId="15" applyFont="1" applyFill="1"/>
    <xf numFmtId="165" fontId="7" fillId="21" borderId="6" xfId="1" applyNumberFormat="1" applyFont="1" applyFill="1" applyBorder="1"/>
    <xf numFmtId="165" fontId="7" fillId="21" borderId="6" xfId="0" applyNumberFormat="1" applyFont="1" applyFill="1" applyBorder="1"/>
    <xf numFmtId="166" fontId="7" fillId="21" borderId="6" xfId="1" applyNumberFormat="1" applyFont="1" applyFill="1" applyBorder="1"/>
    <xf numFmtId="165" fontId="8" fillId="21" borderId="7" xfId="2" applyNumberFormat="1" applyFont="1" applyFill="1" applyBorder="1" applyAlignment="1">
      <alignment vertical="top"/>
    </xf>
    <xf numFmtId="165" fontId="8" fillId="21" borderId="4" xfId="2" applyNumberFormat="1" applyFont="1" applyFill="1" applyBorder="1" applyAlignment="1">
      <alignment vertical="top"/>
    </xf>
    <xf numFmtId="165" fontId="8" fillId="17" borderId="10" xfId="2" applyNumberFormat="1" applyFont="1" applyFill="1" applyBorder="1" applyAlignment="1">
      <alignment vertical="top"/>
    </xf>
    <xf numFmtId="0" fontId="7" fillId="21" borderId="0" xfId="0" applyFont="1" applyFill="1" applyAlignment="1">
      <alignment vertical="top"/>
    </xf>
    <xf numFmtId="165" fontId="8" fillId="21" borderId="7" xfId="15" applyNumberFormat="1" applyFont="1" applyFill="1" applyBorder="1" applyAlignment="1">
      <alignment vertical="top"/>
    </xf>
    <xf numFmtId="165" fontId="8" fillId="21" borderId="4" xfId="15" applyNumberFormat="1" applyFont="1" applyFill="1" applyBorder="1" applyAlignment="1">
      <alignment vertical="top"/>
    </xf>
    <xf numFmtId="165" fontId="8" fillId="21" borderId="7" xfId="0" applyNumberFormat="1" applyFont="1" applyFill="1" applyBorder="1" applyAlignment="1">
      <alignment vertical="top"/>
    </xf>
    <xf numFmtId="165" fontId="8" fillId="21" borderId="9" xfId="0" applyNumberFormat="1" applyFont="1" applyFill="1" applyBorder="1" applyAlignment="1">
      <alignment vertical="top"/>
    </xf>
    <xf numFmtId="165" fontId="8" fillId="21" borderId="4" xfId="0" applyNumberFormat="1" applyFont="1" applyFill="1" applyBorder="1" applyAlignment="1">
      <alignment vertical="top"/>
    </xf>
    <xf numFmtId="165" fontId="11" fillId="21" borderId="0" xfId="0" applyNumberFormat="1" applyFont="1" applyFill="1" applyBorder="1" applyAlignment="1">
      <alignment vertical="top"/>
    </xf>
    <xf numFmtId="165" fontId="8" fillId="20" borderId="10" xfId="0" applyNumberFormat="1" applyFont="1" applyFill="1" applyBorder="1" applyAlignment="1">
      <alignment vertical="top"/>
    </xf>
    <xf numFmtId="165" fontId="8" fillId="21" borderId="0" xfId="0" applyNumberFormat="1" applyFont="1" applyFill="1" applyBorder="1" applyAlignment="1">
      <alignment vertical="top"/>
    </xf>
    <xf numFmtId="0" fontId="19" fillId="17" borderId="1" xfId="2" applyFont="1" applyFill="1" applyBorder="1" applyAlignment="1">
      <alignment vertical="top"/>
    </xf>
    <xf numFmtId="166" fontId="19" fillId="18" borderId="1" xfId="1" applyNumberFormat="1" applyFont="1" applyFill="1" applyBorder="1" applyAlignment="1">
      <alignment vertical="top"/>
    </xf>
    <xf numFmtId="165" fontId="8" fillId="18" borderId="10" xfId="2" applyNumberFormat="1" applyFont="1" applyFill="1" applyBorder="1" applyAlignment="1">
      <alignment vertical="top"/>
    </xf>
    <xf numFmtId="165" fontId="8" fillId="2" borderId="10" xfId="2" applyNumberFormat="1" applyFont="1" applyFill="1" applyBorder="1" applyAlignment="1">
      <alignment vertical="top" wrapText="1"/>
    </xf>
    <xf numFmtId="165" fontId="19" fillId="18" borderId="1" xfId="2" applyNumberFormat="1" applyFont="1" applyFill="1" applyBorder="1" applyAlignment="1">
      <alignment vertical="top"/>
    </xf>
    <xf numFmtId="165" fontId="19" fillId="19" borderId="1" xfId="2" applyNumberFormat="1" applyFont="1" applyFill="1" applyBorder="1" applyAlignment="1">
      <alignment vertical="top"/>
    </xf>
    <xf numFmtId="165" fontId="19" fillId="2" borderId="1" xfId="2" applyNumberFormat="1" applyFont="1" applyFill="1" applyBorder="1" applyAlignment="1">
      <alignment vertical="top"/>
    </xf>
    <xf numFmtId="165" fontId="19" fillId="20" borderId="1" xfId="0" applyNumberFormat="1" applyFont="1" applyFill="1" applyBorder="1" applyAlignment="1">
      <alignment vertical="top"/>
    </xf>
    <xf numFmtId="166" fontId="7" fillId="0" borderId="0" xfId="0" applyNumberFormat="1" applyFont="1"/>
    <xf numFmtId="0" fontId="0" fillId="0" borderId="0" xfId="0"/>
    <xf numFmtId="166" fontId="0" fillId="0" borderId="0" xfId="0" applyNumberFormat="1"/>
    <xf numFmtId="0" fontId="0" fillId="0" borderId="0" xfId="0"/>
    <xf numFmtId="166" fontId="6" fillId="0" borderId="0" xfId="0" applyNumberFormat="1" applyFont="1"/>
    <xf numFmtId="166" fontId="18" fillId="21" borderId="0" xfId="1" applyNumberFormat="1" applyFont="1" applyFill="1" applyBorder="1" applyAlignment="1"/>
    <xf numFmtId="166" fontId="0" fillId="0" borderId="0" xfId="0" applyNumberFormat="1" applyFont="1"/>
    <xf numFmtId="166" fontId="22" fillId="0" borderId="0" xfId="0" applyNumberFormat="1" applyFont="1"/>
    <xf numFmtId="166" fontId="23" fillId="0" borderId="0" xfId="0" applyNumberFormat="1" applyFont="1"/>
    <xf numFmtId="0" fontId="0" fillId="0" borderId="0" xfId="0" applyFont="1"/>
    <xf numFmtId="0" fontId="0" fillId="0" borderId="0" xfId="0"/>
    <xf numFmtId="166" fontId="7" fillId="21" borderId="8" xfId="1" applyNumberFormat="1" applyFont="1" applyFill="1" applyBorder="1" applyAlignment="1"/>
    <xf numFmtId="166" fontId="7" fillId="21" borderId="13" xfId="1" applyNumberFormat="1" applyFont="1" applyFill="1" applyBorder="1" applyAlignment="1"/>
    <xf numFmtId="0" fontId="7" fillId="21" borderId="0" xfId="0" applyFont="1" applyFill="1" applyAlignment="1">
      <alignment vertical="top" wrapText="1"/>
    </xf>
    <xf numFmtId="0" fontId="25" fillId="21" borderId="0" xfId="0" applyFont="1" applyFill="1"/>
    <xf numFmtId="0" fontId="0" fillId="0" borderId="0" xfId="0"/>
    <xf numFmtId="0" fontId="0" fillId="0" borderId="0" xfId="0" applyAlignment="1"/>
    <xf numFmtId="1" fontId="0" fillId="0" borderId="0" xfId="0" applyNumberFormat="1"/>
    <xf numFmtId="0" fontId="19" fillId="22" borderId="4" xfId="2" applyFont="1" applyFill="1" applyBorder="1" applyAlignment="1">
      <alignment horizontal="left" vertical="top" wrapText="1"/>
    </xf>
    <xf numFmtId="166" fontId="7" fillId="22" borderId="10" xfId="1" applyNumberFormat="1" applyFont="1" applyFill="1" applyBorder="1" applyAlignment="1"/>
    <xf numFmtId="0" fontId="19" fillId="22" borderId="1" xfId="2" applyFont="1" applyFill="1" applyBorder="1" applyAlignment="1">
      <alignment horizontal="left"/>
    </xf>
    <xf numFmtId="0" fontId="9" fillId="22" borderId="1" xfId="2" applyFont="1" applyFill="1" applyBorder="1" applyAlignment="1">
      <alignment horizontal="left"/>
    </xf>
    <xf numFmtId="166" fontId="7" fillId="0" borderId="0" xfId="0" applyNumberFormat="1" applyFont="1" applyAlignment="1"/>
    <xf numFmtId="0" fontId="7" fillId="21" borderId="6" xfId="0" applyFont="1" applyFill="1" applyBorder="1"/>
    <xf numFmtId="166" fontId="7" fillId="21" borderId="0" xfId="1" applyNumberFormat="1" applyFont="1" applyFill="1" applyAlignment="1"/>
    <xf numFmtId="165" fontId="9" fillId="19" borderId="4" xfId="2" applyNumberFormat="1" applyFont="1" applyFill="1" applyBorder="1" applyAlignment="1">
      <alignment horizontal="left"/>
    </xf>
    <xf numFmtId="165" fontId="10" fillId="19" borderId="4" xfId="2" applyNumberFormat="1" applyFont="1" applyFill="1" applyBorder="1" applyAlignment="1">
      <alignment horizontal="right"/>
    </xf>
    <xf numFmtId="166" fontId="19" fillId="19" borderId="4" xfId="1" applyNumberFormat="1" applyFont="1" applyFill="1" applyBorder="1" applyAlignment="1">
      <alignment horizontal="right"/>
    </xf>
    <xf numFmtId="165" fontId="8" fillId="19" borderId="4" xfId="2" applyNumberFormat="1" applyFont="1" applyFill="1" applyBorder="1" applyAlignment="1">
      <alignment horizontal="left"/>
    </xf>
    <xf numFmtId="165" fontId="10" fillId="19" borderId="4" xfId="2" applyNumberFormat="1" applyFont="1" applyFill="1" applyBorder="1" applyAlignment="1">
      <alignment horizontal="left"/>
    </xf>
    <xf numFmtId="0" fontId="23" fillId="0" borderId="0" xfId="0" applyFont="1"/>
    <xf numFmtId="1" fontId="6" fillId="0" borderId="0" xfId="0" applyNumberFormat="1" applyFont="1"/>
    <xf numFmtId="0" fontId="0" fillId="0" borderId="0" xfId="0"/>
    <xf numFmtId="165" fontId="19" fillId="19" borderId="10" xfId="2" applyNumberFormat="1" applyFont="1" applyFill="1" applyBorder="1" applyAlignment="1">
      <alignment vertical="top"/>
    </xf>
    <xf numFmtId="165" fontId="8" fillId="19" borderId="1" xfId="2" applyNumberFormat="1" applyFont="1" applyFill="1" applyBorder="1" applyAlignment="1">
      <alignment vertical="top"/>
    </xf>
    <xf numFmtId="166" fontId="8" fillId="19" borderId="7" xfId="1" applyNumberFormat="1" applyFont="1" applyFill="1" applyBorder="1" applyAlignment="1">
      <alignment horizontal="right"/>
    </xf>
    <xf numFmtId="166" fontId="9" fillId="19" borderId="4" xfId="1" applyNumberFormat="1" applyFont="1" applyFill="1" applyBorder="1" applyAlignment="1">
      <alignment horizontal="left" wrapText="1"/>
    </xf>
    <xf numFmtId="0" fontId="7" fillId="21" borderId="7" xfId="0" applyFont="1" applyFill="1" applyBorder="1"/>
    <xf numFmtId="166" fontId="7" fillId="21" borderId="7" xfId="1" applyNumberFormat="1" applyFont="1" applyFill="1" applyBorder="1"/>
    <xf numFmtId="165" fontId="8" fillId="19" borderId="7" xfId="2" applyNumberFormat="1" applyFont="1" applyFill="1" applyBorder="1" applyAlignment="1">
      <alignment vertical="top"/>
    </xf>
    <xf numFmtId="0" fontId="19" fillId="19" borderId="7" xfId="2" applyFont="1" applyFill="1" applyBorder="1" applyAlignment="1"/>
    <xf numFmtId="165" fontId="8" fillId="19" borderId="7" xfId="2" applyNumberFormat="1" applyFont="1" applyFill="1" applyBorder="1" applyAlignment="1">
      <alignment horizontal="right"/>
    </xf>
    <xf numFmtId="165" fontId="8" fillId="19" borderId="7" xfId="2" applyNumberFormat="1" applyFont="1" applyFill="1" applyBorder="1" applyAlignment="1"/>
    <xf numFmtId="0" fontId="8" fillId="19" borderId="7" xfId="2" applyFont="1" applyFill="1" applyBorder="1" applyAlignment="1"/>
    <xf numFmtId="165" fontId="7" fillId="21" borderId="7" xfId="0" applyNumberFormat="1" applyFont="1" applyFill="1" applyBorder="1"/>
    <xf numFmtId="0" fontId="11" fillId="21" borderId="7" xfId="0" applyFont="1" applyFill="1" applyBorder="1" applyAlignment="1"/>
    <xf numFmtId="165" fontId="11" fillId="21" borderId="7" xfId="0" applyNumberFormat="1" applyFont="1" applyFill="1" applyBorder="1" applyAlignment="1"/>
    <xf numFmtId="166" fontId="7" fillId="21" borderId="0" xfId="0" applyNumberFormat="1" applyFont="1" applyFill="1" applyAlignment="1"/>
    <xf numFmtId="166" fontId="0" fillId="21" borderId="0" xfId="0" applyNumberFormat="1" applyFill="1" applyBorder="1"/>
    <xf numFmtId="0" fontId="26" fillId="21" borderId="0" xfId="2044" applyFill="1"/>
    <xf numFmtId="0" fontId="26" fillId="21" borderId="0" xfId="2044" applyFill="1" applyBorder="1"/>
    <xf numFmtId="0" fontId="26" fillId="0" borderId="0" xfId="2044" applyFont="1"/>
    <xf numFmtId="166" fontId="19" fillId="19" borderId="1" xfId="1" applyNumberFormat="1" applyFont="1" applyFill="1" applyBorder="1" applyAlignment="1">
      <alignment horizontal="left"/>
    </xf>
    <xf numFmtId="0" fontId="19" fillId="2" borderId="1" xfId="2" applyFont="1" applyFill="1" applyBorder="1" applyAlignment="1">
      <alignment horizontal="left"/>
    </xf>
    <xf numFmtId="0" fontId="0" fillId="0" borderId="0" xfId="0"/>
    <xf numFmtId="0" fontId="9" fillId="17" borderId="1" xfId="2" applyFont="1" applyFill="1" applyBorder="1" applyAlignment="1">
      <alignment horizontal="left"/>
    </xf>
    <xf numFmtId="165" fontId="10" fillId="19" borderId="1" xfId="2" applyNumberFormat="1" applyFont="1" applyFill="1" applyBorder="1" applyAlignment="1">
      <alignment horizontal="left"/>
    </xf>
    <xf numFmtId="165" fontId="9" fillId="18" borderId="1" xfId="2" applyNumberFormat="1" applyFont="1" applyFill="1" applyBorder="1" applyAlignment="1">
      <alignment horizontal="left"/>
    </xf>
    <xf numFmtId="0" fontId="9" fillId="2" borderId="1" xfId="2" applyFont="1" applyFill="1" applyBorder="1" applyAlignment="1">
      <alignment horizontal="left" wrapText="1"/>
    </xf>
    <xf numFmtId="0" fontId="9" fillId="20" borderId="1" xfId="0" applyFont="1" applyFill="1" applyBorder="1" applyAlignment="1">
      <alignment horizontal="left" wrapText="1"/>
    </xf>
    <xf numFmtId="165" fontId="9" fillId="19" borderId="1" xfId="2" applyNumberFormat="1" applyFont="1" applyFill="1" applyBorder="1" applyAlignment="1">
      <alignment horizontal="left"/>
    </xf>
    <xf numFmtId="0" fontId="7" fillId="21" borderId="0" xfId="0" applyFont="1" applyFill="1"/>
    <xf numFmtId="0" fontId="18" fillId="21" borderId="0" xfId="0" applyFont="1" applyFill="1"/>
    <xf numFmtId="0" fontId="18" fillId="21" borderId="4" xfId="0" applyFont="1" applyFill="1" applyBorder="1"/>
    <xf numFmtId="165" fontId="10" fillId="19" borderId="1" xfId="2" applyNumberFormat="1" applyFont="1" applyFill="1" applyBorder="1" applyAlignment="1">
      <alignment horizontal="right"/>
    </xf>
    <xf numFmtId="0" fontId="7" fillId="21" borderId="0" xfId="0" applyFont="1" applyFill="1" applyAlignment="1">
      <alignment wrapText="1"/>
    </xf>
    <xf numFmtId="0" fontId="7" fillId="21" borderId="0" xfId="0" applyFont="1" applyFill="1" applyAlignment="1"/>
    <xf numFmtId="166" fontId="7" fillId="21" borderId="0" xfId="0" applyNumberFormat="1" applyFont="1" applyFill="1"/>
    <xf numFmtId="0" fontId="19" fillId="17" borderId="1" xfId="2" applyFont="1" applyFill="1" applyBorder="1" applyAlignment="1">
      <alignment horizontal="left"/>
    </xf>
    <xf numFmtId="165" fontId="19" fillId="18" borderId="1" xfId="2" applyNumberFormat="1" applyFont="1" applyFill="1" applyBorder="1" applyAlignment="1">
      <alignment horizontal="left"/>
    </xf>
    <xf numFmtId="165" fontId="19" fillId="19" borderId="1" xfId="2" applyNumberFormat="1" applyFont="1" applyFill="1" applyBorder="1" applyAlignment="1">
      <alignment horizontal="left"/>
    </xf>
    <xf numFmtId="0" fontId="19" fillId="2" borderId="1" xfId="2" applyFont="1" applyFill="1" applyBorder="1" applyAlignment="1">
      <alignment horizontal="left" wrapText="1"/>
    </xf>
    <xf numFmtId="0" fontId="19" fillId="20" borderId="1" xfId="0" applyFont="1" applyFill="1" applyBorder="1" applyAlignment="1">
      <alignment horizontal="left"/>
    </xf>
    <xf numFmtId="166" fontId="18" fillId="21" borderId="0" xfId="0" applyNumberFormat="1" applyFont="1" applyFill="1"/>
    <xf numFmtId="0" fontId="10" fillId="2" borderId="10" xfId="2" applyFont="1" applyFill="1" applyBorder="1" applyAlignment="1">
      <alignment horizontal="left" wrapText="1"/>
    </xf>
    <xf numFmtId="0" fontId="10" fillId="20" borderId="10" xfId="0" applyFont="1" applyFill="1" applyBorder="1" applyAlignment="1">
      <alignment horizontal="left" wrapText="1"/>
    </xf>
    <xf numFmtId="0" fontId="18" fillId="21" borderId="4" xfId="0" applyFont="1" applyFill="1" applyBorder="1" applyAlignment="1">
      <alignment wrapText="1"/>
    </xf>
    <xf numFmtId="0" fontId="8" fillId="20" borderId="10" xfId="0" applyFont="1" applyFill="1" applyBorder="1" applyAlignment="1">
      <alignment horizontal="left" wrapText="1"/>
    </xf>
    <xf numFmtId="0" fontId="8" fillId="2" borderId="10" xfId="2" applyFont="1" applyFill="1" applyBorder="1" applyAlignment="1">
      <alignment horizontal="left" wrapText="1"/>
    </xf>
    <xf numFmtId="0" fontId="8" fillId="19" borderId="10" xfId="2" applyFont="1" applyFill="1" applyBorder="1" applyAlignment="1">
      <alignment horizontal="left" wrapText="1"/>
    </xf>
    <xf numFmtId="0" fontId="10" fillId="19" borderId="10" xfId="2" applyFont="1" applyFill="1" applyBorder="1" applyAlignment="1">
      <alignment horizontal="left" wrapText="1"/>
    </xf>
    <xf numFmtId="165" fontId="8" fillId="18" borderId="10" xfId="2" applyNumberFormat="1" applyFont="1" applyFill="1" applyBorder="1" applyAlignment="1">
      <alignment horizontal="left"/>
    </xf>
    <xf numFmtId="165" fontId="10" fillId="18" borderId="10" xfId="2" applyNumberFormat="1" applyFont="1" applyFill="1" applyBorder="1" applyAlignment="1">
      <alignment horizontal="left"/>
    </xf>
    <xf numFmtId="0" fontId="8" fillId="17" borderId="10" xfId="2" applyFont="1" applyFill="1" applyBorder="1" applyAlignment="1">
      <alignment horizontal="left"/>
    </xf>
    <xf numFmtId="0" fontId="10" fillId="17" borderId="10" xfId="2" applyFont="1" applyFill="1" applyBorder="1" applyAlignment="1">
      <alignment horizontal="left"/>
    </xf>
    <xf numFmtId="0" fontId="19" fillId="22" borderId="1" xfId="0" applyFont="1" applyFill="1" applyBorder="1" applyAlignment="1">
      <alignment horizontal="left" wrapText="1"/>
    </xf>
    <xf numFmtId="0" fontId="7" fillId="21" borderId="10" xfId="0" applyFont="1" applyFill="1" applyBorder="1"/>
    <xf numFmtId="0" fontId="9" fillId="21" borderId="0" xfId="2" applyFont="1" applyFill="1" applyBorder="1" applyAlignment="1">
      <alignment horizontal="left"/>
    </xf>
    <xf numFmtId="0" fontId="8" fillId="21" borderId="0" xfId="2" applyFont="1" applyFill="1" applyBorder="1" applyAlignment="1">
      <alignment horizontal="left"/>
    </xf>
    <xf numFmtId="0" fontId="8" fillId="22" borderId="10" xfId="2" applyFont="1" applyFill="1" applyBorder="1" applyAlignment="1">
      <alignment horizontal="left"/>
    </xf>
    <xf numFmtId="165" fontId="8" fillId="19" borderId="4" xfId="2" applyNumberFormat="1" applyFont="1" applyFill="1" applyBorder="1" applyAlignment="1">
      <alignment horizontal="left"/>
    </xf>
    <xf numFmtId="165" fontId="8" fillId="19" borderId="7" xfId="2" applyNumberFormat="1" applyFont="1" applyFill="1" applyBorder="1" applyAlignment="1">
      <alignment horizontal="left"/>
    </xf>
    <xf numFmtId="165" fontId="10" fillId="19" borderId="7" xfId="2" applyNumberFormat="1" applyFont="1" applyFill="1" applyBorder="1" applyAlignment="1">
      <alignment horizontal="left"/>
    </xf>
    <xf numFmtId="165" fontId="10" fillId="19" borderId="7" xfId="2" applyNumberFormat="1" applyFont="1" applyFill="1" applyBorder="1" applyAlignment="1">
      <alignment horizontal="right"/>
    </xf>
    <xf numFmtId="0" fontId="9" fillId="19" borderId="4" xfId="2" applyFont="1" applyFill="1" applyBorder="1" applyAlignment="1">
      <alignment horizontal="left"/>
    </xf>
    <xf numFmtId="0" fontId="7" fillId="21" borderId="7" xfId="0" applyFont="1" applyFill="1" applyBorder="1"/>
    <xf numFmtId="166" fontId="0" fillId="0" borderId="0" xfId="0" applyNumberFormat="1"/>
    <xf numFmtId="0" fontId="19" fillId="21" borderId="0" xfId="2" applyFont="1" applyFill="1" applyBorder="1" applyAlignment="1"/>
    <xf numFmtId="173" fontId="7" fillId="0" borderId="0" xfId="0" applyNumberFormat="1" applyFont="1"/>
    <xf numFmtId="173" fontId="0" fillId="0" borderId="0" xfId="0" applyNumberFormat="1"/>
    <xf numFmtId="171" fontId="8" fillId="21" borderId="0" xfId="1" applyNumberFormat="1" applyFont="1" applyFill="1" applyBorder="1" applyAlignment="1"/>
    <xf numFmtId="166" fontId="8" fillId="21" borderId="0" xfId="1" applyNumberFormat="1" applyFont="1" applyFill="1" applyBorder="1" applyAlignment="1"/>
    <xf numFmtId="171" fontId="7" fillId="0" borderId="0" xfId="0" applyNumberFormat="1" applyFont="1"/>
    <xf numFmtId="171" fontId="7" fillId="21" borderId="0" xfId="1" applyNumberFormat="1" applyFont="1" applyFill="1"/>
    <xf numFmtId="3" fontId="7" fillId="0" borderId="0" xfId="0" applyNumberFormat="1" applyFont="1"/>
    <xf numFmtId="0" fontId="8" fillId="22" borderId="1" xfId="2" applyFont="1" applyFill="1" applyBorder="1" applyAlignment="1">
      <alignment horizontal="left"/>
    </xf>
    <xf numFmtId="0" fontId="8" fillId="17" borderId="1" xfId="2" applyFont="1" applyFill="1" applyBorder="1" applyAlignment="1">
      <alignment horizontal="left"/>
    </xf>
    <xf numFmtId="166" fontId="9" fillId="17" borderId="1" xfId="1" applyNumberFormat="1" applyFont="1" applyFill="1" applyBorder="1" applyAlignment="1">
      <alignment horizontal="left"/>
    </xf>
    <xf numFmtId="166" fontId="10" fillId="19" borderId="1" xfId="1" applyNumberFormat="1" applyFont="1" applyFill="1" applyBorder="1" applyAlignment="1">
      <alignment horizontal="left"/>
    </xf>
    <xf numFmtId="166" fontId="18" fillId="21" borderId="0" xfId="1" applyNumberFormat="1" applyFont="1" applyFill="1"/>
    <xf numFmtId="0" fontId="0" fillId="0" borderId="0" xfId="0"/>
    <xf numFmtId="0" fontId="0" fillId="0" borderId="0" xfId="0"/>
    <xf numFmtId="0" fontId="0" fillId="0" borderId="0" xfId="0"/>
    <xf numFmtId="0" fontId="29" fillId="26" borderId="0" xfId="0" applyFont="1" applyFill="1" applyBorder="1"/>
    <xf numFmtId="0" fontId="30" fillId="26" borderId="0" xfId="0" applyFont="1" applyFill="1" applyBorder="1"/>
    <xf numFmtId="166" fontId="29" fillId="26" borderId="7" xfId="1" applyNumberFormat="1" applyFont="1" applyFill="1" applyBorder="1" applyAlignment="1">
      <alignment vertical="top" wrapText="1"/>
    </xf>
    <xf numFmtId="166" fontId="29" fillId="26" borderId="0" xfId="1" applyNumberFormat="1" applyFont="1" applyFill="1" applyBorder="1" applyAlignment="1">
      <alignment vertical="top" wrapText="1"/>
    </xf>
    <xf numFmtId="0" fontId="19" fillId="27" borderId="1" xfId="2" applyFont="1" applyFill="1" applyBorder="1" applyAlignment="1">
      <alignment horizontal="left"/>
    </xf>
    <xf numFmtId="0" fontId="9" fillId="27" borderId="1" xfId="2" applyFont="1" applyFill="1" applyBorder="1" applyAlignment="1">
      <alignment horizontal="left"/>
    </xf>
    <xf numFmtId="0" fontId="8" fillId="27" borderId="1" xfId="2" applyFont="1" applyFill="1" applyBorder="1" applyAlignment="1">
      <alignment horizontal="left"/>
    </xf>
    <xf numFmtId="166" fontId="31" fillId="26" borderId="0" xfId="1" applyNumberFormat="1" applyFont="1" applyFill="1" applyBorder="1" applyAlignment="1"/>
    <xf numFmtId="166" fontId="31" fillId="26" borderId="8" xfId="1" applyNumberFormat="1" applyFont="1" applyFill="1" applyBorder="1" applyAlignment="1"/>
    <xf numFmtId="166" fontId="31" fillId="26" borderId="13" xfId="1" applyNumberFormat="1" applyFont="1" applyFill="1" applyBorder="1" applyAlignment="1"/>
    <xf numFmtId="0" fontId="19" fillId="28" borderId="1" xfId="2" applyFont="1" applyFill="1" applyBorder="1" applyAlignment="1">
      <alignment horizontal="left"/>
    </xf>
    <xf numFmtId="0" fontId="9" fillId="28" borderId="1" xfId="2" applyFont="1" applyFill="1" applyBorder="1" applyAlignment="1">
      <alignment horizontal="left"/>
    </xf>
    <xf numFmtId="0" fontId="8" fillId="28" borderId="1" xfId="2" applyFont="1" applyFill="1" applyBorder="1" applyAlignment="1">
      <alignment horizontal="left"/>
    </xf>
    <xf numFmtId="165" fontId="19" fillId="29" borderId="1" xfId="2" applyNumberFormat="1" applyFont="1" applyFill="1" applyBorder="1" applyAlignment="1">
      <alignment horizontal="left"/>
    </xf>
    <xf numFmtId="166" fontId="19" fillId="29" borderId="1" xfId="1" applyNumberFormat="1" applyFont="1" applyFill="1" applyBorder="1" applyAlignment="1">
      <alignment horizontal="right"/>
    </xf>
    <xf numFmtId="166" fontId="19" fillId="29" borderId="1" xfId="1" applyNumberFormat="1" applyFont="1" applyFill="1" applyBorder="1" applyAlignment="1">
      <alignment horizontal="left"/>
    </xf>
    <xf numFmtId="165" fontId="19" fillId="30" borderId="1" xfId="2" applyNumberFormat="1" applyFont="1" applyFill="1" applyBorder="1" applyAlignment="1">
      <alignment horizontal="left"/>
    </xf>
    <xf numFmtId="166" fontId="19" fillId="30" borderId="1" xfId="1" applyNumberFormat="1" applyFont="1" applyFill="1" applyBorder="1" applyAlignment="1">
      <alignment horizontal="right"/>
    </xf>
    <xf numFmtId="166" fontId="19" fillId="30" borderId="1" xfId="1" applyNumberFormat="1" applyFont="1" applyFill="1" applyBorder="1" applyAlignment="1">
      <alignment horizontal="left"/>
    </xf>
    <xf numFmtId="165" fontId="8" fillId="30" borderId="7" xfId="2" applyNumberFormat="1" applyFont="1" applyFill="1" applyBorder="1" applyAlignment="1">
      <alignment horizontal="left"/>
    </xf>
    <xf numFmtId="166" fontId="30" fillId="26" borderId="0" xfId="0" applyNumberFormat="1" applyFont="1" applyFill="1" applyBorder="1"/>
    <xf numFmtId="165" fontId="8" fillId="30" borderId="4" xfId="2" applyNumberFormat="1" applyFont="1" applyFill="1" applyBorder="1" applyAlignment="1">
      <alignment horizontal="left"/>
    </xf>
    <xf numFmtId="165" fontId="9" fillId="30" borderId="4" xfId="2" applyNumberFormat="1" applyFont="1" applyFill="1" applyBorder="1" applyAlignment="1">
      <alignment horizontal="left"/>
    </xf>
    <xf numFmtId="165" fontId="10" fillId="30" borderId="4" xfId="2" applyNumberFormat="1" applyFont="1" applyFill="1" applyBorder="1" applyAlignment="1">
      <alignment horizontal="right"/>
    </xf>
    <xf numFmtId="166" fontId="19" fillId="30" borderId="4" xfId="1" applyNumberFormat="1" applyFont="1" applyFill="1" applyBorder="1" applyAlignment="1">
      <alignment horizontal="right"/>
    </xf>
    <xf numFmtId="0" fontId="32" fillId="26" borderId="8" xfId="0" applyFont="1" applyFill="1" applyBorder="1"/>
    <xf numFmtId="0" fontId="19" fillId="32" borderId="1" xfId="0" applyFont="1" applyFill="1" applyBorder="1" applyAlignment="1">
      <alignment horizontal="left"/>
    </xf>
    <xf numFmtId="166" fontId="19" fillId="32" borderId="1" xfId="1" applyNumberFormat="1" applyFont="1" applyFill="1" applyBorder="1" applyAlignment="1">
      <alignment horizontal="right"/>
    </xf>
    <xf numFmtId="166" fontId="8" fillId="21" borderId="7" xfId="1" applyNumberFormat="1" applyFont="1" applyFill="1" applyBorder="1"/>
    <xf numFmtId="166" fontId="8" fillId="21" borderId="4" xfId="1" applyNumberFormat="1" applyFont="1" applyFill="1" applyBorder="1"/>
    <xf numFmtId="166" fontId="10" fillId="19" borderId="4" xfId="1" applyNumberFormat="1" applyFont="1" applyFill="1" applyBorder="1" applyAlignment="1">
      <alignment horizontal="left"/>
    </xf>
    <xf numFmtId="166" fontId="11" fillId="21" borderId="7" xfId="1" applyNumberFormat="1" applyFont="1" applyFill="1" applyBorder="1" applyAlignment="1"/>
    <xf numFmtId="166" fontId="9" fillId="19" borderId="4" xfId="1" applyNumberFormat="1" applyFont="1" applyFill="1" applyBorder="1" applyAlignment="1">
      <alignment horizontal="left"/>
    </xf>
    <xf numFmtId="166" fontId="10" fillId="2" borderId="1" xfId="1" applyNumberFormat="1" applyFont="1" applyFill="1" applyBorder="1" applyAlignment="1">
      <alignment horizontal="right"/>
    </xf>
    <xf numFmtId="166" fontId="10" fillId="2" borderId="1" xfId="1" applyNumberFormat="1" applyFont="1" applyFill="1" applyBorder="1" applyAlignment="1">
      <alignment horizontal="left"/>
    </xf>
    <xf numFmtId="166" fontId="10" fillId="20" borderId="1" xfId="1" applyNumberFormat="1" applyFont="1" applyFill="1" applyBorder="1" applyAlignment="1">
      <alignment horizontal="right"/>
    </xf>
    <xf numFmtId="166" fontId="10" fillId="20" borderId="1" xfId="1" applyNumberFormat="1" applyFont="1" applyFill="1" applyBorder="1" applyAlignment="1">
      <alignment horizontal="left"/>
    </xf>
    <xf numFmtId="166" fontId="8" fillId="21" borderId="9" xfId="1" applyNumberFormat="1" applyFont="1" applyFill="1" applyBorder="1" applyAlignment="1">
      <alignment horizontal="right"/>
    </xf>
    <xf numFmtId="166" fontId="8" fillId="21" borderId="0" xfId="1" applyNumberFormat="1" applyFont="1" applyFill="1" applyBorder="1" applyAlignment="1">
      <alignment horizontal="right"/>
    </xf>
    <xf numFmtId="171" fontId="8" fillId="20" borderId="10" xfId="1" applyNumberFormat="1" applyFont="1" applyFill="1" applyBorder="1" applyAlignment="1"/>
    <xf numFmtId="171" fontId="8" fillId="21" borderId="9" xfId="1" applyNumberFormat="1" applyFont="1" applyFill="1" applyBorder="1" applyAlignment="1">
      <alignment horizontal="right"/>
    </xf>
    <xf numFmtId="171" fontId="8" fillId="2" borderId="10" xfId="1" applyNumberFormat="1" applyFont="1" applyFill="1" applyBorder="1" applyAlignment="1">
      <alignment horizontal="right" wrapText="1"/>
    </xf>
    <xf numFmtId="171" fontId="8" fillId="21" borderId="4" xfId="1" applyNumberFormat="1" applyFont="1" applyFill="1" applyBorder="1" applyAlignment="1">
      <alignment horizontal="right"/>
    </xf>
    <xf numFmtId="171" fontId="8" fillId="19" borderId="7" xfId="1" applyNumberFormat="1" applyFont="1" applyFill="1" applyBorder="1" applyAlignment="1"/>
    <xf numFmtId="171" fontId="7" fillId="21" borderId="0" xfId="1" applyNumberFormat="1" applyFont="1" applyFill="1" applyAlignment="1">
      <alignment horizontal="right"/>
    </xf>
    <xf numFmtId="171" fontId="8" fillId="19" borderId="10" xfId="1" applyNumberFormat="1" applyFont="1" applyFill="1" applyBorder="1" applyAlignment="1"/>
    <xf numFmtId="171" fontId="0" fillId="0" borderId="0" xfId="1" applyNumberFormat="1" applyFont="1"/>
    <xf numFmtId="171" fontId="8" fillId="21" borderId="7" xfId="1" applyNumberFormat="1" applyFont="1" applyFill="1" applyBorder="1"/>
    <xf numFmtId="171" fontId="8" fillId="18" borderId="10" xfId="1" applyNumberFormat="1" applyFont="1" applyFill="1" applyBorder="1" applyAlignment="1">
      <alignment horizontal="right"/>
    </xf>
    <xf numFmtId="171" fontId="8" fillId="18" borderId="10" xfId="1" applyNumberFormat="1" applyFont="1" applyFill="1" applyBorder="1" applyAlignment="1"/>
    <xf numFmtId="171" fontId="8" fillId="17" borderId="10" xfId="1" applyNumberFormat="1" applyFont="1" applyFill="1" applyBorder="1" applyAlignment="1"/>
    <xf numFmtId="14" fontId="7" fillId="0" borderId="0" xfId="0" applyNumberFormat="1" applyFont="1"/>
    <xf numFmtId="3" fontId="8" fillId="21" borderId="0" xfId="34326" applyNumberFormat="1" applyFont="1" applyFill="1"/>
    <xf numFmtId="0" fontId="19" fillId="31" borderId="1" xfId="2" applyFont="1" applyFill="1" applyBorder="1" applyAlignment="1">
      <alignment horizontal="left"/>
    </xf>
    <xf numFmtId="0" fontId="8" fillId="21" borderId="0" xfId="2003" applyNumberFormat="1" applyFont="1" applyFill="1" applyBorder="1" applyAlignment="1">
      <alignment vertical="top" wrapText="1"/>
    </xf>
    <xf numFmtId="174" fontId="7" fillId="0" borderId="0" xfId="0" applyNumberFormat="1" applyFont="1"/>
    <xf numFmtId="166" fontId="18" fillId="21" borderId="4" xfId="1" applyNumberFormat="1" applyFont="1" applyFill="1" applyBorder="1" applyAlignment="1"/>
    <xf numFmtId="166" fontId="18" fillId="22" borderId="10" xfId="1" applyNumberFormat="1" applyFont="1" applyFill="1" applyBorder="1" applyAlignment="1"/>
    <xf numFmtId="0" fontId="19" fillId="17" borderId="10" xfId="2" applyFont="1" applyFill="1" applyBorder="1" applyAlignment="1">
      <alignment horizontal="left"/>
    </xf>
    <xf numFmtId="0" fontId="9" fillId="17" borderId="10" xfId="2" applyFont="1" applyFill="1" applyBorder="1" applyAlignment="1">
      <alignment horizontal="left"/>
    </xf>
    <xf numFmtId="166" fontId="19" fillId="17" borderId="10" xfId="1" applyNumberFormat="1" applyFont="1" applyFill="1" applyBorder="1" applyAlignment="1">
      <alignment horizontal="right"/>
    </xf>
    <xf numFmtId="165" fontId="19" fillId="18" borderId="10" xfId="2" applyNumberFormat="1" applyFont="1" applyFill="1" applyBorder="1" applyAlignment="1">
      <alignment horizontal="left"/>
    </xf>
    <xf numFmtId="166" fontId="19" fillId="18" borderId="10" xfId="1" applyNumberFormat="1" applyFont="1" applyFill="1" applyBorder="1" applyAlignment="1">
      <alignment horizontal="right"/>
    </xf>
    <xf numFmtId="166" fontId="19" fillId="18" borderId="10" xfId="1" applyNumberFormat="1" applyFont="1" applyFill="1" applyBorder="1" applyAlignment="1">
      <alignment horizontal="left"/>
    </xf>
    <xf numFmtId="165" fontId="19" fillId="19" borderId="7" xfId="2" applyNumberFormat="1" applyFont="1" applyFill="1" applyBorder="1" applyAlignment="1">
      <alignment horizontal="left"/>
    </xf>
    <xf numFmtId="165" fontId="9" fillId="19" borderId="7" xfId="2" applyNumberFormat="1" applyFont="1" applyFill="1" applyBorder="1" applyAlignment="1">
      <alignment horizontal="left"/>
    </xf>
    <xf numFmtId="165" fontId="9" fillId="19" borderId="7" xfId="2" applyNumberFormat="1" applyFont="1" applyFill="1" applyBorder="1" applyAlignment="1">
      <alignment horizontal="right"/>
    </xf>
    <xf numFmtId="166" fontId="19" fillId="19" borderId="7" xfId="1" applyNumberFormat="1" applyFont="1" applyFill="1" applyBorder="1" applyAlignment="1">
      <alignment horizontal="right"/>
    </xf>
    <xf numFmtId="165" fontId="19" fillId="19" borderId="10" xfId="2" applyNumberFormat="1" applyFont="1" applyFill="1" applyBorder="1" applyAlignment="1">
      <alignment horizontal="left"/>
    </xf>
    <xf numFmtId="165" fontId="9" fillId="19" borderId="10" xfId="2" applyNumberFormat="1" applyFont="1" applyFill="1" applyBorder="1" applyAlignment="1">
      <alignment horizontal="left"/>
    </xf>
    <xf numFmtId="165" fontId="9" fillId="19" borderId="10" xfId="2" applyNumberFormat="1" applyFont="1" applyFill="1" applyBorder="1" applyAlignment="1">
      <alignment horizontal="right"/>
    </xf>
    <xf numFmtId="166" fontId="19" fillId="19" borderId="10" xfId="1" applyNumberFormat="1" applyFont="1" applyFill="1" applyBorder="1" applyAlignment="1">
      <alignment horizontal="right"/>
    </xf>
    <xf numFmtId="0" fontId="19" fillId="2" borderId="10" xfId="2" applyFont="1" applyFill="1" applyBorder="1" applyAlignment="1">
      <alignment horizontal="left" wrapText="1"/>
    </xf>
    <xf numFmtId="166" fontId="19" fillId="2" borderId="10" xfId="1" applyNumberFormat="1" applyFont="1" applyFill="1" applyBorder="1" applyAlignment="1">
      <alignment horizontal="left"/>
    </xf>
    <xf numFmtId="0" fontId="19" fillId="20" borderId="10" xfId="0" applyFont="1" applyFill="1" applyBorder="1" applyAlignment="1">
      <alignment horizontal="left"/>
    </xf>
    <xf numFmtId="166" fontId="19" fillId="20" borderId="10" xfId="1" applyNumberFormat="1" applyFont="1" applyFill="1" applyBorder="1" applyAlignment="1">
      <alignment horizontal="right"/>
    </xf>
    <xf numFmtId="166" fontId="8" fillId="26" borderId="4" xfId="1" applyNumberFormat="1" applyFont="1" applyFill="1" applyBorder="1" applyAlignment="1"/>
    <xf numFmtId="171" fontId="8" fillId="26" borderId="4" xfId="1" applyNumberFormat="1" applyFont="1" applyFill="1" applyBorder="1" applyAlignment="1"/>
    <xf numFmtId="166" fontId="8" fillId="26" borderId="9" xfId="1" applyNumberFormat="1" applyFont="1" applyFill="1" applyBorder="1" applyAlignment="1"/>
    <xf numFmtId="171" fontId="8" fillId="26" borderId="9" xfId="1" applyNumberFormat="1" applyFont="1" applyFill="1" applyBorder="1" applyAlignment="1"/>
    <xf numFmtId="0" fontId="30" fillId="0" borderId="0" xfId="0" applyFont="1" applyFill="1" applyBorder="1"/>
    <xf numFmtId="0" fontId="33" fillId="0" borderId="0" xfId="0" applyFont="1" applyFill="1" applyBorder="1"/>
    <xf numFmtId="166" fontId="33" fillId="0" borderId="0" xfId="0" applyNumberFormat="1" applyFont="1" applyFill="1" applyBorder="1"/>
    <xf numFmtId="166" fontId="30" fillId="0" borderId="0" xfId="0" applyNumberFormat="1" applyFont="1" applyFill="1" applyBorder="1"/>
    <xf numFmtId="166" fontId="29" fillId="26" borderId="0" xfId="1" applyNumberFormat="1" applyFont="1" applyFill="1" applyBorder="1" applyAlignment="1"/>
    <xf numFmtId="166" fontId="19" fillId="31" borderId="1" xfId="1" applyNumberFormat="1" applyFont="1" applyFill="1" applyBorder="1" applyAlignment="1">
      <alignment horizontal="left"/>
    </xf>
    <xf numFmtId="166" fontId="29" fillId="26" borderId="4" xfId="1" applyNumberFormat="1" applyFont="1" applyFill="1" applyBorder="1" applyAlignment="1"/>
    <xf numFmtId="49" fontId="18" fillId="22" borderId="10" xfId="1" applyNumberFormat="1" applyFont="1" applyFill="1" applyBorder="1" applyAlignment="1"/>
    <xf numFmtId="166" fontId="19" fillId="21" borderId="2" xfId="1" applyNumberFormat="1" applyFont="1" applyFill="1" applyBorder="1" applyAlignment="1">
      <alignment horizontal="right" vertical="top"/>
    </xf>
    <xf numFmtId="0" fontId="19" fillId="17" borderId="15" xfId="2" applyFont="1" applyFill="1" applyBorder="1" applyAlignment="1">
      <alignment horizontal="left" wrapText="1"/>
    </xf>
    <xf numFmtId="165" fontId="19" fillId="18" borderId="15" xfId="2" applyNumberFormat="1" applyFont="1" applyFill="1" applyBorder="1" applyAlignment="1">
      <alignment horizontal="left" wrapText="1"/>
    </xf>
    <xf numFmtId="165" fontId="19" fillId="19" borderId="15" xfId="2" applyNumberFormat="1" applyFont="1" applyFill="1" applyBorder="1" applyAlignment="1">
      <alignment horizontal="left" wrapText="1"/>
    </xf>
    <xf numFmtId="165" fontId="8" fillId="19" borderId="15" xfId="2" applyNumberFormat="1" applyFont="1" applyFill="1" applyBorder="1" applyAlignment="1">
      <alignment horizontal="left" wrapText="1"/>
    </xf>
    <xf numFmtId="0" fontId="19" fillId="2" borderId="15" xfId="2" applyFont="1" applyFill="1" applyBorder="1" applyAlignment="1">
      <alignment horizontal="left" wrapText="1"/>
    </xf>
    <xf numFmtId="0" fontId="19" fillId="20" borderId="15" xfId="0" applyFont="1" applyFill="1" applyBorder="1" applyAlignment="1">
      <alignment horizontal="left" wrapText="1"/>
    </xf>
    <xf numFmtId="171" fontId="0" fillId="0" borderId="0" xfId="0" applyNumberFormat="1"/>
    <xf numFmtId="0" fontId="19" fillId="28" borderId="10" xfId="2" applyFont="1" applyFill="1" applyBorder="1" applyAlignment="1">
      <alignment horizontal="left"/>
    </xf>
    <xf numFmtId="0" fontId="9" fillId="28" borderId="10" xfId="2" applyFont="1" applyFill="1" applyBorder="1" applyAlignment="1">
      <alignment horizontal="left"/>
    </xf>
    <xf numFmtId="166" fontId="19" fillId="28" borderId="10" xfId="1" applyNumberFormat="1" applyFont="1" applyFill="1" applyBorder="1" applyAlignment="1">
      <alignment horizontal="right"/>
    </xf>
    <xf numFmtId="165" fontId="19" fillId="29" borderId="10" xfId="2" applyNumberFormat="1" applyFont="1" applyFill="1" applyBorder="1" applyAlignment="1">
      <alignment horizontal="left"/>
    </xf>
    <xf numFmtId="166" fontId="19" fillId="29" borderId="10" xfId="1" applyNumberFormat="1" applyFont="1" applyFill="1" applyBorder="1" applyAlignment="1">
      <alignment horizontal="right"/>
    </xf>
    <xf numFmtId="166" fontId="19" fillId="29" borderId="10" xfId="1" applyNumberFormat="1" applyFont="1" applyFill="1" applyBorder="1" applyAlignment="1">
      <alignment horizontal="left"/>
    </xf>
    <xf numFmtId="165" fontId="19" fillId="30" borderId="10" xfId="2" applyNumberFormat="1" applyFont="1" applyFill="1" applyBorder="1" applyAlignment="1">
      <alignment horizontal="left"/>
    </xf>
    <xf numFmtId="165" fontId="9" fillId="30" borderId="10" xfId="2" applyNumberFormat="1" applyFont="1" applyFill="1" applyBorder="1" applyAlignment="1">
      <alignment horizontal="left"/>
    </xf>
    <xf numFmtId="165" fontId="9" fillId="30" borderId="10" xfId="2" applyNumberFormat="1" applyFont="1" applyFill="1" applyBorder="1" applyAlignment="1">
      <alignment horizontal="right"/>
    </xf>
    <xf numFmtId="166" fontId="19" fillId="30" borderId="10" xfId="1" applyNumberFormat="1" applyFont="1" applyFill="1" applyBorder="1" applyAlignment="1">
      <alignment horizontal="right"/>
    </xf>
    <xf numFmtId="165" fontId="19" fillId="30" borderId="7" xfId="2" applyNumberFormat="1" applyFont="1" applyFill="1" applyBorder="1" applyAlignment="1">
      <alignment horizontal="left"/>
    </xf>
    <xf numFmtId="166" fontId="19" fillId="30" borderId="7" xfId="1" applyNumberFormat="1" applyFont="1" applyFill="1" applyBorder="1" applyAlignment="1">
      <alignment horizontal="right"/>
    </xf>
    <xf numFmtId="165" fontId="9" fillId="30" borderId="7" xfId="2" applyNumberFormat="1" applyFont="1" applyFill="1" applyBorder="1" applyAlignment="1">
      <alignment horizontal="left"/>
    </xf>
    <xf numFmtId="165" fontId="9" fillId="30" borderId="7" xfId="2" applyNumberFormat="1" applyFont="1" applyFill="1" applyBorder="1" applyAlignment="1">
      <alignment horizontal="right"/>
    </xf>
    <xf numFmtId="0" fontId="19" fillId="31" borderId="10" xfId="2" applyFont="1" applyFill="1" applyBorder="1" applyAlignment="1">
      <alignment horizontal="left"/>
    </xf>
    <xf numFmtId="166" fontId="19" fillId="31" borderId="10" xfId="1" applyNumberFormat="1" applyFont="1" applyFill="1" applyBorder="1" applyAlignment="1">
      <alignment horizontal="left"/>
    </xf>
    <xf numFmtId="0" fontId="19" fillId="32" borderId="10" xfId="0" applyFont="1" applyFill="1" applyBorder="1" applyAlignment="1">
      <alignment horizontal="left"/>
    </xf>
    <xf numFmtId="166" fontId="19" fillId="32" borderId="10" xfId="1" applyNumberFormat="1" applyFont="1" applyFill="1" applyBorder="1" applyAlignment="1">
      <alignment horizontal="right"/>
    </xf>
    <xf numFmtId="166" fontId="29" fillId="27" borderId="10" xfId="1" applyNumberFormat="1" applyFont="1" applyFill="1" applyBorder="1" applyAlignment="1"/>
    <xf numFmtId="0" fontId="7" fillId="0" borderId="0" xfId="0" quotePrefix="1" applyFont="1"/>
    <xf numFmtId="166" fontId="7" fillId="21" borderId="16" xfId="1" applyNumberFormat="1" applyFont="1" applyFill="1" applyBorder="1" applyAlignment="1"/>
    <xf numFmtId="166" fontId="7" fillId="21" borderId="3" xfId="1" applyNumberFormat="1" applyFont="1" applyFill="1" applyBorder="1" applyAlignment="1"/>
    <xf numFmtId="166" fontId="7" fillId="21" borderId="14" xfId="1" applyNumberFormat="1" applyFont="1" applyFill="1" applyBorder="1" applyAlignment="1"/>
    <xf numFmtId="166" fontId="18" fillId="21" borderId="3" xfId="1" applyNumberFormat="1" applyFont="1" applyFill="1" applyBorder="1" applyAlignment="1"/>
    <xf numFmtId="166" fontId="7" fillId="21" borderId="2" xfId="1" applyNumberFormat="1" applyFont="1" applyFill="1" applyBorder="1" applyAlignment="1"/>
    <xf numFmtId="0" fontId="19" fillId="22" borderId="17" xfId="2" applyFont="1" applyFill="1" applyBorder="1" applyAlignment="1">
      <alignment horizontal="left" vertical="top" wrapText="1"/>
    </xf>
    <xf numFmtId="166" fontId="18" fillId="21" borderId="2" xfId="1" applyNumberFormat="1" applyFont="1" applyFill="1" applyBorder="1" applyAlignment="1"/>
    <xf numFmtId="165" fontId="7" fillId="21" borderId="0" xfId="0" applyNumberFormat="1" applyFont="1" applyFill="1" applyAlignment="1">
      <alignment horizontal="right"/>
    </xf>
    <xf numFmtId="0" fontId="18" fillId="21" borderId="10" xfId="0" applyFont="1" applyFill="1" applyBorder="1"/>
    <xf numFmtId="171" fontId="18" fillId="21" borderId="10" xfId="1" applyNumberFormat="1" applyFont="1" applyFill="1" applyBorder="1"/>
    <xf numFmtId="3" fontId="0" fillId="0" borderId="0" xfId="0" applyNumberFormat="1"/>
    <xf numFmtId="0" fontId="19" fillId="21" borderId="4" xfId="0" applyFont="1" applyFill="1" applyBorder="1" applyAlignment="1">
      <alignment horizontal="left"/>
    </xf>
    <xf numFmtId="0" fontId="19" fillId="21" borderId="0" xfId="0" applyFont="1" applyFill="1" applyBorder="1" applyAlignment="1">
      <alignment horizontal="left"/>
    </xf>
    <xf numFmtId="166" fontId="19" fillId="21" borderId="0" xfId="1" applyNumberFormat="1" applyFont="1" applyFill="1" applyBorder="1"/>
    <xf numFmtId="3" fontId="8" fillId="21" borderId="0" xfId="0" applyNumberFormat="1" applyFont="1" applyFill="1" applyBorder="1"/>
    <xf numFmtId="0" fontId="8" fillId="21" borderId="0" xfId="0" applyFont="1" applyFill="1" applyBorder="1" applyAlignment="1">
      <alignment horizontal="left"/>
    </xf>
    <xf numFmtId="0" fontId="8" fillId="21" borderId="4" xfId="0" applyFont="1" applyFill="1" applyBorder="1"/>
    <xf numFmtId="3" fontId="8" fillId="21" borderId="4" xfId="0" applyNumberFormat="1" applyFont="1" applyFill="1" applyBorder="1"/>
    <xf numFmtId="0" fontId="19" fillId="21" borderId="0" xfId="0" applyFont="1" applyFill="1" applyBorder="1"/>
    <xf numFmtId="3" fontId="19" fillId="21" borderId="0" xfId="0" applyNumberFormat="1" applyFont="1" applyFill="1" applyBorder="1"/>
    <xf numFmtId="0" fontId="19" fillId="21" borderId="10" xfId="0" applyFont="1" applyFill="1" applyBorder="1"/>
    <xf numFmtId="166" fontId="18" fillId="21" borderId="10" xfId="0" applyNumberFormat="1" applyFont="1" applyFill="1" applyBorder="1"/>
    <xf numFmtId="3" fontId="8" fillId="21" borderId="0" xfId="1" applyNumberFormat="1" applyFont="1" applyFill="1" applyBorder="1"/>
    <xf numFmtId="3" fontId="7" fillId="21" borderId="0" xfId="0" applyNumberFormat="1" applyFont="1" applyFill="1" applyBorder="1"/>
    <xf numFmtId="164" fontId="7" fillId="0" borderId="0" xfId="0" applyNumberFormat="1" applyFont="1"/>
    <xf numFmtId="166" fontId="0" fillId="21" borderId="0" xfId="0" applyNumberFormat="1" applyFill="1"/>
    <xf numFmtId="3" fontId="8" fillId="21" borderId="4" xfId="1" applyNumberFormat="1" applyFont="1" applyFill="1" applyBorder="1"/>
    <xf numFmtId="0" fontId="7" fillId="21" borderId="1" xfId="0" applyFont="1" applyFill="1" applyBorder="1"/>
    <xf numFmtId="0" fontId="18" fillId="21" borderId="1" xfId="0" applyFont="1" applyFill="1" applyBorder="1" applyAlignment="1">
      <alignment wrapText="1"/>
    </xf>
    <xf numFmtId="0" fontId="7" fillId="21" borderId="7" xfId="0" applyFont="1" applyFill="1" applyBorder="1" applyAlignment="1">
      <alignment horizontal="center" vertical="center" wrapText="1"/>
    </xf>
    <xf numFmtId="166" fontId="18" fillId="21" borderId="10" xfId="1" applyNumberFormat="1" applyFont="1" applyFill="1" applyBorder="1"/>
    <xf numFmtId="0" fontId="19" fillId="21" borderId="0" xfId="2" applyFont="1" applyFill="1" applyBorder="1" applyAlignment="1">
      <alignment horizontal="left"/>
    </xf>
    <xf numFmtId="166" fontId="8" fillId="21" borderId="0" xfId="1" applyNumberFormat="1" applyFont="1" applyFill="1" applyBorder="1" applyAlignment="1">
      <alignment horizontal="left"/>
    </xf>
    <xf numFmtId="165" fontId="19" fillId="2" borderId="10" xfId="2" applyNumberFormat="1" applyFont="1" applyFill="1" applyBorder="1" applyAlignment="1">
      <alignment horizontal="left"/>
    </xf>
    <xf numFmtId="165" fontId="19" fillId="20" borderId="10" xfId="0" applyNumberFormat="1" applyFont="1" applyFill="1" applyBorder="1" applyAlignment="1">
      <alignment horizontal="left"/>
    </xf>
    <xf numFmtId="166" fontId="8" fillId="21" borderId="0" xfId="1" quotePrefix="1" applyNumberFormat="1" applyFont="1" applyFill="1" applyBorder="1" applyAlignment="1">
      <alignment horizontal="left"/>
    </xf>
    <xf numFmtId="0" fontId="19" fillId="33" borderId="1" xfId="0" applyFont="1" applyFill="1" applyBorder="1" applyAlignment="1">
      <alignment horizontal="left"/>
    </xf>
    <xf numFmtId="166" fontId="19" fillId="33" borderId="1" xfId="1" applyNumberFormat="1" applyFont="1" applyFill="1" applyBorder="1" applyAlignment="1">
      <alignment horizontal="right"/>
    </xf>
    <xf numFmtId="166" fontId="8" fillId="33" borderId="10" xfId="1" applyNumberFormat="1" applyFont="1" applyFill="1" applyBorder="1" applyAlignment="1">
      <alignment horizontal="left"/>
    </xf>
    <xf numFmtId="166" fontId="8" fillId="33" borderId="10" xfId="1" applyNumberFormat="1" applyFont="1" applyFill="1" applyBorder="1" applyAlignment="1">
      <alignment horizontal="right"/>
    </xf>
    <xf numFmtId="0" fontId="19" fillId="33" borderId="10" xfId="0" applyFont="1" applyFill="1" applyBorder="1" applyAlignment="1">
      <alignment horizontal="left"/>
    </xf>
    <xf numFmtId="166" fontId="19" fillId="33" borderId="10" xfId="1" applyNumberFormat="1" applyFont="1" applyFill="1" applyBorder="1" applyAlignment="1">
      <alignment horizontal="right"/>
    </xf>
    <xf numFmtId="0" fontId="18" fillId="3" borderId="0" xfId="0" applyFont="1" applyFill="1"/>
    <xf numFmtId="0" fontId="0" fillId="3" borderId="0" xfId="0" applyFill="1"/>
    <xf numFmtId="165" fontId="8" fillId="31" borderId="1" xfId="2" applyNumberFormat="1" applyFont="1" applyFill="1" applyBorder="1" applyAlignment="1">
      <alignment vertical="top"/>
    </xf>
    <xf numFmtId="0" fontId="10" fillId="31" borderId="1" xfId="2" applyFont="1" applyFill="1" applyBorder="1" applyAlignment="1">
      <alignment horizontal="left" wrapText="1"/>
    </xf>
    <xf numFmtId="165" fontId="8" fillId="31" borderId="1" xfId="2" applyNumberFormat="1" applyFont="1" applyFill="1" applyBorder="1" applyAlignment="1">
      <alignment horizontal="right"/>
    </xf>
    <xf numFmtId="165" fontId="8" fillId="31" borderId="10" xfId="2" applyNumberFormat="1" applyFont="1" applyFill="1" applyBorder="1" applyAlignment="1">
      <alignment vertical="top"/>
    </xf>
    <xf numFmtId="0" fontId="9" fillId="31" borderId="10" xfId="2" applyFont="1" applyFill="1" applyBorder="1" applyAlignment="1">
      <alignment horizontal="left" wrapText="1"/>
    </xf>
    <xf numFmtId="165" fontId="8" fillId="31" borderId="10" xfId="2" applyNumberFormat="1" applyFont="1" applyFill="1" applyBorder="1" applyAlignment="1">
      <alignment horizontal="right" wrapText="1"/>
    </xf>
    <xf numFmtId="0" fontId="0" fillId="0" borderId="0" xfId="0" applyFill="1"/>
    <xf numFmtId="0" fontId="8" fillId="21" borderId="0" xfId="0" quotePrefix="1" applyFont="1" applyFill="1" applyBorder="1"/>
    <xf numFmtId="0" fontId="8" fillId="21" borderId="18" xfId="0" applyFont="1" applyFill="1" applyBorder="1"/>
    <xf numFmtId="0" fontId="7" fillId="21" borderId="18" xfId="0" applyFont="1" applyFill="1" applyBorder="1"/>
    <xf numFmtId="166" fontId="32" fillId="26" borderId="8" xfId="0" applyNumberFormat="1" applyFont="1" applyFill="1" applyBorder="1"/>
    <xf numFmtId="0" fontId="26" fillId="0" borderId="0" xfId="2044"/>
    <xf numFmtId="166" fontId="18" fillId="19" borderId="2" xfId="1" applyNumberFormat="1" applyFont="1" applyFill="1" applyBorder="1" applyAlignment="1"/>
    <xf numFmtId="166" fontId="18" fillId="2" borderId="2" xfId="1" applyNumberFormat="1" applyFont="1" applyFill="1" applyBorder="1" applyAlignment="1"/>
    <xf numFmtId="166" fontId="18" fillId="20" borderId="2" xfId="1" applyNumberFormat="1" applyFont="1" applyFill="1" applyBorder="1" applyAlignment="1"/>
    <xf numFmtId="166" fontId="18" fillId="33" borderId="2" xfId="1" applyNumberFormat="1" applyFont="1" applyFill="1" applyBorder="1" applyAlignment="1"/>
    <xf numFmtId="0" fontId="19" fillId="21" borderId="7" xfId="2" applyFont="1" applyFill="1" applyBorder="1" applyAlignment="1">
      <alignment horizontal="left"/>
    </xf>
    <xf numFmtId="0" fontId="9" fillId="21" borderId="7" xfId="2" applyFont="1" applyFill="1" applyBorder="1" applyAlignment="1">
      <alignment horizontal="left"/>
    </xf>
    <xf numFmtId="166" fontId="19" fillId="21" borderId="7" xfId="1" applyNumberFormat="1" applyFont="1" applyFill="1" applyBorder="1" applyAlignment="1">
      <alignment horizontal="left"/>
    </xf>
    <xf numFmtId="166" fontId="7" fillId="21" borderId="0" xfId="1" quotePrefix="1" applyNumberFormat="1" applyFont="1" applyFill="1" applyBorder="1" applyAlignment="1"/>
    <xf numFmtId="0" fontId="7" fillId="21" borderId="13" xfId="0" applyFont="1" applyFill="1" applyBorder="1"/>
    <xf numFmtId="171" fontId="7" fillId="21" borderId="13" xfId="1" applyNumberFormat="1" applyFont="1" applyFill="1" applyBorder="1"/>
    <xf numFmtId="166" fontId="7" fillId="21" borderId="13" xfId="1" applyNumberFormat="1" applyFont="1" applyFill="1" applyBorder="1"/>
    <xf numFmtId="0" fontId="8" fillId="18" borderId="19" xfId="2" applyFont="1" applyFill="1" applyBorder="1" applyAlignment="1"/>
    <xf numFmtId="0" fontId="19" fillId="18" borderId="19" xfId="2" applyFont="1" applyFill="1" applyBorder="1" applyAlignment="1"/>
    <xf numFmtId="0" fontId="8" fillId="18" borderId="19" xfId="2" applyFont="1" applyFill="1" applyBorder="1" applyAlignment="1">
      <alignment horizontal="right"/>
    </xf>
    <xf numFmtId="165" fontId="8" fillId="18" borderId="19" xfId="2" applyNumberFormat="1" applyFont="1" applyFill="1" applyBorder="1" applyAlignment="1"/>
    <xf numFmtId="0" fontId="9" fillId="2" borderId="1" xfId="2" applyFont="1" applyFill="1" applyBorder="1" applyAlignment="1">
      <alignment horizontal="left"/>
    </xf>
    <xf numFmtId="166" fontId="9" fillId="2" borderId="1" xfId="1" applyNumberFormat="1" applyFont="1" applyFill="1" applyBorder="1" applyAlignment="1">
      <alignment horizontal="left"/>
    </xf>
    <xf numFmtId="0" fontId="10" fillId="2" borderId="10" xfId="2" applyFont="1" applyFill="1" applyBorder="1" applyAlignment="1">
      <alignment horizontal="left"/>
    </xf>
    <xf numFmtId="175" fontId="7" fillId="0" borderId="0" xfId="0" applyNumberFormat="1" applyFont="1"/>
    <xf numFmtId="3" fontId="35" fillId="0" borderId="0" xfId="0" applyNumberFormat="1" applyFont="1" applyAlignment="1">
      <alignment horizontal="right"/>
    </xf>
    <xf numFmtId="176" fontId="35" fillId="0" borderId="0" xfId="0" applyNumberFormat="1" applyFont="1" applyAlignment="1">
      <alignment horizontal="right"/>
    </xf>
    <xf numFmtId="0" fontId="19" fillId="2" borderId="10" xfId="2" applyFont="1" applyFill="1" applyBorder="1" applyAlignment="1">
      <alignment horizontal="left"/>
    </xf>
    <xf numFmtId="166" fontId="19" fillId="2" borderId="10" xfId="1" applyNumberFormat="1" applyFont="1" applyFill="1" applyBorder="1" applyAlignment="1">
      <alignment horizontal="right"/>
    </xf>
    <xf numFmtId="0" fontId="0" fillId="0" borderId="0" xfId="0"/>
    <xf numFmtId="165" fontId="19" fillId="21" borderId="0" xfId="0" applyNumberFormat="1" applyFont="1" applyFill="1" applyBorder="1" applyAlignment="1">
      <alignment horizontal="left"/>
    </xf>
    <xf numFmtId="166" fontId="19" fillId="21" borderId="0" xfId="1" applyNumberFormat="1" applyFont="1" applyFill="1" applyBorder="1" applyAlignment="1">
      <alignment horizontal="right"/>
    </xf>
    <xf numFmtId="49" fontId="18" fillId="21" borderId="0" xfId="1" applyNumberFormat="1" applyFont="1" applyFill="1" applyBorder="1" applyAlignment="1"/>
    <xf numFmtId="0" fontId="0" fillId="0" borderId="0" xfId="0"/>
    <xf numFmtId="0" fontId="5" fillId="21" borderId="0" xfId="0" applyFont="1" applyFill="1" applyAlignment="1">
      <alignment horizontal="left"/>
    </xf>
    <xf numFmtId="0" fontId="7" fillId="0" borderId="0" xfId="0" applyFont="1" applyFill="1" applyBorder="1"/>
    <xf numFmtId="166" fontId="7" fillId="0" borderId="0" xfId="1" applyNumberFormat="1" applyFont="1" applyFill="1" applyBorder="1"/>
    <xf numFmtId="166" fontId="19" fillId="22" borderId="2" xfId="1" applyNumberFormat="1" applyFont="1" applyFill="1" applyBorder="1" applyAlignment="1"/>
    <xf numFmtId="166" fontId="19" fillId="17" borderId="2" xfId="1" applyNumberFormat="1" applyFont="1" applyFill="1" applyBorder="1" applyAlignment="1"/>
    <xf numFmtId="166" fontId="19" fillId="18" borderId="2" xfId="1" applyNumberFormat="1" applyFont="1" applyFill="1" applyBorder="1" applyAlignment="1"/>
    <xf numFmtId="49" fontId="18" fillId="20" borderId="10" xfId="1" applyNumberFormat="1" applyFont="1" applyFill="1" applyBorder="1" applyAlignment="1"/>
    <xf numFmtId="0" fontId="8" fillId="21" borderId="0" xfId="2003" applyNumberFormat="1" applyFont="1" applyFill="1" applyBorder="1" applyAlignment="1">
      <alignment horizontal="left" vertical="top" wrapText="1"/>
    </xf>
  </cellXfs>
  <cellStyles count="34347">
    <cellStyle name="20% - uthevingsfarge 1 10" xfId="20"/>
    <cellStyle name="20% - uthevingsfarge 1 10 2" xfId="4014"/>
    <cellStyle name="20% - uthevingsfarge 1 10 2 2" xfId="4013"/>
    <cellStyle name="20% - uthevingsfarge 1 10 2 3" xfId="4012"/>
    <cellStyle name="20% - uthevingsfarge 1 10 3" xfId="4011"/>
    <cellStyle name="20% - uthevingsfarge 1 10 3 2" xfId="4010"/>
    <cellStyle name="20% - uthevingsfarge 1 10 3 3" xfId="4009"/>
    <cellStyle name="20% - uthevingsfarge 1 10 4" xfId="4008"/>
    <cellStyle name="20% - uthevingsfarge 1 10 5" xfId="4007"/>
    <cellStyle name="20% - uthevingsfarge 1 10_Tabell 4.5-4.7" xfId="4015"/>
    <cellStyle name="20% - uthevingsfarge 1 11" xfId="4006"/>
    <cellStyle name="20% - uthevingsfarge 1 11 2" xfId="4005"/>
    <cellStyle name="20% - uthevingsfarge 1 11 2 2" xfId="4004"/>
    <cellStyle name="20% - uthevingsfarge 1 11 2 3" xfId="4003"/>
    <cellStyle name="20% - uthevingsfarge 1 11 3" xfId="4002"/>
    <cellStyle name="20% - uthevingsfarge 1 11 3 2" xfId="4001"/>
    <cellStyle name="20% - uthevingsfarge 1 11 3 3" xfId="4000"/>
    <cellStyle name="20% - uthevingsfarge 1 11 4" xfId="3999"/>
    <cellStyle name="20% - uthevingsfarge 1 11 5" xfId="3998"/>
    <cellStyle name="20% - uthevingsfarge 1 12" xfId="3997"/>
    <cellStyle name="20% - uthevingsfarge 1 12 2" xfId="3996"/>
    <cellStyle name="20% - uthevingsfarge 1 12 3" xfId="3995"/>
    <cellStyle name="20% - uthevingsfarge 1 13" xfId="3994"/>
    <cellStyle name="20% - uthevingsfarge 1 13 2" xfId="3993"/>
    <cellStyle name="20% - uthevingsfarge 1 13 3" xfId="3992"/>
    <cellStyle name="20% - uthevingsfarge 1 14" xfId="3991"/>
    <cellStyle name="20% - uthevingsfarge 1 14 2" xfId="3990"/>
    <cellStyle name="20% - uthevingsfarge 1 15" xfId="3989"/>
    <cellStyle name="20% - uthevingsfarge 1 15 2" xfId="3988"/>
    <cellStyle name="20% - uthevingsfarge 1 16" xfId="3987"/>
    <cellStyle name="20% - uthevingsfarge 1 17" xfId="3986"/>
    <cellStyle name="20% - uthevingsfarge 1 18" xfId="3985"/>
    <cellStyle name="20% - uthevingsfarge 1 2" xfId="21"/>
    <cellStyle name="20% - uthevingsfarge 1 2 10" xfId="3983"/>
    <cellStyle name="20% - uthevingsfarge 1 2 10 2" xfId="3982"/>
    <cellStyle name="20% - uthevingsfarge 1 2 11" xfId="3981"/>
    <cellStyle name="20% - uthevingsfarge 1 2 11 2" xfId="3980"/>
    <cellStyle name="20% - uthevingsfarge 1 2 12" xfId="3979"/>
    <cellStyle name="20% - uthevingsfarge 1 2 13" xfId="3978"/>
    <cellStyle name="20% - uthevingsfarge 1 2 14" xfId="3977"/>
    <cellStyle name="20% - uthevingsfarge 1 2 2" xfId="22"/>
    <cellStyle name="20% - uthevingsfarge 1 2 2 10" xfId="3975"/>
    <cellStyle name="20% - uthevingsfarge 1 2 2 11" xfId="3974"/>
    <cellStyle name="20% - uthevingsfarge 1 2 2 12" xfId="3973"/>
    <cellStyle name="20% - uthevingsfarge 1 2 2 2" xfId="23"/>
    <cellStyle name="20% - uthevingsfarge 1 2 2 2 10" xfId="3971"/>
    <cellStyle name="20% - uthevingsfarge 1 2 2 2 11" xfId="3970"/>
    <cellStyle name="20% - uthevingsfarge 1 2 2 2 2" xfId="24"/>
    <cellStyle name="20% - uthevingsfarge 1 2 2 2 2 10" xfId="3968"/>
    <cellStyle name="20% - uthevingsfarge 1 2 2 2 2 2" xfId="25"/>
    <cellStyle name="20% - uthevingsfarge 1 2 2 2 2 2 2" xfId="3966"/>
    <cellStyle name="20% - uthevingsfarge 1 2 2 2 2 2 2 2" xfId="3965"/>
    <cellStyle name="20% - uthevingsfarge 1 2 2 2 2 2 2 3" xfId="3964"/>
    <cellStyle name="20% - uthevingsfarge 1 2 2 2 2 2 3" xfId="3963"/>
    <cellStyle name="20% - uthevingsfarge 1 2 2 2 2 2 3 2" xfId="3962"/>
    <cellStyle name="20% - uthevingsfarge 1 2 2 2 2 2 3 3" xfId="3961"/>
    <cellStyle name="20% - uthevingsfarge 1 2 2 2 2 2 4" xfId="3960"/>
    <cellStyle name="20% - uthevingsfarge 1 2 2 2 2 2 5" xfId="3959"/>
    <cellStyle name="20% - uthevingsfarge 1 2 2 2 2 2_Tabell 4.5-4.7" xfId="3967"/>
    <cellStyle name="20% - uthevingsfarge 1 2 2 2 2 3" xfId="3958"/>
    <cellStyle name="20% - uthevingsfarge 1 2 2 2 2 3 2" xfId="3957"/>
    <cellStyle name="20% - uthevingsfarge 1 2 2 2 2 3 2 2" xfId="3956"/>
    <cellStyle name="20% - uthevingsfarge 1 2 2 2 2 3 2 3" xfId="3955"/>
    <cellStyle name="20% - uthevingsfarge 1 2 2 2 2 3 3" xfId="3954"/>
    <cellStyle name="20% - uthevingsfarge 1 2 2 2 2 3 3 2" xfId="3953"/>
    <cellStyle name="20% - uthevingsfarge 1 2 2 2 2 3 3 3" xfId="3952"/>
    <cellStyle name="20% - uthevingsfarge 1 2 2 2 2 3 4" xfId="3951"/>
    <cellStyle name="20% - uthevingsfarge 1 2 2 2 2 3 5" xfId="3950"/>
    <cellStyle name="20% - uthevingsfarge 1 2 2 2 2 4" xfId="3949"/>
    <cellStyle name="20% - uthevingsfarge 1 2 2 2 2 4 2" xfId="3948"/>
    <cellStyle name="20% - uthevingsfarge 1 2 2 2 2 4 3" xfId="3947"/>
    <cellStyle name="20% - uthevingsfarge 1 2 2 2 2 5" xfId="3946"/>
    <cellStyle name="20% - uthevingsfarge 1 2 2 2 2 5 2" xfId="3945"/>
    <cellStyle name="20% - uthevingsfarge 1 2 2 2 2 5 3" xfId="3944"/>
    <cellStyle name="20% - uthevingsfarge 1 2 2 2 2 6" xfId="2049"/>
    <cellStyle name="20% - uthevingsfarge 1 2 2 2 2 6 2" xfId="4022"/>
    <cellStyle name="20% - uthevingsfarge 1 2 2 2 2 7" xfId="4018"/>
    <cellStyle name="20% - uthevingsfarge 1 2 2 2 2 7 2" xfId="2057"/>
    <cellStyle name="20% - uthevingsfarge 1 2 2 2 2 8" xfId="3943"/>
    <cellStyle name="20% - uthevingsfarge 1 2 2 2 2 9" xfId="3942"/>
    <cellStyle name="20% - uthevingsfarge 1 2 2 2 2_Tabell 4.5-4.7" xfId="3969"/>
    <cellStyle name="20% - uthevingsfarge 1 2 2 2 3" xfId="26"/>
    <cellStyle name="20% - uthevingsfarge 1 2 2 2 3 2" xfId="3940"/>
    <cellStyle name="20% - uthevingsfarge 1 2 2 2 3 2 2" xfId="3939"/>
    <cellStyle name="20% - uthevingsfarge 1 2 2 2 3 2 3" xfId="3938"/>
    <cellStyle name="20% - uthevingsfarge 1 2 2 2 3 3" xfId="3937"/>
    <cellStyle name="20% - uthevingsfarge 1 2 2 2 3 3 2" xfId="3936"/>
    <cellStyle name="20% - uthevingsfarge 1 2 2 2 3 3 3" xfId="3935"/>
    <cellStyle name="20% - uthevingsfarge 1 2 2 2 3 4" xfId="3934"/>
    <cellStyle name="20% - uthevingsfarge 1 2 2 2 3 5" xfId="3933"/>
    <cellStyle name="20% - uthevingsfarge 1 2 2 2 3_Tabell 4.5-4.7" xfId="3941"/>
    <cellStyle name="20% - uthevingsfarge 1 2 2 2 4" xfId="3932"/>
    <cellStyle name="20% - uthevingsfarge 1 2 2 2 4 2" xfId="3931"/>
    <cellStyle name="20% - uthevingsfarge 1 2 2 2 4 2 2" xfId="3930"/>
    <cellStyle name="20% - uthevingsfarge 1 2 2 2 4 2 3" xfId="3929"/>
    <cellStyle name="20% - uthevingsfarge 1 2 2 2 4 3" xfId="3928"/>
    <cellStyle name="20% - uthevingsfarge 1 2 2 2 4 3 2" xfId="3927"/>
    <cellStyle name="20% - uthevingsfarge 1 2 2 2 4 3 3" xfId="3926"/>
    <cellStyle name="20% - uthevingsfarge 1 2 2 2 4 4" xfId="3925"/>
    <cellStyle name="20% - uthevingsfarge 1 2 2 2 4 5" xfId="3924"/>
    <cellStyle name="20% - uthevingsfarge 1 2 2 2 5" xfId="3923"/>
    <cellStyle name="20% - uthevingsfarge 1 2 2 2 5 2" xfId="3922"/>
    <cellStyle name="20% - uthevingsfarge 1 2 2 2 5 3" xfId="3921"/>
    <cellStyle name="20% - uthevingsfarge 1 2 2 2 6" xfId="3920"/>
    <cellStyle name="20% - uthevingsfarge 1 2 2 2 6 2" xfId="3919"/>
    <cellStyle name="20% - uthevingsfarge 1 2 2 2 6 3" xfId="3918"/>
    <cellStyle name="20% - uthevingsfarge 1 2 2 2 7" xfId="3917"/>
    <cellStyle name="20% - uthevingsfarge 1 2 2 2 7 2" xfId="3916"/>
    <cellStyle name="20% - uthevingsfarge 1 2 2 2 8" xfId="3915"/>
    <cellStyle name="20% - uthevingsfarge 1 2 2 2 8 2" xfId="3914"/>
    <cellStyle name="20% - uthevingsfarge 1 2 2 2 9" xfId="3913"/>
    <cellStyle name="20% - uthevingsfarge 1 2 2 2_Tabell 4.5-4.7" xfId="3972"/>
    <cellStyle name="20% - uthevingsfarge 1 2 2 3" xfId="27"/>
    <cellStyle name="20% - uthevingsfarge 1 2 2 3 10" xfId="3911"/>
    <cellStyle name="20% - uthevingsfarge 1 2 2 3 2" xfId="28"/>
    <cellStyle name="20% - uthevingsfarge 1 2 2 3 2 2" xfId="3909"/>
    <cellStyle name="20% - uthevingsfarge 1 2 2 3 2 2 2" xfId="3908"/>
    <cellStyle name="20% - uthevingsfarge 1 2 2 3 2 2 3" xfId="3907"/>
    <cellStyle name="20% - uthevingsfarge 1 2 2 3 2 3" xfId="3906"/>
    <cellStyle name="20% - uthevingsfarge 1 2 2 3 2 3 2" xfId="3905"/>
    <cellStyle name="20% - uthevingsfarge 1 2 2 3 2 3 3" xfId="3904"/>
    <cellStyle name="20% - uthevingsfarge 1 2 2 3 2 4" xfId="3903"/>
    <cellStyle name="20% - uthevingsfarge 1 2 2 3 2 5" xfId="3902"/>
    <cellStyle name="20% - uthevingsfarge 1 2 2 3 2_Tabell 4.5-4.7" xfId="3910"/>
    <cellStyle name="20% - uthevingsfarge 1 2 2 3 3" xfId="3901"/>
    <cellStyle name="20% - uthevingsfarge 1 2 2 3 3 2" xfId="3900"/>
    <cellStyle name="20% - uthevingsfarge 1 2 2 3 3 2 2" xfId="3899"/>
    <cellStyle name="20% - uthevingsfarge 1 2 2 3 3 2 3" xfId="3898"/>
    <cellStyle name="20% - uthevingsfarge 1 2 2 3 3 3" xfId="3897"/>
    <cellStyle name="20% - uthevingsfarge 1 2 2 3 3 3 2" xfId="3896"/>
    <cellStyle name="20% - uthevingsfarge 1 2 2 3 3 3 3" xfId="3895"/>
    <cellStyle name="20% - uthevingsfarge 1 2 2 3 3 4" xfId="3894"/>
    <cellStyle name="20% - uthevingsfarge 1 2 2 3 3 5" xfId="3893"/>
    <cellStyle name="20% - uthevingsfarge 1 2 2 3 4" xfId="3892"/>
    <cellStyle name="20% - uthevingsfarge 1 2 2 3 4 2" xfId="3891"/>
    <cellStyle name="20% - uthevingsfarge 1 2 2 3 4 3" xfId="3890"/>
    <cellStyle name="20% - uthevingsfarge 1 2 2 3 5" xfId="3889"/>
    <cellStyle name="20% - uthevingsfarge 1 2 2 3 5 2" xfId="3888"/>
    <cellStyle name="20% - uthevingsfarge 1 2 2 3 5 3" xfId="3887"/>
    <cellStyle name="20% - uthevingsfarge 1 2 2 3 6" xfId="3886"/>
    <cellStyle name="20% - uthevingsfarge 1 2 2 3 6 2" xfId="3885"/>
    <cellStyle name="20% - uthevingsfarge 1 2 2 3 7" xfId="3884"/>
    <cellStyle name="20% - uthevingsfarge 1 2 2 3 7 2" xfId="3883"/>
    <cellStyle name="20% - uthevingsfarge 1 2 2 3 8" xfId="3882"/>
    <cellStyle name="20% - uthevingsfarge 1 2 2 3 9" xfId="3881"/>
    <cellStyle name="20% - uthevingsfarge 1 2 2 3_Tabell 4.5-4.7" xfId="3912"/>
    <cellStyle name="20% - uthevingsfarge 1 2 2 4" xfId="29"/>
    <cellStyle name="20% - uthevingsfarge 1 2 2 4 2" xfId="3879"/>
    <cellStyle name="20% - uthevingsfarge 1 2 2 4 2 2" xfId="3878"/>
    <cellStyle name="20% - uthevingsfarge 1 2 2 4 2 3" xfId="3877"/>
    <cellStyle name="20% - uthevingsfarge 1 2 2 4 3" xfId="3876"/>
    <cellStyle name="20% - uthevingsfarge 1 2 2 4 3 2" xfId="3875"/>
    <cellStyle name="20% - uthevingsfarge 1 2 2 4 3 3" xfId="3874"/>
    <cellStyle name="20% - uthevingsfarge 1 2 2 4 4" xfId="3873"/>
    <cellStyle name="20% - uthevingsfarge 1 2 2 4 5" xfId="3872"/>
    <cellStyle name="20% - uthevingsfarge 1 2 2 4_Tabell 4.5-4.7" xfId="3880"/>
    <cellStyle name="20% - uthevingsfarge 1 2 2 5" xfId="3871"/>
    <cellStyle name="20% - uthevingsfarge 1 2 2 5 2" xfId="3870"/>
    <cellStyle name="20% - uthevingsfarge 1 2 2 5 2 2" xfId="3869"/>
    <cellStyle name="20% - uthevingsfarge 1 2 2 5 2 3" xfId="3868"/>
    <cellStyle name="20% - uthevingsfarge 1 2 2 5 3" xfId="3867"/>
    <cellStyle name="20% - uthevingsfarge 1 2 2 5 3 2" xfId="3866"/>
    <cellStyle name="20% - uthevingsfarge 1 2 2 5 3 3" xfId="3865"/>
    <cellStyle name="20% - uthevingsfarge 1 2 2 5 4" xfId="3864"/>
    <cellStyle name="20% - uthevingsfarge 1 2 2 5 5" xfId="3863"/>
    <cellStyle name="20% - uthevingsfarge 1 2 2 6" xfId="2056"/>
    <cellStyle name="20% - uthevingsfarge 1 2 2 6 2" xfId="4036"/>
    <cellStyle name="20% - uthevingsfarge 1 2 2 6 3" xfId="4042"/>
    <cellStyle name="20% - uthevingsfarge 1 2 2 7" xfId="3862"/>
    <cellStyle name="20% - uthevingsfarge 1 2 2 7 2" xfId="2055"/>
    <cellStyle name="20% - uthevingsfarge 1 2 2 7 3" xfId="3861"/>
    <cellStyle name="20% - uthevingsfarge 1 2 2 8" xfId="3860"/>
    <cellStyle name="20% - uthevingsfarge 1 2 2 8 2" xfId="3859"/>
    <cellStyle name="20% - uthevingsfarge 1 2 2 9" xfId="3858"/>
    <cellStyle name="20% - uthevingsfarge 1 2 2 9 2" xfId="3857"/>
    <cellStyle name="20% - uthevingsfarge 1 2 2_Tabell 4.5-4.7" xfId="3976"/>
    <cellStyle name="20% - uthevingsfarge 1 2 3" xfId="30"/>
    <cellStyle name="20% - uthevingsfarge 1 2 3 10" xfId="3855"/>
    <cellStyle name="20% - uthevingsfarge 1 2 3 11" xfId="3854"/>
    <cellStyle name="20% - uthevingsfarge 1 2 3 2" xfId="31"/>
    <cellStyle name="20% - uthevingsfarge 1 2 3 2 10" xfId="3852"/>
    <cellStyle name="20% - uthevingsfarge 1 2 3 2 2" xfId="32"/>
    <cellStyle name="20% - uthevingsfarge 1 2 3 2 2 2" xfId="3850"/>
    <cellStyle name="20% - uthevingsfarge 1 2 3 2 2 2 2" xfId="3849"/>
    <cellStyle name="20% - uthevingsfarge 1 2 3 2 2 2 3" xfId="3848"/>
    <cellStyle name="20% - uthevingsfarge 1 2 3 2 2 3" xfId="3847"/>
    <cellStyle name="20% - uthevingsfarge 1 2 3 2 2 3 2" xfId="3846"/>
    <cellStyle name="20% - uthevingsfarge 1 2 3 2 2 3 3" xfId="3845"/>
    <cellStyle name="20% - uthevingsfarge 1 2 3 2 2 4" xfId="3844"/>
    <cellStyle name="20% - uthevingsfarge 1 2 3 2 2 5" xfId="3843"/>
    <cellStyle name="20% - uthevingsfarge 1 2 3 2 2_Tabell 4.5-4.7" xfId="3851"/>
    <cellStyle name="20% - uthevingsfarge 1 2 3 2 3" xfId="3842"/>
    <cellStyle name="20% - uthevingsfarge 1 2 3 2 3 2" xfId="3841"/>
    <cellStyle name="20% - uthevingsfarge 1 2 3 2 3 2 2" xfId="3840"/>
    <cellStyle name="20% - uthevingsfarge 1 2 3 2 3 2 3" xfId="3839"/>
    <cellStyle name="20% - uthevingsfarge 1 2 3 2 3 3" xfId="3838"/>
    <cellStyle name="20% - uthevingsfarge 1 2 3 2 3 3 2" xfId="3837"/>
    <cellStyle name="20% - uthevingsfarge 1 2 3 2 3 3 3" xfId="3836"/>
    <cellStyle name="20% - uthevingsfarge 1 2 3 2 3 4" xfId="3835"/>
    <cellStyle name="20% - uthevingsfarge 1 2 3 2 3 5" xfId="3834"/>
    <cellStyle name="20% - uthevingsfarge 1 2 3 2 4" xfId="3833"/>
    <cellStyle name="20% - uthevingsfarge 1 2 3 2 4 2" xfId="3832"/>
    <cellStyle name="20% - uthevingsfarge 1 2 3 2 4 3" xfId="3831"/>
    <cellStyle name="20% - uthevingsfarge 1 2 3 2 5" xfId="3830"/>
    <cellStyle name="20% - uthevingsfarge 1 2 3 2 5 2" xfId="3829"/>
    <cellStyle name="20% - uthevingsfarge 1 2 3 2 5 3" xfId="3828"/>
    <cellStyle name="20% - uthevingsfarge 1 2 3 2 6" xfId="3827"/>
    <cellStyle name="20% - uthevingsfarge 1 2 3 2 6 2" xfId="3826"/>
    <cellStyle name="20% - uthevingsfarge 1 2 3 2 7" xfId="3825"/>
    <cellStyle name="20% - uthevingsfarge 1 2 3 2 7 2" xfId="3824"/>
    <cellStyle name="20% - uthevingsfarge 1 2 3 2 8" xfId="3823"/>
    <cellStyle name="20% - uthevingsfarge 1 2 3 2 9" xfId="3822"/>
    <cellStyle name="20% - uthevingsfarge 1 2 3 2_Tabell 4.5-4.7" xfId="3853"/>
    <cellStyle name="20% - uthevingsfarge 1 2 3 3" xfId="33"/>
    <cellStyle name="20% - uthevingsfarge 1 2 3 3 2" xfId="3820"/>
    <cellStyle name="20% - uthevingsfarge 1 2 3 3 2 2" xfId="3819"/>
    <cellStyle name="20% - uthevingsfarge 1 2 3 3 2 3" xfId="3818"/>
    <cellStyle name="20% - uthevingsfarge 1 2 3 3 3" xfId="3817"/>
    <cellStyle name="20% - uthevingsfarge 1 2 3 3 3 2" xfId="3816"/>
    <cellStyle name="20% - uthevingsfarge 1 2 3 3 3 3" xfId="3815"/>
    <cellStyle name="20% - uthevingsfarge 1 2 3 3 4" xfId="3814"/>
    <cellStyle name="20% - uthevingsfarge 1 2 3 3 5" xfId="3813"/>
    <cellStyle name="20% - uthevingsfarge 1 2 3 3_Tabell 4.5-4.7" xfId="3821"/>
    <cellStyle name="20% - uthevingsfarge 1 2 3 4" xfId="4052"/>
    <cellStyle name="20% - uthevingsfarge 1 2 3 4 2" xfId="4047"/>
    <cellStyle name="20% - uthevingsfarge 1 2 3 4 2 2" xfId="4040"/>
    <cellStyle name="20% - uthevingsfarge 1 2 3 4 2 3" xfId="3812"/>
    <cellStyle name="20% - uthevingsfarge 1 2 3 4 3" xfId="2050"/>
    <cellStyle name="20% - uthevingsfarge 1 2 3 4 3 2" xfId="4031"/>
    <cellStyle name="20% - uthevingsfarge 1 2 3 4 3 3" xfId="3811"/>
    <cellStyle name="20% - uthevingsfarge 1 2 3 4 4" xfId="3810"/>
    <cellStyle name="20% - uthevingsfarge 1 2 3 4 5" xfId="3809"/>
    <cellStyle name="20% - uthevingsfarge 1 2 3 5" xfId="3808"/>
    <cellStyle name="20% - uthevingsfarge 1 2 3 5 2" xfId="3807"/>
    <cellStyle name="20% - uthevingsfarge 1 2 3 5 3" xfId="3806"/>
    <cellStyle name="20% - uthevingsfarge 1 2 3 6" xfId="3805"/>
    <cellStyle name="20% - uthevingsfarge 1 2 3 6 2" xfId="3804"/>
    <cellStyle name="20% - uthevingsfarge 1 2 3 6 3" xfId="3803"/>
    <cellStyle name="20% - uthevingsfarge 1 2 3 7" xfId="3802"/>
    <cellStyle name="20% - uthevingsfarge 1 2 3 7 2" xfId="3801"/>
    <cellStyle name="20% - uthevingsfarge 1 2 3 8" xfId="3800"/>
    <cellStyle name="20% - uthevingsfarge 1 2 3 8 2" xfId="3799"/>
    <cellStyle name="20% - uthevingsfarge 1 2 3 9" xfId="3798"/>
    <cellStyle name="20% - uthevingsfarge 1 2 3_Tabell 4.5-4.7" xfId="3856"/>
    <cellStyle name="20% - uthevingsfarge 1 2 4" xfId="34"/>
    <cellStyle name="20% - uthevingsfarge 1 2 4 10" xfId="3796"/>
    <cellStyle name="20% - uthevingsfarge 1 2 4 2" xfId="35"/>
    <cellStyle name="20% - uthevingsfarge 1 2 4 2 2" xfId="3794"/>
    <cellStyle name="20% - uthevingsfarge 1 2 4 2 2 2" xfId="3793"/>
    <cellStyle name="20% - uthevingsfarge 1 2 4 2 2 3" xfId="3792"/>
    <cellStyle name="20% - uthevingsfarge 1 2 4 2 3" xfId="3791"/>
    <cellStyle name="20% - uthevingsfarge 1 2 4 2 3 2" xfId="3790"/>
    <cellStyle name="20% - uthevingsfarge 1 2 4 2 3 3" xfId="3789"/>
    <cellStyle name="20% - uthevingsfarge 1 2 4 2 4" xfId="3788"/>
    <cellStyle name="20% - uthevingsfarge 1 2 4 2 5" xfId="3787"/>
    <cellStyle name="20% - uthevingsfarge 1 2 4 2_Tabell 4.5-4.7" xfId="3795"/>
    <cellStyle name="20% - uthevingsfarge 1 2 4 3" xfId="3786"/>
    <cellStyle name="20% - uthevingsfarge 1 2 4 3 2" xfId="3785"/>
    <cellStyle name="20% - uthevingsfarge 1 2 4 3 2 2" xfId="3784"/>
    <cellStyle name="20% - uthevingsfarge 1 2 4 3 2 3" xfId="3783"/>
    <cellStyle name="20% - uthevingsfarge 1 2 4 3 3" xfId="3782"/>
    <cellStyle name="20% - uthevingsfarge 1 2 4 3 3 2" xfId="3781"/>
    <cellStyle name="20% - uthevingsfarge 1 2 4 3 3 3" xfId="3780"/>
    <cellStyle name="20% - uthevingsfarge 1 2 4 3 4" xfId="3779"/>
    <cellStyle name="20% - uthevingsfarge 1 2 4 3 5" xfId="3778"/>
    <cellStyle name="20% - uthevingsfarge 1 2 4 4" xfId="3777"/>
    <cellStyle name="20% - uthevingsfarge 1 2 4 4 2" xfId="3776"/>
    <cellStyle name="20% - uthevingsfarge 1 2 4 4 3" xfId="3775"/>
    <cellStyle name="20% - uthevingsfarge 1 2 4 5" xfId="3774"/>
    <cellStyle name="20% - uthevingsfarge 1 2 4 5 2" xfId="3773"/>
    <cellStyle name="20% - uthevingsfarge 1 2 4 5 3" xfId="3772"/>
    <cellStyle name="20% - uthevingsfarge 1 2 4 6" xfId="3771"/>
    <cellStyle name="20% - uthevingsfarge 1 2 4 6 2" xfId="3770"/>
    <cellStyle name="20% - uthevingsfarge 1 2 4 7" xfId="3769"/>
    <cellStyle name="20% - uthevingsfarge 1 2 4 7 2" xfId="3768"/>
    <cellStyle name="20% - uthevingsfarge 1 2 4 8" xfId="3767"/>
    <cellStyle name="20% - uthevingsfarge 1 2 4 9" xfId="3766"/>
    <cellStyle name="20% - uthevingsfarge 1 2 4_Tabell 4.5-4.7" xfId="3797"/>
    <cellStyle name="20% - uthevingsfarge 1 2 5" xfId="36"/>
    <cellStyle name="20% - uthevingsfarge 1 2 5 10" xfId="3764"/>
    <cellStyle name="20% - uthevingsfarge 1 2 5 2" xfId="37"/>
    <cellStyle name="20% - uthevingsfarge 1 2 5 2 2" xfId="3762"/>
    <cellStyle name="20% - uthevingsfarge 1 2 5 2 2 2" xfId="3761"/>
    <cellStyle name="20% - uthevingsfarge 1 2 5 2 2 3" xfId="3760"/>
    <cellStyle name="20% - uthevingsfarge 1 2 5 2 3" xfId="3759"/>
    <cellStyle name="20% - uthevingsfarge 1 2 5 2 3 2" xfId="3758"/>
    <cellStyle name="20% - uthevingsfarge 1 2 5 2 3 3" xfId="3757"/>
    <cellStyle name="20% - uthevingsfarge 1 2 5 2 4" xfId="3756"/>
    <cellStyle name="20% - uthevingsfarge 1 2 5 2 5" xfId="3755"/>
    <cellStyle name="20% - uthevingsfarge 1 2 5 2_Tabell 4.5-4.7" xfId="3763"/>
    <cellStyle name="20% - uthevingsfarge 1 2 5 3" xfId="3754"/>
    <cellStyle name="20% - uthevingsfarge 1 2 5 3 2" xfId="3753"/>
    <cellStyle name="20% - uthevingsfarge 1 2 5 3 2 2" xfId="3752"/>
    <cellStyle name="20% - uthevingsfarge 1 2 5 3 2 3" xfId="3751"/>
    <cellStyle name="20% - uthevingsfarge 1 2 5 3 3" xfId="3750"/>
    <cellStyle name="20% - uthevingsfarge 1 2 5 3 3 2" xfId="3749"/>
    <cellStyle name="20% - uthevingsfarge 1 2 5 3 3 3" xfId="3748"/>
    <cellStyle name="20% - uthevingsfarge 1 2 5 3 4" xfId="3747"/>
    <cellStyle name="20% - uthevingsfarge 1 2 5 3 5" xfId="3746"/>
    <cellStyle name="20% - uthevingsfarge 1 2 5 4" xfId="3745"/>
    <cellStyle name="20% - uthevingsfarge 1 2 5 4 2" xfId="3744"/>
    <cellStyle name="20% - uthevingsfarge 1 2 5 4 3" xfId="3743"/>
    <cellStyle name="20% - uthevingsfarge 1 2 5 5" xfId="3742"/>
    <cellStyle name="20% - uthevingsfarge 1 2 5 5 2" xfId="3741"/>
    <cellStyle name="20% - uthevingsfarge 1 2 5 5 3" xfId="3740"/>
    <cellStyle name="20% - uthevingsfarge 1 2 5 6" xfId="3739"/>
    <cellStyle name="20% - uthevingsfarge 1 2 5 6 2" xfId="3738"/>
    <cellStyle name="20% - uthevingsfarge 1 2 5 7" xfId="3737"/>
    <cellStyle name="20% - uthevingsfarge 1 2 5 7 2" xfId="3736"/>
    <cellStyle name="20% - uthevingsfarge 1 2 5 8" xfId="3735"/>
    <cellStyle name="20% - uthevingsfarge 1 2 5 9" xfId="3734"/>
    <cellStyle name="20% - uthevingsfarge 1 2 5_Tabell 4.5-4.7" xfId="3765"/>
    <cellStyle name="20% - uthevingsfarge 1 2 6" xfId="38"/>
    <cellStyle name="20% - uthevingsfarge 1 2 6 2" xfId="3732"/>
    <cellStyle name="20% - uthevingsfarge 1 2 6 2 2" xfId="3731"/>
    <cellStyle name="20% - uthevingsfarge 1 2 6 2 3" xfId="3730"/>
    <cellStyle name="20% - uthevingsfarge 1 2 6 3" xfId="3729"/>
    <cellStyle name="20% - uthevingsfarge 1 2 6 3 2" xfId="3728"/>
    <cellStyle name="20% - uthevingsfarge 1 2 6 3 3" xfId="3727"/>
    <cellStyle name="20% - uthevingsfarge 1 2 6 4" xfId="3726"/>
    <cellStyle name="20% - uthevingsfarge 1 2 6 5" xfId="3725"/>
    <cellStyle name="20% - uthevingsfarge 1 2 6_Tabell 4.5-4.7" xfId="3733"/>
    <cellStyle name="20% - uthevingsfarge 1 2 7" xfId="3724"/>
    <cellStyle name="20% - uthevingsfarge 1 2 7 2" xfId="3723"/>
    <cellStyle name="20% - uthevingsfarge 1 2 7 2 2" xfId="3722"/>
    <cellStyle name="20% - uthevingsfarge 1 2 7 2 3" xfId="4030"/>
    <cellStyle name="20% - uthevingsfarge 1 2 7 3" xfId="3721"/>
    <cellStyle name="20% - uthevingsfarge 1 2 7 3 2" xfId="3720"/>
    <cellStyle name="20% - uthevingsfarge 1 2 7 3 3" xfId="3719"/>
    <cellStyle name="20% - uthevingsfarge 1 2 7 4" xfId="3718"/>
    <cellStyle name="20% - uthevingsfarge 1 2 7 5" xfId="3717"/>
    <cellStyle name="20% - uthevingsfarge 1 2 8" xfId="3716"/>
    <cellStyle name="20% - uthevingsfarge 1 2 8 2" xfId="3715"/>
    <cellStyle name="20% - uthevingsfarge 1 2 8 3" xfId="3714"/>
    <cellStyle name="20% - uthevingsfarge 1 2 9" xfId="3713"/>
    <cellStyle name="20% - uthevingsfarge 1 2 9 2" xfId="3712"/>
    <cellStyle name="20% - uthevingsfarge 1 2 9 3" xfId="3711"/>
    <cellStyle name="20% - uthevingsfarge 1 2_Tabell 4.5-4.7" xfId="3984"/>
    <cellStyle name="20% - uthevingsfarge 1 3" xfId="39"/>
    <cellStyle name="20% - uthevingsfarge 1 3 10" xfId="3709"/>
    <cellStyle name="20% - uthevingsfarge 1 3 10 2" xfId="3708"/>
    <cellStyle name="20% - uthevingsfarge 1 3 11" xfId="3707"/>
    <cellStyle name="20% - uthevingsfarge 1 3 12" xfId="3706"/>
    <cellStyle name="20% - uthevingsfarge 1 3 13" xfId="3705"/>
    <cellStyle name="20% - uthevingsfarge 1 3 2" xfId="40"/>
    <cellStyle name="20% - uthevingsfarge 1 3 2 10" xfId="3703"/>
    <cellStyle name="20% - uthevingsfarge 1 3 2 11" xfId="3702"/>
    <cellStyle name="20% - uthevingsfarge 1 3 2 12" xfId="3701"/>
    <cellStyle name="20% - uthevingsfarge 1 3 2 2" xfId="41"/>
    <cellStyle name="20% - uthevingsfarge 1 3 2 2 10" xfId="3699"/>
    <cellStyle name="20% - uthevingsfarge 1 3 2 2 11" xfId="3698"/>
    <cellStyle name="20% - uthevingsfarge 1 3 2 2 2" xfId="42"/>
    <cellStyle name="20% - uthevingsfarge 1 3 2 2 2 10" xfId="3696"/>
    <cellStyle name="20% - uthevingsfarge 1 3 2 2 2 2" xfId="43"/>
    <cellStyle name="20% - uthevingsfarge 1 3 2 2 2 2 2" xfId="3694"/>
    <cellStyle name="20% - uthevingsfarge 1 3 2 2 2 2 2 2" xfId="3693"/>
    <cellStyle name="20% - uthevingsfarge 1 3 2 2 2 2 2 3" xfId="3692"/>
    <cellStyle name="20% - uthevingsfarge 1 3 2 2 2 2 3" xfId="3691"/>
    <cellStyle name="20% - uthevingsfarge 1 3 2 2 2 2 3 2" xfId="3690"/>
    <cellStyle name="20% - uthevingsfarge 1 3 2 2 2 2 3 3" xfId="3689"/>
    <cellStyle name="20% - uthevingsfarge 1 3 2 2 2 2 4" xfId="3688"/>
    <cellStyle name="20% - uthevingsfarge 1 3 2 2 2 2 5" xfId="3687"/>
    <cellStyle name="20% - uthevingsfarge 1 3 2 2 2 2_Tabell 4.5-4.7" xfId="3695"/>
    <cellStyle name="20% - uthevingsfarge 1 3 2 2 2 3" xfId="3686"/>
    <cellStyle name="20% - uthevingsfarge 1 3 2 2 2 3 2" xfId="3685"/>
    <cellStyle name="20% - uthevingsfarge 1 3 2 2 2 3 2 2" xfId="3684"/>
    <cellStyle name="20% - uthevingsfarge 1 3 2 2 2 3 2 3" xfId="3683"/>
    <cellStyle name="20% - uthevingsfarge 1 3 2 2 2 3 3" xfId="3682"/>
    <cellStyle name="20% - uthevingsfarge 1 3 2 2 2 3 3 2" xfId="3681"/>
    <cellStyle name="20% - uthevingsfarge 1 3 2 2 2 3 3 3" xfId="3680"/>
    <cellStyle name="20% - uthevingsfarge 1 3 2 2 2 3 4" xfId="3679"/>
    <cellStyle name="20% - uthevingsfarge 1 3 2 2 2 3 5" xfId="3678"/>
    <cellStyle name="20% - uthevingsfarge 1 3 2 2 2 4" xfId="3677"/>
    <cellStyle name="20% - uthevingsfarge 1 3 2 2 2 4 2" xfId="3676"/>
    <cellStyle name="20% - uthevingsfarge 1 3 2 2 2 4 3" xfId="3675"/>
    <cellStyle name="20% - uthevingsfarge 1 3 2 2 2 5" xfId="3674"/>
    <cellStyle name="20% - uthevingsfarge 1 3 2 2 2 5 2" xfId="3673"/>
    <cellStyle name="20% - uthevingsfarge 1 3 2 2 2 5 3" xfId="3672"/>
    <cellStyle name="20% - uthevingsfarge 1 3 2 2 2 6" xfId="3671"/>
    <cellStyle name="20% - uthevingsfarge 1 3 2 2 2 6 2" xfId="3670"/>
    <cellStyle name="20% - uthevingsfarge 1 3 2 2 2 7" xfId="3669"/>
    <cellStyle name="20% - uthevingsfarge 1 3 2 2 2 7 2" xfId="3668"/>
    <cellStyle name="20% - uthevingsfarge 1 3 2 2 2 8" xfId="3667"/>
    <cellStyle name="20% - uthevingsfarge 1 3 2 2 2 9" xfId="3666"/>
    <cellStyle name="20% - uthevingsfarge 1 3 2 2 2_Tabell 4.5-4.7" xfId="3697"/>
    <cellStyle name="20% - uthevingsfarge 1 3 2 2 3" xfId="44"/>
    <cellStyle name="20% - uthevingsfarge 1 3 2 2 3 2" xfId="3664"/>
    <cellStyle name="20% - uthevingsfarge 1 3 2 2 3 2 2" xfId="3663"/>
    <cellStyle name="20% - uthevingsfarge 1 3 2 2 3 2 3" xfId="3662"/>
    <cellStyle name="20% - uthevingsfarge 1 3 2 2 3 3" xfId="3661"/>
    <cellStyle name="20% - uthevingsfarge 1 3 2 2 3 3 2" xfId="3660"/>
    <cellStyle name="20% - uthevingsfarge 1 3 2 2 3 3 3" xfId="3659"/>
    <cellStyle name="20% - uthevingsfarge 1 3 2 2 3 4" xfId="3658"/>
    <cellStyle name="20% - uthevingsfarge 1 3 2 2 3 5" xfId="3657"/>
    <cellStyle name="20% - uthevingsfarge 1 3 2 2 3_Tabell 4.5-4.7" xfId="3665"/>
    <cellStyle name="20% - uthevingsfarge 1 3 2 2 4" xfId="3656"/>
    <cellStyle name="20% - uthevingsfarge 1 3 2 2 4 2" xfId="3655"/>
    <cellStyle name="20% - uthevingsfarge 1 3 2 2 4 2 2" xfId="3654"/>
    <cellStyle name="20% - uthevingsfarge 1 3 2 2 4 2 3" xfId="3653"/>
    <cellStyle name="20% - uthevingsfarge 1 3 2 2 4 3" xfId="3652"/>
    <cellStyle name="20% - uthevingsfarge 1 3 2 2 4 3 2" xfId="3651"/>
    <cellStyle name="20% - uthevingsfarge 1 3 2 2 4 3 3" xfId="3650"/>
    <cellStyle name="20% - uthevingsfarge 1 3 2 2 4 4" xfId="3649"/>
    <cellStyle name="20% - uthevingsfarge 1 3 2 2 4 5" xfId="3648"/>
    <cellStyle name="20% - uthevingsfarge 1 3 2 2 5" xfId="3647"/>
    <cellStyle name="20% - uthevingsfarge 1 3 2 2 5 2" xfId="3646"/>
    <cellStyle name="20% - uthevingsfarge 1 3 2 2 5 3" xfId="3645"/>
    <cellStyle name="20% - uthevingsfarge 1 3 2 2 6" xfId="3644"/>
    <cellStyle name="20% - uthevingsfarge 1 3 2 2 6 2" xfId="3643"/>
    <cellStyle name="20% - uthevingsfarge 1 3 2 2 6 3" xfId="3642"/>
    <cellStyle name="20% - uthevingsfarge 1 3 2 2 7" xfId="3641"/>
    <cellStyle name="20% - uthevingsfarge 1 3 2 2 7 2" xfId="3640"/>
    <cellStyle name="20% - uthevingsfarge 1 3 2 2 8" xfId="3639"/>
    <cellStyle name="20% - uthevingsfarge 1 3 2 2 8 2" xfId="3638"/>
    <cellStyle name="20% - uthevingsfarge 1 3 2 2 9" xfId="3637"/>
    <cellStyle name="20% - uthevingsfarge 1 3 2 2_Tabell 4.5-4.7" xfId="3700"/>
    <cellStyle name="20% - uthevingsfarge 1 3 2 3" xfId="45"/>
    <cellStyle name="20% - uthevingsfarge 1 3 2 3 10" xfId="3635"/>
    <cellStyle name="20% - uthevingsfarge 1 3 2 3 2" xfId="46"/>
    <cellStyle name="20% - uthevingsfarge 1 3 2 3 2 2" xfId="3633"/>
    <cellStyle name="20% - uthevingsfarge 1 3 2 3 2 2 2" xfId="3632"/>
    <cellStyle name="20% - uthevingsfarge 1 3 2 3 2 2 3" xfId="3631"/>
    <cellStyle name="20% - uthevingsfarge 1 3 2 3 2 3" xfId="3630"/>
    <cellStyle name="20% - uthevingsfarge 1 3 2 3 2 3 2" xfId="3629"/>
    <cellStyle name="20% - uthevingsfarge 1 3 2 3 2 3 3" xfId="3628"/>
    <cellStyle name="20% - uthevingsfarge 1 3 2 3 2 4" xfId="3627"/>
    <cellStyle name="20% - uthevingsfarge 1 3 2 3 2 5" xfId="3626"/>
    <cellStyle name="20% - uthevingsfarge 1 3 2 3 2_Tabell 4.5-4.7" xfId="3634"/>
    <cellStyle name="20% - uthevingsfarge 1 3 2 3 3" xfId="3625"/>
    <cellStyle name="20% - uthevingsfarge 1 3 2 3 3 2" xfId="3624"/>
    <cellStyle name="20% - uthevingsfarge 1 3 2 3 3 2 2" xfId="3623"/>
    <cellStyle name="20% - uthevingsfarge 1 3 2 3 3 2 3" xfId="3622"/>
    <cellStyle name="20% - uthevingsfarge 1 3 2 3 3 3" xfId="3621"/>
    <cellStyle name="20% - uthevingsfarge 1 3 2 3 3 3 2" xfId="3620"/>
    <cellStyle name="20% - uthevingsfarge 1 3 2 3 3 3 3" xfId="3619"/>
    <cellStyle name="20% - uthevingsfarge 1 3 2 3 3 4" xfId="3618"/>
    <cellStyle name="20% - uthevingsfarge 1 3 2 3 3 5" xfId="3617"/>
    <cellStyle name="20% - uthevingsfarge 1 3 2 3 4" xfId="3616"/>
    <cellStyle name="20% - uthevingsfarge 1 3 2 3 4 2" xfId="3615"/>
    <cellStyle name="20% - uthevingsfarge 1 3 2 3 4 3" xfId="3614"/>
    <cellStyle name="20% - uthevingsfarge 1 3 2 3 5" xfId="3613"/>
    <cellStyle name="20% - uthevingsfarge 1 3 2 3 5 2" xfId="2054"/>
    <cellStyle name="20% - uthevingsfarge 1 3 2 3 5 3" xfId="4033"/>
    <cellStyle name="20% - uthevingsfarge 1 3 2 3 6" xfId="4041"/>
    <cellStyle name="20% - uthevingsfarge 1 3 2 3 6 2" xfId="4029"/>
    <cellStyle name="20% - uthevingsfarge 1 3 2 3 7" xfId="2053"/>
    <cellStyle name="20% - uthevingsfarge 1 3 2 3 7 2" xfId="3612"/>
    <cellStyle name="20% - uthevingsfarge 1 3 2 3 8" xfId="3611"/>
    <cellStyle name="20% - uthevingsfarge 1 3 2 3 9" xfId="3610"/>
    <cellStyle name="20% - uthevingsfarge 1 3 2 3_Tabell 4.5-4.7" xfId="3636"/>
    <cellStyle name="20% - uthevingsfarge 1 3 2 4" xfId="47"/>
    <cellStyle name="20% - uthevingsfarge 1 3 2 4 2" xfId="3608"/>
    <cellStyle name="20% - uthevingsfarge 1 3 2 4 2 2" xfId="3607"/>
    <cellStyle name="20% - uthevingsfarge 1 3 2 4 2 3" xfId="3606"/>
    <cellStyle name="20% - uthevingsfarge 1 3 2 4 3" xfId="3605"/>
    <cellStyle name="20% - uthevingsfarge 1 3 2 4 3 2" xfId="3604"/>
    <cellStyle name="20% - uthevingsfarge 1 3 2 4 3 3" xfId="3603"/>
    <cellStyle name="20% - uthevingsfarge 1 3 2 4 4" xfId="3602"/>
    <cellStyle name="20% - uthevingsfarge 1 3 2 4 5" xfId="3601"/>
    <cellStyle name="20% - uthevingsfarge 1 3 2 4_Tabell 4.5-4.7" xfId="3609"/>
    <cellStyle name="20% - uthevingsfarge 1 3 2 5" xfId="3600"/>
    <cellStyle name="20% - uthevingsfarge 1 3 2 5 2" xfId="3599"/>
    <cellStyle name="20% - uthevingsfarge 1 3 2 5 2 2" xfId="3598"/>
    <cellStyle name="20% - uthevingsfarge 1 3 2 5 2 3" xfId="3597"/>
    <cellStyle name="20% - uthevingsfarge 1 3 2 5 3" xfId="3596"/>
    <cellStyle name="20% - uthevingsfarge 1 3 2 5 3 2" xfId="3595"/>
    <cellStyle name="20% - uthevingsfarge 1 3 2 5 3 3" xfId="3594"/>
    <cellStyle name="20% - uthevingsfarge 1 3 2 5 4" xfId="3593"/>
    <cellStyle name="20% - uthevingsfarge 1 3 2 5 5" xfId="3592"/>
    <cellStyle name="20% - uthevingsfarge 1 3 2 6" xfId="3591"/>
    <cellStyle name="20% - uthevingsfarge 1 3 2 6 2" xfId="3590"/>
    <cellStyle name="20% - uthevingsfarge 1 3 2 6 3" xfId="3589"/>
    <cellStyle name="20% - uthevingsfarge 1 3 2 7" xfId="3588"/>
    <cellStyle name="20% - uthevingsfarge 1 3 2 7 2" xfId="3587"/>
    <cellStyle name="20% - uthevingsfarge 1 3 2 7 3" xfId="3586"/>
    <cellStyle name="20% - uthevingsfarge 1 3 2 8" xfId="3585"/>
    <cellStyle name="20% - uthevingsfarge 1 3 2 8 2" xfId="3584"/>
    <cellStyle name="20% - uthevingsfarge 1 3 2 9" xfId="3583"/>
    <cellStyle name="20% - uthevingsfarge 1 3 2 9 2" xfId="3582"/>
    <cellStyle name="20% - uthevingsfarge 1 3 2_Tabell 4.5-4.7" xfId="3704"/>
    <cellStyle name="20% - uthevingsfarge 1 3 3" xfId="48"/>
    <cellStyle name="20% - uthevingsfarge 1 3 3 10" xfId="3580"/>
    <cellStyle name="20% - uthevingsfarge 1 3 3 11" xfId="3579"/>
    <cellStyle name="20% - uthevingsfarge 1 3 3 2" xfId="49"/>
    <cellStyle name="20% - uthevingsfarge 1 3 3 2 10" xfId="3577"/>
    <cellStyle name="20% - uthevingsfarge 1 3 3 2 2" xfId="50"/>
    <cellStyle name="20% - uthevingsfarge 1 3 3 2 2 2" xfId="3575"/>
    <cellStyle name="20% - uthevingsfarge 1 3 3 2 2 2 2" xfId="3574"/>
    <cellStyle name="20% - uthevingsfarge 1 3 3 2 2 2 3" xfId="3573"/>
    <cellStyle name="20% - uthevingsfarge 1 3 3 2 2 3" xfId="3572"/>
    <cellStyle name="20% - uthevingsfarge 1 3 3 2 2 3 2" xfId="3571"/>
    <cellStyle name="20% - uthevingsfarge 1 3 3 2 2 3 3" xfId="3570"/>
    <cellStyle name="20% - uthevingsfarge 1 3 3 2 2 4" xfId="3569"/>
    <cellStyle name="20% - uthevingsfarge 1 3 3 2 2 5" xfId="3568"/>
    <cellStyle name="20% - uthevingsfarge 1 3 3 2 2_Tabell 4.5-4.7" xfId="3576"/>
    <cellStyle name="20% - uthevingsfarge 1 3 3 2 3" xfId="3567"/>
    <cellStyle name="20% - uthevingsfarge 1 3 3 2 3 2" xfId="3566"/>
    <cellStyle name="20% - uthevingsfarge 1 3 3 2 3 2 2" xfId="3565"/>
    <cellStyle name="20% - uthevingsfarge 1 3 3 2 3 2 3" xfId="3564"/>
    <cellStyle name="20% - uthevingsfarge 1 3 3 2 3 3" xfId="3563"/>
    <cellStyle name="20% - uthevingsfarge 1 3 3 2 3 3 2" xfId="3562"/>
    <cellStyle name="20% - uthevingsfarge 1 3 3 2 3 3 3" xfId="3561"/>
    <cellStyle name="20% - uthevingsfarge 1 3 3 2 3 4" xfId="3560"/>
    <cellStyle name="20% - uthevingsfarge 1 3 3 2 3 5" xfId="3559"/>
    <cellStyle name="20% - uthevingsfarge 1 3 3 2 4" xfId="3558"/>
    <cellStyle name="20% - uthevingsfarge 1 3 3 2 4 2" xfId="3557"/>
    <cellStyle name="20% - uthevingsfarge 1 3 3 2 4 3" xfId="3556"/>
    <cellStyle name="20% - uthevingsfarge 1 3 3 2 5" xfId="3555"/>
    <cellStyle name="20% - uthevingsfarge 1 3 3 2 5 2" xfId="3554"/>
    <cellStyle name="20% - uthevingsfarge 1 3 3 2 5 3" xfId="3553"/>
    <cellStyle name="20% - uthevingsfarge 1 3 3 2 6" xfId="3552"/>
    <cellStyle name="20% - uthevingsfarge 1 3 3 2 6 2" xfId="3551"/>
    <cellStyle name="20% - uthevingsfarge 1 3 3 2 7" xfId="3550"/>
    <cellStyle name="20% - uthevingsfarge 1 3 3 2 7 2" xfId="3549"/>
    <cellStyle name="20% - uthevingsfarge 1 3 3 2 8" xfId="3548"/>
    <cellStyle name="20% - uthevingsfarge 1 3 3 2 9" xfId="3547"/>
    <cellStyle name="20% - uthevingsfarge 1 3 3 2_Tabell 4.5-4.7" xfId="3578"/>
    <cellStyle name="20% - uthevingsfarge 1 3 3 3" xfId="51"/>
    <cellStyle name="20% - uthevingsfarge 1 3 3 3 2" xfId="3545"/>
    <cellStyle name="20% - uthevingsfarge 1 3 3 3 2 2" xfId="3544"/>
    <cellStyle name="20% - uthevingsfarge 1 3 3 3 2 3" xfId="3543"/>
    <cellStyle name="20% - uthevingsfarge 1 3 3 3 3" xfId="3542"/>
    <cellStyle name="20% - uthevingsfarge 1 3 3 3 3 2" xfId="3541"/>
    <cellStyle name="20% - uthevingsfarge 1 3 3 3 3 3" xfId="3540"/>
    <cellStyle name="20% - uthevingsfarge 1 3 3 3 4" xfId="3539"/>
    <cellStyle name="20% - uthevingsfarge 1 3 3 3 5" xfId="3538"/>
    <cellStyle name="20% - uthevingsfarge 1 3 3 3_Tabell 4.5-4.7" xfId="3546"/>
    <cellStyle name="20% - uthevingsfarge 1 3 3 4" xfId="3537"/>
    <cellStyle name="20% - uthevingsfarge 1 3 3 4 2" xfId="3536"/>
    <cellStyle name="20% - uthevingsfarge 1 3 3 4 2 2" xfId="3535"/>
    <cellStyle name="20% - uthevingsfarge 1 3 3 4 2 3" xfId="3534"/>
    <cellStyle name="20% - uthevingsfarge 1 3 3 4 3" xfId="3533"/>
    <cellStyle name="20% - uthevingsfarge 1 3 3 4 3 2" xfId="3532"/>
    <cellStyle name="20% - uthevingsfarge 1 3 3 4 3 3" xfId="3531"/>
    <cellStyle name="20% - uthevingsfarge 1 3 3 4 4" xfId="3530"/>
    <cellStyle name="20% - uthevingsfarge 1 3 3 4 5" xfId="3529"/>
    <cellStyle name="20% - uthevingsfarge 1 3 3 5" xfId="3528"/>
    <cellStyle name="20% - uthevingsfarge 1 3 3 5 2" xfId="3527"/>
    <cellStyle name="20% - uthevingsfarge 1 3 3 5 3" xfId="3526"/>
    <cellStyle name="20% - uthevingsfarge 1 3 3 6" xfId="3525"/>
    <cellStyle name="20% - uthevingsfarge 1 3 3 6 2" xfId="3524"/>
    <cellStyle name="20% - uthevingsfarge 1 3 3 6 3" xfId="3523"/>
    <cellStyle name="20% - uthevingsfarge 1 3 3 7" xfId="3522"/>
    <cellStyle name="20% - uthevingsfarge 1 3 3 7 2" xfId="3521"/>
    <cellStyle name="20% - uthevingsfarge 1 3 3 8" xfId="3520"/>
    <cellStyle name="20% - uthevingsfarge 1 3 3 8 2" xfId="3519"/>
    <cellStyle name="20% - uthevingsfarge 1 3 3 9" xfId="3518"/>
    <cellStyle name="20% - uthevingsfarge 1 3 3_Tabell 4.5-4.7" xfId="3581"/>
    <cellStyle name="20% - uthevingsfarge 1 3 4" xfId="52"/>
    <cellStyle name="20% - uthevingsfarge 1 3 4 10" xfId="3516"/>
    <cellStyle name="20% - uthevingsfarge 1 3 4 2" xfId="53"/>
    <cellStyle name="20% - uthevingsfarge 1 3 4 2 2" xfId="3515"/>
    <cellStyle name="20% - uthevingsfarge 1 3 4 2 2 2" xfId="3514"/>
    <cellStyle name="20% - uthevingsfarge 1 3 4 2 2 3" xfId="3513"/>
    <cellStyle name="20% - uthevingsfarge 1 3 4 2 3" xfId="3512"/>
    <cellStyle name="20% - uthevingsfarge 1 3 4 2 3 2" xfId="3511"/>
    <cellStyle name="20% - uthevingsfarge 1 3 4 2 3 3" xfId="3510"/>
    <cellStyle name="20% - uthevingsfarge 1 3 4 2 4" xfId="3509"/>
    <cellStyle name="20% - uthevingsfarge 1 3 4 2 5" xfId="3508"/>
    <cellStyle name="20% - uthevingsfarge 1 3 4 2_Tabell 4.5-4.7" xfId="4023"/>
    <cellStyle name="20% - uthevingsfarge 1 3 4 3" xfId="3507"/>
    <cellStyle name="20% - uthevingsfarge 1 3 4 3 2" xfId="3506"/>
    <cellStyle name="20% - uthevingsfarge 1 3 4 3 2 2" xfId="3505"/>
    <cellStyle name="20% - uthevingsfarge 1 3 4 3 2 3" xfId="3504"/>
    <cellStyle name="20% - uthevingsfarge 1 3 4 3 3" xfId="3503"/>
    <cellStyle name="20% - uthevingsfarge 1 3 4 3 3 2" xfId="3502"/>
    <cellStyle name="20% - uthevingsfarge 1 3 4 3 3 3" xfId="3501"/>
    <cellStyle name="20% - uthevingsfarge 1 3 4 3 4" xfId="3500"/>
    <cellStyle name="20% - uthevingsfarge 1 3 4 3 5" xfId="3499"/>
    <cellStyle name="20% - uthevingsfarge 1 3 4 4" xfId="3498"/>
    <cellStyle name="20% - uthevingsfarge 1 3 4 4 2" xfId="3497"/>
    <cellStyle name="20% - uthevingsfarge 1 3 4 4 3" xfId="3496"/>
    <cellStyle name="20% - uthevingsfarge 1 3 4 5" xfId="3495"/>
    <cellStyle name="20% - uthevingsfarge 1 3 4 5 2" xfId="3494"/>
    <cellStyle name="20% - uthevingsfarge 1 3 4 5 3" xfId="3493"/>
    <cellStyle name="20% - uthevingsfarge 1 3 4 6" xfId="3492"/>
    <cellStyle name="20% - uthevingsfarge 1 3 4 6 2" xfId="3491"/>
    <cellStyle name="20% - uthevingsfarge 1 3 4 7" xfId="3490"/>
    <cellStyle name="20% - uthevingsfarge 1 3 4 7 2" xfId="3489"/>
    <cellStyle name="20% - uthevingsfarge 1 3 4 8" xfId="3488"/>
    <cellStyle name="20% - uthevingsfarge 1 3 4 9" xfId="3487"/>
    <cellStyle name="20% - uthevingsfarge 1 3 4_Tabell 4.5-4.7" xfId="3517"/>
    <cellStyle name="20% - uthevingsfarge 1 3 5" xfId="54"/>
    <cellStyle name="20% - uthevingsfarge 1 3 5 2" xfId="3485"/>
    <cellStyle name="20% - uthevingsfarge 1 3 5 2 2" xfId="3484"/>
    <cellStyle name="20% - uthevingsfarge 1 3 5 2 3" xfId="3483"/>
    <cellStyle name="20% - uthevingsfarge 1 3 5 3" xfId="3482"/>
    <cellStyle name="20% - uthevingsfarge 1 3 5 3 2" xfId="3481"/>
    <cellStyle name="20% - uthevingsfarge 1 3 5 3 3" xfId="3480"/>
    <cellStyle name="20% - uthevingsfarge 1 3 5 4" xfId="3479"/>
    <cellStyle name="20% - uthevingsfarge 1 3 5 5" xfId="3478"/>
    <cellStyle name="20% - uthevingsfarge 1 3 5_Tabell 4.5-4.7" xfId="3486"/>
    <cellStyle name="20% - uthevingsfarge 1 3 6" xfId="3477"/>
    <cellStyle name="20% - uthevingsfarge 1 3 6 2" xfId="3476"/>
    <cellStyle name="20% - uthevingsfarge 1 3 6 2 2" xfId="3475"/>
    <cellStyle name="20% - uthevingsfarge 1 3 6 2 3" xfId="3474"/>
    <cellStyle name="20% - uthevingsfarge 1 3 6 3" xfId="3473"/>
    <cellStyle name="20% - uthevingsfarge 1 3 6 3 2" xfId="3472"/>
    <cellStyle name="20% - uthevingsfarge 1 3 6 3 3" xfId="3471"/>
    <cellStyle name="20% - uthevingsfarge 1 3 6 4" xfId="3470"/>
    <cellStyle name="20% - uthevingsfarge 1 3 6 5" xfId="3469"/>
    <cellStyle name="20% - uthevingsfarge 1 3 7" xfId="3468"/>
    <cellStyle name="20% - uthevingsfarge 1 3 7 2" xfId="3467"/>
    <cellStyle name="20% - uthevingsfarge 1 3 7 3" xfId="3466"/>
    <cellStyle name="20% - uthevingsfarge 1 3 8" xfId="3465"/>
    <cellStyle name="20% - uthevingsfarge 1 3 8 2" xfId="3464"/>
    <cellStyle name="20% - uthevingsfarge 1 3 8 3" xfId="3463"/>
    <cellStyle name="20% - uthevingsfarge 1 3 9" xfId="3462"/>
    <cellStyle name="20% - uthevingsfarge 1 3 9 2" xfId="3461"/>
    <cellStyle name="20% - uthevingsfarge 1 3_Tabell 4.5-4.7" xfId="3710"/>
    <cellStyle name="20% - uthevingsfarge 1 4" xfId="55"/>
    <cellStyle name="20% - uthevingsfarge 1 4 10" xfId="3459"/>
    <cellStyle name="20% - uthevingsfarge 1 4 10 2" xfId="3458"/>
    <cellStyle name="20% - uthevingsfarge 1 4 11" xfId="3457"/>
    <cellStyle name="20% - uthevingsfarge 1 4 12" xfId="3456"/>
    <cellStyle name="20% - uthevingsfarge 1 4 13" xfId="3455"/>
    <cellStyle name="20% - uthevingsfarge 1 4 2" xfId="56"/>
    <cellStyle name="20% - uthevingsfarge 1 4 2 10" xfId="3453"/>
    <cellStyle name="20% - uthevingsfarge 1 4 2 11" xfId="3452"/>
    <cellStyle name="20% - uthevingsfarge 1 4 2 12" xfId="3451"/>
    <cellStyle name="20% - uthevingsfarge 1 4 2 2" xfId="57"/>
    <cellStyle name="20% - uthevingsfarge 1 4 2 2 10" xfId="3449"/>
    <cellStyle name="20% - uthevingsfarge 1 4 2 2 11" xfId="3448"/>
    <cellStyle name="20% - uthevingsfarge 1 4 2 2 2" xfId="58"/>
    <cellStyle name="20% - uthevingsfarge 1 4 2 2 2 10" xfId="3446"/>
    <cellStyle name="20% - uthevingsfarge 1 4 2 2 2 2" xfId="59"/>
    <cellStyle name="20% - uthevingsfarge 1 4 2 2 2 2 2" xfId="3444"/>
    <cellStyle name="20% - uthevingsfarge 1 4 2 2 2 2 2 2" xfId="3443"/>
    <cellStyle name="20% - uthevingsfarge 1 4 2 2 2 2 2 3" xfId="3442"/>
    <cellStyle name="20% - uthevingsfarge 1 4 2 2 2 2 3" xfId="3441"/>
    <cellStyle name="20% - uthevingsfarge 1 4 2 2 2 2 3 2" xfId="3440"/>
    <cellStyle name="20% - uthevingsfarge 1 4 2 2 2 2 3 3" xfId="3439"/>
    <cellStyle name="20% - uthevingsfarge 1 4 2 2 2 2 4" xfId="3438"/>
    <cellStyle name="20% - uthevingsfarge 1 4 2 2 2 2 5" xfId="3437"/>
    <cellStyle name="20% - uthevingsfarge 1 4 2 2 2 2_Tabell 4.5-4.7" xfId="3445"/>
    <cellStyle name="20% - uthevingsfarge 1 4 2 2 2 3" xfId="3436"/>
    <cellStyle name="20% - uthevingsfarge 1 4 2 2 2 3 2" xfId="3435"/>
    <cellStyle name="20% - uthevingsfarge 1 4 2 2 2 3 2 2" xfId="3434"/>
    <cellStyle name="20% - uthevingsfarge 1 4 2 2 2 3 2 3" xfId="3433"/>
    <cellStyle name="20% - uthevingsfarge 1 4 2 2 2 3 3" xfId="3432"/>
    <cellStyle name="20% - uthevingsfarge 1 4 2 2 2 3 3 2" xfId="3431"/>
    <cellStyle name="20% - uthevingsfarge 1 4 2 2 2 3 3 3" xfId="3430"/>
    <cellStyle name="20% - uthevingsfarge 1 4 2 2 2 3 4" xfId="3429"/>
    <cellStyle name="20% - uthevingsfarge 1 4 2 2 2 3 5" xfId="3428"/>
    <cellStyle name="20% - uthevingsfarge 1 4 2 2 2 4" xfId="3427"/>
    <cellStyle name="20% - uthevingsfarge 1 4 2 2 2 4 2" xfId="3426"/>
    <cellStyle name="20% - uthevingsfarge 1 4 2 2 2 4 3" xfId="3425"/>
    <cellStyle name="20% - uthevingsfarge 1 4 2 2 2 5" xfId="3424"/>
    <cellStyle name="20% - uthevingsfarge 1 4 2 2 2 5 2" xfId="3423"/>
    <cellStyle name="20% - uthevingsfarge 1 4 2 2 2 5 3" xfId="3422"/>
    <cellStyle name="20% - uthevingsfarge 1 4 2 2 2 6" xfId="3421"/>
    <cellStyle name="20% - uthevingsfarge 1 4 2 2 2 6 2" xfId="3420"/>
    <cellStyle name="20% - uthevingsfarge 1 4 2 2 2 7" xfId="3419"/>
    <cellStyle name="20% - uthevingsfarge 1 4 2 2 2 7 2" xfId="3418"/>
    <cellStyle name="20% - uthevingsfarge 1 4 2 2 2 8" xfId="3417"/>
    <cellStyle name="20% - uthevingsfarge 1 4 2 2 2 9" xfId="3416"/>
    <cellStyle name="20% - uthevingsfarge 1 4 2 2 2_Tabell 4.5-4.7" xfId="3447"/>
    <cellStyle name="20% - uthevingsfarge 1 4 2 2 3" xfId="60"/>
    <cellStyle name="20% - uthevingsfarge 1 4 2 2 3 2" xfId="3414"/>
    <cellStyle name="20% - uthevingsfarge 1 4 2 2 3 2 2" xfId="3413"/>
    <cellStyle name="20% - uthevingsfarge 1 4 2 2 3 2 3" xfId="3412"/>
    <cellStyle name="20% - uthevingsfarge 1 4 2 2 3 3" xfId="3411"/>
    <cellStyle name="20% - uthevingsfarge 1 4 2 2 3 3 2" xfId="3410"/>
    <cellStyle name="20% - uthevingsfarge 1 4 2 2 3 3 3" xfId="3409"/>
    <cellStyle name="20% - uthevingsfarge 1 4 2 2 3 4" xfId="3408"/>
    <cellStyle name="20% - uthevingsfarge 1 4 2 2 3 5" xfId="3407"/>
    <cellStyle name="20% - uthevingsfarge 1 4 2 2 3_Tabell 4.5-4.7" xfId="3415"/>
    <cellStyle name="20% - uthevingsfarge 1 4 2 2 4" xfId="3406"/>
    <cellStyle name="20% - uthevingsfarge 1 4 2 2 4 2" xfId="3405"/>
    <cellStyle name="20% - uthevingsfarge 1 4 2 2 4 2 2" xfId="3404"/>
    <cellStyle name="20% - uthevingsfarge 1 4 2 2 4 2 3" xfId="3403"/>
    <cellStyle name="20% - uthevingsfarge 1 4 2 2 4 3" xfId="3402"/>
    <cellStyle name="20% - uthevingsfarge 1 4 2 2 4 3 2" xfId="4028"/>
    <cellStyle name="20% - uthevingsfarge 1 4 2 2 4 3 3" xfId="3401"/>
    <cellStyle name="20% - uthevingsfarge 1 4 2 2 4 4" xfId="3400"/>
    <cellStyle name="20% - uthevingsfarge 1 4 2 2 4 5" xfId="3399"/>
    <cellStyle name="20% - uthevingsfarge 1 4 2 2 5" xfId="2052"/>
    <cellStyle name="20% - uthevingsfarge 1 4 2 2 5 2" xfId="4035"/>
    <cellStyle name="20% - uthevingsfarge 1 4 2 2 5 3" xfId="4038"/>
    <cellStyle name="20% - uthevingsfarge 1 4 2 2 6" xfId="2051"/>
    <cellStyle name="20% - uthevingsfarge 1 4 2 2 6 2" xfId="3398"/>
    <cellStyle name="20% - uthevingsfarge 1 4 2 2 6 3" xfId="3397"/>
    <cellStyle name="20% - uthevingsfarge 1 4 2 2 7" xfId="3396"/>
    <cellStyle name="20% - uthevingsfarge 1 4 2 2 7 2" xfId="3395"/>
    <cellStyle name="20% - uthevingsfarge 1 4 2 2 8" xfId="3394"/>
    <cellStyle name="20% - uthevingsfarge 1 4 2 2 8 2" xfId="3393"/>
    <cellStyle name="20% - uthevingsfarge 1 4 2 2 9" xfId="3392"/>
    <cellStyle name="20% - uthevingsfarge 1 4 2 2_Tabell 4.5-4.7" xfId="3450"/>
    <cellStyle name="20% - uthevingsfarge 1 4 2 3" xfId="61"/>
    <cellStyle name="20% - uthevingsfarge 1 4 2 3 10" xfId="3390"/>
    <cellStyle name="20% - uthevingsfarge 1 4 2 3 2" xfId="62"/>
    <cellStyle name="20% - uthevingsfarge 1 4 2 3 2 2" xfId="3388"/>
    <cellStyle name="20% - uthevingsfarge 1 4 2 3 2 2 2" xfId="3387"/>
    <cellStyle name="20% - uthevingsfarge 1 4 2 3 2 2 3" xfId="2048"/>
    <cellStyle name="20% - uthevingsfarge 1 4 2 3 2 3" xfId="4045"/>
    <cellStyle name="20% - uthevingsfarge 1 4 2 3 2 3 2" xfId="4037"/>
    <cellStyle name="20% - uthevingsfarge 1 4 2 3 2 3 3" xfId="4027"/>
    <cellStyle name="20% - uthevingsfarge 1 4 2 3 2 4" xfId="3386"/>
    <cellStyle name="20% - uthevingsfarge 1 4 2 3 2 5" xfId="3385"/>
    <cellStyle name="20% - uthevingsfarge 1 4 2 3 2_Tabell 4.5-4.7" xfId="3389"/>
    <cellStyle name="20% - uthevingsfarge 1 4 2 3 3" xfId="3384"/>
    <cellStyle name="20% - uthevingsfarge 1 4 2 3 3 2" xfId="3383"/>
    <cellStyle name="20% - uthevingsfarge 1 4 2 3 3 2 2" xfId="3382"/>
    <cellStyle name="20% - uthevingsfarge 1 4 2 3 3 2 3" xfId="3381"/>
    <cellStyle name="20% - uthevingsfarge 1 4 2 3 3 3" xfId="3380"/>
    <cellStyle name="20% - uthevingsfarge 1 4 2 3 3 3 2" xfId="3379"/>
    <cellStyle name="20% - uthevingsfarge 1 4 2 3 3 3 3" xfId="3378"/>
    <cellStyle name="20% - uthevingsfarge 1 4 2 3 3 4" xfId="3377"/>
    <cellStyle name="20% - uthevingsfarge 1 4 2 3 3 5" xfId="3376"/>
    <cellStyle name="20% - uthevingsfarge 1 4 2 3 4" xfId="3375"/>
    <cellStyle name="20% - uthevingsfarge 1 4 2 3 4 2" xfId="3374"/>
    <cellStyle name="20% - uthevingsfarge 1 4 2 3 4 3" xfId="3373"/>
    <cellStyle name="20% - uthevingsfarge 1 4 2 3 5" xfId="3372"/>
    <cellStyle name="20% - uthevingsfarge 1 4 2 3 5 2" xfId="3371"/>
    <cellStyle name="20% - uthevingsfarge 1 4 2 3 5 3" xfId="3370"/>
    <cellStyle name="20% - uthevingsfarge 1 4 2 3 6" xfId="3369"/>
    <cellStyle name="20% - uthevingsfarge 1 4 2 3 6 2" xfId="3368"/>
    <cellStyle name="20% - uthevingsfarge 1 4 2 3 7" xfId="3367"/>
    <cellStyle name="20% - uthevingsfarge 1 4 2 3 7 2" xfId="3366"/>
    <cellStyle name="20% - uthevingsfarge 1 4 2 3 8" xfId="3365"/>
    <cellStyle name="20% - uthevingsfarge 1 4 2 3 9" xfId="3364"/>
    <cellStyle name="20% - uthevingsfarge 1 4 2 3_Tabell 4.5-4.7" xfId="3391"/>
    <cellStyle name="20% - uthevingsfarge 1 4 2 4" xfId="63"/>
    <cellStyle name="20% - uthevingsfarge 1 4 2 4 2" xfId="3362"/>
    <cellStyle name="20% - uthevingsfarge 1 4 2 4 2 2" xfId="3361"/>
    <cellStyle name="20% - uthevingsfarge 1 4 2 4 2 3" xfId="3360"/>
    <cellStyle name="20% - uthevingsfarge 1 4 2 4 3" xfId="3359"/>
    <cellStyle name="20% - uthevingsfarge 1 4 2 4 3 2" xfId="3358"/>
    <cellStyle name="20% - uthevingsfarge 1 4 2 4 3 3" xfId="3357"/>
    <cellStyle name="20% - uthevingsfarge 1 4 2 4 4" xfId="3356"/>
    <cellStyle name="20% - uthevingsfarge 1 4 2 4 5" xfId="3355"/>
    <cellStyle name="20% - uthevingsfarge 1 4 2 4_Tabell 4.5-4.7" xfId="3363"/>
    <cellStyle name="20% - uthevingsfarge 1 4 2 5" xfId="3354"/>
    <cellStyle name="20% - uthevingsfarge 1 4 2 5 2" xfId="3353"/>
    <cellStyle name="20% - uthevingsfarge 1 4 2 5 2 2" xfId="3352"/>
    <cellStyle name="20% - uthevingsfarge 1 4 2 5 2 3" xfId="3351"/>
    <cellStyle name="20% - uthevingsfarge 1 4 2 5 3" xfId="3350"/>
    <cellStyle name="20% - uthevingsfarge 1 4 2 5 3 2" xfId="3349"/>
    <cellStyle name="20% - uthevingsfarge 1 4 2 5 3 3" xfId="3348"/>
    <cellStyle name="20% - uthevingsfarge 1 4 2 5 4" xfId="3347"/>
    <cellStyle name="20% - uthevingsfarge 1 4 2 5 5" xfId="3346"/>
    <cellStyle name="20% - uthevingsfarge 1 4 2 6" xfId="3345"/>
    <cellStyle name="20% - uthevingsfarge 1 4 2 6 2" xfId="3344"/>
    <cellStyle name="20% - uthevingsfarge 1 4 2 6 3" xfId="3343"/>
    <cellStyle name="20% - uthevingsfarge 1 4 2 7" xfId="3342"/>
    <cellStyle name="20% - uthevingsfarge 1 4 2 7 2" xfId="3341"/>
    <cellStyle name="20% - uthevingsfarge 1 4 2 7 3" xfId="3340"/>
    <cellStyle name="20% - uthevingsfarge 1 4 2 8" xfId="3339"/>
    <cellStyle name="20% - uthevingsfarge 1 4 2 8 2" xfId="3338"/>
    <cellStyle name="20% - uthevingsfarge 1 4 2 9" xfId="3337"/>
    <cellStyle name="20% - uthevingsfarge 1 4 2 9 2" xfId="3336"/>
    <cellStyle name="20% - uthevingsfarge 1 4 2_Tabell 4.5-4.7" xfId="3454"/>
    <cellStyle name="20% - uthevingsfarge 1 4 3" xfId="64"/>
    <cellStyle name="20% - uthevingsfarge 1 4 3 10" xfId="3334"/>
    <cellStyle name="20% - uthevingsfarge 1 4 3 11" xfId="3333"/>
    <cellStyle name="20% - uthevingsfarge 1 4 3 2" xfId="65"/>
    <cellStyle name="20% - uthevingsfarge 1 4 3 2 10" xfId="3331"/>
    <cellStyle name="20% - uthevingsfarge 1 4 3 2 2" xfId="66"/>
    <cellStyle name="20% - uthevingsfarge 1 4 3 2 2 2" xfId="3329"/>
    <cellStyle name="20% - uthevingsfarge 1 4 3 2 2 2 2" xfId="3328"/>
    <cellStyle name="20% - uthevingsfarge 1 4 3 2 2 2 3" xfId="3327"/>
    <cellStyle name="20% - uthevingsfarge 1 4 3 2 2 3" xfId="3326"/>
    <cellStyle name="20% - uthevingsfarge 1 4 3 2 2 3 2" xfId="3325"/>
    <cellStyle name="20% - uthevingsfarge 1 4 3 2 2 3 3" xfId="3324"/>
    <cellStyle name="20% - uthevingsfarge 1 4 3 2 2 4" xfId="3323"/>
    <cellStyle name="20% - uthevingsfarge 1 4 3 2 2 5" xfId="3322"/>
    <cellStyle name="20% - uthevingsfarge 1 4 3 2 2_Tabell 4.5-4.7" xfId="3330"/>
    <cellStyle name="20% - uthevingsfarge 1 4 3 2 3" xfId="3321"/>
    <cellStyle name="20% - uthevingsfarge 1 4 3 2 3 2" xfId="3320"/>
    <cellStyle name="20% - uthevingsfarge 1 4 3 2 3 2 2" xfId="3319"/>
    <cellStyle name="20% - uthevingsfarge 1 4 3 2 3 2 3" xfId="3318"/>
    <cellStyle name="20% - uthevingsfarge 1 4 3 2 3 3" xfId="3317"/>
    <cellStyle name="20% - uthevingsfarge 1 4 3 2 3 3 2" xfId="3316"/>
    <cellStyle name="20% - uthevingsfarge 1 4 3 2 3 3 3" xfId="3315"/>
    <cellStyle name="20% - uthevingsfarge 1 4 3 2 3 4" xfId="3314"/>
    <cellStyle name="20% - uthevingsfarge 1 4 3 2 3 5" xfId="3313"/>
    <cellStyle name="20% - uthevingsfarge 1 4 3 2 4" xfId="3312"/>
    <cellStyle name="20% - uthevingsfarge 1 4 3 2 4 2" xfId="3311"/>
    <cellStyle name="20% - uthevingsfarge 1 4 3 2 4 3" xfId="3310"/>
    <cellStyle name="20% - uthevingsfarge 1 4 3 2 5" xfId="3309"/>
    <cellStyle name="20% - uthevingsfarge 1 4 3 2 5 2" xfId="3308"/>
    <cellStyle name="20% - uthevingsfarge 1 4 3 2 5 3" xfId="3307"/>
    <cellStyle name="20% - uthevingsfarge 1 4 3 2 6" xfId="3306"/>
    <cellStyle name="20% - uthevingsfarge 1 4 3 2 6 2" xfId="3305"/>
    <cellStyle name="20% - uthevingsfarge 1 4 3 2 7" xfId="3304"/>
    <cellStyle name="20% - uthevingsfarge 1 4 3 2 7 2" xfId="3303"/>
    <cellStyle name="20% - uthevingsfarge 1 4 3 2 8" xfId="3302"/>
    <cellStyle name="20% - uthevingsfarge 1 4 3 2 9" xfId="3301"/>
    <cellStyle name="20% - uthevingsfarge 1 4 3 2_Tabell 4.5-4.7" xfId="3332"/>
    <cellStyle name="20% - uthevingsfarge 1 4 3 3" xfId="67"/>
    <cellStyle name="20% - uthevingsfarge 1 4 3 3 2" xfId="3299"/>
    <cellStyle name="20% - uthevingsfarge 1 4 3 3 2 2" xfId="3298"/>
    <cellStyle name="20% - uthevingsfarge 1 4 3 3 2 3" xfId="3297"/>
    <cellStyle name="20% - uthevingsfarge 1 4 3 3 3" xfId="3296"/>
    <cellStyle name="20% - uthevingsfarge 1 4 3 3 3 2" xfId="3295"/>
    <cellStyle name="20% - uthevingsfarge 1 4 3 3 3 3" xfId="3294"/>
    <cellStyle name="20% - uthevingsfarge 1 4 3 3 4" xfId="4032"/>
    <cellStyle name="20% - uthevingsfarge 1 4 3 3 5" xfId="3293"/>
    <cellStyle name="20% - uthevingsfarge 1 4 3 3_Tabell 4.5-4.7" xfId="3300"/>
    <cellStyle name="20% - uthevingsfarge 1 4 3 4" xfId="3292"/>
    <cellStyle name="20% - uthevingsfarge 1 4 3 4 2" xfId="3291"/>
    <cellStyle name="20% - uthevingsfarge 1 4 3 4 2 2" xfId="2059"/>
    <cellStyle name="20% - uthevingsfarge 1 4 3 4 2 3" xfId="4050"/>
    <cellStyle name="20% - uthevingsfarge 1 4 3 4 3" xfId="4053"/>
    <cellStyle name="20% - uthevingsfarge 1 4 3 4 3 2" xfId="3290"/>
    <cellStyle name="20% - uthevingsfarge 1 4 3 4 3 3" xfId="3289"/>
    <cellStyle name="20% - uthevingsfarge 1 4 3 4 4" xfId="2047"/>
    <cellStyle name="20% - uthevingsfarge 1 4 3 4 5" xfId="4054"/>
    <cellStyle name="20% - uthevingsfarge 1 4 3 5" xfId="4019"/>
    <cellStyle name="20% - uthevingsfarge 1 4 3 5 2" xfId="4021"/>
    <cellStyle name="20% - uthevingsfarge 1 4 3 5 3" xfId="4017"/>
    <cellStyle name="20% - uthevingsfarge 1 4 3 6" xfId="2060"/>
    <cellStyle name="20% - uthevingsfarge 1 4 3 6 2" xfId="2058"/>
    <cellStyle name="20% - uthevingsfarge 1 4 3 6 3" xfId="3288"/>
    <cellStyle name="20% - uthevingsfarge 1 4 3 7" xfId="2061"/>
    <cellStyle name="20% - uthevingsfarge 1 4 3 7 2" xfId="3287"/>
    <cellStyle name="20% - uthevingsfarge 1 4 3 8" xfId="2045"/>
    <cellStyle name="20% - uthevingsfarge 1 4 3 8 2" xfId="3286"/>
    <cellStyle name="20% - uthevingsfarge 1 4 3 9" xfId="3285"/>
    <cellStyle name="20% - uthevingsfarge 1 4 3_Tabell 4.5-4.7" xfId="3335"/>
    <cellStyle name="20% - uthevingsfarge 1 4 4" xfId="68"/>
    <cellStyle name="20% - uthevingsfarge 1 4 4 10" xfId="3283"/>
    <cellStyle name="20% - uthevingsfarge 1 4 4 2" xfId="69"/>
    <cellStyle name="20% - uthevingsfarge 1 4 4 2 2" xfId="3281"/>
    <cellStyle name="20% - uthevingsfarge 1 4 4 2 2 2" xfId="3280"/>
    <cellStyle name="20% - uthevingsfarge 1 4 4 2 2 3" xfId="3279"/>
    <cellStyle name="20% - uthevingsfarge 1 4 4 2 3" xfId="3278"/>
    <cellStyle name="20% - uthevingsfarge 1 4 4 2 3 2" xfId="3277"/>
    <cellStyle name="20% - uthevingsfarge 1 4 4 2 3 3" xfId="3276"/>
    <cellStyle name="20% - uthevingsfarge 1 4 4 2 4" xfId="3275"/>
    <cellStyle name="20% - uthevingsfarge 1 4 4 2 5" xfId="3274"/>
    <cellStyle name="20% - uthevingsfarge 1 4 4 2_Tabell 4.5-4.7" xfId="3282"/>
    <cellStyle name="20% - uthevingsfarge 1 4 4 3" xfId="3273"/>
    <cellStyle name="20% - uthevingsfarge 1 4 4 3 2" xfId="3272"/>
    <cellStyle name="20% - uthevingsfarge 1 4 4 3 2 2" xfId="3271"/>
    <cellStyle name="20% - uthevingsfarge 1 4 4 3 2 3" xfId="3270"/>
    <cellStyle name="20% - uthevingsfarge 1 4 4 3 3" xfId="3269"/>
    <cellStyle name="20% - uthevingsfarge 1 4 4 3 3 2" xfId="3268"/>
    <cellStyle name="20% - uthevingsfarge 1 4 4 3 3 3" xfId="3267"/>
    <cellStyle name="20% - uthevingsfarge 1 4 4 3 4" xfId="3266"/>
    <cellStyle name="20% - uthevingsfarge 1 4 4 3 5" xfId="3265"/>
    <cellStyle name="20% - uthevingsfarge 1 4 4 4" xfId="3264"/>
    <cellStyle name="20% - uthevingsfarge 1 4 4 4 2" xfId="3263"/>
    <cellStyle name="20% - uthevingsfarge 1 4 4 4 3" xfId="3262"/>
    <cellStyle name="20% - uthevingsfarge 1 4 4 5" xfId="3261"/>
    <cellStyle name="20% - uthevingsfarge 1 4 4 5 2" xfId="3260"/>
    <cellStyle name="20% - uthevingsfarge 1 4 4 5 3" xfId="3259"/>
    <cellStyle name="20% - uthevingsfarge 1 4 4 6" xfId="3258"/>
    <cellStyle name="20% - uthevingsfarge 1 4 4 6 2" xfId="3257"/>
    <cellStyle name="20% - uthevingsfarge 1 4 4 7" xfId="3256"/>
    <cellStyle name="20% - uthevingsfarge 1 4 4 7 2" xfId="3255"/>
    <cellStyle name="20% - uthevingsfarge 1 4 4 8" xfId="3254"/>
    <cellStyle name="20% - uthevingsfarge 1 4 4 9" xfId="3253"/>
    <cellStyle name="20% - uthevingsfarge 1 4 4_Tabell 4.5-4.7" xfId="3284"/>
    <cellStyle name="20% - uthevingsfarge 1 4 5" xfId="70"/>
    <cellStyle name="20% - uthevingsfarge 1 4 5 2" xfId="3251"/>
    <cellStyle name="20% - uthevingsfarge 1 4 5 2 2" xfId="3250"/>
    <cellStyle name="20% - uthevingsfarge 1 4 5 2 3" xfId="3249"/>
    <cellStyle name="20% - uthevingsfarge 1 4 5 3" xfId="3248"/>
    <cellStyle name="20% - uthevingsfarge 1 4 5 3 2" xfId="3247"/>
    <cellStyle name="20% - uthevingsfarge 1 4 5 3 3" xfId="3246"/>
    <cellStyle name="20% - uthevingsfarge 1 4 5 4" xfId="3245"/>
    <cellStyle name="20% - uthevingsfarge 1 4 5 5" xfId="3244"/>
    <cellStyle name="20% - uthevingsfarge 1 4 5_Tabell 4.5-4.7" xfId="3252"/>
    <cellStyle name="20% - uthevingsfarge 1 4 6" xfId="3243"/>
    <cellStyle name="20% - uthevingsfarge 1 4 6 2" xfId="3242"/>
    <cellStyle name="20% - uthevingsfarge 1 4 6 2 2" xfId="3241"/>
    <cellStyle name="20% - uthevingsfarge 1 4 6 2 3" xfId="3240"/>
    <cellStyle name="20% - uthevingsfarge 1 4 6 3" xfId="3239"/>
    <cellStyle name="20% - uthevingsfarge 1 4 6 3 2" xfId="3238"/>
    <cellStyle name="20% - uthevingsfarge 1 4 6 3 3" xfId="3237"/>
    <cellStyle name="20% - uthevingsfarge 1 4 6 4" xfId="3236"/>
    <cellStyle name="20% - uthevingsfarge 1 4 6 5" xfId="3235"/>
    <cellStyle name="20% - uthevingsfarge 1 4 7" xfId="3234"/>
    <cellStyle name="20% - uthevingsfarge 1 4 7 2" xfId="3233"/>
    <cellStyle name="20% - uthevingsfarge 1 4 7 3" xfId="3232"/>
    <cellStyle name="20% - uthevingsfarge 1 4 8" xfId="3231"/>
    <cellStyle name="20% - uthevingsfarge 1 4 8 2" xfId="3230"/>
    <cellStyle name="20% - uthevingsfarge 1 4 8 3" xfId="3229"/>
    <cellStyle name="20% - uthevingsfarge 1 4 9" xfId="3228"/>
    <cellStyle name="20% - uthevingsfarge 1 4 9 2" xfId="3227"/>
    <cellStyle name="20% - uthevingsfarge 1 4_Tabell 4.5-4.7" xfId="3460"/>
    <cellStyle name="20% - uthevingsfarge 1 5" xfId="71"/>
    <cellStyle name="20% - uthevingsfarge 1 5 10" xfId="3225"/>
    <cellStyle name="20% - uthevingsfarge 1 5 10 2" xfId="3224"/>
    <cellStyle name="20% - uthevingsfarge 1 5 11" xfId="3223"/>
    <cellStyle name="20% - uthevingsfarge 1 5 12" xfId="3222"/>
    <cellStyle name="20% - uthevingsfarge 1 5 13" xfId="3221"/>
    <cellStyle name="20% - uthevingsfarge 1 5 2" xfId="72"/>
    <cellStyle name="20% - uthevingsfarge 1 5 2 10" xfId="3219"/>
    <cellStyle name="20% - uthevingsfarge 1 5 2 11" xfId="3218"/>
    <cellStyle name="20% - uthevingsfarge 1 5 2 12" xfId="3217"/>
    <cellStyle name="20% - uthevingsfarge 1 5 2 2" xfId="73"/>
    <cellStyle name="20% - uthevingsfarge 1 5 2 2 10" xfId="3215"/>
    <cellStyle name="20% - uthevingsfarge 1 5 2 2 11" xfId="3214"/>
    <cellStyle name="20% - uthevingsfarge 1 5 2 2 2" xfId="74"/>
    <cellStyle name="20% - uthevingsfarge 1 5 2 2 2 10" xfId="3212"/>
    <cellStyle name="20% - uthevingsfarge 1 5 2 2 2 2" xfId="75"/>
    <cellStyle name="20% - uthevingsfarge 1 5 2 2 2 2 2" xfId="3210"/>
    <cellStyle name="20% - uthevingsfarge 1 5 2 2 2 2 2 2" xfId="3209"/>
    <cellStyle name="20% - uthevingsfarge 1 5 2 2 2 2 2 3" xfId="3208"/>
    <cellStyle name="20% - uthevingsfarge 1 5 2 2 2 2 3" xfId="3207"/>
    <cellStyle name="20% - uthevingsfarge 1 5 2 2 2 2 3 2" xfId="3206"/>
    <cellStyle name="20% - uthevingsfarge 1 5 2 2 2 2 3 3" xfId="3205"/>
    <cellStyle name="20% - uthevingsfarge 1 5 2 2 2 2 4" xfId="3204"/>
    <cellStyle name="20% - uthevingsfarge 1 5 2 2 2 2 5" xfId="3203"/>
    <cellStyle name="20% - uthevingsfarge 1 5 2 2 2 2_Tabell 4.5-4.7" xfId="3211"/>
    <cellStyle name="20% - uthevingsfarge 1 5 2 2 2 3" xfId="3202"/>
    <cellStyle name="20% - uthevingsfarge 1 5 2 2 2 3 2" xfId="3201"/>
    <cellStyle name="20% - uthevingsfarge 1 5 2 2 2 3 2 2" xfId="3200"/>
    <cellStyle name="20% - uthevingsfarge 1 5 2 2 2 3 2 3" xfId="3199"/>
    <cellStyle name="20% - uthevingsfarge 1 5 2 2 2 3 3" xfId="3198"/>
    <cellStyle name="20% - uthevingsfarge 1 5 2 2 2 3 3 2" xfId="3197"/>
    <cellStyle name="20% - uthevingsfarge 1 5 2 2 2 3 3 3" xfId="3196"/>
    <cellStyle name="20% - uthevingsfarge 1 5 2 2 2 3 4" xfId="3195"/>
    <cellStyle name="20% - uthevingsfarge 1 5 2 2 2 3 5" xfId="3194"/>
    <cellStyle name="20% - uthevingsfarge 1 5 2 2 2 4" xfId="3193"/>
    <cellStyle name="20% - uthevingsfarge 1 5 2 2 2 4 2" xfId="3192"/>
    <cellStyle name="20% - uthevingsfarge 1 5 2 2 2 4 3" xfId="3191"/>
    <cellStyle name="20% - uthevingsfarge 1 5 2 2 2 5" xfId="4020"/>
    <cellStyle name="20% - uthevingsfarge 1 5 2 2 2 5 2" xfId="4016"/>
    <cellStyle name="20% - uthevingsfarge 1 5 2 2 2 5 3" xfId="3190"/>
    <cellStyle name="20% - uthevingsfarge 1 5 2 2 2 6" xfId="3189"/>
    <cellStyle name="20% - uthevingsfarge 1 5 2 2 2 6 2" xfId="3188"/>
    <cellStyle name="20% - uthevingsfarge 1 5 2 2 2 7" xfId="3187"/>
    <cellStyle name="20% - uthevingsfarge 1 5 2 2 2 7 2" xfId="3186"/>
    <cellStyle name="20% - uthevingsfarge 1 5 2 2 2 8" xfId="3185"/>
    <cellStyle name="20% - uthevingsfarge 1 5 2 2 2 9" xfId="3184"/>
    <cellStyle name="20% - uthevingsfarge 1 5 2 2 2_Tabell 4.5-4.7" xfId="3213"/>
    <cellStyle name="20% - uthevingsfarge 1 5 2 2 3" xfId="76"/>
    <cellStyle name="20% - uthevingsfarge 1 5 2 2 3 2" xfId="3182"/>
    <cellStyle name="20% - uthevingsfarge 1 5 2 2 3 2 2" xfId="3181"/>
    <cellStyle name="20% - uthevingsfarge 1 5 2 2 3 2 3" xfId="3180"/>
    <cellStyle name="20% - uthevingsfarge 1 5 2 2 3 3" xfId="3179"/>
    <cellStyle name="20% - uthevingsfarge 1 5 2 2 3 3 2" xfId="3178"/>
    <cellStyle name="20% - uthevingsfarge 1 5 2 2 3 3 3" xfId="3177"/>
    <cellStyle name="20% - uthevingsfarge 1 5 2 2 3 4" xfId="3176"/>
    <cellStyle name="20% - uthevingsfarge 1 5 2 2 3 5" xfId="3175"/>
    <cellStyle name="20% - uthevingsfarge 1 5 2 2 3_Tabell 4.5-4.7" xfId="3183"/>
    <cellStyle name="20% - uthevingsfarge 1 5 2 2 4" xfId="3174"/>
    <cellStyle name="20% - uthevingsfarge 1 5 2 2 4 2" xfId="3173"/>
    <cellStyle name="20% - uthevingsfarge 1 5 2 2 4 2 2" xfId="3172"/>
    <cellStyle name="20% - uthevingsfarge 1 5 2 2 4 2 3" xfId="3171"/>
    <cellStyle name="20% - uthevingsfarge 1 5 2 2 4 3" xfId="3170"/>
    <cellStyle name="20% - uthevingsfarge 1 5 2 2 4 3 2" xfId="3169"/>
    <cellStyle name="20% - uthevingsfarge 1 5 2 2 4 3 3" xfId="3168"/>
    <cellStyle name="20% - uthevingsfarge 1 5 2 2 4 4" xfId="3167"/>
    <cellStyle name="20% - uthevingsfarge 1 5 2 2 4 5" xfId="3166"/>
    <cellStyle name="20% - uthevingsfarge 1 5 2 2 5" xfId="3165"/>
    <cellStyle name="20% - uthevingsfarge 1 5 2 2 5 2" xfId="3164"/>
    <cellStyle name="20% - uthevingsfarge 1 5 2 2 5 3" xfId="3163"/>
    <cellStyle name="20% - uthevingsfarge 1 5 2 2 6" xfId="3162"/>
    <cellStyle name="20% - uthevingsfarge 1 5 2 2 6 2" xfId="3161"/>
    <cellStyle name="20% - uthevingsfarge 1 5 2 2 6 3" xfId="3160"/>
    <cellStyle name="20% - uthevingsfarge 1 5 2 2 7" xfId="3159"/>
    <cellStyle name="20% - uthevingsfarge 1 5 2 2 7 2" xfId="3158"/>
    <cellStyle name="20% - uthevingsfarge 1 5 2 2 8" xfId="3157"/>
    <cellStyle name="20% - uthevingsfarge 1 5 2 2 8 2" xfId="3156"/>
    <cellStyle name="20% - uthevingsfarge 1 5 2 2 9" xfId="3155"/>
    <cellStyle name="20% - uthevingsfarge 1 5 2 2_Tabell 4.5-4.7" xfId="3216"/>
    <cellStyle name="20% - uthevingsfarge 1 5 2 3" xfId="77"/>
    <cellStyle name="20% - uthevingsfarge 1 5 2 3 10" xfId="3153"/>
    <cellStyle name="20% - uthevingsfarge 1 5 2 3 2" xfId="78"/>
    <cellStyle name="20% - uthevingsfarge 1 5 2 3 2 2" xfId="3151"/>
    <cellStyle name="20% - uthevingsfarge 1 5 2 3 2 2 2" xfId="3150"/>
    <cellStyle name="20% - uthevingsfarge 1 5 2 3 2 2 3" xfId="3149"/>
    <cellStyle name="20% - uthevingsfarge 1 5 2 3 2 3" xfId="3148"/>
    <cellStyle name="20% - uthevingsfarge 1 5 2 3 2 3 2" xfId="3147"/>
    <cellStyle name="20% - uthevingsfarge 1 5 2 3 2 3 3" xfId="3146"/>
    <cellStyle name="20% - uthevingsfarge 1 5 2 3 2 4" xfId="3145"/>
    <cellStyle name="20% - uthevingsfarge 1 5 2 3 2 5" xfId="3144"/>
    <cellStyle name="20% - uthevingsfarge 1 5 2 3 2_Tabell 4.5-4.7" xfId="3152"/>
    <cellStyle name="20% - uthevingsfarge 1 5 2 3 3" xfId="3143"/>
    <cellStyle name="20% - uthevingsfarge 1 5 2 3 3 2" xfId="3142"/>
    <cellStyle name="20% - uthevingsfarge 1 5 2 3 3 2 2" xfId="3141"/>
    <cellStyle name="20% - uthevingsfarge 1 5 2 3 3 2 3" xfId="3140"/>
    <cellStyle name="20% - uthevingsfarge 1 5 2 3 3 3" xfId="3139"/>
    <cellStyle name="20% - uthevingsfarge 1 5 2 3 3 3 2" xfId="3138"/>
    <cellStyle name="20% - uthevingsfarge 1 5 2 3 3 3 3" xfId="3137"/>
    <cellStyle name="20% - uthevingsfarge 1 5 2 3 3 4" xfId="3136"/>
    <cellStyle name="20% - uthevingsfarge 1 5 2 3 3 5" xfId="3135"/>
    <cellStyle name="20% - uthevingsfarge 1 5 2 3 4" xfId="3134"/>
    <cellStyle name="20% - uthevingsfarge 1 5 2 3 4 2" xfId="3133"/>
    <cellStyle name="20% - uthevingsfarge 1 5 2 3 4 3" xfId="3132"/>
    <cellStyle name="20% - uthevingsfarge 1 5 2 3 5" xfId="3131"/>
    <cellStyle name="20% - uthevingsfarge 1 5 2 3 5 2" xfId="3130"/>
    <cellStyle name="20% - uthevingsfarge 1 5 2 3 5 3" xfId="3129"/>
    <cellStyle name="20% - uthevingsfarge 1 5 2 3 6" xfId="3128"/>
    <cellStyle name="20% - uthevingsfarge 1 5 2 3 6 2" xfId="3127"/>
    <cellStyle name="20% - uthevingsfarge 1 5 2 3 7" xfId="3126"/>
    <cellStyle name="20% - uthevingsfarge 1 5 2 3 7 2" xfId="3125"/>
    <cellStyle name="20% - uthevingsfarge 1 5 2 3 8" xfId="3124"/>
    <cellStyle name="20% - uthevingsfarge 1 5 2 3 9" xfId="3123"/>
    <cellStyle name="20% - uthevingsfarge 1 5 2 3_Tabell 4.5-4.7" xfId="3154"/>
    <cellStyle name="20% - uthevingsfarge 1 5 2 4" xfId="79"/>
    <cellStyle name="20% - uthevingsfarge 1 5 2 4 2" xfId="3121"/>
    <cellStyle name="20% - uthevingsfarge 1 5 2 4 2 2" xfId="3120"/>
    <cellStyle name="20% - uthevingsfarge 1 5 2 4 2 3" xfId="3119"/>
    <cellStyle name="20% - uthevingsfarge 1 5 2 4 3" xfId="3118"/>
    <cellStyle name="20% - uthevingsfarge 1 5 2 4 3 2" xfId="3117"/>
    <cellStyle name="20% - uthevingsfarge 1 5 2 4 3 3" xfId="3116"/>
    <cellStyle name="20% - uthevingsfarge 1 5 2 4 4" xfId="3115"/>
    <cellStyle name="20% - uthevingsfarge 1 5 2 4 5" xfId="3114"/>
    <cellStyle name="20% - uthevingsfarge 1 5 2 4_Tabell 4.5-4.7" xfId="3122"/>
    <cellStyle name="20% - uthevingsfarge 1 5 2 5" xfId="3113"/>
    <cellStyle name="20% - uthevingsfarge 1 5 2 5 2" xfId="3112"/>
    <cellStyle name="20% - uthevingsfarge 1 5 2 5 2 2" xfId="3111"/>
    <cellStyle name="20% - uthevingsfarge 1 5 2 5 2 3" xfId="3110"/>
    <cellStyle name="20% - uthevingsfarge 1 5 2 5 3" xfId="3109"/>
    <cellStyle name="20% - uthevingsfarge 1 5 2 5 3 2" xfId="3108"/>
    <cellStyle name="20% - uthevingsfarge 1 5 2 5 3 3" xfId="3107"/>
    <cellStyle name="20% - uthevingsfarge 1 5 2 5 4" xfId="3106"/>
    <cellStyle name="20% - uthevingsfarge 1 5 2 5 5" xfId="3105"/>
    <cellStyle name="20% - uthevingsfarge 1 5 2 6" xfId="3104"/>
    <cellStyle name="20% - uthevingsfarge 1 5 2 6 2" xfId="3103"/>
    <cellStyle name="20% - uthevingsfarge 1 5 2 6 3" xfId="3102"/>
    <cellStyle name="20% - uthevingsfarge 1 5 2 7" xfId="3101"/>
    <cellStyle name="20% - uthevingsfarge 1 5 2 7 2" xfId="3100"/>
    <cellStyle name="20% - uthevingsfarge 1 5 2 7 3" xfId="3099"/>
    <cellStyle name="20% - uthevingsfarge 1 5 2 8" xfId="3098"/>
    <cellStyle name="20% - uthevingsfarge 1 5 2 8 2" xfId="3097"/>
    <cellStyle name="20% - uthevingsfarge 1 5 2 9" xfId="3096"/>
    <cellStyle name="20% - uthevingsfarge 1 5 2 9 2" xfId="4034"/>
    <cellStyle name="20% - uthevingsfarge 1 5 2_Tabell 4.5-4.7" xfId="3220"/>
    <cellStyle name="20% - uthevingsfarge 1 5 3" xfId="80"/>
    <cellStyle name="20% - uthevingsfarge 1 5 3 10" xfId="4026"/>
    <cellStyle name="20% - uthevingsfarge 1 5 3 11" xfId="3095"/>
    <cellStyle name="20% - uthevingsfarge 1 5 3 2" xfId="81"/>
    <cellStyle name="20% - uthevingsfarge 1 5 3 2 10" xfId="3093"/>
    <cellStyle name="20% - uthevingsfarge 1 5 3 2 2" xfId="82"/>
    <cellStyle name="20% - uthevingsfarge 1 5 3 2 2 2" xfId="3091"/>
    <cellStyle name="20% - uthevingsfarge 1 5 3 2 2 2 2" xfId="3090"/>
    <cellStyle name="20% - uthevingsfarge 1 5 3 2 2 2 3" xfId="3089"/>
    <cellStyle name="20% - uthevingsfarge 1 5 3 2 2 3" xfId="3088"/>
    <cellStyle name="20% - uthevingsfarge 1 5 3 2 2 3 2" xfId="3087"/>
    <cellStyle name="20% - uthevingsfarge 1 5 3 2 2 3 3" xfId="4046"/>
    <cellStyle name="20% - uthevingsfarge 1 5 3 2 2 4" xfId="4043"/>
    <cellStyle name="20% - uthevingsfarge 1 5 3 2 2 5" xfId="4024"/>
    <cellStyle name="20% - uthevingsfarge 1 5 3 2 2_Tabell 4.5-4.7" xfId="3092"/>
    <cellStyle name="20% - uthevingsfarge 1 5 3 2 3" xfId="3086"/>
    <cellStyle name="20% - uthevingsfarge 1 5 3 2 3 2" xfId="3085"/>
    <cellStyle name="20% - uthevingsfarge 1 5 3 2 3 2 2" xfId="4025"/>
    <cellStyle name="20% - uthevingsfarge 1 5 3 2 3 2 3" xfId="3084"/>
    <cellStyle name="20% - uthevingsfarge 1 5 3 2 3 3" xfId="2062"/>
    <cellStyle name="20% - uthevingsfarge 1 5 3 2 3 3 2" xfId="4051"/>
    <cellStyle name="20% - uthevingsfarge 1 5 3 2 3 3 3" xfId="4039"/>
    <cellStyle name="20% - uthevingsfarge 1 5 3 2 3 4" xfId="3083"/>
    <cellStyle name="20% - uthevingsfarge 1 5 3 2 3 5" xfId="3082"/>
    <cellStyle name="20% - uthevingsfarge 1 5 3 2 4" xfId="3081"/>
    <cellStyle name="20% - uthevingsfarge 1 5 3 2 4 2" xfId="3080"/>
    <cellStyle name="20% - uthevingsfarge 1 5 3 2 4 3" xfId="3079"/>
    <cellStyle name="20% - uthevingsfarge 1 5 3 2 5" xfId="3078"/>
    <cellStyle name="20% - uthevingsfarge 1 5 3 2 5 2" xfId="3077"/>
    <cellStyle name="20% - uthevingsfarge 1 5 3 2 5 3" xfId="3076"/>
    <cellStyle name="20% - uthevingsfarge 1 5 3 2 6" xfId="3075"/>
    <cellStyle name="20% - uthevingsfarge 1 5 3 2 6 2" xfId="3074"/>
    <cellStyle name="20% - uthevingsfarge 1 5 3 2 7" xfId="3073"/>
    <cellStyle name="20% - uthevingsfarge 1 5 3 2 7 2" xfId="3072"/>
    <cellStyle name="20% - uthevingsfarge 1 5 3 2 8" xfId="3071"/>
    <cellStyle name="20% - uthevingsfarge 1 5 3 2 9" xfId="3070"/>
    <cellStyle name="20% - uthevingsfarge 1 5 3 2_Tabell 4.5-4.7" xfId="3094"/>
    <cellStyle name="20% - uthevingsfarge 1 5 3 3" xfId="83"/>
    <cellStyle name="20% - uthevingsfarge 1 5 3 3 2" xfId="3068"/>
    <cellStyle name="20% - uthevingsfarge 1 5 3 3 2 2" xfId="3067"/>
    <cellStyle name="20% - uthevingsfarge 1 5 3 3 2 3" xfId="3066"/>
    <cellStyle name="20% - uthevingsfarge 1 5 3 3 3" xfId="3065"/>
    <cellStyle name="20% - uthevingsfarge 1 5 3 3 3 2" xfId="3064"/>
    <cellStyle name="20% - uthevingsfarge 1 5 3 3 3 3" xfId="3063"/>
    <cellStyle name="20% - uthevingsfarge 1 5 3 3 4" xfId="3062"/>
    <cellStyle name="20% - uthevingsfarge 1 5 3 3 5" xfId="3061"/>
    <cellStyle name="20% - uthevingsfarge 1 5 3 3_Tabell 4.5-4.7" xfId="3069"/>
    <cellStyle name="20% - uthevingsfarge 1 5 3 4" xfId="3060"/>
    <cellStyle name="20% - uthevingsfarge 1 5 3 4 2" xfId="3059"/>
    <cellStyle name="20% - uthevingsfarge 1 5 3 4 2 2" xfId="3058"/>
    <cellStyle name="20% - uthevingsfarge 1 5 3 4 2 3" xfId="3057"/>
    <cellStyle name="20% - uthevingsfarge 1 5 3 4 3" xfId="3056"/>
    <cellStyle name="20% - uthevingsfarge 1 5 3 4 3 2" xfId="3055"/>
    <cellStyle name="20% - uthevingsfarge 1 5 3 4 3 3" xfId="3054"/>
    <cellStyle name="20% - uthevingsfarge 1 5 3 4 4" xfId="3053"/>
    <cellStyle name="20% - uthevingsfarge 1 5 3 4 5" xfId="3052"/>
    <cellStyle name="20% - uthevingsfarge 1 5 3 5" xfId="3051"/>
    <cellStyle name="20% - uthevingsfarge 1 5 3 5 2" xfId="3050"/>
    <cellStyle name="20% - uthevingsfarge 1 5 3 5 3" xfId="3049"/>
    <cellStyle name="20% - uthevingsfarge 1 5 3 6" xfId="3048"/>
    <cellStyle name="20% - uthevingsfarge 1 5 3 6 2" xfId="3047"/>
    <cellStyle name="20% - uthevingsfarge 1 5 3 6 3" xfId="3046"/>
    <cellStyle name="20% - uthevingsfarge 1 5 3 7" xfId="3045"/>
    <cellStyle name="20% - uthevingsfarge 1 5 3 7 2" xfId="3044"/>
    <cellStyle name="20% - uthevingsfarge 1 5 3 8" xfId="3043"/>
    <cellStyle name="20% - uthevingsfarge 1 5 3 8 2" xfId="3042"/>
    <cellStyle name="20% - uthevingsfarge 1 5 3 9" xfId="3041"/>
    <cellStyle name="20% - uthevingsfarge 1 5 3_Tabell 4.5-4.7" xfId="4044"/>
    <cellStyle name="20% - uthevingsfarge 1 5 4" xfId="84"/>
    <cellStyle name="20% - uthevingsfarge 1 5 4 10" xfId="3039"/>
    <cellStyle name="20% - uthevingsfarge 1 5 4 2" xfId="85"/>
    <cellStyle name="20% - uthevingsfarge 1 5 4 2 2" xfId="3037"/>
    <cellStyle name="20% - uthevingsfarge 1 5 4 2 2 2" xfId="3036"/>
    <cellStyle name="20% - uthevingsfarge 1 5 4 2 2 3" xfId="3035"/>
    <cellStyle name="20% - uthevingsfarge 1 5 4 2 3" xfId="3034"/>
    <cellStyle name="20% - uthevingsfarge 1 5 4 2 3 2" xfId="3033"/>
    <cellStyle name="20% - uthevingsfarge 1 5 4 2 3 3" xfId="3032"/>
    <cellStyle name="20% - uthevingsfarge 1 5 4 2 4" xfId="3031"/>
    <cellStyle name="20% - uthevingsfarge 1 5 4 2 5" xfId="3030"/>
    <cellStyle name="20% - uthevingsfarge 1 5 4 2_Tabell 4.5-4.7" xfId="3038"/>
    <cellStyle name="20% - uthevingsfarge 1 5 4 3" xfId="3029"/>
    <cellStyle name="20% - uthevingsfarge 1 5 4 3 2" xfId="3028"/>
    <cellStyle name="20% - uthevingsfarge 1 5 4 3 2 2" xfId="3027"/>
    <cellStyle name="20% - uthevingsfarge 1 5 4 3 2 3" xfId="3026"/>
    <cellStyle name="20% - uthevingsfarge 1 5 4 3 3" xfId="3025"/>
    <cellStyle name="20% - uthevingsfarge 1 5 4 3 3 2" xfId="3024"/>
    <cellStyle name="20% - uthevingsfarge 1 5 4 3 3 3" xfId="3023"/>
    <cellStyle name="20% - uthevingsfarge 1 5 4 3 4" xfId="3022"/>
    <cellStyle name="20% - uthevingsfarge 1 5 4 3 5" xfId="3021"/>
    <cellStyle name="20% - uthevingsfarge 1 5 4 4" xfId="3020"/>
    <cellStyle name="20% - uthevingsfarge 1 5 4 4 2" xfId="3019"/>
    <cellStyle name="20% - uthevingsfarge 1 5 4 4 3" xfId="3018"/>
    <cellStyle name="20% - uthevingsfarge 1 5 4 5" xfId="3017"/>
    <cellStyle name="20% - uthevingsfarge 1 5 4 5 2" xfId="3016"/>
    <cellStyle name="20% - uthevingsfarge 1 5 4 5 3" xfId="3015"/>
    <cellStyle name="20% - uthevingsfarge 1 5 4 6" xfId="3014"/>
    <cellStyle name="20% - uthevingsfarge 1 5 4 6 2" xfId="3013"/>
    <cellStyle name="20% - uthevingsfarge 1 5 4 7" xfId="3012"/>
    <cellStyle name="20% - uthevingsfarge 1 5 4 7 2" xfId="3011"/>
    <cellStyle name="20% - uthevingsfarge 1 5 4 8" xfId="3010"/>
    <cellStyle name="20% - uthevingsfarge 1 5 4 9" xfId="3009"/>
    <cellStyle name="20% - uthevingsfarge 1 5 4_Tabell 4.5-4.7" xfId="3040"/>
    <cellStyle name="20% - uthevingsfarge 1 5 5" xfId="86"/>
    <cellStyle name="20% - uthevingsfarge 1 5 5 2" xfId="3007"/>
    <cellStyle name="20% - uthevingsfarge 1 5 5 2 2" xfId="3006"/>
    <cellStyle name="20% - uthevingsfarge 1 5 5 2 3" xfId="3005"/>
    <cellStyle name="20% - uthevingsfarge 1 5 5 3" xfId="3004"/>
    <cellStyle name="20% - uthevingsfarge 1 5 5 3 2" xfId="3003"/>
    <cellStyle name="20% - uthevingsfarge 1 5 5 3 3" xfId="3002"/>
    <cellStyle name="20% - uthevingsfarge 1 5 5 4" xfId="3001"/>
    <cellStyle name="20% - uthevingsfarge 1 5 5 5" xfId="3000"/>
    <cellStyle name="20% - uthevingsfarge 1 5 5_Tabell 4.5-4.7" xfId="3008"/>
    <cellStyle name="20% - uthevingsfarge 1 5 6" xfId="2999"/>
    <cellStyle name="20% - uthevingsfarge 1 5 6 2" xfId="2998"/>
    <cellStyle name="20% - uthevingsfarge 1 5 6 2 2" xfId="2997"/>
    <cellStyle name="20% - uthevingsfarge 1 5 6 2 3" xfId="2996"/>
    <cellStyle name="20% - uthevingsfarge 1 5 6 3" xfId="2995"/>
    <cellStyle name="20% - uthevingsfarge 1 5 6 3 2" xfId="2994"/>
    <cellStyle name="20% - uthevingsfarge 1 5 6 3 3" xfId="2993"/>
    <cellStyle name="20% - uthevingsfarge 1 5 6 4" xfId="2992"/>
    <cellStyle name="20% - uthevingsfarge 1 5 6 5" xfId="2991"/>
    <cellStyle name="20% - uthevingsfarge 1 5 7" xfId="2990"/>
    <cellStyle name="20% - uthevingsfarge 1 5 7 2" xfId="2989"/>
    <cellStyle name="20% - uthevingsfarge 1 5 7 3" xfId="2988"/>
    <cellStyle name="20% - uthevingsfarge 1 5 8" xfId="2987"/>
    <cellStyle name="20% - uthevingsfarge 1 5 8 2" xfId="2986"/>
    <cellStyle name="20% - uthevingsfarge 1 5 8 3" xfId="2985"/>
    <cellStyle name="20% - uthevingsfarge 1 5 9" xfId="2984"/>
    <cellStyle name="20% - uthevingsfarge 1 5 9 2" xfId="2983"/>
    <cellStyle name="20% - uthevingsfarge 1 5_Tabell 4.5-4.7" xfId="3226"/>
    <cellStyle name="20% - uthevingsfarge 1 6" xfId="87"/>
    <cellStyle name="20% - uthevingsfarge 1 6 10" xfId="2981"/>
    <cellStyle name="20% - uthevingsfarge 1 6 11" xfId="2980"/>
    <cellStyle name="20% - uthevingsfarge 1 6 12" xfId="2979"/>
    <cellStyle name="20% - uthevingsfarge 1 6 2" xfId="88"/>
    <cellStyle name="20% - uthevingsfarge 1 6 2 10" xfId="2977"/>
    <cellStyle name="20% - uthevingsfarge 1 6 2 11" xfId="2976"/>
    <cellStyle name="20% - uthevingsfarge 1 6 2 2" xfId="89"/>
    <cellStyle name="20% - uthevingsfarge 1 6 2 2 10" xfId="2974"/>
    <cellStyle name="20% - uthevingsfarge 1 6 2 2 2" xfId="90"/>
    <cellStyle name="20% - uthevingsfarge 1 6 2 2 2 2" xfId="2972"/>
    <cellStyle name="20% - uthevingsfarge 1 6 2 2 2 2 2" xfId="2971"/>
    <cellStyle name="20% - uthevingsfarge 1 6 2 2 2 2 3" xfId="2970"/>
    <cellStyle name="20% - uthevingsfarge 1 6 2 2 2 3" xfId="2969"/>
    <cellStyle name="20% - uthevingsfarge 1 6 2 2 2 3 2" xfId="2968"/>
    <cellStyle name="20% - uthevingsfarge 1 6 2 2 2 3 3" xfId="2967"/>
    <cellStyle name="20% - uthevingsfarge 1 6 2 2 2 4" xfId="2966"/>
    <cellStyle name="20% - uthevingsfarge 1 6 2 2 2 5" xfId="2965"/>
    <cellStyle name="20% - uthevingsfarge 1 6 2 2 2_Tabell 4.5-4.7" xfId="2973"/>
    <cellStyle name="20% - uthevingsfarge 1 6 2 2 3" xfId="2964"/>
    <cellStyle name="20% - uthevingsfarge 1 6 2 2 3 2" xfId="2963"/>
    <cellStyle name="20% - uthevingsfarge 1 6 2 2 3 2 2" xfId="2962"/>
    <cellStyle name="20% - uthevingsfarge 1 6 2 2 3 2 3" xfId="2961"/>
    <cellStyle name="20% - uthevingsfarge 1 6 2 2 3 3" xfId="2960"/>
    <cellStyle name="20% - uthevingsfarge 1 6 2 2 3 3 2" xfId="2959"/>
    <cellStyle name="20% - uthevingsfarge 1 6 2 2 3 3 3" xfId="2958"/>
    <cellStyle name="20% - uthevingsfarge 1 6 2 2 3 4" xfId="2957"/>
    <cellStyle name="20% - uthevingsfarge 1 6 2 2 3 5" xfId="2956"/>
    <cellStyle name="20% - uthevingsfarge 1 6 2 2 4" xfId="2955"/>
    <cellStyle name="20% - uthevingsfarge 1 6 2 2 4 2" xfId="2954"/>
    <cellStyle name="20% - uthevingsfarge 1 6 2 2 4 3" xfId="2953"/>
    <cellStyle name="20% - uthevingsfarge 1 6 2 2 5" xfId="2952"/>
    <cellStyle name="20% - uthevingsfarge 1 6 2 2 5 2" xfId="2951"/>
    <cellStyle name="20% - uthevingsfarge 1 6 2 2 5 3" xfId="2950"/>
    <cellStyle name="20% - uthevingsfarge 1 6 2 2 6" xfId="2949"/>
    <cellStyle name="20% - uthevingsfarge 1 6 2 2 6 2" xfId="2948"/>
    <cellStyle name="20% - uthevingsfarge 1 6 2 2 7" xfId="2947"/>
    <cellStyle name="20% - uthevingsfarge 1 6 2 2 7 2" xfId="2946"/>
    <cellStyle name="20% - uthevingsfarge 1 6 2 2 8" xfId="2945"/>
    <cellStyle name="20% - uthevingsfarge 1 6 2 2 9" xfId="2944"/>
    <cellStyle name="20% - uthevingsfarge 1 6 2 2_Tabell 4.5-4.7" xfId="2975"/>
    <cellStyle name="20% - uthevingsfarge 1 6 2 3" xfId="91"/>
    <cellStyle name="20% - uthevingsfarge 1 6 2 3 2" xfId="2942"/>
    <cellStyle name="20% - uthevingsfarge 1 6 2 3 2 2" xfId="2941"/>
    <cellStyle name="20% - uthevingsfarge 1 6 2 3 2 3" xfId="2940"/>
    <cellStyle name="20% - uthevingsfarge 1 6 2 3 3" xfId="2939"/>
    <cellStyle name="20% - uthevingsfarge 1 6 2 3 3 2" xfId="2938"/>
    <cellStyle name="20% - uthevingsfarge 1 6 2 3 3 3" xfId="2937"/>
    <cellStyle name="20% - uthevingsfarge 1 6 2 3 4" xfId="2936"/>
    <cellStyle name="20% - uthevingsfarge 1 6 2 3 5" xfId="2935"/>
    <cellStyle name="20% - uthevingsfarge 1 6 2 3_Tabell 4.5-4.7" xfId="2943"/>
    <cellStyle name="20% - uthevingsfarge 1 6 2 4" xfId="2934"/>
    <cellStyle name="20% - uthevingsfarge 1 6 2 4 2" xfId="2933"/>
    <cellStyle name="20% - uthevingsfarge 1 6 2 4 2 2" xfId="2932"/>
    <cellStyle name="20% - uthevingsfarge 1 6 2 4 2 3" xfId="2931"/>
    <cellStyle name="20% - uthevingsfarge 1 6 2 4 3" xfId="2930"/>
    <cellStyle name="20% - uthevingsfarge 1 6 2 4 3 2" xfId="2929"/>
    <cellStyle name="20% - uthevingsfarge 1 6 2 4 3 3" xfId="2928"/>
    <cellStyle name="20% - uthevingsfarge 1 6 2 4 4" xfId="2927"/>
    <cellStyle name="20% - uthevingsfarge 1 6 2 4 5" xfId="2926"/>
    <cellStyle name="20% - uthevingsfarge 1 6 2 5" xfId="2925"/>
    <cellStyle name="20% - uthevingsfarge 1 6 2 5 2" xfId="2924"/>
    <cellStyle name="20% - uthevingsfarge 1 6 2 5 3" xfId="2923"/>
    <cellStyle name="20% - uthevingsfarge 1 6 2 6" xfId="2922"/>
    <cellStyle name="20% - uthevingsfarge 1 6 2 6 2" xfId="2921"/>
    <cellStyle name="20% - uthevingsfarge 1 6 2 6 3" xfId="2920"/>
    <cellStyle name="20% - uthevingsfarge 1 6 2 7" xfId="2919"/>
    <cellStyle name="20% - uthevingsfarge 1 6 2 7 2" xfId="2918"/>
    <cellStyle name="20% - uthevingsfarge 1 6 2 8" xfId="2917"/>
    <cellStyle name="20% - uthevingsfarge 1 6 2 8 2" xfId="2916"/>
    <cellStyle name="20% - uthevingsfarge 1 6 2 9" xfId="2915"/>
    <cellStyle name="20% - uthevingsfarge 1 6 2_Tabell 4.5-4.7" xfId="2978"/>
    <cellStyle name="20% - uthevingsfarge 1 6 3" xfId="92"/>
    <cellStyle name="20% - uthevingsfarge 1 6 3 10" xfId="2913"/>
    <cellStyle name="20% - uthevingsfarge 1 6 3 2" xfId="93"/>
    <cellStyle name="20% - uthevingsfarge 1 6 3 2 2" xfId="2911"/>
    <cellStyle name="20% - uthevingsfarge 1 6 3 2 2 2" xfId="2910"/>
    <cellStyle name="20% - uthevingsfarge 1 6 3 2 2 3" xfId="2909"/>
    <cellStyle name="20% - uthevingsfarge 1 6 3 2 3" xfId="2908"/>
    <cellStyle name="20% - uthevingsfarge 1 6 3 2 3 2" xfId="2907"/>
    <cellStyle name="20% - uthevingsfarge 1 6 3 2 3 3" xfId="2906"/>
    <cellStyle name="20% - uthevingsfarge 1 6 3 2 4" xfId="2905"/>
    <cellStyle name="20% - uthevingsfarge 1 6 3 2 5" xfId="2904"/>
    <cellStyle name="20% - uthevingsfarge 1 6 3 2_Tabell 4.5-4.7" xfId="2912"/>
    <cellStyle name="20% - uthevingsfarge 1 6 3 3" xfId="2903"/>
    <cellStyle name="20% - uthevingsfarge 1 6 3 3 2" xfId="2902"/>
    <cellStyle name="20% - uthevingsfarge 1 6 3 3 2 2" xfId="2901"/>
    <cellStyle name="20% - uthevingsfarge 1 6 3 3 2 3" xfId="2900"/>
    <cellStyle name="20% - uthevingsfarge 1 6 3 3 3" xfId="2899"/>
    <cellStyle name="20% - uthevingsfarge 1 6 3 3 3 2" xfId="2898"/>
    <cellStyle name="20% - uthevingsfarge 1 6 3 3 3 3" xfId="2897"/>
    <cellStyle name="20% - uthevingsfarge 1 6 3 3 4" xfId="2896"/>
    <cellStyle name="20% - uthevingsfarge 1 6 3 3 5" xfId="2895"/>
    <cellStyle name="20% - uthevingsfarge 1 6 3 4" xfId="2894"/>
    <cellStyle name="20% - uthevingsfarge 1 6 3 4 2" xfId="2893"/>
    <cellStyle name="20% - uthevingsfarge 1 6 3 4 3" xfId="2892"/>
    <cellStyle name="20% - uthevingsfarge 1 6 3 5" xfId="2891"/>
    <cellStyle name="20% - uthevingsfarge 1 6 3 5 2" xfId="2890"/>
    <cellStyle name="20% - uthevingsfarge 1 6 3 5 3" xfId="2889"/>
    <cellStyle name="20% - uthevingsfarge 1 6 3 6" xfId="2888"/>
    <cellStyle name="20% - uthevingsfarge 1 6 3 6 2" xfId="2887"/>
    <cellStyle name="20% - uthevingsfarge 1 6 3 7" xfId="2886"/>
    <cellStyle name="20% - uthevingsfarge 1 6 3 7 2" xfId="2885"/>
    <cellStyle name="20% - uthevingsfarge 1 6 3 8" xfId="2884"/>
    <cellStyle name="20% - uthevingsfarge 1 6 3 9" xfId="2883"/>
    <cellStyle name="20% - uthevingsfarge 1 6 3_Tabell 4.5-4.7" xfId="2914"/>
    <cellStyle name="20% - uthevingsfarge 1 6 4" xfId="94"/>
    <cellStyle name="20% - uthevingsfarge 1 6 4 2" xfId="2881"/>
    <cellStyle name="20% - uthevingsfarge 1 6 4 2 2" xfId="2880"/>
    <cellStyle name="20% - uthevingsfarge 1 6 4 2 3" xfId="2879"/>
    <cellStyle name="20% - uthevingsfarge 1 6 4 3" xfId="2878"/>
    <cellStyle name="20% - uthevingsfarge 1 6 4 3 2" xfId="2877"/>
    <cellStyle name="20% - uthevingsfarge 1 6 4 3 3" xfId="2876"/>
    <cellStyle name="20% - uthevingsfarge 1 6 4 4" xfId="2875"/>
    <cellStyle name="20% - uthevingsfarge 1 6 4 5" xfId="2874"/>
    <cellStyle name="20% - uthevingsfarge 1 6 4_Tabell 4.5-4.7" xfId="2882"/>
    <cellStyle name="20% - uthevingsfarge 1 6 5" xfId="2873"/>
    <cellStyle name="20% - uthevingsfarge 1 6 5 2" xfId="2872"/>
    <cellStyle name="20% - uthevingsfarge 1 6 5 2 2" xfId="2871"/>
    <cellStyle name="20% - uthevingsfarge 1 6 5 2 3" xfId="2870"/>
    <cellStyle name="20% - uthevingsfarge 1 6 5 3" xfId="2869"/>
    <cellStyle name="20% - uthevingsfarge 1 6 5 3 2" xfId="2868"/>
    <cellStyle name="20% - uthevingsfarge 1 6 5 3 3" xfId="2867"/>
    <cellStyle name="20% - uthevingsfarge 1 6 5 4" xfId="2866"/>
    <cellStyle name="20% - uthevingsfarge 1 6 5 5" xfId="2865"/>
    <cellStyle name="20% - uthevingsfarge 1 6 6" xfId="2864"/>
    <cellStyle name="20% - uthevingsfarge 1 6 6 2" xfId="2863"/>
    <cellStyle name="20% - uthevingsfarge 1 6 6 3" xfId="2862"/>
    <cellStyle name="20% - uthevingsfarge 1 6 7" xfId="2861"/>
    <cellStyle name="20% - uthevingsfarge 1 6 7 2" xfId="2860"/>
    <cellStyle name="20% - uthevingsfarge 1 6 7 3" xfId="2859"/>
    <cellStyle name="20% - uthevingsfarge 1 6 8" xfId="2858"/>
    <cellStyle name="20% - uthevingsfarge 1 6 8 2" xfId="2857"/>
    <cellStyle name="20% - uthevingsfarge 1 6 9" xfId="2856"/>
    <cellStyle name="20% - uthevingsfarge 1 6 9 2" xfId="2855"/>
    <cellStyle name="20% - uthevingsfarge 1 6_Tabell 4.5-4.7" xfId="2982"/>
    <cellStyle name="20% - uthevingsfarge 1 7" xfId="95"/>
    <cellStyle name="20% - uthevingsfarge 1 7 10" xfId="2853"/>
    <cellStyle name="20% - uthevingsfarge 1 7 11" xfId="2852"/>
    <cellStyle name="20% - uthevingsfarge 1 7 2" xfId="96"/>
    <cellStyle name="20% - uthevingsfarge 1 7 2 10" xfId="2850"/>
    <cellStyle name="20% - uthevingsfarge 1 7 2 2" xfId="97"/>
    <cellStyle name="20% - uthevingsfarge 1 7 2 2 2" xfId="2848"/>
    <cellStyle name="20% - uthevingsfarge 1 7 2 2 2 2" xfId="2847"/>
    <cellStyle name="20% - uthevingsfarge 1 7 2 2 2 3" xfId="2846"/>
    <cellStyle name="20% - uthevingsfarge 1 7 2 2 3" xfId="2845"/>
    <cellStyle name="20% - uthevingsfarge 1 7 2 2 3 2" xfId="2844"/>
    <cellStyle name="20% - uthevingsfarge 1 7 2 2 3 3" xfId="2843"/>
    <cellStyle name="20% - uthevingsfarge 1 7 2 2 4" xfId="2842"/>
    <cellStyle name="20% - uthevingsfarge 1 7 2 2 5" xfId="2841"/>
    <cellStyle name="20% - uthevingsfarge 1 7 2 2_Tabell 4.5-4.7" xfId="2849"/>
    <cellStyle name="20% - uthevingsfarge 1 7 2 3" xfId="2840"/>
    <cellStyle name="20% - uthevingsfarge 1 7 2 3 2" xfId="2839"/>
    <cellStyle name="20% - uthevingsfarge 1 7 2 3 2 2" xfId="2838"/>
    <cellStyle name="20% - uthevingsfarge 1 7 2 3 2 3" xfId="2837"/>
    <cellStyle name="20% - uthevingsfarge 1 7 2 3 3" xfId="2836"/>
    <cellStyle name="20% - uthevingsfarge 1 7 2 3 3 2" xfId="2835"/>
    <cellStyle name="20% - uthevingsfarge 1 7 2 3 3 3" xfId="2834"/>
    <cellStyle name="20% - uthevingsfarge 1 7 2 3 4" xfId="2833"/>
    <cellStyle name="20% - uthevingsfarge 1 7 2 3 5" xfId="2832"/>
    <cellStyle name="20% - uthevingsfarge 1 7 2 4" xfId="2831"/>
    <cellStyle name="20% - uthevingsfarge 1 7 2 4 2" xfId="2830"/>
    <cellStyle name="20% - uthevingsfarge 1 7 2 4 3" xfId="2829"/>
    <cellStyle name="20% - uthevingsfarge 1 7 2 5" xfId="2828"/>
    <cellStyle name="20% - uthevingsfarge 1 7 2 5 2" xfId="2827"/>
    <cellStyle name="20% - uthevingsfarge 1 7 2 5 3" xfId="2826"/>
    <cellStyle name="20% - uthevingsfarge 1 7 2 6" xfId="2825"/>
    <cellStyle name="20% - uthevingsfarge 1 7 2 6 2" xfId="2824"/>
    <cellStyle name="20% - uthevingsfarge 1 7 2 7" xfId="2823"/>
    <cellStyle name="20% - uthevingsfarge 1 7 2 7 2" xfId="2822"/>
    <cellStyle name="20% - uthevingsfarge 1 7 2 8" xfId="2821"/>
    <cellStyle name="20% - uthevingsfarge 1 7 2 9" xfId="2820"/>
    <cellStyle name="20% - uthevingsfarge 1 7 2_Tabell 4.5-4.7" xfId="2851"/>
    <cellStyle name="20% - uthevingsfarge 1 7 3" xfId="98"/>
    <cellStyle name="20% - uthevingsfarge 1 7 3 2" xfId="2818"/>
    <cellStyle name="20% - uthevingsfarge 1 7 3 2 2" xfId="2817"/>
    <cellStyle name="20% - uthevingsfarge 1 7 3 2 3" xfId="2816"/>
    <cellStyle name="20% - uthevingsfarge 1 7 3 3" xfId="2815"/>
    <cellStyle name="20% - uthevingsfarge 1 7 3 3 2" xfId="2814"/>
    <cellStyle name="20% - uthevingsfarge 1 7 3 3 3" xfId="2813"/>
    <cellStyle name="20% - uthevingsfarge 1 7 3 4" xfId="2812"/>
    <cellStyle name="20% - uthevingsfarge 1 7 3 5" xfId="2811"/>
    <cellStyle name="20% - uthevingsfarge 1 7 3_Tabell 4.5-4.7" xfId="2819"/>
    <cellStyle name="20% - uthevingsfarge 1 7 4" xfId="2810"/>
    <cellStyle name="20% - uthevingsfarge 1 7 4 2" xfId="2809"/>
    <cellStyle name="20% - uthevingsfarge 1 7 4 2 2" xfId="2808"/>
    <cellStyle name="20% - uthevingsfarge 1 7 4 2 3" xfId="2807"/>
    <cellStyle name="20% - uthevingsfarge 1 7 4 3" xfId="2806"/>
    <cellStyle name="20% - uthevingsfarge 1 7 4 3 2" xfId="2805"/>
    <cellStyle name="20% - uthevingsfarge 1 7 4 3 3" xfId="2804"/>
    <cellStyle name="20% - uthevingsfarge 1 7 4 4" xfId="2803"/>
    <cellStyle name="20% - uthevingsfarge 1 7 4 5" xfId="2802"/>
    <cellStyle name="20% - uthevingsfarge 1 7 5" xfId="2801"/>
    <cellStyle name="20% - uthevingsfarge 1 7 5 2" xfId="2800"/>
    <cellStyle name="20% - uthevingsfarge 1 7 5 3" xfId="2799"/>
    <cellStyle name="20% - uthevingsfarge 1 7 6" xfId="2798"/>
    <cellStyle name="20% - uthevingsfarge 1 7 6 2" xfId="2797"/>
    <cellStyle name="20% - uthevingsfarge 1 7 6 3" xfId="2796"/>
    <cellStyle name="20% - uthevingsfarge 1 7 7" xfId="2795"/>
    <cellStyle name="20% - uthevingsfarge 1 7 7 2" xfId="2794"/>
    <cellStyle name="20% - uthevingsfarge 1 7 8" xfId="2793"/>
    <cellStyle name="20% - uthevingsfarge 1 7 8 2" xfId="2792"/>
    <cellStyle name="20% - uthevingsfarge 1 7 9" xfId="2791"/>
    <cellStyle name="20% - uthevingsfarge 1 7_Tabell 4.5-4.7" xfId="2854"/>
    <cellStyle name="20% - uthevingsfarge 1 8" xfId="99"/>
    <cellStyle name="20% - uthevingsfarge 1 8 10" xfId="2789"/>
    <cellStyle name="20% - uthevingsfarge 1 8 11" xfId="2788"/>
    <cellStyle name="20% - uthevingsfarge 1 8 2" xfId="100"/>
    <cellStyle name="20% - uthevingsfarge 1 8 2 10" xfId="2786"/>
    <cellStyle name="20% - uthevingsfarge 1 8 2 2" xfId="101"/>
    <cellStyle name="20% - uthevingsfarge 1 8 2 2 2" xfId="2784"/>
    <cellStyle name="20% - uthevingsfarge 1 8 2 2 2 2" xfId="2783"/>
    <cellStyle name="20% - uthevingsfarge 1 8 2 2 2 3" xfId="2782"/>
    <cellStyle name="20% - uthevingsfarge 1 8 2 2 3" xfId="2781"/>
    <cellStyle name="20% - uthevingsfarge 1 8 2 2 3 2" xfId="2780"/>
    <cellStyle name="20% - uthevingsfarge 1 8 2 2 3 3" xfId="2779"/>
    <cellStyle name="20% - uthevingsfarge 1 8 2 2 4" xfId="2778"/>
    <cellStyle name="20% - uthevingsfarge 1 8 2 2 5" xfId="2777"/>
    <cellStyle name="20% - uthevingsfarge 1 8 2 2_Tabell 4.5-4.7" xfId="2785"/>
    <cellStyle name="20% - uthevingsfarge 1 8 2 3" xfId="2776"/>
    <cellStyle name="20% - uthevingsfarge 1 8 2 3 2" xfId="2775"/>
    <cellStyle name="20% - uthevingsfarge 1 8 2 3 2 2" xfId="2774"/>
    <cellStyle name="20% - uthevingsfarge 1 8 2 3 2 3" xfId="2773"/>
    <cellStyle name="20% - uthevingsfarge 1 8 2 3 3" xfId="2772"/>
    <cellStyle name="20% - uthevingsfarge 1 8 2 3 3 2" xfId="2771"/>
    <cellStyle name="20% - uthevingsfarge 1 8 2 3 3 3" xfId="2770"/>
    <cellStyle name="20% - uthevingsfarge 1 8 2 3 4" xfId="2769"/>
    <cellStyle name="20% - uthevingsfarge 1 8 2 3 5" xfId="2768"/>
    <cellStyle name="20% - uthevingsfarge 1 8 2 4" xfId="2767"/>
    <cellStyle name="20% - uthevingsfarge 1 8 2 4 2" xfId="2766"/>
    <cellStyle name="20% - uthevingsfarge 1 8 2 4 3" xfId="2765"/>
    <cellStyle name="20% - uthevingsfarge 1 8 2 5" xfId="2764"/>
    <cellStyle name="20% - uthevingsfarge 1 8 2 5 2" xfId="2763"/>
    <cellStyle name="20% - uthevingsfarge 1 8 2 5 3" xfId="2762"/>
    <cellStyle name="20% - uthevingsfarge 1 8 2 6" xfId="2761"/>
    <cellStyle name="20% - uthevingsfarge 1 8 2 6 2" xfId="2760"/>
    <cellStyle name="20% - uthevingsfarge 1 8 2 7" xfId="2759"/>
    <cellStyle name="20% - uthevingsfarge 1 8 2 7 2" xfId="2758"/>
    <cellStyle name="20% - uthevingsfarge 1 8 2 8" xfId="2757"/>
    <cellStyle name="20% - uthevingsfarge 1 8 2 9" xfId="2756"/>
    <cellStyle name="20% - uthevingsfarge 1 8 2_Tabell 4.5-4.7" xfId="2787"/>
    <cellStyle name="20% - uthevingsfarge 1 8 3" xfId="102"/>
    <cellStyle name="20% - uthevingsfarge 1 8 3 2" xfId="2754"/>
    <cellStyle name="20% - uthevingsfarge 1 8 3 2 2" xfId="2753"/>
    <cellStyle name="20% - uthevingsfarge 1 8 3 2 3" xfId="2752"/>
    <cellStyle name="20% - uthevingsfarge 1 8 3 3" xfId="2751"/>
    <cellStyle name="20% - uthevingsfarge 1 8 3 3 2" xfId="2750"/>
    <cellStyle name="20% - uthevingsfarge 1 8 3 3 3" xfId="2749"/>
    <cellStyle name="20% - uthevingsfarge 1 8 3 4" xfId="2748"/>
    <cellStyle name="20% - uthevingsfarge 1 8 3 5" xfId="2747"/>
    <cellStyle name="20% - uthevingsfarge 1 8 3_Tabell 4.5-4.7" xfId="2755"/>
    <cellStyle name="20% - uthevingsfarge 1 8 4" xfId="2746"/>
    <cellStyle name="20% - uthevingsfarge 1 8 4 2" xfId="2745"/>
    <cellStyle name="20% - uthevingsfarge 1 8 4 2 2" xfId="2744"/>
    <cellStyle name="20% - uthevingsfarge 1 8 4 2 3" xfId="2743"/>
    <cellStyle name="20% - uthevingsfarge 1 8 4 3" xfId="2742"/>
    <cellStyle name="20% - uthevingsfarge 1 8 4 3 2" xfId="2741"/>
    <cellStyle name="20% - uthevingsfarge 1 8 4 3 3" xfId="2740"/>
    <cellStyle name="20% - uthevingsfarge 1 8 4 4" xfId="2739"/>
    <cellStyle name="20% - uthevingsfarge 1 8 4 5" xfId="2738"/>
    <cellStyle name="20% - uthevingsfarge 1 8 5" xfId="2737"/>
    <cellStyle name="20% - uthevingsfarge 1 8 5 2" xfId="2736"/>
    <cellStyle name="20% - uthevingsfarge 1 8 5 3" xfId="2735"/>
    <cellStyle name="20% - uthevingsfarge 1 8 6" xfId="2734"/>
    <cellStyle name="20% - uthevingsfarge 1 8 6 2" xfId="2733"/>
    <cellStyle name="20% - uthevingsfarge 1 8 6 3" xfId="2732"/>
    <cellStyle name="20% - uthevingsfarge 1 8 7" xfId="2731"/>
    <cellStyle name="20% - uthevingsfarge 1 8 7 2" xfId="2730"/>
    <cellStyle name="20% - uthevingsfarge 1 8 8" xfId="2729"/>
    <cellStyle name="20% - uthevingsfarge 1 8 8 2" xfId="2728"/>
    <cellStyle name="20% - uthevingsfarge 1 8 9" xfId="2727"/>
    <cellStyle name="20% - uthevingsfarge 1 8_Tabell 4.5-4.7" xfId="2790"/>
    <cellStyle name="20% - uthevingsfarge 1 9" xfId="103"/>
    <cellStyle name="20% - uthevingsfarge 1 9 10" xfId="2725"/>
    <cellStyle name="20% - uthevingsfarge 1 9 2" xfId="104"/>
    <cellStyle name="20% - uthevingsfarge 1 9 2 2" xfId="2723"/>
    <cellStyle name="20% - uthevingsfarge 1 9 2 2 2" xfId="2722"/>
    <cellStyle name="20% - uthevingsfarge 1 9 2 2 3" xfId="2721"/>
    <cellStyle name="20% - uthevingsfarge 1 9 2 3" xfId="2720"/>
    <cellStyle name="20% - uthevingsfarge 1 9 2 3 2" xfId="2719"/>
    <cellStyle name="20% - uthevingsfarge 1 9 2 3 3" xfId="2718"/>
    <cellStyle name="20% - uthevingsfarge 1 9 2 4" xfId="2717"/>
    <cellStyle name="20% - uthevingsfarge 1 9 2 5" xfId="2716"/>
    <cellStyle name="20% - uthevingsfarge 1 9 2_Tabell 4.5-4.7" xfId="2724"/>
    <cellStyle name="20% - uthevingsfarge 1 9 3" xfId="2715"/>
    <cellStyle name="20% - uthevingsfarge 1 9 3 2" xfId="2714"/>
    <cellStyle name="20% - uthevingsfarge 1 9 3 2 2" xfId="2713"/>
    <cellStyle name="20% - uthevingsfarge 1 9 3 2 3" xfId="2712"/>
    <cellStyle name="20% - uthevingsfarge 1 9 3 3" xfId="2711"/>
    <cellStyle name="20% - uthevingsfarge 1 9 3 3 2" xfId="2710"/>
    <cellStyle name="20% - uthevingsfarge 1 9 3 3 3" xfId="2709"/>
    <cellStyle name="20% - uthevingsfarge 1 9 3 4" xfId="2708"/>
    <cellStyle name="20% - uthevingsfarge 1 9 3 5" xfId="2707"/>
    <cellStyle name="20% - uthevingsfarge 1 9 4" xfId="2706"/>
    <cellStyle name="20% - uthevingsfarge 1 9 4 2" xfId="2705"/>
    <cellStyle name="20% - uthevingsfarge 1 9 4 3" xfId="2704"/>
    <cellStyle name="20% - uthevingsfarge 1 9 5" xfId="2703"/>
    <cellStyle name="20% - uthevingsfarge 1 9 5 2" xfId="2702"/>
    <cellStyle name="20% - uthevingsfarge 1 9 5 3" xfId="2701"/>
    <cellStyle name="20% - uthevingsfarge 1 9 6" xfId="2700"/>
    <cellStyle name="20% - uthevingsfarge 1 9 6 2" xfId="2699"/>
    <cellStyle name="20% - uthevingsfarge 1 9 7" xfId="2698"/>
    <cellStyle name="20% - uthevingsfarge 1 9 7 2" xfId="2697"/>
    <cellStyle name="20% - uthevingsfarge 1 9 8" xfId="2696"/>
    <cellStyle name="20% - uthevingsfarge 1 9 9" xfId="2695"/>
    <cellStyle name="20% - uthevingsfarge 1 9_Tabell 4.5-4.7" xfId="2726"/>
    <cellStyle name="20% - uthevingsfarge 2 10" xfId="105"/>
    <cellStyle name="20% - uthevingsfarge 2 10 2" xfId="2693"/>
    <cellStyle name="20% - uthevingsfarge 2 10 2 2" xfId="2692"/>
    <cellStyle name="20% - uthevingsfarge 2 10 2 3" xfId="2691"/>
    <cellStyle name="20% - uthevingsfarge 2 10 3" xfId="2690"/>
    <cellStyle name="20% - uthevingsfarge 2 10 3 2" xfId="2689"/>
    <cellStyle name="20% - uthevingsfarge 2 10 3 3" xfId="2688"/>
    <cellStyle name="20% - uthevingsfarge 2 10 4" xfId="2687"/>
    <cellStyle name="20% - uthevingsfarge 2 10 5" xfId="2686"/>
    <cellStyle name="20% - uthevingsfarge 2 10_Tabell 4.5-4.7" xfId="2694"/>
    <cellStyle name="20% - uthevingsfarge 2 11" xfId="2685"/>
    <cellStyle name="20% - uthevingsfarge 2 11 2" xfId="2684"/>
    <cellStyle name="20% - uthevingsfarge 2 11 2 2" xfId="2683"/>
    <cellStyle name="20% - uthevingsfarge 2 11 2 3" xfId="2682"/>
    <cellStyle name="20% - uthevingsfarge 2 11 3" xfId="2681"/>
    <cellStyle name="20% - uthevingsfarge 2 11 3 2" xfId="2680"/>
    <cellStyle name="20% - uthevingsfarge 2 11 3 3" xfId="2679"/>
    <cellStyle name="20% - uthevingsfarge 2 11 4" xfId="2678"/>
    <cellStyle name="20% - uthevingsfarge 2 11 5" xfId="2677"/>
    <cellStyle name="20% - uthevingsfarge 2 12" xfId="2676"/>
    <cellStyle name="20% - uthevingsfarge 2 12 2" xfId="2675"/>
    <cellStyle name="20% - uthevingsfarge 2 12 3" xfId="2674"/>
    <cellStyle name="20% - uthevingsfarge 2 13" xfId="2673"/>
    <cellStyle name="20% - uthevingsfarge 2 13 2" xfId="2672"/>
    <cellStyle name="20% - uthevingsfarge 2 13 3" xfId="2671"/>
    <cellStyle name="20% - uthevingsfarge 2 14" xfId="2670"/>
    <cellStyle name="20% - uthevingsfarge 2 14 2" xfId="2669"/>
    <cellStyle name="20% - uthevingsfarge 2 15" xfId="2668"/>
    <cellStyle name="20% - uthevingsfarge 2 15 2" xfId="2667"/>
    <cellStyle name="20% - uthevingsfarge 2 16" xfId="2666"/>
    <cellStyle name="20% - uthevingsfarge 2 17" xfId="2665"/>
    <cellStyle name="20% - uthevingsfarge 2 18" xfId="2664"/>
    <cellStyle name="20% - uthevingsfarge 2 2" xfId="106"/>
    <cellStyle name="20% - uthevingsfarge 2 2 10" xfId="2662"/>
    <cellStyle name="20% - uthevingsfarge 2 2 10 2" xfId="2661"/>
    <cellStyle name="20% - uthevingsfarge 2 2 11" xfId="2660"/>
    <cellStyle name="20% - uthevingsfarge 2 2 11 2" xfId="2659"/>
    <cellStyle name="20% - uthevingsfarge 2 2 12" xfId="2658"/>
    <cellStyle name="20% - uthevingsfarge 2 2 13" xfId="2657"/>
    <cellStyle name="20% - uthevingsfarge 2 2 14" xfId="2656"/>
    <cellStyle name="20% - uthevingsfarge 2 2 2" xfId="107"/>
    <cellStyle name="20% - uthevingsfarge 2 2 2 10" xfId="2654"/>
    <cellStyle name="20% - uthevingsfarge 2 2 2 11" xfId="2653"/>
    <cellStyle name="20% - uthevingsfarge 2 2 2 12" xfId="2652"/>
    <cellStyle name="20% - uthevingsfarge 2 2 2 2" xfId="108"/>
    <cellStyle name="20% - uthevingsfarge 2 2 2 2 10" xfId="2650"/>
    <cellStyle name="20% - uthevingsfarge 2 2 2 2 11" xfId="2649"/>
    <cellStyle name="20% - uthevingsfarge 2 2 2 2 2" xfId="109"/>
    <cellStyle name="20% - uthevingsfarge 2 2 2 2 2 10" xfId="2647"/>
    <cellStyle name="20% - uthevingsfarge 2 2 2 2 2 2" xfId="110"/>
    <cellStyle name="20% - uthevingsfarge 2 2 2 2 2 2 2" xfId="2645"/>
    <cellStyle name="20% - uthevingsfarge 2 2 2 2 2 2 2 2" xfId="2644"/>
    <cellStyle name="20% - uthevingsfarge 2 2 2 2 2 2 2 3" xfId="2643"/>
    <cellStyle name="20% - uthevingsfarge 2 2 2 2 2 2 3" xfId="2642"/>
    <cellStyle name="20% - uthevingsfarge 2 2 2 2 2 2 3 2" xfId="2641"/>
    <cellStyle name="20% - uthevingsfarge 2 2 2 2 2 2 3 3" xfId="2640"/>
    <cellStyle name="20% - uthevingsfarge 2 2 2 2 2 2 4" xfId="2639"/>
    <cellStyle name="20% - uthevingsfarge 2 2 2 2 2 2 5" xfId="2638"/>
    <cellStyle name="20% - uthevingsfarge 2 2 2 2 2 2_Tabell 4.5-4.7" xfId="2646"/>
    <cellStyle name="20% - uthevingsfarge 2 2 2 2 2 3" xfId="2637"/>
    <cellStyle name="20% - uthevingsfarge 2 2 2 2 2 3 2" xfId="2636"/>
    <cellStyle name="20% - uthevingsfarge 2 2 2 2 2 3 2 2" xfId="2635"/>
    <cellStyle name="20% - uthevingsfarge 2 2 2 2 2 3 2 3" xfId="2634"/>
    <cellStyle name="20% - uthevingsfarge 2 2 2 2 2 3 3" xfId="2633"/>
    <cellStyle name="20% - uthevingsfarge 2 2 2 2 2 3 3 2" xfId="2632"/>
    <cellStyle name="20% - uthevingsfarge 2 2 2 2 2 3 3 3" xfId="2631"/>
    <cellStyle name="20% - uthevingsfarge 2 2 2 2 2 3 4" xfId="2630"/>
    <cellStyle name="20% - uthevingsfarge 2 2 2 2 2 3 5" xfId="2629"/>
    <cellStyle name="20% - uthevingsfarge 2 2 2 2 2 4" xfId="2628"/>
    <cellStyle name="20% - uthevingsfarge 2 2 2 2 2 4 2" xfId="2627"/>
    <cellStyle name="20% - uthevingsfarge 2 2 2 2 2 4 3" xfId="2626"/>
    <cellStyle name="20% - uthevingsfarge 2 2 2 2 2 5" xfId="2625"/>
    <cellStyle name="20% - uthevingsfarge 2 2 2 2 2 5 2" xfId="2624"/>
    <cellStyle name="20% - uthevingsfarge 2 2 2 2 2 5 3" xfId="2623"/>
    <cellStyle name="20% - uthevingsfarge 2 2 2 2 2 6" xfId="2622"/>
    <cellStyle name="20% - uthevingsfarge 2 2 2 2 2 6 2" xfId="2621"/>
    <cellStyle name="20% - uthevingsfarge 2 2 2 2 2 7" xfId="2620"/>
    <cellStyle name="20% - uthevingsfarge 2 2 2 2 2 7 2" xfId="2619"/>
    <cellStyle name="20% - uthevingsfarge 2 2 2 2 2 8" xfId="2618"/>
    <cellStyle name="20% - uthevingsfarge 2 2 2 2 2 9" xfId="2617"/>
    <cellStyle name="20% - uthevingsfarge 2 2 2 2 2_Tabell 4.5-4.7" xfId="2648"/>
    <cellStyle name="20% - uthevingsfarge 2 2 2 2 3" xfId="111"/>
    <cellStyle name="20% - uthevingsfarge 2 2 2 2 3 2" xfId="2615"/>
    <cellStyle name="20% - uthevingsfarge 2 2 2 2 3 2 2" xfId="2614"/>
    <cellStyle name="20% - uthevingsfarge 2 2 2 2 3 2 3" xfId="2613"/>
    <cellStyle name="20% - uthevingsfarge 2 2 2 2 3 3" xfId="2612"/>
    <cellStyle name="20% - uthevingsfarge 2 2 2 2 3 3 2" xfId="2611"/>
    <cellStyle name="20% - uthevingsfarge 2 2 2 2 3 3 3" xfId="2610"/>
    <cellStyle name="20% - uthevingsfarge 2 2 2 2 3 4" xfId="2609"/>
    <cellStyle name="20% - uthevingsfarge 2 2 2 2 3 5" xfId="2608"/>
    <cellStyle name="20% - uthevingsfarge 2 2 2 2 3_Tabell 4.5-4.7" xfId="2616"/>
    <cellStyle name="20% - uthevingsfarge 2 2 2 2 4" xfId="2607"/>
    <cellStyle name="20% - uthevingsfarge 2 2 2 2 4 2" xfId="2606"/>
    <cellStyle name="20% - uthevingsfarge 2 2 2 2 4 2 2" xfId="2605"/>
    <cellStyle name="20% - uthevingsfarge 2 2 2 2 4 2 3" xfId="2604"/>
    <cellStyle name="20% - uthevingsfarge 2 2 2 2 4 3" xfId="2603"/>
    <cellStyle name="20% - uthevingsfarge 2 2 2 2 4 3 2" xfId="2602"/>
    <cellStyle name="20% - uthevingsfarge 2 2 2 2 4 3 3" xfId="2601"/>
    <cellStyle name="20% - uthevingsfarge 2 2 2 2 4 4" xfId="2600"/>
    <cellStyle name="20% - uthevingsfarge 2 2 2 2 4 5" xfId="2599"/>
    <cellStyle name="20% - uthevingsfarge 2 2 2 2 5" xfId="2598"/>
    <cellStyle name="20% - uthevingsfarge 2 2 2 2 5 2" xfId="2597"/>
    <cellStyle name="20% - uthevingsfarge 2 2 2 2 5 3" xfId="2596"/>
    <cellStyle name="20% - uthevingsfarge 2 2 2 2 6" xfId="2595"/>
    <cellStyle name="20% - uthevingsfarge 2 2 2 2 6 2" xfId="2594"/>
    <cellStyle name="20% - uthevingsfarge 2 2 2 2 6 3" xfId="2593"/>
    <cellStyle name="20% - uthevingsfarge 2 2 2 2 7" xfId="2592"/>
    <cellStyle name="20% - uthevingsfarge 2 2 2 2 7 2" xfId="2591"/>
    <cellStyle name="20% - uthevingsfarge 2 2 2 2 8" xfId="2590"/>
    <cellStyle name="20% - uthevingsfarge 2 2 2 2 8 2" xfId="2589"/>
    <cellStyle name="20% - uthevingsfarge 2 2 2 2 9" xfId="2588"/>
    <cellStyle name="20% - uthevingsfarge 2 2 2 2_Tabell 4.5-4.7" xfId="2651"/>
    <cellStyle name="20% - uthevingsfarge 2 2 2 3" xfId="112"/>
    <cellStyle name="20% - uthevingsfarge 2 2 2 3 10" xfId="2586"/>
    <cellStyle name="20% - uthevingsfarge 2 2 2 3 2" xfId="113"/>
    <cellStyle name="20% - uthevingsfarge 2 2 2 3 2 2" xfId="2584"/>
    <cellStyle name="20% - uthevingsfarge 2 2 2 3 2 2 2" xfId="2583"/>
    <cellStyle name="20% - uthevingsfarge 2 2 2 3 2 2 3" xfId="2582"/>
    <cellStyle name="20% - uthevingsfarge 2 2 2 3 2 3" xfId="2581"/>
    <cellStyle name="20% - uthevingsfarge 2 2 2 3 2 3 2" xfId="2580"/>
    <cellStyle name="20% - uthevingsfarge 2 2 2 3 2 3 3" xfId="2579"/>
    <cellStyle name="20% - uthevingsfarge 2 2 2 3 2 4" xfId="2578"/>
    <cellStyle name="20% - uthevingsfarge 2 2 2 3 2 5" xfId="2577"/>
    <cellStyle name="20% - uthevingsfarge 2 2 2 3 2_Tabell 4.5-4.7" xfId="2585"/>
    <cellStyle name="20% - uthevingsfarge 2 2 2 3 3" xfId="2576"/>
    <cellStyle name="20% - uthevingsfarge 2 2 2 3 3 2" xfId="2575"/>
    <cellStyle name="20% - uthevingsfarge 2 2 2 3 3 2 2" xfId="2574"/>
    <cellStyle name="20% - uthevingsfarge 2 2 2 3 3 2 3" xfId="2573"/>
    <cellStyle name="20% - uthevingsfarge 2 2 2 3 3 3" xfId="2572"/>
    <cellStyle name="20% - uthevingsfarge 2 2 2 3 3 3 2" xfId="2571"/>
    <cellStyle name="20% - uthevingsfarge 2 2 2 3 3 3 3" xfId="2570"/>
    <cellStyle name="20% - uthevingsfarge 2 2 2 3 3 4" xfId="2569"/>
    <cellStyle name="20% - uthevingsfarge 2 2 2 3 3 5" xfId="2568"/>
    <cellStyle name="20% - uthevingsfarge 2 2 2 3 4" xfId="2567"/>
    <cellStyle name="20% - uthevingsfarge 2 2 2 3 4 2" xfId="2566"/>
    <cellStyle name="20% - uthevingsfarge 2 2 2 3 4 3" xfId="2565"/>
    <cellStyle name="20% - uthevingsfarge 2 2 2 3 5" xfId="2564"/>
    <cellStyle name="20% - uthevingsfarge 2 2 2 3 5 2" xfId="2563"/>
    <cellStyle name="20% - uthevingsfarge 2 2 2 3 5 3" xfId="2562"/>
    <cellStyle name="20% - uthevingsfarge 2 2 2 3 6" xfId="2561"/>
    <cellStyle name="20% - uthevingsfarge 2 2 2 3 6 2" xfId="2560"/>
    <cellStyle name="20% - uthevingsfarge 2 2 2 3 7" xfId="2559"/>
    <cellStyle name="20% - uthevingsfarge 2 2 2 3 7 2" xfId="2558"/>
    <cellStyle name="20% - uthevingsfarge 2 2 2 3 8" xfId="2557"/>
    <cellStyle name="20% - uthevingsfarge 2 2 2 3 9" xfId="2556"/>
    <cellStyle name="20% - uthevingsfarge 2 2 2 3_Tabell 4.5-4.7" xfId="2587"/>
    <cellStyle name="20% - uthevingsfarge 2 2 2 4" xfId="114"/>
    <cellStyle name="20% - uthevingsfarge 2 2 2 4 2" xfId="2554"/>
    <cellStyle name="20% - uthevingsfarge 2 2 2 4 2 2" xfId="2553"/>
    <cellStyle name="20% - uthevingsfarge 2 2 2 4 2 3" xfId="2552"/>
    <cellStyle name="20% - uthevingsfarge 2 2 2 4 3" xfId="2551"/>
    <cellStyle name="20% - uthevingsfarge 2 2 2 4 3 2" xfId="2550"/>
    <cellStyle name="20% - uthevingsfarge 2 2 2 4 3 3" xfId="2549"/>
    <cellStyle name="20% - uthevingsfarge 2 2 2 4 4" xfId="2548"/>
    <cellStyle name="20% - uthevingsfarge 2 2 2 4 5" xfId="2547"/>
    <cellStyle name="20% - uthevingsfarge 2 2 2 4_Tabell 4.5-4.7" xfId="2555"/>
    <cellStyle name="20% - uthevingsfarge 2 2 2 5" xfId="2546"/>
    <cellStyle name="20% - uthevingsfarge 2 2 2 5 2" xfId="2545"/>
    <cellStyle name="20% - uthevingsfarge 2 2 2 5 2 2" xfId="2544"/>
    <cellStyle name="20% - uthevingsfarge 2 2 2 5 2 3" xfId="2543"/>
    <cellStyle name="20% - uthevingsfarge 2 2 2 5 3" xfId="2542"/>
    <cellStyle name="20% - uthevingsfarge 2 2 2 5 3 2" xfId="2541"/>
    <cellStyle name="20% - uthevingsfarge 2 2 2 5 3 3" xfId="2540"/>
    <cellStyle name="20% - uthevingsfarge 2 2 2 5 4" xfId="2539"/>
    <cellStyle name="20% - uthevingsfarge 2 2 2 5 5" xfId="2538"/>
    <cellStyle name="20% - uthevingsfarge 2 2 2 6" xfId="2537"/>
    <cellStyle name="20% - uthevingsfarge 2 2 2 6 2" xfId="2536"/>
    <cellStyle name="20% - uthevingsfarge 2 2 2 6 3" xfId="2535"/>
    <cellStyle name="20% - uthevingsfarge 2 2 2 7" xfId="2534"/>
    <cellStyle name="20% - uthevingsfarge 2 2 2 7 2" xfId="2533"/>
    <cellStyle name="20% - uthevingsfarge 2 2 2 7 3" xfId="2532"/>
    <cellStyle name="20% - uthevingsfarge 2 2 2 8" xfId="2531"/>
    <cellStyle name="20% - uthevingsfarge 2 2 2 8 2" xfId="2530"/>
    <cellStyle name="20% - uthevingsfarge 2 2 2 9" xfId="2529"/>
    <cellStyle name="20% - uthevingsfarge 2 2 2 9 2" xfId="2528"/>
    <cellStyle name="20% - uthevingsfarge 2 2 2_Tabell 4.5-4.7" xfId="2655"/>
    <cellStyle name="20% - uthevingsfarge 2 2 3" xfId="115"/>
    <cellStyle name="20% - uthevingsfarge 2 2 3 10" xfId="2526"/>
    <cellStyle name="20% - uthevingsfarge 2 2 3 11" xfId="2525"/>
    <cellStyle name="20% - uthevingsfarge 2 2 3 2" xfId="116"/>
    <cellStyle name="20% - uthevingsfarge 2 2 3 2 10" xfId="2523"/>
    <cellStyle name="20% - uthevingsfarge 2 2 3 2 2" xfId="117"/>
    <cellStyle name="20% - uthevingsfarge 2 2 3 2 2 2" xfId="2521"/>
    <cellStyle name="20% - uthevingsfarge 2 2 3 2 2 2 2" xfId="2520"/>
    <cellStyle name="20% - uthevingsfarge 2 2 3 2 2 2 3" xfId="2519"/>
    <cellStyle name="20% - uthevingsfarge 2 2 3 2 2 3" xfId="2518"/>
    <cellStyle name="20% - uthevingsfarge 2 2 3 2 2 3 2" xfId="2517"/>
    <cellStyle name="20% - uthevingsfarge 2 2 3 2 2 3 3" xfId="2516"/>
    <cellStyle name="20% - uthevingsfarge 2 2 3 2 2 4" xfId="2515"/>
    <cellStyle name="20% - uthevingsfarge 2 2 3 2 2 5" xfId="2514"/>
    <cellStyle name="20% - uthevingsfarge 2 2 3 2 2_Tabell 4.5-4.7" xfId="2522"/>
    <cellStyle name="20% - uthevingsfarge 2 2 3 2 3" xfId="2513"/>
    <cellStyle name="20% - uthevingsfarge 2 2 3 2 3 2" xfId="2512"/>
    <cellStyle name="20% - uthevingsfarge 2 2 3 2 3 2 2" xfId="2511"/>
    <cellStyle name="20% - uthevingsfarge 2 2 3 2 3 2 3" xfId="2510"/>
    <cellStyle name="20% - uthevingsfarge 2 2 3 2 3 3" xfId="2509"/>
    <cellStyle name="20% - uthevingsfarge 2 2 3 2 3 3 2" xfId="2508"/>
    <cellStyle name="20% - uthevingsfarge 2 2 3 2 3 3 3" xfId="2507"/>
    <cellStyle name="20% - uthevingsfarge 2 2 3 2 3 4" xfId="2506"/>
    <cellStyle name="20% - uthevingsfarge 2 2 3 2 3 5" xfId="2505"/>
    <cellStyle name="20% - uthevingsfarge 2 2 3 2 4" xfId="2504"/>
    <cellStyle name="20% - uthevingsfarge 2 2 3 2 4 2" xfId="2503"/>
    <cellStyle name="20% - uthevingsfarge 2 2 3 2 4 3" xfId="2502"/>
    <cellStyle name="20% - uthevingsfarge 2 2 3 2 5" xfId="2501"/>
    <cellStyle name="20% - uthevingsfarge 2 2 3 2 5 2" xfId="2500"/>
    <cellStyle name="20% - uthevingsfarge 2 2 3 2 5 3" xfId="2499"/>
    <cellStyle name="20% - uthevingsfarge 2 2 3 2 6" xfId="2498"/>
    <cellStyle name="20% - uthevingsfarge 2 2 3 2 6 2" xfId="2497"/>
    <cellStyle name="20% - uthevingsfarge 2 2 3 2 7" xfId="2496"/>
    <cellStyle name="20% - uthevingsfarge 2 2 3 2 7 2" xfId="2495"/>
    <cellStyle name="20% - uthevingsfarge 2 2 3 2 8" xfId="2494"/>
    <cellStyle name="20% - uthevingsfarge 2 2 3 2 9" xfId="2493"/>
    <cellStyle name="20% - uthevingsfarge 2 2 3 2_Tabell 4.5-4.7" xfId="2524"/>
    <cellStyle name="20% - uthevingsfarge 2 2 3 3" xfId="118"/>
    <cellStyle name="20% - uthevingsfarge 2 2 3 3 2" xfId="2491"/>
    <cellStyle name="20% - uthevingsfarge 2 2 3 3 2 2" xfId="2490"/>
    <cellStyle name="20% - uthevingsfarge 2 2 3 3 2 3" xfId="2489"/>
    <cellStyle name="20% - uthevingsfarge 2 2 3 3 3" xfId="2488"/>
    <cellStyle name="20% - uthevingsfarge 2 2 3 3 3 2" xfId="2487"/>
    <cellStyle name="20% - uthevingsfarge 2 2 3 3 3 3" xfId="2486"/>
    <cellStyle name="20% - uthevingsfarge 2 2 3 3 4" xfId="2485"/>
    <cellStyle name="20% - uthevingsfarge 2 2 3 3 5" xfId="2484"/>
    <cellStyle name="20% - uthevingsfarge 2 2 3 3_Tabell 4.5-4.7" xfId="2492"/>
    <cellStyle name="20% - uthevingsfarge 2 2 3 4" xfId="2483"/>
    <cellStyle name="20% - uthevingsfarge 2 2 3 4 2" xfId="2482"/>
    <cellStyle name="20% - uthevingsfarge 2 2 3 4 2 2" xfId="2481"/>
    <cellStyle name="20% - uthevingsfarge 2 2 3 4 2 3" xfId="2480"/>
    <cellStyle name="20% - uthevingsfarge 2 2 3 4 3" xfId="2479"/>
    <cellStyle name="20% - uthevingsfarge 2 2 3 4 3 2" xfId="2478"/>
    <cellStyle name="20% - uthevingsfarge 2 2 3 4 3 3" xfId="2477"/>
    <cellStyle name="20% - uthevingsfarge 2 2 3 4 4" xfId="2476"/>
    <cellStyle name="20% - uthevingsfarge 2 2 3 4 5" xfId="2475"/>
    <cellStyle name="20% - uthevingsfarge 2 2 3 5" xfId="2474"/>
    <cellStyle name="20% - uthevingsfarge 2 2 3 5 2" xfId="2473"/>
    <cellStyle name="20% - uthevingsfarge 2 2 3 5 3" xfId="2472"/>
    <cellStyle name="20% - uthevingsfarge 2 2 3 6" xfId="2471"/>
    <cellStyle name="20% - uthevingsfarge 2 2 3 6 2" xfId="2470"/>
    <cellStyle name="20% - uthevingsfarge 2 2 3 6 3" xfId="2469"/>
    <cellStyle name="20% - uthevingsfarge 2 2 3 7" xfId="2468"/>
    <cellStyle name="20% - uthevingsfarge 2 2 3 7 2" xfId="2467"/>
    <cellStyle name="20% - uthevingsfarge 2 2 3 8" xfId="2466"/>
    <cellStyle name="20% - uthevingsfarge 2 2 3 8 2" xfId="2465"/>
    <cellStyle name="20% - uthevingsfarge 2 2 3 9" xfId="2464"/>
    <cellStyle name="20% - uthevingsfarge 2 2 3_Tabell 4.5-4.7" xfId="2527"/>
    <cellStyle name="20% - uthevingsfarge 2 2 4" xfId="119"/>
    <cellStyle name="20% - uthevingsfarge 2 2 4 10" xfId="2462"/>
    <cellStyle name="20% - uthevingsfarge 2 2 4 2" xfId="120"/>
    <cellStyle name="20% - uthevingsfarge 2 2 4 2 2" xfId="2460"/>
    <cellStyle name="20% - uthevingsfarge 2 2 4 2 2 2" xfId="2459"/>
    <cellStyle name="20% - uthevingsfarge 2 2 4 2 2 3" xfId="2458"/>
    <cellStyle name="20% - uthevingsfarge 2 2 4 2 3" xfId="2457"/>
    <cellStyle name="20% - uthevingsfarge 2 2 4 2 3 2" xfId="2456"/>
    <cellStyle name="20% - uthevingsfarge 2 2 4 2 3 3" xfId="2455"/>
    <cellStyle name="20% - uthevingsfarge 2 2 4 2 4" xfId="2454"/>
    <cellStyle name="20% - uthevingsfarge 2 2 4 2 5" xfId="2453"/>
    <cellStyle name="20% - uthevingsfarge 2 2 4 2_Tabell 4.5-4.7" xfId="2461"/>
    <cellStyle name="20% - uthevingsfarge 2 2 4 3" xfId="2452"/>
    <cellStyle name="20% - uthevingsfarge 2 2 4 3 2" xfId="2451"/>
    <cellStyle name="20% - uthevingsfarge 2 2 4 3 2 2" xfId="2450"/>
    <cellStyle name="20% - uthevingsfarge 2 2 4 3 2 3" xfId="2449"/>
    <cellStyle name="20% - uthevingsfarge 2 2 4 3 3" xfId="2448"/>
    <cellStyle name="20% - uthevingsfarge 2 2 4 3 3 2" xfId="2447"/>
    <cellStyle name="20% - uthevingsfarge 2 2 4 3 3 3" xfId="2446"/>
    <cellStyle name="20% - uthevingsfarge 2 2 4 3 4" xfId="2445"/>
    <cellStyle name="20% - uthevingsfarge 2 2 4 3 5" xfId="2444"/>
    <cellStyle name="20% - uthevingsfarge 2 2 4 4" xfId="2443"/>
    <cellStyle name="20% - uthevingsfarge 2 2 4 4 2" xfId="2442"/>
    <cellStyle name="20% - uthevingsfarge 2 2 4 4 3" xfId="2441"/>
    <cellStyle name="20% - uthevingsfarge 2 2 4 5" xfId="2440"/>
    <cellStyle name="20% - uthevingsfarge 2 2 4 5 2" xfId="2439"/>
    <cellStyle name="20% - uthevingsfarge 2 2 4 5 3" xfId="2438"/>
    <cellStyle name="20% - uthevingsfarge 2 2 4 6" xfId="2437"/>
    <cellStyle name="20% - uthevingsfarge 2 2 4 6 2" xfId="2436"/>
    <cellStyle name="20% - uthevingsfarge 2 2 4 7" xfId="2435"/>
    <cellStyle name="20% - uthevingsfarge 2 2 4 7 2" xfId="2434"/>
    <cellStyle name="20% - uthevingsfarge 2 2 4 8" xfId="2433"/>
    <cellStyle name="20% - uthevingsfarge 2 2 4 9" xfId="2432"/>
    <cellStyle name="20% - uthevingsfarge 2 2 4_Tabell 4.5-4.7" xfId="2463"/>
    <cellStyle name="20% - uthevingsfarge 2 2 5" xfId="121"/>
    <cellStyle name="20% - uthevingsfarge 2 2 5 10" xfId="2430"/>
    <cellStyle name="20% - uthevingsfarge 2 2 5 2" xfId="122"/>
    <cellStyle name="20% - uthevingsfarge 2 2 5 2 2" xfId="2428"/>
    <cellStyle name="20% - uthevingsfarge 2 2 5 2 2 2" xfId="2427"/>
    <cellStyle name="20% - uthevingsfarge 2 2 5 2 2 3" xfId="2426"/>
    <cellStyle name="20% - uthevingsfarge 2 2 5 2 3" xfId="2425"/>
    <cellStyle name="20% - uthevingsfarge 2 2 5 2 3 2" xfId="2424"/>
    <cellStyle name="20% - uthevingsfarge 2 2 5 2 3 3" xfId="2423"/>
    <cellStyle name="20% - uthevingsfarge 2 2 5 2 4" xfId="2422"/>
    <cellStyle name="20% - uthevingsfarge 2 2 5 2 5" xfId="2421"/>
    <cellStyle name="20% - uthevingsfarge 2 2 5 2_Tabell 4.5-4.7" xfId="2429"/>
    <cellStyle name="20% - uthevingsfarge 2 2 5 3" xfId="2420"/>
    <cellStyle name="20% - uthevingsfarge 2 2 5 3 2" xfId="2419"/>
    <cellStyle name="20% - uthevingsfarge 2 2 5 3 2 2" xfId="2418"/>
    <cellStyle name="20% - uthevingsfarge 2 2 5 3 2 3" xfId="2417"/>
    <cellStyle name="20% - uthevingsfarge 2 2 5 3 3" xfId="2416"/>
    <cellStyle name="20% - uthevingsfarge 2 2 5 3 3 2" xfId="2415"/>
    <cellStyle name="20% - uthevingsfarge 2 2 5 3 3 3" xfId="2414"/>
    <cellStyle name="20% - uthevingsfarge 2 2 5 3 4" xfId="2413"/>
    <cellStyle name="20% - uthevingsfarge 2 2 5 3 5" xfId="2412"/>
    <cellStyle name="20% - uthevingsfarge 2 2 5 4" xfId="2411"/>
    <cellStyle name="20% - uthevingsfarge 2 2 5 4 2" xfId="2410"/>
    <cellStyle name="20% - uthevingsfarge 2 2 5 4 3" xfId="2409"/>
    <cellStyle name="20% - uthevingsfarge 2 2 5 5" xfId="2408"/>
    <cellStyle name="20% - uthevingsfarge 2 2 5 5 2" xfId="2407"/>
    <cellStyle name="20% - uthevingsfarge 2 2 5 5 3" xfId="2406"/>
    <cellStyle name="20% - uthevingsfarge 2 2 5 6" xfId="2405"/>
    <cellStyle name="20% - uthevingsfarge 2 2 5 6 2" xfId="2404"/>
    <cellStyle name="20% - uthevingsfarge 2 2 5 7" xfId="2403"/>
    <cellStyle name="20% - uthevingsfarge 2 2 5 7 2" xfId="2402"/>
    <cellStyle name="20% - uthevingsfarge 2 2 5 8" xfId="2401"/>
    <cellStyle name="20% - uthevingsfarge 2 2 5 9" xfId="2400"/>
    <cellStyle name="20% - uthevingsfarge 2 2 5_Tabell 4.5-4.7" xfId="2431"/>
    <cellStyle name="20% - uthevingsfarge 2 2 6" xfId="123"/>
    <cellStyle name="20% - uthevingsfarge 2 2 6 2" xfId="2398"/>
    <cellStyle name="20% - uthevingsfarge 2 2 6 2 2" xfId="2397"/>
    <cellStyle name="20% - uthevingsfarge 2 2 6 2 3" xfId="2396"/>
    <cellStyle name="20% - uthevingsfarge 2 2 6 3" xfId="2395"/>
    <cellStyle name="20% - uthevingsfarge 2 2 6 3 2" xfId="2394"/>
    <cellStyle name="20% - uthevingsfarge 2 2 6 3 3" xfId="2393"/>
    <cellStyle name="20% - uthevingsfarge 2 2 6 4" xfId="2392"/>
    <cellStyle name="20% - uthevingsfarge 2 2 6 5" xfId="2391"/>
    <cellStyle name="20% - uthevingsfarge 2 2 6_Tabell 4.5-4.7" xfId="2399"/>
    <cellStyle name="20% - uthevingsfarge 2 2 7" xfId="2390"/>
    <cellStyle name="20% - uthevingsfarge 2 2 7 2" xfId="2389"/>
    <cellStyle name="20% - uthevingsfarge 2 2 7 2 2" xfId="2388"/>
    <cellStyle name="20% - uthevingsfarge 2 2 7 2 3" xfId="2387"/>
    <cellStyle name="20% - uthevingsfarge 2 2 7 3" xfId="2386"/>
    <cellStyle name="20% - uthevingsfarge 2 2 7 3 2" xfId="2385"/>
    <cellStyle name="20% - uthevingsfarge 2 2 7 3 3" xfId="2384"/>
    <cellStyle name="20% - uthevingsfarge 2 2 7 4" xfId="2383"/>
    <cellStyle name="20% - uthevingsfarge 2 2 7 5" xfId="2382"/>
    <cellStyle name="20% - uthevingsfarge 2 2 8" xfId="2381"/>
    <cellStyle name="20% - uthevingsfarge 2 2 8 2" xfId="2380"/>
    <cellStyle name="20% - uthevingsfarge 2 2 8 3" xfId="2379"/>
    <cellStyle name="20% - uthevingsfarge 2 2 9" xfId="2378"/>
    <cellStyle name="20% - uthevingsfarge 2 2 9 2" xfId="2377"/>
    <cellStyle name="20% - uthevingsfarge 2 2 9 3" xfId="2376"/>
    <cellStyle name="20% - uthevingsfarge 2 2_Tabell 4.5-4.7" xfId="2663"/>
    <cellStyle name="20% - uthevingsfarge 2 3" xfId="124"/>
    <cellStyle name="20% - uthevingsfarge 2 3 10" xfId="2374"/>
    <cellStyle name="20% - uthevingsfarge 2 3 10 2" xfId="2373"/>
    <cellStyle name="20% - uthevingsfarge 2 3 11" xfId="2372"/>
    <cellStyle name="20% - uthevingsfarge 2 3 12" xfId="2371"/>
    <cellStyle name="20% - uthevingsfarge 2 3 13" xfId="2370"/>
    <cellStyle name="20% - uthevingsfarge 2 3 2" xfId="125"/>
    <cellStyle name="20% - uthevingsfarge 2 3 2 10" xfId="2368"/>
    <cellStyle name="20% - uthevingsfarge 2 3 2 11" xfId="2367"/>
    <cellStyle name="20% - uthevingsfarge 2 3 2 12" xfId="2366"/>
    <cellStyle name="20% - uthevingsfarge 2 3 2 2" xfId="126"/>
    <cellStyle name="20% - uthevingsfarge 2 3 2 2 10" xfId="2364"/>
    <cellStyle name="20% - uthevingsfarge 2 3 2 2 11" xfId="2363"/>
    <cellStyle name="20% - uthevingsfarge 2 3 2 2 2" xfId="127"/>
    <cellStyle name="20% - uthevingsfarge 2 3 2 2 2 10" xfId="2361"/>
    <cellStyle name="20% - uthevingsfarge 2 3 2 2 2 2" xfId="128"/>
    <cellStyle name="20% - uthevingsfarge 2 3 2 2 2 2 2" xfId="2359"/>
    <cellStyle name="20% - uthevingsfarge 2 3 2 2 2 2 2 2" xfId="2358"/>
    <cellStyle name="20% - uthevingsfarge 2 3 2 2 2 2 2 3" xfId="2357"/>
    <cellStyle name="20% - uthevingsfarge 2 3 2 2 2 2 3" xfId="2356"/>
    <cellStyle name="20% - uthevingsfarge 2 3 2 2 2 2 3 2" xfId="2355"/>
    <cellStyle name="20% - uthevingsfarge 2 3 2 2 2 2 3 3" xfId="2354"/>
    <cellStyle name="20% - uthevingsfarge 2 3 2 2 2 2 4" xfId="2353"/>
    <cellStyle name="20% - uthevingsfarge 2 3 2 2 2 2 5" xfId="2352"/>
    <cellStyle name="20% - uthevingsfarge 2 3 2 2 2 2_Tabell 4.5-4.7" xfId="2360"/>
    <cellStyle name="20% - uthevingsfarge 2 3 2 2 2 3" xfId="2351"/>
    <cellStyle name="20% - uthevingsfarge 2 3 2 2 2 3 2" xfId="2350"/>
    <cellStyle name="20% - uthevingsfarge 2 3 2 2 2 3 2 2" xfId="2349"/>
    <cellStyle name="20% - uthevingsfarge 2 3 2 2 2 3 2 3" xfId="2348"/>
    <cellStyle name="20% - uthevingsfarge 2 3 2 2 2 3 3" xfId="2347"/>
    <cellStyle name="20% - uthevingsfarge 2 3 2 2 2 3 3 2" xfId="2346"/>
    <cellStyle name="20% - uthevingsfarge 2 3 2 2 2 3 3 3" xfId="2345"/>
    <cellStyle name="20% - uthevingsfarge 2 3 2 2 2 3 4" xfId="2344"/>
    <cellStyle name="20% - uthevingsfarge 2 3 2 2 2 3 5" xfId="2343"/>
    <cellStyle name="20% - uthevingsfarge 2 3 2 2 2 4" xfId="2342"/>
    <cellStyle name="20% - uthevingsfarge 2 3 2 2 2 4 2" xfId="2341"/>
    <cellStyle name="20% - uthevingsfarge 2 3 2 2 2 4 3" xfId="2340"/>
    <cellStyle name="20% - uthevingsfarge 2 3 2 2 2 5" xfId="2339"/>
    <cellStyle name="20% - uthevingsfarge 2 3 2 2 2 5 2" xfId="2338"/>
    <cellStyle name="20% - uthevingsfarge 2 3 2 2 2 5 3" xfId="2337"/>
    <cellStyle name="20% - uthevingsfarge 2 3 2 2 2 6" xfId="2336"/>
    <cellStyle name="20% - uthevingsfarge 2 3 2 2 2 6 2" xfId="2335"/>
    <cellStyle name="20% - uthevingsfarge 2 3 2 2 2 7" xfId="2334"/>
    <cellStyle name="20% - uthevingsfarge 2 3 2 2 2 7 2" xfId="2333"/>
    <cellStyle name="20% - uthevingsfarge 2 3 2 2 2 8" xfId="2332"/>
    <cellStyle name="20% - uthevingsfarge 2 3 2 2 2 9" xfId="2331"/>
    <cellStyle name="20% - uthevingsfarge 2 3 2 2 2_Tabell 4.5-4.7" xfId="2362"/>
    <cellStyle name="20% - uthevingsfarge 2 3 2 2 3" xfId="129"/>
    <cellStyle name="20% - uthevingsfarge 2 3 2 2 3 2" xfId="2329"/>
    <cellStyle name="20% - uthevingsfarge 2 3 2 2 3 2 2" xfId="2328"/>
    <cellStyle name="20% - uthevingsfarge 2 3 2 2 3 2 3" xfId="2327"/>
    <cellStyle name="20% - uthevingsfarge 2 3 2 2 3 3" xfId="2326"/>
    <cellStyle name="20% - uthevingsfarge 2 3 2 2 3 3 2" xfId="2325"/>
    <cellStyle name="20% - uthevingsfarge 2 3 2 2 3 3 3" xfId="2324"/>
    <cellStyle name="20% - uthevingsfarge 2 3 2 2 3 4" xfId="2323"/>
    <cellStyle name="20% - uthevingsfarge 2 3 2 2 3 5" xfId="2322"/>
    <cellStyle name="20% - uthevingsfarge 2 3 2 2 3_Tabell 4.5-4.7" xfId="2330"/>
    <cellStyle name="20% - uthevingsfarge 2 3 2 2 4" xfId="2321"/>
    <cellStyle name="20% - uthevingsfarge 2 3 2 2 4 2" xfId="2320"/>
    <cellStyle name="20% - uthevingsfarge 2 3 2 2 4 2 2" xfId="2319"/>
    <cellStyle name="20% - uthevingsfarge 2 3 2 2 4 2 3" xfId="2318"/>
    <cellStyle name="20% - uthevingsfarge 2 3 2 2 4 3" xfId="2317"/>
    <cellStyle name="20% - uthevingsfarge 2 3 2 2 4 3 2" xfId="2316"/>
    <cellStyle name="20% - uthevingsfarge 2 3 2 2 4 3 3" xfId="2315"/>
    <cellStyle name="20% - uthevingsfarge 2 3 2 2 4 4" xfId="2314"/>
    <cellStyle name="20% - uthevingsfarge 2 3 2 2 4 5" xfId="2313"/>
    <cellStyle name="20% - uthevingsfarge 2 3 2 2 5" xfId="2312"/>
    <cellStyle name="20% - uthevingsfarge 2 3 2 2 5 2" xfId="2311"/>
    <cellStyle name="20% - uthevingsfarge 2 3 2 2 5 3" xfId="2310"/>
    <cellStyle name="20% - uthevingsfarge 2 3 2 2 6" xfId="2309"/>
    <cellStyle name="20% - uthevingsfarge 2 3 2 2 6 2" xfId="2308"/>
    <cellStyle name="20% - uthevingsfarge 2 3 2 2 6 3" xfId="2307"/>
    <cellStyle name="20% - uthevingsfarge 2 3 2 2 7" xfId="2306"/>
    <cellStyle name="20% - uthevingsfarge 2 3 2 2 7 2" xfId="2305"/>
    <cellStyle name="20% - uthevingsfarge 2 3 2 2 8" xfId="2304"/>
    <cellStyle name="20% - uthevingsfarge 2 3 2 2 8 2" xfId="2303"/>
    <cellStyle name="20% - uthevingsfarge 2 3 2 2 9" xfId="2302"/>
    <cellStyle name="20% - uthevingsfarge 2 3 2 2_Tabell 4.5-4.7" xfId="2365"/>
    <cellStyle name="20% - uthevingsfarge 2 3 2 3" xfId="130"/>
    <cellStyle name="20% - uthevingsfarge 2 3 2 3 10" xfId="2300"/>
    <cellStyle name="20% - uthevingsfarge 2 3 2 3 2" xfId="131"/>
    <cellStyle name="20% - uthevingsfarge 2 3 2 3 2 2" xfId="2298"/>
    <cellStyle name="20% - uthevingsfarge 2 3 2 3 2 2 2" xfId="2297"/>
    <cellStyle name="20% - uthevingsfarge 2 3 2 3 2 2 3" xfId="2296"/>
    <cellStyle name="20% - uthevingsfarge 2 3 2 3 2 3" xfId="2295"/>
    <cellStyle name="20% - uthevingsfarge 2 3 2 3 2 3 2" xfId="2294"/>
    <cellStyle name="20% - uthevingsfarge 2 3 2 3 2 3 3" xfId="2293"/>
    <cellStyle name="20% - uthevingsfarge 2 3 2 3 2 4" xfId="2292"/>
    <cellStyle name="20% - uthevingsfarge 2 3 2 3 2 5" xfId="2291"/>
    <cellStyle name="20% - uthevingsfarge 2 3 2 3 2_Tabell 4.5-4.7" xfId="2299"/>
    <cellStyle name="20% - uthevingsfarge 2 3 2 3 3" xfId="2290"/>
    <cellStyle name="20% - uthevingsfarge 2 3 2 3 3 2" xfId="2289"/>
    <cellStyle name="20% - uthevingsfarge 2 3 2 3 3 2 2" xfId="2288"/>
    <cellStyle name="20% - uthevingsfarge 2 3 2 3 3 2 3" xfId="2287"/>
    <cellStyle name="20% - uthevingsfarge 2 3 2 3 3 3" xfId="2286"/>
    <cellStyle name="20% - uthevingsfarge 2 3 2 3 3 3 2" xfId="2285"/>
    <cellStyle name="20% - uthevingsfarge 2 3 2 3 3 3 3" xfId="2284"/>
    <cellStyle name="20% - uthevingsfarge 2 3 2 3 3 4" xfId="2283"/>
    <cellStyle name="20% - uthevingsfarge 2 3 2 3 3 5" xfId="2282"/>
    <cellStyle name="20% - uthevingsfarge 2 3 2 3 4" xfId="2281"/>
    <cellStyle name="20% - uthevingsfarge 2 3 2 3 4 2" xfId="2280"/>
    <cellStyle name="20% - uthevingsfarge 2 3 2 3 4 3" xfId="2279"/>
    <cellStyle name="20% - uthevingsfarge 2 3 2 3 5" xfId="2278"/>
    <cellStyle name="20% - uthevingsfarge 2 3 2 3 5 2" xfId="2277"/>
    <cellStyle name="20% - uthevingsfarge 2 3 2 3 5 3" xfId="2276"/>
    <cellStyle name="20% - uthevingsfarge 2 3 2 3 6" xfId="2275"/>
    <cellStyle name="20% - uthevingsfarge 2 3 2 3 6 2" xfId="2274"/>
    <cellStyle name="20% - uthevingsfarge 2 3 2 3 7" xfId="2273"/>
    <cellStyle name="20% - uthevingsfarge 2 3 2 3 7 2" xfId="2272"/>
    <cellStyle name="20% - uthevingsfarge 2 3 2 3 8" xfId="2271"/>
    <cellStyle name="20% - uthevingsfarge 2 3 2 3 9" xfId="2270"/>
    <cellStyle name="20% - uthevingsfarge 2 3 2 3_Tabell 4.5-4.7" xfId="2301"/>
    <cellStyle name="20% - uthevingsfarge 2 3 2 4" xfId="132"/>
    <cellStyle name="20% - uthevingsfarge 2 3 2 4 2" xfId="2268"/>
    <cellStyle name="20% - uthevingsfarge 2 3 2 4 2 2" xfId="2267"/>
    <cellStyle name="20% - uthevingsfarge 2 3 2 4 2 3" xfId="2266"/>
    <cellStyle name="20% - uthevingsfarge 2 3 2 4 3" xfId="2265"/>
    <cellStyle name="20% - uthevingsfarge 2 3 2 4 3 2" xfId="2264"/>
    <cellStyle name="20% - uthevingsfarge 2 3 2 4 3 3" xfId="2263"/>
    <cellStyle name="20% - uthevingsfarge 2 3 2 4 4" xfId="2262"/>
    <cellStyle name="20% - uthevingsfarge 2 3 2 4 5" xfId="2261"/>
    <cellStyle name="20% - uthevingsfarge 2 3 2 4_Tabell 4.5-4.7" xfId="2269"/>
    <cellStyle name="20% - uthevingsfarge 2 3 2 5" xfId="2260"/>
    <cellStyle name="20% - uthevingsfarge 2 3 2 5 2" xfId="2259"/>
    <cellStyle name="20% - uthevingsfarge 2 3 2 5 2 2" xfId="2258"/>
    <cellStyle name="20% - uthevingsfarge 2 3 2 5 2 3" xfId="2257"/>
    <cellStyle name="20% - uthevingsfarge 2 3 2 5 3" xfId="2256"/>
    <cellStyle name="20% - uthevingsfarge 2 3 2 5 3 2" xfId="2255"/>
    <cellStyle name="20% - uthevingsfarge 2 3 2 5 3 3" xfId="2254"/>
    <cellStyle name="20% - uthevingsfarge 2 3 2 5 4" xfId="2253"/>
    <cellStyle name="20% - uthevingsfarge 2 3 2 5 5" xfId="2252"/>
    <cellStyle name="20% - uthevingsfarge 2 3 2 6" xfId="2251"/>
    <cellStyle name="20% - uthevingsfarge 2 3 2 6 2" xfId="2250"/>
    <cellStyle name="20% - uthevingsfarge 2 3 2 6 3" xfId="2249"/>
    <cellStyle name="20% - uthevingsfarge 2 3 2 7" xfId="2248"/>
    <cellStyle name="20% - uthevingsfarge 2 3 2 7 2" xfId="2247"/>
    <cellStyle name="20% - uthevingsfarge 2 3 2 7 3" xfId="2246"/>
    <cellStyle name="20% - uthevingsfarge 2 3 2 8" xfId="2245"/>
    <cellStyle name="20% - uthevingsfarge 2 3 2 8 2" xfId="2244"/>
    <cellStyle name="20% - uthevingsfarge 2 3 2 9" xfId="2243"/>
    <cellStyle name="20% - uthevingsfarge 2 3 2 9 2" xfId="2242"/>
    <cellStyle name="20% - uthevingsfarge 2 3 2_Tabell 4.5-4.7" xfId="2369"/>
    <cellStyle name="20% - uthevingsfarge 2 3 3" xfId="133"/>
    <cellStyle name="20% - uthevingsfarge 2 3 3 10" xfId="2240"/>
    <cellStyle name="20% - uthevingsfarge 2 3 3 11" xfId="2239"/>
    <cellStyle name="20% - uthevingsfarge 2 3 3 2" xfId="134"/>
    <cellStyle name="20% - uthevingsfarge 2 3 3 2 10" xfId="2237"/>
    <cellStyle name="20% - uthevingsfarge 2 3 3 2 2" xfId="135"/>
    <cellStyle name="20% - uthevingsfarge 2 3 3 2 2 2" xfId="2235"/>
    <cellStyle name="20% - uthevingsfarge 2 3 3 2 2 2 2" xfId="2234"/>
    <cellStyle name="20% - uthevingsfarge 2 3 3 2 2 2 3" xfId="2233"/>
    <cellStyle name="20% - uthevingsfarge 2 3 3 2 2 3" xfId="2232"/>
    <cellStyle name="20% - uthevingsfarge 2 3 3 2 2 3 2" xfId="2231"/>
    <cellStyle name="20% - uthevingsfarge 2 3 3 2 2 3 3" xfId="2230"/>
    <cellStyle name="20% - uthevingsfarge 2 3 3 2 2 4" xfId="2229"/>
    <cellStyle name="20% - uthevingsfarge 2 3 3 2 2 5" xfId="2228"/>
    <cellStyle name="20% - uthevingsfarge 2 3 3 2 2_Tabell 4.5-4.7" xfId="2236"/>
    <cellStyle name="20% - uthevingsfarge 2 3 3 2 3" xfId="2227"/>
    <cellStyle name="20% - uthevingsfarge 2 3 3 2 3 2" xfId="2226"/>
    <cellStyle name="20% - uthevingsfarge 2 3 3 2 3 2 2" xfId="2225"/>
    <cellStyle name="20% - uthevingsfarge 2 3 3 2 3 2 3" xfId="2224"/>
    <cellStyle name="20% - uthevingsfarge 2 3 3 2 3 3" xfId="2223"/>
    <cellStyle name="20% - uthevingsfarge 2 3 3 2 3 3 2" xfId="2222"/>
    <cellStyle name="20% - uthevingsfarge 2 3 3 2 3 3 3" xfId="2221"/>
    <cellStyle name="20% - uthevingsfarge 2 3 3 2 3 4" xfId="2220"/>
    <cellStyle name="20% - uthevingsfarge 2 3 3 2 3 5" xfId="2219"/>
    <cellStyle name="20% - uthevingsfarge 2 3 3 2 4" xfId="2218"/>
    <cellStyle name="20% - uthevingsfarge 2 3 3 2 4 2" xfId="2217"/>
    <cellStyle name="20% - uthevingsfarge 2 3 3 2 4 3" xfId="2216"/>
    <cellStyle name="20% - uthevingsfarge 2 3 3 2 5" xfId="2215"/>
    <cellStyle name="20% - uthevingsfarge 2 3 3 2 5 2" xfId="2214"/>
    <cellStyle name="20% - uthevingsfarge 2 3 3 2 5 3" xfId="2213"/>
    <cellStyle name="20% - uthevingsfarge 2 3 3 2 6" xfId="2212"/>
    <cellStyle name="20% - uthevingsfarge 2 3 3 2 6 2" xfId="2211"/>
    <cellStyle name="20% - uthevingsfarge 2 3 3 2 7" xfId="2210"/>
    <cellStyle name="20% - uthevingsfarge 2 3 3 2 7 2" xfId="2209"/>
    <cellStyle name="20% - uthevingsfarge 2 3 3 2 8" xfId="2208"/>
    <cellStyle name="20% - uthevingsfarge 2 3 3 2 9" xfId="2207"/>
    <cellStyle name="20% - uthevingsfarge 2 3 3 2_Tabell 4.5-4.7" xfId="2238"/>
    <cellStyle name="20% - uthevingsfarge 2 3 3 3" xfId="136"/>
    <cellStyle name="20% - uthevingsfarge 2 3 3 3 2" xfId="2205"/>
    <cellStyle name="20% - uthevingsfarge 2 3 3 3 2 2" xfId="2204"/>
    <cellStyle name="20% - uthevingsfarge 2 3 3 3 2 3" xfId="2203"/>
    <cellStyle name="20% - uthevingsfarge 2 3 3 3 3" xfId="2202"/>
    <cellStyle name="20% - uthevingsfarge 2 3 3 3 3 2" xfId="2201"/>
    <cellStyle name="20% - uthevingsfarge 2 3 3 3 3 3" xfId="2200"/>
    <cellStyle name="20% - uthevingsfarge 2 3 3 3 4" xfId="2199"/>
    <cellStyle name="20% - uthevingsfarge 2 3 3 3 5" xfId="2198"/>
    <cellStyle name="20% - uthevingsfarge 2 3 3 3_Tabell 4.5-4.7" xfId="2206"/>
    <cellStyle name="20% - uthevingsfarge 2 3 3 4" xfId="2197"/>
    <cellStyle name="20% - uthevingsfarge 2 3 3 4 2" xfId="2196"/>
    <cellStyle name="20% - uthevingsfarge 2 3 3 4 2 2" xfId="2195"/>
    <cellStyle name="20% - uthevingsfarge 2 3 3 4 2 3" xfId="2194"/>
    <cellStyle name="20% - uthevingsfarge 2 3 3 4 3" xfId="2193"/>
    <cellStyle name="20% - uthevingsfarge 2 3 3 4 3 2" xfId="2192"/>
    <cellStyle name="20% - uthevingsfarge 2 3 3 4 3 3" xfId="2191"/>
    <cellStyle name="20% - uthevingsfarge 2 3 3 4 4" xfId="2190"/>
    <cellStyle name="20% - uthevingsfarge 2 3 3 4 5" xfId="2189"/>
    <cellStyle name="20% - uthevingsfarge 2 3 3 5" xfId="2188"/>
    <cellStyle name="20% - uthevingsfarge 2 3 3 5 2" xfId="2187"/>
    <cellStyle name="20% - uthevingsfarge 2 3 3 5 3" xfId="2186"/>
    <cellStyle name="20% - uthevingsfarge 2 3 3 6" xfId="2185"/>
    <cellStyle name="20% - uthevingsfarge 2 3 3 6 2" xfId="2184"/>
    <cellStyle name="20% - uthevingsfarge 2 3 3 6 3" xfId="2183"/>
    <cellStyle name="20% - uthevingsfarge 2 3 3 7" xfId="2182"/>
    <cellStyle name="20% - uthevingsfarge 2 3 3 7 2" xfId="2181"/>
    <cellStyle name="20% - uthevingsfarge 2 3 3 8" xfId="2180"/>
    <cellStyle name="20% - uthevingsfarge 2 3 3 8 2" xfId="2179"/>
    <cellStyle name="20% - uthevingsfarge 2 3 3 9" xfId="2178"/>
    <cellStyle name="20% - uthevingsfarge 2 3 3_Tabell 4.5-4.7" xfId="2241"/>
    <cellStyle name="20% - uthevingsfarge 2 3 4" xfId="137"/>
    <cellStyle name="20% - uthevingsfarge 2 3 4 10" xfId="2176"/>
    <cellStyle name="20% - uthevingsfarge 2 3 4 2" xfId="138"/>
    <cellStyle name="20% - uthevingsfarge 2 3 4 2 2" xfId="2174"/>
    <cellStyle name="20% - uthevingsfarge 2 3 4 2 2 2" xfId="2173"/>
    <cellStyle name="20% - uthevingsfarge 2 3 4 2 2 3" xfId="2172"/>
    <cellStyle name="20% - uthevingsfarge 2 3 4 2 3" xfId="2171"/>
    <cellStyle name="20% - uthevingsfarge 2 3 4 2 3 2" xfId="2170"/>
    <cellStyle name="20% - uthevingsfarge 2 3 4 2 3 3" xfId="2169"/>
    <cellStyle name="20% - uthevingsfarge 2 3 4 2 4" xfId="2168"/>
    <cellStyle name="20% - uthevingsfarge 2 3 4 2 5" xfId="2167"/>
    <cellStyle name="20% - uthevingsfarge 2 3 4 2_Tabell 4.5-4.7" xfId="2175"/>
    <cellStyle name="20% - uthevingsfarge 2 3 4 3" xfId="2166"/>
    <cellStyle name="20% - uthevingsfarge 2 3 4 3 2" xfId="2165"/>
    <cellStyle name="20% - uthevingsfarge 2 3 4 3 2 2" xfId="2164"/>
    <cellStyle name="20% - uthevingsfarge 2 3 4 3 2 3" xfId="2163"/>
    <cellStyle name="20% - uthevingsfarge 2 3 4 3 3" xfId="2162"/>
    <cellStyle name="20% - uthevingsfarge 2 3 4 3 3 2" xfId="2161"/>
    <cellStyle name="20% - uthevingsfarge 2 3 4 3 3 3" xfId="2160"/>
    <cellStyle name="20% - uthevingsfarge 2 3 4 3 4" xfId="2159"/>
    <cellStyle name="20% - uthevingsfarge 2 3 4 3 5" xfId="2158"/>
    <cellStyle name="20% - uthevingsfarge 2 3 4 4" xfId="2157"/>
    <cellStyle name="20% - uthevingsfarge 2 3 4 4 2" xfId="2156"/>
    <cellStyle name="20% - uthevingsfarge 2 3 4 4 3" xfId="2155"/>
    <cellStyle name="20% - uthevingsfarge 2 3 4 5" xfId="2154"/>
    <cellStyle name="20% - uthevingsfarge 2 3 4 5 2" xfId="2153"/>
    <cellStyle name="20% - uthevingsfarge 2 3 4 5 3" xfId="2152"/>
    <cellStyle name="20% - uthevingsfarge 2 3 4 6" xfId="2151"/>
    <cellStyle name="20% - uthevingsfarge 2 3 4 6 2" xfId="2150"/>
    <cellStyle name="20% - uthevingsfarge 2 3 4 7" xfId="2149"/>
    <cellStyle name="20% - uthevingsfarge 2 3 4 7 2" xfId="2148"/>
    <cellStyle name="20% - uthevingsfarge 2 3 4 8" xfId="2147"/>
    <cellStyle name="20% - uthevingsfarge 2 3 4 9" xfId="2146"/>
    <cellStyle name="20% - uthevingsfarge 2 3 4_Tabell 4.5-4.7" xfId="2177"/>
    <cellStyle name="20% - uthevingsfarge 2 3 5" xfId="139"/>
    <cellStyle name="20% - uthevingsfarge 2 3 5 2" xfId="2144"/>
    <cellStyle name="20% - uthevingsfarge 2 3 5 2 2" xfId="2143"/>
    <cellStyle name="20% - uthevingsfarge 2 3 5 2 3" xfId="2142"/>
    <cellStyle name="20% - uthevingsfarge 2 3 5 3" xfId="2141"/>
    <cellStyle name="20% - uthevingsfarge 2 3 5 3 2" xfId="2140"/>
    <cellStyle name="20% - uthevingsfarge 2 3 5 3 3" xfId="2139"/>
    <cellStyle name="20% - uthevingsfarge 2 3 5 4" xfId="2138"/>
    <cellStyle name="20% - uthevingsfarge 2 3 5 5" xfId="2137"/>
    <cellStyle name="20% - uthevingsfarge 2 3 5_Tabell 4.5-4.7" xfId="2145"/>
    <cellStyle name="20% - uthevingsfarge 2 3 6" xfId="2136"/>
    <cellStyle name="20% - uthevingsfarge 2 3 6 2" xfId="2135"/>
    <cellStyle name="20% - uthevingsfarge 2 3 6 2 2" xfId="2134"/>
    <cellStyle name="20% - uthevingsfarge 2 3 6 2 3" xfId="2133"/>
    <cellStyle name="20% - uthevingsfarge 2 3 6 3" xfId="2132"/>
    <cellStyle name="20% - uthevingsfarge 2 3 6 3 2" xfId="2131"/>
    <cellStyle name="20% - uthevingsfarge 2 3 6 3 3" xfId="2130"/>
    <cellStyle name="20% - uthevingsfarge 2 3 6 4" xfId="2129"/>
    <cellStyle name="20% - uthevingsfarge 2 3 6 5" xfId="2128"/>
    <cellStyle name="20% - uthevingsfarge 2 3 7" xfId="2127"/>
    <cellStyle name="20% - uthevingsfarge 2 3 7 2" xfId="2126"/>
    <cellStyle name="20% - uthevingsfarge 2 3 7 3" xfId="2125"/>
    <cellStyle name="20% - uthevingsfarge 2 3 8" xfId="2124"/>
    <cellStyle name="20% - uthevingsfarge 2 3 8 2" xfId="2123"/>
    <cellStyle name="20% - uthevingsfarge 2 3 8 3" xfId="2122"/>
    <cellStyle name="20% - uthevingsfarge 2 3 9" xfId="2121"/>
    <cellStyle name="20% - uthevingsfarge 2 3 9 2" xfId="2120"/>
    <cellStyle name="20% - uthevingsfarge 2 3_Tabell 4.5-4.7" xfId="2375"/>
    <cellStyle name="20% - uthevingsfarge 2 4" xfId="140"/>
    <cellStyle name="20% - uthevingsfarge 2 4 10" xfId="2118"/>
    <cellStyle name="20% - uthevingsfarge 2 4 10 2" xfId="2117"/>
    <cellStyle name="20% - uthevingsfarge 2 4 11" xfId="2116"/>
    <cellStyle name="20% - uthevingsfarge 2 4 12" xfId="2115"/>
    <cellStyle name="20% - uthevingsfarge 2 4 13" xfId="2114"/>
    <cellStyle name="20% - uthevingsfarge 2 4 2" xfId="141"/>
    <cellStyle name="20% - uthevingsfarge 2 4 2 10" xfId="2112"/>
    <cellStyle name="20% - uthevingsfarge 2 4 2 11" xfId="2111"/>
    <cellStyle name="20% - uthevingsfarge 2 4 2 12" xfId="2110"/>
    <cellStyle name="20% - uthevingsfarge 2 4 2 2" xfId="142"/>
    <cellStyle name="20% - uthevingsfarge 2 4 2 2 10" xfId="2108"/>
    <cellStyle name="20% - uthevingsfarge 2 4 2 2 11" xfId="2107"/>
    <cellStyle name="20% - uthevingsfarge 2 4 2 2 2" xfId="143"/>
    <cellStyle name="20% - uthevingsfarge 2 4 2 2 2 10" xfId="2105"/>
    <cellStyle name="20% - uthevingsfarge 2 4 2 2 2 2" xfId="144"/>
    <cellStyle name="20% - uthevingsfarge 2 4 2 2 2 2 2" xfId="2103"/>
    <cellStyle name="20% - uthevingsfarge 2 4 2 2 2 2 2 2" xfId="2102"/>
    <cellStyle name="20% - uthevingsfarge 2 4 2 2 2 2 2 3" xfId="2101"/>
    <cellStyle name="20% - uthevingsfarge 2 4 2 2 2 2 3" xfId="2100"/>
    <cellStyle name="20% - uthevingsfarge 2 4 2 2 2 2 3 2" xfId="2099"/>
    <cellStyle name="20% - uthevingsfarge 2 4 2 2 2 2 3 3" xfId="2098"/>
    <cellStyle name="20% - uthevingsfarge 2 4 2 2 2 2 4" xfId="2097"/>
    <cellStyle name="20% - uthevingsfarge 2 4 2 2 2 2 5" xfId="2096"/>
    <cellStyle name="20% - uthevingsfarge 2 4 2 2 2 2_Tabell 4.5-4.7" xfId="2104"/>
    <cellStyle name="20% - uthevingsfarge 2 4 2 2 2 3" xfId="2095"/>
    <cellStyle name="20% - uthevingsfarge 2 4 2 2 2 3 2" xfId="2094"/>
    <cellStyle name="20% - uthevingsfarge 2 4 2 2 2 3 2 2" xfId="2093"/>
    <cellStyle name="20% - uthevingsfarge 2 4 2 2 2 3 2 3" xfId="2092"/>
    <cellStyle name="20% - uthevingsfarge 2 4 2 2 2 3 3" xfId="2091"/>
    <cellStyle name="20% - uthevingsfarge 2 4 2 2 2 3 3 2" xfId="2090"/>
    <cellStyle name="20% - uthevingsfarge 2 4 2 2 2 3 3 3" xfId="2089"/>
    <cellStyle name="20% - uthevingsfarge 2 4 2 2 2 3 4" xfId="2088"/>
    <cellStyle name="20% - uthevingsfarge 2 4 2 2 2 3 5" xfId="2087"/>
    <cellStyle name="20% - uthevingsfarge 2 4 2 2 2 4" xfId="2086"/>
    <cellStyle name="20% - uthevingsfarge 2 4 2 2 2 4 2" xfId="2085"/>
    <cellStyle name="20% - uthevingsfarge 2 4 2 2 2 4 3" xfId="2084"/>
    <cellStyle name="20% - uthevingsfarge 2 4 2 2 2 5" xfId="2083"/>
    <cellStyle name="20% - uthevingsfarge 2 4 2 2 2 5 2" xfId="2082"/>
    <cellStyle name="20% - uthevingsfarge 2 4 2 2 2 5 3" xfId="2081"/>
    <cellStyle name="20% - uthevingsfarge 2 4 2 2 2 6" xfId="2080"/>
    <cellStyle name="20% - uthevingsfarge 2 4 2 2 2 6 2" xfId="2079"/>
    <cellStyle name="20% - uthevingsfarge 2 4 2 2 2 7" xfId="2078"/>
    <cellStyle name="20% - uthevingsfarge 2 4 2 2 2 7 2" xfId="2077"/>
    <cellStyle name="20% - uthevingsfarge 2 4 2 2 2 8" xfId="2076"/>
    <cellStyle name="20% - uthevingsfarge 2 4 2 2 2 9" xfId="2075"/>
    <cellStyle name="20% - uthevingsfarge 2 4 2 2 2_Tabell 4.5-4.7" xfId="2106"/>
    <cellStyle name="20% - uthevingsfarge 2 4 2 2 3" xfId="145"/>
    <cellStyle name="20% - uthevingsfarge 2 4 2 2 3 2" xfId="2073"/>
    <cellStyle name="20% - uthevingsfarge 2 4 2 2 3 2 2" xfId="2072"/>
    <cellStyle name="20% - uthevingsfarge 2 4 2 2 3 2 3" xfId="2071"/>
    <cellStyle name="20% - uthevingsfarge 2 4 2 2 3 3" xfId="2070"/>
    <cellStyle name="20% - uthevingsfarge 2 4 2 2 3 3 2" xfId="2069"/>
    <cellStyle name="20% - uthevingsfarge 2 4 2 2 3 3 3" xfId="2068"/>
    <cellStyle name="20% - uthevingsfarge 2 4 2 2 3 4" xfId="2067"/>
    <cellStyle name="20% - uthevingsfarge 2 4 2 2 3 5" xfId="2066"/>
    <cellStyle name="20% - uthevingsfarge 2 4 2 2 3_Tabell 4.5-4.7" xfId="2074"/>
    <cellStyle name="20% - uthevingsfarge 2 4 2 2 4" xfId="2065"/>
    <cellStyle name="20% - uthevingsfarge 2 4 2 2 4 2" xfId="2064"/>
    <cellStyle name="20% - uthevingsfarge 2 4 2 2 4 2 2" xfId="2063"/>
    <cellStyle name="20% - uthevingsfarge 2 4 2 2 4 2 3" xfId="4055"/>
    <cellStyle name="20% - uthevingsfarge 2 4 2 2 4 3" xfId="4056"/>
    <cellStyle name="20% - uthevingsfarge 2 4 2 2 4 3 2" xfId="4057"/>
    <cellStyle name="20% - uthevingsfarge 2 4 2 2 4 3 3" xfId="4058"/>
    <cellStyle name="20% - uthevingsfarge 2 4 2 2 4 4" xfId="4059"/>
    <cellStyle name="20% - uthevingsfarge 2 4 2 2 4 5" xfId="4060"/>
    <cellStyle name="20% - uthevingsfarge 2 4 2 2 5" xfId="4061"/>
    <cellStyle name="20% - uthevingsfarge 2 4 2 2 5 2" xfId="4062"/>
    <cellStyle name="20% - uthevingsfarge 2 4 2 2 5 3" xfId="4063"/>
    <cellStyle name="20% - uthevingsfarge 2 4 2 2 6" xfId="4064"/>
    <cellStyle name="20% - uthevingsfarge 2 4 2 2 6 2" xfId="4065"/>
    <cellStyle name="20% - uthevingsfarge 2 4 2 2 6 3" xfId="4066"/>
    <cellStyle name="20% - uthevingsfarge 2 4 2 2 7" xfId="4067"/>
    <cellStyle name="20% - uthevingsfarge 2 4 2 2 7 2" xfId="4068"/>
    <cellStyle name="20% - uthevingsfarge 2 4 2 2 8" xfId="4069"/>
    <cellStyle name="20% - uthevingsfarge 2 4 2 2 8 2" xfId="4070"/>
    <cellStyle name="20% - uthevingsfarge 2 4 2 2 9" xfId="4071"/>
    <cellStyle name="20% - uthevingsfarge 2 4 2 2_Tabell 4.5-4.7" xfId="2109"/>
    <cellStyle name="20% - uthevingsfarge 2 4 2 3" xfId="146"/>
    <cellStyle name="20% - uthevingsfarge 2 4 2 3 10" xfId="4073"/>
    <cellStyle name="20% - uthevingsfarge 2 4 2 3 2" xfId="147"/>
    <cellStyle name="20% - uthevingsfarge 2 4 2 3 2 2" xfId="4075"/>
    <cellStyle name="20% - uthevingsfarge 2 4 2 3 2 2 2" xfId="4076"/>
    <cellStyle name="20% - uthevingsfarge 2 4 2 3 2 2 3" xfId="4077"/>
    <cellStyle name="20% - uthevingsfarge 2 4 2 3 2 3" xfId="4078"/>
    <cellStyle name="20% - uthevingsfarge 2 4 2 3 2 3 2" xfId="4079"/>
    <cellStyle name="20% - uthevingsfarge 2 4 2 3 2 3 3" xfId="4080"/>
    <cellStyle name="20% - uthevingsfarge 2 4 2 3 2 4" xfId="4081"/>
    <cellStyle name="20% - uthevingsfarge 2 4 2 3 2 5" xfId="4082"/>
    <cellStyle name="20% - uthevingsfarge 2 4 2 3 2_Tabell 4.5-4.7" xfId="4074"/>
    <cellStyle name="20% - uthevingsfarge 2 4 2 3 3" xfId="4083"/>
    <cellStyle name="20% - uthevingsfarge 2 4 2 3 3 2" xfId="4084"/>
    <cellStyle name="20% - uthevingsfarge 2 4 2 3 3 2 2" xfId="4085"/>
    <cellStyle name="20% - uthevingsfarge 2 4 2 3 3 2 3" xfId="4086"/>
    <cellStyle name="20% - uthevingsfarge 2 4 2 3 3 3" xfId="4087"/>
    <cellStyle name="20% - uthevingsfarge 2 4 2 3 3 3 2" xfId="4088"/>
    <cellStyle name="20% - uthevingsfarge 2 4 2 3 3 3 3" xfId="4089"/>
    <cellStyle name="20% - uthevingsfarge 2 4 2 3 3 4" xfId="4090"/>
    <cellStyle name="20% - uthevingsfarge 2 4 2 3 3 5" xfId="4091"/>
    <cellStyle name="20% - uthevingsfarge 2 4 2 3 4" xfId="4092"/>
    <cellStyle name="20% - uthevingsfarge 2 4 2 3 4 2" xfId="4093"/>
    <cellStyle name="20% - uthevingsfarge 2 4 2 3 4 3" xfId="4094"/>
    <cellStyle name="20% - uthevingsfarge 2 4 2 3 5" xfId="4095"/>
    <cellStyle name="20% - uthevingsfarge 2 4 2 3 5 2" xfId="4096"/>
    <cellStyle name="20% - uthevingsfarge 2 4 2 3 5 3" xfId="4097"/>
    <cellStyle name="20% - uthevingsfarge 2 4 2 3 6" xfId="4098"/>
    <cellStyle name="20% - uthevingsfarge 2 4 2 3 6 2" xfId="4099"/>
    <cellStyle name="20% - uthevingsfarge 2 4 2 3 7" xfId="4100"/>
    <cellStyle name="20% - uthevingsfarge 2 4 2 3 7 2" xfId="4101"/>
    <cellStyle name="20% - uthevingsfarge 2 4 2 3 8" xfId="4102"/>
    <cellStyle name="20% - uthevingsfarge 2 4 2 3 9" xfId="4103"/>
    <cellStyle name="20% - uthevingsfarge 2 4 2 3_Tabell 4.5-4.7" xfId="4072"/>
    <cellStyle name="20% - uthevingsfarge 2 4 2 4" xfId="148"/>
    <cellStyle name="20% - uthevingsfarge 2 4 2 4 2" xfId="4105"/>
    <cellStyle name="20% - uthevingsfarge 2 4 2 4 2 2" xfId="4106"/>
    <cellStyle name="20% - uthevingsfarge 2 4 2 4 2 3" xfId="4107"/>
    <cellStyle name="20% - uthevingsfarge 2 4 2 4 3" xfId="4108"/>
    <cellStyle name="20% - uthevingsfarge 2 4 2 4 3 2" xfId="4109"/>
    <cellStyle name="20% - uthevingsfarge 2 4 2 4 3 3" xfId="4110"/>
    <cellStyle name="20% - uthevingsfarge 2 4 2 4 4" xfId="4111"/>
    <cellStyle name="20% - uthevingsfarge 2 4 2 4 5" xfId="4112"/>
    <cellStyle name="20% - uthevingsfarge 2 4 2 4_Tabell 4.5-4.7" xfId="4104"/>
    <cellStyle name="20% - uthevingsfarge 2 4 2 5" xfId="4113"/>
    <cellStyle name="20% - uthevingsfarge 2 4 2 5 2" xfId="4114"/>
    <cellStyle name="20% - uthevingsfarge 2 4 2 5 2 2" xfId="4115"/>
    <cellStyle name="20% - uthevingsfarge 2 4 2 5 2 3" xfId="4116"/>
    <cellStyle name="20% - uthevingsfarge 2 4 2 5 3" xfId="4117"/>
    <cellStyle name="20% - uthevingsfarge 2 4 2 5 3 2" xfId="4118"/>
    <cellStyle name="20% - uthevingsfarge 2 4 2 5 3 3" xfId="4119"/>
    <cellStyle name="20% - uthevingsfarge 2 4 2 5 4" xfId="4120"/>
    <cellStyle name="20% - uthevingsfarge 2 4 2 5 5" xfId="4121"/>
    <cellStyle name="20% - uthevingsfarge 2 4 2 6" xfId="4122"/>
    <cellStyle name="20% - uthevingsfarge 2 4 2 6 2" xfId="4123"/>
    <cellStyle name="20% - uthevingsfarge 2 4 2 6 3" xfId="4124"/>
    <cellStyle name="20% - uthevingsfarge 2 4 2 7" xfId="4125"/>
    <cellStyle name="20% - uthevingsfarge 2 4 2 7 2" xfId="4126"/>
    <cellStyle name="20% - uthevingsfarge 2 4 2 7 3" xfId="4127"/>
    <cellStyle name="20% - uthevingsfarge 2 4 2 8" xfId="4128"/>
    <cellStyle name="20% - uthevingsfarge 2 4 2 8 2" xfId="4129"/>
    <cellStyle name="20% - uthevingsfarge 2 4 2 9" xfId="4130"/>
    <cellStyle name="20% - uthevingsfarge 2 4 2 9 2" xfId="4131"/>
    <cellStyle name="20% - uthevingsfarge 2 4 2_Tabell 4.5-4.7" xfId="2113"/>
    <cellStyle name="20% - uthevingsfarge 2 4 3" xfId="149"/>
    <cellStyle name="20% - uthevingsfarge 2 4 3 10" xfId="4133"/>
    <cellStyle name="20% - uthevingsfarge 2 4 3 11" xfId="4134"/>
    <cellStyle name="20% - uthevingsfarge 2 4 3 2" xfId="150"/>
    <cellStyle name="20% - uthevingsfarge 2 4 3 2 10" xfId="4136"/>
    <cellStyle name="20% - uthevingsfarge 2 4 3 2 2" xfId="151"/>
    <cellStyle name="20% - uthevingsfarge 2 4 3 2 2 2" xfId="4138"/>
    <cellStyle name="20% - uthevingsfarge 2 4 3 2 2 2 2" xfId="4139"/>
    <cellStyle name="20% - uthevingsfarge 2 4 3 2 2 2 3" xfId="4140"/>
    <cellStyle name="20% - uthevingsfarge 2 4 3 2 2 3" xfId="4141"/>
    <cellStyle name="20% - uthevingsfarge 2 4 3 2 2 3 2" xfId="4142"/>
    <cellStyle name="20% - uthevingsfarge 2 4 3 2 2 3 3" xfId="4143"/>
    <cellStyle name="20% - uthevingsfarge 2 4 3 2 2 4" xfId="4144"/>
    <cellStyle name="20% - uthevingsfarge 2 4 3 2 2 5" xfId="4145"/>
    <cellStyle name="20% - uthevingsfarge 2 4 3 2 2_Tabell 4.5-4.7" xfId="4137"/>
    <cellStyle name="20% - uthevingsfarge 2 4 3 2 3" xfId="4146"/>
    <cellStyle name="20% - uthevingsfarge 2 4 3 2 3 2" xfId="4147"/>
    <cellStyle name="20% - uthevingsfarge 2 4 3 2 3 2 2" xfId="4148"/>
    <cellStyle name="20% - uthevingsfarge 2 4 3 2 3 2 3" xfId="4149"/>
    <cellStyle name="20% - uthevingsfarge 2 4 3 2 3 3" xfId="4150"/>
    <cellStyle name="20% - uthevingsfarge 2 4 3 2 3 3 2" xfId="4151"/>
    <cellStyle name="20% - uthevingsfarge 2 4 3 2 3 3 3" xfId="4152"/>
    <cellStyle name="20% - uthevingsfarge 2 4 3 2 3 4" xfId="4153"/>
    <cellStyle name="20% - uthevingsfarge 2 4 3 2 3 5" xfId="4154"/>
    <cellStyle name="20% - uthevingsfarge 2 4 3 2 4" xfId="4155"/>
    <cellStyle name="20% - uthevingsfarge 2 4 3 2 4 2" xfId="4156"/>
    <cellStyle name="20% - uthevingsfarge 2 4 3 2 4 3" xfId="4157"/>
    <cellStyle name="20% - uthevingsfarge 2 4 3 2 5" xfId="4158"/>
    <cellStyle name="20% - uthevingsfarge 2 4 3 2 5 2" xfId="4159"/>
    <cellStyle name="20% - uthevingsfarge 2 4 3 2 5 3" xfId="4160"/>
    <cellStyle name="20% - uthevingsfarge 2 4 3 2 6" xfId="4161"/>
    <cellStyle name="20% - uthevingsfarge 2 4 3 2 6 2" xfId="4162"/>
    <cellStyle name="20% - uthevingsfarge 2 4 3 2 7" xfId="4163"/>
    <cellStyle name="20% - uthevingsfarge 2 4 3 2 7 2" xfId="4164"/>
    <cellStyle name="20% - uthevingsfarge 2 4 3 2 8" xfId="4165"/>
    <cellStyle name="20% - uthevingsfarge 2 4 3 2 9" xfId="4166"/>
    <cellStyle name="20% - uthevingsfarge 2 4 3 2_Tabell 4.5-4.7" xfId="4135"/>
    <cellStyle name="20% - uthevingsfarge 2 4 3 3" xfId="152"/>
    <cellStyle name="20% - uthevingsfarge 2 4 3 3 2" xfId="4168"/>
    <cellStyle name="20% - uthevingsfarge 2 4 3 3 2 2" xfId="4169"/>
    <cellStyle name="20% - uthevingsfarge 2 4 3 3 2 3" xfId="4170"/>
    <cellStyle name="20% - uthevingsfarge 2 4 3 3 3" xfId="4171"/>
    <cellStyle name="20% - uthevingsfarge 2 4 3 3 3 2" xfId="4172"/>
    <cellStyle name="20% - uthevingsfarge 2 4 3 3 3 3" xfId="4173"/>
    <cellStyle name="20% - uthevingsfarge 2 4 3 3 4" xfId="4174"/>
    <cellStyle name="20% - uthevingsfarge 2 4 3 3 5" xfId="4175"/>
    <cellStyle name="20% - uthevingsfarge 2 4 3 3_Tabell 4.5-4.7" xfId="4167"/>
    <cellStyle name="20% - uthevingsfarge 2 4 3 4" xfId="4176"/>
    <cellStyle name="20% - uthevingsfarge 2 4 3 4 2" xfId="4177"/>
    <cellStyle name="20% - uthevingsfarge 2 4 3 4 2 2" xfId="4178"/>
    <cellStyle name="20% - uthevingsfarge 2 4 3 4 2 3" xfId="4179"/>
    <cellStyle name="20% - uthevingsfarge 2 4 3 4 3" xfId="4180"/>
    <cellStyle name="20% - uthevingsfarge 2 4 3 4 3 2" xfId="4181"/>
    <cellStyle name="20% - uthevingsfarge 2 4 3 4 3 3" xfId="4182"/>
    <cellStyle name="20% - uthevingsfarge 2 4 3 4 4" xfId="4183"/>
    <cellStyle name="20% - uthevingsfarge 2 4 3 4 5" xfId="4184"/>
    <cellStyle name="20% - uthevingsfarge 2 4 3 5" xfId="4185"/>
    <cellStyle name="20% - uthevingsfarge 2 4 3 5 2" xfId="4186"/>
    <cellStyle name="20% - uthevingsfarge 2 4 3 5 3" xfId="4187"/>
    <cellStyle name="20% - uthevingsfarge 2 4 3 6" xfId="4188"/>
    <cellStyle name="20% - uthevingsfarge 2 4 3 6 2" xfId="4189"/>
    <cellStyle name="20% - uthevingsfarge 2 4 3 6 3" xfId="4190"/>
    <cellStyle name="20% - uthevingsfarge 2 4 3 7" xfId="4191"/>
    <cellStyle name="20% - uthevingsfarge 2 4 3 7 2" xfId="4192"/>
    <cellStyle name="20% - uthevingsfarge 2 4 3 8" xfId="4193"/>
    <cellStyle name="20% - uthevingsfarge 2 4 3 8 2" xfId="4194"/>
    <cellStyle name="20% - uthevingsfarge 2 4 3 9" xfId="4195"/>
    <cellStyle name="20% - uthevingsfarge 2 4 3_Tabell 4.5-4.7" xfId="4132"/>
    <cellStyle name="20% - uthevingsfarge 2 4 4" xfId="153"/>
    <cellStyle name="20% - uthevingsfarge 2 4 4 10" xfId="4197"/>
    <cellStyle name="20% - uthevingsfarge 2 4 4 2" xfId="154"/>
    <cellStyle name="20% - uthevingsfarge 2 4 4 2 2" xfId="4199"/>
    <cellStyle name="20% - uthevingsfarge 2 4 4 2 2 2" xfId="4200"/>
    <cellStyle name="20% - uthevingsfarge 2 4 4 2 2 3" xfId="4201"/>
    <cellStyle name="20% - uthevingsfarge 2 4 4 2 3" xfId="4202"/>
    <cellStyle name="20% - uthevingsfarge 2 4 4 2 3 2" xfId="4203"/>
    <cellStyle name="20% - uthevingsfarge 2 4 4 2 3 3" xfId="4204"/>
    <cellStyle name="20% - uthevingsfarge 2 4 4 2 4" xfId="4205"/>
    <cellStyle name="20% - uthevingsfarge 2 4 4 2 5" xfId="4206"/>
    <cellStyle name="20% - uthevingsfarge 2 4 4 2_Tabell 4.5-4.7" xfId="4198"/>
    <cellStyle name="20% - uthevingsfarge 2 4 4 3" xfId="4207"/>
    <cellStyle name="20% - uthevingsfarge 2 4 4 3 2" xfId="4208"/>
    <cellStyle name="20% - uthevingsfarge 2 4 4 3 2 2" xfId="4209"/>
    <cellStyle name="20% - uthevingsfarge 2 4 4 3 2 3" xfId="4210"/>
    <cellStyle name="20% - uthevingsfarge 2 4 4 3 3" xfId="4211"/>
    <cellStyle name="20% - uthevingsfarge 2 4 4 3 3 2" xfId="4212"/>
    <cellStyle name="20% - uthevingsfarge 2 4 4 3 3 3" xfId="4213"/>
    <cellStyle name="20% - uthevingsfarge 2 4 4 3 4" xfId="4214"/>
    <cellStyle name="20% - uthevingsfarge 2 4 4 3 5" xfId="4215"/>
    <cellStyle name="20% - uthevingsfarge 2 4 4 4" xfId="4216"/>
    <cellStyle name="20% - uthevingsfarge 2 4 4 4 2" xfId="4217"/>
    <cellStyle name="20% - uthevingsfarge 2 4 4 4 3" xfId="4218"/>
    <cellStyle name="20% - uthevingsfarge 2 4 4 5" xfId="4219"/>
    <cellStyle name="20% - uthevingsfarge 2 4 4 5 2" xfId="4220"/>
    <cellStyle name="20% - uthevingsfarge 2 4 4 5 3" xfId="4221"/>
    <cellStyle name="20% - uthevingsfarge 2 4 4 6" xfId="4222"/>
    <cellStyle name="20% - uthevingsfarge 2 4 4 6 2" xfId="4223"/>
    <cellStyle name="20% - uthevingsfarge 2 4 4 7" xfId="4224"/>
    <cellStyle name="20% - uthevingsfarge 2 4 4 7 2" xfId="4225"/>
    <cellStyle name="20% - uthevingsfarge 2 4 4 8" xfId="4226"/>
    <cellStyle name="20% - uthevingsfarge 2 4 4 9" xfId="4227"/>
    <cellStyle name="20% - uthevingsfarge 2 4 4_Tabell 4.5-4.7" xfId="4196"/>
    <cellStyle name="20% - uthevingsfarge 2 4 5" xfId="155"/>
    <cellStyle name="20% - uthevingsfarge 2 4 5 2" xfId="4229"/>
    <cellStyle name="20% - uthevingsfarge 2 4 5 2 2" xfId="4230"/>
    <cellStyle name="20% - uthevingsfarge 2 4 5 2 3" xfId="4231"/>
    <cellStyle name="20% - uthevingsfarge 2 4 5 3" xfId="4232"/>
    <cellStyle name="20% - uthevingsfarge 2 4 5 3 2" xfId="4233"/>
    <cellStyle name="20% - uthevingsfarge 2 4 5 3 3" xfId="4234"/>
    <cellStyle name="20% - uthevingsfarge 2 4 5 4" xfId="4235"/>
    <cellStyle name="20% - uthevingsfarge 2 4 5 5" xfId="4236"/>
    <cellStyle name="20% - uthevingsfarge 2 4 5_Tabell 4.5-4.7" xfId="4228"/>
    <cellStyle name="20% - uthevingsfarge 2 4 6" xfId="4237"/>
    <cellStyle name="20% - uthevingsfarge 2 4 6 2" xfId="4238"/>
    <cellStyle name="20% - uthevingsfarge 2 4 6 2 2" xfId="4239"/>
    <cellStyle name="20% - uthevingsfarge 2 4 6 2 3" xfId="4240"/>
    <cellStyle name="20% - uthevingsfarge 2 4 6 3" xfId="4241"/>
    <cellStyle name="20% - uthevingsfarge 2 4 6 3 2" xfId="4242"/>
    <cellStyle name="20% - uthevingsfarge 2 4 6 3 3" xfId="4243"/>
    <cellStyle name="20% - uthevingsfarge 2 4 6 4" xfId="4244"/>
    <cellStyle name="20% - uthevingsfarge 2 4 6 5" xfId="4245"/>
    <cellStyle name="20% - uthevingsfarge 2 4 7" xfId="4246"/>
    <cellStyle name="20% - uthevingsfarge 2 4 7 2" xfId="4247"/>
    <cellStyle name="20% - uthevingsfarge 2 4 7 3" xfId="4248"/>
    <cellStyle name="20% - uthevingsfarge 2 4 8" xfId="4249"/>
    <cellStyle name="20% - uthevingsfarge 2 4 8 2" xfId="4250"/>
    <cellStyle name="20% - uthevingsfarge 2 4 8 3" xfId="4251"/>
    <cellStyle name="20% - uthevingsfarge 2 4 9" xfId="4252"/>
    <cellStyle name="20% - uthevingsfarge 2 4 9 2" xfId="4253"/>
    <cellStyle name="20% - uthevingsfarge 2 4_Tabell 4.5-4.7" xfId="2119"/>
    <cellStyle name="20% - uthevingsfarge 2 5" xfId="156"/>
    <cellStyle name="20% - uthevingsfarge 2 5 10" xfId="4255"/>
    <cellStyle name="20% - uthevingsfarge 2 5 10 2" xfId="4256"/>
    <cellStyle name="20% - uthevingsfarge 2 5 11" xfId="4257"/>
    <cellStyle name="20% - uthevingsfarge 2 5 12" xfId="4258"/>
    <cellStyle name="20% - uthevingsfarge 2 5 13" xfId="4259"/>
    <cellStyle name="20% - uthevingsfarge 2 5 2" xfId="157"/>
    <cellStyle name="20% - uthevingsfarge 2 5 2 10" xfId="4261"/>
    <cellStyle name="20% - uthevingsfarge 2 5 2 11" xfId="4262"/>
    <cellStyle name="20% - uthevingsfarge 2 5 2 12" xfId="4263"/>
    <cellStyle name="20% - uthevingsfarge 2 5 2 2" xfId="158"/>
    <cellStyle name="20% - uthevingsfarge 2 5 2 2 10" xfId="4265"/>
    <cellStyle name="20% - uthevingsfarge 2 5 2 2 11" xfId="4266"/>
    <cellStyle name="20% - uthevingsfarge 2 5 2 2 2" xfId="159"/>
    <cellStyle name="20% - uthevingsfarge 2 5 2 2 2 10" xfId="4268"/>
    <cellStyle name="20% - uthevingsfarge 2 5 2 2 2 2" xfId="160"/>
    <cellStyle name="20% - uthevingsfarge 2 5 2 2 2 2 2" xfId="4270"/>
    <cellStyle name="20% - uthevingsfarge 2 5 2 2 2 2 2 2" xfId="4271"/>
    <cellStyle name="20% - uthevingsfarge 2 5 2 2 2 2 2 3" xfId="4272"/>
    <cellStyle name="20% - uthevingsfarge 2 5 2 2 2 2 3" xfId="4273"/>
    <cellStyle name="20% - uthevingsfarge 2 5 2 2 2 2 3 2" xfId="4274"/>
    <cellStyle name="20% - uthevingsfarge 2 5 2 2 2 2 3 3" xfId="4275"/>
    <cellStyle name="20% - uthevingsfarge 2 5 2 2 2 2 4" xfId="4276"/>
    <cellStyle name="20% - uthevingsfarge 2 5 2 2 2 2 5" xfId="4277"/>
    <cellStyle name="20% - uthevingsfarge 2 5 2 2 2 2_Tabell 4.5-4.7" xfId="4269"/>
    <cellStyle name="20% - uthevingsfarge 2 5 2 2 2 3" xfId="4278"/>
    <cellStyle name="20% - uthevingsfarge 2 5 2 2 2 3 2" xfId="4279"/>
    <cellStyle name="20% - uthevingsfarge 2 5 2 2 2 3 2 2" xfId="4280"/>
    <cellStyle name="20% - uthevingsfarge 2 5 2 2 2 3 2 3" xfId="4281"/>
    <cellStyle name="20% - uthevingsfarge 2 5 2 2 2 3 3" xfId="4282"/>
    <cellStyle name="20% - uthevingsfarge 2 5 2 2 2 3 3 2" xfId="4283"/>
    <cellStyle name="20% - uthevingsfarge 2 5 2 2 2 3 3 3" xfId="4284"/>
    <cellStyle name="20% - uthevingsfarge 2 5 2 2 2 3 4" xfId="4285"/>
    <cellStyle name="20% - uthevingsfarge 2 5 2 2 2 3 5" xfId="4286"/>
    <cellStyle name="20% - uthevingsfarge 2 5 2 2 2 4" xfId="4287"/>
    <cellStyle name="20% - uthevingsfarge 2 5 2 2 2 4 2" xfId="4288"/>
    <cellStyle name="20% - uthevingsfarge 2 5 2 2 2 4 3" xfId="4289"/>
    <cellStyle name="20% - uthevingsfarge 2 5 2 2 2 5" xfId="4290"/>
    <cellStyle name="20% - uthevingsfarge 2 5 2 2 2 5 2" xfId="4291"/>
    <cellStyle name="20% - uthevingsfarge 2 5 2 2 2 5 3" xfId="4292"/>
    <cellStyle name="20% - uthevingsfarge 2 5 2 2 2 6" xfId="4293"/>
    <cellStyle name="20% - uthevingsfarge 2 5 2 2 2 6 2" xfId="4294"/>
    <cellStyle name="20% - uthevingsfarge 2 5 2 2 2 7" xfId="4295"/>
    <cellStyle name="20% - uthevingsfarge 2 5 2 2 2 7 2" xfId="4296"/>
    <cellStyle name="20% - uthevingsfarge 2 5 2 2 2 8" xfId="4297"/>
    <cellStyle name="20% - uthevingsfarge 2 5 2 2 2 9" xfId="4298"/>
    <cellStyle name="20% - uthevingsfarge 2 5 2 2 2_Tabell 4.5-4.7" xfId="4267"/>
    <cellStyle name="20% - uthevingsfarge 2 5 2 2 3" xfId="161"/>
    <cellStyle name="20% - uthevingsfarge 2 5 2 2 3 2" xfId="4300"/>
    <cellStyle name="20% - uthevingsfarge 2 5 2 2 3 2 2" xfId="4301"/>
    <cellStyle name="20% - uthevingsfarge 2 5 2 2 3 2 3" xfId="4302"/>
    <cellStyle name="20% - uthevingsfarge 2 5 2 2 3 3" xfId="4303"/>
    <cellStyle name="20% - uthevingsfarge 2 5 2 2 3 3 2" xfId="4304"/>
    <cellStyle name="20% - uthevingsfarge 2 5 2 2 3 3 3" xfId="4305"/>
    <cellStyle name="20% - uthevingsfarge 2 5 2 2 3 4" xfId="4306"/>
    <cellStyle name="20% - uthevingsfarge 2 5 2 2 3 5" xfId="4307"/>
    <cellStyle name="20% - uthevingsfarge 2 5 2 2 3_Tabell 4.5-4.7" xfId="4299"/>
    <cellStyle name="20% - uthevingsfarge 2 5 2 2 4" xfId="4308"/>
    <cellStyle name="20% - uthevingsfarge 2 5 2 2 4 2" xfId="4309"/>
    <cellStyle name="20% - uthevingsfarge 2 5 2 2 4 2 2" xfId="4310"/>
    <cellStyle name="20% - uthevingsfarge 2 5 2 2 4 2 3" xfId="4311"/>
    <cellStyle name="20% - uthevingsfarge 2 5 2 2 4 3" xfId="4312"/>
    <cellStyle name="20% - uthevingsfarge 2 5 2 2 4 3 2" xfId="4313"/>
    <cellStyle name="20% - uthevingsfarge 2 5 2 2 4 3 3" xfId="4314"/>
    <cellStyle name="20% - uthevingsfarge 2 5 2 2 4 4" xfId="4315"/>
    <cellStyle name="20% - uthevingsfarge 2 5 2 2 4 5" xfId="4316"/>
    <cellStyle name="20% - uthevingsfarge 2 5 2 2 5" xfId="4317"/>
    <cellStyle name="20% - uthevingsfarge 2 5 2 2 5 2" xfId="4318"/>
    <cellStyle name="20% - uthevingsfarge 2 5 2 2 5 3" xfId="4319"/>
    <cellStyle name="20% - uthevingsfarge 2 5 2 2 6" xfId="4320"/>
    <cellStyle name="20% - uthevingsfarge 2 5 2 2 6 2" xfId="4321"/>
    <cellStyle name="20% - uthevingsfarge 2 5 2 2 6 3" xfId="4322"/>
    <cellStyle name="20% - uthevingsfarge 2 5 2 2 7" xfId="4323"/>
    <cellStyle name="20% - uthevingsfarge 2 5 2 2 7 2" xfId="4324"/>
    <cellStyle name="20% - uthevingsfarge 2 5 2 2 8" xfId="4325"/>
    <cellStyle name="20% - uthevingsfarge 2 5 2 2 8 2" xfId="4326"/>
    <cellStyle name="20% - uthevingsfarge 2 5 2 2 9" xfId="4327"/>
    <cellStyle name="20% - uthevingsfarge 2 5 2 2_Tabell 4.5-4.7" xfId="4264"/>
    <cellStyle name="20% - uthevingsfarge 2 5 2 3" xfId="162"/>
    <cellStyle name="20% - uthevingsfarge 2 5 2 3 10" xfId="4329"/>
    <cellStyle name="20% - uthevingsfarge 2 5 2 3 2" xfId="163"/>
    <cellStyle name="20% - uthevingsfarge 2 5 2 3 2 2" xfId="4331"/>
    <cellStyle name="20% - uthevingsfarge 2 5 2 3 2 2 2" xfId="4332"/>
    <cellStyle name="20% - uthevingsfarge 2 5 2 3 2 2 3" xfId="4333"/>
    <cellStyle name="20% - uthevingsfarge 2 5 2 3 2 3" xfId="4334"/>
    <cellStyle name="20% - uthevingsfarge 2 5 2 3 2 3 2" xfId="4335"/>
    <cellStyle name="20% - uthevingsfarge 2 5 2 3 2 3 3" xfId="4336"/>
    <cellStyle name="20% - uthevingsfarge 2 5 2 3 2 4" xfId="4337"/>
    <cellStyle name="20% - uthevingsfarge 2 5 2 3 2 5" xfId="4338"/>
    <cellStyle name="20% - uthevingsfarge 2 5 2 3 2_Tabell 4.5-4.7" xfId="4330"/>
    <cellStyle name="20% - uthevingsfarge 2 5 2 3 3" xfId="4339"/>
    <cellStyle name="20% - uthevingsfarge 2 5 2 3 3 2" xfId="4340"/>
    <cellStyle name="20% - uthevingsfarge 2 5 2 3 3 2 2" xfId="4341"/>
    <cellStyle name="20% - uthevingsfarge 2 5 2 3 3 2 3" xfId="4342"/>
    <cellStyle name="20% - uthevingsfarge 2 5 2 3 3 3" xfId="4343"/>
    <cellStyle name="20% - uthevingsfarge 2 5 2 3 3 3 2" xfId="4344"/>
    <cellStyle name="20% - uthevingsfarge 2 5 2 3 3 3 3" xfId="4345"/>
    <cellStyle name="20% - uthevingsfarge 2 5 2 3 3 4" xfId="4346"/>
    <cellStyle name="20% - uthevingsfarge 2 5 2 3 3 5" xfId="4347"/>
    <cellStyle name="20% - uthevingsfarge 2 5 2 3 4" xfId="4348"/>
    <cellStyle name="20% - uthevingsfarge 2 5 2 3 4 2" xfId="4349"/>
    <cellStyle name="20% - uthevingsfarge 2 5 2 3 4 3" xfId="4350"/>
    <cellStyle name="20% - uthevingsfarge 2 5 2 3 5" xfId="4351"/>
    <cellStyle name="20% - uthevingsfarge 2 5 2 3 5 2" xfId="4352"/>
    <cellStyle name="20% - uthevingsfarge 2 5 2 3 5 3" xfId="4353"/>
    <cellStyle name="20% - uthevingsfarge 2 5 2 3 6" xfId="4354"/>
    <cellStyle name="20% - uthevingsfarge 2 5 2 3 6 2" xfId="4355"/>
    <cellStyle name="20% - uthevingsfarge 2 5 2 3 7" xfId="4356"/>
    <cellStyle name="20% - uthevingsfarge 2 5 2 3 7 2" xfId="4357"/>
    <cellStyle name="20% - uthevingsfarge 2 5 2 3 8" xfId="4358"/>
    <cellStyle name="20% - uthevingsfarge 2 5 2 3 9" xfId="4359"/>
    <cellStyle name="20% - uthevingsfarge 2 5 2 3_Tabell 4.5-4.7" xfId="4328"/>
    <cellStyle name="20% - uthevingsfarge 2 5 2 4" xfId="164"/>
    <cellStyle name="20% - uthevingsfarge 2 5 2 4 2" xfId="4361"/>
    <cellStyle name="20% - uthevingsfarge 2 5 2 4 2 2" xfId="4362"/>
    <cellStyle name="20% - uthevingsfarge 2 5 2 4 2 3" xfId="4363"/>
    <cellStyle name="20% - uthevingsfarge 2 5 2 4 3" xfId="4364"/>
    <cellStyle name="20% - uthevingsfarge 2 5 2 4 3 2" xfId="4365"/>
    <cellStyle name="20% - uthevingsfarge 2 5 2 4 3 3" xfId="4366"/>
    <cellStyle name="20% - uthevingsfarge 2 5 2 4 4" xfId="4367"/>
    <cellStyle name="20% - uthevingsfarge 2 5 2 4 5" xfId="4368"/>
    <cellStyle name="20% - uthevingsfarge 2 5 2 4_Tabell 4.5-4.7" xfId="4360"/>
    <cellStyle name="20% - uthevingsfarge 2 5 2 5" xfId="4369"/>
    <cellStyle name="20% - uthevingsfarge 2 5 2 5 2" xfId="4370"/>
    <cellStyle name="20% - uthevingsfarge 2 5 2 5 2 2" xfId="4371"/>
    <cellStyle name="20% - uthevingsfarge 2 5 2 5 2 3" xfId="4372"/>
    <cellStyle name="20% - uthevingsfarge 2 5 2 5 3" xfId="4373"/>
    <cellStyle name="20% - uthevingsfarge 2 5 2 5 3 2" xfId="4374"/>
    <cellStyle name="20% - uthevingsfarge 2 5 2 5 3 3" xfId="4375"/>
    <cellStyle name="20% - uthevingsfarge 2 5 2 5 4" xfId="4376"/>
    <cellStyle name="20% - uthevingsfarge 2 5 2 5 5" xfId="4377"/>
    <cellStyle name="20% - uthevingsfarge 2 5 2 6" xfId="4378"/>
    <cellStyle name="20% - uthevingsfarge 2 5 2 6 2" xfId="4379"/>
    <cellStyle name="20% - uthevingsfarge 2 5 2 6 3" xfId="4380"/>
    <cellStyle name="20% - uthevingsfarge 2 5 2 7" xfId="4381"/>
    <cellStyle name="20% - uthevingsfarge 2 5 2 7 2" xfId="4382"/>
    <cellStyle name="20% - uthevingsfarge 2 5 2 7 3" xfId="4383"/>
    <cellStyle name="20% - uthevingsfarge 2 5 2 8" xfId="4384"/>
    <cellStyle name="20% - uthevingsfarge 2 5 2 8 2" xfId="4385"/>
    <cellStyle name="20% - uthevingsfarge 2 5 2 9" xfId="4386"/>
    <cellStyle name="20% - uthevingsfarge 2 5 2 9 2" xfId="4387"/>
    <cellStyle name="20% - uthevingsfarge 2 5 2_Tabell 4.5-4.7" xfId="4260"/>
    <cellStyle name="20% - uthevingsfarge 2 5 3" xfId="165"/>
    <cellStyle name="20% - uthevingsfarge 2 5 3 10" xfId="4389"/>
    <cellStyle name="20% - uthevingsfarge 2 5 3 11" xfId="4390"/>
    <cellStyle name="20% - uthevingsfarge 2 5 3 2" xfId="166"/>
    <cellStyle name="20% - uthevingsfarge 2 5 3 2 10" xfId="4392"/>
    <cellStyle name="20% - uthevingsfarge 2 5 3 2 2" xfId="167"/>
    <cellStyle name="20% - uthevingsfarge 2 5 3 2 2 2" xfId="4394"/>
    <cellStyle name="20% - uthevingsfarge 2 5 3 2 2 2 2" xfId="4395"/>
    <cellStyle name="20% - uthevingsfarge 2 5 3 2 2 2 3" xfId="4396"/>
    <cellStyle name="20% - uthevingsfarge 2 5 3 2 2 3" xfId="4397"/>
    <cellStyle name="20% - uthevingsfarge 2 5 3 2 2 3 2" xfId="4398"/>
    <cellStyle name="20% - uthevingsfarge 2 5 3 2 2 3 3" xfId="4399"/>
    <cellStyle name="20% - uthevingsfarge 2 5 3 2 2 4" xfId="4400"/>
    <cellStyle name="20% - uthevingsfarge 2 5 3 2 2 5" xfId="4401"/>
    <cellStyle name="20% - uthevingsfarge 2 5 3 2 2_Tabell 4.5-4.7" xfId="4393"/>
    <cellStyle name="20% - uthevingsfarge 2 5 3 2 3" xfId="4402"/>
    <cellStyle name="20% - uthevingsfarge 2 5 3 2 3 2" xfId="4403"/>
    <cellStyle name="20% - uthevingsfarge 2 5 3 2 3 2 2" xfId="4404"/>
    <cellStyle name="20% - uthevingsfarge 2 5 3 2 3 2 3" xfId="4405"/>
    <cellStyle name="20% - uthevingsfarge 2 5 3 2 3 3" xfId="4406"/>
    <cellStyle name="20% - uthevingsfarge 2 5 3 2 3 3 2" xfId="4407"/>
    <cellStyle name="20% - uthevingsfarge 2 5 3 2 3 3 3" xfId="4408"/>
    <cellStyle name="20% - uthevingsfarge 2 5 3 2 3 4" xfId="4409"/>
    <cellStyle name="20% - uthevingsfarge 2 5 3 2 3 5" xfId="4410"/>
    <cellStyle name="20% - uthevingsfarge 2 5 3 2 4" xfId="4411"/>
    <cellStyle name="20% - uthevingsfarge 2 5 3 2 4 2" xfId="4412"/>
    <cellStyle name="20% - uthevingsfarge 2 5 3 2 4 3" xfId="4413"/>
    <cellStyle name="20% - uthevingsfarge 2 5 3 2 5" xfId="4414"/>
    <cellStyle name="20% - uthevingsfarge 2 5 3 2 5 2" xfId="4415"/>
    <cellStyle name="20% - uthevingsfarge 2 5 3 2 5 3" xfId="4416"/>
    <cellStyle name="20% - uthevingsfarge 2 5 3 2 6" xfId="4417"/>
    <cellStyle name="20% - uthevingsfarge 2 5 3 2 6 2" xfId="4418"/>
    <cellStyle name="20% - uthevingsfarge 2 5 3 2 7" xfId="4419"/>
    <cellStyle name="20% - uthevingsfarge 2 5 3 2 7 2" xfId="4420"/>
    <cellStyle name="20% - uthevingsfarge 2 5 3 2 8" xfId="4421"/>
    <cellStyle name="20% - uthevingsfarge 2 5 3 2 9" xfId="4422"/>
    <cellStyle name="20% - uthevingsfarge 2 5 3 2_Tabell 4.5-4.7" xfId="4391"/>
    <cellStyle name="20% - uthevingsfarge 2 5 3 3" xfId="168"/>
    <cellStyle name="20% - uthevingsfarge 2 5 3 3 2" xfId="4424"/>
    <cellStyle name="20% - uthevingsfarge 2 5 3 3 2 2" xfId="4425"/>
    <cellStyle name="20% - uthevingsfarge 2 5 3 3 2 3" xfId="4426"/>
    <cellStyle name="20% - uthevingsfarge 2 5 3 3 3" xfId="4427"/>
    <cellStyle name="20% - uthevingsfarge 2 5 3 3 3 2" xfId="4428"/>
    <cellStyle name="20% - uthevingsfarge 2 5 3 3 3 3" xfId="4429"/>
    <cellStyle name="20% - uthevingsfarge 2 5 3 3 4" xfId="4430"/>
    <cellStyle name="20% - uthevingsfarge 2 5 3 3 5" xfId="4431"/>
    <cellStyle name="20% - uthevingsfarge 2 5 3 3_Tabell 4.5-4.7" xfId="4423"/>
    <cellStyle name="20% - uthevingsfarge 2 5 3 4" xfId="4432"/>
    <cellStyle name="20% - uthevingsfarge 2 5 3 4 2" xfId="4433"/>
    <cellStyle name="20% - uthevingsfarge 2 5 3 4 2 2" xfId="4434"/>
    <cellStyle name="20% - uthevingsfarge 2 5 3 4 2 3" xfId="4435"/>
    <cellStyle name="20% - uthevingsfarge 2 5 3 4 3" xfId="4436"/>
    <cellStyle name="20% - uthevingsfarge 2 5 3 4 3 2" xfId="4437"/>
    <cellStyle name="20% - uthevingsfarge 2 5 3 4 3 3" xfId="4438"/>
    <cellStyle name="20% - uthevingsfarge 2 5 3 4 4" xfId="4439"/>
    <cellStyle name="20% - uthevingsfarge 2 5 3 4 5" xfId="4440"/>
    <cellStyle name="20% - uthevingsfarge 2 5 3 5" xfId="4441"/>
    <cellStyle name="20% - uthevingsfarge 2 5 3 5 2" xfId="4442"/>
    <cellStyle name="20% - uthevingsfarge 2 5 3 5 3" xfId="4443"/>
    <cellStyle name="20% - uthevingsfarge 2 5 3 6" xfId="4444"/>
    <cellStyle name="20% - uthevingsfarge 2 5 3 6 2" xfId="4445"/>
    <cellStyle name="20% - uthevingsfarge 2 5 3 6 3" xfId="4446"/>
    <cellStyle name="20% - uthevingsfarge 2 5 3 7" xfId="4447"/>
    <cellStyle name="20% - uthevingsfarge 2 5 3 7 2" xfId="4448"/>
    <cellStyle name="20% - uthevingsfarge 2 5 3 8" xfId="4449"/>
    <cellStyle name="20% - uthevingsfarge 2 5 3 8 2" xfId="4450"/>
    <cellStyle name="20% - uthevingsfarge 2 5 3 9" xfId="4451"/>
    <cellStyle name="20% - uthevingsfarge 2 5 3_Tabell 4.5-4.7" xfId="4388"/>
    <cellStyle name="20% - uthevingsfarge 2 5 4" xfId="169"/>
    <cellStyle name="20% - uthevingsfarge 2 5 4 10" xfId="4453"/>
    <cellStyle name="20% - uthevingsfarge 2 5 4 2" xfId="170"/>
    <cellStyle name="20% - uthevingsfarge 2 5 4 2 2" xfId="4455"/>
    <cellStyle name="20% - uthevingsfarge 2 5 4 2 2 2" xfId="4456"/>
    <cellStyle name="20% - uthevingsfarge 2 5 4 2 2 3" xfId="4457"/>
    <cellStyle name="20% - uthevingsfarge 2 5 4 2 3" xfId="4458"/>
    <cellStyle name="20% - uthevingsfarge 2 5 4 2 3 2" xfId="4459"/>
    <cellStyle name="20% - uthevingsfarge 2 5 4 2 3 3" xfId="4460"/>
    <cellStyle name="20% - uthevingsfarge 2 5 4 2 4" xfId="4461"/>
    <cellStyle name="20% - uthevingsfarge 2 5 4 2 5" xfId="4462"/>
    <cellStyle name="20% - uthevingsfarge 2 5 4 2_Tabell 4.5-4.7" xfId="4454"/>
    <cellStyle name="20% - uthevingsfarge 2 5 4 3" xfId="4463"/>
    <cellStyle name="20% - uthevingsfarge 2 5 4 3 2" xfId="4464"/>
    <cellStyle name="20% - uthevingsfarge 2 5 4 3 2 2" xfId="4465"/>
    <cellStyle name="20% - uthevingsfarge 2 5 4 3 2 3" xfId="4466"/>
    <cellStyle name="20% - uthevingsfarge 2 5 4 3 3" xfId="4467"/>
    <cellStyle name="20% - uthevingsfarge 2 5 4 3 3 2" xfId="4468"/>
    <cellStyle name="20% - uthevingsfarge 2 5 4 3 3 3" xfId="4469"/>
    <cellStyle name="20% - uthevingsfarge 2 5 4 3 4" xfId="4470"/>
    <cellStyle name="20% - uthevingsfarge 2 5 4 3 5" xfId="4471"/>
    <cellStyle name="20% - uthevingsfarge 2 5 4 4" xfId="4472"/>
    <cellStyle name="20% - uthevingsfarge 2 5 4 4 2" xfId="4473"/>
    <cellStyle name="20% - uthevingsfarge 2 5 4 4 3" xfId="4474"/>
    <cellStyle name="20% - uthevingsfarge 2 5 4 5" xfId="4475"/>
    <cellStyle name="20% - uthevingsfarge 2 5 4 5 2" xfId="4476"/>
    <cellStyle name="20% - uthevingsfarge 2 5 4 5 3" xfId="4477"/>
    <cellStyle name="20% - uthevingsfarge 2 5 4 6" xfId="4478"/>
    <cellStyle name="20% - uthevingsfarge 2 5 4 6 2" xfId="4479"/>
    <cellStyle name="20% - uthevingsfarge 2 5 4 7" xfId="4480"/>
    <cellStyle name="20% - uthevingsfarge 2 5 4 7 2" xfId="4481"/>
    <cellStyle name="20% - uthevingsfarge 2 5 4 8" xfId="4482"/>
    <cellStyle name="20% - uthevingsfarge 2 5 4 9" xfId="4483"/>
    <cellStyle name="20% - uthevingsfarge 2 5 4_Tabell 4.5-4.7" xfId="4452"/>
    <cellStyle name="20% - uthevingsfarge 2 5 5" xfId="171"/>
    <cellStyle name="20% - uthevingsfarge 2 5 5 2" xfId="4485"/>
    <cellStyle name="20% - uthevingsfarge 2 5 5 2 2" xfId="4486"/>
    <cellStyle name="20% - uthevingsfarge 2 5 5 2 3" xfId="4487"/>
    <cellStyle name="20% - uthevingsfarge 2 5 5 3" xfId="4488"/>
    <cellStyle name="20% - uthevingsfarge 2 5 5 3 2" xfId="4489"/>
    <cellStyle name="20% - uthevingsfarge 2 5 5 3 3" xfId="4490"/>
    <cellStyle name="20% - uthevingsfarge 2 5 5 4" xfId="4491"/>
    <cellStyle name="20% - uthevingsfarge 2 5 5 5" xfId="4492"/>
    <cellStyle name="20% - uthevingsfarge 2 5 5_Tabell 4.5-4.7" xfId="4484"/>
    <cellStyle name="20% - uthevingsfarge 2 5 6" xfId="4493"/>
    <cellStyle name="20% - uthevingsfarge 2 5 6 2" xfId="4494"/>
    <cellStyle name="20% - uthevingsfarge 2 5 6 2 2" xfId="4495"/>
    <cellStyle name="20% - uthevingsfarge 2 5 6 2 3" xfId="4496"/>
    <cellStyle name="20% - uthevingsfarge 2 5 6 3" xfId="4497"/>
    <cellStyle name="20% - uthevingsfarge 2 5 6 3 2" xfId="4498"/>
    <cellStyle name="20% - uthevingsfarge 2 5 6 3 3" xfId="4499"/>
    <cellStyle name="20% - uthevingsfarge 2 5 6 4" xfId="4500"/>
    <cellStyle name="20% - uthevingsfarge 2 5 6 5" xfId="4501"/>
    <cellStyle name="20% - uthevingsfarge 2 5 7" xfId="4502"/>
    <cellStyle name="20% - uthevingsfarge 2 5 7 2" xfId="4503"/>
    <cellStyle name="20% - uthevingsfarge 2 5 7 3" xfId="4504"/>
    <cellStyle name="20% - uthevingsfarge 2 5 8" xfId="4505"/>
    <cellStyle name="20% - uthevingsfarge 2 5 8 2" xfId="4506"/>
    <cellStyle name="20% - uthevingsfarge 2 5 8 3" xfId="4507"/>
    <cellStyle name="20% - uthevingsfarge 2 5 9" xfId="4508"/>
    <cellStyle name="20% - uthevingsfarge 2 5 9 2" xfId="4509"/>
    <cellStyle name="20% - uthevingsfarge 2 5_Tabell 4.5-4.7" xfId="4254"/>
    <cellStyle name="20% - uthevingsfarge 2 6" xfId="172"/>
    <cellStyle name="20% - uthevingsfarge 2 6 10" xfId="4511"/>
    <cellStyle name="20% - uthevingsfarge 2 6 11" xfId="4512"/>
    <cellStyle name="20% - uthevingsfarge 2 6 12" xfId="4513"/>
    <cellStyle name="20% - uthevingsfarge 2 6 2" xfId="173"/>
    <cellStyle name="20% - uthevingsfarge 2 6 2 10" xfId="4515"/>
    <cellStyle name="20% - uthevingsfarge 2 6 2 11" xfId="4516"/>
    <cellStyle name="20% - uthevingsfarge 2 6 2 2" xfId="174"/>
    <cellStyle name="20% - uthevingsfarge 2 6 2 2 10" xfId="4518"/>
    <cellStyle name="20% - uthevingsfarge 2 6 2 2 2" xfId="175"/>
    <cellStyle name="20% - uthevingsfarge 2 6 2 2 2 2" xfId="4520"/>
    <cellStyle name="20% - uthevingsfarge 2 6 2 2 2 2 2" xfId="4521"/>
    <cellStyle name="20% - uthevingsfarge 2 6 2 2 2 2 3" xfId="4522"/>
    <cellStyle name="20% - uthevingsfarge 2 6 2 2 2 3" xfId="4523"/>
    <cellStyle name="20% - uthevingsfarge 2 6 2 2 2 3 2" xfId="4524"/>
    <cellStyle name="20% - uthevingsfarge 2 6 2 2 2 3 3" xfId="4525"/>
    <cellStyle name="20% - uthevingsfarge 2 6 2 2 2 4" xfId="4526"/>
    <cellStyle name="20% - uthevingsfarge 2 6 2 2 2 5" xfId="4527"/>
    <cellStyle name="20% - uthevingsfarge 2 6 2 2 2_Tabell 4.5-4.7" xfId="4519"/>
    <cellStyle name="20% - uthevingsfarge 2 6 2 2 3" xfId="4528"/>
    <cellStyle name="20% - uthevingsfarge 2 6 2 2 3 2" xfId="4529"/>
    <cellStyle name="20% - uthevingsfarge 2 6 2 2 3 2 2" xfId="4530"/>
    <cellStyle name="20% - uthevingsfarge 2 6 2 2 3 2 3" xfId="4531"/>
    <cellStyle name="20% - uthevingsfarge 2 6 2 2 3 3" xfId="4532"/>
    <cellStyle name="20% - uthevingsfarge 2 6 2 2 3 3 2" xfId="4533"/>
    <cellStyle name="20% - uthevingsfarge 2 6 2 2 3 3 3" xfId="4534"/>
    <cellStyle name="20% - uthevingsfarge 2 6 2 2 3 4" xfId="4535"/>
    <cellStyle name="20% - uthevingsfarge 2 6 2 2 3 5" xfId="4536"/>
    <cellStyle name="20% - uthevingsfarge 2 6 2 2 4" xfId="4537"/>
    <cellStyle name="20% - uthevingsfarge 2 6 2 2 4 2" xfId="4538"/>
    <cellStyle name="20% - uthevingsfarge 2 6 2 2 4 3" xfId="4539"/>
    <cellStyle name="20% - uthevingsfarge 2 6 2 2 5" xfId="4540"/>
    <cellStyle name="20% - uthevingsfarge 2 6 2 2 5 2" xfId="4541"/>
    <cellStyle name="20% - uthevingsfarge 2 6 2 2 5 3" xfId="4542"/>
    <cellStyle name="20% - uthevingsfarge 2 6 2 2 6" xfId="4543"/>
    <cellStyle name="20% - uthevingsfarge 2 6 2 2 6 2" xfId="4544"/>
    <cellStyle name="20% - uthevingsfarge 2 6 2 2 7" xfId="4545"/>
    <cellStyle name="20% - uthevingsfarge 2 6 2 2 7 2" xfId="4546"/>
    <cellStyle name="20% - uthevingsfarge 2 6 2 2 8" xfId="4547"/>
    <cellStyle name="20% - uthevingsfarge 2 6 2 2 9" xfId="4548"/>
    <cellStyle name="20% - uthevingsfarge 2 6 2 2_Tabell 4.5-4.7" xfId="4517"/>
    <cellStyle name="20% - uthevingsfarge 2 6 2 3" xfId="176"/>
    <cellStyle name="20% - uthevingsfarge 2 6 2 3 2" xfId="4550"/>
    <cellStyle name="20% - uthevingsfarge 2 6 2 3 2 2" xfId="4551"/>
    <cellStyle name="20% - uthevingsfarge 2 6 2 3 2 3" xfId="4552"/>
    <cellStyle name="20% - uthevingsfarge 2 6 2 3 3" xfId="4553"/>
    <cellStyle name="20% - uthevingsfarge 2 6 2 3 3 2" xfId="4554"/>
    <cellStyle name="20% - uthevingsfarge 2 6 2 3 3 3" xfId="4555"/>
    <cellStyle name="20% - uthevingsfarge 2 6 2 3 4" xfId="4556"/>
    <cellStyle name="20% - uthevingsfarge 2 6 2 3 5" xfId="4557"/>
    <cellStyle name="20% - uthevingsfarge 2 6 2 3_Tabell 4.5-4.7" xfId="4549"/>
    <cellStyle name="20% - uthevingsfarge 2 6 2 4" xfId="4558"/>
    <cellStyle name="20% - uthevingsfarge 2 6 2 4 2" xfId="4559"/>
    <cellStyle name="20% - uthevingsfarge 2 6 2 4 2 2" xfId="4560"/>
    <cellStyle name="20% - uthevingsfarge 2 6 2 4 2 3" xfId="4561"/>
    <cellStyle name="20% - uthevingsfarge 2 6 2 4 3" xfId="4562"/>
    <cellStyle name="20% - uthevingsfarge 2 6 2 4 3 2" xfId="4563"/>
    <cellStyle name="20% - uthevingsfarge 2 6 2 4 3 3" xfId="4564"/>
    <cellStyle name="20% - uthevingsfarge 2 6 2 4 4" xfId="4565"/>
    <cellStyle name="20% - uthevingsfarge 2 6 2 4 5" xfId="4566"/>
    <cellStyle name="20% - uthevingsfarge 2 6 2 5" xfId="4567"/>
    <cellStyle name="20% - uthevingsfarge 2 6 2 5 2" xfId="4568"/>
    <cellStyle name="20% - uthevingsfarge 2 6 2 5 3" xfId="4569"/>
    <cellStyle name="20% - uthevingsfarge 2 6 2 6" xfId="4570"/>
    <cellStyle name="20% - uthevingsfarge 2 6 2 6 2" xfId="4571"/>
    <cellStyle name="20% - uthevingsfarge 2 6 2 6 3" xfId="4572"/>
    <cellStyle name="20% - uthevingsfarge 2 6 2 7" xfId="4573"/>
    <cellStyle name="20% - uthevingsfarge 2 6 2 7 2" xfId="4574"/>
    <cellStyle name="20% - uthevingsfarge 2 6 2 8" xfId="4575"/>
    <cellStyle name="20% - uthevingsfarge 2 6 2 8 2" xfId="4576"/>
    <cellStyle name="20% - uthevingsfarge 2 6 2 9" xfId="4577"/>
    <cellStyle name="20% - uthevingsfarge 2 6 2_Tabell 4.5-4.7" xfId="4514"/>
    <cellStyle name="20% - uthevingsfarge 2 6 3" xfId="177"/>
    <cellStyle name="20% - uthevingsfarge 2 6 3 10" xfId="4579"/>
    <cellStyle name="20% - uthevingsfarge 2 6 3 2" xfId="178"/>
    <cellStyle name="20% - uthevingsfarge 2 6 3 2 2" xfId="4581"/>
    <cellStyle name="20% - uthevingsfarge 2 6 3 2 2 2" xfId="4582"/>
    <cellStyle name="20% - uthevingsfarge 2 6 3 2 2 3" xfId="4583"/>
    <cellStyle name="20% - uthevingsfarge 2 6 3 2 3" xfId="4584"/>
    <cellStyle name="20% - uthevingsfarge 2 6 3 2 3 2" xfId="4585"/>
    <cellStyle name="20% - uthevingsfarge 2 6 3 2 3 3" xfId="4586"/>
    <cellStyle name="20% - uthevingsfarge 2 6 3 2 4" xfId="4587"/>
    <cellStyle name="20% - uthevingsfarge 2 6 3 2 5" xfId="4588"/>
    <cellStyle name="20% - uthevingsfarge 2 6 3 2_Tabell 4.5-4.7" xfId="4580"/>
    <cellStyle name="20% - uthevingsfarge 2 6 3 3" xfId="4589"/>
    <cellStyle name="20% - uthevingsfarge 2 6 3 3 2" xfId="4590"/>
    <cellStyle name="20% - uthevingsfarge 2 6 3 3 2 2" xfId="4591"/>
    <cellStyle name="20% - uthevingsfarge 2 6 3 3 2 3" xfId="4592"/>
    <cellStyle name="20% - uthevingsfarge 2 6 3 3 3" xfId="4593"/>
    <cellStyle name="20% - uthevingsfarge 2 6 3 3 3 2" xfId="4594"/>
    <cellStyle name="20% - uthevingsfarge 2 6 3 3 3 3" xfId="4595"/>
    <cellStyle name="20% - uthevingsfarge 2 6 3 3 4" xfId="4596"/>
    <cellStyle name="20% - uthevingsfarge 2 6 3 3 5" xfId="4597"/>
    <cellStyle name="20% - uthevingsfarge 2 6 3 4" xfId="4598"/>
    <cellStyle name="20% - uthevingsfarge 2 6 3 4 2" xfId="4599"/>
    <cellStyle name="20% - uthevingsfarge 2 6 3 4 3" xfId="4600"/>
    <cellStyle name="20% - uthevingsfarge 2 6 3 5" xfId="4601"/>
    <cellStyle name="20% - uthevingsfarge 2 6 3 5 2" xfId="4602"/>
    <cellStyle name="20% - uthevingsfarge 2 6 3 5 3" xfId="4603"/>
    <cellStyle name="20% - uthevingsfarge 2 6 3 6" xfId="4604"/>
    <cellStyle name="20% - uthevingsfarge 2 6 3 6 2" xfId="4605"/>
    <cellStyle name="20% - uthevingsfarge 2 6 3 7" xfId="4606"/>
    <cellStyle name="20% - uthevingsfarge 2 6 3 7 2" xfId="4607"/>
    <cellStyle name="20% - uthevingsfarge 2 6 3 8" xfId="4608"/>
    <cellStyle name="20% - uthevingsfarge 2 6 3 9" xfId="4609"/>
    <cellStyle name="20% - uthevingsfarge 2 6 3_Tabell 4.5-4.7" xfId="4578"/>
    <cellStyle name="20% - uthevingsfarge 2 6 4" xfId="179"/>
    <cellStyle name="20% - uthevingsfarge 2 6 4 2" xfId="4611"/>
    <cellStyle name="20% - uthevingsfarge 2 6 4 2 2" xfId="4612"/>
    <cellStyle name="20% - uthevingsfarge 2 6 4 2 3" xfId="4613"/>
    <cellStyle name="20% - uthevingsfarge 2 6 4 3" xfId="4614"/>
    <cellStyle name="20% - uthevingsfarge 2 6 4 3 2" xfId="4615"/>
    <cellStyle name="20% - uthevingsfarge 2 6 4 3 3" xfId="4616"/>
    <cellStyle name="20% - uthevingsfarge 2 6 4 4" xfId="4617"/>
    <cellStyle name="20% - uthevingsfarge 2 6 4 5" xfId="4618"/>
    <cellStyle name="20% - uthevingsfarge 2 6 4_Tabell 4.5-4.7" xfId="4610"/>
    <cellStyle name="20% - uthevingsfarge 2 6 5" xfId="4619"/>
    <cellStyle name="20% - uthevingsfarge 2 6 5 2" xfId="4620"/>
    <cellStyle name="20% - uthevingsfarge 2 6 5 2 2" xfId="4621"/>
    <cellStyle name="20% - uthevingsfarge 2 6 5 2 3" xfId="4622"/>
    <cellStyle name="20% - uthevingsfarge 2 6 5 3" xfId="4623"/>
    <cellStyle name="20% - uthevingsfarge 2 6 5 3 2" xfId="4624"/>
    <cellStyle name="20% - uthevingsfarge 2 6 5 3 3" xfId="4625"/>
    <cellStyle name="20% - uthevingsfarge 2 6 5 4" xfId="4626"/>
    <cellStyle name="20% - uthevingsfarge 2 6 5 5" xfId="4627"/>
    <cellStyle name="20% - uthevingsfarge 2 6 6" xfId="4628"/>
    <cellStyle name="20% - uthevingsfarge 2 6 6 2" xfId="4629"/>
    <cellStyle name="20% - uthevingsfarge 2 6 6 3" xfId="4630"/>
    <cellStyle name="20% - uthevingsfarge 2 6 7" xfId="4631"/>
    <cellStyle name="20% - uthevingsfarge 2 6 7 2" xfId="4632"/>
    <cellStyle name="20% - uthevingsfarge 2 6 7 3" xfId="4633"/>
    <cellStyle name="20% - uthevingsfarge 2 6 8" xfId="4634"/>
    <cellStyle name="20% - uthevingsfarge 2 6 8 2" xfId="4635"/>
    <cellStyle name="20% - uthevingsfarge 2 6 9" xfId="4636"/>
    <cellStyle name="20% - uthevingsfarge 2 6 9 2" xfId="4637"/>
    <cellStyle name="20% - uthevingsfarge 2 6_Tabell 4.5-4.7" xfId="4510"/>
    <cellStyle name="20% - uthevingsfarge 2 7" xfId="180"/>
    <cellStyle name="20% - uthevingsfarge 2 7 10" xfId="4639"/>
    <cellStyle name="20% - uthevingsfarge 2 7 11" xfId="4640"/>
    <cellStyle name="20% - uthevingsfarge 2 7 2" xfId="181"/>
    <cellStyle name="20% - uthevingsfarge 2 7 2 10" xfId="4642"/>
    <cellStyle name="20% - uthevingsfarge 2 7 2 2" xfId="182"/>
    <cellStyle name="20% - uthevingsfarge 2 7 2 2 2" xfId="4644"/>
    <cellStyle name="20% - uthevingsfarge 2 7 2 2 2 2" xfId="4645"/>
    <cellStyle name="20% - uthevingsfarge 2 7 2 2 2 3" xfId="4646"/>
    <cellStyle name="20% - uthevingsfarge 2 7 2 2 3" xfId="4647"/>
    <cellStyle name="20% - uthevingsfarge 2 7 2 2 3 2" xfId="4648"/>
    <cellStyle name="20% - uthevingsfarge 2 7 2 2 3 3" xfId="4649"/>
    <cellStyle name="20% - uthevingsfarge 2 7 2 2 4" xfId="4650"/>
    <cellStyle name="20% - uthevingsfarge 2 7 2 2 5" xfId="4651"/>
    <cellStyle name="20% - uthevingsfarge 2 7 2 2_Tabell 4.5-4.7" xfId="4643"/>
    <cellStyle name="20% - uthevingsfarge 2 7 2 3" xfId="4652"/>
    <cellStyle name="20% - uthevingsfarge 2 7 2 3 2" xfId="4653"/>
    <cellStyle name="20% - uthevingsfarge 2 7 2 3 2 2" xfId="4654"/>
    <cellStyle name="20% - uthevingsfarge 2 7 2 3 2 3" xfId="4655"/>
    <cellStyle name="20% - uthevingsfarge 2 7 2 3 3" xfId="4656"/>
    <cellStyle name="20% - uthevingsfarge 2 7 2 3 3 2" xfId="4657"/>
    <cellStyle name="20% - uthevingsfarge 2 7 2 3 3 3" xfId="4658"/>
    <cellStyle name="20% - uthevingsfarge 2 7 2 3 4" xfId="4659"/>
    <cellStyle name="20% - uthevingsfarge 2 7 2 3 5" xfId="4660"/>
    <cellStyle name="20% - uthevingsfarge 2 7 2 4" xfId="4661"/>
    <cellStyle name="20% - uthevingsfarge 2 7 2 4 2" xfId="4662"/>
    <cellStyle name="20% - uthevingsfarge 2 7 2 4 3" xfId="4663"/>
    <cellStyle name="20% - uthevingsfarge 2 7 2 5" xfId="4664"/>
    <cellStyle name="20% - uthevingsfarge 2 7 2 5 2" xfId="4665"/>
    <cellStyle name="20% - uthevingsfarge 2 7 2 5 3" xfId="4666"/>
    <cellStyle name="20% - uthevingsfarge 2 7 2 6" xfId="4667"/>
    <cellStyle name="20% - uthevingsfarge 2 7 2 6 2" xfId="4668"/>
    <cellStyle name="20% - uthevingsfarge 2 7 2 7" xfId="4669"/>
    <cellStyle name="20% - uthevingsfarge 2 7 2 7 2" xfId="4670"/>
    <cellStyle name="20% - uthevingsfarge 2 7 2 8" xfId="4671"/>
    <cellStyle name="20% - uthevingsfarge 2 7 2 9" xfId="4672"/>
    <cellStyle name="20% - uthevingsfarge 2 7 2_Tabell 4.5-4.7" xfId="4641"/>
    <cellStyle name="20% - uthevingsfarge 2 7 3" xfId="183"/>
    <cellStyle name="20% - uthevingsfarge 2 7 3 2" xfId="4674"/>
    <cellStyle name="20% - uthevingsfarge 2 7 3 2 2" xfId="4675"/>
    <cellStyle name="20% - uthevingsfarge 2 7 3 2 3" xfId="4676"/>
    <cellStyle name="20% - uthevingsfarge 2 7 3 3" xfId="4677"/>
    <cellStyle name="20% - uthevingsfarge 2 7 3 3 2" xfId="4678"/>
    <cellStyle name="20% - uthevingsfarge 2 7 3 3 3" xfId="4679"/>
    <cellStyle name="20% - uthevingsfarge 2 7 3 4" xfId="4680"/>
    <cellStyle name="20% - uthevingsfarge 2 7 3 5" xfId="4681"/>
    <cellStyle name="20% - uthevingsfarge 2 7 3_Tabell 4.5-4.7" xfId="4673"/>
    <cellStyle name="20% - uthevingsfarge 2 7 4" xfId="4682"/>
    <cellStyle name="20% - uthevingsfarge 2 7 4 2" xfId="4683"/>
    <cellStyle name="20% - uthevingsfarge 2 7 4 2 2" xfId="4684"/>
    <cellStyle name="20% - uthevingsfarge 2 7 4 2 3" xfId="4685"/>
    <cellStyle name="20% - uthevingsfarge 2 7 4 3" xfId="4686"/>
    <cellStyle name="20% - uthevingsfarge 2 7 4 3 2" xfId="4687"/>
    <cellStyle name="20% - uthevingsfarge 2 7 4 3 3" xfId="4688"/>
    <cellStyle name="20% - uthevingsfarge 2 7 4 4" xfId="4689"/>
    <cellStyle name="20% - uthevingsfarge 2 7 4 5" xfId="4690"/>
    <cellStyle name="20% - uthevingsfarge 2 7 5" xfId="4691"/>
    <cellStyle name="20% - uthevingsfarge 2 7 5 2" xfId="4692"/>
    <cellStyle name="20% - uthevingsfarge 2 7 5 3" xfId="4693"/>
    <cellStyle name="20% - uthevingsfarge 2 7 6" xfId="4694"/>
    <cellStyle name="20% - uthevingsfarge 2 7 6 2" xfId="4695"/>
    <cellStyle name="20% - uthevingsfarge 2 7 6 3" xfId="4696"/>
    <cellStyle name="20% - uthevingsfarge 2 7 7" xfId="4697"/>
    <cellStyle name="20% - uthevingsfarge 2 7 7 2" xfId="4698"/>
    <cellStyle name="20% - uthevingsfarge 2 7 8" xfId="4699"/>
    <cellStyle name="20% - uthevingsfarge 2 7 8 2" xfId="4700"/>
    <cellStyle name="20% - uthevingsfarge 2 7 9" xfId="4701"/>
    <cellStyle name="20% - uthevingsfarge 2 7_Tabell 4.5-4.7" xfId="4638"/>
    <cellStyle name="20% - uthevingsfarge 2 8" xfId="184"/>
    <cellStyle name="20% - uthevingsfarge 2 8 10" xfId="4703"/>
    <cellStyle name="20% - uthevingsfarge 2 8 11" xfId="4704"/>
    <cellStyle name="20% - uthevingsfarge 2 8 2" xfId="185"/>
    <cellStyle name="20% - uthevingsfarge 2 8 2 10" xfId="4706"/>
    <cellStyle name="20% - uthevingsfarge 2 8 2 2" xfId="186"/>
    <cellStyle name="20% - uthevingsfarge 2 8 2 2 2" xfId="4708"/>
    <cellStyle name="20% - uthevingsfarge 2 8 2 2 2 2" xfId="4709"/>
    <cellStyle name="20% - uthevingsfarge 2 8 2 2 2 3" xfId="4710"/>
    <cellStyle name="20% - uthevingsfarge 2 8 2 2 3" xfId="4711"/>
    <cellStyle name="20% - uthevingsfarge 2 8 2 2 3 2" xfId="4712"/>
    <cellStyle name="20% - uthevingsfarge 2 8 2 2 3 3" xfId="4713"/>
    <cellStyle name="20% - uthevingsfarge 2 8 2 2 4" xfId="4714"/>
    <cellStyle name="20% - uthevingsfarge 2 8 2 2 5" xfId="4715"/>
    <cellStyle name="20% - uthevingsfarge 2 8 2 2_Tabell 4.5-4.7" xfId="4707"/>
    <cellStyle name="20% - uthevingsfarge 2 8 2 3" xfId="4716"/>
    <cellStyle name="20% - uthevingsfarge 2 8 2 3 2" xfId="4717"/>
    <cellStyle name="20% - uthevingsfarge 2 8 2 3 2 2" xfId="4718"/>
    <cellStyle name="20% - uthevingsfarge 2 8 2 3 2 3" xfId="4719"/>
    <cellStyle name="20% - uthevingsfarge 2 8 2 3 3" xfId="4720"/>
    <cellStyle name="20% - uthevingsfarge 2 8 2 3 3 2" xfId="4721"/>
    <cellStyle name="20% - uthevingsfarge 2 8 2 3 3 3" xfId="4722"/>
    <cellStyle name="20% - uthevingsfarge 2 8 2 3 4" xfId="4723"/>
    <cellStyle name="20% - uthevingsfarge 2 8 2 3 5" xfId="4724"/>
    <cellStyle name="20% - uthevingsfarge 2 8 2 4" xfId="4725"/>
    <cellStyle name="20% - uthevingsfarge 2 8 2 4 2" xfId="4726"/>
    <cellStyle name="20% - uthevingsfarge 2 8 2 4 3" xfId="4727"/>
    <cellStyle name="20% - uthevingsfarge 2 8 2 5" xfId="4728"/>
    <cellStyle name="20% - uthevingsfarge 2 8 2 5 2" xfId="4729"/>
    <cellStyle name="20% - uthevingsfarge 2 8 2 5 3" xfId="4730"/>
    <cellStyle name="20% - uthevingsfarge 2 8 2 6" xfId="4731"/>
    <cellStyle name="20% - uthevingsfarge 2 8 2 6 2" xfId="4732"/>
    <cellStyle name="20% - uthevingsfarge 2 8 2 7" xfId="4733"/>
    <cellStyle name="20% - uthevingsfarge 2 8 2 7 2" xfId="4734"/>
    <cellStyle name="20% - uthevingsfarge 2 8 2 8" xfId="4735"/>
    <cellStyle name="20% - uthevingsfarge 2 8 2 9" xfId="4736"/>
    <cellStyle name="20% - uthevingsfarge 2 8 2_Tabell 4.5-4.7" xfId="4705"/>
    <cellStyle name="20% - uthevingsfarge 2 8 3" xfId="187"/>
    <cellStyle name="20% - uthevingsfarge 2 8 3 2" xfId="4738"/>
    <cellStyle name="20% - uthevingsfarge 2 8 3 2 2" xfId="4739"/>
    <cellStyle name="20% - uthevingsfarge 2 8 3 2 3" xfId="4740"/>
    <cellStyle name="20% - uthevingsfarge 2 8 3 3" xfId="4741"/>
    <cellStyle name="20% - uthevingsfarge 2 8 3 3 2" xfId="4742"/>
    <cellStyle name="20% - uthevingsfarge 2 8 3 3 3" xfId="4743"/>
    <cellStyle name="20% - uthevingsfarge 2 8 3 4" xfId="4744"/>
    <cellStyle name="20% - uthevingsfarge 2 8 3 5" xfId="4745"/>
    <cellStyle name="20% - uthevingsfarge 2 8 3_Tabell 4.5-4.7" xfId="4737"/>
    <cellStyle name="20% - uthevingsfarge 2 8 4" xfId="4746"/>
    <cellStyle name="20% - uthevingsfarge 2 8 4 2" xfId="4747"/>
    <cellStyle name="20% - uthevingsfarge 2 8 4 2 2" xfId="4748"/>
    <cellStyle name="20% - uthevingsfarge 2 8 4 2 3" xfId="4749"/>
    <cellStyle name="20% - uthevingsfarge 2 8 4 3" xfId="4750"/>
    <cellStyle name="20% - uthevingsfarge 2 8 4 3 2" xfId="4751"/>
    <cellStyle name="20% - uthevingsfarge 2 8 4 3 3" xfId="4752"/>
    <cellStyle name="20% - uthevingsfarge 2 8 4 4" xfId="4753"/>
    <cellStyle name="20% - uthevingsfarge 2 8 4 5" xfId="4754"/>
    <cellStyle name="20% - uthevingsfarge 2 8 5" xfId="4755"/>
    <cellStyle name="20% - uthevingsfarge 2 8 5 2" xfId="4756"/>
    <cellStyle name="20% - uthevingsfarge 2 8 5 3" xfId="4757"/>
    <cellStyle name="20% - uthevingsfarge 2 8 6" xfId="4758"/>
    <cellStyle name="20% - uthevingsfarge 2 8 6 2" xfId="4759"/>
    <cellStyle name="20% - uthevingsfarge 2 8 6 3" xfId="4760"/>
    <cellStyle name="20% - uthevingsfarge 2 8 7" xfId="4761"/>
    <cellStyle name="20% - uthevingsfarge 2 8 7 2" xfId="4762"/>
    <cellStyle name="20% - uthevingsfarge 2 8 8" xfId="4763"/>
    <cellStyle name="20% - uthevingsfarge 2 8 8 2" xfId="4764"/>
    <cellStyle name="20% - uthevingsfarge 2 8 9" xfId="4765"/>
    <cellStyle name="20% - uthevingsfarge 2 8_Tabell 4.5-4.7" xfId="4702"/>
    <cellStyle name="20% - uthevingsfarge 2 9" xfId="188"/>
    <cellStyle name="20% - uthevingsfarge 2 9 10" xfId="4767"/>
    <cellStyle name="20% - uthevingsfarge 2 9 2" xfId="189"/>
    <cellStyle name="20% - uthevingsfarge 2 9 2 2" xfId="4769"/>
    <cellStyle name="20% - uthevingsfarge 2 9 2 2 2" xfId="4770"/>
    <cellStyle name="20% - uthevingsfarge 2 9 2 2 3" xfId="4771"/>
    <cellStyle name="20% - uthevingsfarge 2 9 2 3" xfId="4772"/>
    <cellStyle name="20% - uthevingsfarge 2 9 2 3 2" xfId="4773"/>
    <cellStyle name="20% - uthevingsfarge 2 9 2 3 3" xfId="4774"/>
    <cellStyle name="20% - uthevingsfarge 2 9 2 4" xfId="4775"/>
    <cellStyle name="20% - uthevingsfarge 2 9 2 5" xfId="4776"/>
    <cellStyle name="20% - uthevingsfarge 2 9 2_Tabell 4.5-4.7" xfId="4768"/>
    <cellStyle name="20% - uthevingsfarge 2 9 3" xfId="4777"/>
    <cellStyle name="20% - uthevingsfarge 2 9 3 2" xfId="4778"/>
    <cellStyle name="20% - uthevingsfarge 2 9 3 2 2" xfId="4779"/>
    <cellStyle name="20% - uthevingsfarge 2 9 3 2 3" xfId="4780"/>
    <cellStyle name="20% - uthevingsfarge 2 9 3 3" xfId="4781"/>
    <cellStyle name="20% - uthevingsfarge 2 9 3 3 2" xfId="4782"/>
    <cellStyle name="20% - uthevingsfarge 2 9 3 3 3" xfId="4783"/>
    <cellStyle name="20% - uthevingsfarge 2 9 3 4" xfId="4784"/>
    <cellStyle name="20% - uthevingsfarge 2 9 3 5" xfId="4785"/>
    <cellStyle name="20% - uthevingsfarge 2 9 4" xfId="4786"/>
    <cellStyle name="20% - uthevingsfarge 2 9 4 2" xfId="4787"/>
    <cellStyle name="20% - uthevingsfarge 2 9 4 3" xfId="4788"/>
    <cellStyle name="20% - uthevingsfarge 2 9 5" xfId="4789"/>
    <cellStyle name="20% - uthevingsfarge 2 9 5 2" xfId="4790"/>
    <cellStyle name="20% - uthevingsfarge 2 9 5 3" xfId="4791"/>
    <cellStyle name="20% - uthevingsfarge 2 9 6" xfId="4792"/>
    <cellStyle name="20% - uthevingsfarge 2 9 6 2" xfId="4793"/>
    <cellStyle name="20% - uthevingsfarge 2 9 7" xfId="4794"/>
    <cellStyle name="20% - uthevingsfarge 2 9 7 2" xfId="4795"/>
    <cellStyle name="20% - uthevingsfarge 2 9 8" xfId="4796"/>
    <cellStyle name="20% - uthevingsfarge 2 9 9" xfId="4797"/>
    <cellStyle name="20% - uthevingsfarge 2 9_Tabell 4.5-4.7" xfId="4766"/>
    <cellStyle name="20% - uthevingsfarge 3 10" xfId="190"/>
    <cellStyle name="20% - uthevingsfarge 3 10 2" xfId="4799"/>
    <cellStyle name="20% - uthevingsfarge 3 10 2 2" xfId="4800"/>
    <cellStyle name="20% - uthevingsfarge 3 10 2 3" xfId="4801"/>
    <cellStyle name="20% - uthevingsfarge 3 10 3" xfId="4802"/>
    <cellStyle name="20% - uthevingsfarge 3 10 3 2" xfId="4803"/>
    <cellStyle name="20% - uthevingsfarge 3 10 3 3" xfId="4804"/>
    <cellStyle name="20% - uthevingsfarge 3 10 4" xfId="4805"/>
    <cellStyle name="20% - uthevingsfarge 3 10 5" xfId="4806"/>
    <cellStyle name="20% - uthevingsfarge 3 10_Tabell 4.5-4.7" xfId="4798"/>
    <cellStyle name="20% - uthevingsfarge 3 11" xfId="4807"/>
    <cellStyle name="20% - uthevingsfarge 3 11 2" xfId="4808"/>
    <cellStyle name="20% - uthevingsfarge 3 11 2 2" xfId="4809"/>
    <cellStyle name="20% - uthevingsfarge 3 11 2 3" xfId="4810"/>
    <cellStyle name="20% - uthevingsfarge 3 11 3" xfId="4811"/>
    <cellStyle name="20% - uthevingsfarge 3 11 3 2" xfId="4812"/>
    <cellStyle name="20% - uthevingsfarge 3 11 3 3" xfId="4813"/>
    <cellStyle name="20% - uthevingsfarge 3 11 4" xfId="4814"/>
    <cellStyle name="20% - uthevingsfarge 3 11 5" xfId="4815"/>
    <cellStyle name="20% - uthevingsfarge 3 12" xfId="4816"/>
    <cellStyle name="20% - uthevingsfarge 3 12 2" xfId="4817"/>
    <cellStyle name="20% - uthevingsfarge 3 12 3" xfId="4818"/>
    <cellStyle name="20% - uthevingsfarge 3 13" xfId="4819"/>
    <cellStyle name="20% - uthevingsfarge 3 13 2" xfId="4820"/>
    <cellStyle name="20% - uthevingsfarge 3 13 3" xfId="4821"/>
    <cellStyle name="20% - uthevingsfarge 3 14" xfId="4822"/>
    <cellStyle name="20% - uthevingsfarge 3 14 2" xfId="4823"/>
    <cellStyle name="20% - uthevingsfarge 3 15" xfId="4824"/>
    <cellStyle name="20% - uthevingsfarge 3 15 2" xfId="4825"/>
    <cellStyle name="20% - uthevingsfarge 3 16" xfId="4826"/>
    <cellStyle name="20% - uthevingsfarge 3 17" xfId="4827"/>
    <cellStyle name="20% - uthevingsfarge 3 18" xfId="4828"/>
    <cellStyle name="20% - uthevingsfarge 3 2" xfId="191"/>
    <cellStyle name="20% - uthevingsfarge 3 2 10" xfId="4830"/>
    <cellStyle name="20% - uthevingsfarge 3 2 10 2" xfId="4831"/>
    <cellStyle name="20% - uthevingsfarge 3 2 11" xfId="4832"/>
    <cellStyle name="20% - uthevingsfarge 3 2 11 2" xfId="4833"/>
    <cellStyle name="20% - uthevingsfarge 3 2 12" xfId="4834"/>
    <cellStyle name="20% - uthevingsfarge 3 2 13" xfId="4835"/>
    <cellStyle name="20% - uthevingsfarge 3 2 14" xfId="4836"/>
    <cellStyle name="20% - uthevingsfarge 3 2 2" xfId="192"/>
    <cellStyle name="20% - uthevingsfarge 3 2 2 10" xfId="4838"/>
    <cellStyle name="20% - uthevingsfarge 3 2 2 11" xfId="4839"/>
    <cellStyle name="20% - uthevingsfarge 3 2 2 12" xfId="4840"/>
    <cellStyle name="20% - uthevingsfarge 3 2 2 2" xfId="193"/>
    <cellStyle name="20% - uthevingsfarge 3 2 2 2 10" xfId="4842"/>
    <cellStyle name="20% - uthevingsfarge 3 2 2 2 11" xfId="4843"/>
    <cellStyle name="20% - uthevingsfarge 3 2 2 2 2" xfId="194"/>
    <cellStyle name="20% - uthevingsfarge 3 2 2 2 2 10" xfId="4845"/>
    <cellStyle name="20% - uthevingsfarge 3 2 2 2 2 2" xfId="195"/>
    <cellStyle name="20% - uthevingsfarge 3 2 2 2 2 2 2" xfId="4847"/>
    <cellStyle name="20% - uthevingsfarge 3 2 2 2 2 2 2 2" xfId="4848"/>
    <cellStyle name="20% - uthevingsfarge 3 2 2 2 2 2 2 3" xfId="4849"/>
    <cellStyle name="20% - uthevingsfarge 3 2 2 2 2 2 3" xfId="4850"/>
    <cellStyle name="20% - uthevingsfarge 3 2 2 2 2 2 3 2" xfId="4851"/>
    <cellStyle name="20% - uthevingsfarge 3 2 2 2 2 2 3 3" xfId="4852"/>
    <cellStyle name="20% - uthevingsfarge 3 2 2 2 2 2 4" xfId="4853"/>
    <cellStyle name="20% - uthevingsfarge 3 2 2 2 2 2 5" xfId="4854"/>
    <cellStyle name="20% - uthevingsfarge 3 2 2 2 2 2_Tabell 4.5-4.7" xfId="4846"/>
    <cellStyle name="20% - uthevingsfarge 3 2 2 2 2 3" xfId="4855"/>
    <cellStyle name="20% - uthevingsfarge 3 2 2 2 2 3 2" xfId="4856"/>
    <cellStyle name="20% - uthevingsfarge 3 2 2 2 2 3 2 2" xfId="4857"/>
    <cellStyle name="20% - uthevingsfarge 3 2 2 2 2 3 2 3" xfId="4858"/>
    <cellStyle name="20% - uthevingsfarge 3 2 2 2 2 3 3" xfId="4859"/>
    <cellStyle name="20% - uthevingsfarge 3 2 2 2 2 3 3 2" xfId="4860"/>
    <cellStyle name="20% - uthevingsfarge 3 2 2 2 2 3 3 3" xfId="4861"/>
    <cellStyle name="20% - uthevingsfarge 3 2 2 2 2 3 4" xfId="4862"/>
    <cellStyle name="20% - uthevingsfarge 3 2 2 2 2 3 5" xfId="4863"/>
    <cellStyle name="20% - uthevingsfarge 3 2 2 2 2 4" xfId="4864"/>
    <cellStyle name="20% - uthevingsfarge 3 2 2 2 2 4 2" xfId="4865"/>
    <cellStyle name="20% - uthevingsfarge 3 2 2 2 2 4 3" xfId="4866"/>
    <cellStyle name="20% - uthevingsfarge 3 2 2 2 2 5" xfId="4867"/>
    <cellStyle name="20% - uthevingsfarge 3 2 2 2 2 5 2" xfId="4868"/>
    <cellStyle name="20% - uthevingsfarge 3 2 2 2 2 5 3" xfId="4869"/>
    <cellStyle name="20% - uthevingsfarge 3 2 2 2 2 6" xfId="4870"/>
    <cellStyle name="20% - uthevingsfarge 3 2 2 2 2 6 2" xfId="4871"/>
    <cellStyle name="20% - uthevingsfarge 3 2 2 2 2 7" xfId="4872"/>
    <cellStyle name="20% - uthevingsfarge 3 2 2 2 2 7 2" xfId="4873"/>
    <cellStyle name="20% - uthevingsfarge 3 2 2 2 2 8" xfId="4874"/>
    <cellStyle name="20% - uthevingsfarge 3 2 2 2 2 9" xfId="4875"/>
    <cellStyle name="20% - uthevingsfarge 3 2 2 2 2_Tabell 4.5-4.7" xfId="4844"/>
    <cellStyle name="20% - uthevingsfarge 3 2 2 2 3" xfId="196"/>
    <cellStyle name="20% - uthevingsfarge 3 2 2 2 3 2" xfId="4877"/>
    <cellStyle name="20% - uthevingsfarge 3 2 2 2 3 2 2" xfId="4878"/>
    <cellStyle name="20% - uthevingsfarge 3 2 2 2 3 2 3" xfId="4879"/>
    <cellStyle name="20% - uthevingsfarge 3 2 2 2 3 3" xfId="4880"/>
    <cellStyle name="20% - uthevingsfarge 3 2 2 2 3 3 2" xfId="4881"/>
    <cellStyle name="20% - uthevingsfarge 3 2 2 2 3 3 3" xfId="4882"/>
    <cellStyle name="20% - uthevingsfarge 3 2 2 2 3 4" xfId="4883"/>
    <cellStyle name="20% - uthevingsfarge 3 2 2 2 3 5" xfId="4884"/>
    <cellStyle name="20% - uthevingsfarge 3 2 2 2 3_Tabell 4.5-4.7" xfId="4876"/>
    <cellStyle name="20% - uthevingsfarge 3 2 2 2 4" xfId="4885"/>
    <cellStyle name="20% - uthevingsfarge 3 2 2 2 4 2" xfId="4886"/>
    <cellStyle name="20% - uthevingsfarge 3 2 2 2 4 2 2" xfId="4887"/>
    <cellStyle name="20% - uthevingsfarge 3 2 2 2 4 2 3" xfId="4888"/>
    <cellStyle name="20% - uthevingsfarge 3 2 2 2 4 3" xfId="4889"/>
    <cellStyle name="20% - uthevingsfarge 3 2 2 2 4 3 2" xfId="4890"/>
    <cellStyle name="20% - uthevingsfarge 3 2 2 2 4 3 3" xfId="4891"/>
    <cellStyle name="20% - uthevingsfarge 3 2 2 2 4 4" xfId="4892"/>
    <cellStyle name="20% - uthevingsfarge 3 2 2 2 4 5" xfId="4893"/>
    <cellStyle name="20% - uthevingsfarge 3 2 2 2 5" xfId="4894"/>
    <cellStyle name="20% - uthevingsfarge 3 2 2 2 5 2" xfId="4895"/>
    <cellStyle name="20% - uthevingsfarge 3 2 2 2 5 3" xfId="4896"/>
    <cellStyle name="20% - uthevingsfarge 3 2 2 2 6" xfId="4897"/>
    <cellStyle name="20% - uthevingsfarge 3 2 2 2 6 2" xfId="4898"/>
    <cellStyle name="20% - uthevingsfarge 3 2 2 2 6 3" xfId="4899"/>
    <cellStyle name="20% - uthevingsfarge 3 2 2 2 7" xfId="4900"/>
    <cellStyle name="20% - uthevingsfarge 3 2 2 2 7 2" xfId="4901"/>
    <cellStyle name="20% - uthevingsfarge 3 2 2 2 8" xfId="4902"/>
    <cellStyle name="20% - uthevingsfarge 3 2 2 2 8 2" xfId="4903"/>
    <cellStyle name="20% - uthevingsfarge 3 2 2 2 9" xfId="4904"/>
    <cellStyle name="20% - uthevingsfarge 3 2 2 2_Tabell 4.5-4.7" xfId="4841"/>
    <cellStyle name="20% - uthevingsfarge 3 2 2 3" xfId="197"/>
    <cellStyle name="20% - uthevingsfarge 3 2 2 3 10" xfId="4906"/>
    <cellStyle name="20% - uthevingsfarge 3 2 2 3 2" xfId="198"/>
    <cellStyle name="20% - uthevingsfarge 3 2 2 3 2 2" xfId="4908"/>
    <cellStyle name="20% - uthevingsfarge 3 2 2 3 2 2 2" xfId="4909"/>
    <cellStyle name="20% - uthevingsfarge 3 2 2 3 2 2 3" xfId="4910"/>
    <cellStyle name="20% - uthevingsfarge 3 2 2 3 2 3" xfId="4911"/>
    <cellStyle name="20% - uthevingsfarge 3 2 2 3 2 3 2" xfId="4912"/>
    <cellStyle name="20% - uthevingsfarge 3 2 2 3 2 3 3" xfId="4913"/>
    <cellStyle name="20% - uthevingsfarge 3 2 2 3 2 4" xfId="4914"/>
    <cellStyle name="20% - uthevingsfarge 3 2 2 3 2 5" xfId="4915"/>
    <cellStyle name="20% - uthevingsfarge 3 2 2 3 2_Tabell 4.5-4.7" xfId="4907"/>
    <cellStyle name="20% - uthevingsfarge 3 2 2 3 3" xfId="4916"/>
    <cellStyle name="20% - uthevingsfarge 3 2 2 3 3 2" xfId="4917"/>
    <cellStyle name="20% - uthevingsfarge 3 2 2 3 3 2 2" xfId="4918"/>
    <cellStyle name="20% - uthevingsfarge 3 2 2 3 3 2 3" xfId="4919"/>
    <cellStyle name="20% - uthevingsfarge 3 2 2 3 3 3" xfId="4920"/>
    <cellStyle name="20% - uthevingsfarge 3 2 2 3 3 3 2" xfId="4921"/>
    <cellStyle name="20% - uthevingsfarge 3 2 2 3 3 3 3" xfId="4922"/>
    <cellStyle name="20% - uthevingsfarge 3 2 2 3 3 4" xfId="4923"/>
    <cellStyle name="20% - uthevingsfarge 3 2 2 3 3 5" xfId="4924"/>
    <cellStyle name="20% - uthevingsfarge 3 2 2 3 4" xfId="4925"/>
    <cellStyle name="20% - uthevingsfarge 3 2 2 3 4 2" xfId="4926"/>
    <cellStyle name="20% - uthevingsfarge 3 2 2 3 4 3" xfId="4927"/>
    <cellStyle name="20% - uthevingsfarge 3 2 2 3 5" xfId="4928"/>
    <cellStyle name="20% - uthevingsfarge 3 2 2 3 5 2" xfId="4929"/>
    <cellStyle name="20% - uthevingsfarge 3 2 2 3 5 3" xfId="4930"/>
    <cellStyle name="20% - uthevingsfarge 3 2 2 3 6" xfId="4931"/>
    <cellStyle name="20% - uthevingsfarge 3 2 2 3 6 2" xfId="4932"/>
    <cellStyle name="20% - uthevingsfarge 3 2 2 3 7" xfId="4933"/>
    <cellStyle name="20% - uthevingsfarge 3 2 2 3 7 2" xfId="4934"/>
    <cellStyle name="20% - uthevingsfarge 3 2 2 3 8" xfId="4935"/>
    <cellStyle name="20% - uthevingsfarge 3 2 2 3 9" xfId="4936"/>
    <cellStyle name="20% - uthevingsfarge 3 2 2 3_Tabell 4.5-4.7" xfId="4905"/>
    <cellStyle name="20% - uthevingsfarge 3 2 2 4" xfId="199"/>
    <cellStyle name="20% - uthevingsfarge 3 2 2 4 2" xfId="4938"/>
    <cellStyle name="20% - uthevingsfarge 3 2 2 4 2 2" xfId="4939"/>
    <cellStyle name="20% - uthevingsfarge 3 2 2 4 2 3" xfId="4940"/>
    <cellStyle name="20% - uthevingsfarge 3 2 2 4 3" xfId="4941"/>
    <cellStyle name="20% - uthevingsfarge 3 2 2 4 3 2" xfId="4942"/>
    <cellStyle name="20% - uthevingsfarge 3 2 2 4 3 3" xfId="4943"/>
    <cellStyle name="20% - uthevingsfarge 3 2 2 4 4" xfId="4944"/>
    <cellStyle name="20% - uthevingsfarge 3 2 2 4 5" xfId="4945"/>
    <cellStyle name="20% - uthevingsfarge 3 2 2 4_Tabell 4.5-4.7" xfId="4937"/>
    <cellStyle name="20% - uthevingsfarge 3 2 2 5" xfId="4946"/>
    <cellStyle name="20% - uthevingsfarge 3 2 2 5 2" xfId="4947"/>
    <cellStyle name="20% - uthevingsfarge 3 2 2 5 2 2" xfId="4948"/>
    <cellStyle name="20% - uthevingsfarge 3 2 2 5 2 3" xfId="4949"/>
    <cellStyle name="20% - uthevingsfarge 3 2 2 5 3" xfId="4950"/>
    <cellStyle name="20% - uthevingsfarge 3 2 2 5 3 2" xfId="4951"/>
    <cellStyle name="20% - uthevingsfarge 3 2 2 5 3 3" xfId="4952"/>
    <cellStyle name="20% - uthevingsfarge 3 2 2 5 4" xfId="4953"/>
    <cellStyle name="20% - uthevingsfarge 3 2 2 5 5" xfId="4954"/>
    <cellStyle name="20% - uthevingsfarge 3 2 2 6" xfId="4955"/>
    <cellStyle name="20% - uthevingsfarge 3 2 2 6 2" xfId="4956"/>
    <cellStyle name="20% - uthevingsfarge 3 2 2 6 3" xfId="4957"/>
    <cellStyle name="20% - uthevingsfarge 3 2 2 7" xfId="4958"/>
    <cellStyle name="20% - uthevingsfarge 3 2 2 7 2" xfId="4959"/>
    <cellStyle name="20% - uthevingsfarge 3 2 2 7 3" xfId="4960"/>
    <cellStyle name="20% - uthevingsfarge 3 2 2 8" xfId="4961"/>
    <cellStyle name="20% - uthevingsfarge 3 2 2 8 2" xfId="4962"/>
    <cellStyle name="20% - uthevingsfarge 3 2 2 9" xfId="4963"/>
    <cellStyle name="20% - uthevingsfarge 3 2 2 9 2" xfId="4964"/>
    <cellStyle name="20% - uthevingsfarge 3 2 2_Tabell 4.5-4.7" xfId="4837"/>
    <cellStyle name="20% - uthevingsfarge 3 2 3" xfId="200"/>
    <cellStyle name="20% - uthevingsfarge 3 2 3 10" xfId="4966"/>
    <cellStyle name="20% - uthevingsfarge 3 2 3 11" xfId="4967"/>
    <cellStyle name="20% - uthevingsfarge 3 2 3 2" xfId="201"/>
    <cellStyle name="20% - uthevingsfarge 3 2 3 2 10" xfId="4969"/>
    <cellStyle name="20% - uthevingsfarge 3 2 3 2 2" xfId="202"/>
    <cellStyle name="20% - uthevingsfarge 3 2 3 2 2 2" xfId="4971"/>
    <cellStyle name="20% - uthevingsfarge 3 2 3 2 2 2 2" xfId="4972"/>
    <cellStyle name="20% - uthevingsfarge 3 2 3 2 2 2 3" xfId="4973"/>
    <cellStyle name="20% - uthevingsfarge 3 2 3 2 2 3" xfId="4974"/>
    <cellStyle name="20% - uthevingsfarge 3 2 3 2 2 3 2" xfId="4975"/>
    <cellStyle name="20% - uthevingsfarge 3 2 3 2 2 3 3" xfId="4976"/>
    <cellStyle name="20% - uthevingsfarge 3 2 3 2 2 4" xfId="4977"/>
    <cellStyle name="20% - uthevingsfarge 3 2 3 2 2 5" xfId="4978"/>
    <cellStyle name="20% - uthevingsfarge 3 2 3 2 2_Tabell 4.5-4.7" xfId="4970"/>
    <cellStyle name="20% - uthevingsfarge 3 2 3 2 3" xfId="4979"/>
    <cellStyle name="20% - uthevingsfarge 3 2 3 2 3 2" xfId="4980"/>
    <cellStyle name="20% - uthevingsfarge 3 2 3 2 3 2 2" xfId="4981"/>
    <cellStyle name="20% - uthevingsfarge 3 2 3 2 3 2 3" xfId="4982"/>
    <cellStyle name="20% - uthevingsfarge 3 2 3 2 3 3" xfId="4983"/>
    <cellStyle name="20% - uthevingsfarge 3 2 3 2 3 3 2" xfId="4984"/>
    <cellStyle name="20% - uthevingsfarge 3 2 3 2 3 3 3" xfId="4985"/>
    <cellStyle name="20% - uthevingsfarge 3 2 3 2 3 4" xfId="4986"/>
    <cellStyle name="20% - uthevingsfarge 3 2 3 2 3 5" xfId="4987"/>
    <cellStyle name="20% - uthevingsfarge 3 2 3 2 4" xfId="4988"/>
    <cellStyle name="20% - uthevingsfarge 3 2 3 2 4 2" xfId="4989"/>
    <cellStyle name="20% - uthevingsfarge 3 2 3 2 4 3" xfId="4990"/>
    <cellStyle name="20% - uthevingsfarge 3 2 3 2 5" xfId="4991"/>
    <cellStyle name="20% - uthevingsfarge 3 2 3 2 5 2" xfId="4992"/>
    <cellStyle name="20% - uthevingsfarge 3 2 3 2 5 3" xfId="4993"/>
    <cellStyle name="20% - uthevingsfarge 3 2 3 2 6" xfId="4994"/>
    <cellStyle name="20% - uthevingsfarge 3 2 3 2 6 2" xfId="4995"/>
    <cellStyle name="20% - uthevingsfarge 3 2 3 2 7" xfId="4996"/>
    <cellStyle name="20% - uthevingsfarge 3 2 3 2 7 2" xfId="4997"/>
    <cellStyle name="20% - uthevingsfarge 3 2 3 2 8" xfId="4998"/>
    <cellStyle name="20% - uthevingsfarge 3 2 3 2 9" xfId="4999"/>
    <cellStyle name="20% - uthevingsfarge 3 2 3 2_Tabell 4.5-4.7" xfId="4968"/>
    <cellStyle name="20% - uthevingsfarge 3 2 3 3" xfId="203"/>
    <cellStyle name="20% - uthevingsfarge 3 2 3 3 2" xfId="5001"/>
    <cellStyle name="20% - uthevingsfarge 3 2 3 3 2 2" xfId="5002"/>
    <cellStyle name="20% - uthevingsfarge 3 2 3 3 2 3" xfId="5003"/>
    <cellStyle name="20% - uthevingsfarge 3 2 3 3 3" xfId="5004"/>
    <cellStyle name="20% - uthevingsfarge 3 2 3 3 3 2" xfId="5005"/>
    <cellStyle name="20% - uthevingsfarge 3 2 3 3 3 3" xfId="5006"/>
    <cellStyle name="20% - uthevingsfarge 3 2 3 3 4" xfId="5007"/>
    <cellStyle name="20% - uthevingsfarge 3 2 3 3 5" xfId="5008"/>
    <cellStyle name="20% - uthevingsfarge 3 2 3 3_Tabell 4.5-4.7" xfId="5000"/>
    <cellStyle name="20% - uthevingsfarge 3 2 3 4" xfId="5009"/>
    <cellStyle name="20% - uthevingsfarge 3 2 3 4 2" xfId="5010"/>
    <cellStyle name="20% - uthevingsfarge 3 2 3 4 2 2" xfId="5011"/>
    <cellStyle name="20% - uthevingsfarge 3 2 3 4 2 3" xfId="5012"/>
    <cellStyle name="20% - uthevingsfarge 3 2 3 4 3" xfId="5013"/>
    <cellStyle name="20% - uthevingsfarge 3 2 3 4 3 2" xfId="5014"/>
    <cellStyle name="20% - uthevingsfarge 3 2 3 4 3 3" xfId="5015"/>
    <cellStyle name="20% - uthevingsfarge 3 2 3 4 4" xfId="5016"/>
    <cellStyle name="20% - uthevingsfarge 3 2 3 4 5" xfId="5017"/>
    <cellStyle name="20% - uthevingsfarge 3 2 3 5" xfId="5018"/>
    <cellStyle name="20% - uthevingsfarge 3 2 3 5 2" xfId="5019"/>
    <cellStyle name="20% - uthevingsfarge 3 2 3 5 3" xfId="5020"/>
    <cellStyle name="20% - uthevingsfarge 3 2 3 6" xfId="5021"/>
    <cellStyle name="20% - uthevingsfarge 3 2 3 6 2" xfId="5022"/>
    <cellStyle name="20% - uthevingsfarge 3 2 3 6 3" xfId="5023"/>
    <cellStyle name="20% - uthevingsfarge 3 2 3 7" xfId="5024"/>
    <cellStyle name="20% - uthevingsfarge 3 2 3 7 2" xfId="5025"/>
    <cellStyle name="20% - uthevingsfarge 3 2 3 8" xfId="5026"/>
    <cellStyle name="20% - uthevingsfarge 3 2 3 8 2" xfId="5027"/>
    <cellStyle name="20% - uthevingsfarge 3 2 3 9" xfId="5028"/>
    <cellStyle name="20% - uthevingsfarge 3 2 3_Tabell 4.5-4.7" xfId="4965"/>
    <cellStyle name="20% - uthevingsfarge 3 2 4" xfId="204"/>
    <cellStyle name="20% - uthevingsfarge 3 2 4 10" xfId="5030"/>
    <cellStyle name="20% - uthevingsfarge 3 2 4 2" xfId="205"/>
    <cellStyle name="20% - uthevingsfarge 3 2 4 2 2" xfId="5032"/>
    <cellStyle name="20% - uthevingsfarge 3 2 4 2 2 2" xfId="5033"/>
    <cellStyle name="20% - uthevingsfarge 3 2 4 2 2 3" xfId="5034"/>
    <cellStyle name="20% - uthevingsfarge 3 2 4 2 3" xfId="5035"/>
    <cellStyle name="20% - uthevingsfarge 3 2 4 2 3 2" xfId="5036"/>
    <cellStyle name="20% - uthevingsfarge 3 2 4 2 3 3" xfId="5037"/>
    <cellStyle name="20% - uthevingsfarge 3 2 4 2 4" xfId="5038"/>
    <cellStyle name="20% - uthevingsfarge 3 2 4 2 5" xfId="5039"/>
    <cellStyle name="20% - uthevingsfarge 3 2 4 2_Tabell 4.5-4.7" xfId="5031"/>
    <cellStyle name="20% - uthevingsfarge 3 2 4 3" xfId="5040"/>
    <cellStyle name="20% - uthevingsfarge 3 2 4 3 2" xfId="5041"/>
    <cellStyle name="20% - uthevingsfarge 3 2 4 3 2 2" xfId="5042"/>
    <cellStyle name="20% - uthevingsfarge 3 2 4 3 2 3" xfId="5043"/>
    <cellStyle name="20% - uthevingsfarge 3 2 4 3 3" xfId="5044"/>
    <cellStyle name="20% - uthevingsfarge 3 2 4 3 3 2" xfId="5045"/>
    <cellStyle name="20% - uthevingsfarge 3 2 4 3 3 3" xfId="5046"/>
    <cellStyle name="20% - uthevingsfarge 3 2 4 3 4" xfId="5047"/>
    <cellStyle name="20% - uthevingsfarge 3 2 4 3 5" xfId="5048"/>
    <cellStyle name="20% - uthevingsfarge 3 2 4 4" xfId="5049"/>
    <cellStyle name="20% - uthevingsfarge 3 2 4 4 2" xfId="5050"/>
    <cellStyle name="20% - uthevingsfarge 3 2 4 4 3" xfId="5051"/>
    <cellStyle name="20% - uthevingsfarge 3 2 4 5" xfId="5052"/>
    <cellStyle name="20% - uthevingsfarge 3 2 4 5 2" xfId="5053"/>
    <cellStyle name="20% - uthevingsfarge 3 2 4 5 3" xfId="5054"/>
    <cellStyle name="20% - uthevingsfarge 3 2 4 6" xfId="5055"/>
    <cellStyle name="20% - uthevingsfarge 3 2 4 6 2" xfId="5056"/>
    <cellStyle name="20% - uthevingsfarge 3 2 4 7" xfId="5057"/>
    <cellStyle name="20% - uthevingsfarge 3 2 4 7 2" xfId="5058"/>
    <cellStyle name="20% - uthevingsfarge 3 2 4 8" xfId="5059"/>
    <cellStyle name="20% - uthevingsfarge 3 2 4 9" xfId="5060"/>
    <cellStyle name="20% - uthevingsfarge 3 2 4_Tabell 4.5-4.7" xfId="5029"/>
    <cellStyle name="20% - uthevingsfarge 3 2 5" xfId="206"/>
    <cellStyle name="20% - uthevingsfarge 3 2 5 10" xfId="5062"/>
    <cellStyle name="20% - uthevingsfarge 3 2 5 2" xfId="207"/>
    <cellStyle name="20% - uthevingsfarge 3 2 5 2 2" xfId="5064"/>
    <cellStyle name="20% - uthevingsfarge 3 2 5 2 2 2" xfId="5065"/>
    <cellStyle name="20% - uthevingsfarge 3 2 5 2 2 3" xfId="5066"/>
    <cellStyle name="20% - uthevingsfarge 3 2 5 2 3" xfId="5067"/>
    <cellStyle name="20% - uthevingsfarge 3 2 5 2 3 2" xfId="5068"/>
    <cellStyle name="20% - uthevingsfarge 3 2 5 2 3 3" xfId="5069"/>
    <cellStyle name="20% - uthevingsfarge 3 2 5 2 4" xfId="5070"/>
    <cellStyle name="20% - uthevingsfarge 3 2 5 2 5" xfId="5071"/>
    <cellStyle name="20% - uthevingsfarge 3 2 5 2_Tabell 4.5-4.7" xfId="5063"/>
    <cellStyle name="20% - uthevingsfarge 3 2 5 3" xfId="5072"/>
    <cellStyle name="20% - uthevingsfarge 3 2 5 3 2" xfId="5073"/>
    <cellStyle name="20% - uthevingsfarge 3 2 5 3 2 2" xfId="5074"/>
    <cellStyle name="20% - uthevingsfarge 3 2 5 3 2 3" xfId="5075"/>
    <cellStyle name="20% - uthevingsfarge 3 2 5 3 3" xfId="5076"/>
    <cellStyle name="20% - uthevingsfarge 3 2 5 3 3 2" xfId="5077"/>
    <cellStyle name="20% - uthevingsfarge 3 2 5 3 3 3" xfId="5078"/>
    <cellStyle name="20% - uthevingsfarge 3 2 5 3 4" xfId="5079"/>
    <cellStyle name="20% - uthevingsfarge 3 2 5 3 5" xfId="5080"/>
    <cellStyle name="20% - uthevingsfarge 3 2 5 4" xfId="5081"/>
    <cellStyle name="20% - uthevingsfarge 3 2 5 4 2" xfId="5082"/>
    <cellStyle name="20% - uthevingsfarge 3 2 5 4 3" xfId="5083"/>
    <cellStyle name="20% - uthevingsfarge 3 2 5 5" xfId="5084"/>
    <cellStyle name="20% - uthevingsfarge 3 2 5 5 2" xfId="5085"/>
    <cellStyle name="20% - uthevingsfarge 3 2 5 5 3" xfId="5086"/>
    <cellStyle name="20% - uthevingsfarge 3 2 5 6" xfId="5087"/>
    <cellStyle name="20% - uthevingsfarge 3 2 5 6 2" xfId="5088"/>
    <cellStyle name="20% - uthevingsfarge 3 2 5 7" xfId="5089"/>
    <cellStyle name="20% - uthevingsfarge 3 2 5 7 2" xfId="5090"/>
    <cellStyle name="20% - uthevingsfarge 3 2 5 8" xfId="5091"/>
    <cellStyle name="20% - uthevingsfarge 3 2 5 9" xfId="5092"/>
    <cellStyle name="20% - uthevingsfarge 3 2 5_Tabell 4.5-4.7" xfId="5061"/>
    <cellStyle name="20% - uthevingsfarge 3 2 6" xfId="208"/>
    <cellStyle name="20% - uthevingsfarge 3 2 6 2" xfId="5094"/>
    <cellStyle name="20% - uthevingsfarge 3 2 6 2 2" xfId="5095"/>
    <cellStyle name="20% - uthevingsfarge 3 2 6 2 3" xfId="5096"/>
    <cellStyle name="20% - uthevingsfarge 3 2 6 3" xfId="5097"/>
    <cellStyle name="20% - uthevingsfarge 3 2 6 3 2" xfId="5098"/>
    <cellStyle name="20% - uthevingsfarge 3 2 6 3 3" xfId="5099"/>
    <cellStyle name="20% - uthevingsfarge 3 2 6 4" xfId="5100"/>
    <cellStyle name="20% - uthevingsfarge 3 2 6 5" xfId="5101"/>
    <cellStyle name="20% - uthevingsfarge 3 2 6_Tabell 4.5-4.7" xfId="5093"/>
    <cellStyle name="20% - uthevingsfarge 3 2 7" xfId="5102"/>
    <cellStyle name="20% - uthevingsfarge 3 2 7 2" xfId="5103"/>
    <cellStyle name="20% - uthevingsfarge 3 2 7 2 2" xfId="5104"/>
    <cellStyle name="20% - uthevingsfarge 3 2 7 2 3" xfId="5105"/>
    <cellStyle name="20% - uthevingsfarge 3 2 7 3" xfId="5106"/>
    <cellStyle name="20% - uthevingsfarge 3 2 7 3 2" xfId="5107"/>
    <cellStyle name="20% - uthevingsfarge 3 2 7 3 3" xfId="5108"/>
    <cellStyle name="20% - uthevingsfarge 3 2 7 4" xfId="5109"/>
    <cellStyle name="20% - uthevingsfarge 3 2 7 5" xfId="5110"/>
    <cellStyle name="20% - uthevingsfarge 3 2 8" xfId="5111"/>
    <cellStyle name="20% - uthevingsfarge 3 2 8 2" xfId="5112"/>
    <cellStyle name="20% - uthevingsfarge 3 2 8 3" xfId="5113"/>
    <cellStyle name="20% - uthevingsfarge 3 2 9" xfId="5114"/>
    <cellStyle name="20% - uthevingsfarge 3 2 9 2" xfId="5115"/>
    <cellStyle name="20% - uthevingsfarge 3 2 9 3" xfId="5116"/>
    <cellStyle name="20% - uthevingsfarge 3 2_Tabell 4.5-4.7" xfId="4829"/>
    <cellStyle name="20% - uthevingsfarge 3 3" xfId="209"/>
    <cellStyle name="20% - uthevingsfarge 3 3 10" xfId="5118"/>
    <cellStyle name="20% - uthevingsfarge 3 3 10 2" xfId="5119"/>
    <cellStyle name="20% - uthevingsfarge 3 3 11" xfId="5120"/>
    <cellStyle name="20% - uthevingsfarge 3 3 12" xfId="5121"/>
    <cellStyle name="20% - uthevingsfarge 3 3 13" xfId="5122"/>
    <cellStyle name="20% - uthevingsfarge 3 3 2" xfId="210"/>
    <cellStyle name="20% - uthevingsfarge 3 3 2 10" xfId="5124"/>
    <cellStyle name="20% - uthevingsfarge 3 3 2 11" xfId="5125"/>
    <cellStyle name="20% - uthevingsfarge 3 3 2 12" xfId="5126"/>
    <cellStyle name="20% - uthevingsfarge 3 3 2 2" xfId="211"/>
    <cellStyle name="20% - uthevingsfarge 3 3 2 2 10" xfId="5128"/>
    <cellStyle name="20% - uthevingsfarge 3 3 2 2 11" xfId="5129"/>
    <cellStyle name="20% - uthevingsfarge 3 3 2 2 2" xfId="212"/>
    <cellStyle name="20% - uthevingsfarge 3 3 2 2 2 10" xfId="5131"/>
    <cellStyle name="20% - uthevingsfarge 3 3 2 2 2 2" xfId="213"/>
    <cellStyle name="20% - uthevingsfarge 3 3 2 2 2 2 2" xfId="5133"/>
    <cellStyle name="20% - uthevingsfarge 3 3 2 2 2 2 2 2" xfId="5134"/>
    <cellStyle name="20% - uthevingsfarge 3 3 2 2 2 2 2 3" xfId="5135"/>
    <cellStyle name="20% - uthevingsfarge 3 3 2 2 2 2 3" xfId="5136"/>
    <cellStyle name="20% - uthevingsfarge 3 3 2 2 2 2 3 2" xfId="5137"/>
    <cellStyle name="20% - uthevingsfarge 3 3 2 2 2 2 3 3" xfId="5138"/>
    <cellStyle name="20% - uthevingsfarge 3 3 2 2 2 2 4" xfId="5139"/>
    <cellStyle name="20% - uthevingsfarge 3 3 2 2 2 2 5" xfId="5140"/>
    <cellStyle name="20% - uthevingsfarge 3 3 2 2 2 2_Tabell 4.5-4.7" xfId="5132"/>
    <cellStyle name="20% - uthevingsfarge 3 3 2 2 2 3" xfId="5141"/>
    <cellStyle name="20% - uthevingsfarge 3 3 2 2 2 3 2" xfId="5142"/>
    <cellStyle name="20% - uthevingsfarge 3 3 2 2 2 3 2 2" xfId="5143"/>
    <cellStyle name="20% - uthevingsfarge 3 3 2 2 2 3 2 3" xfId="5144"/>
    <cellStyle name="20% - uthevingsfarge 3 3 2 2 2 3 3" xfId="5145"/>
    <cellStyle name="20% - uthevingsfarge 3 3 2 2 2 3 3 2" xfId="5146"/>
    <cellStyle name="20% - uthevingsfarge 3 3 2 2 2 3 3 3" xfId="5147"/>
    <cellStyle name="20% - uthevingsfarge 3 3 2 2 2 3 4" xfId="5148"/>
    <cellStyle name="20% - uthevingsfarge 3 3 2 2 2 3 5" xfId="5149"/>
    <cellStyle name="20% - uthevingsfarge 3 3 2 2 2 4" xfId="5150"/>
    <cellStyle name="20% - uthevingsfarge 3 3 2 2 2 4 2" xfId="5151"/>
    <cellStyle name="20% - uthevingsfarge 3 3 2 2 2 4 3" xfId="5152"/>
    <cellStyle name="20% - uthevingsfarge 3 3 2 2 2 5" xfId="5153"/>
    <cellStyle name="20% - uthevingsfarge 3 3 2 2 2 5 2" xfId="5154"/>
    <cellStyle name="20% - uthevingsfarge 3 3 2 2 2 5 3" xfId="5155"/>
    <cellStyle name="20% - uthevingsfarge 3 3 2 2 2 6" xfId="5156"/>
    <cellStyle name="20% - uthevingsfarge 3 3 2 2 2 6 2" xfId="5157"/>
    <cellStyle name="20% - uthevingsfarge 3 3 2 2 2 7" xfId="5158"/>
    <cellStyle name="20% - uthevingsfarge 3 3 2 2 2 7 2" xfId="5159"/>
    <cellStyle name="20% - uthevingsfarge 3 3 2 2 2 8" xfId="5160"/>
    <cellStyle name="20% - uthevingsfarge 3 3 2 2 2 9" xfId="5161"/>
    <cellStyle name="20% - uthevingsfarge 3 3 2 2 2_Tabell 4.5-4.7" xfId="5130"/>
    <cellStyle name="20% - uthevingsfarge 3 3 2 2 3" xfId="214"/>
    <cellStyle name="20% - uthevingsfarge 3 3 2 2 3 2" xfId="5163"/>
    <cellStyle name="20% - uthevingsfarge 3 3 2 2 3 2 2" xfId="5164"/>
    <cellStyle name="20% - uthevingsfarge 3 3 2 2 3 2 3" xfId="5165"/>
    <cellStyle name="20% - uthevingsfarge 3 3 2 2 3 3" xfId="5166"/>
    <cellStyle name="20% - uthevingsfarge 3 3 2 2 3 3 2" xfId="5167"/>
    <cellStyle name="20% - uthevingsfarge 3 3 2 2 3 3 3" xfId="5168"/>
    <cellStyle name="20% - uthevingsfarge 3 3 2 2 3 4" xfId="5169"/>
    <cellStyle name="20% - uthevingsfarge 3 3 2 2 3 5" xfId="5170"/>
    <cellStyle name="20% - uthevingsfarge 3 3 2 2 3_Tabell 4.5-4.7" xfId="5162"/>
    <cellStyle name="20% - uthevingsfarge 3 3 2 2 4" xfId="5171"/>
    <cellStyle name="20% - uthevingsfarge 3 3 2 2 4 2" xfId="5172"/>
    <cellStyle name="20% - uthevingsfarge 3 3 2 2 4 2 2" xfId="5173"/>
    <cellStyle name="20% - uthevingsfarge 3 3 2 2 4 2 3" xfId="5174"/>
    <cellStyle name="20% - uthevingsfarge 3 3 2 2 4 3" xfId="5175"/>
    <cellStyle name="20% - uthevingsfarge 3 3 2 2 4 3 2" xfId="5176"/>
    <cellStyle name="20% - uthevingsfarge 3 3 2 2 4 3 3" xfId="5177"/>
    <cellStyle name="20% - uthevingsfarge 3 3 2 2 4 4" xfId="5178"/>
    <cellStyle name="20% - uthevingsfarge 3 3 2 2 4 5" xfId="5179"/>
    <cellStyle name="20% - uthevingsfarge 3 3 2 2 5" xfId="5180"/>
    <cellStyle name="20% - uthevingsfarge 3 3 2 2 5 2" xfId="5181"/>
    <cellStyle name="20% - uthevingsfarge 3 3 2 2 5 3" xfId="5182"/>
    <cellStyle name="20% - uthevingsfarge 3 3 2 2 6" xfId="5183"/>
    <cellStyle name="20% - uthevingsfarge 3 3 2 2 6 2" xfId="5184"/>
    <cellStyle name="20% - uthevingsfarge 3 3 2 2 6 3" xfId="5185"/>
    <cellStyle name="20% - uthevingsfarge 3 3 2 2 7" xfId="5186"/>
    <cellStyle name="20% - uthevingsfarge 3 3 2 2 7 2" xfId="5187"/>
    <cellStyle name="20% - uthevingsfarge 3 3 2 2 8" xfId="5188"/>
    <cellStyle name="20% - uthevingsfarge 3 3 2 2 8 2" xfId="5189"/>
    <cellStyle name="20% - uthevingsfarge 3 3 2 2 9" xfId="5190"/>
    <cellStyle name="20% - uthevingsfarge 3 3 2 2_Tabell 4.5-4.7" xfId="5127"/>
    <cellStyle name="20% - uthevingsfarge 3 3 2 3" xfId="215"/>
    <cellStyle name="20% - uthevingsfarge 3 3 2 3 10" xfId="5192"/>
    <cellStyle name="20% - uthevingsfarge 3 3 2 3 2" xfId="216"/>
    <cellStyle name="20% - uthevingsfarge 3 3 2 3 2 2" xfId="5194"/>
    <cellStyle name="20% - uthevingsfarge 3 3 2 3 2 2 2" xfId="5195"/>
    <cellStyle name="20% - uthevingsfarge 3 3 2 3 2 2 3" xfId="5196"/>
    <cellStyle name="20% - uthevingsfarge 3 3 2 3 2 3" xfId="5197"/>
    <cellStyle name="20% - uthevingsfarge 3 3 2 3 2 3 2" xfId="5198"/>
    <cellStyle name="20% - uthevingsfarge 3 3 2 3 2 3 3" xfId="5199"/>
    <cellStyle name="20% - uthevingsfarge 3 3 2 3 2 4" xfId="5200"/>
    <cellStyle name="20% - uthevingsfarge 3 3 2 3 2 5" xfId="5201"/>
    <cellStyle name="20% - uthevingsfarge 3 3 2 3 2_Tabell 4.5-4.7" xfId="5193"/>
    <cellStyle name="20% - uthevingsfarge 3 3 2 3 3" xfId="5202"/>
    <cellStyle name="20% - uthevingsfarge 3 3 2 3 3 2" xfId="5203"/>
    <cellStyle name="20% - uthevingsfarge 3 3 2 3 3 2 2" xfId="5204"/>
    <cellStyle name="20% - uthevingsfarge 3 3 2 3 3 2 3" xfId="5205"/>
    <cellStyle name="20% - uthevingsfarge 3 3 2 3 3 3" xfId="5206"/>
    <cellStyle name="20% - uthevingsfarge 3 3 2 3 3 3 2" xfId="5207"/>
    <cellStyle name="20% - uthevingsfarge 3 3 2 3 3 3 3" xfId="5208"/>
    <cellStyle name="20% - uthevingsfarge 3 3 2 3 3 4" xfId="5209"/>
    <cellStyle name="20% - uthevingsfarge 3 3 2 3 3 5" xfId="5210"/>
    <cellStyle name="20% - uthevingsfarge 3 3 2 3 4" xfId="5211"/>
    <cellStyle name="20% - uthevingsfarge 3 3 2 3 4 2" xfId="5212"/>
    <cellStyle name="20% - uthevingsfarge 3 3 2 3 4 3" xfId="5213"/>
    <cellStyle name="20% - uthevingsfarge 3 3 2 3 5" xfId="5214"/>
    <cellStyle name="20% - uthevingsfarge 3 3 2 3 5 2" xfId="5215"/>
    <cellStyle name="20% - uthevingsfarge 3 3 2 3 5 3" xfId="5216"/>
    <cellStyle name="20% - uthevingsfarge 3 3 2 3 6" xfId="5217"/>
    <cellStyle name="20% - uthevingsfarge 3 3 2 3 6 2" xfId="5218"/>
    <cellStyle name="20% - uthevingsfarge 3 3 2 3 7" xfId="5219"/>
    <cellStyle name="20% - uthevingsfarge 3 3 2 3 7 2" xfId="5220"/>
    <cellStyle name="20% - uthevingsfarge 3 3 2 3 8" xfId="5221"/>
    <cellStyle name="20% - uthevingsfarge 3 3 2 3 9" xfId="5222"/>
    <cellStyle name="20% - uthevingsfarge 3 3 2 3_Tabell 4.5-4.7" xfId="5191"/>
    <cellStyle name="20% - uthevingsfarge 3 3 2 4" xfId="217"/>
    <cellStyle name="20% - uthevingsfarge 3 3 2 4 2" xfId="5224"/>
    <cellStyle name="20% - uthevingsfarge 3 3 2 4 2 2" xfId="5225"/>
    <cellStyle name="20% - uthevingsfarge 3 3 2 4 2 3" xfId="5226"/>
    <cellStyle name="20% - uthevingsfarge 3 3 2 4 3" xfId="5227"/>
    <cellStyle name="20% - uthevingsfarge 3 3 2 4 3 2" xfId="5228"/>
    <cellStyle name="20% - uthevingsfarge 3 3 2 4 3 3" xfId="5229"/>
    <cellStyle name="20% - uthevingsfarge 3 3 2 4 4" xfId="5230"/>
    <cellStyle name="20% - uthevingsfarge 3 3 2 4 5" xfId="5231"/>
    <cellStyle name="20% - uthevingsfarge 3 3 2 4_Tabell 4.5-4.7" xfId="5223"/>
    <cellStyle name="20% - uthevingsfarge 3 3 2 5" xfId="5232"/>
    <cellStyle name="20% - uthevingsfarge 3 3 2 5 2" xfId="5233"/>
    <cellStyle name="20% - uthevingsfarge 3 3 2 5 2 2" xfId="5234"/>
    <cellStyle name="20% - uthevingsfarge 3 3 2 5 2 3" xfId="5235"/>
    <cellStyle name="20% - uthevingsfarge 3 3 2 5 3" xfId="5236"/>
    <cellStyle name="20% - uthevingsfarge 3 3 2 5 3 2" xfId="5237"/>
    <cellStyle name="20% - uthevingsfarge 3 3 2 5 3 3" xfId="5238"/>
    <cellStyle name="20% - uthevingsfarge 3 3 2 5 4" xfId="5239"/>
    <cellStyle name="20% - uthevingsfarge 3 3 2 5 5" xfId="5240"/>
    <cellStyle name="20% - uthevingsfarge 3 3 2 6" xfId="5241"/>
    <cellStyle name="20% - uthevingsfarge 3 3 2 6 2" xfId="5242"/>
    <cellStyle name="20% - uthevingsfarge 3 3 2 6 3" xfId="5243"/>
    <cellStyle name="20% - uthevingsfarge 3 3 2 7" xfId="5244"/>
    <cellStyle name="20% - uthevingsfarge 3 3 2 7 2" xfId="5245"/>
    <cellStyle name="20% - uthevingsfarge 3 3 2 7 3" xfId="5246"/>
    <cellStyle name="20% - uthevingsfarge 3 3 2 8" xfId="5247"/>
    <cellStyle name="20% - uthevingsfarge 3 3 2 8 2" xfId="5248"/>
    <cellStyle name="20% - uthevingsfarge 3 3 2 9" xfId="5249"/>
    <cellStyle name="20% - uthevingsfarge 3 3 2 9 2" xfId="5250"/>
    <cellStyle name="20% - uthevingsfarge 3 3 2_Tabell 4.5-4.7" xfId="5123"/>
    <cellStyle name="20% - uthevingsfarge 3 3 3" xfId="218"/>
    <cellStyle name="20% - uthevingsfarge 3 3 3 10" xfId="5252"/>
    <cellStyle name="20% - uthevingsfarge 3 3 3 11" xfId="5253"/>
    <cellStyle name="20% - uthevingsfarge 3 3 3 2" xfId="219"/>
    <cellStyle name="20% - uthevingsfarge 3 3 3 2 10" xfId="5255"/>
    <cellStyle name="20% - uthevingsfarge 3 3 3 2 2" xfId="220"/>
    <cellStyle name="20% - uthevingsfarge 3 3 3 2 2 2" xfId="5257"/>
    <cellStyle name="20% - uthevingsfarge 3 3 3 2 2 2 2" xfId="5258"/>
    <cellStyle name="20% - uthevingsfarge 3 3 3 2 2 2 3" xfId="5259"/>
    <cellStyle name="20% - uthevingsfarge 3 3 3 2 2 3" xfId="5260"/>
    <cellStyle name="20% - uthevingsfarge 3 3 3 2 2 3 2" xfId="5261"/>
    <cellStyle name="20% - uthevingsfarge 3 3 3 2 2 3 3" xfId="5262"/>
    <cellStyle name="20% - uthevingsfarge 3 3 3 2 2 4" xfId="5263"/>
    <cellStyle name="20% - uthevingsfarge 3 3 3 2 2 5" xfId="5264"/>
    <cellStyle name="20% - uthevingsfarge 3 3 3 2 2_Tabell 4.5-4.7" xfId="5256"/>
    <cellStyle name="20% - uthevingsfarge 3 3 3 2 3" xfId="5265"/>
    <cellStyle name="20% - uthevingsfarge 3 3 3 2 3 2" xfId="5266"/>
    <cellStyle name="20% - uthevingsfarge 3 3 3 2 3 2 2" xfId="5267"/>
    <cellStyle name="20% - uthevingsfarge 3 3 3 2 3 2 3" xfId="5268"/>
    <cellStyle name="20% - uthevingsfarge 3 3 3 2 3 3" xfId="5269"/>
    <cellStyle name="20% - uthevingsfarge 3 3 3 2 3 3 2" xfId="5270"/>
    <cellStyle name="20% - uthevingsfarge 3 3 3 2 3 3 3" xfId="5271"/>
    <cellStyle name="20% - uthevingsfarge 3 3 3 2 3 4" xfId="5272"/>
    <cellStyle name="20% - uthevingsfarge 3 3 3 2 3 5" xfId="5273"/>
    <cellStyle name="20% - uthevingsfarge 3 3 3 2 4" xfId="5274"/>
    <cellStyle name="20% - uthevingsfarge 3 3 3 2 4 2" xfId="5275"/>
    <cellStyle name="20% - uthevingsfarge 3 3 3 2 4 3" xfId="5276"/>
    <cellStyle name="20% - uthevingsfarge 3 3 3 2 5" xfId="5277"/>
    <cellStyle name="20% - uthevingsfarge 3 3 3 2 5 2" xfId="5278"/>
    <cellStyle name="20% - uthevingsfarge 3 3 3 2 5 3" xfId="5279"/>
    <cellStyle name="20% - uthevingsfarge 3 3 3 2 6" xfId="5280"/>
    <cellStyle name="20% - uthevingsfarge 3 3 3 2 6 2" xfId="5281"/>
    <cellStyle name="20% - uthevingsfarge 3 3 3 2 7" xfId="5282"/>
    <cellStyle name="20% - uthevingsfarge 3 3 3 2 7 2" xfId="5283"/>
    <cellStyle name="20% - uthevingsfarge 3 3 3 2 8" xfId="5284"/>
    <cellStyle name="20% - uthevingsfarge 3 3 3 2 9" xfId="5285"/>
    <cellStyle name="20% - uthevingsfarge 3 3 3 2_Tabell 4.5-4.7" xfId="5254"/>
    <cellStyle name="20% - uthevingsfarge 3 3 3 3" xfId="221"/>
    <cellStyle name="20% - uthevingsfarge 3 3 3 3 2" xfId="5287"/>
    <cellStyle name="20% - uthevingsfarge 3 3 3 3 2 2" xfId="5288"/>
    <cellStyle name="20% - uthevingsfarge 3 3 3 3 2 3" xfId="5289"/>
    <cellStyle name="20% - uthevingsfarge 3 3 3 3 3" xfId="5290"/>
    <cellStyle name="20% - uthevingsfarge 3 3 3 3 3 2" xfId="5291"/>
    <cellStyle name="20% - uthevingsfarge 3 3 3 3 3 3" xfId="5292"/>
    <cellStyle name="20% - uthevingsfarge 3 3 3 3 4" xfId="5293"/>
    <cellStyle name="20% - uthevingsfarge 3 3 3 3 5" xfId="5294"/>
    <cellStyle name="20% - uthevingsfarge 3 3 3 3_Tabell 4.5-4.7" xfId="5286"/>
    <cellStyle name="20% - uthevingsfarge 3 3 3 4" xfId="5295"/>
    <cellStyle name="20% - uthevingsfarge 3 3 3 4 2" xfId="5296"/>
    <cellStyle name="20% - uthevingsfarge 3 3 3 4 2 2" xfId="5297"/>
    <cellStyle name="20% - uthevingsfarge 3 3 3 4 2 3" xfId="5298"/>
    <cellStyle name="20% - uthevingsfarge 3 3 3 4 3" xfId="5299"/>
    <cellStyle name="20% - uthevingsfarge 3 3 3 4 3 2" xfId="5300"/>
    <cellStyle name="20% - uthevingsfarge 3 3 3 4 3 3" xfId="5301"/>
    <cellStyle name="20% - uthevingsfarge 3 3 3 4 4" xfId="5302"/>
    <cellStyle name="20% - uthevingsfarge 3 3 3 4 5" xfId="5303"/>
    <cellStyle name="20% - uthevingsfarge 3 3 3 5" xfId="5304"/>
    <cellStyle name="20% - uthevingsfarge 3 3 3 5 2" xfId="5305"/>
    <cellStyle name="20% - uthevingsfarge 3 3 3 5 3" xfId="5306"/>
    <cellStyle name="20% - uthevingsfarge 3 3 3 6" xfId="5307"/>
    <cellStyle name="20% - uthevingsfarge 3 3 3 6 2" xfId="5308"/>
    <cellStyle name="20% - uthevingsfarge 3 3 3 6 3" xfId="5309"/>
    <cellStyle name="20% - uthevingsfarge 3 3 3 7" xfId="5310"/>
    <cellStyle name="20% - uthevingsfarge 3 3 3 7 2" xfId="5311"/>
    <cellStyle name="20% - uthevingsfarge 3 3 3 8" xfId="5312"/>
    <cellStyle name="20% - uthevingsfarge 3 3 3 8 2" xfId="5313"/>
    <cellStyle name="20% - uthevingsfarge 3 3 3 9" xfId="5314"/>
    <cellStyle name="20% - uthevingsfarge 3 3 3_Tabell 4.5-4.7" xfId="5251"/>
    <cellStyle name="20% - uthevingsfarge 3 3 4" xfId="222"/>
    <cellStyle name="20% - uthevingsfarge 3 3 4 10" xfId="5316"/>
    <cellStyle name="20% - uthevingsfarge 3 3 4 2" xfId="223"/>
    <cellStyle name="20% - uthevingsfarge 3 3 4 2 2" xfId="5318"/>
    <cellStyle name="20% - uthevingsfarge 3 3 4 2 2 2" xfId="5319"/>
    <cellStyle name="20% - uthevingsfarge 3 3 4 2 2 3" xfId="5320"/>
    <cellStyle name="20% - uthevingsfarge 3 3 4 2 3" xfId="5321"/>
    <cellStyle name="20% - uthevingsfarge 3 3 4 2 3 2" xfId="5322"/>
    <cellStyle name="20% - uthevingsfarge 3 3 4 2 3 3" xfId="5323"/>
    <cellStyle name="20% - uthevingsfarge 3 3 4 2 4" xfId="5324"/>
    <cellStyle name="20% - uthevingsfarge 3 3 4 2 5" xfId="5325"/>
    <cellStyle name="20% - uthevingsfarge 3 3 4 2_Tabell 4.5-4.7" xfId="5317"/>
    <cellStyle name="20% - uthevingsfarge 3 3 4 3" xfId="5326"/>
    <cellStyle name="20% - uthevingsfarge 3 3 4 3 2" xfId="5327"/>
    <cellStyle name="20% - uthevingsfarge 3 3 4 3 2 2" xfId="5328"/>
    <cellStyle name="20% - uthevingsfarge 3 3 4 3 2 3" xfId="5329"/>
    <cellStyle name="20% - uthevingsfarge 3 3 4 3 3" xfId="5330"/>
    <cellStyle name="20% - uthevingsfarge 3 3 4 3 3 2" xfId="5331"/>
    <cellStyle name="20% - uthevingsfarge 3 3 4 3 3 3" xfId="5332"/>
    <cellStyle name="20% - uthevingsfarge 3 3 4 3 4" xfId="5333"/>
    <cellStyle name="20% - uthevingsfarge 3 3 4 3 5" xfId="5334"/>
    <cellStyle name="20% - uthevingsfarge 3 3 4 4" xfId="5335"/>
    <cellStyle name="20% - uthevingsfarge 3 3 4 4 2" xfId="5336"/>
    <cellStyle name="20% - uthevingsfarge 3 3 4 4 3" xfId="5337"/>
    <cellStyle name="20% - uthevingsfarge 3 3 4 5" xfId="5338"/>
    <cellStyle name="20% - uthevingsfarge 3 3 4 5 2" xfId="5339"/>
    <cellStyle name="20% - uthevingsfarge 3 3 4 5 3" xfId="5340"/>
    <cellStyle name="20% - uthevingsfarge 3 3 4 6" xfId="5341"/>
    <cellStyle name="20% - uthevingsfarge 3 3 4 6 2" xfId="5342"/>
    <cellStyle name="20% - uthevingsfarge 3 3 4 7" xfId="5343"/>
    <cellStyle name="20% - uthevingsfarge 3 3 4 7 2" xfId="5344"/>
    <cellStyle name="20% - uthevingsfarge 3 3 4 8" xfId="5345"/>
    <cellStyle name="20% - uthevingsfarge 3 3 4 9" xfId="5346"/>
    <cellStyle name="20% - uthevingsfarge 3 3 4_Tabell 4.5-4.7" xfId="5315"/>
    <cellStyle name="20% - uthevingsfarge 3 3 5" xfId="224"/>
    <cellStyle name="20% - uthevingsfarge 3 3 5 2" xfId="5348"/>
    <cellStyle name="20% - uthevingsfarge 3 3 5 2 2" xfId="5349"/>
    <cellStyle name="20% - uthevingsfarge 3 3 5 2 3" xfId="5350"/>
    <cellStyle name="20% - uthevingsfarge 3 3 5 3" xfId="5351"/>
    <cellStyle name="20% - uthevingsfarge 3 3 5 3 2" xfId="5352"/>
    <cellStyle name="20% - uthevingsfarge 3 3 5 3 3" xfId="5353"/>
    <cellStyle name="20% - uthevingsfarge 3 3 5 4" xfId="5354"/>
    <cellStyle name="20% - uthevingsfarge 3 3 5 5" xfId="5355"/>
    <cellStyle name="20% - uthevingsfarge 3 3 5_Tabell 4.5-4.7" xfId="5347"/>
    <cellStyle name="20% - uthevingsfarge 3 3 6" xfId="5356"/>
    <cellStyle name="20% - uthevingsfarge 3 3 6 2" xfId="5357"/>
    <cellStyle name="20% - uthevingsfarge 3 3 6 2 2" xfId="5358"/>
    <cellStyle name="20% - uthevingsfarge 3 3 6 2 3" xfId="5359"/>
    <cellStyle name="20% - uthevingsfarge 3 3 6 3" xfId="5360"/>
    <cellStyle name="20% - uthevingsfarge 3 3 6 3 2" xfId="5361"/>
    <cellStyle name="20% - uthevingsfarge 3 3 6 3 3" xfId="5362"/>
    <cellStyle name="20% - uthevingsfarge 3 3 6 4" xfId="5363"/>
    <cellStyle name="20% - uthevingsfarge 3 3 6 5" xfId="5364"/>
    <cellStyle name="20% - uthevingsfarge 3 3 7" xfId="5365"/>
    <cellStyle name="20% - uthevingsfarge 3 3 7 2" xfId="5366"/>
    <cellStyle name="20% - uthevingsfarge 3 3 7 3" xfId="5367"/>
    <cellStyle name="20% - uthevingsfarge 3 3 8" xfId="5368"/>
    <cellStyle name="20% - uthevingsfarge 3 3 8 2" xfId="5369"/>
    <cellStyle name="20% - uthevingsfarge 3 3 8 3" xfId="5370"/>
    <cellStyle name="20% - uthevingsfarge 3 3 9" xfId="5371"/>
    <cellStyle name="20% - uthevingsfarge 3 3 9 2" xfId="5372"/>
    <cellStyle name="20% - uthevingsfarge 3 3_Tabell 4.5-4.7" xfId="5117"/>
    <cellStyle name="20% - uthevingsfarge 3 4" xfId="225"/>
    <cellStyle name="20% - uthevingsfarge 3 4 10" xfId="5374"/>
    <cellStyle name="20% - uthevingsfarge 3 4 10 2" xfId="5375"/>
    <cellStyle name="20% - uthevingsfarge 3 4 11" xfId="5376"/>
    <cellStyle name="20% - uthevingsfarge 3 4 12" xfId="5377"/>
    <cellStyle name="20% - uthevingsfarge 3 4 13" xfId="5378"/>
    <cellStyle name="20% - uthevingsfarge 3 4 2" xfId="226"/>
    <cellStyle name="20% - uthevingsfarge 3 4 2 10" xfId="5380"/>
    <cellStyle name="20% - uthevingsfarge 3 4 2 11" xfId="5381"/>
    <cellStyle name="20% - uthevingsfarge 3 4 2 12" xfId="5382"/>
    <cellStyle name="20% - uthevingsfarge 3 4 2 2" xfId="227"/>
    <cellStyle name="20% - uthevingsfarge 3 4 2 2 10" xfId="5384"/>
    <cellStyle name="20% - uthevingsfarge 3 4 2 2 11" xfId="5385"/>
    <cellStyle name="20% - uthevingsfarge 3 4 2 2 2" xfId="228"/>
    <cellStyle name="20% - uthevingsfarge 3 4 2 2 2 10" xfId="5387"/>
    <cellStyle name="20% - uthevingsfarge 3 4 2 2 2 2" xfId="229"/>
    <cellStyle name="20% - uthevingsfarge 3 4 2 2 2 2 2" xfId="5389"/>
    <cellStyle name="20% - uthevingsfarge 3 4 2 2 2 2 2 2" xfId="5390"/>
    <cellStyle name="20% - uthevingsfarge 3 4 2 2 2 2 2 3" xfId="5391"/>
    <cellStyle name="20% - uthevingsfarge 3 4 2 2 2 2 3" xfId="5392"/>
    <cellStyle name="20% - uthevingsfarge 3 4 2 2 2 2 3 2" xfId="5393"/>
    <cellStyle name="20% - uthevingsfarge 3 4 2 2 2 2 3 3" xfId="5394"/>
    <cellStyle name="20% - uthevingsfarge 3 4 2 2 2 2 4" xfId="5395"/>
    <cellStyle name="20% - uthevingsfarge 3 4 2 2 2 2 5" xfId="5396"/>
    <cellStyle name="20% - uthevingsfarge 3 4 2 2 2 2_Tabell 4.5-4.7" xfId="5388"/>
    <cellStyle name="20% - uthevingsfarge 3 4 2 2 2 3" xfId="5397"/>
    <cellStyle name="20% - uthevingsfarge 3 4 2 2 2 3 2" xfId="5398"/>
    <cellStyle name="20% - uthevingsfarge 3 4 2 2 2 3 2 2" xfId="5399"/>
    <cellStyle name="20% - uthevingsfarge 3 4 2 2 2 3 2 3" xfId="5400"/>
    <cellStyle name="20% - uthevingsfarge 3 4 2 2 2 3 3" xfId="5401"/>
    <cellStyle name="20% - uthevingsfarge 3 4 2 2 2 3 3 2" xfId="5402"/>
    <cellStyle name="20% - uthevingsfarge 3 4 2 2 2 3 3 3" xfId="5403"/>
    <cellStyle name="20% - uthevingsfarge 3 4 2 2 2 3 4" xfId="5404"/>
    <cellStyle name="20% - uthevingsfarge 3 4 2 2 2 3 5" xfId="5405"/>
    <cellStyle name="20% - uthevingsfarge 3 4 2 2 2 4" xfId="5406"/>
    <cellStyle name="20% - uthevingsfarge 3 4 2 2 2 4 2" xfId="5407"/>
    <cellStyle name="20% - uthevingsfarge 3 4 2 2 2 4 3" xfId="5408"/>
    <cellStyle name="20% - uthevingsfarge 3 4 2 2 2 5" xfId="5409"/>
    <cellStyle name="20% - uthevingsfarge 3 4 2 2 2 5 2" xfId="5410"/>
    <cellStyle name="20% - uthevingsfarge 3 4 2 2 2 5 3" xfId="5411"/>
    <cellStyle name="20% - uthevingsfarge 3 4 2 2 2 6" xfId="5412"/>
    <cellStyle name="20% - uthevingsfarge 3 4 2 2 2 6 2" xfId="5413"/>
    <cellStyle name="20% - uthevingsfarge 3 4 2 2 2 7" xfId="5414"/>
    <cellStyle name="20% - uthevingsfarge 3 4 2 2 2 7 2" xfId="5415"/>
    <cellStyle name="20% - uthevingsfarge 3 4 2 2 2 8" xfId="5416"/>
    <cellStyle name="20% - uthevingsfarge 3 4 2 2 2 9" xfId="5417"/>
    <cellStyle name="20% - uthevingsfarge 3 4 2 2 2_Tabell 4.5-4.7" xfId="5386"/>
    <cellStyle name="20% - uthevingsfarge 3 4 2 2 3" xfId="230"/>
    <cellStyle name="20% - uthevingsfarge 3 4 2 2 3 2" xfId="5419"/>
    <cellStyle name="20% - uthevingsfarge 3 4 2 2 3 2 2" xfId="5420"/>
    <cellStyle name="20% - uthevingsfarge 3 4 2 2 3 2 3" xfId="5421"/>
    <cellStyle name="20% - uthevingsfarge 3 4 2 2 3 3" xfId="5422"/>
    <cellStyle name="20% - uthevingsfarge 3 4 2 2 3 3 2" xfId="5423"/>
    <cellStyle name="20% - uthevingsfarge 3 4 2 2 3 3 3" xfId="5424"/>
    <cellStyle name="20% - uthevingsfarge 3 4 2 2 3 4" xfId="5425"/>
    <cellStyle name="20% - uthevingsfarge 3 4 2 2 3 5" xfId="5426"/>
    <cellStyle name="20% - uthevingsfarge 3 4 2 2 3_Tabell 4.5-4.7" xfId="5418"/>
    <cellStyle name="20% - uthevingsfarge 3 4 2 2 4" xfId="5427"/>
    <cellStyle name="20% - uthevingsfarge 3 4 2 2 4 2" xfId="5428"/>
    <cellStyle name="20% - uthevingsfarge 3 4 2 2 4 2 2" xfId="5429"/>
    <cellStyle name="20% - uthevingsfarge 3 4 2 2 4 2 3" xfId="5430"/>
    <cellStyle name="20% - uthevingsfarge 3 4 2 2 4 3" xfId="5431"/>
    <cellStyle name="20% - uthevingsfarge 3 4 2 2 4 3 2" xfId="5432"/>
    <cellStyle name="20% - uthevingsfarge 3 4 2 2 4 3 3" xfId="5433"/>
    <cellStyle name="20% - uthevingsfarge 3 4 2 2 4 4" xfId="5434"/>
    <cellStyle name="20% - uthevingsfarge 3 4 2 2 4 5" xfId="5435"/>
    <cellStyle name="20% - uthevingsfarge 3 4 2 2 5" xfId="5436"/>
    <cellStyle name="20% - uthevingsfarge 3 4 2 2 5 2" xfId="5437"/>
    <cellStyle name="20% - uthevingsfarge 3 4 2 2 5 3" xfId="5438"/>
    <cellStyle name="20% - uthevingsfarge 3 4 2 2 6" xfId="5439"/>
    <cellStyle name="20% - uthevingsfarge 3 4 2 2 6 2" xfId="5440"/>
    <cellStyle name="20% - uthevingsfarge 3 4 2 2 6 3" xfId="5441"/>
    <cellStyle name="20% - uthevingsfarge 3 4 2 2 7" xfId="5442"/>
    <cellStyle name="20% - uthevingsfarge 3 4 2 2 7 2" xfId="5443"/>
    <cellStyle name="20% - uthevingsfarge 3 4 2 2 8" xfId="5444"/>
    <cellStyle name="20% - uthevingsfarge 3 4 2 2 8 2" xfId="5445"/>
    <cellStyle name="20% - uthevingsfarge 3 4 2 2 9" xfId="5446"/>
    <cellStyle name="20% - uthevingsfarge 3 4 2 2_Tabell 4.5-4.7" xfId="5383"/>
    <cellStyle name="20% - uthevingsfarge 3 4 2 3" xfId="231"/>
    <cellStyle name="20% - uthevingsfarge 3 4 2 3 10" xfId="5448"/>
    <cellStyle name="20% - uthevingsfarge 3 4 2 3 2" xfId="232"/>
    <cellStyle name="20% - uthevingsfarge 3 4 2 3 2 2" xfId="5450"/>
    <cellStyle name="20% - uthevingsfarge 3 4 2 3 2 2 2" xfId="5451"/>
    <cellStyle name="20% - uthevingsfarge 3 4 2 3 2 2 3" xfId="5452"/>
    <cellStyle name="20% - uthevingsfarge 3 4 2 3 2 3" xfId="5453"/>
    <cellStyle name="20% - uthevingsfarge 3 4 2 3 2 3 2" xfId="5454"/>
    <cellStyle name="20% - uthevingsfarge 3 4 2 3 2 3 3" xfId="5455"/>
    <cellStyle name="20% - uthevingsfarge 3 4 2 3 2 4" xfId="5456"/>
    <cellStyle name="20% - uthevingsfarge 3 4 2 3 2 5" xfId="5457"/>
    <cellStyle name="20% - uthevingsfarge 3 4 2 3 2_Tabell 4.5-4.7" xfId="5449"/>
    <cellStyle name="20% - uthevingsfarge 3 4 2 3 3" xfId="5458"/>
    <cellStyle name="20% - uthevingsfarge 3 4 2 3 3 2" xfId="5459"/>
    <cellStyle name="20% - uthevingsfarge 3 4 2 3 3 2 2" xfId="5460"/>
    <cellStyle name="20% - uthevingsfarge 3 4 2 3 3 2 3" xfId="5461"/>
    <cellStyle name="20% - uthevingsfarge 3 4 2 3 3 3" xfId="5462"/>
    <cellStyle name="20% - uthevingsfarge 3 4 2 3 3 3 2" xfId="5463"/>
    <cellStyle name="20% - uthevingsfarge 3 4 2 3 3 3 3" xfId="5464"/>
    <cellStyle name="20% - uthevingsfarge 3 4 2 3 3 4" xfId="5465"/>
    <cellStyle name="20% - uthevingsfarge 3 4 2 3 3 5" xfId="5466"/>
    <cellStyle name="20% - uthevingsfarge 3 4 2 3 4" xfId="5467"/>
    <cellStyle name="20% - uthevingsfarge 3 4 2 3 4 2" xfId="5468"/>
    <cellStyle name="20% - uthevingsfarge 3 4 2 3 4 3" xfId="5469"/>
    <cellStyle name="20% - uthevingsfarge 3 4 2 3 5" xfId="5470"/>
    <cellStyle name="20% - uthevingsfarge 3 4 2 3 5 2" xfId="5471"/>
    <cellStyle name="20% - uthevingsfarge 3 4 2 3 5 3" xfId="5472"/>
    <cellStyle name="20% - uthevingsfarge 3 4 2 3 6" xfId="5473"/>
    <cellStyle name="20% - uthevingsfarge 3 4 2 3 6 2" xfId="5474"/>
    <cellStyle name="20% - uthevingsfarge 3 4 2 3 7" xfId="5475"/>
    <cellStyle name="20% - uthevingsfarge 3 4 2 3 7 2" xfId="5476"/>
    <cellStyle name="20% - uthevingsfarge 3 4 2 3 8" xfId="5477"/>
    <cellStyle name="20% - uthevingsfarge 3 4 2 3 9" xfId="5478"/>
    <cellStyle name="20% - uthevingsfarge 3 4 2 3_Tabell 4.5-4.7" xfId="5447"/>
    <cellStyle name="20% - uthevingsfarge 3 4 2 4" xfId="233"/>
    <cellStyle name="20% - uthevingsfarge 3 4 2 4 2" xfId="5480"/>
    <cellStyle name="20% - uthevingsfarge 3 4 2 4 2 2" xfId="5481"/>
    <cellStyle name="20% - uthevingsfarge 3 4 2 4 2 3" xfId="5482"/>
    <cellStyle name="20% - uthevingsfarge 3 4 2 4 3" xfId="5483"/>
    <cellStyle name="20% - uthevingsfarge 3 4 2 4 3 2" xfId="5484"/>
    <cellStyle name="20% - uthevingsfarge 3 4 2 4 3 3" xfId="5485"/>
    <cellStyle name="20% - uthevingsfarge 3 4 2 4 4" xfId="5486"/>
    <cellStyle name="20% - uthevingsfarge 3 4 2 4 5" xfId="5487"/>
    <cellStyle name="20% - uthevingsfarge 3 4 2 4_Tabell 4.5-4.7" xfId="5479"/>
    <cellStyle name="20% - uthevingsfarge 3 4 2 5" xfId="5488"/>
    <cellStyle name="20% - uthevingsfarge 3 4 2 5 2" xfId="5489"/>
    <cellStyle name="20% - uthevingsfarge 3 4 2 5 2 2" xfId="5490"/>
    <cellStyle name="20% - uthevingsfarge 3 4 2 5 2 3" xfId="5491"/>
    <cellStyle name="20% - uthevingsfarge 3 4 2 5 3" xfId="5492"/>
    <cellStyle name="20% - uthevingsfarge 3 4 2 5 3 2" xfId="5493"/>
    <cellStyle name="20% - uthevingsfarge 3 4 2 5 3 3" xfId="5494"/>
    <cellStyle name="20% - uthevingsfarge 3 4 2 5 4" xfId="5495"/>
    <cellStyle name="20% - uthevingsfarge 3 4 2 5 5" xfId="5496"/>
    <cellStyle name="20% - uthevingsfarge 3 4 2 6" xfId="5497"/>
    <cellStyle name="20% - uthevingsfarge 3 4 2 6 2" xfId="5498"/>
    <cellStyle name="20% - uthevingsfarge 3 4 2 6 3" xfId="5499"/>
    <cellStyle name="20% - uthevingsfarge 3 4 2 7" xfId="5500"/>
    <cellStyle name="20% - uthevingsfarge 3 4 2 7 2" xfId="5501"/>
    <cellStyle name="20% - uthevingsfarge 3 4 2 7 3" xfId="5502"/>
    <cellStyle name="20% - uthevingsfarge 3 4 2 8" xfId="5503"/>
    <cellStyle name="20% - uthevingsfarge 3 4 2 8 2" xfId="5504"/>
    <cellStyle name="20% - uthevingsfarge 3 4 2 9" xfId="5505"/>
    <cellStyle name="20% - uthevingsfarge 3 4 2 9 2" xfId="5506"/>
    <cellStyle name="20% - uthevingsfarge 3 4 2_Tabell 4.5-4.7" xfId="5379"/>
    <cellStyle name="20% - uthevingsfarge 3 4 3" xfId="234"/>
    <cellStyle name="20% - uthevingsfarge 3 4 3 10" xfId="5508"/>
    <cellStyle name="20% - uthevingsfarge 3 4 3 11" xfId="5509"/>
    <cellStyle name="20% - uthevingsfarge 3 4 3 2" xfId="235"/>
    <cellStyle name="20% - uthevingsfarge 3 4 3 2 10" xfId="5511"/>
    <cellStyle name="20% - uthevingsfarge 3 4 3 2 2" xfId="236"/>
    <cellStyle name="20% - uthevingsfarge 3 4 3 2 2 2" xfId="5513"/>
    <cellStyle name="20% - uthevingsfarge 3 4 3 2 2 2 2" xfId="5514"/>
    <cellStyle name="20% - uthevingsfarge 3 4 3 2 2 2 3" xfId="5515"/>
    <cellStyle name="20% - uthevingsfarge 3 4 3 2 2 3" xfId="5516"/>
    <cellStyle name="20% - uthevingsfarge 3 4 3 2 2 3 2" xfId="5517"/>
    <cellStyle name="20% - uthevingsfarge 3 4 3 2 2 3 3" xfId="5518"/>
    <cellStyle name="20% - uthevingsfarge 3 4 3 2 2 4" xfId="5519"/>
    <cellStyle name="20% - uthevingsfarge 3 4 3 2 2 5" xfId="5520"/>
    <cellStyle name="20% - uthevingsfarge 3 4 3 2 2_Tabell 4.5-4.7" xfId="5512"/>
    <cellStyle name="20% - uthevingsfarge 3 4 3 2 3" xfId="5521"/>
    <cellStyle name="20% - uthevingsfarge 3 4 3 2 3 2" xfId="5522"/>
    <cellStyle name="20% - uthevingsfarge 3 4 3 2 3 2 2" xfId="5523"/>
    <cellStyle name="20% - uthevingsfarge 3 4 3 2 3 2 3" xfId="5524"/>
    <cellStyle name="20% - uthevingsfarge 3 4 3 2 3 3" xfId="5525"/>
    <cellStyle name="20% - uthevingsfarge 3 4 3 2 3 3 2" xfId="5526"/>
    <cellStyle name="20% - uthevingsfarge 3 4 3 2 3 3 3" xfId="5527"/>
    <cellStyle name="20% - uthevingsfarge 3 4 3 2 3 4" xfId="5528"/>
    <cellStyle name="20% - uthevingsfarge 3 4 3 2 3 5" xfId="5529"/>
    <cellStyle name="20% - uthevingsfarge 3 4 3 2 4" xfId="5530"/>
    <cellStyle name="20% - uthevingsfarge 3 4 3 2 4 2" xfId="5531"/>
    <cellStyle name="20% - uthevingsfarge 3 4 3 2 4 3" xfId="5532"/>
    <cellStyle name="20% - uthevingsfarge 3 4 3 2 5" xfId="5533"/>
    <cellStyle name="20% - uthevingsfarge 3 4 3 2 5 2" xfId="5534"/>
    <cellStyle name="20% - uthevingsfarge 3 4 3 2 5 3" xfId="5535"/>
    <cellStyle name="20% - uthevingsfarge 3 4 3 2 6" xfId="5536"/>
    <cellStyle name="20% - uthevingsfarge 3 4 3 2 6 2" xfId="5537"/>
    <cellStyle name="20% - uthevingsfarge 3 4 3 2 7" xfId="5538"/>
    <cellStyle name="20% - uthevingsfarge 3 4 3 2 7 2" xfId="5539"/>
    <cellStyle name="20% - uthevingsfarge 3 4 3 2 8" xfId="5540"/>
    <cellStyle name="20% - uthevingsfarge 3 4 3 2 9" xfId="5541"/>
    <cellStyle name="20% - uthevingsfarge 3 4 3 2_Tabell 4.5-4.7" xfId="5510"/>
    <cellStyle name="20% - uthevingsfarge 3 4 3 3" xfId="237"/>
    <cellStyle name="20% - uthevingsfarge 3 4 3 3 2" xfId="5543"/>
    <cellStyle name="20% - uthevingsfarge 3 4 3 3 2 2" xfId="5544"/>
    <cellStyle name="20% - uthevingsfarge 3 4 3 3 2 3" xfId="5545"/>
    <cellStyle name="20% - uthevingsfarge 3 4 3 3 3" xfId="5546"/>
    <cellStyle name="20% - uthevingsfarge 3 4 3 3 3 2" xfId="5547"/>
    <cellStyle name="20% - uthevingsfarge 3 4 3 3 3 3" xfId="5548"/>
    <cellStyle name="20% - uthevingsfarge 3 4 3 3 4" xfId="5549"/>
    <cellStyle name="20% - uthevingsfarge 3 4 3 3 5" xfId="5550"/>
    <cellStyle name="20% - uthevingsfarge 3 4 3 3_Tabell 4.5-4.7" xfId="5542"/>
    <cellStyle name="20% - uthevingsfarge 3 4 3 4" xfId="5551"/>
    <cellStyle name="20% - uthevingsfarge 3 4 3 4 2" xfId="5552"/>
    <cellStyle name="20% - uthevingsfarge 3 4 3 4 2 2" xfId="5553"/>
    <cellStyle name="20% - uthevingsfarge 3 4 3 4 2 3" xfId="5554"/>
    <cellStyle name="20% - uthevingsfarge 3 4 3 4 3" xfId="5555"/>
    <cellStyle name="20% - uthevingsfarge 3 4 3 4 3 2" xfId="5556"/>
    <cellStyle name="20% - uthevingsfarge 3 4 3 4 3 3" xfId="5557"/>
    <cellStyle name="20% - uthevingsfarge 3 4 3 4 4" xfId="5558"/>
    <cellStyle name="20% - uthevingsfarge 3 4 3 4 5" xfId="5559"/>
    <cellStyle name="20% - uthevingsfarge 3 4 3 5" xfId="5560"/>
    <cellStyle name="20% - uthevingsfarge 3 4 3 5 2" xfId="5561"/>
    <cellStyle name="20% - uthevingsfarge 3 4 3 5 3" xfId="5562"/>
    <cellStyle name="20% - uthevingsfarge 3 4 3 6" xfId="5563"/>
    <cellStyle name="20% - uthevingsfarge 3 4 3 6 2" xfId="5564"/>
    <cellStyle name="20% - uthevingsfarge 3 4 3 6 3" xfId="5565"/>
    <cellStyle name="20% - uthevingsfarge 3 4 3 7" xfId="5566"/>
    <cellStyle name="20% - uthevingsfarge 3 4 3 7 2" xfId="5567"/>
    <cellStyle name="20% - uthevingsfarge 3 4 3 8" xfId="5568"/>
    <cellStyle name="20% - uthevingsfarge 3 4 3 8 2" xfId="5569"/>
    <cellStyle name="20% - uthevingsfarge 3 4 3 9" xfId="5570"/>
    <cellStyle name="20% - uthevingsfarge 3 4 3_Tabell 4.5-4.7" xfId="5507"/>
    <cellStyle name="20% - uthevingsfarge 3 4 4" xfId="238"/>
    <cellStyle name="20% - uthevingsfarge 3 4 4 10" xfId="5572"/>
    <cellStyle name="20% - uthevingsfarge 3 4 4 2" xfId="239"/>
    <cellStyle name="20% - uthevingsfarge 3 4 4 2 2" xfId="5574"/>
    <cellStyle name="20% - uthevingsfarge 3 4 4 2 2 2" xfId="5575"/>
    <cellStyle name="20% - uthevingsfarge 3 4 4 2 2 3" xfId="5576"/>
    <cellStyle name="20% - uthevingsfarge 3 4 4 2 3" xfId="5577"/>
    <cellStyle name="20% - uthevingsfarge 3 4 4 2 3 2" xfId="5578"/>
    <cellStyle name="20% - uthevingsfarge 3 4 4 2 3 3" xfId="5579"/>
    <cellStyle name="20% - uthevingsfarge 3 4 4 2 4" xfId="5580"/>
    <cellStyle name="20% - uthevingsfarge 3 4 4 2 5" xfId="5581"/>
    <cellStyle name="20% - uthevingsfarge 3 4 4 2_Tabell 4.5-4.7" xfId="5573"/>
    <cellStyle name="20% - uthevingsfarge 3 4 4 3" xfId="5582"/>
    <cellStyle name="20% - uthevingsfarge 3 4 4 3 2" xfId="5583"/>
    <cellStyle name="20% - uthevingsfarge 3 4 4 3 2 2" xfId="5584"/>
    <cellStyle name="20% - uthevingsfarge 3 4 4 3 2 3" xfId="5585"/>
    <cellStyle name="20% - uthevingsfarge 3 4 4 3 3" xfId="5586"/>
    <cellStyle name="20% - uthevingsfarge 3 4 4 3 3 2" xfId="5587"/>
    <cellStyle name="20% - uthevingsfarge 3 4 4 3 3 3" xfId="5588"/>
    <cellStyle name="20% - uthevingsfarge 3 4 4 3 4" xfId="5589"/>
    <cellStyle name="20% - uthevingsfarge 3 4 4 3 5" xfId="5590"/>
    <cellStyle name="20% - uthevingsfarge 3 4 4 4" xfId="5591"/>
    <cellStyle name="20% - uthevingsfarge 3 4 4 4 2" xfId="5592"/>
    <cellStyle name="20% - uthevingsfarge 3 4 4 4 3" xfId="5593"/>
    <cellStyle name="20% - uthevingsfarge 3 4 4 5" xfId="5594"/>
    <cellStyle name="20% - uthevingsfarge 3 4 4 5 2" xfId="5595"/>
    <cellStyle name="20% - uthevingsfarge 3 4 4 5 3" xfId="5596"/>
    <cellStyle name="20% - uthevingsfarge 3 4 4 6" xfId="5597"/>
    <cellStyle name="20% - uthevingsfarge 3 4 4 6 2" xfId="5598"/>
    <cellStyle name="20% - uthevingsfarge 3 4 4 7" xfId="5599"/>
    <cellStyle name="20% - uthevingsfarge 3 4 4 7 2" xfId="5600"/>
    <cellStyle name="20% - uthevingsfarge 3 4 4 8" xfId="5601"/>
    <cellStyle name="20% - uthevingsfarge 3 4 4 9" xfId="5602"/>
    <cellStyle name="20% - uthevingsfarge 3 4 4_Tabell 4.5-4.7" xfId="5571"/>
    <cellStyle name="20% - uthevingsfarge 3 4 5" xfId="240"/>
    <cellStyle name="20% - uthevingsfarge 3 4 5 2" xfId="5604"/>
    <cellStyle name="20% - uthevingsfarge 3 4 5 2 2" xfId="5605"/>
    <cellStyle name="20% - uthevingsfarge 3 4 5 2 3" xfId="5606"/>
    <cellStyle name="20% - uthevingsfarge 3 4 5 3" xfId="5607"/>
    <cellStyle name="20% - uthevingsfarge 3 4 5 3 2" xfId="5608"/>
    <cellStyle name="20% - uthevingsfarge 3 4 5 3 3" xfId="5609"/>
    <cellStyle name="20% - uthevingsfarge 3 4 5 4" xfId="5610"/>
    <cellStyle name="20% - uthevingsfarge 3 4 5 5" xfId="5611"/>
    <cellStyle name="20% - uthevingsfarge 3 4 5_Tabell 4.5-4.7" xfId="5603"/>
    <cellStyle name="20% - uthevingsfarge 3 4 6" xfId="5612"/>
    <cellStyle name="20% - uthevingsfarge 3 4 6 2" xfId="5613"/>
    <cellStyle name="20% - uthevingsfarge 3 4 6 2 2" xfId="5614"/>
    <cellStyle name="20% - uthevingsfarge 3 4 6 2 3" xfId="5615"/>
    <cellStyle name="20% - uthevingsfarge 3 4 6 3" xfId="5616"/>
    <cellStyle name="20% - uthevingsfarge 3 4 6 3 2" xfId="5617"/>
    <cellStyle name="20% - uthevingsfarge 3 4 6 3 3" xfId="5618"/>
    <cellStyle name="20% - uthevingsfarge 3 4 6 4" xfId="5619"/>
    <cellStyle name="20% - uthevingsfarge 3 4 6 5" xfId="5620"/>
    <cellStyle name="20% - uthevingsfarge 3 4 7" xfId="5621"/>
    <cellStyle name="20% - uthevingsfarge 3 4 7 2" xfId="5622"/>
    <cellStyle name="20% - uthevingsfarge 3 4 7 3" xfId="5623"/>
    <cellStyle name="20% - uthevingsfarge 3 4 8" xfId="5624"/>
    <cellStyle name="20% - uthevingsfarge 3 4 8 2" xfId="5625"/>
    <cellStyle name="20% - uthevingsfarge 3 4 8 3" xfId="5626"/>
    <cellStyle name="20% - uthevingsfarge 3 4 9" xfId="5627"/>
    <cellStyle name="20% - uthevingsfarge 3 4 9 2" xfId="5628"/>
    <cellStyle name="20% - uthevingsfarge 3 4_Tabell 4.5-4.7" xfId="5373"/>
    <cellStyle name="20% - uthevingsfarge 3 5" xfId="241"/>
    <cellStyle name="20% - uthevingsfarge 3 5 10" xfId="5630"/>
    <cellStyle name="20% - uthevingsfarge 3 5 10 2" xfId="5631"/>
    <cellStyle name="20% - uthevingsfarge 3 5 11" xfId="5632"/>
    <cellStyle name="20% - uthevingsfarge 3 5 12" xfId="5633"/>
    <cellStyle name="20% - uthevingsfarge 3 5 13" xfId="5634"/>
    <cellStyle name="20% - uthevingsfarge 3 5 2" xfId="242"/>
    <cellStyle name="20% - uthevingsfarge 3 5 2 10" xfId="5636"/>
    <cellStyle name="20% - uthevingsfarge 3 5 2 11" xfId="5637"/>
    <cellStyle name="20% - uthevingsfarge 3 5 2 12" xfId="5638"/>
    <cellStyle name="20% - uthevingsfarge 3 5 2 2" xfId="243"/>
    <cellStyle name="20% - uthevingsfarge 3 5 2 2 10" xfId="5640"/>
    <cellStyle name="20% - uthevingsfarge 3 5 2 2 11" xfId="5641"/>
    <cellStyle name="20% - uthevingsfarge 3 5 2 2 2" xfId="244"/>
    <cellStyle name="20% - uthevingsfarge 3 5 2 2 2 10" xfId="5643"/>
    <cellStyle name="20% - uthevingsfarge 3 5 2 2 2 2" xfId="245"/>
    <cellStyle name="20% - uthevingsfarge 3 5 2 2 2 2 2" xfId="5645"/>
    <cellStyle name="20% - uthevingsfarge 3 5 2 2 2 2 2 2" xfId="5646"/>
    <cellStyle name="20% - uthevingsfarge 3 5 2 2 2 2 2 3" xfId="5647"/>
    <cellStyle name="20% - uthevingsfarge 3 5 2 2 2 2 3" xfId="5648"/>
    <cellStyle name="20% - uthevingsfarge 3 5 2 2 2 2 3 2" xfId="5649"/>
    <cellStyle name="20% - uthevingsfarge 3 5 2 2 2 2 3 3" xfId="5650"/>
    <cellStyle name="20% - uthevingsfarge 3 5 2 2 2 2 4" xfId="5651"/>
    <cellStyle name="20% - uthevingsfarge 3 5 2 2 2 2 5" xfId="5652"/>
    <cellStyle name="20% - uthevingsfarge 3 5 2 2 2 2_Tabell 4.5-4.7" xfId="5644"/>
    <cellStyle name="20% - uthevingsfarge 3 5 2 2 2 3" xfId="5653"/>
    <cellStyle name="20% - uthevingsfarge 3 5 2 2 2 3 2" xfId="5654"/>
    <cellStyle name="20% - uthevingsfarge 3 5 2 2 2 3 2 2" xfId="5655"/>
    <cellStyle name="20% - uthevingsfarge 3 5 2 2 2 3 2 3" xfId="5656"/>
    <cellStyle name="20% - uthevingsfarge 3 5 2 2 2 3 3" xfId="5657"/>
    <cellStyle name="20% - uthevingsfarge 3 5 2 2 2 3 3 2" xfId="5658"/>
    <cellStyle name="20% - uthevingsfarge 3 5 2 2 2 3 3 3" xfId="5659"/>
    <cellStyle name="20% - uthevingsfarge 3 5 2 2 2 3 4" xfId="5660"/>
    <cellStyle name="20% - uthevingsfarge 3 5 2 2 2 3 5" xfId="5661"/>
    <cellStyle name="20% - uthevingsfarge 3 5 2 2 2 4" xfId="5662"/>
    <cellStyle name="20% - uthevingsfarge 3 5 2 2 2 4 2" xfId="5663"/>
    <cellStyle name="20% - uthevingsfarge 3 5 2 2 2 4 3" xfId="5664"/>
    <cellStyle name="20% - uthevingsfarge 3 5 2 2 2 5" xfId="5665"/>
    <cellStyle name="20% - uthevingsfarge 3 5 2 2 2 5 2" xfId="5666"/>
    <cellStyle name="20% - uthevingsfarge 3 5 2 2 2 5 3" xfId="5667"/>
    <cellStyle name="20% - uthevingsfarge 3 5 2 2 2 6" xfId="5668"/>
    <cellStyle name="20% - uthevingsfarge 3 5 2 2 2 6 2" xfId="5669"/>
    <cellStyle name="20% - uthevingsfarge 3 5 2 2 2 7" xfId="5670"/>
    <cellStyle name="20% - uthevingsfarge 3 5 2 2 2 7 2" xfId="5671"/>
    <cellStyle name="20% - uthevingsfarge 3 5 2 2 2 8" xfId="5672"/>
    <cellStyle name="20% - uthevingsfarge 3 5 2 2 2 9" xfId="5673"/>
    <cellStyle name="20% - uthevingsfarge 3 5 2 2 2_Tabell 4.5-4.7" xfId="5642"/>
    <cellStyle name="20% - uthevingsfarge 3 5 2 2 3" xfId="246"/>
    <cellStyle name="20% - uthevingsfarge 3 5 2 2 3 2" xfId="5675"/>
    <cellStyle name="20% - uthevingsfarge 3 5 2 2 3 2 2" xfId="5676"/>
    <cellStyle name="20% - uthevingsfarge 3 5 2 2 3 2 3" xfId="5677"/>
    <cellStyle name="20% - uthevingsfarge 3 5 2 2 3 3" xfId="5678"/>
    <cellStyle name="20% - uthevingsfarge 3 5 2 2 3 3 2" xfId="5679"/>
    <cellStyle name="20% - uthevingsfarge 3 5 2 2 3 3 3" xfId="5680"/>
    <cellStyle name="20% - uthevingsfarge 3 5 2 2 3 4" xfId="5681"/>
    <cellStyle name="20% - uthevingsfarge 3 5 2 2 3 5" xfId="5682"/>
    <cellStyle name="20% - uthevingsfarge 3 5 2 2 3_Tabell 4.5-4.7" xfId="5674"/>
    <cellStyle name="20% - uthevingsfarge 3 5 2 2 4" xfId="5683"/>
    <cellStyle name="20% - uthevingsfarge 3 5 2 2 4 2" xfId="5684"/>
    <cellStyle name="20% - uthevingsfarge 3 5 2 2 4 2 2" xfId="5685"/>
    <cellStyle name="20% - uthevingsfarge 3 5 2 2 4 2 3" xfId="5686"/>
    <cellStyle name="20% - uthevingsfarge 3 5 2 2 4 3" xfId="5687"/>
    <cellStyle name="20% - uthevingsfarge 3 5 2 2 4 3 2" xfId="5688"/>
    <cellStyle name="20% - uthevingsfarge 3 5 2 2 4 3 3" xfId="5689"/>
    <cellStyle name="20% - uthevingsfarge 3 5 2 2 4 4" xfId="5690"/>
    <cellStyle name="20% - uthevingsfarge 3 5 2 2 4 5" xfId="5691"/>
    <cellStyle name="20% - uthevingsfarge 3 5 2 2 5" xfId="5692"/>
    <cellStyle name="20% - uthevingsfarge 3 5 2 2 5 2" xfId="5693"/>
    <cellStyle name="20% - uthevingsfarge 3 5 2 2 5 3" xfId="5694"/>
    <cellStyle name="20% - uthevingsfarge 3 5 2 2 6" xfId="5695"/>
    <cellStyle name="20% - uthevingsfarge 3 5 2 2 6 2" xfId="5696"/>
    <cellStyle name="20% - uthevingsfarge 3 5 2 2 6 3" xfId="5697"/>
    <cellStyle name="20% - uthevingsfarge 3 5 2 2 7" xfId="5698"/>
    <cellStyle name="20% - uthevingsfarge 3 5 2 2 7 2" xfId="5699"/>
    <cellStyle name="20% - uthevingsfarge 3 5 2 2 8" xfId="5700"/>
    <cellStyle name="20% - uthevingsfarge 3 5 2 2 8 2" xfId="5701"/>
    <cellStyle name="20% - uthevingsfarge 3 5 2 2 9" xfId="5702"/>
    <cellStyle name="20% - uthevingsfarge 3 5 2 2_Tabell 4.5-4.7" xfId="5639"/>
    <cellStyle name="20% - uthevingsfarge 3 5 2 3" xfId="247"/>
    <cellStyle name="20% - uthevingsfarge 3 5 2 3 10" xfId="5704"/>
    <cellStyle name="20% - uthevingsfarge 3 5 2 3 2" xfId="248"/>
    <cellStyle name="20% - uthevingsfarge 3 5 2 3 2 2" xfId="5706"/>
    <cellStyle name="20% - uthevingsfarge 3 5 2 3 2 2 2" xfId="5707"/>
    <cellStyle name="20% - uthevingsfarge 3 5 2 3 2 2 3" xfId="5708"/>
    <cellStyle name="20% - uthevingsfarge 3 5 2 3 2 3" xfId="5709"/>
    <cellStyle name="20% - uthevingsfarge 3 5 2 3 2 3 2" xfId="5710"/>
    <cellStyle name="20% - uthevingsfarge 3 5 2 3 2 3 3" xfId="5711"/>
    <cellStyle name="20% - uthevingsfarge 3 5 2 3 2 4" xfId="5712"/>
    <cellStyle name="20% - uthevingsfarge 3 5 2 3 2 5" xfId="5713"/>
    <cellStyle name="20% - uthevingsfarge 3 5 2 3 2_Tabell 4.5-4.7" xfId="5705"/>
    <cellStyle name="20% - uthevingsfarge 3 5 2 3 3" xfId="5714"/>
    <cellStyle name="20% - uthevingsfarge 3 5 2 3 3 2" xfId="5715"/>
    <cellStyle name="20% - uthevingsfarge 3 5 2 3 3 2 2" xfId="5716"/>
    <cellStyle name="20% - uthevingsfarge 3 5 2 3 3 2 3" xfId="5717"/>
    <cellStyle name="20% - uthevingsfarge 3 5 2 3 3 3" xfId="5718"/>
    <cellStyle name="20% - uthevingsfarge 3 5 2 3 3 3 2" xfId="5719"/>
    <cellStyle name="20% - uthevingsfarge 3 5 2 3 3 3 3" xfId="5720"/>
    <cellStyle name="20% - uthevingsfarge 3 5 2 3 3 4" xfId="5721"/>
    <cellStyle name="20% - uthevingsfarge 3 5 2 3 3 5" xfId="5722"/>
    <cellStyle name="20% - uthevingsfarge 3 5 2 3 4" xfId="5723"/>
    <cellStyle name="20% - uthevingsfarge 3 5 2 3 4 2" xfId="5724"/>
    <cellStyle name="20% - uthevingsfarge 3 5 2 3 4 3" xfId="5725"/>
    <cellStyle name="20% - uthevingsfarge 3 5 2 3 5" xfId="5726"/>
    <cellStyle name="20% - uthevingsfarge 3 5 2 3 5 2" xfId="5727"/>
    <cellStyle name="20% - uthevingsfarge 3 5 2 3 5 3" xfId="5728"/>
    <cellStyle name="20% - uthevingsfarge 3 5 2 3 6" xfId="5729"/>
    <cellStyle name="20% - uthevingsfarge 3 5 2 3 6 2" xfId="5730"/>
    <cellStyle name="20% - uthevingsfarge 3 5 2 3 7" xfId="5731"/>
    <cellStyle name="20% - uthevingsfarge 3 5 2 3 7 2" xfId="5732"/>
    <cellStyle name="20% - uthevingsfarge 3 5 2 3 8" xfId="5733"/>
    <cellStyle name="20% - uthevingsfarge 3 5 2 3 9" xfId="5734"/>
    <cellStyle name="20% - uthevingsfarge 3 5 2 3_Tabell 4.5-4.7" xfId="5703"/>
    <cellStyle name="20% - uthevingsfarge 3 5 2 4" xfId="249"/>
    <cellStyle name="20% - uthevingsfarge 3 5 2 4 2" xfId="5736"/>
    <cellStyle name="20% - uthevingsfarge 3 5 2 4 2 2" xfId="5737"/>
    <cellStyle name="20% - uthevingsfarge 3 5 2 4 2 3" xfId="5738"/>
    <cellStyle name="20% - uthevingsfarge 3 5 2 4 3" xfId="5739"/>
    <cellStyle name="20% - uthevingsfarge 3 5 2 4 3 2" xfId="5740"/>
    <cellStyle name="20% - uthevingsfarge 3 5 2 4 3 3" xfId="5741"/>
    <cellStyle name="20% - uthevingsfarge 3 5 2 4 4" xfId="5742"/>
    <cellStyle name="20% - uthevingsfarge 3 5 2 4 5" xfId="5743"/>
    <cellStyle name="20% - uthevingsfarge 3 5 2 4_Tabell 4.5-4.7" xfId="5735"/>
    <cellStyle name="20% - uthevingsfarge 3 5 2 5" xfId="5744"/>
    <cellStyle name="20% - uthevingsfarge 3 5 2 5 2" xfId="5745"/>
    <cellStyle name="20% - uthevingsfarge 3 5 2 5 2 2" xfId="5746"/>
    <cellStyle name="20% - uthevingsfarge 3 5 2 5 2 3" xfId="5747"/>
    <cellStyle name="20% - uthevingsfarge 3 5 2 5 3" xfId="5748"/>
    <cellStyle name="20% - uthevingsfarge 3 5 2 5 3 2" xfId="5749"/>
    <cellStyle name="20% - uthevingsfarge 3 5 2 5 3 3" xfId="5750"/>
    <cellStyle name="20% - uthevingsfarge 3 5 2 5 4" xfId="5751"/>
    <cellStyle name="20% - uthevingsfarge 3 5 2 5 5" xfId="5752"/>
    <cellStyle name="20% - uthevingsfarge 3 5 2 6" xfId="5753"/>
    <cellStyle name="20% - uthevingsfarge 3 5 2 6 2" xfId="5754"/>
    <cellStyle name="20% - uthevingsfarge 3 5 2 6 3" xfId="5755"/>
    <cellStyle name="20% - uthevingsfarge 3 5 2 7" xfId="5756"/>
    <cellStyle name="20% - uthevingsfarge 3 5 2 7 2" xfId="5757"/>
    <cellStyle name="20% - uthevingsfarge 3 5 2 7 3" xfId="5758"/>
    <cellStyle name="20% - uthevingsfarge 3 5 2 8" xfId="5759"/>
    <cellStyle name="20% - uthevingsfarge 3 5 2 8 2" xfId="5760"/>
    <cellStyle name="20% - uthevingsfarge 3 5 2 9" xfId="5761"/>
    <cellStyle name="20% - uthevingsfarge 3 5 2 9 2" xfId="5762"/>
    <cellStyle name="20% - uthevingsfarge 3 5 2_Tabell 4.5-4.7" xfId="5635"/>
    <cellStyle name="20% - uthevingsfarge 3 5 3" xfId="250"/>
    <cellStyle name="20% - uthevingsfarge 3 5 3 10" xfId="5764"/>
    <cellStyle name="20% - uthevingsfarge 3 5 3 11" xfId="5765"/>
    <cellStyle name="20% - uthevingsfarge 3 5 3 2" xfId="251"/>
    <cellStyle name="20% - uthevingsfarge 3 5 3 2 10" xfId="5767"/>
    <cellStyle name="20% - uthevingsfarge 3 5 3 2 2" xfId="252"/>
    <cellStyle name="20% - uthevingsfarge 3 5 3 2 2 2" xfId="5769"/>
    <cellStyle name="20% - uthevingsfarge 3 5 3 2 2 2 2" xfId="5770"/>
    <cellStyle name="20% - uthevingsfarge 3 5 3 2 2 2 3" xfId="5771"/>
    <cellStyle name="20% - uthevingsfarge 3 5 3 2 2 3" xfId="5772"/>
    <cellStyle name="20% - uthevingsfarge 3 5 3 2 2 3 2" xfId="5773"/>
    <cellStyle name="20% - uthevingsfarge 3 5 3 2 2 3 3" xfId="5774"/>
    <cellStyle name="20% - uthevingsfarge 3 5 3 2 2 4" xfId="5775"/>
    <cellStyle name="20% - uthevingsfarge 3 5 3 2 2 5" xfId="5776"/>
    <cellStyle name="20% - uthevingsfarge 3 5 3 2 2_Tabell 4.5-4.7" xfId="5768"/>
    <cellStyle name="20% - uthevingsfarge 3 5 3 2 3" xfId="5777"/>
    <cellStyle name="20% - uthevingsfarge 3 5 3 2 3 2" xfId="5778"/>
    <cellStyle name="20% - uthevingsfarge 3 5 3 2 3 2 2" xfId="5779"/>
    <cellStyle name="20% - uthevingsfarge 3 5 3 2 3 2 3" xfId="5780"/>
    <cellStyle name="20% - uthevingsfarge 3 5 3 2 3 3" xfId="5781"/>
    <cellStyle name="20% - uthevingsfarge 3 5 3 2 3 3 2" xfId="5782"/>
    <cellStyle name="20% - uthevingsfarge 3 5 3 2 3 3 3" xfId="5783"/>
    <cellStyle name="20% - uthevingsfarge 3 5 3 2 3 4" xfId="5784"/>
    <cellStyle name="20% - uthevingsfarge 3 5 3 2 3 5" xfId="5785"/>
    <cellStyle name="20% - uthevingsfarge 3 5 3 2 4" xfId="5786"/>
    <cellStyle name="20% - uthevingsfarge 3 5 3 2 4 2" xfId="5787"/>
    <cellStyle name="20% - uthevingsfarge 3 5 3 2 4 3" xfId="5788"/>
    <cellStyle name="20% - uthevingsfarge 3 5 3 2 5" xfId="5789"/>
    <cellStyle name="20% - uthevingsfarge 3 5 3 2 5 2" xfId="5790"/>
    <cellStyle name="20% - uthevingsfarge 3 5 3 2 5 3" xfId="5791"/>
    <cellStyle name="20% - uthevingsfarge 3 5 3 2 6" xfId="5792"/>
    <cellStyle name="20% - uthevingsfarge 3 5 3 2 6 2" xfId="5793"/>
    <cellStyle name="20% - uthevingsfarge 3 5 3 2 7" xfId="5794"/>
    <cellStyle name="20% - uthevingsfarge 3 5 3 2 7 2" xfId="5795"/>
    <cellStyle name="20% - uthevingsfarge 3 5 3 2 8" xfId="5796"/>
    <cellStyle name="20% - uthevingsfarge 3 5 3 2 9" xfId="5797"/>
    <cellStyle name="20% - uthevingsfarge 3 5 3 2_Tabell 4.5-4.7" xfId="5766"/>
    <cellStyle name="20% - uthevingsfarge 3 5 3 3" xfId="253"/>
    <cellStyle name="20% - uthevingsfarge 3 5 3 3 2" xfId="5799"/>
    <cellStyle name="20% - uthevingsfarge 3 5 3 3 2 2" xfId="5800"/>
    <cellStyle name="20% - uthevingsfarge 3 5 3 3 2 3" xfId="5801"/>
    <cellStyle name="20% - uthevingsfarge 3 5 3 3 3" xfId="5802"/>
    <cellStyle name="20% - uthevingsfarge 3 5 3 3 3 2" xfId="5803"/>
    <cellStyle name="20% - uthevingsfarge 3 5 3 3 3 3" xfId="5804"/>
    <cellStyle name="20% - uthevingsfarge 3 5 3 3 4" xfId="5805"/>
    <cellStyle name="20% - uthevingsfarge 3 5 3 3 5" xfId="5806"/>
    <cellStyle name="20% - uthevingsfarge 3 5 3 3_Tabell 4.5-4.7" xfId="5798"/>
    <cellStyle name="20% - uthevingsfarge 3 5 3 4" xfId="5807"/>
    <cellStyle name="20% - uthevingsfarge 3 5 3 4 2" xfId="5808"/>
    <cellStyle name="20% - uthevingsfarge 3 5 3 4 2 2" xfId="5809"/>
    <cellStyle name="20% - uthevingsfarge 3 5 3 4 2 3" xfId="5810"/>
    <cellStyle name="20% - uthevingsfarge 3 5 3 4 3" xfId="5811"/>
    <cellStyle name="20% - uthevingsfarge 3 5 3 4 3 2" xfId="5812"/>
    <cellStyle name="20% - uthevingsfarge 3 5 3 4 3 3" xfId="5813"/>
    <cellStyle name="20% - uthevingsfarge 3 5 3 4 4" xfId="5814"/>
    <cellStyle name="20% - uthevingsfarge 3 5 3 4 5" xfId="5815"/>
    <cellStyle name="20% - uthevingsfarge 3 5 3 5" xfId="5816"/>
    <cellStyle name="20% - uthevingsfarge 3 5 3 5 2" xfId="5817"/>
    <cellStyle name="20% - uthevingsfarge 3 5 3 5 3" xfId="5818"/>
    <cellStyle name="20% - uthevingsfarge 3 5 3 6" xfId="5819"/>
    <cellStyle name="20% - uthevingsfarge 3 5 3 6 2" xfId="5820"/>
    <cellStyle name="20% - uthevingsfarge 3 5 3 6 3" xfId="5821"/>
    <cellStyle name="20% - uthevingsfarge 3 5 3 7" xfId="5822"/>
    <cellStyle name="20% - uthevingsfarge 3 5 3 7 2" xfId="5823"/>
    <cellStyle name="20% - uthevingsfarge 3 5 3 8" xfId="5824"/>
    <cellStyle name="20% - uthevingsfarge 3 5 3 8 2" xfId="5825"/>
    <cellStyle name="20% - uthevingsfarge 3 5 3 9" xfId="5826"/>
    <cellStyle name="20% - uthevingsfarge 3 5 3_Tabell 4.5-4.7" xfId="5763"/>
    <cellStyle name="20% - uthevingsfarge 3 5 4" xfId="254"/>
    <cellStyle name="20% - uthevingsfarge 3 5 4 10" xfId="5828"/>
    <cellStyle name="20% - uthevingsfarge 3 5 4 2" xfId="255"/>
    <cellStyle name="20% - uthevingsfarge 3 5 4 2 2" xfId="5830"/>
    <cellStyle name="20% - uthevingsfarge 3 5 4 2 2 2" xfId="5831"/>
    <cellStyle name="20% - uthevingsfarge 3 5 4 2 2 3" xfId="5832"/>
    <cellStyle name="20% - uthevingsfarge 3 5 4 2 3" xfId="5833"/>
    <cellStyle name="20% - uthevingsfarge 3 5 4 2 3 2" xfId="5834"/>
    <cellStyle name="20% - uthevingsfarge 3 5 4 2 3 3" xfId="5835"/>
    <cellStyle name="20% - uthevingsfarge 3 5 4 2 4" xfId="5836"/>
    <cellStyle name="20% - uthevingsfarge 3 5 4 2 5" xfId="5837"/>
    <cellStyle name="20% - uthevingsfarge 3 5 4 2_Tabell 4.5-4.7" xfId="5829"/>
    <cellStyle name="20% - uthevingsfarge 3 5 4 3" xfId="5838"/>
    <cellStyle name="20% - uthevingsfarge 3 5 4 3 2" xfId="5839"/>
    <cellStyle name="20% - uthevingsfarge 3 5 4 3 2 2" xfId="5840"/>
    <cellStyle name="20% - uthevingsfarge 3 5 4 3 2 3" xfId="5841"/>
    <cellStyle name="20% - uthevingsfarge 3 5 4 3 3" xfId="5842"/>
    <cellStyle name="20% - uthevingsfarge 3 5 4 3 3 2" xfId="5843"/>
    <cellStyle name="20% - uthevingsfarge 3 5 4 3 3 3" xfId="5844"/>
    <cellStyle name="20% - uthevingsfarge 3 5 4 3 4" xfId="5845"/>
    <cellStyle name="20% - uthevingsfarge 3 5 4 3 5" xfId="5846"/>
    <cellStyle name="20% - uthevingsfarge 3 5 4 4" xfId="5847"/>
    <cellStyle name="20% - uthevingsfarge 3 5 4 4 2" xfId="5848"/>
    <cellStyle name="20% - uthevingsfarge 3 5 4 4 3" xfId="5849"/>
    <cellStyle name="20% - uthevingsfarge 3 5 4 5" xfId="5850"/>
    <cellStyle name="20% - uthevingsfarge 3 5 4 5 2" xfId="5851"/>
    <cellStyle name="20% - uthevingsfarge 3 5 4 5 3" xfId="5852"/>
    <cellStyle name="20% - uthevingsfarge 3 5 4 6" xfId="5853"/>
    <cellStyle name="20% - uthevingsfarge 3 5 4 6 2" xfId="5854"/>
    <cellStyle name="20% - uthevingsfarge 3 5 4 7" xfId="5855"/>
    <cellStyle name="20% - uthevingsfarge 3 5 4 7 2" xfId="5856"/>
    <cellStyle name="20% - uthevingsfarge 3 5 4 8" xfId="5857"/>
    <cellStyle name="20% - uthevingsfarge 3 5 4 9" xfId="5858"/>
    <cellStyle name="20% - uthevingsfarge 3 5 4_Tabell 4.5-4.7" xfId="5827"/>
    <cellStyle name="20% - uthevingsfarge 3 5 5" xfId="256"/>
    <cellStyle name="20% - uthevingsfarge 3 5 5 2" xfId="5860"/>
    <cellStyle name="20% - uthevingsfarge 3 5 5 2 2" xfId="5861"/>
    <cellStyle name="20% - uthevingsfarge 3 5 5 2 3" xfId="5862"/>
    <cellStyle name="20% - uthevingsfarge 3 5 5 3" xfId="5863"/>
    <cellStyle name="20% - uthevingsfarge 3 5 5 3 2" xfId="5864"/>
    <cellStyle name="20% - uthevingsfarge 3 5 5 3 3" xfId="5865"/>
    <cellStyle name="20% - uthevingsfarge 3 5 5 4" xfId="5866"/>
    <cellStyle name="20% - uthevingsfarge 3 5 5 5" xfId="5867"/>
    <cellStyle name="20% - uthevingsfarge 3 5 5_Tabell 4.5-4.7" xfId="5859"/>
    <cellStyle name="20% - uthevingsfarge 3 5 6" xfId="5868"/>
    <cellStyle name="20% - uthevingsfarge 3 5 6 2" xfId="5869"/>
    <cellStyle name="20% - uthevingsfarge 3 5 6 2 2" xfId="5870"/>
    <cellStyle name="20% - uthevingsfarge 3 5 6 2 3" xfId="5871"/>
    <cellStyle name="20% - uthevingsfarge 3 5 6 3" xfId="5872"/>
    <cellStyle name="20% - uthevingsfarge 3 5 6 3 2" xfId="5873"/>
    <cellStyle name="20% - uthevingsfarge 3 5 6 3 3" xfId="5874"/>
    <cellStyle name="20% - uthevingsfarge 3 5 6 4" xfId="5875"/>
    <cellStyle name="20% - uthevingsfarge 3 5 6 5" xfId="5876"/>
    <cellStyle name="20% - uthevingsfarge 3 5 7" xfId="5877"/>
    <cellStyle name="20% - uthevingsfarge 3 5 7 2" xfId="5878"/>
    <cellStyle name="20% - uthevingsfarge 3 5 7 3" xfId="5879"/>
    <cellStyle name="20% - uthevingsfarge 3 5 8" xfId="5880"/>
    <cellStyle name="20% - uthevingsfarge 3 5 8 2" xfId="5881"/>
    <cellStyle name="20% - uthevingsfarge 3 5 8 3" xfId="5882"/>
    <cellStyle name="20% - uthevingsfarge 3 5 9" xfId="5883"/>
    <cellStyle name="20% - uthevingsfarge 3 5 9 2" xfId="5884"/>
    <cellStyle name="20% - uthevingsfarge 3 5_Tabell 4.5-4.7" xfId="5629"/>
    <cellStyle name="20% - uthevingsfarge 3 6" xfId="257"/>
    <cellStyle name="20% - uthevingsfarge 3 6 10" xfId="5886"/>
    <cellStyle name="20% - uthevingsfarge 3 6 11" xfId="5887"/>
    <cellStyle name="20% - uthevingsfarge 3 6 12" xfId="5888"/>
    <cellStyle name="20% - uthevingsfarge 3 6 2" xfId="258"/>
    <cellStyle name="20% - uthevingsfarge 3 6 2 10" xfId="5890"/>
    <cellStyle name="20% - uthevingsfarge 3 6 2 11" xfId="5891"/>
    <cellStyle name="20% - uthevingsfarge 3 6 2 2" xfId="259"/>
    <cellStyle name="20% - uthevingsfarge 3 6 2 2 10" xfId="5893"/>
    <cellStyle name="20% - uthevingsfarge 3 6 2 2 2" xfId="260"/>
    <cellStyle name="20% - uthevingsfarge 3 6 2 2 2 2" xfId="5895"/>
    <cellStyle name="20% - uthevingsfarge 3 6 2 2 2 2 2" xfId="5896"/>
    <cellStyle name="20% - uthevingsfarge 3 6 2 2 2 2 3" xfId="5897"/>
    <cellStyle name="20% - uthevingsfarge 3 6 2 2 2 3" xfId="5898"/>
    <cellStyle name="20% - uthevingsfarge 3 6 2 2 2 3 2" xfId="5899"/>
    <cellStyle name="20% - uthevingsfarge 3 6 2 2 2 3 3" xfId="5900"/>
    <cellStyle name="20% - uthevingsfarge 3 6 2 2 2 4" xfId="5901"/>
    <cellStyle name="20% - uthevingsfarge 3 6 2 2 2 5" xfId="5902"/>
    <cellStyle name="20% - uthevingsfarge 3 6 2 2 2_Tabell 4.5-4.7" xfId="5894"/>
    <cellStyle name="20% - uthevingsfarge 3 6 2 2 3" xfId="5903"/>
    <cellStyle name="20% - uthevingsfarge 3 6 2 2 3 2" xfId="5904"/>
    <cellStyle name="20% - uthevingsfarge 3 6 2 2 3 2 2" xfId="5905"/>
    <cellStyle name="20% - uthevingsfarge 3 6 2 2 3 2 3" xfId="5906"/>
    <cellStyle name="20% - uthevingsfarge 3 6 2 2 3 3" xfId="5907"/>
    <cellStyle name="20% - uthevingsfarge 3 6 2 2 3 3 2" xfId="5908"/>
    <cellStyle name="20% - uthevingsfarge 3 6 2 2 3 3 3" xfId="5909"/>
    <cellStyle name="20% - uthevingsfarge 3 6 2 2 3 4" xfId="5910"/>
    <cellStyle name="20% - uthevingsfarge 3 6 2 2 3 5" xfId="5911"/>
    <cellStyle name="20% - uthevingsfarge 3 6 2 2 4" xfId="5912"/>
    <cellStyle name="20% - uthevingsfarge 3 6 2 2 4 2" xfId="5913"/>
    <cellStyle name="20% - uthevingsfarge 3 6 2 2 4 3" xfId="5914"/>
    <cellStyle name="20% - uthevingsfarge 3 6 2 2 5" xfId="5915"/>
    <cellStyle name="20% - uthevingsfarge 3 6 2 2 5 2" xfId="5916"/>
    <cellStyle name="20% - uthevingsfarge 3 6 2 2 5 3" xfId="5917"/>
    <cellStyle name="20% - uthevingsfarge 3 6 2 2 6" xfId="5918"/>
    <cellStyle name="20% - uthevingsfarge 3 6 2 2 6 2" xfId="5919"/>
    <cellStyle name="20% - uthevingsfarge 3 6 2 2 7" xfId="5920"/>
    <cellStyle name="20% - uthevingsfarge 3 6 2 2 7 2" xfId="5921"/>
    <cellStyle name="20% - uthevingsfarge 3 6 2 2 8" xfId="5922"/>
    <cellStyle name="20% - uthevingsfarge 3 6 2 2 9" xfId="5923"/>
    <cellStyle name="20% - uthevingsfarge 3 6 2 2_Tabell 4.5-4.7" xfId="5892"/>
    <cellStyle name="20% - uthevingsfarge 3 6 2 3" xfId="261"/>
    <cellStyle name="20% - uthevingsfarge 3 6 2 3 2" xfId="5925"/>
    <cellStyle name="20% - uthevingsfarge 3 6 2 3 2 2" xfId="5926"/>
    <cellStyle name="20% - uthevingsfarge 3 6 2 3 2 3" xfId="5927"/>
    <cellStyle name="20% - uthevingsfarge 3 6 2 3 3" xfId="5928"/>
    <cellStyle name="20% - uthevingsfarge 3 6 2 3 3 2" xfId="5929"/>
    <cellStyle name="20% - uthevingsfarge 3 6 2 3 3 3" xfId="5930"/>
    <cellStyle name="20% - uthevingsfarge 3 6 2 3 4" xfId="5931"/>
    <cellStyle name="20% - uthevingsfarge 3 6 2 3 5" xfId="5932"/>
    <cellStyle name="20% - uthevingsfarge 3 6 2 3_Tabell 4.5-4.7" xfId="5924"/>
    <cellStyle name="20% - uthevingsfarge 3 6 2 4" xfId="5933"/>
    <cellStyle name="20% - uthevingsfarge 3 6 2 4 2" xfId="5934"/>
    <cellStyle name="20% - uthevingsfarge 3 6 2 4 2 2" xfId="5935"/>
    <cellStyle name="20% - uthevingsfarge 3 6 2 4 2 3" xfId="5936"/>
    <cellStyle name="20% - uthevingsfarge 3 6 2 4 3" xfId="5937"/>
    <cellStyle name="20% - uthevingsfarge 3 6 2 4 3 2" xfId="5938"/>
    <cellStyle name="20% - uthevingsfarge 3 6 2 4 3 3" xfId="5939"/>
    <cellStyle name="20% - uthevingsfarge 3 6 2 4 4" xfId="5940"/>
    <cellStyle name="20% - uthevingsfarge 3 6 2 4 5" xfId="5941"/>
    <cellStyle name="20% - uthevingsfarge 3 6 2 5" xfId="5942"/>
    <cellStyle name="20% - uthevingsfarge 3 6 2 5 2" xfId="5943"/>
    <cellStyle name="20% - uthevingsfarge 3 6 2 5 3" xfId="5944"/>
    <cellStyle name="20% - uthevingsfarge 3 6 2 6" xfId="5945"/>
    <cellStyle name="20% - uthevingsfarge 3 6 2 6 2" xfId="5946"/>
    <cellStyle name="20% - uthevingsfarge 3 6 2 6 3" xfId="5947"/>
    <cellStyle name="20% - uthevingsfarge 3 6 2 7" xfId="5948"/>
    <cellStyle name="20% - uthevingsfarge 3 6 2 7 2" xfId="5949"/>
    <cellStyle name="20% - uthevingsfarge 3 6 2 8" xfId="5950"/>
    <cellStyle name="20% - uthevingsfarge 3 6 2 8 2" xfId="5951"/>
    <cellStyle name="20% - uthevingsfarge 3 6 2 9" xfId="5952"/>
    <cellStyle name="20% - uthevingsfarge 3 6 2_Tabell 4.5-4.7" xfId="5889"/>
    <cellStyle name="20% - uthevingsfarge 3 6 3" xfId="262"/>
    <cellStyle name="20% - uthevingsfarge 3 6 3 10" xfId="5954"/>
    <cellStyle name="20% - uthevingsfarge 3 6 3 2" xfId="263"/>
    <cellStyle name="20% - uthevingsfarge 3 6 3 2 2" xfId="5956"/>
    <cellStyle name="20% - uthevingsfarge 3 6 3 2 2 2" xfId="5957"/>
    <cellStyle name="20% - uthevingsfarge 3 6 3 2 2 3" xfId="5958"/>
    <cellStyle name="20% - uthevingsfarge 3 6 3 2 3" xfId="5959"/>
    <cellStyle name="20% - uthevingsfarge 3 6 3 2 3 2" xfId="5960"/>
    <cellStyle name="20% - uthevingsfarge 3 6 3 2 3 3" xfId="5961"/>
    <cellStyle name="20% - uthevingsfarge 3 6 3 2 4" xfId="5962"/>
    <cellStyle name="20% - uthevingsfarge 3 6 3 2 5" xfId="5963"/>
    <cellStyle name="20% - uthevingsfarge 3 6 3 2_Tabell 4.5-4.7" xfId="5955"/>
    <cellStyle name="20% - uthevingsfarge 3 6 3 3" xfId="5964"/>
    <cellStyle name="20% - uthevingsfarge 3 6 3 3 2" xfId="5965"/>
    <cellStyle name="20% - uthevingsfarge 3 6 3 3 2 2" xfId="5966"/>
    <cellStyle name="20% - uthevingsfarge 3 6 3 3 2 3" xfId="5967"/>
    <cellStyle name="20% - uthevingsfarge 3 6 3 3 3" xfId="5968"/>
    <cellStyle name="20% - uthevingsfarge 3 6 3 3 3 2" xfId="5969"/>
    <cellStyle name="20% - uthevingsfarge 3 6 3 3 3 3" xfId="5970"/>
    <cellStyle name="20% - uthevingsfarge 3 6 3 3 4" xfId="5971"/>
    <cellStyle name="20% - uthevingsfarge 3 6 3 3 5" xfId="5972"/>
    <cellStyle name="20% - uthevingsfarge 3 6 3 4" xfId="5973"/>
    <cellStyle name="20% - uthevingsfarge 3 6 3 4 2" xfId="5974"/>
    <cellStyle name="20% - uthevingsfarge 3 6 3 4 3" xfId="5975"/>
    <cellStyle name="20% - uthevingsfarge 3 6 3 5" xfId="5976"/>
    <cellStyle name="20% - uthevingsfarge 3 6 3 5 2" xfId="5977"/>
    <cellStyle name="20% - uthevingsfarge 3 6 3 5 3" xfId="5978"/>
    <cellStyle name="20% - uthevingsfarge 3 6 3 6" xfId="5979"/>
    <cellStyle name="20% - uthevingsfarge 3 6 3 6 2" xfId="5980"/>
    <cellStyle name="20% - uthevingsfarge 3 6 3 7" xfId="5981"/>
    <cellStyle name="20% - uthevingsfarge 3 6 3 7 2" xfId="5982"/>
    <cellStyle name="20% - uthevingsfarge 3 6 3 8" xfId="5983"/>
    <cellStyle name="20% - uthevingsfarge 3 6 3 9" xfId="5984"/>
    <cellStyle name="20% - uthevingsfarge 3 6 3_Tabell 4.5-4.7" xfId="5953"/>
    <cellStyle name="20% - uthevingsfarge 3 6 4" xfId="264"/>
    <cellStyle name="20% - uthevingsfarge 3 6 4 2" xfId="5986"/>
    <cellStyle name="20% - uthevingsfarge 3 6 4 2 2" xfId="5987"/>
    <cellStyle name="20% - uthevingsfarge 3 6 4 2 3" xfId="5988"/>
    <cellStyle name="20% - uthevingsfarge 3 6 4 3" xfId="5989"/>
    <cellStyle name="20% - uthevingsfarge 3 6 4 3 2" xfId="5990"/>
    <cellStyle name="20% - uthevingsfarge 3 6 4 3 3" xfId="5991"/>
    <cellStyle name="20% - uthevingsfarge 3 6 4 4" xfId="5992"/>
    <cellStyle name="20% - uthevingsfarge 3 6 4 5" xfId="5993"/>
    <cellStyle name="20% - uthevingsfarge 3 6 4_Tabell 4.5-4.7" xfId="5985"/>
    <cellStyle name="20% - uthevingsfarge 3 6 5" xfId="5994"/>
    <cellStyle name="20% - uthevingsfarge 3 6 5 2" xfId="5995"/>
    <cellStyle name="20% - uthevingsfarge 3 6 5 2 2" xfId="5996"/>
    <cellStyle name="20% - uthevingsfarge 3 6 5 2 3" xfId="5997"/>
    <cellStyle name="20% - uthevingsfarge 3 6 5 3" xfId="5998"/>
    <cellStyle name="20% - uthevingsfarge 3 6 5 3 2" xfId="5999"/>
    <cellStyle name="20% - uthevingsfarge 3 6 5 3 3" xfId="6000"/>
    <cellStyle name="20% - uthevingsfarge 3 6 5 4" xfId="6001"/>
    <cellStyle name="20% - uthevingsfarge 3 6 5 5" xfId="6002"/>
    <cellStyle name="20% - uthevingsfarge 3 6 6" xfId="6003"/>
    <cellStyle name="20% - uthevingsfarge 3 6 6 2" xfId="6004"/>
    <cellStyle name="20% - uthevingsfarge 3 6 6 3" xfId="6005"/>
    <cellStyle name="20% - uthevingsfarge 3 6 7" xfId="6006"/>
    <cellStyle name="20% - uthevingsfarge 3 6 7 2" xfId="6007"/>
    <cellStyle name="20% - uthevingsfarge 3 6 7 3" xfId="6008"/>
    <cellStyle name="20% - uthevingsfarge 3 6 8" xfId="6009"/>
    <cellStyle name="20% - uthevingsfarge 3 6 8 2" xfId="6010"/>
    <cellStyle name="20% - uthevingsfarge 3 6 9" xfId="6011"/>
    <cellStyle name="20% - uthevingsfarge 3 6 9 2" xfId="6012"/>
    <cellStyle name="20% - uthevingsfarge 3 6_Tabell 4.5-4.7" xfId="5885"/>
    <cellStyle name="20% - uthevingsfarge 3 7" xfId="265"/>
    <cellStyle name="20% - uthevingsfarge 3 7 10" xfId="6014"/>
    <cellStyle name="20% - uthevingsfarge 3 7 11" xfId="6015"/>
    <cellStyle name="20% - uthevingsfarge 3 7 2" xfId="266"/>
    <cellStyle name="20% - uthevingsfarge 3 7 2 10" xfId="6017"/>
    <cellStyle name="20% - uthevingsfarge 3 7 2 2" xfId="267"/>
    <cellStyle name="20% - uthevingsfarge 3 7 2 2 2" xfId="6019"/>
    <cellStyle name="20% - uthevingsfarge 3 7 2 2 2 2" xfId="6020"/>
    <cellStyle name="20% - uthevingsfarge 3 7 2 2 2 3" xfId="6021"/>
    <cellStyle name="20% - uthevingsfarge 3 7 2 2 3" xfId="6022"/>
    <cellStyle name="20% - uthevingsfarge 3 7 2 2 3 2" xfId="6023"/>
    <cellStyle name="20% - uthevingsfarge 3 7 2 2 3 3" xfId="6024"/>
    <cellStyle name="20% - uthevingsfarge 3 7 2 2 4" xfId="6025"/>
    <cellStyle name="20% - uthevingsfarge 3 7 2 2 5" xfId="6026"/>
    <cellStyle name="20% - uthevingsfarge 3 7 2 2_Tabell 4.5-4.7" xfId="6018"/>
    <cellStyle name="20% - uthevingsfarge 3 7 2 3" xfId="6027"/>
    <cellStyle name="20% - uthevingsfarge 3 7 2 3 2" xfId="6028"/>
    <cellStyle name="20% - uthevingsfarge 3 7 2 3 2 2" xfId="6029"/>
    <cellStyle name="20% - uthevingsfarge 3 7 2 3 2 3" xfId="6030"/>
    <cellStyle name="20% - uthevingsfarge 3 7 2 3 3" xfId="6031"/>
    <cellStyle name="20% - uthevingsfarge 3 7 2 3 3 2" xfId="6032"/>
    <cellStyle name="20% - uthevingsfarge 3 7 2 3 3 3" xfId="6033"/>
    <cellStyle name="20% - uthevingsfarge 3 7 2 3 4" xfId="6034"/>
    <cellStyle name="20% - uthevingsfarge 3 7 2 3 5" xfId="6035"/>
    <cellStyle name="20% - uthevingsfarge 3 7 2 4" xfId="6036"/>
    <cellStyle name="20% - uthevingsfarge 3 7 2 4 2" xfId="6037"/>
    <cellStyle name="20% - uthevingsfarge 3 7 2 4 3" xfId="6038"/>
    <cellStyle name="20% - uthevingsfarge 3 7 2 5" xfId="6039"/>
    <cellStyle name="20% - uthevingsfarge 3 7 2 5 2" xfId="6040"/>
    <cellStyle name="20% - uthevingsfarge 3 7 2 5 3" xfId="6041"/>
    <cellStyle name="20% - uthevingsfarge 3 7 2 6" xfId="6042"/>
    <cellStyle name="20% - uthevingsfarge 3 7 2 6 2" xfId="6043"/>
    <cellStyle name="20% - uthevingsfarge 3 7 2 7" xfId="6044"/>
    <cellStyle name="20% - uthevingsfarge 3 7 2 7 2" xfId="6045"/>
    <cellStyle name="20% - uthevingsfarge 3 7 2 8" xfId="6046"/>
    <cellStyle name="20% - uthevingsfarge 3 7 2 9" xfId="6047"/>
    <cellStyle name="20% - uthevingsfarge 3 7 2_Tabell 4.5-4.7" xfId="6016"/>
    <cellStyle name="20% - uthevingsfarge 3 7 3" xfId="268"/>
    <cellStyle name="20% - uthevingsfarge 3 7 3 2" xfId="6049"/>
    <cellStyle name="20% - uthevingsfarge 3 7 3 2 2" xfId="6050"/>
    <cellStyle name="20% - uthevingsfarge 3 7 3 2 3" xfId="6051"/>
    <cellStyle name="20% - uthevingsfarge 3 7 3 3" xfId="6052"/>
    <cellStyle name="20% - uthevingsfarge 3 7 3 3 2" xfId="6053"/>
    <cellStyle name="20% - uthevingsfarge 3 7 3 3 3" xfId="6054"/>
    <cellStyle name="20% - uthevingsfarge 3 7 3 4" xfId="6055"/>
    <cellStyle name="20% - uthevingsfarge 3 7 3 5" xfId="6056"/>
    <cellStyle name="20% - uthevingsfarge 3 7 3_Tabell 4.5-4.7" xfId="6048"/>
    <cellStyle name="20% - uthevingsfarge 3 7 4" xfId="6057"/>
    <cellStyle name="20% - uthevingsfarge 3 7 4 2" xfId="6058"/>
    <cellStyle name="20% - uthevingsfarge 3 7 4 2 2" xfId="6059"/>
    <cellStyle name="20% - uthevingsfarge 3 7 4 2 3" xfId="6060"/>
    <cellStyle name="20% - uthevingsfarge 3 7 4 3" xfId="6061"/>
    <cellStyle name="20% - uthevingsfarge 3 7 4 3 2" xfId="6062"/>
    <cellStyle name="20% - uthevingsfarge 3 7 4 3 3" xfId="6063"/>
    <cellStyle name="20% - uthevingsfarge 3 7 4 4" xfId="6064"/>
    <cellStyle name="20% - uthevingsfarge 3 7 4 5" xfId="6065"/>
    <cellStyle name="20% - uthevingsfarge 3 7 5" xfId="6066"/>
    <cellStyle name="20% - uthevingsfarge 3 7 5 2" xfId="6067"/>
    <cellStyle name="20% - uthevingsfarge 3 7 5 3" xfId="6068"/>
    <cellStyle name="20% - uthevingsfarge 3 7 6" xfId="6069"/>
    <cellStyle name="20% - uthevingsfarge 3 7 6 2" xfId="6070"/>
    <cellStyle name="20% - uthevingsfarge 3 7 6 3" xfId="6071"/>
    <cellStyle name="20% - uthevingsfarge 3 7 7" xfId="6072"/>
    <cellStyle name="20% - uthevingsfarge 3 7 7 2" xfId="6073"/>
    <cellStyle name="20% - uthevingsfarge 3 7 8" xfId="6074"/>
    <cellStyle name="20% - uthevingsfarge 3 7 8 2" xfId="6075"/>
    <cellStyle name="20% - uthevingsfarge 3 7 9" xfId="6076"/>
    <cellStyle name="20% - uthevingsfarge 3 7_Tabell 4.5-4.7" xfId="6013"/>
    <cellStyle name="20% - uthevingsfarge 3 8" xfId="269"/>
    <cellStyle name="20% - uthevingsfarge 3 8 10" xfId="6078"/>
    <cellStyle name="20% - uthevingsfarge 3 8 11" xfId="6079"/>
    <cellStyle name="20% - uthevingsfarge 3 8 2" xfId="270"/>
    <cellStyle name="20% - uthevingsfarge 3 8 2 10" xfId="6081"/>
    <cellStyle name="20% - uthevingsfarge 3 8 2 2" xfId="271"/>
    <cellStyle name="20% - uthevingsfarge 3 8 2 2 2" xfId="6083"/>
    <cellStyle name="20% - uthevingsfarge 3 8 2 2 2 2" xfId="6084"/>
    <cellStyle name="20% - uthevingsfarge 3 8 2 2 2 3" xfId="6085"/>
    <cellStyle name="20% - uthevingsfarge 3 8 2 2 3" xfId="6086"/>
    <cellStyle name="20% - uthevingsfarge 3 8 2 2 3 2" xfId="6087"/>
    <cellStyle name="20% - uthevingsfarge 3 8 2 2 3 3" xfId="6088"/>
    <cellStyle name="20% - uthevingsfarge 3 8 2 2 4" xfId="6089"/>
    <cellStyle name="20% - uthevingsfarge 3 8 2 2 5" xfId="6090"/>
    <cellStyle name="20% - uthevingsfarge 3 8 2 2_Tabell 4.5-4.7" xfId="6082"/>
    <cellStyle name="20% - uthevingsfarge 3 8 2 3" xfId="6091"/>
    <cellStyle name="20% - uthevingsfarge 3 8 2 3 2" xfId="6092"/>
    <cellStyle name="20% - uthevingsfarge 3 8 2 3 2 2" xfId="6093"/>
    <cellStyle name="20% - uthevingsfarge 3 8 2 3 2 3" xfId="6094"/>
    <cellStyle name="20% - uthevingsfarge 3 8 2 3 3" xfId="6095"/>
    <cellStyle name="20% - uthevingsfarge 3 8 2 3 3 2" xfId="6096"/>
    <cellStyle name="20% - uthevingsfarge 3 8 2 3 3 3" xfId="6097"/>
    <cellStyle name="20% - uthevingsfarge 3 8 2 3 4" xfId="6098"/>
    <cellStyle name="20% - uthevingsfarge 3 8 2 3 5" xfId="6099"/>
    <cellStyle name="20% - uthevingsfarge 3 8 2 4" xfId="6100"/>
    <cellStyle name="20% - uthevingsfarge 3 8 2 4 2" xfId="6101"/>
    <cellStyle name="20% - uthevingsfarge 3 8 2 4 3" xfId="6102"/>
    <cellStyle name="20% - uthevingsfarge 3 8 2 5" xfId="6103"/>
    <cellStyle name="20% - uthevingsfarge 3 8 2 5 2" xfId="6104"/>
    <cellStyle name="20% - uthevingsfarge 3 8 2 5 3" xfId="6105"/>
    <cellStyle name="20% - uthevingsfarge 3 8 2 6" xfId="6106"/>
    <cellStyle name="20% - uthevingsfarge 3 8 2 6 2" xfId="6107"/>
    <cellStyle name="20% - uthevingsfarge 3 8 2 7" xfId="6108"/>
    <cellStyle name="20% - uthevingsfarge 3 8 2 7 2" xfId="6109"/>
    <cellStyle name="20% - uthevingsfarge 3 8 2 8" xfId="6110"/>
    <cellStyle name="20% - uthevingsfarge 3 8 2 9" xfId="6111"/>
    <cellStyle name="20% - uthevingsfarge 3 8 2_Tabell 4.5-4.7" xfId="6080"/>
    <cellStyle name="20% - uthevingsfarge 3 8 3" xfId="272"/>
    <cellStyle name="20% - uthevingsfarge 3 8 3 2" xfId="6113"/>
    <cellStyle name="20% - uthevingsfarge 3 8 3 2 2" xfId="6114"/>
    <cellStyle name="20% - uthevingsfarge 3 8 3 2 3" xfId="6115"/>
    <cellStyle name="20% - uthevingsfarge 3 8 3 3" xfId="6116"/>
    <cellStyle name="20% - uthevingsfarge 3 8 3 3 2" xfId="6117"/>
    <cellStyle name="20% - uthevingsfarge 3 8 3 3 3" xfId="6118"/>
    <cellStyle name="20% - uthevingsfarge 3 8 3 4" xfId="6119"/>
    <cellStyle name="20% - uthevingsfarge 3 8 3 5" xfId="6120"/>
    <cellStyle name="20% - uthevingsfarge 3 8 3_Tabell 4.5-4.7" xfId="6112"/>
    <cellStyle name="20% - uthevingsfarge 3 8 4" xfId="6121"/>
    <cellStyle name="20% - uthevingsfarge 3 8 4 2" xfId="6122"/>
    <cellStyle name="20% - uthevingsfarge 3 8 4 2 2" xfId="6123"/>
    <cellStyle name="20% - uthevingsfarge 3 8 4 2 3" xfId="6124"/>
    <cellStyle name="20% - uthevingsfarge 3 8 4 3" xfId="6125"/>
    <cellStyle name="20% - uthevingsfarge 3 8 4 3 2" xfId="6126"/>
    <cellStyle name="20% - uthevingsfarge 3 8 4 3 3" xfId="6127"/>
    <cellStyle name="20% - uthevingsfarge 3 8 4 4" xfId="6128"/>
    <cellStyle name="20% - uthevingsfarge 3 8 4 5" xfId="6129"/>
    <cellStyle name="20% - uthevingsfarge 3 8 5" xfId="6130"/>
    <cellStyle name="20% - uthevingsfarge 3 8 5 2" xfId="6131"/>
    <cellStyle name="20% - uthevingsfarge 3 8 5 3" xfId="6132"/>
    <cellStyle name="20% - uthevingsfarge 3 8 6" xfId="6133"/>
    <cellStyle name="20% - uthevingsfarge 3 8 6 2" xfId="6134"/>
    <cellStyle name="20% - uthevingsfarge 3 8 6 3" xfId="6135"/>
    <cellStyle name="20% - uthevingsfarge 3 8 7" xfId="6136"/>
    <cellStyle name="20% - uthevingsfarge 3 8 7 2" xfId="6137"/>
    <cellStyle name="20% - uthevingsfarge 3 8 8" xfId="6138"/>
    <cellStyle name="20% - uthevingsfarge 3 8 8 2" xfId="6139"/>
    <cellStyle name="20% - uthevingsfarge 3 8 9" xfId="6140"/>
    <cellStyle name="20% - uthevingsfarge 3 8_Tabell 4.5-4.7" xfId="6077"/>
    <cellStyle name="20% - uthevingsfarge 3 9" xfId="273"/>
    <cellStyle name="20% - uthevingsfarge 3 9 10" xfId="6142"/>
    <cellStyle name="20% - uthevingsfarge 3 9 2" xfId="274"/>
    <cellStyle name="20% - uthevingsfarge 3 9 2 2" xfId="6144"/>
    <cellStyle name="20% - uthevingsfarge 3 9 2 2 2" xfId="6145"/>
    <cellStyle name="20% - uthevingsfarge 3 9 2 2 3" xfId="6146"/>
    <cellStyle name="20% - uthevingsfarge 3 9 2 3" xfId="6147"/>
    <cellStyle name="20% - uthevingsfarge 3 9 2 3 2" xfId="6148"/>
    <cellStyle name="20% - uthevingsfarge 3 9 2 3 3" xfId="6149"/>
    <cellStyle name="20% - uthevingsfarge 3 9 2 4" xfId="6150"/>
    <cellStyle name="20% - uthevingsfarge 3 9 2 5" xfId="6151"/>
    <cellStyle name="20% - uthevingsfarge 3 9 2_Tabell 4.5-4.7" xfId="6143"/>
    <cellStyle name="20% - uthevingsfarge 3 9 3" xfId="6152"/>
    <cellStyle name="20% - uthevingsfarge 3 9 3 2" xfId="6153"/>
    <cellStyle name="20% - uthevingsfarge 3 9 3 2 2" xfId="6154"/>
    <cellStyle name="20% - uthevingsfarge 3 9 3 2 3" xfId="6155"/>
    <cellStyle name="20% - uthevingsfarge 3 9 3 3" xfId="6156"/>
    <cellStyle name="20% - uthevingsfarge 3 9 3 3 2" xfId="6157"/>
    <cellStyle name="20% - uthevingsfarge 3 9 3 3 3" xfId="6158"/>
    <cellStyle name="20% - uthevingsfarge 3 9 3 4" xfId="6159"/>
    <cellStyle name="20% - uthevingsfarge 3 9 3 5" xfId="6160"/>
    <cellStyle name="20% - uthevingsfarge 3 9 4" xfId="6161"/>
    <cellStyle name="20% - uthevingsfarge 3 9 4 2" xfId="6162"/>
    <cellStyle name="20% - uthevingsfarge 3 9 4 3" xfId="6163"/>
    <cellStyle name="20% - uthevingsfarge 3 9 5" xfId="6164"/>
    <cellStyle name="20% - uthevingsfarge 3 9 5 2" xfId="6165"/>
    <cellStyle name="20% - uthevingsfarge 3 9 5 3" xfId="6166"/>
    <cellStyle name="20% - uthevingsfarge 3 9 6" xfId="6167"/>
    <cellStyle name="20% - uthevingsfarge 3 9 6 2" xfId="6168"/>
    <cellStyle name="20% - uthevingsfarge 3 9 7" xfId="6169"/>
    <cellStyle name="20% - uthevingsfarge 3 9 7 2" xfId="6170"/>
    <cellStyle name="20% - uthevingsfarge 3 9 8" xfId="6171"/>
    <cellStyle name="20% - uthevingsfarge 3 9 9" xfId="6172"/>
    <cellStyle name="20% - uthevingsfarge 3 9_Tabell 4.5-4.7" xfId="6141"/>
    <cellStyle name="20% - uthevingsfarge 4 10" xfId="275"/>
    <cellStyle name="20% - uthevingsfarge 4 10 2" xfId="6174"/>
    <cellStyle name="20% - uthevingsfarge 4 10 2 2" xfId="6175"/>
    <cellStyle name="20% - uthevingsfarge 4 10 2 3" xfId="6176"/>
    <cellStyle name="20% - uthevingsfarge 4 10 3" xfId="6177"/>
    <cellStyle name="20% - uthevingsfarge 4 10 3 2" xfId="6178"/>
    <cellStyle name="20% - uthevingsfarge 4 10 3 3" xfId="6179"/>
    <cellStyle name="20% - uthevingsfarge 4 10 4" xfId="6180"/>
    <cellStyle name="20% - uthevingsfarge 4 10 5" xfId="6181"/>
    <cellStyle name="20% - uthevingsfarge 4 10_Tabell 4.5-4.7" xfId="6173"/>
    <cellStyle name="20% - uthevingsfarge 4 11" xfId="6182"/>
    <cellStyle name="20% - uthevingsfarge 4 11 2" xfId="6183"/>
    <cellStyle name="20% - uthevingsfarge 4 11 2 2" xfId="6184"/>
    <cellStyle name="20% - uthevingsfarge 4 11 2 3" xfId="6185"/>
    <cellStyle name="20% - uthevingsfarge 4 11 3" xfId="6186"/>
    <cellStyle name="20% - uthevingsfarge 4 11 3 2" xfId="6187"/>
    <cellStyle name="20% - uthevingsfarge 4 11 3 3" xfId="6188"/>
    <cellStyle name="20% - uthevingsfarge 4 11 4" xfId="6189"/>
    <cellStyle name="20% - uthevingsfarge 4 11 5" xfId="6190"/>
    <cellStyle name="20% - uthevingsfarge 4 12" xfId="6191"/>
    <cellStyle name="20% - uthevingsfarge 4 12 2" xfId="6192"/>
    <cellStyle name="20% - uthevingsfarge 4 12 3" xfId="6193"/>
    <cellStyle name="20% - uthevingsfarge 4 13" xfId="6194"/>
    <cellStyle name="20% - uthevingsfarge 4 13 2" xfId="6195"/>
    <cellStyle name="20% - uthevingsfarge 4 13 3" xfId="6196"/>
    <cellStyle name="20% - uthevingsfarge 4 14" xfId="6197"/>
    <cellStyle name="20% - uthevingsfarge 4 14 2" xfId="6198"/>
    <cellStyle name="20% - uthevingsfarge 4 15" xfId="6199"/>
    <cellStyle name="20% - uthevingsfarge 4 15 2" xfId="6200"/>
    <cellStyle name="20% - uthevingsfarge 4 16" xfId="6201"/>
    <cellStyle name="20% - uthevingsfarge 4 17" xfId="6202"/>
    <cellStyle name="20% - uthevingsfarge 4 18" xfId="6203"/>
    <cellStyle name="20% - uthevingsfarge 4 2" xfId="276"/>
    <cellStyle name="20% - uthevingsfarge 4 2 10" xfId="6205"/>
    <cellStyle name="20% - uthevingsfarge 4 2 10 2" xfId="6206"/>
    <cellStyle name="20% - uthevingsfarge 4 2 11" xfId="6207"/>
    <cellStyle name="20% - uthevingsfarge 4 2 11 2" xfId="6208"/>
    <cellStyle name="20% - uthevingsfarge 4 2 12" xfId="6209"/>
    <cellStyle name="20% - uthevingsfarge 4 2 13" xfId="6210"/>
    <cellStyle name="20% - uthevingsfarge 4 2 14" xfId="6211"/>
    <cellStyle name="20% - uthevingsfarge 4 2 2" xfId="277"/>
    <cellStyle name="20% - uthevingsfarge 4 2 2 10" xfId="6213"/>
    <cellStyle name="20% - uthevingsfarge 4 2 2 11" xfId="6214"/>
    <cellStyle name="20% - uthevingsfarge 4 2 2 12" xfId="6215"/>
    <cellStyle name="20% - uthevingsfarge 4 2 2 2" xfId="278"/>
    <cellStyle name="20% - uthevingsfarge 4 2 2 2 10" xfId="6217"/>
    <cellStyle name="20% - uthevingsfarge 4 2 2 2 11" xfId="6218"/>
    <cellStyle name="20% - uthevingsfarge 4 2 2 2 2" xfId="279"/>
    <cellStyle name="20% - uthevingsfarge 4 2 2 2 2 10" xfId="6220"/>
    <cellStyle name="20% - uthevingsfarge 4 2 2 2 2 2" xfId="280"/>
    <cellStyle name="20% - uthevingsfarge 4 2 2 2 2 2 2" xfId="6222"/>
    <cellStyle name="20% - uthevingsfarge 4 2 2 2 2 2 2 2" xfId="6223"/>
    <cellStyle name="20% - uthevingsfarge 4 2 2 2 2 2 2 3" xfId="6224"/>
    <cellStyle name="20% - uthevingsfarge 4 2 2 2 2 2 3" xfId="6225"/>
    <cellStyle name="20% - uthevingsfarge 4 2 2 2 2 2 3 2" xfId="6226"/>
    <cellStyle name="20% - uthevingsfarge 4 2 2 2 2 2 3 3" xfId="6227"/>
    <cellStyle name="20% - uthevingsfarge 4 2 2 2 2 2 4" xfId="6228"/>
    <cellStyle name="20% - uthevingsfarge 4 2 2 2 2 2 5" xfId="6229"/>
    <cellStyle name="20% - uthevingsfarge 4 2 2 2 2 2_Tabell 4.5-4.7" xfId="6221"/>
    <cellStyle name="20% - uthevingsfarge 4 2 2 2 2 3" xfId="6230"/>
    <cellStyle name="20% - uthevingsfarge 4 2 2 2 2 3 2" xfId="6231"/>
    <cellStyle name="20% - uthevingsfarge 4 2 2 2 2 3 2 2" xfId="6232"/>
    <cellStyle name="20% - uthevingsfarge 4 2 2 2 2 3 2 3" xfId="6233"/>
    <cellStyle name="20% - uthevingsfarge 4 2 2 2 2 3 3" xfId="6234"/>
    <cellStyle name="20% - uthevingsfarge 4 2 2 2 2 3 3 2" xfId="6235"/>
    <cellStyle name="20% - uthevingsfarge 4 2 2 2 2 3 3 3" xfId="6236"/>
    <cellStyle name="20% - uthevingsfarge 4 2 2 2 2 3 4" xfId="6237"/>
    <cellStyle name="20% - uthevingsfarge 4 2 2 2 2 3 5" xfId="6238"/>
    <cellStyle name="20% - uthevingsfarge 4 2 2 2 2 4" xfId="6239"/>
    <cellStyle name="20% - uthevingsfarge 4 2 2 2 2 4 2" xfId="6240"/>
    <cellStyle name="20% - uthevingsfarge 4 2 2 2 2 4 3" xfId="6241"/>
    <cellStyle name="20% - uthevingsfarge 4 2 2 2 2 5" xfId="6242"/>
    <cellStyle name="20% - uthevingsfarge 4 2 2 2 2 5 2" xfId="6243"/>
    <cellStyle name="20% - uthevingsfarge 4 2 2 2 2 5 3" xfId="6244"/>
    <cellStyle name="20% - uthevingsfarge 4 2 2 2 2 6" xfId="6245"/>
    <cellStyle name="20% - uthevingsfarge 4 2 2 2 2 6 2" xfId="6246"/>
    <cellStyle name="20% - uthevingsfarge 4 2 2 2 2 7" xfId="6247"/>
    <cellStyle name="20% - uthevingsfarge 4 2 2 2 2 7 2" xfId="6248"/>
    <cellStyle name="20% - uthevingsfarge 4 2 2 2 2 8" xfId="6249"/>
    <cellStyle name="20% - uthevingsfarge 4 2 2 2 2 9" xfId="6250"/>
    <cellStyle name="20% - uthevingsfarge 4 2 2 2 2_Tabell 4.5-4.7" xfId="6219"/>
    <cellStyle name="20% - uthevingsfarge 4 2 2 2 3" xfId="281"/>
    <cellStyle name="20% - uthevingsfarge 4 2 2 2 3 2" xfId="6252"/>
    <cellStyle name="20% - uthevingsfarge 4 2 2 2 3 2 2" xfId="6253"/>
    <cellStyle name="20% - uthevingsfarge 4 2 2 2 3 2 3" xfId="6254"/>
    <cellStyle name="20% - uthevingsfarge 4 2 2 2 3 3" xfId="6255"/>
    <cellStyle name="20% - uthevingsfarge 4 2 2 2 3 3 2" xfId="6256"/>
    <cellStyle name="20% - uthevingsfarge 4 2 2 2 3 3 3" xfId="6257"/>
    <cellStyle name="20% - uthevingsfarge 4 2 2 2 3 4" xfId="6258"/>
    <cellStyle name="20% - uthevingsfarge 4 2 2 2 3 5" xfId="6259"/>
    <cellStyle name="20% - uthevingsfarge 4 2 2 2 3_Tabell 4.5-4.7" xfId="6251"/>
    <cellStyle name="20% - uthevingsfarge 4 2 2 2 4" xfId="6260"/>
    <cellStyle name="20% - uthevingsfarge 4 2 2 2 4 2" xfId="6261"/>
    <cellStyle name="20% - uthevingsfarge 4 2 2 2 4 2 2" xfId="6262"/>
    <cellStyle name="20% - uthevingsfarge 4 2 2 2 4 2 3" xfId="6263"/>
    <cellStyle name="20% - uthevingsfarge 4 2 2 2 4 3" xfId="6264"/>
    <cellStyle name="20% - uthevingsfarge 4 2 2 2 4 3 2" xfId="6265"/>
    <cellStyle name="20% - uthevingsfarge 4 2 2 2 4 3 3" xfId="6266"/>
    <cellStyle name="20% - uthevingsfarge 4 2 2 2 4 4" xfId="6267"/>
    <cellStyle name="20% - uthevingsfarge 4 2 2 2 4 5" xfId="6268"/>
    <cellStyle name="20% - uthevingsfarge 4 2 2 2 5" xfId="6269"/>
    <cellStyle name="20% - uthevingsfarge 4 2 2 2 5 2" xfId="6270"/>
    <cellStyle name="20% - uthevingsfarge 4 2 2 2 5 3" xfId="6271"/>
    <cellStyle name="20% - uthevingsfarge 4 2 2 2 6" xfId="6272"/>
    <cellStyle name="20% - uthevingsfarge 4 2 2 2 6 2" xfId="6273"/>
    <cellStyle name="20% - uthevingsfarge 4 2 2 2 6 3" xfId="6274"/>
    <cellStyle name="20% - uthevingsfarge 4 2 2 2 7" xfId="6275"/>
    <cellStyle name="20% - uthevingsfarge 4 2 2 2 7 2" xfId="6276"/>
    <cellStyle name="20% - uthevingsfarge 4 2 2 2 8" xfId="6277"/>
    <cellStyle name="20% - uthevingsfarge 4 2 2 2 8 2" xfId="6278"/>
    <cellStyle name="20% - uthevingsfarge 4 2 2 2 9" xfId="6279"/>
    <cellStyle name="20% - uthevingsfarge 4 2 2 2_Tabell 4.5-4.7" xfId="6216"/>
    <cellStyle name="20% - uthevingsfarge 4 2 2 3" xfId="282"/>
    <cellStyle name="20% - uthevingsfarge 4 2 2 3 10" xfId="6281"/>
    <cellStyle name="20% - uthevingsfarge 4 2 2 3 2" xfId="283"/>
    <cellStyle name="20% - uthevingsfarge 4 2 2 3 2 2" xfId="6283"/>
    <cellStyle name="20% - uthevingsfarge 4 2 2 3 2 2 2" xfId="6284"/>
    <cellStyle name="20% - uthevingsfarge 4 2 2 3 2 2 3" xfId="6285"/>
    <cellStyle name="20% - uthevingsfarge 4 2 2 3 2 3" xfId="6286"/>
    <cellStyle name="20% - uthevingsfarge 4 2 2 3 2 3 2" xfId="6287"/>
    <cellStyle name="20% - uthevingsfarge 4 2 2 3 2 3 3" xfId="6288"/>
    <cellStyle name="20% - uthevingsfarge 4 2 2 3 2 4" xfId="6289"/>
    <cellStyle name="20% - uthevingsfarge 4 2 2 3 2 5" xfId="6290"/>
    <cellStyle name="20% - uthevingsfarge 4 2 2 3 2_Tabell 4.5-4.7" xfId="6282"/>
    <cellStyle name="20% - uthevingsfarge 4 2 2 3 3" xfId="6291"/>
    <cellStyle name="20% - uthevingsfarge 4 2 2 3 3 2" xfId="6292"/>
    <cellStyle name="20% - uthevingsfarge 4 2 2 3 3 2 2" xfId="6293"/>
    <cellStyle name="20% - uthevingsfarge 4 2 2 3 3 2 3" xfId="6294"/>
    <cellStyle name="20% - uthevingsfarge 4 2 2 3 3 3" xfId="6295"/>
    <cellStyle name="20% - uthevingsfarge 4 2 2 3 3 3 2" xfId="6296"/>
    <cellStyle name="20% - uthevingsfarge 4 2 2 3 3 3 3" xfId="6297"/>
    <cellStyle name="20% - uthevingsfarge 4 2 2 3 3 4" xfId="6298"/>
    <cellStyle name="20% - uthevingsfarge 4 2 2 3 3 5" xfId="6299"/>
    <cellStyle name="20% - uthevingsfarge 4 2 2 3 4" xfId="6300"/>
    <cellStyle name="20% - uthevingsfarge 4 2 2 3 4 2" xfId="6301"/>
    <cellStyle name="20% - uthevingsfarge 4 2 2 3 4 3" xfId="6302"/>
    <cellStyle name="20% - uthevingsfarge 4 2 2 3 5" xfId="6303"/>
    <cellStyle name="20% - uthevingsfarge 4 2 2 3 5 2" xfId="6304"/>
    <cellStyle name="20% - uthevingsfarge 4 2 2 3 5 3" xfId="6305"/>
    <cellStyle name="20% - uthevingsfarge 4 2 2 3 6" xfId="6306"/>
    <cellStyle name="20% - uthevingsfarge 4 2 2 3 6 2" xfId="6307"/>
    <cellStyle name="20% - uthevingsfarge 4 2 2 3 7" xfId="6308"/>
    <cellStyle name="20% - uthevingsfarge 4 2 2 3 7 2" xfId="6309"/>
    <cellStyle name="20% - uthevingsfarge 4 2 2 3 8" xfId="6310"/>
    <cellStyle name="20% - uthevingsfarge 4 2 2 3 9" xfId="6311"/>
    <cellStyle name="20% - uthevingsfarge 4 2 2 3_Tabell 4.5-4.7" xfId="6280"/>
    <cellStyle name="20% - uthevingsfarge 4 2 2 4" xfId="284"/>
    <cellStyle name="20% - uthevingsfarge 4 2 2 4 2" xfId="6313"/>
    <cellStyle name="20% - uthevingsfarge 4 2 2 4 2 2" xfId="6314"/>
    <cellStyle name="20% - uthevingsfarge 4 2 2 4 2 3" xfId="6315"/>
    <cellStyle name="20% - uthevingsfarge 4 2 2 4 3" xfId="6316"/>
    <cellStyle name="20% - uthevingsfarge 4 2 2 4 3 2" xfId="6317"/>
    <cellStyle name="20% - uthevingsfarge 4 2 2 4 3 3" xfId="6318"/>
    <cellStyle name="20% - uthevingsfarge 4 2 2 4 4" xfId="6319"/>
    <cellStyle name="20% - uthevingsfarge 4 2 2 4 5" xfId="6320"/>
    <cellStyle name="20% - uthevingsfarge 4 2 2 4_Tabell 4.5-4.7" xfId="6312"/>
    <cellStyle name="20% - uthevingsfarge 4 2 2 5" xfId="6321"/>
    <cellStyle name="20% - uthevingsfarge 4 2 2 5 2" xfId="6322"/>
    <cellStyle name="20% - uthevingsfarge 4 2 2 5 2 2" xfId="6323"/>
    <cellStyle name="20% - uthevingsfarge 4 2 2 5 2 3" xfId="6324"/>
    <cellStyle name="20% - uthevingsfarge 4 2 2 5 3" xfId="6325"/>
    <cellStyle name="20% - uthevingsfarge 4 2 2 5 3 2" xfId="6326"/>
    <cellStyle name="20% - uthevingsfarge 4 2 2 5 3 3" xfId="6327"/>
    <cellStyle name="20% - uthevingsfarge 4 2 2 5 4" xfId="6328"/>
    <cellStyle name="20% - uthevingsfarge 4 2 2 5 5" xfId="6329"/>
    <cellStyle name="20% - uthevingsfarge 4 2 2 6" xfId="6330"/>
    <cellStyle name="20% - uthevingsfarge 4 2 2 6 2" xfId="6331"/>
    <cellStyle name="20% - uthevingsfarge 4 2 2 6 3" xfId="6332"/>
    <cellStyle name="20% - uthevingsfarge 4 2 2 7" xfId="6333"/>
    <cellStyle name="20% - uthevingsfarge 4 2 2 7 2" xfId="6334"/>
    <cellStyle name="20% - uthevingsfarge 4 2 2 7 3" xfId="6335"/>
    <cellStyle name="20% - uthevingsfarge 4 2 2 8" xfId="6336"/>
    <cellStyle name="20% - uthevingsfarge 4 2 2 8 2" xfId="6337"/>
    <cellStyle name="20% - uthevingsfarge 4 2 2 9" xfId="6338"/>
    <cellStyle name="20% - uthevingsfarge 4 2 2 9 2" xfId="6339"/>
    <cellStyle name="20% - uthevingsfarge 4 2 2_Tabell 4.5-4.7" xfId="6212"/>
    <cellStyle name="20% - uthevingsfarge 4 2 3" xfId="285"/>
    <cellStyle name="20% - uthevingsfarge 4 2 3 10" xfId="6341"/>
    <cellStyle name="20% - uthevingsfarge 4 2 3 11" xfId="6342"/>
    <cellStyle name="20% - uthevingsfarge 4 2 3 2" xfId="286"/>
    <cellStyle name="20% - uthevingsfarge 4 2 3 2 10" xfId="6344"/>
    <cellStyle name="20% - uthevingsfarge 4 2 3 2 2" xfId="287"/>
    <cellStyle name="20% - uthevingsfarge 4 2 3 2 2 2" xfId="6346"/>
    <cellStyle name="20% - uthevingsfarge 4 2 3 2 2 2 2" xfId="6347"/>
    <cellStyle name="20% - uthevingsfarge 4 2 3 2 2 2 3" xfId="6348"/>
    <cellStyle name="20% - uthevingsfarge 4 2 3 2 2 3" xfId="6349"/>
    <cellStyle name="20% - uthevingsfarge 4 2 3 2 2 3 2" xfId="6350"/>
    <cellStyle name="20% - uthevingsfarge 4 2 3 2 2 3 3" xfId="6351"/>
    <cellStyle name="20% - uthevingsfarge 4 2 3 2 2 4" xfId="6352"/>
    <cellStyle name="20% - uthevingsfarge 4 2 3 2 2 5" xfId="6353"/>
    <cellStyle name="20% - uthevingsfarge 4 2 3 2 2_Tabell 4.5-4.7" xfId="6345"/>
    <cellStyle name="20% - uthevingsfarge 4 2 3 2 3" xfId="6354"/>
    <cellStyle name="20% - uthevingsfarge 4 2 3 2 3 2" xfId="6355"/>
    <cellStyle name="20% - uthevingsfarge 4 2 3 2 3 2 2" xfId="6356"/>
    <cellStyle name="20% - uthevingsfarge 4 2 3 2 3 2 3" xfId="6357"/>
    <cellStyle name="20% - uthevingsfarge 4 2 3 2 3 3" xfId="6358"/>
    <cellStyle name="20% - uthevingsfarge 4 2 3 2 3 3 2" xfId="6359"/>
    <cellStyle name="20% - uthevingsfarge 4 2 3 2 3 3 3" xfId="6360"/>
    <cellStyle name="20% - uthevingsfarge 4 2 3 2 3 4" xfId="6361"/>
    <cellStyle name="20% - uthevingsfarge 4 2 3 2 3 5" xfId="6362"/>
    <cellStyle name="20% - uthevingsfarge 4 2 3 2 4" xfId="6363"/>
    <cellStyle name="20% - uthevingsfarge 4 2 3 2 4 2" xfId="6364"/>
    <cellStyle name="20% - uthevingsfarge 4 2 3 2 4 3" xfId="6365"/>
    <cellStyle name="20% - uthevingsfarge 4 2 3 2 5" xfId="6366"/>
    <cellStyle name="20% - uthevingsfarge 4 2 3 2 5 2" xfId="6367"/>
    <cellStyle name="20% - uthevingsfarge 4 2 3 2 5 3" xfId="6368"/>
    <cellStyle name="20% - uthevingsfarge 4 2 3 2 6" xfId="6369"/>
    <cellStyle name="20% - uthevingsfarge 4 2 3 2 6 2" xfId="6370"/>
    <cellStyle name="20% - uthevingsfarge 4 2 3 2 7" xfId="6371"/>
    <cellStyle name="20% - uthevingsfarge 4 2 3 2 7 2" xfId="6372"/>
    <cellStyle name="20% - uthevingsfarge 4 2 3 2 8" xfId="6373"/>
    <cellStyle name="20% - uthevingsfarge 4 2 3 2 9" xfId="6374"/>
    <cellStyle name="20% - uthevingsfarge 4 2 3 2_Tabell 4.5-4.7" xfId="6343"/>
    <cellStyle name="20% - uthevingsfarge 4 2 3 3" xfId="288"/>
    <cellStyle name="20% - uthevingsfarge 4 2 3 3 2" xfId="6376"/>
    <cellStyle name="20% - uthevingsfarge 4 2 3 3 2 2" xfId="6377"/>
    <cellStyle name="20% - uthevingsfarge 4 2 3 3 2 3" xfId="6378"/>
    <cellStyle name="20% - uthevingsfarge 4 2 3 3 3" xfId="6379"/>
    <cellStyle name="20% - uthevingsfarge 4 2 3 3 3 2" xfId="6380"/>
    <cellStyle name="20% - uthevingsfarge 4 2 3 3 3 3" xfId="6381"/>
    <cellStyle name="20% - uthevingsfarge 4 2 3 3 4" xfId="6382"/>
    <cellStyle name="20% - uthevingsfarge 4 2 3 3 5" xfId="6383"/>
    <cellStyle name="20% - uthevingsfarge 4 2 3 3_Tabell 4.5-4.7" xfId="6375"/>
    <cellStyle name="20% - uthevingsfarge 4 2 3 4" xfId="6384"/>
    <cellStyle name="20% - uthevingsfarge 4 2 3 4 2" xfId="6385"/>
    <cellStyle name="20% - uthevingsfarge 4 2 3 4 2 2" xfId="6386"/>
    <cellStyle name="20% - uthevingsfarge 4 2 3 4 2 3" xfId="6387"/>
    <cellStyle name="20% - uthevingsfarge 4 2 3 4 3" xfId="6388"/>
    <cellStyle name="20% - uthevingsfarge 4 2 3 4 3 2" xfId="6389"/>
    <cellStyle name="20% - uthevingsfarge 4 2 3 4 3 3" xfId="6390"/>
    <cellStyle name="20% - uthevingsfarge 4 2 3 4 4" xfId="6391"/>
    <cellStyle name="20% - uthevingsfarge 4 2 3 4 5" xfId="6392"/>
    <cellStyle name="20% - uthevingsfarge 4 2 3 5" xfId="6393"/>
    <cellStyle name="20% - uthevingsfarge 4 2 3 5 2" xfId="6394"/>
    <cellStyle name="20% - uthevingsfarge 4 2 3 5 3" xfId="6395"/>
    <cellStyle name="20% - uthevingsfarge 4 2 3 6" xfId="6396"/>
    <cellStyle name="20% - uthevingsfarge 4 2 3 6 2" xfId="6397"/>
    <cellStyle name="20% - uthevingsfarge 4 2 3 6 3" xfId="6398"/>
    <cellStyle name="20% - uthevingsfarge 4 2 3 7" xfId="6399"/>
    <cellStyle name="20% - uthevingsfarge 4 2 3 7 2" xfId="6400"/>
    <cellStyle name="20% - uthevingsfarge 4 2 3 8" xfId="6401"/>
    <cellStyle name="20% - uthevingsfarge 4 2 3 8 2" xfId="6402"/>
    <cellStyle name="20% - uthevingsfarge 4 2 3 9" xfId="6403"/>
    <cellStyle name="20% - uthevingsfarge 4 2 3_Tabell 4.5-4.7" xfId="6340"/>
    <cellStyle name="20% - uthevingsfarge 4 2 4" xfId="289"/>
    <cellStyle name="20% - uthevingsfarge 4 2 4 10" xfId="6405"/>
    <cellStyle name="20% - uthevingsfarge 4 2 4 2" xfId="290"/>
    <cellStyle name="20% - uthevingsfarge 4 2 4 2 2" xfId="6407"/>
    <cellStyle name="20% - uthevingsfarge 4 2 4 2 2 2" xfId="6408"/>
    <cellStyle name="20% - uthevingsfarge 4 2 4 2 2 3" xfId="6409"/>
    <cellStyle name="20% - uthevingsfarge 4 2 4 2 3" xfId="6410"/>
    <cellStyle name="20% - uthevingsfarge 4 2 4 2 3 2" xfId="6411"/>
    <cellStyle name="20% - uthevingsfarge 4 2 4 2 3 3" xfId="6412"/>
    <cellStyle name="20% - uthevingsfarge 4 2 4 2 4" xfId="6413"/>
    <cellStyle name="20% - uthevingsfarge 4 2 4 2 5" xfId="6414"/>
    <cellStyle name="20% - uthevingsfarge 4 2 4 2_Tabell 4.5-4.7" xfId="6406"/>
    <cellStyle name="20% - uthevingsfarge 4 2 4 3" xfId="6415"/>
    <cellStyle name="20% - uthevingsfarge 4 2 4 3 2" xfId="6416"/>
    <cellStyle name="20% - uthevingsfarge 4 2 4 3 2 2" xfId="6417"/>
    <cellStyle name="20% - uthevingsfarge 4 2 4 3 2 3" xfId="6418"/>
    <cellStyle name="20% - uthevingsfarge 4 2 4 3 3" xfId="6419"/>
    <cellStyle name="20% - uthevingsfarge 4 2 4 3 3 2" xfId="6420"/>
    <cellStyle name="20% - uthevingsfarge 4 2 4 3 3 3" xfId="6421"/>
    <cellStyle name="20% - uthevingsfarge 4 2 4 3 4" xfId="6422"/>
    <cellStyle name="20% - uthevingsfarge 4 2 4 3 5" xfId="6423"/>
    <cellStyle name="20% - uthevingsfarge 4 2 4 4" xfId="6424"/>
    <cellStyle name="20% - uthevingsfarge 4 2 4 4 2" xfId="6425"/>
    <cellStyle name="20% - uthevingsfarge 4 2 4 4 3" xfId="6426"/>
    <cellStyle name="20% - uthevingsfarge 4 2 4 5" xfId="6427"/>
    <cellStyle name="20% - uthevingsfarge 4 2 4 5 2" xfId="6428"/>
    <cellStyle name="20% - uthevingsfarge 4 2 4 5 3" xfId="6429"/>
    <cellStyle name="20% - uthevingsfarge 4 2 4 6" xfId="6430"/>
    <cellStyle name="20% - uthevingsfarge 4 2 4 6 2" xfId="6431"/>
    <cellStyle name="20% - uthevingsfarge 4 2 4 7" xfId="6432"/>
    <cellStyle name="20% - uthevingsfarge 4 2 4 7 2" xfId="6433"/>
    <cellStyle name="20% - uthevingsfarge 4 2 4 8" xfId="6434"/>
    <cellStyle name="20% - uthevingsfarge 4 2 4 9" xfId="6435"/>
    <cellStyle name="20% - uthevingsfarge 4 2 4_Tabell 4.5-4.7" xfId="6404"/>
    <cellStyle name="20% - uthevingsfarge 4 2 5" xfId="291"/>
    <cellStyle name="20% - uthevingsfarge 4 2 5 10" xfId="6437"/>
    <cellStyle name="20% - uthevingsfarge 4 2 5 2" xfId="292"/>
    <cellStyle name="20% - uthevingsfarge 4 2 5 2 2" xfId="6439"/>
    <cellStyle name="20% - uthevingsfarge 4 2 5 2 2 2" xfId="6440"/>
    <cellStyle name="20% - uthevingsfarge 4 2 5 2 2 3" xfId="6441"/>
    <cellStyle name="20% - uthevingsfarge 4 2 5 2 3" xfId="6442"/>
    <cellStyle name="20% - uthevingsfarge 4 2 5 2 3 2" xfId="6443"/>
    <cellStyle name="20% - uthevingsfarge 4 2 5 2 3 3" xfId="6444"/>
    <cellStyle name="20% - uthevingsfarge 4 2 5 2 4" xfId="6445"/>
    <cellStyle name="20% - uthevingsfarge 4 2 5 2 5" xfId="6446"/>
    <cellStyle name="20% - uthevingsfarge 4 2 5 2_Tabell 4.5-4.7" xfId="6438"/>
    <cellStyle name="20% - uthevingsfarge 4 2 5 3" xfId="6447"/>
    <cellStyle name="20% - uthevingsfarge 4 2 5 3 2" xfId="6448"/>
    <cellStyle name="20% - uthevingsfarge 4 2 5 3 2 2" xfId="6449"/>
    <cellStyle name="20% - uthevingsfarge 4 2 5 3 2 3" xfId="6450"/>
    <cellStyle name="20% - uthevingsfarge 4 2 5 3 3" xfId="6451"/>
    <cellStyle name="20% - uthevingsfarge 4 2 5 3 3 2" xfId="6452"/>
    <cellStyle name="20% - uthevingsfarge 4 2 5 3 3 3" xfId="6453"/>
    <cellStyle name="20% - uthevingsfarge 4 2 5 3 4" xfId="6454"/>
    <cellStyle name="20% - uthevingsfarge 4 2 5 3 5" xfId="6455"/>
    <cellStyle name="20% - uthevingsfarge 4 2 5 4" xfId="6456"/>
    <cellStyle name="20% - uthevingsfarge 4 2 5 4 2" xfId="6457"/>
    <cellStyle name="20% - uthevingsfarge 4 2 5 4 3" xfId="6458"/>
    <cellStyle name="20% - uthevingsfarge 4 2 5 5" xfId="6459"/>
    <cellStyle name="20% - uthevingsfarge 4 2 5 5 2" xfId="6460"/>
    <cellStyle name="20% - uthevingsfarge 4 2 5 5 3" xfId="6461"/>
    <cellStyle name="20% - uthevingsfarge 4 2 5 6" xfId="6462"/>
    <cellStyle name="20% - uthevingsfarge 4 2 5 6 2" xfId="6463"/>
    <cellStyle name="20% - uthevingsfarge 4 2 5 7" xfId="6464"/>
    <cellStyle name="20% - uthevingsfarge 4 2 5 7 2" xfId="6465"/>
    <cellStyle name="20% - uthevingsfarge 4 2 5 8" xfId="6466"/>
    <cellStyle name="20% - uthevingsfarge 4 2 5 9" xfId="6467"/>
    <cellStyle name="20% - uthevingsfarge 4 2 5_Tabell 4.5-4.7" xfId="6436"/>
    <cellStyle name="20% - uthevingsfarge 4 2 6" xfId="293"/>
    <cellStyle name="20% - uthevingsfarge 4 2 6 2" xfId="6469"/>
    <cellStyle name="20% - uthevingsfarge 4 2 6 2 2" xfId="6470"/>
    <cellStyle name="20% - uthevingsfarge 4 2 6 2 3" xfId="6471"/>
    <cellStyle name="20% - uthevingsfarge 4 2 6 3" xfId="6472"/>
    <cellStyle name="20% - uthevingsfarge 4 2 6 3 2" xfId="6473"/>
    <cellStyle name="20% - uthevingsfarge 4 2 6 3 3" xfId="6474"/>
    <cellStyle name="20% - uthevingsfarge 4 2 6 4" xfId="6475"/>
    <cellStyle name="20% - uthevingsfarge 4 2 6 5" xfId="6476"/>
    <cellStyle name="20% - uthevingsfarge 4 2 6_Tabell 4.5-4.7" xfId="6468"/>
    <cellStyle name="20% - uthevingsfarge 4 2 7" xfId="6477"/>
    <cellStyle name="20% - uthevingsfarge 4 2 7 2" xfId="6478"/>
    <cellStyle name="20% - uthevingsfarge 4 2 7 2 2" xfId="6479"/>
    <cellStyle name="20% - uthevingsfarge 4 2 7 2 3" xfId="6480"/>
    <cellStyle name="20% - uthevingsfarge 4 2 7 3" xfId="6481"/>
    <cellStyle name="20% - uthevingsfarge 4 2 7 3 2" xfId="6482"/>
    <cellStyle name="20% - uthevingsfarge 4 2 7 3 3" xfId="6483"/>
    <cellStyle name="20% - uthevingsfarge 4 2 7 4" xfId="6484"/>
    <cellStyle name="20% - uthevingsfarge 4 2 7 5" xfId="6485"/>
    <cellStyle name="20% - uthevingsfarge 4 2 8" xfId="6486"/>
    <cellStyle name="20% - uthevingsfarge 4 2 8 2" xfId="6487"/>
    <cellStyle name="20% - uthevingsfarge 4 2 8 3" xfId="6488"/>
    <cellStyle name="20% - uthevingsfarge 4 2 9" xfId="6489"/>
    <cellStyle name="20% - uthevingsfarge 4 2 9 2" xfId="6490"/>
    <cellStyle name="20% - uthevingsfarge 4 2 9 3" xfId="6491"/>
    <cellStyle name="20% - uthevingsfarge 4 2_Tabell 4.5-4.7" xfId="6204"/>
    <cellStyle name="20% - uthevingsfarge 4 3" xfId="294"/>
    <cellStyle name="20% - uthevingsfarge 4 3 10" xfId="6493"/>
    <cellStyle name="20% - uthevingsfarge 4 3 10 2" xfId="6494"/>
    <cellStyle name="20% - uthevingsfarge 4 3 11" xfId="6495"/>
    <cellStyle name="20% - uthevingsfarge 4 3 12" xfId="6496"/>
    <cellStyle name="20% - uthevingsfarge 4 3 13" xfId="6497"/>
    <cellStyle name="20% - uthevingsfarge 4 3 2" xfId="295"/>
    <cellStyle name="20% - uthevingsfarge 4 3 2 10" xfId="6499"/>
    <cellStyle name="20% - uthevingsfarge 4 3 2 11" xfId="6500"/>
    <cellStyle name="20% - uthevingsfarge 4 3 2 12" xfId="6501"/>
    <cellStyle name="20% - uthevingsfarge 4 3 2 2" xfId="296"/>
    <cellStyle name="20% - uthevingsfarge 4 3 2 2 10" xfId="6503"/>
    <cellStyle name="20% - uthevingsfarge 4 3 2 2 11" xfId="6504"/>
    <cellStyle name="20% - uthevingsfarge 4 3 2 2 2" xfId="297"/>
    <cellStyle name="20% - uthevingsfarge 4 3 2 2 2 10" xfId="6506"/>
    <cellStyle name="20% - uthevingsfarge 4 3 2 2 2 2" xfId="298"/>
    <cellStyle name="20% - uthevingsfarge 4 3 2 2 2 2 2" xfId="6508"/>
    <cellStyle name="20% - uthevingsfarge 4 3 2 2 2 2 2 2" xfId="6509"/>
    <cellStyle name="20% - uthevingsfarge 4 3 2 2 2 2 2 3" xfId="6510"/>
    <cellStyle name="20% - uthevingsfarge 4 3 2 2 2 2 3" xfId="6511"/>
    <cellStyle name="20% - uthevingsfarge 4 3 2 2 2 2 3 2" xfId="6512"/>
    <cellStyle name="20% - uthevingsfarge 4 3 2 2 2 2 3 3" xfId="6513"/>
    <cellStyle name="20% - uthevingsfarge 4 3 2 2 2 2 4" xfId="6514"/>
    <cellStyle name="20% - uthevingsfarge 4 3 2 2 2 2 5" xfId="6515"/>
    <cellStyle name="20% - uthevingsfarge 4 3 2 2 2 2_Tabell 4.5-4.7" xfId="6507"/>
    <cellStyle name="20% - uthevingsfarge 4 3 2 2 2 3" xfId="6516"/>
    <cellStyle name="20% - uthevingsfarge 4 3 2 2 2 3 2" xfId="6517"/>
    <cellStyle name="20% - uthevingsfarge 4 3 2 2 2 3 2 2" xfId="6518"/>
    <cellStyle name="20% - uthevingsfarge 4 3 2 2 2 3 2 3" xfId="6519"/>
    <cellStyle name="20% - uthevingsfarge 4 3 2 2 2 3 3" xfId="6520"/>
    <cellStyle name="20% - uthevingsfarge 4 3 2 2 2 3 3 2" xfId="6521"/>
    <cellStyle name="20% - uthevingsfarge 4 3 2 2 2 3 3 3" xfId="6522"/>
    <cellStyle name="20% - uthevingsfarge 4 3 2 2 2 3 4" xfId="6523"/>
    <cellStyle name="20% - uthevingsfarge 4 3 2 2 2 3 5" xfId="6524"/>
    <cellStyle name="20% - uthevingsfarge 4 3 2 2 2 4" xfId="6525"/>
    <cellStyle name="20% - uthevingsfarge 4 3 2 2 2 4 2" xfId="6526"/>
    <cellStyle name="20% - uthevingsfarge 4 3 2 2 2 4 3" xfId="6527"/>
    <cellStyle name="20% - uthevingsfarge 4 3 2 2 2 5" xfId="6528"/>
    <cellStyle name="20% - uthevingsfarge 4 3 2 2 2 5 2" xfId="6529"/>
    <cellStyle name="20% - uthevingsfarge 4 3 2 2 2 5 3" xfId="6530"/>
    <cellStyle name="20% - uthevingsfarge 4 3 2 2 2 6" xfId="6531"/>
    <cellStyle name="20% - uthevingsfarge 4 3 2 2 2 6 2" xfId="6532"/>
    <cellStyle name="20% - uthevingsfarge 4 3 2 2 2 7" xfId="6533"/>
    <cellStyle name="20% - uthevingsfarge 4 3 2 2 2 7 2" xfId="6534"/>
    <cellStyle name="20% - uthevingsfarge 4 3 2 2 2 8" xfId="6535"/>
    <cellStyle name="20% - uthevingsfarge 4 3 2 2 2 9" xfId="6536"/>
    <cellStyle name="20% - uthevingsfarge 4 3 2 2 2_Tabell 4.5-4.7" xfId="6505"/>
    <cellStyle name="20% - uthevingsfarge 4 3 2 2 3" xfId="299"/>
    <cellStyle name="20% - uthevingsfarge 4 3 2 2 3 2" xfId="6538"/>
    <cellStyle name="20% - uthevingsfarge 4 3 2 2 3 2 2" xfId="6539"/>
    <cellStyle name="20% - uthevingsfarge 4 3 2 2 3 2 3" xfId="6540"/>
    <cellStyle name="20% - uthevingsfarge 4 3 2 2 3 3" xfId="6541"/>
    <cellStyle name="20% - uthevingsfarge 4 3 2 2 3 3 2" xfId="6542"/>
    <cellStyle name="20% - uthevingsfarge 4 3 2 2 3 3 3" xfId="6543"/>
    <cellStyle name="20% - uthevingsfarge 4 3 2 2 3 4" xfId="6544"/>
    <cellStyle name="20% - uthevingsfarge 4 3 2 2 3 5" xfId="6545"/>
    <cellStyle name="20% - uthevingsfarge 4 3 2 2 3_Tabell 4.5-4.7" xfId="6537"/>
    <cellStyle name="20% - uthevingsfarge 4 3 2 2 4" xfId="6546"/>
    <cellStyle name="20% - uthevingsfarge 4 3 2 2 4 2" xfId="6547"/>
    <cellStyle name="20% - uthevingsfarge 4 3 2 2 4 2 2" xfId="6548"/>
    <cellStyle name="20% - uthevingsfarge 4 3 2 2 4 2 3" xfId="6549"/>
    <cellStyle name="20% - uthevingsfarge 4 3 2 2 4 3" xfId="6550"/>
    <cellStyle name="20% - uthevingsfarge 4 3 2 2 4 3 2" xfId="6551"/>
    <cellStyle name="20% - uthevingsfarge 4 3 2 2 4 3 3" xfId="6552"/>
    <cellStyle name="20% - uthevingsfarge 4 3 2 2 4 4" xfId="6553"/>
    <cellStyle name="20% - uthevingsfarge 4 3 2 2 4 5" xfId="6554"/>
    <cellStyle name="20% - uthevingsfarge 4 3 2 2 5" xfId="6555"/>
    <cellStyle name="20% - uthevingsfarge 4 3 2 2 5 2" xfId="6556"/>
    <cellStyle name="20% - uthevingsfarge 4 3 2 2 5 3" xfId="6557"/>
    <cellStyle name="20% - uthevingsfarge 4 3 2 2 6" xfId="6558"/>
    <cellStyle name="20% - uthevingsfarge 4 3 2 2 6 2" xfId="6559"/>
    <cellStyle name="20% - uthevingsfarge 4 3 2 2 6 3" xfId="6560"/>
    <cellStyle name="20% - uthevingsfarge 4 3 2 2 7" xfId="6561"/>
    <cellStyle name="20% - uthevingsfarge 4 3 2 2 7 2" xfId="6562"/>
    <cellStyle name="20% - uthevingsfarge 4 3 2 2 8" xfId="6563"/>
    <cellStyle name="20% - uthevingsfarge 4 3 2 2 8 2" xfId="6564"/>
    <cellStyle name="20% - uthevingsfarge 4 3 2 2 9" xfId="6565"/>
    <cellStyle name="20% - uthevingsfarge 4 3 2 2_Tabell 4.5-4.7" xfId="6502"/>
    <cellStyle name="20% - uthevingsfarge 4 3 2 3" xfId="300"/>
    <cellStyle name="20% - uthevingsfarge 4 3 2 3 10" xfId="6567"/>
    <cellStyle name="20% - uthevingsfarge 4 3 2 3 2" xfId="301"/>
    <cellStyle name="20% - uthevingsfarge 4 3 2 3 2 2" xfId="6569"/>
    <cellStyle name="20% - uthevingsfarge 4 3 2 3 2 2 2" xfId="6570"/>
    <cellStyle name="20% - uthevingsfarge 4 3 2 3 2 2 3" xfId="6571"/>
    <cellStyle name="20% - uthevingsfarge 4 3 2 3 2 3" xfId="6572"/>
    <cellStyle name="20% - uthevingsfarge 4 3 2 3 2 3 2" xfId="6573"/>
    <cellStyle name="20% - uthevingsfarge 4 3 2 3 2 3 3" xfId="6574"/>
    <cellStyle name="20% - uthevingsfarge 4 3 2 3 2 4" xfId="6575"/>
    <cellStyle name="20% - uthevingsfarge 4 3 2 3 2 5" xfId="6576"/>
    <cellStyle name="20% - uthevingsfarge 4 3 2 3 2_Tabell 4.5-4.7" xfId="6568"/>
    <cellStyle name="20% - uthevingsfarge 4 3 2 3 3" xfId="6577"/>
    <cellStyle name="20% - uthevingsfarge 4 3 2 3 3 2" xfId="6578"/>
    <cellStyle name="20% - uthevingsfarge 4 3 2 3 3 2 2" xfId="6579"/>
    <cellStyle name="20% - uthevingsfarge 4 3 2 3 3 2 3" xfId="6580"/>
    <cellStyle name="20% - uthevingsfarge 4 3 2 3 3 3" xfId="6581"/>
    <cellStyle name="20% - uthevingsfarge 4 3 2 3 3 3 2" xfId="6582"/>
    <cellStyle name="20% - uthevingsfarge 4 3 2 3 3 3 3" xfId="6583"/>
    <cellStyle name="20% - uthevingsfarge 4 3 2 3 3 4" xfId="6584"/>
    <cellStyle name="20% - uthevingsfarge 4 3 2 3 3 5" xfId="6585"/>
    <cellStyle name="20% - uthevingsfarge 4 3 2 3 4" xfId="6586"/>
    <cellStyle name="20% - uthevingsfarge 4 3 2 3 4 2" xfId="6587"/>
    <cellStyle name="20% - uthevingsfarge 4 3 2 3 4 3" xfId="6588"/>
    <cellStyle name="20% - uthevingsfarge 4 3 2 3 5" xfId="6589"/>
    <cellStyle name="20% - uthevingsfarge 4 3 2 3 5 2" xfId="6590"/>
    <cellStyle name="20% - uthevingsfarge 4 3 2 3 5 3" xfId="6591"/>
    <cellStyle name="20% - uthevingsfarge 4 3 2 3 6" xfId="6592"/>
    <cellStyle name="20% - uthevingsfarge 4 3 2 3 6 2" xfId="6593"/>
    <cellStyle name="20% - uthevingsfarge 4 3 2 3 7" xfId="6594"/>
    <cellStyle name="20% - uthevingsfarge 4 3 2 3 7 2" xfId="6595"/>
    <cellStyle name="20% - uthevingsfarge 4 3 2 3 8" xfId="6596"/>
    <cellStyle name="20% - uthevingsfarge 4 3 2 3 9" xfId="6597"/>
    <cellStyle name="20% - uthevingsfarge 4 3 2 3_Tabell 4.5-4.7" xfId="6566"/>
    <cellStyle name="20% - uthevingsfarge 4 3 2 4" xfId="302"/>
    <cellStyle name="20% - uthevingsfarge 4 3 2 4 2" xfId="6599"/>
    <cellStyle name="20% - uthevingsfarge 4 3 2 4 2 2" xfId="6600"/>
    <cellStyle name="20% - uthevingsfarge 4 3 2 4 2 3" xfId="6601"/>
    <cellStyle name="20% - uthevingsfarge 4 3 2 4 3" xfId="6602"/>
    <cellStyle name="20% - uthevingsfarge 4 3 2 4 3 2" xfId="6603"/>
    <cellStyle name="20% - uthevingsfarge 4 3 2 4 3 3" xfId="6604"/>
    <cellStyle name="20% - uthevingsfarge 4 3 2 4 4" xfId="6605"/>
    <cellStyle name="20% - uthevingsfarge 4 3 2 4 5" xfId="6606"/>
    <cellStyle name="20% - uthevingsfarge 4 3 2 4_Tabell 4.5-4.7" xfId="6598"/>
    <cellStyle name="20% - uthevingsfarge 4 3 2 5" xfId="6607"/>
    <cellStyle name="20% - uthevingsfarge 4 3 2 5 2" xfId="6608"/>
    <cellStyle name="20% - uthevingsfarge 4 3 2 5 2 2" xfId="6609"/>
    <cellStyle name="20% - uthevingsfarge 4 3 2 5 2 3" xfId="6610"/>
    <cellStyle name="20% - uthevingsfarge 4 3 2 5 3" xfId="6611"/>
    <cellStyle name="20% - uthevingsfarge 4 3 2 5 3 2" xfId="6612"/>
    <cellStyle name="20% - uthevingsfarge 4 3 2 5 3 3" xfId="6613"/>
    <cellStyle name="20% - uthevingsfarge 4 3 2 5 4" xfId="6614"/>
    <cellStyle name="20% - uthevingsfarge 4 3 2 5 5" xfId="6615"/>
    <cellStyle name="20% - uthevingsfarge 4 3 2 6" xfId="6616"/>
    <cellStyle name="20% - uthevingsfarge 4 3 2 6 2" xfId="6617"/>
    <cellStyle name="20% - uthevingsfarge 4 3 2 6 3" xfId="6618"/>
    <cellStyle name="20% - uthevingsfarge 4 3 2 7" xfId="6619"/>
    <cellStyle name="20% - uthevingsfarge 4 3 2 7 2" xfId="6620"/>
    <cellStyle name="20% - uthevingsfarge 4 3 2 7 3" xfId="6621"/>
    <cellStyle name="20% - uthevingsfarge 4 3 2 8" xfId="6622"/>
    <cellStyle name="20% - uthevingsfarge 4 3 2 8 2" xfId="6623"/>
    <cellStyle name="20% - uthevingsfarge 4 3 2 9" xfId="6624"/>
    <cellStyle name="20% - uthevingsfarge 4 3 2 9 2" xfId="6625"/>
    <cellStyle name="20% - uthevingsfarge 4 3 2_Tabell 4.5-4.7" xfId="6498"/>
    <cellStyle name="20% - uthevingsfarge 4 3 3" xfId="303"/>
    <cellStyle name="20% - uthevingsfarge 4 3 3 10" xfId="6627"/>
    <cellStyle name="20% - uthevingsfarge 4 3 3 11" xfId="6628"/>
    <cellStyle name="20% - uthevingsfarge 4 3 3 2" xfId="304"/>
    <cellStyle name="20% - uthevingsfarge 4 3 3 2 10" xfId="6630"/>
    <cellStyle name="20% - uthevingsfarge 4 3 3 2 2" xfId="305"/>
    <cellStyle name="20% - uthevingsfarge 4 3 3 2 2 2" xfId="6632"/>
    <cellStyle name="20% - uthevingsfarge 4 3 3 2 2 2 2" xfId="6633"/>
    <cellStyle name="20% - uthevingsfarge 4 3 3 2 2 2 3" xfId="6634"/>
    <cellStyle name="20% - uthevingsfarge 4 3 3 2 2 3" xfId="6635"/>
    <cellStyle name="20% - uthevingsfarge 4 3 3 2 2 3 2" xfId="6636"/>
    <cellStyle name="20% - uthevingsfarge 4 3 3 2 2 3 3" xfId="6637"/>
    <cellStyle name="20% - uthevingsfarge 4 3 3 2 2 4" xfId="6638"/>
    <cellStyle name="20% - uthevingsfarge 4 3 3 2 2 5" xfId="6639"/>
    <cellStyle name="20% - uthevingsfarge 4 3 3 2 2_Tabell 4.5-4.7" xfId="6631"/>
    <cellStyle name="20% - uthevingsfarge 4 3 3 2 3" xfId="6640"/>
    <cellStyle name="20% - uthevingsfarge 4 3 3 2 3 2" xfId="6641"/>
    <cellStyle name="20% - uthevingsfarge 4 3 3 2 3 2 2" xfId="6642"/>
    <cellStyle name="20% - uthevingsfarge 4 3 3 2 3 2 3" xfId="6643"/>
    <cellStyle name="20% - uthevingsfarge 4 3 3 2 3 3" xfId="6644"/>
    <cellStyle name="20% - uthevingsfarge 4 3 3 2 3 3 2" xfId="6645"/>
    <cellStyle name="20% - uthevingsfarge 4 3 3 2 3 3 3" xfId="6646"/>
    <cellStyle name="20% - uthevingsfarge 4 3 3 2 3 4" xfId="6647"/>
    <cellStyle name="20% - uthevingsfarge 4 3 3 2 3 5" xfId="6648"/>
    <cellStyle name="20% - uthevingsfarge 4 3 3 2 4" xfId="6649"/>
    <cellStyle name="20% - uthevingsfarge 4 3 3 2 4 2" xfId="6650"/>
    <cellStyle name="20% - uthevingsfarge 4 3 3 2 4 3" xfId="6651"/>
    <cellStyle name="20% - uthevingsfarge 4 3 3 2 5" xfId="6652"/>
    <cellStyle name="20% - uthevingsfarge 4 3 3 2 5 2" xfId="6653"/>
    <cellStyle name="20% - uthevingsfarge 4 3 3 2 5 3" xfId="6654"/>
    <cellStyle name="20% - uthevingsfarge 4 3 3 2 6" xfId="6655"/>
    <cellStyle name="20% - uthevingsfarge 4 3 3 2 6 2" xfId="6656"/>
    <cellStyle name="20% - uthevingsfarge 4 3 3 2 7" xfId="6657"/>
    <cellStyle name="20% - uthevingsfarge 4 3 3 2 7 2" xfId="6658"/>
    <cellStyle name="20% - uthevingsfarge 4 3 3 2 8" xfId="6659"/>
    <cellStyle name="20% - uthevingsfarge 4 3 3 2 9" xfId="6660"/>
    <cellStyle name="20% - uthevingsfarge 4 3 3 2_Tabell 4.5-4.7" xfId="6629"/>
    <cellStyle name="20% - uthevingsfarge 4 3 3 3" xfId="306"/>
    <cellStyle name="20% - uthevingsfarge 4 3 3 3 2" xfId="6662"/>
    <cellStyle name="20% - uthevingsfarge 4 3 3 3 2 2" xfId="6663"/>
    <cellStyle name="20% - uthevingsfarge 4 3 3 3 2 3" xfId="6664"/>
    <cellStyle name="20% - uthevingsfarge 4 3 3 3 3" xfId="6665"/>
    <cellStyle name="20% - uthevingsfarge 4 3 3 3 3 2" xfId="6666"/>
    <cellStyle name="20% - uthevingsfarge 4 3 3 3 3 3" xfId="6667"/>
    <cellStyle name="20% - uthevingsfarge 4 3 3 3 4" xfId="6668"/>
    <cellStyle name="20% - uthevingsfarge 4 3 3 3 5" xfId="6669"/>
    <cellStyle name="20% - uthevingsfarge 4 3 3 3_Tabell 4.5-4.7" xfId="6661"/>
    <cellStyle name="20% - uthevingsfarge 4 3 3 4" xfId="6670"/>
    <cellStyle name="20% - uthevingsfarge 4 3 3 4 2" xfId="6671"/>
    <cellStyle name="20% - uthevingsfarge 4 3 3 4 2 2" xfId="6672"/>
    <cellStyle name="20% - uthevingsfarge 4 3 3 4 2 3" xfId="6673"/>
    <cellStyle name="20% - uthevingsfarge 4 3 3 4 3" xfId="6674"/>
    <cellStyle name="20% - uthevingsfarge 4 3 3 4 3 2" xfId="6675"/>
    <cellStyle name="20% - uthevingsfarge 4 3 3 4 3 3" xfId="6676"/>
    <cellStyle name="20% - uthevingsfarge 4 3 3 4 4" xfId="6677"/>
    <cellStyle name="20% - uthevingsfarge 4 3 3 4 5" xfId="6678"/>
    <cellStyle name="20% - uthevingsfarge 4 3 3 5" xfId="6679"/>
    <cellStyle name="20% - uthevingsfarge 4 3 3 5 2" xfId="6680"/>
    <cellStyle name="20% - uthevingsfarge 4 3 3 5 3" xfId="6681"/>
    <cellStyle name="20% - uthevingsfarge 4 3 3 6" xfId="6682"/>
    <cellStyle name="20% - uthevingsfarge 4 3 3 6 2" xfId="6683"/>
    <cellStyle name="20% - uthevingsfarge 4 3 3 6 3" xfId="6684"/>
    <cellStyle name="20% - uthevingsfarge 4 3 3 7" xfId="6685"/>
    <cellStyle name="20% - uthevingsfarge 4 3 3 7 2" xfId="6686"/>
    <cellStyle name="20% - uthevingsfarge 4 3 3 8" xfId="6687"/>
    <cellStyle name="20% - uthevingsfarge 4 3 3 8 2" xfId="6688"/>
    <cellStyle name="20% - uthevingsfarge 4 3 3 9" xfId="6689"/>
    <cellStyle name="20% - uthevingsfarge 4 3 3_Tabell 4.5-4.7" xfId="6626"/>
    <cellStyle name="20% - uthevingsfarge 4 3 4" xfId="307"/>
    <cellStyle name="20% - uthevingsfarge 4 3 4 10" xfId="6691"/>
    <cellStyle name="20% - uthevingsfarge 4 3 4 2" xfId="308"/>
    <cellStyle name="20% - uthevingsfarge 4 3 4 2 2" xfId="6693"/>
    <cellStyle name="20% - uthevingsfarge 4 3 4 2 2 2" xfId="6694"/>
    <cellStyle name="20% - uthevingsfarge 4 3 4 2 2 3" xfId="6695"/>
    <cellStyle name="20% - uthevingsfarge 4 3 4 2 3" xfId="6696"/>
    <cellStyle name="20% - uthevingsfarge 4 3 4 2 3 2" xfId="6697"/>
    <cellStyle name="20% - uthevingsfarge 4 3 4 2 3 3" xfId="6698"/>
    <cellStyle name="20% - uthevingsfarge 4 3 4 2 4" xfId="6699"/>
    <cellStyle name="20% - uthevingsfarge 4 3 4 2 5" xfId="6700"/>
    <cellStyle name="20% - uthevingsfarge 4 3 4 2_Tabell 4.5-4.7" xfId="6692"/>
    <cellStyle name="20% - uthevingsfarge 4 3 4 3" xfId="6701"/>
    <cellStyle name="20% - uthevingsfarge 4 3 4 3 2" xfId="6702"/>
    <cellStyle name="20% - uthevingsfarge 4 3 4 3 2 2" xfId="6703"/>
    <cellStyle name="20% - uthevingsfarge 4 3 4 3 2 3" xfId="6704"/>
    <cellStyle name="20% - uthevingsfarge 4 3 4 3 3" xfId="6705"/>
    <cellStyle name="20% - uthevingsfarge 4 3 4 3 3 2" xfId="6706"/>
    <cellStyle name="20% - uthevingsfarge 4 3 4 3 3 3" xfId="6707"/>
    <cellStyle name="20% - uthevingsfarge 4 3 4 3 4" xfId="6708"/>
    <cellStyle name="20% - uthevingsfarge 4 3 4 3 5" xfId="6709"/>
    <cellStyle name="20% - uthevingsfarge 4 3 4 4" xfId="6710"/>
    <cellStyle name="20% - uthevingsfarge 4 3 4 4 2" xfId="6711"/>
    <cellStyle name="20% - uthevingsfarge 4 3 4 4 3" xfId="6712"/>
    <cellStyle name="20% - uthevingsfarge 4 3 4 5" xfId="6713"/>
    <cellStyle name="20% - uthevingsfarge 4 3 4 5 2" xfId="6714"/>
    <cellStyle name="20% - uthevingsfarge 4 3 4 5 3" xfId="6715"/>
    <cellStyle name="20% - uthevingsfarge 4 3 4 6" xfId="6716"/>
    <cellStyle name="20% - uthevingsfarge 4 3 4 6 2" xfId="6717"/>
    <cellStyle name="20% - uthevingsfarge 4 3 4 7" xfId="6718"/>
    <cellStyle name="20% - uthevingsfarge 4 3 4 7 2" xfId="6719"/>
    <cellStyle name="20% - uthevingsfarge 4 3 4 8" xfId="6720"/>
    <cellStyle name="20% - uthevingsfarge 4 3 4 9" xfId="6721"/>
    <cellStyle name="20% - uthevingsfarge 4 3 4_Tabell 4.5-4.7" xfId="6690"/>
    <cellStyle name="20% - uthevingsfarge 4 3 5" xfId="309"/>
    <cellStyle name="20% - uthevingsfarge 4 3 5 2" xfId="6723"/>
    <cellStyle name="20% - uthevingsfarge 4 3 5 2 2" xfId="6724"/>
    <cellStyle name="20% - uthevingsfarge 4 3 5 2 3" xfId="6725"/>
    <cellStyle name="20% - uthevingsfarge 4 3 5 3" xfId="6726"/>
    <cellStyle name="20% - uthevingsfarge 4 3 5 3 2" xfId="6727"/>
    <cellStyle name="20% - uthevingsfarge 4 3 5 3 3" xfId="6728"/>
    <cellStyle name="20% - uthevingsfarge 4 3 5 4" xfId="6729"/>
    <cellStyle name="20% - uthevingsfarge 4 3 5 5" xfId="6730"/>
    <cellStyle name="20% - uthevingsfarge 4 3 5_Tabell 4.5-4.7" xfId="6722"/>
    <cellStyle name="20% - uthevingsfarge 4 3 6" xfId="6731"/>
    <cellStyle name="20% - uthevingsfarge 4 3 6 2" xfId="6732"/>
    <cellStyle name="20% - uthevingsfarge 4 3 6 2 2" xfId="6733"/>
    <cellStyle name="20% - uthevingsfarge 4 3 6 2 3" xfId="6734"/>
    <cellStyle name="20% - uthevingsfarge 4 3 6 3" xfId="6735"/>
    <cellStyle name="20% - uthevingsfarge 4 3 6 3 2" xfId="6736"/>
    <cellStyle name="20% - uthevingsfarge 4 3 6 3 3" xfId="6737"/>
    <cellStyle name="20% - uthevingsfarge 4 3 6 4" xfId="6738"/>
    <cellStyle name="20% - uthevingsfarge 4 3 6 5" xfId="6739"/>
    <cellStyle name="20% - uthevingsfarge 4 3 7" xfId="6740"/>
    <cellStyle name="20% - uthevingsfarge 4 3 7 2" xfId="6741"/>
    <cellStyle name="20% - uthevingsfarge 4 3 7 3" xfId="6742"/>
    <cellStyle name="20% - uthevingsfarge 4 3 8" xfId="6743"/>
    <cellStyle name="20% - uthevingsfarge 4 3 8 2" xfId="6744"/>
    <cellStyle name="20% - uthevingsfarge 4 3 8 3" xfId="6745"/>
    <cellStyle name="20% - uthevingsfarge 4 3 9" xfId="6746"/>
    <cellStyle name="20% - uthevingsfarge 4 3 9 2" xfId="6747"/>
    <cellStyle name="20% - uthevingsfarge 4 3_Tabell 4.5-4.7" xfId="6492"/>
    <cellStyle name="20% - uthevingsfarge 4 4" xfId="310"/>
    <cellStyle name="20% - uthevingsfarge 4 4 10" xfId="6749"/>
    <cellStyle name="20% - uthevingsfarge 4 4 10 2" xfId="6750"/>
    <cellStyle name="20% - uthevingsfarge 4 4 11" xfId="6751"/>
    <cellStyle name="20% - uthevingsfarge 4 4 12" xfId="6752"/>
    <cellStyle name="20% - uthevingsfarge 4 4 13" xfId="6753"/>
    <cellStyle name="20% - uthevingsfarge 4 4 2" xfId="311"/>
    <cellStyle name="20% - uthevingsfarge 4 4 2 10" xfId="6755"/>
    <cellStyle name="20% - uthevingsfarge 4 4 2 11" xfId="6756"/>
    <cellStyle name="20% - uthevingsfarge 4 4 2 12" xfId="6757"/>
    <cellStyle name="20% - uthevingsfarge 4 4 2 2" xfId="312"/>
    <cellStyle name="20% - uthevingsfarge 4 4 2 2 10" xfId="6759"/>
    <cellStyle name="20% - uthevingsfarge 4 4 2 2 11" xfId="6760"/>
    <cellStyle name="20% - uthevingsfarge 4 4 2 2 2" xfId="313"/>
    <cellStyle name="20% - uthevingsfarge 4 4 2 2 2 10" xfId="6762"/>
    <cellStyle name="20% - uthevingsfarge 4 4 2 2 2 2" xfId="314"/>
    <cellStyle name="20% - uthevingsfarge 4 4 2 2 2 2 2" xfId="6764"/>
    <cellStyle name="20% - uthevingsfarge 4 4 2 2 2 2 2 2" xfId="6765"/>
    <cellStyle name="20% - uthevingsfarge 4 4 2 2 2 2 2 3" xfId="6766"/>
    <cellStyle name="20% - uthevingsfarge 4 4 2 2 2 2 3" xfId="6767"/>
    <cellStyle name="20% - uthevingsfarge 4 4 2 2 2 2 3 2" xfId="6768"/>
    <cellStyle name="20% - uthevingsfarge 4 4 2 2 2 2 3 3" xfId="6769"/>
    <cellStyle name="20% - uthevingsfarge 4 4 2 2 2 2 4" xfId="6770"/>
    <cellStyle name="20% - uthevingsfarge 4 4 2 2 2 2 5" xfId="6771"/>
    <cellStyle name="20% - uthevingsfarge 4 4 2 2 2 2_Tabell 4.5-4.7" xfId="6763"/>
    <cellStyle name="20% - uthevingsfarge 4 4 2 2 2 3" xfId="6772"/>
    <cellStyle name="20% - uthevingsfarge 4 4 2 2 2 3 2" xfId="6773"/>
    <cellStyle name="20% - uthevingsfarge 4 4 2 2 2 3 2 2" xfId="6774"/>
    <cellStyle name="20% - uthevingsfarge 4 4 2 2 2 3 2 3" xfId="6775"/>
    <cellStyle name="20% - uthevingsfarge 4 4 2 2 2 3 3" xfId="6776"/>
    <cellStyle name="20% - uthevingsfarge 4 4 2 2 2 3 3 2" xfId="6777"/>
    <cellStyle name="20% - uthevingsfarge 4 4 2 2 2 3 3 3" xfId="6778"/>
    <cellStyle name="20% - uthevingsfarge 4 4 2 2 2 3 4" xfId="6779"/>
    <cellStyle name="20% - uthevingsfarge 4 4 2 2 2 3 5" xfId="6780"/>
    <cellStyle name="20% - uthevingsfarge 4 4 2 2 2 4" xfId="6781"/>
    <cellStyle name="20% - uthevingsfarge 4 4 2 2 2 4 2" xfId="6782"/>
    <cellStyle name="20% - uthevingsfarge 4 4 2 2 2 4 3" xfId="6783"/>
    <cellStyle name="20% - uthevingsfarge 4 4 2 2 2 5" xfId="6784"/>
    <cellStyle name="20% - uthevingsfarge 4 4 2 2 2 5 2" xfId="6785"/>
    <cellStyle name="20% - uthevingsfarge 4 4 2 2 2 5 3" xfId="6786"/>
    <cellStyle name="20% - uthevingsfarge 4 4 2 2 2 6" xfId="6787"/>
    <cellStyle name="20% - uthevingsfarge 4 4 2 2 2 6 2" xfId="6788"/>
    <cellStyle name="20% - uthevingsfarge 4 4 2 2 2 7" xfId="6789"/>
    <cellStyle name="20% - uthevingsfarge 4 4 2 2 2 7 2" xfId="6790"/>
    <cellStyle name="20% - uthevingsfarge 4 4 2 2 2 8" xfId="6791"/>
    <cellStyle name="20% - uthevingsfarge 4 4 2 2 2 9" xfId="6792"/>
    <cellStyle name="20% - uthevingsfarge 4 4 2 2 2_Tabell 4.5-4.7" xfId="6761"/>
    <cellStyle name="20% - uthevingsfarge 4 4 2 2 3" xfId="315"/>
    <cellStyle name="20% - uthevingsfarge 4 4 2 2 3 2" xfId="6794"/>
    <cellStyle name="20% - uthevingsfarge 4 4 2 2 3 2 2" xfId="6795"/>
    <cellStyle name="20% - uthevingsfarge 4 4 2 2 3 2 3" xfId="6796"/>
    <cellStyle name="20% - uthevingsfarge 4 4 2 2 3 3" xfId="6797"/>
    <cellStyle name="20% - uthevingsfarge 4 4 2 2 3 3 2" xfId="6798"/>
    <cellStyle name="20% - uthevingsfarge 4 4 2 2 3 3 3" xfId="6799"/>
    <cellStyle name="20% - uthevingsfarge 4 4 2 2 3 4" xfId="6800"/>
    <cellStyle name="20% - uthevingsfarge 4 4 2 2 3 5" xfId="6801"/>
    <cellStyle name="20% - uthevingsfarge 4 4 2 2 3_Tabell 4.5-4.7" xfId="6793"/>
    <cellStyle name="20% - uthevingsfarge 4 4 2 2 4" xfId="6802"/>
    <cellStyle name="20% - uthevingsfarge 4 4 2 2 4 2" xfId="6803"/>
    <cellStyle name="20% - uthevingsfarge 4 4 2 2 4 2 2" xfId="6804"/>
    <cellStyle name="20% - uthevingsfarge 4 4 2 2 4 2 3" xfId="6805"/>
    <cellStyle name="20% - uthevingsfarge 4 4 2 2 4 3" xfId="6806"/>
    <cellStyle name="20% - uthevingsfarge 4 4 2 2 4 3 2" xfId="6807"/>
    <cellStyle name="20% - uthevingsfarge 4 4 2 2 4 3 3" xfId="6808"/>
    <cellStyle name="20% - uthevingsfarge 4 4 2 2 4 4" xfId="6809"/>
    <cellStyle name="20% - uthevingsfarge 4 4 2 2 4 5" xfId="6810"/>
    <cellStyle name="20% - uthevingsfarge 4 4 2 2 5" xfId="6811"/>
    <cellStyle name="20% - uthevingsfarge 4 4 2 2 5 2" xfId="6812"/>
    <cellStyle name="20% - uthevingsfarge 4 4 2 2 5 3" xfId="6813"/>
    <cellStyle name="20% - uthevingsfarge 4 4 2 2 6" xfId="6814"/>
    <cellStyle name="20% - uthevingsfarge 4 4 2 2 6 2" xfId="6815"/>
    <cellStyle name="20% - uthevingsfarge 4 4 2 2 6 3" xfId="6816"/>
    <cellStyle name="20% - uthevingsfarge 4 4 2 2 7" xfId="6817"/>
    <cellStyle name="20% - uthevingsfarge 4 4 2 2 7 2" xfId="6818"/>
    <cellStyle name="20% - uthevingsfarge 4 4 2 2 8" xfId="6819"/>
    <cellStyle name="20% - uthevingsfarge 4 4 2 2 8 2" xfId="6820"/>
    <cellStyle name="20% - uthevingsfarge 4 4 2 2 9" xfId="6821"/>
    <cellStyle name="20% - uthevingsfarge 4 4 2 2_Tabell 4.5-4.7" xfId="6758"/>
    <cellStyle name="20% - uthevingsfarge 4 4 2 3" xfId="316"/>
    <cellStyle name="20% - uthevingsfarge 4 4 2 3 10" xfId="6823"/>
    <cellStyle name="20% - uthevingsfarge 4 4 2 3 2" xfId="317"/>
    <cellStyle name="20% - uthevingsfarge 4 4 2 3 2 2" xfId="6825"/>
    <cellStyle name="20% - uthevingsfarge 4 4 2 3 2 2 2" xfId="6826"/>
    <cellStyle name="20% - uthevingsfarge 4 4 2 3 2 2 3" xfId="6827"/>
    <cellStyle name="20% - uthevingsfarge 4 4 2 3 2 3" xfId="6828"/>
    <cellStyle name="20% - uthevingsfarge 4 4 2 3 2 3 2" xfId="6829"/>
    <cellStyle name="20% - uthevingsfarge 4 4 2 3 2 3 3" xfId="6830"/>
    <cellStyle name="20% - uthevingsfarge 4 4 2 3 2 4" xfId="6831"/>
    <cellStyle name="20% - uthevingsfarge 4 4 2 3 2 5" xfId="6832"/>
    <cellStyle name="20% - uthevingsfarge 4 4 2 3 2_Tabell 4.5-4.7" xfId="6824"/>
    <cellStyle name="20% - uthevingsfarge 4 4 2 3 3" xfId="6833"/>
    <cellStyle name="20% - uthevingsfarge 4 4 2 3 3 2" xfId="6834"/>
    <cellStyle name="20% - uthevingsfarge 4 4 2 3 3 2 2" xfId="6835"/>
    <cellStyle name="20% - uthevingsfarge 4 4 2 3 3 2 3" xfId="6836"/>
    <cellStyle name="20% - uthevingsfarge 4 4 2 3 3 3" xfId="6837"/>
    <cellStyle name="20% - uthevingsfarge 4 4 2 3 3 3 2" xfId="6838"/>
    <cellStyle name="20% - uthevingsfarge 4 4 2 3 3 3 3" xfId="6839"/>
    <cellStyle name="20% - uthevingsfarge 4 4 2 3 3 4" xfId="6840"/>
    <cellStyle name="20% - uthevingsfarge 4 4 2 3 3 5" xfId="6841"/>
    <cellStyle name="20% - uthevingsfarge 4 4 2 3 4" xfId="6842"/>
    <cellStyle name="20% - uthevingsfarge 4 4 2 3 4 2" xfId="6843"/>
    <cellStyle name="20% - uthevingsfarge 4 4 2 3 4 3" xfId="6844"/>
    <cellStyle name="20% - uthevingsfarge 4 4 2 3 5" xfId="6845"/>
    <cellStyle name="20% - uthevingsfarge 4 4 2 3 5 2" xfId="6846"/>
    <cellStyle name="20% - uthevingsfarge 4 4 2 3 5 3" xfId="6847"/>
    <cellStyle name="20% - uthevingsfarge 4 4 2 3 6" xfId="6848"/>
    <cellStyle name="20% - uthevingsfarge 4 4 2 3 6 2" xfId="6849"/>
    <cellStyle name="20% - uthevingsfarge 4 4 2 3 7" xfId="6850"/>
    <cellStyle name="20% - uthevingsfarge 4 4 2 3 7 2" xfId="6851"/>
    <cellStyle name="20% - uthevingsfarge 4 4 2 3 8" xfId="6852"/>
    <cellStyle name="20% - uthevingsfarge 4 4 2 3 9" xfId="6853"/>
    <cellStyle name="20% - uthevingsfarge 4 4 2 3_Tabell 4.5-4.7" xfId="6822"/>
    <cellStyle name="20% - uthevingsfarge 4 4 2 4" xfId="318"/>
    <cellStyle name="20% - uthevingsfarge 4 4 2 4 2" xfId="6855"/>
    <cellStyle name="20% - uthevingsfarge 4 4 2 4 2 2" xfId="6856"/>
    <cellStyle name="20% - uthevingsfarge 4 4 2 4 2 3" xfId="6857"/>
    <cellStyle name="20% - uthevingsfarge 4 4 2 4 3" xfId="6858"/>
    <cellStyle name="20% - uthevingsfarge 4 4 2 4 3 2" xfId="6859"/>
    <cellStyle name="20% - uthevingsfarge 4 4 2 4 3 3" xfId="6860"/>
    <cellStyle name="20% - uthevingsfarge 4 4 2 4 4" xfId="6861"/>
    <cellStyle name="20% - uthevingsfarge 4 4 2 4 5" xfId="6862"/>
    <cellStyle name="20% - uthevingsfarge 4 4 2 4_Tabell 4.5-4.7" xfId="6854"/>
    <cellStyle name="20% - uthevingsfarge 4 4 2 5" xfId="6863"/>
    <cellStyle name="20% - uthevingsfarge 4 4 2 5 2" xfId="6864"/>
    <cellStyle name="20% - uthevingsfarge 4 4 2 5 2 2" xfId="6865"/>
    <cellStyle name="20% - uthevingsfarge 4 4 2 5 2 3" xfId="6866"/>
    <cellStyle name="20% - uthevingsfarge 4 4 2 5 3" xfId="6867"/>
    <cellStyle name="20% - uthevingsfarge 4 4 2 5 3 2" xfId="6868"/>
    <cellStyle name="20% - uthevingsfarge 4 4 2 5 3 3" xfId="6869"/>
    <cellStyle name="20% - uthevingsfarge 4 4 2 5 4" xfId="6870"/>
    <cellStyle name="20% - uthevingsfarge 4 4 2 5 5" xfId="6871"/>
    <cellStyle name="20% - uthevingsfarge 4 4 2 6" xfId="6872"/>
    <cellStyle name="20% - uthevingsfarge 4 4 2 6 2" xfId="6873"/>
    <cellStyle name="20% - uthevingsfarge 4 4 2 6 3" xfId="6874"/>
    <cellStyle name="20% - uthevingsfarge 4 4 2 7" xfId="6875"/>
    <cellStyle name="20% - uthevingsfarge 4 4 2 7 2" xfId="6876"/>
    <cellStyle name="20% - uthevingsfarge 4 4 2 7 3" xfId="6877"/>
    <cellStyle name="20% - uthevingsfarge 4 4 2 8" xfId="6878"/>
    <cellStyle name="20% - uthevingsfarge 4 4 2 8 2" xfId="6879"/>
    <cellStyle name="20% - uthevingsfarge 4 4 2 9" xfId="6880"/>
    <cellStyle name="20% - uthevingsfarge 4 4 2 9 2" xfId="6881"/>
    <cellStyle name="20% - uthevingsfarge 4 4 2_Tabell 4.5-4.7" xfId="6754"/>
    <cellStyle name="20% - uthevingsfarge 4 4 3" xfId="319"/>
    <cellStyle name="20% - uthevingsfarge 4 4 3 10" xfId="6883"/>
    <cellStyle name="20% - uthevingsfarge 4 4 3 11" xfId="6884"/>
    <cellStyle name="20% - uthevingsfarge 4 4 3 2" xfId="320"/>
    <cellStyle name="20% - uthevingsfarge 4 4 3 2 10" xfId="6886"/>
    <cellStyle name="20% - uthevingsfarge 4 4 3 2 2" xfId="321"/>
    <cellStyle name="20% - uthevingsfarge 4 4 3 2 2 2" xfId="6888"/>
    <cellStyle name="20% - uthevingsfarge 4 4 3 2 2 2 2" xfId="6889"/>
    <cellStyle name="20% - uthevingsfarge 4 4 3 2 2 2 3" xfId="6890"/>
    <cellStyle name="20% - uthevingsfarge 4 4 3 2 2 3" xfId="6891"/>
    <cellStyle name="20% - uthevingsfarge 4 4 3 2 2 3 2" xfId="6892"/>
    <cellStyle name="20% - uthevingsfarge 4 4 3 2 2 3 3" xfId="6893"/>
    <cellStyle name="20% - uthevingsfarge 4 4 3 2 2 4" xfId="6894"/>
    <cellStyle name="20% - uthevingsfarge 4 4 3 2 2 5" xfId="6895"/>
    <cellStyle name="20% - uthevingsfarge 4 4 3 2 2_Tabell 4.5-4.7" xfId="6887"/>
    <cellStyle name="20% - uthevingsfarge 4 4 3 2 3" xfId="6896"/>
    <cellStyle name="20% - uthevingsfarge 4 4 3 2 3 2" xfId="6897"/>
    <cellStyle name="20% - uthevingsfarge 4 4 3 2 3 2 2" xfId="6898"/>
    <cellStyle name="20% - uthevingsfarge 4 4 3 2 3 2 3" xfId="6899"/>
    <cellStyle name="20% - uthevingsfarge 4 4 3 2 3 3" xfId="6900"/>
    <cellStyle name="20% - uthevingsfarge 4 4 3 2 3 3 2" xfId="6901"/>
    <cellStyle name="20% - uthevingsfarge 4 4 3 2 3 3 3" xfId="6902"/>
    <cellStyle name="20% - uthevingsfarge 4 4 3 2 3 4" xfId="6903"/>
    <cellStyle name="20% - uthevingsfarge 4 4 3 2 3 5" xfId="6904"/>
    <cellStyle name="20% - uthevingsfarge 4 4 3 2 4" xfId="6905"/>
    <cellStyle name="20% - uthevingsfarge 4 4 3 2 4 2" xfId="6906"/>
    <cellStyle name="20% - uthevingsfarge 4 4 3 2 4 3" xfId="6907"/>
    <cellStyle name="20% - uthevingsfarge 4 4 3 2 5" xfId="6908"/>
    <cellStyle name="20% - uthevingsfarge 4 4 3 2 5 2" xfId="6909"/>
    <cellStyle name="20% - uthevingsfarge 4 4 3 2 5 3" xfId="6910"/>
    <cellStyle name="20% - uthevingsfarge 4 4 3 2 6" xfId="6911"/>
    <cellStyle name="20% - uthevingsfarge 4 4 3 2 6 2" xfId="6912"/>
    <cellStyle name="20% - uthevingsfarge 4 4 3 2 7" xfId="6913"/>
    <cellStyle name="20% - uthevingsfarge 4 4 3 2 7 2" xfId="6914"/>
    <cellStyle name="20% - uthevingsfarge 4 4 3 2 8" xfId="6915"/>
    <cellStyle name="20% - uthevingsfarge 4 4 3 2 9" xfId="6916"/>
    <cellStyle name="20% - uthevingsfarge 4 4 3 2_Tabell 4.5-4.7" xfId="6885"/>
    <cellStyle name="20% - uthevingsfarge 4 4 3 3" xfId="322"/>
    <cellStyle name="20% - uthevingsfarge 4 4 3 3 2" xfId="6918"/>
    <cellStyle name="20% - uthevingsfarge 4 4 3 3 2 2" xfId="6919"/>
    <cellStyle name="20% - uthevingsfarge 4 4 3 3 2 3" xfId="6920"/>
    <cellStyle name="20% - uthevingsfarge 4 4 3 3 3" xfId="6921"/>
    <cellStyle name="20% - uthevingsfarge 4 4 3 3 3 2" xfId="6922"/>
    <cellStyle name="20% - uthevingsfarge 4 4 3 3 3 3" xfId="6923"/>
    <cellStyle name="20% - uthevingsfarge 4 4 3 3 4" xfId="6924"/>
    <cellStyle name="20% - uthevingsfarge 4 4 3 3 5" xfId="6925"/>
    <cellStyle name="20% - uthevingsfarge 4 4 3 3_Tabell 4.5-4.7" xfId="6917"/>
    <cellStyle name="20% - uthevingsfarge 4 4 3 4" xfId="6926"/>
    <cellStyle name="20% - uthevingsfarge 4 4 3 4 2" xfId="6927"/>
    <cellStyle name="20% - uthevingsfarge 4 4 3 4 2 2" xfId="6928"/>
    <cellStyle name="20% - uthevingsfarge 4 4 3 4 2 3" xfId="6929"/>
    <cellStyle name="20% - uthevingsfarge 4 4 3 4 3" xfId="6930"/>
    <cellStyle name="20% - uthevingsfarge 4 4 3 4 3 2" xfId="6931"/>
    <cellStyle name="20% - uthevingsfarge 4 4 3 4 3 3" xfId="6932"/>
    <cellStyle name="20% - uthevingsfarge 4 4 3 4 4" xfId="6933"/>
    <cellStyle name="20% - uthevingsfarge 4 4 3 4 5" xfId="6934"/>
    <cellStyle name="20% - uthevingsfarge 4 4 3 5" xfId="6935"/>
    <cellStyle name="20% - uthevingsfarge 4 4 3 5 2" xfId="6936"/>
    <cellStyle name="20% - uthevingsfarge 4 4 3 5 3" xfId="6937"/>
    <cellStyle name="20% - uthevingsfarge 4 4 3 6" xfId="6938"/>
    <cellStyle name="20% - uthevingsfarge 4 4 3 6 2" xfId="6939"/>
    <cellStyle name="20% - uthevingsfarge 4 4 3 6 3" xfId="6940"/>
    <cellStyle name="20% - uthevingsfarge 4 4 3 7" xfId="6941"/>
    <cellStyle name="20% - uthevingsfarge 4 4 3 7 2" xfId="6942"/>
    <cellStyle name="20% - uthevingsfarge 4 4 3 8" xfId="6943"/>
    <cellStyle name="20% - uthevingsfarge 4 4 3 8 2" xfId="6944"/>
    <cellStyle name="20% - uthevingsfarge 4 4 3 9" xfId="6945"/>
    <cellStyle name="20% - uthevingsfarge 4 4 3_Tabell 4.5-4.7" xfId="6882"/>
    <cellStyle name="20% - uthevingsfarge 4 4 4" xfId="323"/>
    <cellStyle name="20% - uthevingsfarge 4 4 4 10" xfId="6947"/>
    <cellStyle name="20% - uthevingsfarge 4 4 4 2" xfId="324"/>
    <cellStyle name="20% - uthevingsfarge 4 4 4 2 2" xfId="6949"/>
    <cellStyle name="20% - uthevingsfarge 4 4 4 2 2 2" xfId="6950"/>
    <cellStyle name="20% - uthevingsfarge 4 4 4 2 2 3" xfId="6951"/>
    <cellStyle name="20% - uthevingsfarge 4 4 4 2 3" xfId="6952"/>
    <cellStyle name="20% - uthevingsfarge 4 4 4 2 3 2" xfId="6953"/>
    <cellStyle name="20% - uthevingsfarge 4 4 4 2 3 3" xfId="6954"/>
    <cellStyle name="20% - uthevingsfarge 4 4 4 2 4" xfId="6955"/>
    <cellStyle name="20% - uthevingsfarge 4 4 4 2 5" xfId="6956"/>
    <cellStyle name="20% - uthevingsfarge 4 4 4 2_Tabell 4.5-4.7" xfId="6948"/>
    <cellStyle name="20% - uthevingsfarge 4 4 4 3" xfId="6957"/>
    <cellStyle name="20% - uthevingsfarge 4 4 4 3 2" xfId="6958"/>
    <cellStyle name="20% - uthevingsfarge 4 4 4 3 2 2" xfId="6959"/>
    <cellStyle name="20% - uthevingsfarge 4 4 4 3 2 3" xfId="6960"/>
    <cellStyle name="20% - uthevingsfarge 4 4 4 3 3" xfId="6961"/>
    <cellStyle name="20% - uthevingsfarge 4 4 4 3 3 2" xfId="6962"/>
    <cellStyle name="20% - uthevingsfarge 4 4 4 3 3 3" xfId="6963"/>
    <cellStyle name="20% - uthevingsfarge 4 4 4 3 4" xfId="6964"/>
    <cellStyle name="20% - uthevingsfarge 4 4 4 3 5" xfId="6965"/>
    <cellStyle name="20% - uthevingsfarge 4 4 4 4" xfId="6966"/>
    <cellStyle name="20% - uthevingsfarge 4 4 4 4 2" xfId="6967"/>
    <cellStyle name="20% - uthevingsfarge 4 4 4 4 3" xfId="6968"/>
    <cellStyle name="20% - uthevingsfarge 4 4 4 5" xfId="6969"/>
    <cellStyle name="20% - uthevingsfarge 4 4 4 5 2" xfId="6970"/>
    <cellStyle name="20% - uthevingsfarge 4 4 4 5 3" xfId="6971"/>
    <cellStyle name="20% - uthevingsfarge 4 4 4 6" xfId="6972"/>
    <cellStyle name="20% - uthevingsfarge 4 4 4 6 2" xfId="6973"/>
    <cellStyle name="20% - uthevingsfarge 4 4 4 7" xfId="6974"/>
    <cellStyle name="20% - uthevingsfarge 4 4 4 7 2" xfId="6975"/>
    <cellStyle name="20% - uthevingsfarge 4 4 4 8" xfId="6976"/>
    <cellStyle name="20% - uthevingsfarge 4 4 4 9" xfId="6977"/>
    <cellStyle name="20% - uthevingsfarge 4 4 4_Tabell 4.5-4.7" xfId="6946"/>
    <cellStyle name="20% - uthevingsfarge 4 4 5" xfId="325"/>
    <cellStyle name="20% - uthevingsfarge 4 4 5 2" xfId="6979"/>
    <cellStyle name="20% - uthevingsfarge 4 4 5 2 2" xfId="6980"/>
    <cellStyle name="20% - uthevingsfarge 4 4 5 2 3" xfId="6981"/>
    <cellStyle name="20% - uthevingsfarge 4 4 5 3" xfId="6982"/>
    <cellStyle name="20% - uthevingsfarge 4 4 5 3 2" xfId="6983"/>
    <cellStyle name="20% - uthevingsfarge 4 4 5 3 3" xfId="6984"/>
    <cellStyle name="20% - uthevingsfarge 4 4 5 4" xfId="6985"/>
    <cellStyle name="20% - uthevingsfarge 4 4 5 5" xfId="6986"/>
    <cellStyle name="20% - uthevingsfarge 4 4 5_Tabell 4.5-4.7" xfId="6978"/>
    <cellStyle name="20% - uthevingsfarge 4 4 6" xfId="6987"/>
    <cellStyle name="20% - uthevingsfarge 4 4 6 2" xfId="6988"/>
    <cellStyle name="20% - uthevingsfarge 4 4 6 2 2" xfId="6989"/>
    <cellStyle name="20% - uthevingsfarge 4 4 6 2 3" xfId="6990"/>
    <cellStyle name="20% - uthevingsfarge 4 4 6 3" xfId="6991"/>
    <cellStyle name="20% - uthevingsfarge 4 4 6 3 2" xfId="6992"/>
    <cellStyle name="20% - uthevingsfarge 4 4 6 3 3" xfId="6993"/>
    <cellStyle name="20% - uthevingsfarge 4 4 6 4" xfId="6994"/>
    <cellStyle name="20% - uthevingsfarge 4 4 6 5" xfId="6995"/>
    <cellStyle name="20% - uthevingsfarge 4 4 7" xfId="6996"/>
    <cellStyle name="20% - uthevingsfarge 4 4 7 2" xfId="6997"/>
    <cellStyle name="20% - uthevingsfarge 4 4 7 3" xfId="6998"/>
    <cellStyle name="20% - uthevingsfarge 4 4 8" xfId="6999"/>
    <cellStyle name="20% - uthevingsfarge 4 4 8 2" xfId="7000"/>
    <cellStyle name="20% - uthevingsfarge 4 4 8 3" xfId="7001"/>
    <cellStyle name="20% - uthevingsfarge 4 4 9" xfId="7002"/>
    <cellStyle name="20% - uthevingsfarge 4 4 9 2" xfId="7003"/>
    <cellStyle name="20% - uthevingsfarge 4 4_Tabell 4.5-4.7" xfId="6748"/>
    <cellStyle name="20% - uthevingsfarge 4 5" xfId="326"/>
    <cellStyle name="20% - uthevingsfarge 4 5 10" xfId="7005"/>
    <cellStyle name="20% - uthevingsfarge 4 5 10 2" xfId="7006"/>
    <cellStyle name="20% - uthevingsfarge 4 5 11" xfId="7007"/>
    <cellStyle name="20% - uthevingsfarge 4 5 12" xfId="7008"/>
    <cellStyle name="20% - uthevingsfarge 4 5 13" xfId="7009"/>
    <cellStyle name="20% - uthevingsfarge 4 5 2" xfId="327"/>
    <cellStyle name="20% - uthevingsfarge 4 5 2 10" xfId="7011"/>
    <cellStyle name="20% - uthevingsfarge 4 5 2 11" xfId="7012"/>
    <cellStyle name="20% - uthevingsfarge 4 5 2 12" xfId="7013"/>
    <cellStyle name="20% - uthevingsfarge 4 5 2 2" xfId="328"/>
    <cellStyle name="20% - uthevingsfarge 4 5 2 2 10" xfId="7015"/>
    <cellStyle name="20% - uthevingsfarge 4 5 2 2 11" xfId="7016"/>
    <cellStyle name="20% - uthevingsfarge 4 5 2 2 2" xfId="329"/>
    <cellStyle name="20% - uthevingsfarge 4 5 2 2 2 10" xfId="7018"/>
    <cellStyle name="20% - uthevingsfarge 4 5 2 2 2 2" xfId="330"/>
    <cellStyle name="20% - uthevingsfarge 4 5 2 2 2 2 2" xfId="7020"/>
    <cellStyle name="20% - uthevingsfarge 4 5 2 2 2 2 2 2" xfId="7021"/>
    <cellStyle name="20% - uthevingsfarge 4 5 2 2 2 2 2 3" xfId="7022"/>
    <cellStyle name="20% - uthevingsfarge 4 5 2 2 2 2 3" xfId="7023"/>
    <cellStyle name="20% - uthevingsfarge 4 5 2 2 2 2 3 2" xfId="7024"/>
    <cellStyle name="20% - uthevingsfarge 4 5 2 2 2 2 3 3" xfId="7025"/>
    <cellStyle name="20% - uthevingsfarge 4 5 2 2 2 2 4" xfId="7026"/>
    <cellStyle name="20% - uthevingsfarge 4 5 2 2 2 2 5" xfId="7027"/>
    <cellStyle name="20% - uthevingsfarge 4 5 2 2 2 2_Tabell 4.5-4.7" xfId="7019"/>
    <cellStyle name="20% - uthevingsfarge 4 5 2 2 2 3" xfId="7028"/>
    <cellStyle name="20% - uthevingsfarge 4 5 2 2 2 3 2" xfId="7029"/>
    <cellStyle name="20% - uthevingsfarge 4 5 2 2 2 3 2 2" xfId="7030"/>
    <cellStyle name="20% - uthevingsfarge 4 5 2 2 2 3 2 3" xfId="7031"/>
    <cellStyle name="20% - uthevingsfarge 4 5 2 2 2 3 3" xfId="7032"/>
    <cellStyle name="20% - uthevingsfarge 4 5 2 2 2 3 3 2" xfId="7033"/>
    <cellStyle name="20% - uthevingsfarge 4 5 2 2 2 3 3 3" xfId="7034"/>
    <cellStyle name="20% - uthevingsfarge 4 5 2 2 2 3 4" xfId="7035"/>
    <cellStyle name="20% - uthevingsfarge 4 5 2 2 2 3 5" xfId="7036"/>
    <cellStyle name="20% - uthevingsfarge 4 5 2 2 2 4" xfId="7037"/>
    <cellStyle name="20% - uthevingsfarge 4 5 2 2 2 4 2" xfId="7038"/>
    <cellStyle name="20% - uthevingsfarge 4 5 2 2 2 4 3" xfId="7039"/>
    <cellStyle name="20% - uthevingsfarge 4 5 2 2 2 5" xfId="7040"/>
    <cellStyle name="20% - uthevingsfarge 4 5 2 2 2 5 2" xfId="7041"/>
    <cellStyle name="20% - uthevingsfarge 4 5 2 2 2 5 3" xfId="7042"/>
    <cellStyle name="20% - uthevingsfarge 4 5 2 2 2 6" xfId="7043"/>
    <cellStyle name="20% - uthevingsfarge 4 5 2 2 2 6 2" xfId="7044"/>
    <cellStyle name="20% - uthevingsfarge 4 5 2 2 2 7" xfId="7045"/>
    <cellStyle name="20% - uthevingsfarge 4 5 2 2 2 7 2" xfId="7046"/>
    <cellStyle name="20% - uthevingsfarge 4 5 2 2 2 8" xfId="7047"/>
    <cellStyle name="20% - uthevingsfarge 4 5 2 2 2 9" xfId="7048"/>
    <cellStyle name="20% - uthevingsfarge 4 5 2 2 2_Tabell 4.5-4.7" xfId="7017"/>
    <cellStyle name="20% - uthevingsfarge 4 5 2 2 3" xfId="331"/>
    <cellStyle name="20% - uthevingsfarge 4 5 2 2 3 2" xfId="7050"/>
    <cellStyle name="20% - uthevingsfarge 4 5 2 2 3 2 2" xfId="7051"/>
    <cellStyle name="20% - uthevingsfarge 4 5 2 2 3 2 3" xfId="7052"/>
    <cellStyle name="20% - uthevingsfarge 4 5 2 2 3 3" xfId="7053"/>
    <cellStyle name="20% - uthevingsfarge 4 5 2 2 3 3 2" xfId="7054"/>
    <cellStyle name="20% - uthevingsfarge 4 5 2 2 3 3 3" xfId="7055"/>
    <cellStyle name="20% - uthevingsfarge 4 5 2 2 3 4" xfId="7056"/>
    <cellStyle name="20% - uthevingsfarge 4 5 2 2 3 5" xfId="7057"/>
    <cellStyle name="20% - uthevingsfarge 4 5 2 2 3_Tabell 4.5-4.7" xfId="7049"/>
    <cellStyle name="20% - uthevingsfarge 4 5 2 2 4" xfId="7058"/>
    <cellStyle name="20% - uthevingsfarge 4 5 2 2 4 2" xfId="7059"/>
    <cellStyle name="20% - uthevingsfarge 4 5 2 2 4 2 2" xfId="7060"/>
    <cellStyle name="20% - uthevingsfarge 4 5 2 2 4 2 3" xfId="7061"/>
    <cellStyle name="20% - uthevingsfarge 4 5 2 2 4 3" xfId="7062"/>
    <cellStyle name="20% - uthevingsfarge 4 5 2 2 4 3 2" xfId="7063"/>
    <cellStyle name="20% - uthevingsfarge 4 5 2 2 4 3 3" xfId="7064"/>
    <cellStyle name="20% - uthevingsfarge 4 5 2 2 4 4" xfId="7065"/>
    <cellStyle name="20% - uthevingsfarge 4 5 2 2 4 5" xfId="7066"/>
    <cellStyle name="20% - uthevingsfarge 4 5 2 2 5" xfId="7067"/>
    <cellStyle name="20% - uthevingsfarge 4 5 2 2 5 2" xfId="7068"/>
    <cellStyle name="20% - uthevingsfarge 4 5 2 2 5 3" xfId="7069"/>
    <cellStyle name="20% - uthevingsfarge 4 5 2 2 6" xfId="7070"/>
    <cellStyle name="20% - uthevingsfarge 4 5 2 2 6 2" xfId="7071"/>
    <cellStyle name="20% - uthevingsfarge 4 5 2 2 6 3" xfId="7072"/>
    <cellStyle name="20% - uthevingsfarge 4 5 2 2 7" xfId="7073"/>
    <cellStyle name="20% - uthevingsfarge 4 5 2 2 7 2" xfId="7074"/>
    <cellStyle name="20% - uthevingsfarge 4 5 2 2 8" xfId="7075"/>
    <cellStyle name="20% - uthevingsfarge 4 5 2 2 8 2" xfId="7076"/>
    <cellStyle name="20% - uthevingsfarge 4 5 2 2 9" xfId="7077"/>
    <cellStyle name="20% - uthevingsfarge 4 5 2 2_Tabell 4.5-4.7" xfId="7014"/>
    <cellStyle name="20% - uthevingsfarge 4 5 2 3" xfId="332"/>
    <cellStyle name="20% - uthevingsfarge 4 5 2 3 10" xfId="7079"/>
    <cellStyle name="20% - uthevingsfarge 4 5 2 3 2" xfId="333"/>
    <cellStyle name="20% - uthevingsfarge 4 5 2 3 2 2" xfId="7081"/>
    <cellStyle name="20% - uthevingsfarge 4 5 2 3 2 2 2" xfId="7082"/>
    <cellStyle name="20% - uthevingsfarge 4 5 2 3 2 2 3" xfId="7083"/>
    <cellStyle name="20% - uthevingsfarge 4 5 2 3 2 3" xfId="7084"/>
    <cellStyle name="20% - uthevingsfarge 4 5 2 3 2 3 2" xfId="7085"/>
    <cellStyle name="20% - uthevingsfarge 4 5 2 3 2 3 3" xfId="7086"/>
    <cellStyle name="20% - uthevingsfarge 4 5 2 3 2 4" xfId="7087"/>
    <cellStyle name="20% - uthevingsfarge 4 5 2 3 2 5" xfId="7088"/>
    <cellStyle name="20% - uthevingsfarge 4 5 2 3 2_Tabell 4.5-4.7" xfId="7080"/>
    <cellStyle name="20% - uthevingsfarge 4 5 2 3 3" xfId="7089"/>
    <cellStyle name="20% - uthevingsfarge 4 5 2 3 3 2" xfId="7090"/>
    <cellStyle name="20% - uthevingsfarge 4 5 2 3 3 2 2" xfId="7091"/>
    <cellStyle name="20% - uthevingsfarge 4 5 2 3 3 2 3" xfId="7092"/>
    <cellStyle name="20% - uthevingsfarge 4 5 2 3 3 3" xfId="7093"/>
    <cellStyle name="20% - uthevingsfarge 4 5 2 3 3 3 2" xfId="7094"/>
    <cellStyle name="20% - uthevingsfarge 4 5 2 3 3 3 3" xfId="7095"/>
    <cellStyle name="20% - uthevingsfarge 4 5 2 3 3 4" xfId="7096"/>
    <cellStyle name="20% - uthevingsfarge 4 5 2 3 3 5" xfId="7097"/>
    <cellStyle name="20% - uthevingsfarge 4 5 2 3 4" xfId="7098"/>
    <cellStyle name="20% - uthevingsfarge 4 5 2 3 4 2" xfId="7099"/>
    <cellStyle name="20% - uthevingsfarge 4 5 2 3 4 3" xfId="7100"/>
    <cellStyle name="20% - uthevingsfarge 4 5 2 3 5" xfId="7101"/>
    <cellStyle name="20% - uthevingsfarge 4 5 2 3 5 2" xfId="7102"/>
    <cellStyle name="20% - uthevingsfarge 4 5 2 3 5 3" xfId="7103"/>
    <cellStyle name="20% - uthevingsfarge 4 5 2 3 6" xfId="7104"/>
    <cellStyle name="20% - uthevingsfarge 4 5 2 3 6 2" xfId="7105"/>
    <cellStyle name="20% - uthevingsfarge 4 5 2 3 7" xfId="7106"/>
    <cellStyle name="20% - uthevingsfarge 4 5 2 3 7 2" xfId="7107"/>
    <cellStyle name="20% - uthevingsfarge 4 5 2 3 8" xfId="7108"/>
    <cellStyle name="20% - uthevingsfarge 4 5 2 3 9" xfId="7109"/>
    <cellStyle name="20% - uthevingsfarge 4 5 2 3_Tabell 4.5-4.7" xfId="7078"/>
    <cellStyle name="20% - uthevingsfarge 4 5 2 4" xfId="334"/>
    <cellStyle name="20% - uthevingsfarge 4 5 2 4 2" xfId="7111"/>
    <cellStyle name="20% - uthevingsfarge 4 5 2 4 2 2" xfId="7112"/>
    <cellStyle name="20% - uthevingsfarge 4 5 2 4 2 3" xfId="7113"/>
    <cellStyle name="20% - uthevingsfarge 4 5 2 4 3" xfId="7114"/>
    <cellStyle name="20% - uthevingsfarge 4 5 2 4 3 2" xfId="7115"/>
    <cellStyle name="20% - uthevingsfarge 4 5 2 4 3 3" xfId="7116"/>
    <cellStyle name="20% - uthevingsfarge 4 5 2 4 4" xfId="7117"/>
    <cellStyle name="20% - uthevingsfarge 4 5 2 4 5" xfId="7118"/>
    <cellStyle name="20% - uthevingsfarge 4 5 2 4_Tabell 4.5-4.7" xfId="7110"/>
    <cellStyle name="20% - uthevingsfarge 4 5 2 5" xfId="7119"/>
    <cellStyle name="20% - uthevingsfarge 4 5 2 5 2" xfId="7120"/>
    <cellStyle name="20% - uthevingsfarge 4 5 2 5 2 2" xfId="7121"/>
    <cellStyle name="20% - uthevingsfarge 4 5 2 5 2 3" xfId="7122"/>
    <cellStyle name="20% - uthevingsfarge 4 5 2 5 3" xfId="7123"/>
    <cellStyle name="20% - uthevingsfarge 4 5 2 5 3 2" xfId="7124"/>
    <cellStyle name="20% - uthevingsfarge 4 5 2 5 3 3" xfId="7125"/>
    <cellStyle name="20% - uthevingsfarge 4 5 2 5 4" xfId="7126"/>
    <cellStyle name="20% - uthevingsfarge 4 5 2 5 5" xfId="7127"/>
    <cellStyle name="20% - uthevingsfarge 4 5 2 6" xfId="7128"/>
    <cellStyle name="20% - uthevingsfarge 4 5 2 6 2" xfId="7129"/>
    <cellStyle name="20% - uthevingsfarge 4 5 2 6 3" xfId="7130"/>
    <cellStyle name="20% - uthevingsfarge 4 5 2 7" xfId="7131"/>
    <cellStyle name="20% - uthevingsfarge 4 5 2 7 2" xfId="7132"/>
    <cellStyle name="20% - uthevingsfarge 4 5 2 7 3" xfId="7133"/>
    <cellStyle name="20% - uthevingsfarge 4 5 2 8" xfId="7134"/>
    <cellStyle name="20% - uthevingsfarge 4 5 2 8 2" xfId="7135"/>
    <cellStyle name="20% - uthevingsfarge 4 5 2 9" xfId="7136"/>
    <cellStyle name="20% - uthevingsfarge 4 5 2 9 2" xfId="7137"/>
    <cellStyle name="20% - uthevingsfarge 4 5 2_Tabell 4.5-4.7" xfId="7010"/>
    <cellStyle name="20% - uthevingsfarge 4 5 3" xfId="335"/>
    <cellStyle name="20% - uthevingsfarge 4 5 3 10" xfId="7139"/>
    <cellStyle name="20% - uthevingsfarge 4 5 3 11" xfId="7140"/>
    <cellStyle name="20% - uthevingsfarge 4 5 3 2" xfId="336"/>
    <cellStyle name="20% - uthevingsfarge 4 5 3 2 10" xfId="7142"/>
    <cellStyle name="20% - uthevingsfarge 4 5 3 2 2" xfId="337"/>
    <cellStyle name="20% - uthevingsfarge 4 5 3 2 2 2" xfId="7144"/>
    <cellStyle name="20% - uthevingsfarge 4 5 3 2 2 2 2" xfId="7145"/>
    <cellStyle name="20% - uthevingsfarge 4 5 3 2 2 2 3" xfId="7146"/>
    <cellStyle name="20% - uthevingsfarge 4 5 3 2 2 3" xfId="7147"/>
    <cellStyle name="20% - uthevingsfarge 4 5 3 2 2 3 2" xfId="7148"/>
    <cellStyle name="20% - uthevingsfarge 4 5 3 2 2 3 3" xfId="7149"/>
    <cellStyle name="20% - uthevingsfarge 4 5 3 2 2 4" xfId="7150"/>
    <cellStyle name="20% - uthevingsfarge 4 5 3 2 2 5" xfId="7151"/>
    <cellStyle name="20% - uthevingsfarge 4 5 3 2 2_Tabell 4.5-4.7" xfId="7143"/>
    <cellStyle name="20% - uthevingsfarge 4 5 3 2 3" xfId="7152"/>
    <cellStyle name="20% - uthevingsfarge 4 5 3 2 3 2" xfId="7153"/>
    <cellStyle name="20% - uthevingsfarge 4 5 3 2 3 2 2" xfId="7154"/>
    <cellStyle name="20% - uthevingsfarge 4 5 3 2 3 2 3" xfId="7155"/>
    <cellStyle name="20% - uthevingsfarge 4 5 3 2 3 3" xfId="7156"/>
    <cellStyle name="20% - uthevingsfarge 4 5 3 2 3 3 2" xfId="7157"/>
    <cellStyle name="20% - uthevingsfarge 4 5 3 2 3 3 3" xfId="7158"/>
    <cellStyle name="20% - uthevingsfarge 4 5 3 2 3 4" xfId="7159"/>
    <cellStyle name="20% - uthevingsfarge 4 5 3 2 3 5" xfId="7160"/>
    <cellStyle name="20% - uthevingsfarge 4 5 3 2 4" xfId="7161"/>
    <cellStyle name="20% - uthevingsfarge 4 5 3 2 4 2" xfId="7162"/>
    <cellStyle name="20% - uthevingsfarge 4 5 3 2 4 3" xfId="7163"/>
    <cellStyle name="20% - uthevingsfarge 4 5 3 2 5" xfId="7164"/>
    <cellStyle name="20% - uthevingsfarge 4 5 3 2 5 2" xfId="7165"/>
    <cellStyle name="20% - uthevingsfarge 4 5 3 2 5 3" xfId="7166"/>
    <cellStyle name="20% - uthevingsfarge 4 5 3 2 6" xfId="7167"/>
    <cellStyle name="20% - uthevingsfarge 4 5 3 2 6 2" xfId="7168"/>
    <cellStyle name="20% - uthevingsfarge 4 5 3 2 7" xfId="7169"/>
    <cellStyle name="20% - uthevingsfarge 4 5 3 2 7 2" xfId="7170"/>
    <cellStyle name="20% - uthevingsfarge 4 5 3 2 8" xfId="7171"/>
    <cellStyle name="20% - uthevingsfarge 4 5 3 2 9" xfId="7172"/>
    <cellStyle name="20% - uthevingsfarge 4 5 3 2_Tabell 4.5-4.7" xfId="7141"/>
    <cellStyle name="20% - uthevingsfarge 4 5 3 3" xfId="338"/>
    <cellStyle name="20% - uthevingsfarge 4 5 3 3 2" xfId="7174"/>
    <cellStyle name="20% - uthevingsfarge 4 5 3 3 2 2" xfId="7175"/>
    <cellStyle name="20% - uthevingsfarge 4 5 3 3 2 3" xfId="7176"/>
    <cellStyle name="20% - uthevingsfarge 4 5 3 3 3" xfId="7177"/>
    <cellStyle name="20% - uthevingsfarge 4 5 3 3 3 2" xfId="7178"/>
    <cellStyle name="20% - uthevingsfarge 4 5 3 3 3 3" xfId="7179"/>
    <cellStyle name="20% - uthevingsfarge 4 5 3 3 4" xfId="7180"/>
    <cellStyle name="20% - uthevingsfarge 4 5 3 3 5" xfId="7181"/>
    <cellStyle name="20% - uthevingsfarge 4 5 3 3_Tabell 4.5-4.7" xfId="7173"/>
    <cellStyle name="20% - uthevingsfarge 4 5 3 4" xfId="7182"/>
    <cellStyle name="20% - uthevingsfarge 4 5 3 4 2" xfId="7183"/>
    <cellStyle name="20% - uthevingsfarge 4 5 3 4 2 2" xfId="7184"/>
    <cellStyle name="20% - uthevingsfarge 4 5 3 4 2 3" xfId="7185"/>
    <cellStyle name="20% - uthevingsfarge 4 5 3 4 3" xfId="7186"/>
    <cellStyle name="20% - uthevingsfarge 4 5 3 4 3 2" xfId="7187"/>
    <cellStyle name="20% - uthevingsfarge 4 5 3 4 3 3" xfId="7188"/>
    <cellStyle name="20% - uthevingsfarge 4 5 3 4 4" xfId="7189"/>
    <cellStyle name="20% - uthevingsfarge 4 5 3 4 5" xfId="7190"/>
    <cellStyle name="20% - uthevingsfarge 4 5 3 5" xfId="7191"/>
    <cellStyle name="20% - uthevingsfarge 4 5 3 5 2" xfId="7192"/>
    <cellStyle name="20% - uthevingsfarge 4 5 3 5 3" xfId="7193"/>
    <cellStyle name="20% - uthevingsfarge 4 5 3 6" xfId="7194"/>
    <cellStyle name="20% - uthevingsfarge 4 5 3 6 2" xfId="7195"/>
    <cellStyle name="20% - uthevingsfarge 4 5 3 6 3" xfId="7196"/>
    <cellStyle name="20% - uthevingsfarge 4 5 3 7" xfId="7197"/>
    <cellStyle name="20% - uthevingsfarge 4 5 3 7 2" xfId="7198"/>
    <cellStyle name="20% - uthevingsfarge 4 5 3 8" xfId="7199"/>
    <cellStyle name="20% - uthevingsfarge 4 5 3 8 2" xfId="7200"/>
    <cellStyle name="20% - uthevingsfarge 4 5 3 9" xfId="7201"/>
    <cellStyle name="20% - uthevingsfarge 4 5 3_Tabell 4.5-4.7" xfId="7138"/>
    <cellStyle name="20% - uthevingsfarge 4 5 4" xfId="339"/>
    <cellStyle name="20% - uthevingsfarge 4 5 4 10" xfId="7203"/>
    <cellStyle name="20% - uthevingsfarge 4 5 4 2" xfId="340"/>
    <cellStyle name="20% - uthevingsfarge 4 5 4 2 2" xfId="7205"/>
    <cellStyle name="20% - uthevingsfarge 4 5 4 2 2 2" xfId="7206"/>
    <cellStyle name="20% - uthevingsfarge 4 5 4 2 2 3" xfId="7207"/>
    <cellStyle name="20% - uthevingsfarge 4 5 4 2 3" xfId="7208"/>
    <cellStyle name="20% - uthevingsfarge 4 5 4 2 3 2" xfId="7209"/>
    <cellStyle name="20% - uthevingsfarge 4 5 4 2 3 3" xfId="7210"/>
    <cellStyle name="20% - uthevingsfarge 4 5 4 2 4" xfId="7211"/>
    <cellStyle name="20% - uthevingsfarge 4 5 4 2 5" xfId="7212"/>
    <cellStyle name="20% - uthevingsfarge 4 5 4 2_Tabell 4.5-4.7" xfId="7204"/>
    <cellStyle name="20% - uthevingsfarge 4 5 4 3" xfId="7213"/>
    <cellStyle name="20% - uthevingsfarge 4 5 4 3 2" xfId="7214"/>
    <cellStyle name="20% - uthevingsfarge 4 5 4 3 2 2" xfId="7215"/>
    <cellStyle name="20% - uthevingsfarge 4 5 4 3 2 3" xfId="7216"/>
    <cellStyle name="20% - uthevingsfarge 4 5 4 3 3" xfId="7217"/>
    <cellStyle name="20% - uthevingsfarge 4 5 4 3 3 2" xfId="7218"/>
    <cellStyle name="20% - uthevingsfarge 4 5 4 3 3 3" xfId="7219"/>
    <cellStyle name="20% - uthevingsfarge 4 5 4 3 4" xfId="7220"/>
    <cellStyle name="20% - uthevingsfarge 4 5 4 3 5" xfId="7221"/>
    <cellStyle name="20% - uthevingsfarge 4 5 4 4" xfId="7222"/>
    <cellStyle name="20% - uthevingsfarge 4 5 4 4 2" xfId="7223"/>
    <cellStyle name="20% - uthevingsfarge 4 5 4 4 3" xfId="7224"/>
    <cellStyle name="20% - uthevingsfarge 4 5 4 5" xfId="7225"/>
    <cellStyle name="20% - uthevingsfarge 4 5 4 5 2" xfId="7226"/>
    <cellStyle name="20% - uthevingsfarge 4 5 4 5 3" xfId="7227"/>
    <cellStyle name="20% - uthevingsfarge 4 5 4 6" xfId="7228"/>
    <cellStyle name="20% - uthevingsfarge 4 5 4 6 2" xfId="7229"/>
    <cellStyle name="20% - uthevingsfarge 4 5 4 7" xfId="7230"/>
    <cellStyle name="20% - uthevingsfarge 4 5 4 7 2" xfId="7231"/>
    <cellStyle name="20% - uthevingsfarge 4 5 4 8" xfId="7232"/>
    <cellStyle name="20% - uthevingsfarge 4 5 4 9" xfId="7233"/>
    <cellStyle name="20% - uthevingsfarge 4 5 4_Tabell 4.5-4.7" xfId="7202"/>
    <cellStyle name="20% - uthevingsfarge 4 5 5" xfId="341"/>
    <cellStyle name="20% - uthevingsfarge 4 5 5 2" xfId="7235"/>
    <cellStyle name="20% - uthevingsfarge 4 5 5 2 2" xfId="7236"/>
    <cellStyle name="20% - uthevingsfarge 4 5 5 2 3" xfId="7237"/>
    <cellStyle name="20% - uthevingsfarge 4 5 5 3" xfId="7238"/>
    <cellStyle name="20% - uthevingsfarge 4 5 5 3 2" xfId="7239"/>
    <cellStyle name="20% - uthevingsfarge 4 5 5 3 3" xfId="7240"/>
    <cellStyle name="20% - uthevingsfarge 4 5 5 4" xfId="7241"/>
    <cellStyle name="20% - uthevingsfarge 4 5 5 5" xfId="7242"/>
    <cellStyle name="20% - uthevingsfarge 4 5 5_Tabell 4.5-4.7" xfId="7234"/>
    <cellStyle name="20% - uthevingsfarge 4 5 6" xfId="7243"/>
    <cellStyle name="20% - uthevingsfarge 4 5 6 2" xfId="7244"/>
    <cellStyle name="20% - uthevingsfarge 4 5 6 2 2" xfId="7245"/>
    <cellStyle name="20% - uthevingsfarge 4 5 6 2 3" xfId="7246"/>
    <cellStyle name="20% - uthevingsfarge 4 5 6 3" xfId="7247"/>
    <cellStyle name="20% - uthevingsfarge 4 5 6 3 2" xfId="7248"/>
    <cellStyle name="20% - uthevingsfarge 4 5 6 3 3" xfId="7249"/>
    <cellStyle name="20% - uthevingsfarge 4 5 6 4" xfId="7250"/>
    <cellStyle name="20% - uthevingsfarge 4 5 6 5" xfId="7251"/>
    <cellStyle name="20% - uthevingsfarge 4 5 7" xfId="7252"/>
    <cellStyle name="20% - uthevingsfarge 4 5 7 2" xfId="7253"/>
    <cellStyle name="20% - uthevingsfarge 4 5 7 3" xfId="7254"/>
    <cellStyle name="20% - uthevingsfarge 4 5 8" xfId="7255"/>
    <cellStyle name="20% - uthevingsfarge 4 5 8 2" xfId="7256"/>
    <cellStyle name="20% - uthevingsfarge 4 5 8 3" xfId="7257"/>
    <cellStyle name="20% - uthevingsfarge 4 5 9" xfId="7258"/>
    <cellStyle name="20% - uthevingsfarge 4 5 9 2" xfId="7259"/>
    <cellStyle name="20% - uthevingsfarge 4 5_Tabell 4.5-4.7" xfId="7004"/>
    <cellStyle name="20% - uthevingsfarge 4 6" xfId="342"/>
    <cellStyle name="20% - uthevingsfarge 4 6 10" xfId="7261"/>
    <cellStyle name="20% - uthevingsfarge 4 6 11" xfId="7262"/>
    <cellStyle name="20% - uthevingsfarge 4 6 12" xfId="7263"/>
    <cellStyle name="20% - uthevingsfarge 4 6 2" xfId="343"/>
    <cellStyle name="20% - uthevingsfarge 4 6 2 10" xfId="7265"/>
    <cellStyle name="20% - uthevingsfarge 4 6 2 11" xfId="7266"/>
    <cellStyle name="20% - uthevingsfarge 4 6 2 2" xfId="344"/>
    <cellStyle name="20% - uthevingsfarge 4 6 2 2 10" xfId="7268"/>
    <cellStyle name="20% - uthevingsfarge 4 6 2 2 2" xfId="345"/>
    <cellStyle name="20% - uthevingsfarge 4 6 2 2 2 2" xfId="7270"/>
    <cellStyle name="20% - uthevingsfarge 4 6 2 2 2 2 2" xfId="7271"/>
    <cellStyle name="20% - uthevingsfarge 4 6 2 2 2 2 3" xfId="7272"/>
    <cellStyle name="20% - uthevingsfarge 4 6 2 2 2 3" xfId="7273"/>
    <cellStyle name="20% - uthevingsfarge 4 6 2 2 2 3 2" xfId="7274"/>
    <cellStyle name="20% - uthevingsfarge 4 6 2 2 2 3 3" xfId="7275"/>
    <cellStyle name="20% - uthevingsfarge 4 6 2 2 2 4" xfId="7276"/>
    <cellStyle name="20% - uthevingsfarge 4 6 2 2 2 5" xfId="7277"/>
    <cellStyle name="20% - uthevingsfarge 4 6 2 2 2_Tabell 4.5-4.7" xfId="7269"/>
    <cellStyle name="20% - uthevingsfarge 4 6 2 2 3" xfId="7278"/>
    <cellStyle name="20% - uthevingsfarge 4 6 2 2 3 2" xfId="7279"/>
    <cellStyle name="20% - uthevingsfarge 4 6 2 2 3 2 2" xfId="7280"/>
    <cellStyle name="20% - uthevingsfarge 4 6 2 2 3 2 3" xfId="7281"/>
    <cellStyle name="20% - uthevingsfarge 4 6 2 2 3 3" xfId="7282"/>
    <cellStyle name="20% - uthevingsfarge 4 6 2 2 3 3 2" xfId="7283"/>
    <cellStyle name="20% - uthevingsfarge 4 6 2 2 3 3 3" xfId="7284"/>
    <cellStyle name="20% - uthevingsfarge 4 6 2 2 3 4" xfId="7285"/>
    <cellStyle name="20% - uthevingsfarge 4 6 2 2 3 5" xfId="7286"/>
    <cellStyle name="20% - uthevingsfarge 4 6 2 2 4" xfId="7287"/>
    <cellStyle name="20% - uthevingsfarge 4 6 2 2 4 2" xfId="7288"/>
    <cellStyle name="20% - uthevingsfarge 4 6 2 2 4 3" xfId="7289"/>
    <cellStyle name="20% - uthevingsfarge 4 6 2 2 5" xfId="7290"/>
    <cellStyle name="20% - uthevingsfarge 4 6 2 2 5 2" xfId="7291"/>
    <cellStyle name="20% - uthevingsfarge 4 6 2 2 5 3" xfId="7292"/>
    <cellStyle name="20% - uthevingsfarge 4 6 2 2 6" xfId="7293"/>
    <cellStyle name="20% - uthevingsfarge 4 6 2 2 6 2" xfId="7294"/>
    <cellStyle name="20% - uthevingsfarge 4 6 2 2 7" xfId="7295"/>
    <cellStyle name="20% - uthevingsfarge 4 6 2 2 7 2" xfId="7296"/>
    <cellStyle name="20% - uthevingsfarge 4 6 2 2 8" xfId="7297"/>
    <cellStyle name="20% - uthevingsfarge 4 6 2 2 9" xfId="7298"/>
    <cellStyle name="20% - uthevingsfarge 4 6 2 2_Tabell 4.5-4.7" xfId="7267"/>
    <cellStyle name="20% - uthevingsfarge 4 6 2 3" xfId="346"/>
    <cellStyle name="20% - uthevingsfarge 4 6 2 3 2" xfId="7300"/>
    <cellStyle name="20% - uthevingsfarge 4 6 2 3 2 2" xfId="7301"/>
    <cellStyle name="20% - uthevingsfarge 4 6 2 3 2 3" xfId="7302"/>
    <cellStyle name="20% - uthevingsfarge 4 6 2 3 3" xfId="7303"/>
    <cellStyle name="20% - uthevingsfarge 4 6 2 3 3 2" xfId="7304"/>
    <cellStyle name="20% - uthevingsfarge 4 6 2 3 3 3" xfId="7305"/>
    <cellStyle name="20% - uthevingsfarge 4 6 2 3 4" xfId="7306"/>
    <cellStyle name="20% - uthevingsfarge 4 6 2 3 5" xfId="7307"/>
    <cellStyle name="20% - uthevingsfarge 4 6 2 3_Tabell 4.5-4.7" xfId="7299"/>
    <cellStyle name="20% - uthevingsfarge 4 6 2 4" xfId="7308"/>
    <cellStyle name="20% - uthevingsfarge 4 6 2 4 2" xfId="7309"/>
    <cellStyle name="20% - uthevingsfarge 4 6 2 4 2 2" xfId="7310"/>
    <cellStyle name="20% - uthevingsfarge 4 6 2 4 2 3" xfId="7311"/>
    <cellStyle name="20% - uthevingsfarge 4 6 2 4 3" xfId="7312"/>
    <cellStyle name="20% - uthevingsfarge 4 6 2 4 3 2" xfId="7313"/>
    <cellStyle name="20% - uthevingsfarge 4 6 2 4 3 3" xfId="7314"/>
    <cellStyle name="20% - uthevingsfarge 4 6 2 4 4" xfId="7315"/>
    <cellStyle name="20% - uthevingsfarge 4 6 2 4 5" xfId="7316"/>
    <cellStyle name="20% - uthevingsfarge 4 6 2 5" xfId="7317"/>
    <cellStyle name="20% - uthevingsfarge 4 6 2 5 2" xfId="7318"/>
    <cellStyle name="20% - uthevingsfarge 4 6 2 5 3" xfId="7319"/>
    <cellStyle name="20% - uthevingsfarge 4 6 2 6" xfId="7320"/>
    <cellStyle name="20% - uthevingsfarge 4 6 2 6 2" xfId="7321"/>
    <cellStyle name="20% - uthevingsfarge 4 6 2 6 3" xfId="7322"/>
    <cellStyle name="20% - uthevingsfarge 4 6 2 7" xfId="7323"/>
    <cellStyle name="20% - uthevingsfarge 4 6 2 7 2" xfId="7324"/>
    <cellStyle name="20% - uthevingsfarge 4 6 2 8" xfId="7325"/>
    <cellStyle name="20% - uthevingsfarge 4 6 2 8 2" xfId="7326"/>
    <cellStyle name="20% - uthevingsfarge 4 6 2 9" xfId="7327"/>
    <cellStyle name="20% - uthevingsfarge 4 6 2_Tabell 4.5-4.7" xfId="7264"/>
    <cellStyle name="20% - uthevingsfarge 4 6 3" xfId="347"/>
    <cellStyle name="20% - uthevingsfarge 4 6 3 10" xfId="7329"/>
    <cellStyle name="20% - uthevingsfarge 4 6 3 2" xfId="348"/>
    <cellStyle name="20% - uthevingsfarge 4 6 3 2 2" xfId="7331"/>
    <cellStyle name="20% - uthevingsfarge 4 6 3 2 2 2" xfId="7332"/>
    <cellStyle name="20% - uthevingsfarge 4 6 3 2 2 3" xfId="7333"/>
    <cellStyle name="20% - uthevingsfarge 4 6 3 2 3" xfId="7334"/>
    <cellStyle name="20% - uthevingsfarge 4 6 3 2 3 2" xfId="7335"/>
    <cellStyle name="20% - uthevingsfarge 4 6 3 2 3 3" xfId="7336"/>
    <cellStyle name="20% - uthevingsfarge 4 6 3 2 4" xfId="7337"/>
    <cellStyle name="20% - uthevingsfarge 4 6 3 2 5" xfId="7338"/>
    <cellStyle name="20% - uthevingsfarge 4 6 3 2_Tabell 4.5-4.7" xfId="7330"/>
    <cellStyle name="20% - uthevingsfarge 4 6 3 3" xfId="7339"/>
    <cellStyle name="20% - uthevingsfarge 4 6 3 3 2" xfId="7340"/>
    <cellStyle name="20% - uthevingsfarge 4 6 3 3 2 2" xfId="7341"/>
    <cellStyle name="20% - uthevingsfarge 4 6 3 3 2 3" xfId="7342"/>
    <cellStyle name="20% - uthevingsfarge 4 6 3 3 3" xfId="7343"/>
    <cellStyle name="20% - uthevingsfarge 4 6 3 3 3 2" xfId="7344"/>
    <cellStyle name="20% - uthevingsfarge 4 6 3 3 3 3" xfId="7345"/>
    <cellStyle name="20% - uthevingsfarge 4 6 3 3 4" xfId="7346"/>
    <cellStyle name="20% - uthevingsfarge 4 6 3 3 5" xfId="7347"/>
    <cellStyle name="20% - uthevingsfarge 4 6 3 4" xfId="7348"/>
    <cellStyle name="20% - uthevingsfarge 4 6 3 4 2" xfId="7349"/>
    <cellStyle name="20% - uthevingsfarge 4 6 3 4 3" xfId="7350"/>
    <cellStyle name="20% - uthevingsfarge 4 6 3 5" xfId="7351"/>
    <cellStyle name="20% - uthevingsfarge 4 6 3 5 2" xfId="7352"/>
    <cellStyle name="20% - uthevingsfarge 4 6 3 5 3" xfId="7353"/>
    <cellStyle name="20% - uthevingsfarge 4 6 3 6" xfId="7354"/>
    <cellStyle name="20% - uthevingsfarge 4 6 3 6 2" xfId="7355"/>
    <cellStyle name="20% - uthevingsfarge 4 6 3 7" xfId="7356"/>
    <cellStyle name="20% - uthevingsfarge 4 6 3 7 2" xfId="7357"/>
    <cellStyle name="20% - uthevingsfarge 4 6 3 8" xfId="7358"/>
    <cellStyle name="20% - uthevingsfarge 4 6 3 9" xfId="7359"/>
    <cellStyle name="20% - uthevingsfarge 4 6 3_Tabell 4.5-4.7" xfId="7328"/>
    <cellStyle name="20% - uthevingsfarge 4 6 4" xfId="349"/>
    <cellStyle name="20% - uthevingsfarge 4 6 4 2" xfId="7361"/>
    <cellStyle name="20% - uthevingsfarge 4 6 4 2 2" xfId="7362"/>
    <cellStyle name="20% - uthevingsfarge 4 6 4 2 3" xfId="7363"/>
    <cellStyle name="20% - uthevingsfarge 4 6 4 3" xfId="7364"/>
    <cellStyle name="20% - uthevingsfarge 4 6 4 3 2" xfId="7365"/>
    <cellStyle name="20% - uthevingsfarge 4 6 4 3 3" xfId="7366"/>
    <cellStyle name="20% - uthevingsfarge 4 6 4 4" xfId="7367"/>
    <cellStyle name="20% - uthevingsfarge 4 6 4 5" xfId="7368"/>
    <cellStyle name="20% - uthevingsfarge 4 6 4_Tabell 4.5-4.7" xfId="7360"/>
    <cellStyle name="20% - uthevingsfarge 4 6 5" xfId="7369"/>
    <cellStyle name="20% - uthevingsfarge 4 6 5 2" xfId="7370"/>
    <cellStyle name="20% - uthevingsfarge 4 6 5 2 2" xfId="7371"/>
    <cellStyle name="20% - uthevingsfarge 4 6 5 2 3" xfId="7372"/>
    <cellStyle name="20% - uthevingsfarge 4 6 5 3" xfId="7373"/>
    <cellStyle name="20% - uthevingsfarge 4 6 5 3 2" xfId="7374"/>
    <cellStyle name="20% - uthevingsfarge 4 6 5 3 3" xfId="7375"/>
    <cellStyle name="20% - uthevingsfarge 4 6 5 4" xfId="7376"/>
    <cellStyle name="20% - uthevingsfarge 4 6 5 5" xfId="7377"/>
    <cellStyle name="20% - uthevingsfarge 4 6 6" xfId="7378"/>
    <cellStyle name="20% - uthevingsfarge 4 6 6 2" xfId="7379"/>
    <cellStyle name="20% - uthevingsfarge 4 6 6 3" xfId="7380"/>
    <cellStyle name="20% - uthevingsfarge 4 6 7" xfId="7381"/>
    <cellStyle name="20% - uthevingsfarge 4 6 7 2" xfId="7382"/>
    <cellStyle name="20% - uthevingsfarge 4 6 7 3" xfId="7383"/>
    <cellStyle name="20% - uthevingsfarge 4 6 8" xfId="7384"/>
    <cellStyle name="20% - uthevingsfarge 4 6 8 2" xfId="7385"/>
    <cellStyle name="20% - uthevingsfarge 4 6 9" xfId="7386"/>
    <cellStyle name="20% - uthevingsfarge 4 6 9 2" xfId="7387"/>
    <cellStyle name="20% - uthevingsfarge 4 6_Tabell 4.5-4.7" xfId="7260"/>
    <cellStyle name="20% - uthevingsfarge 4 7" xfId="350"/>
    <cellStyle name="20% - uthevingsfarge 4 7 10" xfId="7389"/>
    <cellStyle name="20% - uthevingsfarge 4 7 11" xfId="7390"/>
    <cellStyle name="20% - uthevingsfarge 4 7 2" xfId="351"/>
    <cellStyle name="20% - uthevingsfarge 4 7 2 10" xfId="7392"/>
    <cellStyle name="20% - uthevingsfarge 4 7 2 2" xfId="352"/>
    <cellStyle name="20% - uthevingsfarge 4 7 2 2 2" xfId="7394"/>
    <cellStyle name="20% - uthevingsfarge 4 7 2 2 2 2" xfId="7395"/>
    <cellStyle name="20% - uthevingsfarge 4 7 2 2 2 3" xfId="7396"/>
    <cellStyle name="20% - uthevingsfarge 4 7 2 2 3" xfId="7397"/>
    <cellStyle name="20% - uthevingsfarge 4 7 2 2 3 2" xfId="7398"/>
    <cellStyle name="20% - uthevingsfarge 4 7 2 2 3 3" xfId="7399"/>
    <cellStyle name="20% - uthevingsfarge 4 7 2 2 4" xfId="7400"/>
    <cellStyle name="20% - uthevingsfarge 4 7 2 2 5" xfId="7401"/>
    <cellStyle name="20% - uthevingsfarge 4 7 2 2_Tabell 4.5-4.7" xfId="7393"/>
    <cellStyle name="20% - uthevingsfarge 4 7 2 3" xfId="7402"/>
    <cellStyle name="20% - uthevingsfarge 4 7 2 3 2" xfId="7403"/>
    <cellStyle name="20% - uthevingsfarge 4 7 2 3 2 2" xfId="7404"/>
    <cellStyle name="20% - uthevingsfarge 4 7 2 3 2 3" xfId="7405"/>
    <cellStyle name="20% - uthevingsfarge 4 7 2 3 3" xfId="7406"/>
    <cellStyle name="20% - uthevingsfarge 4 7 2 3 3 2" xfId="7407"/>
    <cellStyle name="20% - uthevingsfarge 4 7 2 3 3 3" xfId="7408"/>
    <cellStyle name="20% - uthevingsfarge 4 7 2 3 4" xfId="7409"/>
    <cellStyle name="20% - uthevingsfarge 4 7 2 3 5" xfId="7410"/>
    <cellStyle name="20% - uthevingsfarge 4 7 2 4" xfId="7411"/>
    <cellStyle name="20% - uthevingsfarge 4 7 2 4 2" xfId="7412"/>
    <cellStyle name="20% - uthevingsfarge 4 7 2 4 3" xfId="7413"/>
    <cellStyle name="20% - uthevingsfarge 4 7 2 5" xfId="7414"/>
    <cellStyle name="20% - uthevingsfarge 4 7 2 5 2" xfId="7415"/>
    <cellStyle name="20% - uthevingsfarge 4 7 2 5 3" xfId="7416"/>
    <cellStyle name="20% - uthevingsfarge 4 7 2 6" xfId="7417"/>
    <cellStyle name="20% - uthevingsfarge 4 7 2 6 2" xfId="7418"/>
    <cellStyle name="20% - uthevingsfarge 4 7 2 7" xfId="7419"/>
    <cellStyle name="20% - uthevingsfarge 4 7 2 7 2" xfId="7420"/>
    <cellStyle name="20% - uthevingsfarge 4 7 2 8" xfId="7421"/>
    <cellStyle name="20% - uthevingsfarge 4 7 2 9" xfId="7422"/>
    <cellStyle name="20% - uthevingsfarge 4 7 2_Tabell 4.5-4.7" xfId="7391"/>
    <cellStyle name="20% - uthevingsfarge 4 7 3" xfId="353"/>
    <cellStyle name="20% - uthevingsfarge 4 7 3 2" xfId="7424"/>
    <cellStyle name="20% - uthevingsfarge 4 7 3 2 2" xfId="7425"/>
    <cellStyle name="20% - uthevingsfarge 4 7 3 2 3" xfId="7426"/>
    <cellStyle name="20% - uthevingsfarge 4 7 3 3" xfId="7427"/>
    <cellStyle name="20% - uthevingsfarge 4 7 3 3 2" xfId="7428"/>
    <cellStyle name="20% - uthevingsfarge 4 7 3 3 3" xfId="7429"/>
    <cellStyle name="20% - uthevingsfarge 4 7 3 4" xfId="7430"/>
    <cellStyle name="20% - uthevingsfarge 4 7 3 5" xfId="7431"/>
    <cellStyle name="20% - uthevingsfarge 4 7 3_Tabell 4.5-4.7" xfId="7423"/>
    <cellStyle name="20% - uthevingsfarge 4 7 4" xfId="7432"/>
    <cellStyle name="20% - uthevingsfarge 4 7 4 2" xfId="7433"/>
    <cellStyle name="20% - uthevingsfarge 4 7 4 2 2" xfId="7434"/>
    <cellStyle name="20% - uthevingsfarge 4 7 4 2 3" xfId="7435"/>
    <cellStyle name="20% - uthevingsfarge 4 7 4 3" xfId="7436"/>
    <cellStyle name="20% - uthevingsfarge 4 7 4 3 2" xfId="7437"/>
    <cellStyle name="20% - uthevingsfarge 4 7 4 3 3" xfId="7438"/>
    <cellStyle name="20% - uthevingsfarge 4 7 4 4" xfId="7439"/>
    <cellStyle name="20% - uthevingsfarge 4 7 4 5" xfId="7440"/>
    <cellStyle name="20% - uthevingsfarge 4 7 5" xfId="7441"/>
    <cellStyle name="20% - uthevingsfarge 4 7 5 2" xfId="7442"/>
    <cellStyle name="20% - uthevingsfarge 4 7 5 3" xfId="7443"/>
    <cellStyle name="20% - uthevingsfarge 4 7 6" xfId="7444"/>
    <cellStyle name="20% - uthevingsfarge 4 7 6 2" xfId="7445"/>
    <cellStyle name="20% - uthevingsfarge 4 7 6 3" xfId="7446"/>
    <cellStyle name="20% - uthevingsfarge 4 7 7" xfId="7447"/>
    <cellStyle name="20% - uthevingsfarge 4 7 7 2" xfId="7448"/>
    <cellStyle name="20% - uthevingsfarge 4 7 8" xfId="7449"/>
    <cellStyle name="20% - uthevingsfarge 4 7 8 2" xfId="7450"/>
    <cellStyle name="20% - uthevingsfarge 4 7 9" xfId="7451"/>
    <cellStyle name="20% - uthevingsfarge 4 7_Tabell 4.5-4.7" xfId="7388"/>
    <cellStyle name="20% - uthevingsfarge 4 8" xfId="354"/>
    <cellStyle name="20% - uthevingsfarge 4 8 10" xfId="7453"/>
    <cellStyle name="20% - uthevingsfarge 4 8 11" xfId="7454"/>
    <cellStyle name="20% - uthevingsfarge 4 8 2" xfId="355"/>
    <cellStyle name="20% - uthevingsfarge 4 8 2 10" xfId="7456"/>
    <cellStyle name="20% - uthevingsfarge 4 8 2 2" xfId="356"/>
    <cellStyle name="20% - uthevingsfarge 4 8 2 2 2" xfId="7458"/>
    <cellStyle name="20% - uthevingsfarge 4 8 2 2 2 2" xfId="7459"/>
    <cellStyle name="20% - uthevingsfarge 4 8 2 2 2 3" xfId="7460"/>
    <cellStyle name="20% - uthevingsfarge 4 8 2 2 3" xfId="7461"/>
    <cellStyle name="20% - uthevingsfarge 4 8 2 2 3 2" xfId="7462"/>
    <cellStyle name="20% - uthevingsfarge 4 8 2 2 3 3" xfId="7463"/>
    <cellStyle name="20% - uthevingsfarge 4 8 2 2 4" xfId="7464"/>
    <cellStyle name="20% - uthevingsfarge 4 8 2 2 5" xfId="7465"/>
    <cellStyle name="20% - uthevingsfarge 4 8 2 2_Tabell 4.5-4.7" xfId="7457"/>
    <cellStyle name="20% - uthevingsfarge 4 8 2 3" xfId="7466"/>
    <cellStyle name="20% - uthevingsfarge 4 8 2 3 2" xfId="7467"/>
    <cellStyle name="20% - uthevingsfarge 4 8 2 3 2 2" xfId="7468"/>
    <cellStyle name="20% - uthevingsfarge 4 8 2 3 2 3" xfId="7469"/>
    <cellStyle name="20% - uthevingsfarge 4 8 2 3 3" xfId="7470"/>
    <cellStyle name="20% - uthevingsfarge 4 8 2 3 3 2" xfId="7471"/>
    <cellStyle name="20% - uthevingsfarge 4 8 2 3 3 3" xfId="7472"/>
    <cellStyle name="20% - uthevingsfarge 4 8 2 3 4" xfId="7473"/>
    <cellStyle name="20% - uthevingsfarge 4 8 2 3 5" xfId="7474"/>
    <cellStyle name="20% - uthevingsfarge 4 8 2 4" xfId="7475"/>
    <cellStyle name="20% - uthevingsfarge 4 8 2 4 2" xfId="7476"/>
    <cellStyle name="20% - uthevingsfarge 4 8 2 4 3" xfId="7477"/>
    <cellStyle name="20% - uthevingsfarge 4 8 2 5" xfId="7478"/>
    <cellStyle name="20% - uthevingsfarge 4 8 2 5 2" xfId="7479"/>
    <cellStyle name="20% - uthevingsfarge 4 8 2 5 3" xfId="7480"/>
    <cellStyle name="20% - uthevingsfarge 4 8 2 6" xfId="7481"/>
    <cellStyle name="20% - uthevingsfarge 4 8 2 6 2" xfId="7482"/>
    <cellStyle name="20% - uthevingsfarge 4 8 2 7" xfId="7483"/>
    <cellStyle name="20% - uthevingsfarge 4 8 2 7 2" xfId="7484"/>
    <cellStyle name="20% - uthevingsfarge 4 8 2 8" xfId="7485"/>
    <cellStyle name="20% - uthevingsfarge 4 8 2 9" xfId="7486"/>
    <cellStyle name="20% - uthevingsfarge 4 8 2_Tabell 4.5-4.7" xfId="7455"/>
    <cellStyle name="20% - uthevingsfarge 4 8 3" xfId="357"/>
    <cellStyle name="20% - uthevingsfarge 4 8 3 2" xfId="7488"/>
    <cellStyle name="20% - uthevingsfarge 4 8 3 2 2" xfId="7489"/>
    <cellStyle name="20% - uthevingsfarge 4 8 3 2 3" xfId="7490"/>
    <cellStyle name="20% - uthevingsfarge 4 8 3 3" xfId="7491"/>
    <cellStyle name="20% - uthevingsfarge 4 8 3 3 2" xfId="7492"/>
    <cellStyle name="20% - uthevingsfarge 4 8 3 3 3" xfId="7493"/>
    <cellStyle name="20% - uthevingsfarge 4 8 3 4" xfId="7494"/>
    <cellStyle name="20% - uthevingsfarge 4 8 3 5" xfId="7495"/>
    <cellStyle name="20% - uthevingsfarge 4 8 3_Tabell 4.5-4.7" xfId="7487"/>
    <cellStyle name="20% - uthevingsfarge 4 8 4" xfId="7496"/>
    <cellStyle name="20% - uthevingsfarge 4 8 4 2" xfId="7497"/>
    <cellStyle name="20% - uthevingsfarge 4 8 4 2 2" xfId="7498"/>
    <cellStyle name="20% - uthevingsfarge 4 8 4 2 3" xfId="7499"/>
    <cellStyle name="20% - uthevingsfarge 4 8 4 3" xfId="7500"/>
    <cellStyle name="20% - uthevingsfarge 4 8 4 3 2" xfId="7501"/>
    <cellStyle name="20% - uthevingsfarge 4 8 4 3 3" xfId="7502"/>
    <cellStyle name="20% - uthevingsfarge 4 8 4 4" xfId="7503"/>
    <cellStyle name="20% - uthevingsfarge 4 8 4 5" xfId="7504"/>
    <cellStyle name="20% - uthevingsfarge 4 8 5" xfId="7505"/>
    <cellStyle name="20% - uthevingsfarge 4 8 5 2" xfId="7506"/>
    <cellStyle name="20% - uthevingsfarge 4 8 5 3" xfId="7507"/>
    <cellStyle name="20% - uthevingsfarge 4 8 6" xfId="7508"/>
    <cellStyle name="20% - uthevingsfarge 4 8 6 2" xfId="7509"/>
    <cellStyle name="20% - uthevingsfarge 4 8 6 3" xfId="7510"/>
    <cellStyle name="20% - uthevingsfarge 4 8 7" xfId="7511"/>
    <cellStyle name="20% - uthevingsfarge 4 8 7 2" xfId="7512"/>
    <cellStyle name="20% - uthevingsfarge 4 8 8" xfId="7513"/>
    <cellStyle name="20% - uthevingsfarge 4 8 8 2" xfId="7514"/>
    <cellStyle name="20% - uthevingsfarge 4 8 9" xfId="7515"/>
    <cellStyle name="20% - uthevingsfarge 4 8_Tabell 4.5-4.7" xfId="7452"/>
    <cellStyle name="20% - uthevingsfarge 4 9" xfId="358"/>
    <cellStyle name="20% - uthevingsfarge 4 9 10" xfId="7517"/>
    <cellStyle name="20% - uthevingsfarge 4 9 2" xfId="359"/>
    <cellStyle name="20% - uthevingsfarge 4 9 2 2" xfId="7519"/>
    <cellStyle name="20% - uthevingsfarge 4 9 2 2 2" xfId="7520"/>
    <cellStyle name="20% - uthevingsfarge 4 9 2 2 3" xfId="7521"/>
    <cellStyle name="20% - uthevingsfarge 4 9 2 3" xfId="7522"/>
    <cellStyle name="20% - uthevingsfarge 4 9 2 3 2" xfId="7523"/>
    <cellStyle name="20% - uthevingsfarge 4 9 2 3 3" xfId="7524"/>
    <cellStyle name="20% - uthevingsfarge 4 9 2 4" xfId="7525"/>
    <cellStyle name="20% - uthevingsfarge 4 9 2 5" xfId="7526"/>
    <cellStyle name="20% - uthevingsfarge 4 9 2_Tabell 4.5-4.7" xfId="7518"/>
    <cellStyle name="20% - uthevingsfarge 4 9 3" xfId="7527"/>
    <cellStyle name="20% - uthevingsfarge 4 9 3 2" xfId="7528"/>
    <cellStyle name="20% - uthevingsfarge 4 9 3 2 2" xfId="7529"/>
    <cellStyle name="20% - uthevingsfarge 4 9 3 2 3" xfId="7530"/>
    <cellStyle name="20% - uthevingsfarge 4 9 3 3" xfId="7531"/>
    <cellStyle name="20% - uthevingsfarge 4 9 3 3 2" xfId="7532"/>
    <cellStyle name="20% - uthevingsfarge 4 9 3 3 3" xfId="7533"/>
    <cellStyle name="20% - uthevingsfarge 4 9 3 4" xfId="7534"/>
    <cellStyle name="20% - uthevingsfarge 4 9 3 5" xfId="7535"/>
    <cellStyle name="20% - uthevingsfarge 4 9 4" xfId="7536"/>
    <cellStyle name="20% - uthevingsfarge 4 9 4 2" xfId="7537"/>
    <cellStyle name="20% - uthevingsfarge 4 9 4 3" xfId="7538"/>
    <cellStyle name="20% - uthevingsfarge 4 9 5" xfId="7539"/>
    <cellStyle name="20% - uthevingsfarge 4 9 5 2" xfId="7540"/>
    <cellStyle name="20% - uthevingsfarge 4 9 5 3" xfId="7541"/>
    <cellStyle name="20% - uthevingsfarge 4 9 6" xfId="7542"/>
    <cellStyle name="20% - uthevingsfarge 4 9 6 2" xfId="7543"/>
    <cellStyle name="20% - uthevingsfarge 4 9 7" xfId="7544"/>
    <cellStyle name="20% - uthevingsfarge 4 9 7 2" xfId="7545"/>
    <cellStyle name="20% - uthevingsfarge 4 9 8" xfId="7546"/>
    <cellStyle name="20% - uthevingsfarge 4 9 9" xfId="7547"/>
    <cellStyle name="20% - uthevingsfarge 4 9_Tabell 4.5-4.7" xfId="7516"/>
    <cellStyle name="20% - uthevingsfarge 5 10" xfId="360"/>
    <cellStyle name="20% - uthevingsfarge 5 10 2" xfId="7549"/>
    <cellStyle name="20% - uthevingsfarge 5 10 2 2" xfId="7550"/>
    <cellStyle name="20% - uthevingsfarge 5 10 2 3" xfId="7551"/>
    <cellStyle name="20% - uthevingsfarge 5 10 3" xfId="7552"/>
    <cellStyle name="20% - uthevingsfarge 5 10 3 2" xfId="7553"/>
    <cellStyle name="20% - uthevingsfarge 5 10 3 3" xfId="7554"/>
    <cellStyle name="20% - uthevingsfarge 5 10 4" xfId="7555"/>
    <cellStyle name="20% - uthevingsfarge 5 10 5" xfId="7556"/>
    <cellStyle name="20% - uthevingsfarge 5 10_Tabell 4.5-4.7" xfId="7548"/>
    <cellStyle name="20% - uthevingsfarge 5 11" xfId="7557"/>
    <cellStyle name="20% - uthevingsfarge 5 11 2" xfId="7558"/>
    <cellStyle name="20% - uthevingsfarge 5 11 2 2" xfId="7559"/>
    <cellStyle name="20% - uthevingsfarge 5 11 2 3" xfId="7560"/>
    <cellStyle name="20% - uthevingsfarge 5 11 3" xfId="7561"/>
    <cellStyle name="20% - uthevingsfarge 5 11 3 2" xfId="7562"/>
    <cellStyle name="20% - uthevingsfarge 5 11 3 3" xfId="7563"/>
    <cellStyle name="20% - uthevingsfarge 5 11 4" xfId="7564"/>
    <cellStyle name="20% - uthevingsfarge 5 11 5" xfId="7565"/>
    <cellStyle name="20% - uthevingsfarge 5 12" xfId="7566"/>
    <cellStyle name="20% - uthevingsfarge 5 12 2" xfId="7567"/>
    <cellStyle name="20% - uthevingsfarge 5 12 3" xfId="7568"/>
    <cellStyle name="20% - uthevingsfarge 5 13" xfId="7569"/>
    <cellStyle name="20% - uthevingsfarge 5 13 2" xfId="7570"/>
    <cellStyle name="20% - uthevingsfarge 5 13 3" xfId="7571"/>
    <cellStyle name="20% - uthevingsfarge 5 14" xfId="7572"/>
    <cellStyle name="20% - uthevingsfarge 5 14 2" xfId="7573"/>
    <cellStyle name="20% - uthevingsfarge 5 15" xfId="7574"/>
    <cellStyle name="20% - uthevingsfarge 5 15 2" xfId="7575"/>
    <cellStyle name="20% - uthevingsfarge 5 16" xfId="7576"/>
    <cellStyle name="20% - uthevingsfarge 5 17" xfId="7577"/>
    <cellStyle name="20% - uthevingsfarge 5 18" xfId="7578"/>
    <cellStyle name="20% - uthevingsfarge 5 2" xfId="361"/>
    <cellStyle name="20% - uthevingsfarge 5 2 10" xfId="7580"/>
    <cellStyle name="20% - uthevingsfarge 5 2 10 2" xfId="7581"/>
    <cellStyle name="20% - uthevingsfarge 5 2 11" xfId="7582"/>
    <cellStyle name="20% - uthevingsfarge 5 2 11 2" xfId="7583"/>
    <cellStyle name="20% - uthevingsfarge 5 2 12" xfId="7584"/>
    <cellStyle name="20% - uthevingsfarge 5 2 13" xfId="7585"/>
    <cellStyle name="20% - uthevingsfarge 5 2 14" xfId="7586"/>
    <cellStyle name="20% - uthevingsfarge 5 2 2" xfId="362"/>
    <cellStyle name="20% - uthevingsfarge 5 2 2 10" xfId="7588"/>
    <cellStyle name="20% - uthevingsfarge 5 2 2 11" xfId="7589"/>
    <cellStyle name="20% - uthevingsfarge 5 2 2 12" xfId="7590"/>
    <cellStyle name="20% - uthevingsfarge 5 2 2 2" xfId="363"/>
    <cellStyle name="20% - uthevingsfarge 5 2 2 2 10" xfId="7592"/>
    <cellStyle name="20% - uthevingsfarge 5 2 2 2 11" xfId="7593"/>
    <cellStyle name="20% - uthevingsfarge 5 2 2 2 2" xfId="364"/>
    <cellStyle name="20% - uthevingsfarge 5 2 2 2 2 10" xfId="7595"/>
    <cellStyle name="20% - uthevingsfarge 5 2 2 2 2 2" xfId="365"/>
    <cellStyle name="20% - uthevingsfarge 5 2 2 2 2 2 2" xfId="7597"/>
    <cellStyle name="20% - uthevingsfarge 5 2 2 2 2 2 2 2" xfId="7598"/>
    <cellStyle name="20% - uthevingsfarge 5 2 2 2 2 2 2 3" xfId="7599"/>
    <cellStyle name="20% - uthevingsfarge 5 2 2 2 2 2 3" xfId="7600"/>
    <cellStyle name="20% - uthevingsfarge 5 2 2 2 2 2 3 2" xfId="7601"/>
    <cellStyle name="20% - uthevingsfarge 5 2 2 2 2 2 3 3" xfId="7602"/>
    <cellStyle name="20% - uthevingsfarge 5 2 2 2 2 2 4" xfId="7603"/>
    <cellStyle name="20% - uthevingsfarge 5 2 2 2 2 2 5" xfId="7604"/>
    <cellStyle name="20% - uthevingsfarge 5 2 2 2 2 2_Tabell 4.5-4.7" xfId="7596"/>
    <cellStyle name="20% - uthevingsfarge 5 2 2 2 2 3" xfId="7605"/>
    <cellStyle name="20% - uthevingsfarge 5 2 2 2 2 3 2" xfId="7606"/>
    <cellStyle name="20% - uthevingsfarge 5 2 2 2 2 3 2 2" xfId="7607"/>
    <cellStyle name="20% - uthevingsfarge 5 2 2 2 2 3 2 3" xfId="7608"/>
    <cellStyle name="20% - uthevingsfarge 5 2 2 2 2 3 3" xfId="7609"/>
    <cellStyle name="20% - uthevingsfarge 5 2 2 2 2 3 3 2" xfId="7610"/>
    <cellStyle name="20% - uthevingsfarge 5 2 2 2 2 3 3 3" xfId="7611"/>
    <cellStyle name="20% - uthevingsfarge 5 2 2 2 2 3 4" xfId="7612"/>
    <cellStyle name="20% - uthevingsfarge 5 2 2 2 2 3 5" xfId="7613"/>
    <cellStyle name="20% - uthevingsfarge 5 2 2 2 2 4" xfId="7614"/>
    <cellStyle name="20% - uthevingsfarge 5 2 2 2 2 4 2" xfId="7615"/>
    <cellStyle name="20% - uthevingsfarge 5 2 2 2 2 4 3" xfId="7616"/>
    <cellStyle name="20% - uthevingsfarge 5 2 2 2 2 5" xfId="7617"/>
    <cellStyle name="20% - uthevingsfarge 5 2 2 2 2 5 2" xfId="7618"/>
    <cellStyle name="20% - uthevingsfarge 5 2 2 2 2 5 3" xfId="7619"/>
    <cellStyle name="20% - uthevingsfarge 5 2 2 2 2 6" xfId="7620"/>
    <cellStyle name="20% - uthevingsfarge 5 2 2 2 2 6 2" xfId="7621"/>
    <cellStyle name="20% - uthevingsfarge 5 2 2 2 2 7" xfId="7622"/>
    <cellStyle name="20% - uthevingsfarge 5 2 2 2 2 7 2" xfId="7623"/>
    <cellStyle name="20% - uthevingsfarge 5 2 2 2 2 8" xfId="7624"/>
    <cellStyle name="20% - uthevingsfarge 5 2 2 2 2 9" xfId="7625"/>
    <cellStyle name="20% - uthevingsfarge 5 2 2 2 2_Tabell 4.5-4.7" xfId="7594"/>
    <cellStyle name="20% - uthevingsfarge 5 2 2 2 3" xfId="366"/>
    <cellStyle name="20% - uthevingsfarge 5 2 2 2 3 2" xfId="7627"/>
    <cellStyle name="20% - uthevingsfarge 5 2 2 2 3 2 2" xfId="7628"/>
    <cellStyle name="20% - uthevingsfarge 5 2 2 2 3 2 3" xfId="7629"/>
    <cellStyle name="20% - uthevingsfarge 5 2 2 2 3 3" xfId="7630"/>
    <cellStyle name="20% - uthevingsfarge 5 2 2 2 3 3 2" xfId="7631"/>
    <cellStyle name="20% - uthevingsfarge 5 2 2 2 3 3 3" xfId="7632"/>
    <cellStyle name="20% - uthevingsfarge 5 2 2 2 3 4" xfId="7633"/>
    <cellStyle name="20% - uthevingsfarge 5 2 2 2 3 5" xfId="7634"/>
    <cellStyle name="20% - uthevingsfarge 5 2 2 2 3_Tabell 4.5-4.7" xfId="7626"/>
    <cellStyle name="20% - uthevingsfarge 5 2 2 2 4" xfId="7635"/>
    <cellStyle name="20% - uthevingsfarge 5 2 2 2 4 2" xfId="7636"/>
    <cellStyle name="20% - uthevingsfarge 5 2 2 2 4 2 2" xfId="7637"/>
    <cellStyle name="20% - uthevingsfarge 5 2 2 2 4 2 3" xfId="7638"/>
    <cellStyle name="20% - uthevingsfarge 5 2 2 2 4 3" xfId="7639"/>
    <cellStyle name="20% - uthevingsfarge 5 2 2 2 4 3 2" xfId="7640"/>
    <cellStyle name="20% - uthevingsfarge 5 2 2 2 4 3 3" xfId="7641"/>
    <cellStyle name="20% - uthevingsfarge 5 2 2 2 4 4" xfId="7642"/>
    <cellStyle name="20% - uthevingsfarge 5 2 2 2 4 5" xfId="7643"/>
    <cellStyle name="20% - uthevingsfarge 5 2 2 2 5" xfId="7644"/>
    <cellStyle name="20% - uthevingsfarge 5 2 2 2 5 2" xfId="7645"/>
    <cellStyle name="20% - uthevingsfarge 5 2 2 2 5 3" xfId="7646"/>
    <cellStyle name="20% - uthevingsfarge 5 2 2 2 6" xfId="7647"/>
    <cellStyle name="20% - uthevingsfarge 5 2 2 2 6 2" xfId="7648"/>
    <cellStyle name="20% - uthevingsfarge 5 2 2 2 6 3" xfId="7649"/>
    <cellStyle name="20% - uthevingsfarge 5 2 2 2 7" xfId="7650"/>
    <cellStyle name="20% - uthevingsfarge 5 2 2 2 7 2" xfId="7651"/>
    <cellStyle name="20% - uthevingsfarge 5 2 2 2 8" xfId="7652"/>
    <cellStyle name="20% - uthevingsfarge 5 2 2 2 8 2" xfId="7653"/>
    <cellStyle name="20% - uthevingsfarge 5 2 2 2 9" xfId="7654"/>
    <cellStyle name="20% - uthevingsfarge 5 2 2 2_Tabell 4.5-4.7" xfId="7591"/>
    <cellStyle name="20% - uthevingsfarge 5 2 2 3" xfId="367"/>
    <cellStyle name="20% - uthevingsfarge 5 2 2 3 10" xfId="7656"/>
    <cellStyle name="20% - uthevingsfarge 5 2 2 3 2" xfId="368"/>
    <cellStyle name="20% - uthevingsfarge 5 2 2 3 2 2" xfId="7658"/>
    <cellStyle name="20% - uthevingsfarge 5 2 2 3 2 2 2" xfId="7659"/>
    <cellStyle name="20% - uthevingsfarge 5 2 2 3 2 2 3" xfId="7660"/>
    <cellStyle name="20% - uthevingsfarge 5 2 2 3 2 3" xfId="7661"/>
    <cellStyle name="20% - uthevingsfarge 5 2 2 3 2 3 2" xfId="7662"/>
    <cellStyle name="20% - uthevingsfarge 5 2 2 3 2 3 3" xfId="7663"/>
    <cellStyle name="20% - uthevingsfarge 5 2 2 3 2 4" xfId="7664"/>
    <cellStyle name="20% - uthevingsfarge 5 2 2 3 2 5" xfId="7665"/>
    <cellStyle name="20% - uthevingsfarge 5 2 2 3 2_Tabell 4.5-4.7" xfId="7657"/>
    <cellStyle name="20% - uthevingsfarge 5 2 2 3 3" xfId="7666"/>
    <cellStyle name="20% - uthevingsfarge 5 2 2 3 3 2" xfId="7667"/>
    <cellStyle name="20% - uthevingsfarge 5 2 2 3 3 2 2" xfId="7668"/>
    <cellStyle name="20% - uthevingsfarge 5 2 2 3 3 2 3" xfId="7669"/>
    <cellStyle name="20% - uthevingsfarge 5 2 2 3 3 3" xfId="7670"/>
    <cellStyle name="20% - uthevingsfarge 5 2 2 3 3 3 2" xfId="7671"/>
    <cellStyle name="20% - uthevingsfarge 5 2 2 3 3 3 3" xfId="7672"/>
    <cellStyle name="20% - uthevingsfarge 5 2 2 3 3 4" xfId="7673"/>
    <cellStyle name="20% - uthevingsfarge 5 2 2 3 3 5" xfId="7674"/>
    <cellStyle name="20% - uthevingsfarge 5 2 2 3 4" xfId="7675"/>
    <cellStyle name="20% - uthevingsfarge 5 2 2 3 4 2" xfId="7676"/>
    <cellStyle name="20% - uthevingsfarge 5 2 2 3 4 3" xfId="7677"/>
    <cellStyle name="20% - uthevingsfarge 5 2 2 3 5" xfId="7678"/>
    <cellStyle name="20% - uthevingsfarge 5 2 2 3 5 2" xfId="7679"/>
    <cellStyle name="20% - uthevingsfarge 5 2 2 3 5 3" xfId="7680"/>
    <cellStyle name="20% - uthevingsfarge 5 2 2 3 6" xfId="7681"/>
    <cellStyle name="20% - uthevingsfarge 5 2 2 3 6 2" xfId="7682"/>
    <cellStyle name="20% - uthevingsfarge 5 2 2 3 7" xfId="7683"/>
    <cellStyle name="20% - uthevingsfarge 5 2 2 3 7 2" xfId="7684"/>
    <cellStyle name="20% - uthevingsfarge 5 2 2 3 8" xfId="7685"/>
    <cellStyle name="20% - uthevingsfarge 5 2 2 3 9" xfId="7686"/>
    <cellStyle name="20% - uthevingsfarge 5 2 2 3_Tabell 4.5-4.7" xfId="7655"/>
    <cellStyle name="20% - uthevingsfarge 5 2 2 4" xfId="369"/>
    <cellStyle name="20% - uthevingsfarge 5 2 2 4 2" xfId="7688"/>
    <cellStyle name="20% - uthevingsfarge 5 2 2 4 2 2" xfId="7689"/>
    <cellStyle name="20% - uthevingsfarge 5 2 2 4 2 3" xfId="7690"/>
    <cellStyle name="20% - uthevingsfarge 5 2 2 4 3" xfId="7691"/>
    <cellStyle name="20% - uthevingsfarge 5 2 2 4 3 2" xfId="7692"/>
    <cellStyle name="20% - uthevingsfarge 5 2 2 4 3 3" xfId="7693"/>
    <cellStyle name="20% - uthevingsfarge 5 2 2 4 4" xfId="7694"/>
    <cellStyle name="20% - uthevingsfarge 5 2 2 4 5" xfId="7695"/>
    <cellStyle name="20% - uthevingsfarge 5 2 2 4_Tabell 4.5-4.7" xfId="7687"/>
    <cellStyle name="20% - uthevingsfarge 5 2 2 5" xfId="7696"/>
    <cellStyle name="20% - uthevingsfarge 5 2 2 5 2" xfId="7697"/>
    <cellStyle name="20% - uthevingsfarge 5 2 2 5 2 2" xfId="7698"/>
    <cellStyle name="20% - uthevingsfarge 5 2 2 5 2 3" xfId="7699"/>
    <cellStyle name="20% - uthevingsfarge 5 2 2 5 3" xfId="7700"/>
    <cellStyle name="20% - uthevingsfarge 5 2 2 5 3 2" xfId="7701"/>
    <cellStyle name="20% - uthevingsfarge 5 2 2 5 3 3" xfId="7702"/>
    <cellStyle name="20% - uthevingsfarge 5 2 2 5 4" xfId="7703"/>
    <cellStyle name="20% - uthevingsfarge 5 2 2 5 5" xfId="7704"/>
    <cellStyle name="20% - uthevingsfarge 5 2 2 6" xfId="7705"/>
    <cellStyle name="20% - uthevingsfarge 5 2 2 6 2" xfId="7706"/>
    <cellStyle name="20% - uthevingsfarge 5 2 2 6 3" xfId="7707"/>
    <cellStyle name="20% - uthevingsfarge 5 2 2 7" xfId="7708"/>
    <cellStyle name="20% - uthevingsfarge 5 2 2 7 2" xfId="7709"/>
    <cellStyle name="20% - uthevingsfarge 5 2 2 7 3" xfId="7710"/>
    <cellStyle name="20% - uthevingsfarge 5 2 2 8" xfId="7711"/>
    <cellStyle name="20% - uthevingsfarge 5 2 2 8 2" xfId="7712"/>
    <cellStyle name="20% - uthevingsfarge 5 2 2 9" xfId="7713"/>
    <cellStyle name="20% - uthevingsfarge 5 2 2 9 2" xfId="7714"/>
    <cellStyle name="20% - uthevingsfarge 5 2 2_Tabell 4.5-4.7" xfId="7587"/>
    <cellStyle name="20% - uthevingsfarge 5 2 3" xfId="370"/>
    <cellStyle name="20% - uthevingsfarge 5 2 3 10" xfId="7716"/>
    <cellStyle name="20% - uthevingsfarge 5 2 3 11" xfId="7717"/>
    <cellStyle name="20% - uthevingsfarge 5 2 3 2" xfId="371"/>
    <cellStyle name="20% - uthevingsfarge 5 2 3 2 10" xfId="7719"/>
    <cellStyle name="20% - uthevingsfarge 5 2 3 2 2" xfId="372"/>
    <cellStyle name="20% - uthevingsfarge 5 2 3 2 2 2" xfId="7721"/>
    <cellStyle name="20% - uthevingsfarge 5 2 3 2 2 2 2" xfId="7722"/>
    <cellStyle name="20% - uthevingsfarge 5 2 3 2 2 2 3" xfId="7723"/>
    <cellStyle name="20% - uthevingsfarge 5 2 3 2 2 3" xfId="7724"/>
    <cellStyle name="20% - uthevingsfarge 5 2 3 2 2 3 2" xfId="7725"/>
    <cellStyle name="20% - uthevingsfarge 5 2 3 2 2 3 3" xfId="7726"/>
    <cellStyle name="20% - uthevingsfarge 5 2 3 2 2 4" xfId="7727"/>
    <cellStyle name="20% - uthevingsfarge 5 2 3 2 2 5" xfId="7728"/>
    <cellStyle name="20% - uthevingsfarge 5 2 3 2 2_Tabell 4.5-4.7" xfId="7720"/>
    <cellStyle name="20% - uthevingsfarge 5 2 3 2 3" xfId="7729"/>
    <cellStyle name="20% - uthevingsfarge 5 2 3 2 3 2" xfId="7730"/>
    <cellStyle name="20% - uthevingsfarge 5 2 3 2 3 2 2" xfId="7731"/>
    <cellStyle name="20% - uthevingsfarge 5 2 3 2 3 2 3" xfId="7732"/>
    <cellStyle name="20% - uthevingsfarge 5 2 3 2 3 3" xfId="7733"/>
    <cellStyle name="20% - uthevingsfarge 5 2 3 2 3 3 2" xfId="7734"/>
    <cellStyle name="20% - uthevingsfarge 5 2 3 2 3 3 3" xfId="7735"/>
    <cellStyle name="20% - uthevingsfarge 5 2 3 2 3 4" xfId="7736"/>
    <cellStyle name="20% - uthevingsfarge 5 2 3 2 3 5" xfId="7737"/>
    <cellStyle name="20% - uthevingsfarge 5 2 3 2 4" xfId="7738"/>
    <cellStyle name="20% - uthevingsfarge 5 2 3 2 4 2" xfId="7739"/>
    <cellStyle name="20% - uthevingsfarge 5 2 3 2 4 3" xfId="7740"/>
    <cellStyle name="20% - uthevingsfarge 5 2 3 2 5" xfId="7741"/>
    <cellStyle name="20% - uthevingsfarge 5 2 3 2 5 2" xfId="7742"/>
    <cellStyle name="20% - uthevingsfarge 5 2 3 2 5 3" xfId="7743"/>
    <cellStyle name="20% - uthevingsfarge 5 2 3 2 6" xfId="7744"/>
    <cellStyle name="20% - uthevingsfarge 5 2 3 2 6 2" xfId="7745"/>
    <cellStyle name="20% - uthevingsfarge 5 2 3 2 7" xfId="7746"/>
    <cellStyle name="20% - uthevingsfarge 5 2 3 2 7 2" xfId="7747"/>
    <cellStyle name="20% - uthevingsfarge 5 2 3 2 8" xfId="7748"/>
    <cellStyle name="20% - uthevingsfarge 5 2 3 2 9" xfId="7749"/>
    <cellStyle name="20% - uthevingsfarge 5 2 3 2_Tabell 4.5-4.7" xfId="7718"/>
    <cellStyle name="20% - uthevingsfarge 5 2 3 3" xfId="373"/>
    <cellStyle name="20% - uthevingsfarge 5 2 3 3 2" xfId="7751"/>
    <cellStyle name="20% - uthevingsfarge 5 2 3 3 2 2" xfId="7752"/>
    <cellStyle name="20% - uthevingsfarge 5 2 3 3 2 3" xfId="7753"/>
    <cellStyle name="20% - uthevingsfarge 5 2 3 3 3" xfId="7754"/>
    <cellStyle name="20% - uthevingsfarge 5 2 3 3 3 2" xfId="7755"/>
    <cellStyle name="20% - uthevingsfarge 5 2 3 3 3 3" xfId="7756"/>
    <cellStyle name="20% - uthevingsfarge 5 2 3 3 4" xfId="7757"/>
    <cellStyle name="20% - uthevingsfarge 5 2 3 3 5" xfId="7758"/>
    <cellStyle name="20% - uthevingsfarge 5 2 3 3_Tabell 4.5-4.7" xfId="7750"/>
    <cellStyle name="20% - uthevingsfarge 5 2 3 4" xfId="7759"/>
    <cellStyle name="20% - uthevingsfarge 5 2 3 4 2" xfId="7760"/>
    <cellStyle name="20% - uthevingsfarge 5 2 3 4 2 2" xfId="7761"/>
    <cellStyle name="20% - uthevingsfarge 5 2 3 4 2 3" xfId="7762"/>
    <cellStyle name="20% - uthevingsfarge 5 2 3 4 3" xfId="7763"/>
    <cellStyle name="20% - uthevingsfarge 5 2 3 4 3 2" xfId="7764"/>
    <cellStyle name="20% - uthevingsfarge 5 2 3 4 3 3" xfId="7765"/>
    <cellStyle name="20% - uthevingsfarge 5 2 3 4 4" xfId="7766"/>
    <cellStyle name="20% - uthevingsfarge 5 2 3 4 5" xfId="7767"/>
    <cellStyle name="20% - uthevingsfarge 5 2 3 5" xfId="7768"/>
    <cellStyle name="20% - uthevingsfarge 5 2 3 5 2" xfId="7769"/>
    <cellStyle name="20% - uthevingsfarge 5 2 3 5 3" xfId="7770"/>
    <cellStyle name="20% - uthevingsfarge 5 2 3 6" xfId="7771"/>
    <cellStyle name="20% - uthevingsfarge 5 2 3 6 2" xfId="7772"/>
    <cellStyle name="20% - uthevingsfarge 5 2 3 6 3" xfId="7773"/>
    <cellStyle name="20% - uthevingsfarge 5 2 3 7" xfId="7774"/>
    <cellStyle name="20% - uthevingsfarge 5 2 3 7 2" xfId="7775"/>
    <cellStyle name="20% - uthevingsfarge 5 2 3 8" xfId="7776"/>
    <cellStyle name="20% - uthevingsfarge 5 2 3 8 2" xfId="7777"/>
    <cellStyle name="20% - uthevingsfarge 5 2 3 9" xfId="7778"/>
    <cellStyle name="20% - uthevingsfarge 5 2 3_Tabell 4.5-4.7" xfId="7715"/>
    <cellStyle name="20% - uthevingsfarge 5 2 4" xfId="374"/>
    <cellStyle name="20% - uthevingsfarge 5 2 4 10" xfId="7780"/>
    <cellStyle name="20% - uthevingsfarge 5 2 4 2" xfId="375"/>
    <cellStyle name="20% - uthevingsfarge 5 2 4 2 2" xfId="7782"/>
    <cellStyle name="20% - uthevingsfarge 5 2 4 2 2 2" xfId="7783"/>
    <cellStyle name="20% - uthevingsfarge 5 2 4 2 2 3" xfId="7784"/>
    <cellStyle name="20% - uthevingsfarge 5 2 4 2 3" xfId="7785"/>
    <cellStyle name="20% - uthevingsfarge 5 2 4 2 3 2" xfId="7786"/>
    <cellStyle name="20% - uthevingsfarge 5 2 4 2 3 3" xfId="7787"/>
    <cellStyle name="20% - uthevingsfarge 5 2 4 2 4" xfId="7788"/>
    <cellStyle name="20% - uthevingsfarge 5 2 4 2 5" xfId="7789"/>
    <cellStyle name="20% - uthevingsfarge 5 2 4 2_Tabell 4.5-4.7" xfId="7781"/>
    <cellStyle name="20% - uthevingsfarge 5 2 4 3" xfId="7790"/>
    <cellStyle name="20% - uthevingsfarge 5 2 4 3 2" xfId="7791"/>
    <cellStyle name="20% - uthevingsfarge 5 2 4 3 2 2" xfId="7792"/>
    <cellStyle name="20% - uthevingsfarge 5 2 4 3 2 3" xfId="7793"/>
    <cellStyle name="20% - uthevingsfarge 5 2 4 3 3" xfId="7794"/>
    <cellStyle name="20% - uthevingsfarge 5 2 4 3 3 2" xfId="7795"/>
    <cellStyle name="20% - uthevingsfarge 5 2 4 3 3 3" xfId="7796"/>
    <cellStyle name="20% - uthevingsfarge 5 2 4 3 4" xfId="7797"/>
    <cellStyle name="20% - uthevingsfarge 5 2 4 3 5" xfId="7798"/>
    <cellStyle name="20% - uthevingsfarge 5 2 4 4" xfId="7799"/>
    <cellStyle name="20% - uthevingsfarge 5 2 4 4 2" xfId="7800"/>
    <cellStyle name="20% - uthevingsfarge 5 2 4 4 3" xfId="7801"/>
    <cellStyle name="20% - uthevingsfarge 5 2 4 5" xfId="7802"/>
    <cellStyle name="20% - uthevingsfarge 5 2 4 5 2" xfId="7803"/>
    <cellStyle name="20% - uthevingsfarge 5 2 4 5 3" xfId="7804"/>
    <cellStyle name="20% - uthevingsfarge 5 2 4 6" xfId="7805"/>
    <cellStyle name="20% - uthevingsfarge 5 2 4 6 2" xfId="7806"/>
    <cellStyle name="20% - uthevingsfarge 5 2 4 7" xfId="7807"/>
    <cellStyle name="20% - uthevingsfarge 5 2 4 7 2" xfId="7808"/>
    <cellStyle name="20% - uthevingsfarge 5 2 4 8" xfId="7809"/>
    <cellStyle name="20% - uthevingsfarge 5 2 4 9" xfId="7810"/>
    <cellStyle name="20% - uthevingsfarge 5 2 4_Tabell 4.5-4.7" xfId="7779"/>
    <cellStyle name="20% - uthevingsfarge 5 2 5" xfId="376"/>
    <cellStyle name="20% - uthevingsfarge 5 2 5 10" xfId="7812"/>
    <cellStyle name="20% - uthevingsfarge 5 2 5 2" xfId="377"/>
    <cellStyle name="20% - uthevingsfarge 5 2 5 2 2" xfId="7814"/>
    <cellStyle name="20% - uthevingsfarge 5 2 5 2 2 2" xfId="7815"/>
    <cellStyle name="20% - uthevingsfarge 5 2 5 2 2 3" xfId="7816"/>
    <cellStyle name="20% - uthevingsfarge 5 2 5 2 3" xfId="7817"/>
    <cellStyle name="20% - uthevingsfarge 5 2 5 2 3 2" xfId="7818"/>
    <cellStyle name="20% - uthevingsfarge 5 2 5 2 3 3" xfId="7819"/>
    <cellStyle name="20% - uthevingsfarge 5 2 5 2 4" xfId="7820"/>
    <cellStyle name="20% - uthevingsfarge 5 2 5 2 5" xfId="7821"/>
    <cellStyle name="20% - uthevingsfarge 5 2 5 2_Tabell 4.5-4.7" xfId="7813"/>
    <cellStyle name="20% - uthevingsfarge 5 2 5 3" xfId="7822"/>
    <cellStyle name="20% - uthevingsfarge 5 2 5 3 2" xfId="7823"/>
    <cellStyle name="20% - uthevingsfarge 5 2 5 3 2 2" xfId="7824"/>
    <cellStyle name="20% - uthevingsfarge 5 2 5 3 2 3" xfId="7825"/>
    <cellStyle name="20% - uthevingsfarge 5 2 5 3 3" xfId="7826"/>
    <cellStyle name="20% - uthevingsfarge 5 2 5 3 3 2" xfId="7827"/>
    <cellStyle name="20% - uthevingsfarge 5 2 5 3 3 3" xfId="7828"/>
    <cellStyle name="20% - uthevingsfarge 5 2 5 3 4" xfId="7829"/>
    <cellStyle name="20% - uthevingsfarge 5 2 5 3 5" xfId="7830"/>
    <cellStyle name="20% - uthevingsfarge 5 2 5 4" xfId="7831"/>
    <cellStyle name="20% - uthevingsfarge 5 2 5 4 2" xfId="7832"/>
    <cellStyle name="20% - uthevingsfarge 5 2 5 4 3" xfId="7833"/>
    <cellStyle name="20% - uthevingsfarge 5 2 5 5" xfId="7834"/>
    <cellStyle name="20% - uthevingsfarge 5 2 5 5 2" xfId="7835"/>
    <cellStyle name="20% - uthevingsfarge 5 2 5 5 3" xfId="7836"/>
    <cellStyle name="20% - uthevingsfarge 5 2 5 6" xfId="7837"/>
    <cellStyle name="20% - uthevingsfarge 5 2 5 6 2" xfId="7838"/>
    <cellStyle name="20% - uthevingsfarge 5 2 5 7" xfId="7839"/>
    <cellStyle name="20% - uthevingsfarge 5 2 5 7 2" xfId="7840"/>
    <cellStyle name="20% - uthevingsfarge 5 2 5 8" xfId="7841"/>
    <cellStyle name="20% - uthevingsfarge 5 2 5 9" xfId="7842"/>
    <cellStyle name="20% - uthevingsfarge 5 2 5_Tabell 4.5-4.7" xfId="7811"/>
    <cellStyle name="20% - uthevingsfarge 5 2 6" xfId="378"/>
    <cellStyle name="20% - uthevingsfarge 5 2 6 2" xfId="7844"/>
    <cellStyle name="20% - uthevingsfarge 5 2 6 2 2" xfId="7845"/>
    <cellStyle name="20% - uthevingsfarge 5 2 6 2 3" xfId="7846"/>
    <cellStyle name="20% - uthevingsfarge 5 2 6 3" xfId="7847"/>
    <cellStyle name="20% - uthevingsfarge 5 2 6 3 2" xfId="7848"/>
    <cellStyle name="20% - uthevingsfarge 5 2 6 3 3" xfId="7849"/>
    <cellStyle name="20% - uthevingsfarge 5 2 6 4" xfId="7850"/>
    <cellStyle name="20% - uthevingsfarge 5 2 6 5" xfId="7851"/>
    <cellStyle name="20% - uthevingsfarge 5 2 6_Tabell 4.5-4.7" xfId="7843"/>
    <cellStyle name="20% - uthevingsfarge 5 2 7" xfId="7852"/>
    <cellStyle name="20% - uthevingsfarge 5 2 7 2" xfId="7853"/>
    <cellStyle name="20% - uthevingsfarge 5 2 7 2 2" xfId="7854"/>
    <cellStyle name="20% - uthevingsfarge 5 2 7 2 3" xfId="7855"/>
    <cellStyle name="20% - uthevingsfarge 5 2 7 3" xfId="7856"/>
    <cellStyle name="20% - uthevingsfarge 5 2 7 3 2" xfId="7857"/>
    <cellStyle name="20% - uthevingsfarge 5 2 7 3 3" xfId="7858"/>
    <cellStyle name="20% - uthevingsfarge 5 2 7 4" xfId="7859"/>
    <cellStyle name="20% - uthevingsfarge 5 2 7 5" xfId="7860"/>
    <cellStyle name="20% - uthevingsfarge 5 2 8" xfId="7861"/>
    <cellStyle name="20% - uthevingsfarge 5 2 8 2" xfId="7862"/>
    <cellStyle name="20% - uthevingsfarge 5 2 8 3" xfId="7863"/>
    <cellStyle name="20% - uthevingsfarge 5 2 9" xfId="7864"/>
    <cellStyle name="20% - uthevingsfarge 5 2 9 2" xfId="7865"/>
    <cellStyle name="20% - uthevingsfarge 5 2 9 3" xfId="7866"/>
    <cellStyle name="20% - uthevingsfarge 5 2_Tabell 4.5-4.7" xfId="7579"/>
    <cellStyle name="20% - uthevingsfarge 5 3" xfId="379"/>
    <cellStyle name="20% - uthevingsfarge 5 3 10" xfId="7868"/>
    <cellStyle name="20% - uthevingsfarge 5 3 10 2" xfId="7869"/>
    <cellStyle name="20% - uthevingsfarge 5 3 11" xfId="7870"/>
    <cellStyle name="20% - uthevingsfarge 5 3 12" xfId="7871"/>
    <cellStyle name="20% - uthevingsfarge 5 3 13" xfId="7872"/>
    <cellStyle name="20% - uthevingsfarge 5 3 2" xfId="380"/>
    <cellStyle name="20% - uthevingsfarge 5 3 2 10" xfId="7874"/>
    <cellStyle name="20% - uthevingsfarge 5 3 2 11" xfId="7875"/>
    <cellStyle name="20% - uthevingsfarge 5 3 2 12" xfId="7876"/>
    <cellStyle name="20% - uthevingsfarge 5 3 2 2" xfId="381"/>
    <cellStyle name="20% - uthevingsfarge 5 3 2 2 10" xfId="7878"/>
    <cellStyle name="20% - uthevingsfarge 5 3 2 2 11" xfId="7879"/>
    <cellStyle name="20% - uthevingsfarge 5 3 2 2 2" xfId="382"/>
    <cellStyle name="20% - uthevingsfarge 5 3 2 2 2 10" xfId="7881"/>
    <cellStyle name="20% - uthevingsfarge 5 3 2 2 2 2" xfId="383"/>
    <cellStyle name="20% - uthevingsfarge 5 3 2 2 2 2 2" xfId="7883"/>
    <cellStyle name="20% - uthevingsfarge 5 3 2 2 2 2 2 2" xfId="7884"/>
    <cellStyle name="20% - uthevingsfarge 5 3 2 2 2 2 2 3" xfId="7885"/>
    <cellStyle name="20% - uthevingsfarge 5 3 2 2 2 2 3" xfId="7886"/>
    <cellStyle name="20% - uthevingsfarge 5 3 2 2 2 2 3 2" xfId="7887"/>
    <cellStyle name="20% - uthevingsfarge 5 3 2 2 2 2 3 3" xfId="7888"/>
    <cellStyle name="20% - uthevingsfarge 5 3 2 2 2 2 4" xfId="7889"/>
    <cellStyle name="20% - uthevingsfarge 5 3 2 2 2 2 5" xfId="7890"/>
    <cellStyle name="20% - uthevingsfarge 5 3 2 2 2 2_Tabell 4.5-4.7" xfId="7882"/>
    <cellStyle name="20% - uthevingsfarge 5 3 2 2 2 3" xfId="7891"/>
    <cellStyle name="20% - uthevingsfarge 5 3 2 2 2 3 2" xfId="7892"/>
    <cellStyle name="20% - uthevingsfarge 5 3 2 2 2 3 2 2" xfId="7893"/>
    <cellStyle name="20% - uthevingsfarge 5 3 2 2 2 3 2 3" xfId="7894"/>
    <cellStyle name="20% - uthevingsfarge 5 3 2 2 2 3 3" xfId="7895"/>
    <cellStyle name="20% - uthevingsfarge 5 3 2 2 2 3 3 2" xfId="7896"/>
    <cellStyle name="20% - uthevingsfarge 5 3 2 2 2 3 3 3" xfId="7897"/>
    <cellStyle name="20% - uthevingsfarge 5 3 2 2 2 3 4" xfId="7898"/>
    <cellStyle name="20% - uthevingsfarge 5 3 2 2 2 3 5" xfId="7899"/>
    <cellStyle name="20% - uthevingsfarge 5 3 2 2 2 4" xfId="7900"/>
    <cellStyle name="20% - uthevingsfarge 5 3 2 2 2 4 2" xfId="7901"/>
    <cellStyle name="20% - uthevingsfarge 5 3 2 2 2 4 3" xfId="7902"/>
    <cellStyle name="20% - uthevingsfarge 5 3 2 2 2 5" xfId="7903"/>
    <cellStyle name="20% - uthevingsfarge 5 3 2 2 2 5 2" xfId="7904"/>
    <cellStyle name="20% - uthevingsfarge 5 3 2 2 2 5 3" xfId="7905"/>
    <cellStyle name="20% - uthevingsfarge 5 3 2 2 2 6" xfId="7906"/>
    <cellStyle name="20% - uthevingsfarge 5 3 2 2 2 6 2" xfId="7907"/>
    <cellStyle name="20% - uthevingsfarge 5 3 2 2 2 7" xfId="7908"/>
    <cellStyle name="20% - uthevingsfarge 5 3 2 2 2 7 2" xfId="7909"/>
    <cellStyle name="20% - uthevingsfarge 5 3 2 2 2 8" xfId="7910"/>
    <cellStyle name="20% - uthevingsfarge 5 3 2 2 2 9" xfId="7911"/>
    <cellStyle name="20% - uthevingsfarge 5 3 2 2 2_Tabell 4.5-4.7" xfId="7880"/>
    <cellStyle name="20% - uthevingsfarge 5 3 2 2 3" xfId="384"/>
    <cellStyle name="20% - uthevingsfarge 5 3 2 2 3 2" xfId="7913"/>
    <cellStyle name="20% - uthevingsfarge 5 3 2 2 3 2 2" xfId="7914"/>
    <cellStyle name="20% - uthevingsfarge 5 3 2 2 3 2 3" xfId="7915"/>
    <cellStyle name="20% - uthevingsfarge 5 3 2 2 3 3" xfId="7916"/>
    <cellStyle name="20% - uthevingsfarge 5 3 2 2 3 3 2" xfId="7917"/>
    <cellStyle name="20% - uthevingsfarge 5 3 2 2 3 3 3" xfId="7918"/>
    <cellStyle name="20% - uthevingsfarge 5 3 2 2 3 4" xfId="7919"/>
    <cellStyle name="20% - uthevingsfarge 5 3 2 2 3 5" xfId="7920"/>
    <cellStyle name="20% - uthevingsfarge 5 3 2 2 3_Tabell 4.5-4.7" xfId="7912"/>
    <cellStyle name="20% - uthevingsfarge 5 3 2 2 4" xfId="7921"/>
    <cellStyle name="20% - uthevingsfarge 5 3 2 2 4 2" xfId="7922"/>
    <cellStyle name="20% - uthevingsfarge 5 3 2 2 4 2 2" xfId="7923"/>
    <cellStyle name="20% - uthevingsfarge 5 3 2 2 4 2 3" xfId="7924"/>
    <cellStyle name="20% - uthevingsfarge 5 3 2 2 4 3" xfId="7925"/>
    <cellStyle name="20% - uthevingsfarge 5 3 2 2 4 3 2" xfId="7926"/>
    <cellStyle name="20% - uthevingsfarge 5 3 2 2 4 3 3" xfId="7927"/>
    <cellStyle name="20% - uthevingsfarge 5 3 2 2 4 4" xfId="7928"/>
    <cellStyle name="20% - uthevingsfarge 5 3 2 2 4 5" xfId="7929"/>
    <cellStyle name="20% - uthevingsfarge 5 3 2 2 5" xfId="7930"/>
    <cellStyle name="20% - uthevingsfarge 5 3 2 2 5 2" xfId="7931"/>
    <cellStyle name="20% - uthevingsfarge 5 3 2 2 5 3" xfId="7932"/>
    <cellStyle name="20% - uthevingsfarge 5 3 2 2 6" xfId="7933"/>
    <cellStyle name="20% - uthevingsfarge 5 3 2 2 6 2" xfId="7934"/>
    <cellStyle name="20% - uthevingsfarge 5 3 2 2 6 3" xfId="7935"/>
    <cellStyle name="20% - uthevingsfarge 5 3 2 2 7" xfId="7936"/>
    <cellStyle name="20% - uthevingsfarge 5 3 2 2 7 2" xfId="7937"/>
    <cellStyle name="20% - uthevingsfarge 5 3 2 2 8" xfId="7938"/>
    <cellStyle name="20% - uthevingsfarge 5 3 2 2 8 2" xfId="7939"/>
    <cellStyle name="20% - uthevingsfarge 5 3 2 2 9" xfId="7940"/>
    <cellStyle name="20% - uthevingsfarge 5 3 2 2_Tabell 4.5-4.7" xfId="7877"/>
    <cellStyle name="20% - uthevingsfarge 5 3 2 3" xfId="385"/>
    <cellStyle name="20% - uthevingsfarge 5 3 2 3 10" xfId="7942"/>
    <cellStyle name="20% - uthevingsfarge 5 3 2 3 2" xfId="386"/>
    <cellStyle name="20% - uthevingsfarge 5 3 2 3 2 2" xfId="7944"/>
    <cellStyle name="20% - uthevingsfarge 5 3 2 3 2 2 2" xfId="7945"/>
    <cellStyle name="20% - uthevingsfarge 5 3 2 3 2 2 3" xfId="7946"/>
    <cellStyle name="20% - uthevingsfarge 5 3 2 3 2 3" xfId="7947"/>
    <cellStyle name="20% - uthevingsfarge 5 3 2 3 2 3 2" xfId="7948"/>
    <cellStyle name="20% - uthevingsfarge 5 3 2 3 2 3 3" xfId="7949"/>
    <cellStyle name="20% - uthevingsfarge 5 3 2 3 2 4" xfId="7950"/>
    <cellStyle name="20% - uthevingsfarge 5 3 2 3 2 5" xfId="7951"/>
    <cellStyle name="20% - uthevingsfarge 5 3 2 3 2_Tabell 4.5-4.7" xfId="7943"/>
    <cellStyle name="20% - uthevingsfarge 5 3 2 3 3" xfId="7952"/>
    <cellStyle name="20% - uthevingsfarge 5 3 2 3 3 2" xfId="7953"/>
    <cellStyle name="20% - uthevingsfarge 5 3 2 3 3 2 2" xfId="7954"/>
    <cellStyle name="20% - uthevingsfarge 5 3 2 3 3 2 3" xfId="7955"/>
    <cellStyle name="20% - uthevingsfarge 5 3 2 3 3 3" xfId="7956"/>
    <cellStyle name="20% - uthevingsfarge 5 3 2 3 3 3 2" xfId="7957"/>
    <cellStyle name="20% - uthevingsfarge 5 3 2 3 3 3 3" xfId="7958"/>
    <cellStyle name="20% - uthevingsfarge 5 3 2 3 3 4" xfId="7959"/>
    <cellStyle name="20% - uthevingsfarge 5 3 2 3 3 5" xfId="7960"/>
    <cellStyle name="20% - uthevingsfarge 5 3 2 3 4" xfId="7961"/>
    <cellStyle name="20% - uthevingsfarge 5 3 2 3 4 2" xfId="7962"/>
    <cellStyle name="20% - uthevingsfarge 5 3 2 3 4 3" xfId="7963"/>
    <cellStyle name="20% - uthevingsfarge 5 3 2 3 5" xfId="7964"/>
    <cellStyle name="20% - uthevingsfarge 5 3 2 3 5 2" xfId="7965"/>
    <cellStyle name="20% - uthevingsfarge 5 3 2 3 5 3" xfId="7966"/>
    <cellStyle name="20% - uthevingsfarge 5 3 2 3 6" xfId="7967"/>
    <cellStyle name="20% - uthevingsfarge 5 3 2 3 6 2" xfId="7968"/>
    <cellStyle name="20% - uthevingsfarge 5 3 2 3 7" xfId="7969"/>
    <cellStyle name="20% - uthevingsfarge 5 3 2 3 7 2" xfId="7970"/>
    <cellStyle name="20% - uthevingsfarge 5 3 2 3 8" xfId="7971"/>
    <cellStyle name="20% - uthevingsfarge 5 3 2 3 9" xfId="7972"/>
    <cellStyle name="20% - uthevingsfarge 5 3 2 3_Tabell 4.5-4.7" xfId="7941"/>
    <cellStyle name="20% - uthevingsfarge 5 3 2 4" xfId="387"/>
    <cellStyle name="20% - uthevingsfarge 5 3 2 4 2" xfId="7974"/>
    <cellStyle name="20% - uthevingsfarge 5 3 2 4 2 2" xfId="7975"/>
    <cellStyle name="20% - uthevingsfarge 5 3 2 4 2 3" xfId="7976"/>
    <cellStyle name="20% - uthevingsfarge 5 3 2 4 3" xfId="7977"/>
    <cellStyle name="20% - uthevingsfarge 5 3 2 4 3 2" xfId="7978"/>
    <cellStyle name="20% - uthevingsfarge 5 3 2 4 3 3" xfId="7979"/>
    <cellStyle name="20% - uthevingsfarge 5 3 2 4 4" xfId="7980"/>
    <cellStyle name="20% - uthevingsfarge 5 3 2 4 5" xfId="7981"/>
    <cellStyle name="20% - uthevingsfarge 5 3 2 4_Tabell 4.5-4.7" xfId="7973"/>
    <cellStyle name="20% - uthevingsfarge 5 3 2 5" xfId="7982"/>
    <cellStyle name="20% - uthevingsfarge 5 3 2 5 2" xfId="7983"/>
    <cellStyle name="20% - uthevingsfarge 5 3 2 5 2 2" xfId="7984"/>
    <cellStyle name="20% - uthevingsfarge 5 3 2 5 2 3" xfId="7985"/>
    <cellStyle name="20% - uthevingsfarge 5 3 2 5 3" xfId="7986"/>
    <cellStyle name="20% - uthevingsfarge 5 3 2 5 3 2" xfId="7987"/>
    <cellStyle name="20% - uthevingsfarge 5 3 2 5 3 3" xfId="7988"/>
    <cellStyle name="20% - uthevingsfarge 5 3 2 5 4" xfId="7989"/>
    <cellStyle name="20% - uthevingsfarge 5 3 2 5 5" xfId="7990"/>
    <cellStyle name="20% - uthevingsfarge 5 3 2 6" xfId="7991"/>
    <cellStyle name="20% - uthevingsfarge 5 3 2 6 2" xfId="7992"/>
    <cellStyle name="20% - uthevingsfarge 5 3 2 6 3" xfId="7993"/>
    <cellStyle name="20% - uthevingsfarge 5 3 2 7" xfId="7994"/>
    <cellStyle name="20% - uthevingsfarge 5 3 2 7 2" xfId="7995"/>
    <cellStyle name="20% - uthevingsfarge 5 3 2 7 3" xfId="7996"/>
    <cellStyle name="20% - uthevingsfarge 5 3 2 8" xfId="7997"/>
    <cellStyle name="20% - uthevingsfarge 5 3 2 8 2" xfId="7998"/>
    <cellStyle name="20% - uthevingsfarge 5 3 2 9" xfId="7999"/>
    <cellStyle name="20% - uthevingsfarge 5 3 2 9 2" xfId="8000"/>
    <cellStyle name="20% - uthevingsfarge 5 3 2_Tabell 4.5-4.7" xfId="7873"/>
    <cellStyle name="20% - uthevingsfarge 5 3 3" xfId="388"/>
    <cellStyle name="20% - uthevingsfarge 5 3 3 10" xfId="8002"/>
    <cellStyle name="20% - uthevingsfarge 5 3 3 11" xfId="8003"/>
    <cellStyle name="20% - uthevingsfarge 5 3 3 2" xfId="389"/>
    <cellStyle name="20% - uthevingsfarge 5 3 3 2 10" xfId="8005"/>
    <cellStyle name="20% - uthevingsfarge 5 3 3 2 2" xfId="390"/>
    <cellStyle name="20% - uthevingsfarge 5 3 3 2 2 2" xfId="8007"/>
    <cellStyle name="20% - uthevingsfarge 5 3 3 2 2 2 2" xfId="8008"/>
    <cellStyle name="20% - uthevingsfarge 5 3 3 2 2 2 3" xfId="8009"/>
    <cellStyle name="20% - uthevingsfarge 5 3 3 2 2 3" xfId="8010"/>
    <cellStyle name="20% - uthevingsfarge 5 3 3 2 2 3 2" xfId="8011"/>
    <cellStyle name="20% - uthevingsfarge 5 3 3 2 2 3 3" xfId="8012"/>
    <cellStyle name="20% - uthevingsfarge 5 3 3 2 2 4" xfId="8013"/>
    <cellStyle name="20% - uthevingsfarge 5 3 3 2 2 5" xfId="8014"/>
    <cellStyle name="20% - uthevingsfarge 5 3 3 2 2_Tabell 4.5-4.7" xfId="8006"/>
    <cellStyle name="20% - uthevingsfarge 5 3 3 2 3" xfId="8015"/>
    <cellStyle name="20% - uthevingsfarge 5 3 3 2 3 2" xfId="8016"/>
    <cellStyle name="20% - uthevingsfarge 5 3 3 2 3 2 2" xfId="8017"/>
    <cellStyle name="20% - uthevingsfarge 5 3 3 2 3 2 3" xfId="8018"/>
    <cellStyle name="20% - uthevingsfarge 5 3 3 2 3 3" xfId="8019"/>
    <cellStyle name="20% - uthevingsfarge 5 3 3 2 3 3 2" xfId="8020"/>
    <cellStyle name="20% - uthevingsfarge 5 3 3 2 3 3 3" xfId="8021"/>
    <cellStyle name="20% - uthevingsfarge 5 3 3 2 3 4" xfId="8022"/>
    <cellStyle name="20% - uthevingsfarge 5 3 3 2 3 5" xfId="8023"/>
    <cellStyle name="20% - uthevingsfarge 5 3 3 2 4" xfId="8024"/>
    <cellStyle name="20% - uthevingsfarge 5 3 3 2 4 2" xfId="8025"/>
    <cellStyle name="20% - uthevingsfarge 5 3 3 2 4 3" xfId="8026"/>
    <cellStyle name="20% - uthevingsfarge 5 3 3 2 5" xfId="8027"/>
    <cellStyle name="20% - uthevingsfarge 5 3 3 2 5 2" xfId="8028"/>
    <cellStyle name="20% - uthevingsfarge 5 3 3 2 5 3" xfId="8029"/>
    <cellStyle name="20% - uthevingsfarge 5 3 3 2 6" xfId="8030"/>
    <cellStyle name="20% - uthevingsfarge 5 3 3 2 6 2" xfId="8031"/>
    <cellStyle name="20% - uthevingsfarge 5 3 3 2 7" xfId="8032"/>
    <cellStyle name="20% - uthevingsfarge 5 3 3 2 7 2" xfId="8033"/>
    <cellStyle name="20% - uthevingsfarge 5 3 3 2 8" xfId="8034"/>
    <cellStyle name="20% - uthevingsfarge 5 3 3 2 9" xfId="8035"/>
    <cellStyle name="20% - uthevingsfarge 5 3 3 2_Tabell 4.5-4.7" xfId="8004"/>
    <cellStyle name="20% - uthevingsfarge 5 3 3 3" xfId="391"/>
    <cellStyle name="20% - uthevingsfarge 5 3 3 3 2" xfId="8037"/>
    <cellStyle name="20% - uthevingsfarge 5 3 3 3 2 2" xfId="8038"/>
    <cellStyle name="20% - uthevingsfarge 5 3 3 3 2 3" xfId="8039"/>
    <cellStyle name="20% - uthevingsfarge 5 3 3 3 3" xfId="8040"/>
    <cellStyle name="20% - uthevingsfarge 5 3 3 3 3 2" xfId="8041"/>
    <cellStyle name="20% - uthevingsfarge 5 3 3 3 3 3" xfId="8042"/>
    <cellStyle name="20% - uthevingsfarge 5 3 3 3 4" xfId="8043"/>
    <cellStyle name="20% - uthevingsfarge 5 3 3 3 5" xfId="8044"/>
    <cellStyle name="20% - uthevingsfarge 5 3 3 3_Tabell 4.5-4.7" xfId="8036"/>
    <cellStyle name="20% - uthevingsfarge 5 3 3 4" xfId="8045"/>
    <cellStyle name="20% - uthevingsfarge 5 3 3 4 2" xfId="8046"/>
    <cellStyle name="20% - uthevingsfarge 5 3 3 4 2 2" xfId="8047"/>
    <cellStyle name="20% - uthevingsfarge 5 3 3 4 2 3" xfId="8048"/>
    <cellStyle name="20% - uthevingsfarge 5 3 3 4 3" xfId="8049"/>
    <cellStyle name="20% - uthevingsfarge 5 3 3 4 3 2" xfId="8050"/>
    <cellStyle name="20% - uthevingsfarge 5 3 3 4 3 3" xfId="8051"/>
    <cellStyle name="20% - uthevingsfarge 5 3 3 4 4" xfId="8052"/>
    <cellStyle name="20% - uthevingsfarge 5 3 3 4 5" xfId="8053"/>
    <cellStyle name="20% - uthevingsfarge 5 3 3 5" xfId="8054"/>
    <cellStyle name="20% - uthevingsfarge 5 3 3 5 2" xfId="8055"/>
    <cellStyle name="20% - uthevingsfarge 5 3 3 5 3" xfId="8056"/>
    <cellStyle name="20% - uthevingsfarge 5 3 3 6" xfId="8057"/>
    <cellStyle name="20% - uthevingsfarge 5 3 3 6 2" xfId="8058"/>
    <cellStyle name="20% - uthevingsfarge 5 3 3 6 3" xfId="8059"/>
    <cellStyle name="20% - uthevingsfarge 5 3 3 7" xfId="8060"/>
    <cellStyle name="20% - uthevingsfarge 5 3 3 7 2" xfId="8061"/>
    <cellStyle name="20% - uthevingsfarge 5 3 3 8" xfId="8062"/>
    <cellStyle name="20% - uthevingsfarge 5 3 3 8 2" xfId="8063"/>
    <cellStyle name="20% - uthevingsfarge 5 3 3 9" xfId="8064"/>
    <cellStyle name="20% - uthevingsfarge 5 3 3_Tabell 4.5-4.7" xfId="8001"/>
    <cellStyle name="20% - uthevingsfarge 5 3 4" xfId="392"/>
    <cellStyle name="20% - uthevingsfarge 5 3 4 10" xfId="8066"/>
    <cellStyle name="20% - uthevingsfarge 5 3 4 2" xfId="393"/>
    <cellStyle name="20% - uthevingsfarge 5 3 4 2 2" xfId="8068"/>
    <cellStyle name="20% - uthevingsfarge 5 3 4 2 2 2" xfId="8069"/>
    <cellStyle name="20% - uthevingsfarge 5 3 4 2 2 3" xfId="8070"/>
    <cellStyle name="20% - uthevingsfarge 5 3 4 2 3" xfId="8071"/>
    <cellStyle name="20% - uthevingsfarge 5 3 4 2 3 2" xfId="8072"/>
    <cellStyle name="20% - uthevingsfarge 5 3 4 2 3 3" xfId="8073"/>
    <cellStyle name="20% - uthevingsfarge 5 3 4 2 4" xfId="8074"/>
    <cellStyle name="20% - uthevingsfarge 5 3 4 2 5" xfId="8075"/>
    <cellStyle name="20% - uthevingsfarge 5 3 4 2_Tabell 4.5-4.7" xfId="8067"/>
    <cellStyle name="20% - uthevingsfarge 5 3 4 3" xfId="8076"/>
    <cellStyle name="20% - uthevingsfarge 5 3 4 3 2" xfId="8077"/>
    <cellStyle name="20% - uthevingsfarge 5 3 4 3 2 2" xfId="8078"/>
    <cellStyle name="20% - uthevingsfarge 5 3 4 3 2 3" xfId="8079"/>
    <cellStyle name="20% - uthevingsfarge 5 3 4 3 3" xfId="8080"/>
    <cellStyle name="20% - uthevingsfarge 5 3 4 3 3 2" xfId="8081"/>
    <cellStyle name="20% - uthevingsfarge 5 3 4 3 3 3" xfId="8082"/>
    <cellStyle name="20% - uthevingsfarge 5 3 4 3 4" xfId="8083"/>
    <cellStyle name="20% - uthevingsfarge 5 3 4 3 5" xfId="8084"/>
    <cellStyle name="20% - uthevingsfarge 5 3 4 4" xfId="8085"/>
    <cellStyle name="20% - uthevingsfarge 5 3 4 4 2" xfId="8086"/>
    <cellStyle name="20% - uthevingsfarge 5 3 4 4 3" xfId="8087"/>
    <cellStyle name="20% - uthevingsfarge 5 3 4 5" xfId="8088"/>
    <cellStyle name="20% - uthevingsfarge 5 3 4 5 2" xfId="8089"/>
    <cellStyle name="20% - uthevingsfarge 5 3 4 5 3" xfId="8090"/>
    <cellStyle name="20% - uthevingsfarge 5 3 4 6" xfId="8091"/>
    <cellStyle name="20% - uthevingsfarge 5 3 4 6 2" xfId="8092"/>
    <cellStyle name="20% - uthevingsfarge 5 3 4 7" xfId="8093"/>
    <cellStyle name="20% - uthevingsfarge 5 3 4 7 2" xfId="8094"/>
    <cellStyle name="20% - uthevingsfarge 5 3 4 8" xfId="8095"/>
    <cellStyle name="20% - uthevingsfarge 5 3 4 9" xfId="8096"/>
    <cellStyle name="20% - uthevingsfarge 5 3 4_Tabell 4.5-4.7" xfId="8065"/>
    <cellStyle name="20% - uthevingsfarge 5 3 5" xfId="394"/>
    <cellStyle name="20% - uthevingsfarge 5 3 5 2" xfId="8098"/>
    <cellStyle name="20% - uthevingsfarge 5 3 5 2 2" xfId="8099"/>
    <cellStyle name="20% - uthevingsfarge 5 3 5 2 3" xfId="8100"/>
    <cellStyle name="20% - uthevingsfarge 5 3 5 3" xfId="8101"/>
    <cellStyle name="20% - uthevingsfarge 5 3 5 3 2" xfId="8102"/>
    <cellStyle name="20% - uthevingsfarge 5 3 5 3 3" xfId="8103"/>
    <cellStyle name="20% - uthevingsfarge 5 3 5 4" xfId="8104"/>
    <cellStyle name="20% - uthevingsfarge 5 3 5 5" xfId="8105"/>
    <cellStyle name="20% - uthevingsfarge 5 3 5_Tabell 4.5-4.7" xfId="8097"/>
    <cellStyle name="20% - uthevingsfarge 5 3 6" xfId="8106"/>
    <cellStyle name="20% - uthevingsfarge 5 3 6 2" xfId="8107"/>
    <cellStyle name="20% - uthevingsfarge 5 3 6 2 2" xfId="8108"/>
    <cellStyle name="20% - uthevingsfarge 5 3 6 2 3" xfId="8109"/>
    <cellStyle name="20% - uthevingsfarge 5 3 6 3" xfId="8110"/>
    <cellStyle name="20% - uthevingsfarge 5 3 6 3 2" xfId="8111"/>
    <cellStyle name="20% - uthevingsfarge 5 3 6 3 3" xfId="8112"/>
    <cellStyle name="20% - uthevingsfarge 5 3 6 4" xfId="8113"/>
    <cellStyle name="20% - uthevingsfarge 5 3 6 5" xfId="8114"/>
    <cellStyle name="20% - uthevingsfarge 5 3 7" xfId="8115"/>
    <cellStyle name="20% - uthevingsfarge 5 3 7 2" xfId="8116"/>
    <cellStyle name="20% - uthevingsfarge 5 3 7 3" xfId="8117"/>
    <cellStyle name="20% - uthevingsfarge 5 3 8" xfId="8118"/>
    <cellStyle name="20% - uthevingsfarge 5 3 8 2" xfId="8119"/>
    <cellStyle name="20% - uthevingsfarge 5 3 8 3" xfId="8120"/>
    <cellStyle name="20% - uthevingsfarge 5 3 9" xfId="8121"/>
    <cellStyle name="20% - uthevingsfarge 5 3 9 2" xfId="8122"/>
    <cellStyle name="20% - uthevingsfarge 5 3_Tabell 4.5-4.7" xfId="7867"/>
    <cellStyle name="20% - uthevingsfarge 5 4" xfId="395"/>
    <cellStyle name="20% - uthevingsfarge 5 4 10" xfId="8124"/>
    <cellStyle name="20% - uthevingsfarge 5 4 10 2" xfId="8125"/>
    <cellStyle name="20% - uthevingsfarge 5 4 11" xfId="8126"/>
    <cellStyle name="20% - uthevingsfarge 5 4 12" xfId="8127"/>
    <cellStyle name="20% - uthevingsfarge 5 4 13" xfId="8128"/>
    <cellStyle name="20% - uthevingsfarge 5 4 2" xfId="396"/>
    <cellStyle name="20% - uthevingsfarge 5 4 2 10" xfId="8130"/>
    <cellStyle name="20% - uthevingsfarge 5 4 2 11" xfId="8131"/>
    <cellStyle name="20% - uthevingsfarge 5 4 2 12" xfId="8132"/>
    <cellStyle name="20% - uthevingsfarge 5 4 2 2" xfId="397"/>
    <cellStyle name="20% - uthevingsfarge 5 4 2 2 10" xfId="8134"/>
    <cellStyle name="20% - uthevingsfarge 5 4 2 2 11" xfId="8135"/>
    <cellStyle name="20% - uthevingsfarge 5 4 2 2 2" xfId="398"/>
    <cellStyle name="20% - uthevingsfarge 5 4 2 2 2 10" xfId="8137"/>
    <cellStyle name="20% - uthevingsfarge 5 4 2 2 2 2" xfId="399"/>
    <cellStyle name="20% - uthevingsfarge 5 4 2 2 2 2 2" xfId="8139"/>
    <cellStyle name="20% - uthevingsfarge 5 4 2 2 2 2 2 2" xfId="8140"/>
    <cellStyle name="20% - uthevingsfarge 5 4 2 2 2 2 2 3" xfId="8141"/>
    <cellStyle name="20% - uthevingsfarge 5 4 2 2 2 2 3" xfId="8142"/>
    <cellStyle name="20% - uthevingsfarge 5 4 2 2 2 2 3 2" xfId="8143"/>
    <cellStyle name="20% - uthevingsfarge 5 4 2 2 2 2 3 3" xfId="8144"/>
    <cellStyle name="20% - uthevingsfarge 5 4 2 2 2 2 4" xfId="8145"/>
    <cellStyle name="20% - uthevingsfarge 5 4 2 2 2 2 5" xfId="8146"/>
    <cellStyle name="20% - uthevingsfarge 5 4 2 2 2 2_Tabell 4.5-4.7" xfId="8138"/>
    <cellStyle name="20% - uthevingsfarge 5 4 2 2 2 3" xfId="8147"/>
    <cellStyle name="20% - uthevingsfarge 5 4 2 2 2 3 2" xfId="8148"/>
    <cellStyle name="20% - uthevingsfarge 5 4 2 2 2 3 2 2" xfId="8149"/>
    <cellStyle name="20% - uthevingsfarge 5 4 2 2 2 3 2 3" xfId="8150"/>
    <cellStyle name="20% - uthevingsfarge 5 4 2 2 2 3 3" xfId="8151"/>
    <cellStyle name="20% - uthevingsfarge 5 4 2 2 2 3 3 2" xfId="8152"/>
    <cellStyle name="20% - uthevingsfarge 5 4 2 2 2 3 3 3" xfId="8153"/>
    <cellStyle name="20% - uthevingsfarge 5 4 2 2 2 3 4" xfId="8154"/>
    <cellStyle name="20% - uthevingsfarge 5 4 2 2 2 3 5" xfId="8155"/>
    <cellStyle name="20% - uthevingsfarge 5 4 2 2 2 4" xfId="8156"/>
    <cellStyle name="20% - uthevingsfarge 5 4 2 2 2 4 2" xfId="8157"/>
    <cellStyle name="20% - uthevingsfarge 5 4 2 2 2 4 3" xfId="8158"/>
    <cellStyle name="20% - uthevingsfarge 5 4 2 2 2 5" xfId="8159"/>
    <cellStyle name="20% - uthevingsfarge 5 4 2 2 2 5 2" xfId="8160"/>
    <cellStyle name="20% - uthevingsfarge 5 4 2 2 2 5 3" xfId="8161"/>
    <cellStyle name="20% - uthevingsfarge 5 4 2 2 2 6" xfId="8162"/>
    <cellStyle name="20% - uthevingsfarge 5 4 2 2 2 6 2" xfId="8163"/>
    <cellStyle name="20% - uthevingsfarge 5 4 2 2 2 7" xfId="8164"/>
    <cellStyle name="20% - uthevingsfarge 5 4 2 2 2 7 2" xfId="8165"/>
    <cellStyle name="20% - uthevingsfarge 5 4 2 2 2 8" xfId="8166"/>
    <cellStyle name="20% - uthevingsfarge 5 4 2 2 2 9" xfId="8167"/>
    <cellStyle name="20% - uthevingsfarge 5 4 2 2 2_Tabell 4.5-4.7" xfId="8136"/>
    <cellStyle name="20% - uthevingsfarge 5 4 2 2 3" xfId="400"/>
    <cellStyle name="20% - uthevingsfarge 5 4 2 2 3 2" xfId="8169"/>
    <cellStyle name="20% - uthevingsfarge 5 4 2 2 3 2 2" xfId="8170"/>
    <cellStyle name="20% - uthevingsfarge 5 4 2 2 3 2 3" xfId="8171"/>
    <cellStyle name="20% - uthevingsfarge 5 4 2 2 3 3" xfId="8172"/>
    <cellStyle name="20% - uthevingsfarge 5 4 2 2 3 3 2" xfId="8173"/>
    <cellStyle name="20% - uthevingsfarge 5 4 2 2 3 3 3" xfId="8174"/>
    <cellStyle name="20% - uthevingsfarge 5 4 2 2 3 4" xfId="8175"/>
    <cellStyle name="20% - uthevingsfarge 5 4 2 2 3 5" xfId="8176"/>
    <cellStyle name="20% - uthevingsfarge 5 4 2 2 3_Tabell 4.5-4.7" xfId="8168"/>
    <cellStyle name="20% - uthevingsfarge 5 4 2 2 4" xfId="8177"/>
    <cellStyle name="20% - uthevingsfarge 5 4 2 2 4 2" xfId="8178"/>
    <cellStyle name="20% - uthevingsfarge 5 4 2 2 4 2 2" xfId="8179"/>
    <cellStyle name="20% - uthevingsfarge 5 4 2 2 4 2 3" xfId="8180"/>
    <cellStyle name="20% - uthevingsfarge 5 4 2 2 4 3" xfId="8181"/>
    <cellStyle name="20% - uthevingsfarge 5 4 2 2 4 3 2" xfId="8182"/>
    <cellStyle name="20% - uthevingsfarge 5 4 2 2 4 3 3" xfId="8183"/>
    <cellStyle name="20% - uthevingsfarge 5 4 2 2 4 4" xfId="8184"/>
    <cellStyle name="20% - uthevingsfarge 5 4 2 2 4 5" xfId="8185"/>
    <cellStyle name="20% - uthevingsfarge 5 4 2 2 5" xfId="8186"/>
    <cellStyle name="20% - uthevingsfarge 5 4 2 2 5 2" xfId="8187"/>
    <cellStyle name="20% - uthevingsfarge 5 4 2 2 5 3" xfId="8188"/>
    <cellStyle name="20% - uthevingsfarge 5 4 2 2 6" xfId="8189"/>
    <cellStyle name="20% - uthevingsfarge 5 4 2 2 6 2" xfId="8190"/>
    <cellStyle name="20% - uthevingsfarge 5 4 2 2 6 3" xfId="8191"/>
    <cellStyle name="20% - uthevingsfarge 5 4 2 2 7" xfId="8192"/>
    <cellStyle name="20% - uthevingsfarge 5 4 2 2 7 2" xfId="8193"/>
    <cellStyle name="20% - uthevingsfarge 5 4 2 2 8" xfId="8194"/>
    <cellStyle name="20% - uthevingsfarge 5 4 2 2 8 2" xfId="8195"/>
    <cellStyle name="20% - uthevingsfarge 5 4 2 2 9" xfId="8196"/>
    <cellStyle name="20% - uthevingsfarge 5 4 2 2_Tabell 4.5-4.7" xfId="8133"/>
    <cellStyle name="20% - uthevingsfarge 5 4 2 3" xfId="401"/>
    <cellStyle name="20% - uthevingsfarge 5 4 2 3 10" xfId="8198"/>
    <cellStyle name="20% - uthevingsfarge 5 4 2 3 2" xfId="402"/>
    <cellStyle name="20% - uthevingsfarge 5 4 2 3 2 2" xfId="8200"/>
    <cellStyle name="20% - uthevingsfarge 5 4 2 3 2 2 2" xfId="8201"/>
    <cellStyle name="20% - uthevingsfarge 5 4 2 3 2 2 3" xfId="8202"/>
    <cellStyle name="20% - uthevingsfarge 5 4 2 3 2 3" xfId="8203"/>
    <cellStyle name="20% - uthevingsfarge 5 4 2 3 2 3 2" xfId="8204"/>
    <cellStyle name="20% - uthevingsfarge 5 4 2 3 2 3 3" xfId="8205"/>
    <cellStyle name="20% - uthevingsfarge 5 4 2 3 2 4" xfId="8206"/>
    <cellStyle name="20% - uthevingsfarge 5 4 2 3 2 5" xfId="8207"/>
    <cellStyle name="20% - uthevingsfarge 5 4 2 3 2_Tabell 4.5-4.7" xfId="8199"/>
    <cellStyle name="20% - uthevingsfarge 5 4 2 3 3" xfId="8208"/>
    <cellStyle name="20% - uthevingsfarge 5 4 2 3 3 2" xfId="8209"/>
    <cellStyle name="20% - uthevingsfarge 5 4 2 3 3 2 2" xfId="8210"/>
    <cellStyle name="20% - uthevingsfarge 5 4 2 3 3 2 3" xfId="8211"/>
    <cellStyle name="20% - uthevingsfarge 5 4 2 3 3 3" xfId="8212"/>
    <cellStyle name="20% - uthevingsfarge 5 4 2 3 3 3 2" xfId="8213"/>
    <cellStyle name="20% - uthevingsfarge 5 4 2 3 3 3 3" xfId="8214"/>
    <cellStyle name="20% - uthevingsfarge 5 4 2 3 3 4" xfId="8215"/>
    <cellStyle name="20% - uthevingsfarge 5 4 2 3 3 5" xfId="8216"/>
    <cellStyle name="20% - uthevingsfarge 5 4 2 3 4" xfId="8217"/>
    <cellStyle name="20% - uthevingsfarge 5 4 2 3 4 2" xfId="8218"/>
    <cellStyle name="20% - uthevingsfarge 5 4 2 3 4 3" xfId="8219"/>
    <cellStyle name="20% - uthevingsfarge 5 4 2 3 5" xfId="8220"/>
    <cellStyle name="20% - uthevingsfarge 5 4 2 3 5 2" xfId="8221"/>
    <cellStyle name="20% - uthevingsfarge 5 4 2 3 5 3" xfId="8222"/>
    <cellStyle name="20% - uthevingsfarge 5 4 2 3 6" xfId="8223"/>
    <cellStyle name="20% - uthevingsfarge 5 4 2 3 6 2" xfId="8224"/>
    <cellStyle name="20% - uthevingsfarge 5 4 2 3 7" xfId="8225"/>
    <cellStyle name="20% - uthevingsfarge 5 4 2 3 7 2" xfId="8226"/>
    <cellStyle name="20% - uthevingsfarge 5 4 2 3 8" xfId="8227"/>
    <cellStyle name="20% - uthevingsfarge 5 4 2 3 9" xfId="8228"/>
    <cellStyle name="20% - uthevingsfarge 5 4 2 3_Tabell 4.5-4.7" xfId="8197"/>
    <cellStyle name="20% - uthevingsfarge 5 4 2 4" xfId="403"/>
    <cellStyle name="20% - uthevingsfarge 5 4 2 4 2" xfId="8230"/>
    <cellStyle name="20% - uthevingsfarge 5 4 2 4 2 2" xfId="8231"/>
    <cellStyle name="20% - uthevingsfarge 5 4 2 4 2 3" xfId="8232"/>
    <cellStyle name="20% - uthevingsfarge 5 4 2 4 3" xfId="8233"/>
    <cellStyle name="20% - uthevingsfarge 5 4 2 4 3 2" xfId="8234"/>
    <cellStyle name="20% - uthevingsfarge 5 4 2 4 3 3" xfId="8235"/>
    <cellStyle name="20% - uthevingsfarge 5 4 2 4 4" xfId="8236"/>
    <cellStyle name="20% - uthevingsfarge 5 4 2 4 5" xfId="8237"/>
    <cellStyle name="20% - uthevingsfarge 5 4 2 4_Tabell 4.5-4.7" xfId="8229"/>
    <cellStyle name="20% - uthevingsfarge 5 4 2 5" xfId="8238"/>
    <cellStyle name="20% - uthevingsfarge 5 4 2 5 2" xfId="8239"/>
    <cellStyle name="20% - uthevingsfarge 5 4 2 5 2 2" xfId="8240"/>
    <cellStyle name="20% - uthevingsfarge 5 4 2 5 2 3" xfId="8241"/>
    <cellStyle name="20% - uthevingsfarge 5 4 2 5 3" xfId="8242"/>
    <cellStyle name="20% - uthevingsfarge 5 4 2 5 3 2" xfId="8243"/>
    <cellStyle name="20% - uthevingsfarge 5 4 2 5 3 3" xfId="8244"/>
    <cellStyle name="20% - uthevingsfarge 5 4 2 5 4" xfId="8245"/>
    <cellStyle name="20% - uthevingsfarge 5 4 2 5 5" xfId="8246"/>
    <cellStyle name="20% - uthevingsfarge 5 4 2 6" xfId="8247"/>
    <cellStyle name="20% - uthevingsfarge 5 4 2 6 2" xfId="8248"/>
    <cellStyle name="20% - uthevingsfarge 5 4 2 6 3" xfId="8249"/>
    <cellStyle name="20% - uthevingsfarge 5 4 2 7" xfId="8250"/>
    <cellStyle name="20% - uthevingsfarge 5 4 2 7 2" xfId="8251"/>
    <cellStyle name="20% - uthevingsfarge 5 4 2 7 3" xfId="8252"/>
    <cellStyle name="20% - uthevingsfarge 5 4 2 8" xfId="8253"/>
    <cellStyle name="20% - uthevingsfarge 5 4 2 8 2" xfId="8254"/>
    <cellStyle name="20% - uthevingsfarge 5 4 2 9" xfId="8255"/>
    <cellStyle name="20% - uthevingsfarge 5 4 2 9 2" xfId="8256"/>
    <cellStyle name="20% - uthevingsfarge 5 4 2_Tabell 4.5-4.7" xfId="8129"/>
    <cellStyle name="20% - uthevingsfarge 5 4 3" xfId="404"/>
    <cellStyle name="20% - uthevingsfarge 5 4 3 10" xfId="8258"/>
    <cellStyle name="20% - uthevingsfarge 5 4 3 11" xfId="8259"/>
    <cellStyle name="20% - uthevingsfarge 5 4 3 2" xfId="405"/>
    <cellStyle name="20% - uthevingsfarge 5 4 3 2 10" xfId="8261"/>
    <cellStyle name="20% - uthevingsfarge 5 4 3 2 2" xfId="406"/>
    <cellStyle name="20% - uthevingsfarge 5 4 3 2 2 2" xfId="8263"/>
    <cellStyle name="20% - uthevingsfarge 5 4 3 2 2 2 2" xfId="8264"/>
    <cellStyle name="20% - uthevingsfarge 5 4 3 2 2 2 3" xfId="8265"/>
    <cellStyle name="20% - uthevingsfarge 5 4 3 2 2 3" xfId="8266"/>
    <cellStyle name="20% - uthevingsfarge 5 4 3 2 2 3 2" xfId="8267"/>
    <cellStyle name="20% - uthevingsfarge 5 4 3 2 2 3 3" xfId="8268"/>
    <cellStyle name="20% - uthevingsfarge 5 4 3 2 2 4" xfId="8269"/>
    <cellStyle name="20% - uthevingsfarge 5 4 3 2 2 5" xfId="8270"/>
    <cellStyle name="20% - uthevingsfarge 5 4 3 2 2_Tabell 4.5-4.7" xfId="8262"/>
    <cellStyle name="20% - uthevingsfarge 5 4 3 2 3" xfId="8271"/>
    <cellStyle name="20% - uthevingsfarge 5 4 3 2 3 2" xfId="8272"/>
    <cellStyle name="20% - uthevingsfarge 5 4 3 2 3 2 2" xfId="8273"/>
    <cellStyle name="20% - uthevingsfarge 5 4 3 2 3 2 3" xfId="8274"/>
    <cellStyle name="20% - uthevingsfarge 5 4 3 2 3 3" xfId="8275"/>
    <cellStyle name="20% - uthevingsfarge 5 4 3 2 3 3 2" xfId="8276"/>
    <cellStyle name="20% - uthevingsfarge 5 4 3 2 3 3 3" xfId="8277"/>
    <cellStyle name="20% - uthevingsfarge 5 4 3 2 3 4" xfId="8278"/>
    <cellStyle name="20% - uthevingsfarge 5 4 3 2 3 5" xfId="8279"/>
    <cellStyle name="20% - uthevingsfarge 5 4 3 2 4" xfId="8280"/>
    <cellStyle name="20% - uthevingsfarge 5 4 3 2 4 2" xfId="8281"/>
    <cellStyle name="20% - uthevingsfarge 5 4 3 2 4 3" xfId="8282"/>
    <cellStyle name="20% - uthevingsfarge 5 4 3 2 5" xfId="8283"/>
    <cellStyle name="20% - uthevingsfarge 5 4 3 2 5 2" xfId="8284"/>
    <cellStyle name="20% - uthevingsfarge 5 4 3 2 5 3" xfId="8285"/>
    <cellStyle name="20% - uthevingsfarge 5 4 3 2 6" xfId="8286"/>
    <cellStyle name="20% - uthevingsfarge 5 4 3 2 6 2" xfId="8287"/>
    <cellStyle name="20% - uthevingsfarge 5 4 3 2 7" xfId="8288"/>
    <cellStyle name="20% - uthevingsfarge 5 4 3 2 7 2" xfId="8289"/>
    <cellStyle name="20% - uthevingsfarge 5 4 3 2 8" xfId="8290"/>
    <cellStyle name="20% - uthevingsfarge 5 4 3 2 9" xfId="8291"/>
    <cellStyle name="20% - uthevingsfarge 5 4 3 2_Tabell 4.5-4.7" xfId="8260"/>
    <cellStyle name="20% - uthevingsfarge 5 4 3 3" xfId="407"/>
    <cellStyle name="20% - uthevingsfarge 5 4 3 3 2" xfId="8293"/>
    <cellStyle name="20% - uthevingsfarge 5 4 3 3 2 2" xfId="8294"/>
    <cellStyle name="20% - uthevingsfarge 5 4 3 3 2 3" xfId="8295"/>
    <cellStyle name="20% - uthevingsfarge 5 4 3 3 3" xfId="8296"/>
    <cellStyle name="20% - uthevingsfarge 5 4 3 3 3 2" xfId="8297"/>
    <cellStyle name="20% - uthevingsfarge 5 4 3 3 3 3" xfId="8298"/>
    <cellStyle name="20% - uthevingsfarge 5 4 3 3 4" xfId="8299"/>
    <cellStyle name="20% - uthevingsfarge 5 4 3 3 5" xfId="8300"/>
    <cellStyle name="20% - uthevingsfarge 5 4 3 3_Tabell 4.5-4.7" xfId="8292"/>
    <cellStyle name="20% - uthevingsfarge 5 4 3 4" xfId="8301"/>
    <cellStyle name="20% - uthevingsfarge 5 4 3 4 2" xfId="8302"/>
    <cellStyle name="20% - uthevingsfarge 5 4 3 4 2 2" xfId="8303"/>
    <cellStyle name="20% - uthevingsfarge 5 4 3 4 2 3" xfId="8304"/>
    <cellStyle name="20% - uthevingsfarge 5 4 3 4 3" xfId="8305"/>
    <cellStyle name="20% - uthevingsfarge 5 4 3 4 3 2" xfId="8306"/>
    <cellStyle name="20% - uthevingsfarge 5 4 3 4 3 3" xfId="8307"/>
    <cellStyle name="20% - uthevingsfarge 5 4 3 4 4" xfId="8308"/>
    <cellStyle name="20% - uthevingsfarge 5 4 3 4 5" xfId="8309"/>
    <cellStyle name="20% - uthevingsfarge 5 4 3 5" xfId="8310"/>
    <cellStyle name="20% - uthevingsfarge 5 4 3 5 2" xfId="8311"/>
    <cellStyle name="20% - uthevingsfarge 5 4 3 5 3" xfId="8312"/>
    <cellStyle name="20% - uthevingsfarge 5 4 3 6" xfId="8313"/>
    <cellStyle name="20% - uthevingsfarge 5 4 3 6 2" xfId="8314"/>
    <cellStyle name="20% - uthevingsfarge 5 4 3 6 3" xfId="8315"/>
    <cellStyle name="20% - uthevingsfarge 5 4 3 7" xfId="8316"/>
    <cellStyle name="20% - uthevingsfarge 5 4 3 7 2" xfId="8317"/>
    <cellStyle name="20% - uthevingsfarge 5 4 3 8" xfId="8318"/>
    <cellStyle name="20% - uthevingsfarge 5 4 3 8 2" xfId="8319"/>
    <cellStyle name="20% - uthevingsfarge 5 4 3 9" xfId="8320"/>
    <cellStyle name="20% - uthevingsfarge 5 4 3_Tabell 4.5-4.7" xfId="8257"/>
    <cellStyle name="20% - uthevingsfarge 5 4 4" xfId="408"/>
    <cellStyle name="20% - uthevingsfarge 5 4 4 10" xfId="8322"/>
    <cellStyle name="20% - uthevingsfarge 5 4 4 2" xfId="409"/>
    <cellStyle name="20% - uthevingsfarge 5 4 4 2 2" xfId="8324"/>
    <cellStyle name="20% - uthevingsfarge 5 4 4 2 2 2" xfId="8325"/>
    <cellStyle name="20% - uthevingsfarge 5 4 4 2 2 3" xfId="8326"/>
    <cellStyle name="20% - uthevingsfarge 5 4 4 2 3" xfId="8327"/>
    <cellStyle name="20% - uthevingsfarge 5 4 4 2 3 2" xfId="8328"/>
    <cellStyle name="20% - uthevingsfarge 5 4 4 2 3 3" xfId="8329"/>
    <cellStyle name="20% - uthevingsfarge 5 4 4 2 4" xfId="8330"/>
    <cellStyle name="20% - uthevingsfarge 5 4 4 2 5" xfId="8331"/>
    <cellStyle name="20% - uthevingsfarge 5 4 4 2_Tabell 4.5-4.7" xfId="8323"/>
    <cellStyle name="20% - uthevingsfarge 5 4 4 3" xfId="8332"/>
    <cellStyle name="20% - uthevingsfarge 5 4 4 3 2" xfId="8333"/>
    <cellStyle name="20% - uthevingsfarge 5 4 4 3 2 2" xfId="8334"/>
    <cellStyle name="20% - uthevingsfarge 5 4 4 3 2 3" xfId="8335"/>
    <cellStyle name="20% - uthevingsfarge 5 4 4 3 3" xfId="8336"/>
    <cellStyle name="20% - uthevingsfarge 5 4 4 3 3 2" xfId="8337"/>
    <cellStyle name="20% - uthevingsfarge 5 4 4 3 3 3" xfId="8338"/>
    <cellStyle name="20% - uthevingsfarge 5 4 4 3 4" xfId="8339"/>
    <cellStyle name="20% - uthevingsfarge 5 4 4 3 5" xfId="8340"/>
    <cellStyle name="20% - uthevingsfarge 5 4 4 4" xfId="8341"/>
    <cellStyle name="20% - uthevingsfarge 5 4 4 4 2" xfId="8342"/>
    <cellStyle name="20% - uthevingsfarge 5 4 4 4 3" xfId="8343"/>
    <cellStyle name="20% - uthevingsfarge 5 4 4 5" xfId="8344"/>
    <cellStyle name="20% - uthevingsfarge 5 4 4 5 2" xfId="8345"/>
    <cellStyle name="20% - uthevingsfarge 5 4 4 5 3" xfId="8346"/>
    <cellStyle name="20% - uthevingsfarge 5 4 4 6" xfId="8347"/>
    <cellStyle name="20% - uthevingsfarge 5 4 4 6 2" xfId="8348"/>
    <cellStyle name="20% - uthevingsfarge 5 4 4 7" xfId="8349"/>
    <cellStyle name="20% - uthevingsfarge 5 4 4 7 2" xfId="8350"/>
    <cellStyle name="20% - uthevingsfarge 5 4 4 8" xfId="8351"/>
    <cellStyle name="20% - uthevingsfarge 5 4 4 9" xfId="8352"/>
    <cellStyle name="20% - uthevingsfarge 5 4 4_Tabell 4.5-4.7" xfId="8321"/>
    <cellStyle name="20% - uthevingsfarge 5 4 5" xfId="410"/>
    <cellStyle name="20% - uthevingsfarge 5 4 5 2" xfId="8354"/>
    <cellStyle name="20% - uthevingsfarge 5 4 5 2 2" xfId="8355"/>
    <cellStyle name="20% - uthevingsfarge 5 4 5 2 3" xfId="8356"/>
    <cellStyle name="20% - uthevingsfarge 5 4 5 3" xfId="8357"/>
    <cellStyle name="20% - uthevingsfarge 5 4 5 3 2" xfId="8358"/>
    <cellStyle name="20% - uthevingsfarge 5 4 5 3 3" xfId="8359"/>
    <cellStyle name="20% - uthevingsfarge 5 4 5 4" xfId="8360"/>
    <cellStyle name="20% - uthevingsfarge 5 4 5 5" xfId="8361"/>
    <cellStyle name="20% - uthevingsfarge 5 4 5_Tabell 4.5-4.7" xfId="8353"/>
    <cellStyle name="20% - uthevingsfarge 5 4 6" xfId="8362"/>
    <cellStyle name="20% - uthevingsfarge 5 4 6 2" xfId="8363"/>
    <cellStyle name="20% - uthevingsfarge 5 4 6 2 2" xfId="8364"/>
    <cellStyle name="20% - uthevingsfarge 5 4 6 2 3" xfId="8365"/>
    <cellStyle name="20% - uthevingsfarge 5 4 6 3" xfId="8366"/>
    <cellStyle name="20% - uthevingsfarge 5 4 6 3 2" xfId="8367"/>
    <cellStyle name="20% - uthevingsfarge 5 4 6 3 3" xfId="8368"/>
    <cellStyle name="20% - uthevingsfarge 5 4 6 4" xfId="8369"/>
    <cellStyle name="20% - uthevingsfarge 5 4 6 5" xfId="8370"/>
    <cellStyle name="20% - uthevingsfarge 5 4 7" xfId="8371"/>
    <cellStyle name="20% - uthevingsfarge 5 4 7 2" xfId="8372"/>
    <cellStyle name="20% - uthevingsfarge 5 4 7 3" xfId="8373"/>
    <cellStyle name="20% - uthevingsfarge 5 4 8" xfId="8374"/>
    <cellStyle name="20% - uthevingsfarge 5 4 8 2" xfId="8375"/>
    <cellStyle name="20% - uthevingsfarge 5 4 8 3" xfId="8376"/>
    <cellStyle name="20% - uthevingsfarge 5 4 9" xfId="8377"/>
    <cellStyle name="20% - uthevingsfarge 5 4 9 2" xfId="8378"/>
    <cellStyle name="20% - uthevingsfarge 5 4_Tabell 4.5-4.7" xfId="8123"/>
    <cellStyle name="20% - uthevingsfarge 5 5" xfId="411"/>
    <cellStyle name="20% - uthevingsfarge 5 5 10" xfId="8380"/>
    <cellStyle name="20% - uthevingsfarge 5 5 10 2" xfId="8381"/>
    <cellStyle name="20% - uthevingsfarge 5 5 11" xfId="8382"/>
    <cellStyle name="20% - uthevingsfarge 5 5 12" xfId="8383"/>
    <cellStyle name="20% - uthevingsfarge 5 5 13" xfId="8384"/>
    <cellStyle name="20% - uthevingsfarge 5 5 2" xfId="412"/>
    <cellStyle name="20% - uthevingsfarge 5 5 2 10" xfId="8386"/>
    <cellStyle name="20% - uthevingsfarge 5 5 2 11" xfId="8387"/>
    <cellStyle name="20% - uthevingsfarge 5 5 2 12" xfId="8388"/>
    <cellStyle name="20% - uthevingsfarge 5 5 2 2" xfId="413"/>
    <cellStyle name="20% - uthevingsfarge 5 5 2 2 10" xfId="8390"/>
    <cellStyle name="20% - uthevingsfarge 5 5 2 2 11" xfId="8391"/>
    <cellStyle name="20% - uthevingsfarge 5 5 2 2 2" xfId="414"/>
    <cellStyle name="20% - uthevingsfarge 5 5 2 2 2 10" xfId="8393"/>
    <cellStyle name="20% - uthevingsfarge 5 5 2 2 2 2" xfId="415"/>
    <cellStyle name="20% - uthevingsfarge 5 5 2 2 2 2 2" xfId="8395"/>
    <cellStyle name="20% - uthevingsfarge 5 5 2 2 2 2 2 2" xfId="8396"/>
    <cellStyle name="20% - uthevingsfarge 5 5 2 2 2 2 2 3" xfId="8397"/>
    <cellStyle name="20% - uthevingsfarge 5 5 2 2 2 2 3" xfId="8398"/>
    <cellStyle name="20% - uthevingsfarge 5 5 2 2 2 2 3 2" xfId="8399"/>
    <cellStyle name="20% - uthevingsfarge 5 5 2 2 2 2 3 3" xfId="8400"/>
    <cellStyle name="20% - uthevingsfarge 5 5 2 2 2 2 4" xfId="8401"/>
    <cellStyle name="20% - uthevingsfarge 5 5 2 2 2 2 5" xfId="8402"/>
    <cellStyle name="20% - uthevingsfarge 5 5 2 2 2 2_Tabell 4.5-4.7" xfId="8394"/>
    <cellStyle name="20% - uthevingsfarge 5 5 2 2 2 3" xfId="8403"/>
    <cellStyle name="20% - uthevingsfarge 5 5 2 2 2 3 2" xfId="8404"/>
    <cellStyle name="20% - uthevingsfarge 5 5 2 2 2 3 2 2" xfId="8405"/>
    <cellStyle name="20% - uthevingsfarge 5 5 2 2 2 3 2 3" xfId="8406"/>
    <cellStyle name="20% - uthevingsfarge 5 5 2 2 2 3 3" xfId="8407"/>
    <cellStyle name="20% - uthevingsfarge 5 5 2 2 2 3 3 2" xfId="8408"/>
    <cellStyle name="20% - uthevingsfarge 5 5 2 2 2 3 3 3" xfId="8409"/>
    <cellStyle name="20% - uthevingsfarge 5 5 2 2 2 3 4" xfId="8410"/>
    <cellStyle name="20% - uthevingsfarge 5 5 2 2 2 3 5" xfId="8411"/>
    <cellStyle name="20% - uthevingsfarge 5 5 2 2 2 4" xfId="8412"/>
    <cellStyle name="20% - uthevingsfarge 5 5 2 2 2 4 2" xfId="8413"/>
    <cellStyle name="20% - uthevingsfarge 5 5 2 2 2 4 3" xfId="8414"/>
    <cellStyle name="20% - uthevingsfarge 5 5 2 2 2 5" xfId="8415"/>
    <cellStyle name="20% - uthevingsfarge 5 5 2 2 2 5 2" xfId="8416"/>
    <cellStyle name="20% - uthevingsfarge 5 5 2 2 2 5 3" xfId="8417"/>
    <cellStyle name="20% - uthevingsfarge 5 5 2 2 2 6" xfId="8418"/>
    <cellStyle name="20% - uthevingsfarge 5 5 2 2 2 6 2" xfId="8419"/>
    <cellStyle name="20% - uthevingsfarge 5 5 2 2 2 7" xfId="8420"/>
    <cellStyle name="20% - uthevingsfarge 5 5 2 2 2 7 2" xfId="8421"/>
    <cellStyle name="20% - uthevingsfarge 5 5 2 2 2 8" xfId="8422"/>
    <cellStyle name="20% - uthevingsfarge 5 5 2 2 2 9" xfId="8423"/>
    <cellStyle name="20% - uthevingsfarge 5 5 2 2 2_Tabell 4.5-4.7" xfId="8392"/>
    <cellStyle name="20% - uthevingsfarge 5 5 2 2 3" xfId="416"/>
    <cellStyle name="20% - uthevingsfarge 5 5 2 2 3 2" xfId="8425"/>
    <cellStyle name="20% - uthevingsfarge 5 5 2 2 3 2 2" xfId="8426"/>
    <cellStyle name="20% - uthevingsfarge 5 5 2 2 3 2 3" xfId="8427"/>
    <cellStyle name="20% - uthevingsfarge 5 5 2 2 3 3" xfId="8428"/>
    <cellStyle name="20% - uthevingsfarge 5 5 2 2 3 3 2" xfId="8429"/>
    <cellStyle name="20% - uthevingsfarge 5 5 2 2 3 3 3" xfId="8430"/>
    <cellStyle name="20% - uthevingsfarge 5 5 2 2 3 4" xfId="8431"/>
    <cellStyle name="20% - uthevingsfarge 5 5 2 2 3 5" xfId="8432"/>
    <cellStyle name="20% - uthevingsfarge 5 5 2 2 3_Tabell 4.5-4.7" xfId="8424"/>
    <cellStyle name="20% - uthevingsfarge 5 5 2 2 4" xfId="8433"/>
    <cellStyle name="20% - uthevingsfarge 5 5 2 2 4 2" xfId="8434"/>
    <cellStyle name="20% - uthevingsfarge 5 5 2 2 4 2 2" xfId="8435"/>
    <cellStyle name="20% - uthevingsfarge 5 5 2 2 4 2 3" xfId="8436"/>
    <cellStyle name="20% - uthevingsfarge 5 5 2 2 4 3" xfId="8437"/>
    <cellStyle name="20% - uthevingsfarge 5 5 2 2 4 3 2" xfId="8438"/>
    <cellStyle name="20% - uthevingsfarge 5 5 2 2 4 3 3" xfId="8439"/>
    <cellStyle name="20% - uthevingsfarge 5 5 2 2 4 4" xfId="8440"/>
    <cellStyle name="20% - uthevingsfarge 5 5 2 2 4 5" xfId="8441"/>
    <cellStyle name="20% - uthevingsfarge 5 5 2 2 5" xfId="8442"/>
    <cellStyle name="20% - uthevingsfarge 5 5 2 2 5 2" xfId="8443"/>
    <cellStyle name="20% - uthevingsfarge 5 5 2 2 5 3" xfId="8444"/>
    <cellStyle name="20% - uthevingsfarge 5 5 2 2 6" xfId="8445"/>
    <cellStyle name="20% - uthevingsfarge 5 5 2 2 6 2" xfId="8446"/>
    <cellStyle name="20% - uthevingsfarge 5 5 2 2 6 3" xfId="8447"/>
    <cellStyle name="20% - uthevingsfarge 5 5 2 2 7" xfId="8448"/>
    <cellStyle name="20% - uthevingsfarge 5 5 2 2 7 2" xfId="8449"/>
    <cellStyle name="20% - uthevingsfarge 5 5 2 2 8" xfId="8450"/>
    <cellStyle name="20% - uthevingsfarge 5 5 2 2 8 2" xfId="8451"/>
    <cellStyle name="20% - uthevingsfarge 5 5 2 2 9" xfId="8452"/>
    <cellStyle name="20% - uthevingsfarge 5 5 2 2_Tabell 4.5-4.7" xfId="8389"/>
    <cellStyle name="20% - uthevingsfarge 5 5 2 3" xfId="417"/>
    <cellStyle name="20% - uthevingsfarge 5 5 2 3 10" xfId="8454"/>
    <cellStyle name="20% - uthevingsfarge 5 5 2 3 2" xfId="418"/>
    <cellStyle name="20% - uthevingsfarge 5 5 2 3 2 2" xfId="8456"/>
    <cellStyle name="20% - uthevingsfarge 5 5 2 3 2 2 2" xfId="8457"/>
    <cellStyle name="20% - uthevingsfarge 5 5 2 3 2 2 3" xfId="8458"/>
    <cellStyle name="20% - uthevingsfarge 5 5 2 3 2 3" xfId="8459"/>
    <cellStyle name="20% - uthevingsfarge 5 5 2 3 2 3 2" xfId="8460"/>
    <cellStyle name="20% - uthevingsfarge 5 5 2 3 2 3 3" xfId="8461"/>
    <cellStyle name="20% - uthevingsfarge 5 5 2 3 2 4" xfId="8462"/>
    <cellStyle name="20% - uthevingsfarge 5 5 2 3 2 5" xfId="8463"/>
    <cellStyle name="20% - uthevingsfarge 5 5 2 3 2_Tabell 4.5-4.7" xfId="8455"/>
    <cellStyle name="20% - uthevingsfarge 5 5 2 3 3" xfId="8464"/>
    <cellStyle name="20% - uthevingsfarge 5 5 2 3 3 2" xfId="8465"/>
    <cellStyle name="20% - uthevingsfarge 5 5 2 3 3 2 2" xfId="8466"/>
    <cellStyle name="20% - uthevingsfarge 5 5 2 3 3 2 3" xfId="8467"/>
    <cellStyle name="20% - uthevingsfarge 5 5 2 3 3 3" xfId="8468"/>
    <cellStyle name="20% - uthevingsfarge 5 5 2 3 3 3 2" xfId="8469"/>
    <cellStyle name="20% - uthevingsfarge 5 5 2 3 3 3 3" xfId="8470"/>
    <cellStyle name="20% - uthevingsfarge 5 5 2 3 3 4" xfId="8471"/>
    <cellStyle name="20% - uthevingsfarge 5 5 2 3 3 5" xfId="8472"/>
    <cellStyle name="20% - uthevingsfarge 5 5 2 3 4" xfId="8473"/>
    <cellStyle name="20% - uthevingsfarge 5 5 2 3 4 2" xfId="8474"/>
    <cellStyle name="20% - uthevingsfarge 5 5 2 3 4 3" xfId="8475"/>
    <cellStyle name="20% - uthevingsfarge 5 5 2 3 5" xfId="8476"/>
    <cellStyle name="20% - uthevingsfarge 5 5 2 3 5 2" xfId="8477"/>
    <cellStyle name="20% - uthevingsfarge 5 5 2 3 5 3" xfId="8478"/>
    <cellStyle name="20% - uthevingsfarge 5 5 2 3 6" xfId="8479"/>
    <cellStyle name="20% - uthevingsfarge 5 5 2 3 6 2" xfId="8480"/>
    <cellStyle name="20% - uthevingsfarge 5 5 2 3 7" xfId="8481"/>
    <cellStyle name="20% - uthevingsfarge 5 5 2 3 7 2" xfId="8482"/>
    <cellStyle name="20% - uthevingsfarge 5 5 2 3 8" xfId="8483"/>
    <cellStyle name="20% - uthevingsfarge 5 5 2 3 9" xfId="8484"/>
    <cellStyle name="20% - uthevingsfarge 5 5 2 3_Tabell 4.5-4.7" xfId="8453"/>
    <cellStyle name="20% - uthevingsfarge 5 5 2 4" xfId="419"/>
    <cellStyle name="20% - uthevingsfarge 5 5 2 4 2" xfId="8486"/>
    <cellStyle name="20% - uthevingsfarge 5 5 2 4 2 2" xfId="8487"/>
    <cellStyle name="20% - uthevingsfarge 5 5 2 4 2 3" xfId="8488"/>
    <cellStyle name="20% - uthevingsfarge 5 5 2 4 3" xfId="8489"/>
    <cellStyle name="20% - uthevingsfarge 5 5 2 4 3 2" xfId="8490"/>
    <cellStyle name="20% - uthevingsfarge 5 5 2 4 3 3" xfId="8491"/>
    <cellStyle name="20% - uthevingsfarge 5 5 2 4 4" xfId="8492"/>
    <cellStyle name="20% - uthevingsfarge 5 5 2 4 5" xfId="8493"/>
    <cellStyle name="20% - uthevingsfarge 5 5 2 4_Tabell 4.5-4.7" xfId="8485"/>
    <cellStyle name="20% - uthevingsfarge 5 5 2 5" xfId="8494"/>
    <cellStyle name="20% - uthevingsfarge 5 5 2 5 2" xfId="8495"/>
    <cellStyle name="20% - uthevingsfarge 5 5 2 5 2 2" xfId="8496"/>
    <cellStyle name="20% - uthevingsfarge 5 5 2 5 2 3" xfId="8497"/>
    <cellStyle name="20% - uthevingsfarge 5 5 2 5 3" xfId="8498"/>
    <cellStyle name="20% - uthevingsfarge 5 5 2 5 3 2" xfId="8499"/>
    <cellStyle name="20% - uthevingsfarge 5 5 2 5 3 3" xfId="8500"/>
    <cellStyle name="20% - uthevingsfarge 5 5 2 5 4" xfId="8501"/>
    <cellStyle name="20% - uthevingsfarge 5 5 2 5 5" xfId="8502"/>
    <cellStyle name="20% - uthevingsfarge 5 5 2 6" xfId="8503"/>
    <cellStyle name="20% - uthevingsfarge 5 5 2 6 2" xfId="8504"/>
    <cellStyle name="20% - uthevingsfarge 5 5 2 6 3" xfId="8505"/>
    <cellStyle name="20% - uthevingsfarge 5 5 2 7" xfId="8506"/>
    <cellStyle name="20% - uthevingsfarge 5 5 2 7 2" xfId="8507"/>
    <cellStyle name="20% - uthevingsfarge 5 5 2 7 3" xfId="8508"/>
    <cellStyle name="20% - uthevingsfarge 5 5 2 8" xfId="8509"/>
    <cellStyle name="20% - uthevingsfarge 5 5 2 8 2" xfId="8510"/>
    <cellStyle name="20% - uthevingsfarge 5 5 2 9" xfId="8511"/>
    <cellStyle name="20% - uthevingsfarge 5 5 2 9 2" xfId="8512"/>
    <cellStyle name="20% - uthevingsfarge 5 5 2_Tabell 4.5-4.7" xfId="8385"/>
    <cellStyle name="20% - uthevingsfarge 5 5 3" xfId="420"/>
    <cellStyle name="20% - uthevingsfarge 5 5 3 10" xfId="8514"/>
    <cellStyle name="20% - uthevingsfarge 5 5 3 11" xfId="8515"/>
    <cellStyle name="20% - uthevingsfarge 5 5 3 2" xfId="421"/>
    <cellStyle name="20% - uthevingsfarge 5 5 3 2 10" xfId="8517"/>
    <cellStyle name="20% - uthevingsfarge 5 5 3 2 2" xfId="422"/>
    <cellStyle name="20% - uthevingsfarge 5 5 3 2 2 2" xfId="8519"/>
    <cellStyle name="20% - uthevingsfarge 5 5 3 2 2 2 2" xfId="8520"/>
    <cellStyle name="20% - uthevingsfarge 5 5 3 2 2 2 3" xfId="8521"/>
    <cellStyle name="20% - uthevingsfarge 5 5 3 2 2 3" xfId="8522"/>
    <cellStyle name="20% - uthevingsfarge 5 5 3 2 2 3 2" xfId="8523"/>
    <cellStyle name="20% - uthevingsfarge 5 5 3 2 2 3 3" xfId="8524"/>
    <cellStyle name="20% - uthevingsfarge 5 5 3 2 2 4" xfId="8525"/>
    <cellStyle name="20% - uthevingsfarge 5 5 3 2 2 5" xfId="8526"/>
    <cellStyle name="20% - uthevingsfarge 5 5 3 2 2_Tabell 4.5-4.7" xfId="8518"/>
    <cellStyle name="20% - uthevingsfarge 5 5 3 2 3" xfId="8527"/>
    <cellStyle name="20% - uthevingsfarge 5 5 3 2 3 2" xfId="8528"/>
    <cellStyle name="20% - uthevingsfarge 5 5 3 2 3 2 2" xfId="8529"/>
    <cellStyle name="20% - uthevingsfarge 5 5 3 2 3 2 3" xfId="8530"/>
    <cellStyle name="20% - uthevingsfarge 5 5 3 2 3 3" xfId="8531"/>
    <cellStyle name="20% - uthevingsfarge 5 5 3 2 3 3 2" xfId="8532"/>
    <cellStyle name="20% - uthevingsfarge 5 5 3 2 3 3 3" xfId="8533"/>
    <cellStyle name="20% - uthevingsfarge 5 5 3 2 3 4" xfId="8534"/>
    <cellStyle name="20% - uthevingsfarge 5 5 3 2 3 5" xfId="8535"/>
    <cellStyle name="20% - uthevingsfarge 5 5 3 2 4" xfId="8536"/>
    <cellStyle name="20% - uthevingsfarge 5 5 3 2 4 2" xfId="8537"/>
    <cellStyle name="20% - uthevingsfarge 5 5 3 2 4 3" xfId="8538"/>
    <cellStyle name="20% - uthevingsfarge 5 5 3 2 5" xfId="8539"/>
    <cellStyle name="20% - uthevingsfarge 5 5 3 2 5 2" xfId="8540"/>
    <cellStyle name="20% - uthevingsfarge 5 5 3 2 5 3" xfId="8541"/>
    <cellStyle name="20% - uthevingsfarge 5 5 3 2 6" xfId="8542"/>
    <cellStyle name="20% - uthevingsfarge 5 5 3 2 6 2" xfId="8543"/>
    <cellStyle name="20% - uthevingsfarge 5 5 3 2 7" xfId="8544"/>
    <cellStyle name="20% - uthevingsfarge 5 5 3 2 7 2" xfId="8545"/>
    <cellStyle name="20% - uthevingsfarge 5 5 3 2 8" xfId="8546"/>
    <cellStyle name="20% - uthevingsfarge 5 5 3 2 9" xfId="8547"/>
    <cellStyle name="20% - uthevingsfarge 5 5 3 2_Tabell 4.5-4.7" xfId="8516"/>
    <cellStyle name="20% - uthevingsfarge 5 5 3 3" xfId="423"/>
    <cellStyle name="20% - uthevingsfarge 5 5 3 3 2" xfId="8549"/>
    <cellStyle name="20% - uthevingsfarge 5 5 3 3 2 2" xfId="8550"/>
    <cellStyle name="20% - uthevingsfarge 5 5 3 3 2 3" xfId="8551"/>
    <cellStyle name="20% - uthevingsfarge 5 5 3 3 3" xfId="8552"/>
    <cellStyle name="20% - uthevingsfarge 5 5 3 3 3 2" xfId="8553"/>
    <cellStyle name="20% - uthevingsfarge 5 5 3 3 3 3" xfId="8554"/>
    <cellStyle name="20% - uthevingsfarge 5 5 3 3 4" xfId="8555"/>
    <cellStyle name="20% - uthevingsfarge 5 5 3 3 5" xfId="8556"/>
    <cellStyle name="20% - uthevingsfarge 5 5 3 3_Tabell 4.5-4.7" xfId="8548"/>
    <cellStyle name="20% - uthevingsfarge 5 5 3 4" xfId="8557"/>
    <cellStyle name="20% - uthevingsfarge 5 5 3 4 2" xfId="8558"/>
    <cellStyle name="20% - uthevingsfarge 5 5 3 4 2 2" xfId="8559"/>
    <cellStyle name="20% - uthevingsfarge 5 5 3 4 2 3" xfId="8560"/>
    <cellStyle name="20% - uthevingsfarge 5 5 3 4 3" xfId="8561"/>
    <cellStyle name="20% - uthevingsfarge 5 5 3 4 3 2" xfId="8562"/>
    <cellStyle name="20% - uthevingsfarge 5 5 3 4 3 3" xfId="8563"/>
    <cellStyle name="20% - uthevingsfarge 5 5 3 4 4" xfId="8564"/>
    <cellStyle name="20% - uthevingsfarge 5 5 3 4 5" xfId="8565"/>
    <cellStyle name="20% - uthevingsfarge 5 5 3 5" xfId="8566"/>
    <cellStyle name="20% - uthevingsfarge 5 5 3 5 2" xfId="8567"/>
    <cellStyle name="20% - uthevingsfarge 5 5 3 5 3" xfId="8568"/>
    <cellStyle name="20% - uthevingsfarge 5 5 3 6" xfId="8569"/>
    <cellStyle name="20% - uthevingsfarge 5 5 3 6 2" xfId="8570"/>
    <cellStyle name="20% - uthevingsfarge 5 5 3 6 3" xfId="8571"/>
    <cellStyle name="20% - uthevingsfarge 5 5 3 7" xfId="8572"/>
    <cellStyle name="20% - uthevingsfarge 5 5 3 7 2" xfId="8573"/>
    <cellStyle name="20% - uthevingsfarge 5 5 3 8" xfId="8574"/>
    <cellStyle name="20% - uthevingsfarge 5 5 3 8 2" xfId="8575"/>
    <cellStyle name="20% - uthevingsfarge 5 5 3 9" xfId="8576"/>
    <cellStyle name="20% - uthevingsfarge 5 5 3_Tabell 4.5-4.7" xfId="8513"/>
    <cellStyle name="20% - uthevingsfarge 5 5 4" xfId="424"/>
    <cellStyle name="20% - uthevingsfarge 5 5 4 10" xfId="8578"/>
    <cellStyle name="20% - uthevingsfarge 5 5 4 2" xfId="425"/>
    <cellStyle name="20% - uthevingsfarge 5 5 4 2 2" xfId="8580"/>
    <cellStyle name="20% - uthevingsfarge 5 5 4 2 2 2" xfId="8581"/>
    <cellStyle name="20% - uthevingsfarge 5 5 4 2 2 3" xfId="8582"/>
    <cellStyle name="20% - uthevingsfarge 5 5 4 2 3" xfId="8583"/>
    <cellStyle name="20% - uthevingsfarge 5 5 4 2 3 2" xfId="8584"/>
    <cellStyle name="20% - uthevingsfarge 5 5 4 2 3 3" xfId="8585"/>
    <cellStyle name="20% - uthevingsfarge 5 5 4 2 4" xfId="8586"/>
    <cellStyle name="20% - uthevingsfarge 5 5 4 2 5" xfId="8587"/>
    <cellStyle name="20% - uthevingsfarge 5 5 4 2_Tabell 4.5-4.7" xfId="8579"/>
    <cellStyle name="20% - uthevingsfarge 5 5 4 3" xfId="8588"/>
    <cellStyle name="20% - uthevingsfarge 5 5 4 3 2" xfId="8589"/>
    <cellStyle name="20% - uthevingsfarge 5 5 4 3 2 2" xfId="8590"/>
    <cellStyle name="20% - uthevingsfarge 5 5 4 3 2 3" xfId="8591"/>
    <cellStyle name="20% - uthevingsfarge 5 5 4 3 3" xfId="8592"/>
    <cellStyle name="20% - uthevingsfarge 5 5 4 3 3 2" xfId="8593"/>
    <cellStyle name="20% - uthevingsfarge 5 5 4 3 3 3" xfId="8594"/>
    <cellStyle name="20% - uthevingsfarge 5 5 4 3 4" xfId="8595"/>
    <cellStyle name="20% - uthevingsfarge 5 5 4 3 5" xfId="8596"/>
    <cellStyle name="20% - uthevingsfarge 5 5 4 4" xfId="8597"/>
    <cellStyle name="20% - uthevingsfarge 5 5 4 4 2" xfId="8598"/>
    <cellStyle name="20% - uthevingsfarge 5 5 4 4 3" xfId="8599"/>
    <cellStyle name="20% - uthevingsfarge 5 5 4 5" xfId="8600"/>
    <cellStyle name="20% - uthevingsfarge 5 5 4 5 2" xfId="8601"/>
    <cellStyle name="20% - uthevingsfarge 5 5 4 5 3" xfId="8602"/>
    <cellStyle name="20% - uthevingsfarge 5 5 4 6" xfId="8603"/>
    <cellStyle name="20% - uthevingsfarge 5 5 4 6 2" xfId="8604"/>
    <cellStyle name="20% - uthevingsfarge 5 5 4 7" xfId="8605"/>
    <cellStyle name="20% - uthevingsfarge 5 5 4 7 2" xfId="8606"/>
    <cellStyle name="20% - uthevingsfarge 5 5 4 8" xfId="8607"/>
    <cellStyle name="20% - uthevingsfarge 5 5 4 9" xfId="8608"/>
    <cellStyle name="20% - uthevingsfarge 5 5 4_Tabell 4.5-4.7" xfId="8577"/>
    <cellStyle name="20% - uthevingsfarge 5 5 5" xfId="426"/>
    <cellStyle name="20% - uthevingsfarge 5 5 5 2" xfId="8610"/>
    <cellStyle name="20% - uthevingsfarge 5 5 5 2 2" xfId="8611"/>
    <cellStyle name="20% - uthevingsfarge 5 5 5 2 3" xfId="8612"/>
    <cellStyle name="20% - uthevingsfarge 5 5 5 3" xfId="8613"/>
    <cellStyle name="20% - uthevingsfarge 5 5 5 3 2" xfId="8614"/>
    <cellStyle name="20% - uthevingsfarge 5 5 5 3 3" xfId="8615"/>
    <cellStyle name="20% - uthevingsfarge 5 5 5 4" xfId="8616"/>
    <cellStyle name="20% - uthevingsfarge 5 5 5 5" xfId="8617"/>
    <cellStyle name="20% - uthevingsfarge 5 5 5_Tabell 4.5-4.7" xfId="8609"/>
    <cellStyle name="20% - uthevingsfarge 5 5 6" xfId="8618"/>
    <cellStyle name="20% - uthevingsfarge 5 5 6 2" xfId="8619"/>
    <cellStyle name="20% - uthevingsfarge 5 5 6 2 2" xfId="8620"/>
    <cellStyle name="20% - uthevingsfarge 5 5 6 2 3" xfId="8621"/>
    <cellStyle name="20% - uthevingsfarge 5 5 6 3" xfId="8622"/>
    <cellStyle name="20% - uthevingsfarge 5 5 6 3 2" xfId="8623"/>
    <cellStyle name="20% - uthevingsfarge 5 5 6 3 3" xfId="8624"/>
    <cellStyle name="20% - uthevingsfarge 5 5 6 4" xfId="8625"/>
    <cellStyle name="20% - uthevingsfarge 5 5 6 5" xfId="8626"/>
    <cellStyle name="20% - uthevingsfarge 5 5 7" xfId="8627"/>
    <cellStyle name="20% - uthevingsfarge 5 5 7 2" xfId="8628"/>
    <cellStyle name="20% - uthevingsfarge 5 5 7 3" xfId="8629"/>
    <cellStyle name="20% - uthevingsfarge 5 5 8" xfId="8630"/>
    <cellStyle name="20% - uthevingsfarge 5 5 8 2" xfId="8631"/>
    <cellStyle name="20% - uthevingsfarge 5 5 8 3" xfId="8632"/>
    <cellStyle name="20% - uthevingsfarge 5 5 9" xfId="8633"/>
    <cellStyle name="20% - uthevingsfarge 5 5 9 2" xfId="8634"/>
    <cellStyle name="20% - uthevingsfarge 5 5_Tabell 4.5-4.7" xfId="8379"/>
    <cellStyle name="20% - uthevingsfarge 5 6" xfId="427"/>
    <cellStyle name="20% - uthevingsfarge 5 6 10" xfId="8636"/>
    <cellStyle name="20% - uthevingsfarge 5 6 11" xfId="8637"/>
    <cellStyle name="20% - uthevingsfarge 5 6 12" xfId="8638"/>
    <cellStyle name="20% - uthevingsfarge 5 6 2" xfId="428"/>
    <cellStyle name="20% - uthevingsfarge 5 6 2 10" xfId="8640"/>
    <cellStyle name="20% - uthevingsfarge 5 6 2 11" xfId="8641"/>
    <cellStyle name="20% - uthevingsfarge 5 6 2 2" xfId="429"/>
    <cellStyle name="20% - uthevingsfarge 5 6 2 2 10" xfId="8643"/>
    <cellStyle name="20% - uthevingsfarge 5 6 2 2 2" xfId="430"/>
    <cellStyle name="20% - uthevingsfarge 5 6 2 2 2 2" xfId="8645"/>
    <cellStyle name="20% - uthevingsfarge 5 6 2 2 2 2 2" xfId="8646"/>
    <cellStyle name="20% - uthevingsfarge 5 6 2 2 2 2 3" xfId="8647"/>
    <cellStyle name="20% - uthevingsfarge 5 6 2 2 2 3" xfId="8648"/>
    <cellStyle name="20% - uthevingsfarge 5 6 2 2 2 3 2" xfId="8649"/>
    <cellStyle name="20% - uthevingsfarge 5 6 2 2 2 3 3" xfId="8650"/>
    <cellStyle name="20% - uthevingsfarge 5 6 2 2 2 4" xfId="8651"/>
    <cellStyle name="20% - uthevingsfarge 5 6 2 2 2 5" xfId="8652"/>
    <cellStyle name="20% - uthevingsfarge 5 6 2 2 2_Tabell 4.5-4.7" xfId="8644"/>
    <cellStyle name="20% - uthevingsfarge 5 6 2 2 3" xfId="8653"/>
    <cellStyle name="20% - uthevingsfarge 5 6 2 2 3 2" xfId="8654"/>
    <cellStyle name="20% - uthevingsfarge 5 6 2 2 3 2 2" xfId="8655"/>
    <cellStyle name="20% - uthevingsfarge 5 6 2 2 3 2 3" xfId="8656"/>
    <cellStyle name="20% - uthevingsfarge 5 6 2 2 3 3" xfId="8657"/>
    <cellStyle name="20% - uthevingsfarge 5 6 2 2 3 3 2" xfId="8658"/>
    <cellStyle name="20% - uthevingsfarge 5 6 2 2 3 3 3" xfId="8659"/>
    <cellStyle name="20% - uthevingsfarge 5 6 2 2 3 4" xfId="8660"/>
    <cellStyle name="20% - uthevingsfarge 5 6 2 2 3 5" xfId="8661"/>
    <cellStyle name="20% - uthevingsfarge 5 6 2 2 4" xfId="8662"/>
    <cellStyle name="20% - uthevingsfarge 5 6 2 2 4 2" xfId="8663"/>
    <cellStyle name="20% - uthevingsfarge 5 6 2 2 4 3" xfId="8664"/>
    <cellStyle name="20% - uthevingsfarge 5 6 2 2 5" xfId="8665"/>
    <cellStyle name="20% - uthevingsfarge 5 6 2 2 5 2" xfId="8666"/>
    <cellStyle name="20% - uthevingsfarge 5 6 2 2 5 3" xfId="8667"/>
    <cellStyle name="20% - uthevingsfarge 5 6 2 2 6" xfId="8668"/>
    <cellStyle name="20% - uthevingsfarge 5 6 2 2 6 2" xfId="8669"/>
    <cellStyle name="20% - uthevingsfarge 5 6 2 2 7" xfId="8670"/>
    <cellStyle name="20% - uthevingsfarge 5 6 2 2 7 2" xfId="8671"/>
    <cellStyle name="20% - uthevingsfarge 5 6 2 2 8" xfId="8672"/>
    <cellStyle name="20% - uthevingsfarge 5 6 2 2 9" xfId="8673"/>
    <cellStyle name="20% - uthevingsfarge 5 6 2 2_Tabell 4.5-4.7" xfId="8642"/>
    <cellStyle name="20% - uthevingsfarge 5 6 2 3" xfId="431"/>
    <cellStyle name="20% - uthevingsfarge 5 6 2 3 2" xfId="8675"/>
    <cellStyle name="20% - uthevingsfarge 5 6 2 3 2 2" xfId="8676"/>
    <cellStyle name="20% - uthevingsfarge 5 6 2 3 2 3" xfId="8677"/>
    <cellStyle name="20% - uthevingsfarge 5 6 2 3 3" xfId="8678"/>
    <cellStyle name="20% - uthevingsfarge 5 6 2 3 3 2" xfId="8679"/>
    <cellStyle name="20% - uthevingsfarge 5 6 2 3 3 3" xfId="8680"/>
    <cellStyle name="20% - uthevingsfarge 5 6 2 3 4" xfId="8681"/>
    <cellStyle name="20% - uthevingsfarge 5 6 2 3 5" xfId="8682"/>
    <cellStyle name="20% - uthevingsfarge 5 6 2 3_Tabell 4.5-4.7" xfId="8674"/>
    <cellStyle name="20% - uthevingsfarge 5 6 2 4" xfId="8683"/>
    <cellStyle name="20% - uthevingsfarge 5 6 2 4 2" xfId="8684"/>
    <cellStyle name="20% - uthevingsfarge 5 6 2 4 2 2" xfId="8685"/>
    <cellStyle name="20% - uthevingsfarge 5 6 2 4 2 3" xfId="8686"/>
    <cellStyle name="20% - uthevingsfarge 5 6 2 4 3" xfId="8687"/>
    <cellStyle name="20% - uthevingsfarge 5 6 2 4 3 2" xfId="8688"/>
    <cellStyle name="20% - uthevingsfarge 5 6 2 4 3 3" xfId="8689"/>
    <cellStyle name="20% - uthevingsfarge 5 6 2 4 4" xfId="8690"/>
    <cellStyle name="20% - uthevingsfarge 5 6 2 4 5" xfId="8691"/>
    <cellStyle name="20% - uthevingsfarge 5 6 2 5" xfId="8692"/>
    <cellStyle name="20% - uthevingsfarge 5 6 2 5 2" xfId="8693"/>
    <cellStyle name="20% - uthevingsfarge 5 6 2 5 3" xfId="8694"/>
    <cellStyle name="20% - uthevingsfarge 5 6 2 6" xfId="8695"/>
    <cellStyle name="20% - uthevingsfarge 5 6 2 6 2" xfId="8696"/>
    <cellStyle name="20% - uthevingsfarge 5 6 2 6 3" xfId="8697"/>
    <cellStyle name="20% - uthevingsfarge 5 6 2 7" xfId="8698"/>
    <cellStyle name="20% - uthevingsfarge 5 6 2 7 2" xfId="8699"/>
    <cellStyle name="20% - uthevingsfarge 5 6 2 8" xfId="8700"/>
    <cellStyle name="20% - uthevingsfarge 5 6 2 8 2" xfId="8701"/>
    <cellStyle name="20% - uthevingsfarge 5 6 2 9" xfId="8702"/>
    <cellStyle name="20% - uthevingsfarge 5 6 2_Tabell 4.5-4.7" xfId="8639"/>
    <cellStyle name="20% - uthevingsfarge 5 6 3" xfId="432"/>
    <cellStyle name="20% - uthevingsfarge 5 6 3 10" xfId="8704"/>
    <cellStyle name="20% - uthevingsfarge 5 6 3 2" xfId="433"/>
    <cellStyle name="20% - uthevingsfarge 5 6 3 2 2" xfId="8706"/>
    <cellStyle name="20% - uthevingsfarge 5 6 3 2 2 2" xfId="8707"/>
    <cellStyle name="20% - uthevingsfarge 5 6 3 2 2 3" xfId="8708"/>
    <cellStyle name="20% - uthevingsfarge 5 6 3 2 3" xfId="8709"/>
    <cellStyle name="20% - uthevingsfarge 5 6 3 2 3 2" xfId="8710"/>
    <cellStyle name="20% - uthevingsfarge 5 6 3 2 3 3" xfId="8711"/>
    <cellStyle name="20% - uthevingsfarge 5 6 3 2 4" xfId="8712"/>
    <cellStyle name="20% - uthevingsfarge 5 6 3 2 5" xfId="8713"/>
    <cellStyle name="20% - uthevingsfarge 5 6 3 2_Tabell 4.5-4.7" xfId="8705"/>
    <cellStyle name="20% - uthevingsfarge 5 6 3 3" xfId="8714"/>
    <cellStyle name="20% - uthevingsfarge 5 6 3 3 2" xfId="8715"/>
    <cellStyle name="20% - uthevingsfarge 5 6 3 3 2 2" xfId="8716"/>
    <cellStyle name="20% - uthevingsfarge 5 6 3 3 2 3" xfId="8717"/>
    <cellStyle name="20% - uthevingsfarge 5 6 3 3 3" xfId="8718"/>
    <cellStyle name="20% - uthevingsfarge 5 6 3 3 3 2" xfId="8719"/>
    <cellStyle name="20% - uthevingsfarge 5 6 3 3 3 3" xfId="8720"/>
    <cellStyle name="20% - uthevingsfarge 5 6 3 3 4" xfId="8721"/>
    <cellStyle name="20% - uthevingsfarge 5 6 3 3 5" xfId="8722"/>
    <cellStyle name="20% - uthevingsfarge 5 6 3 4" xfId="8723"/>
    <cellStyle name="20% - uthevingsfarge 5 6 3 4 2" xfId="8724"/>
    <cellStyle name="20% - uthevingsfarge 5 6 3 4 3" xfId="8725"/>
    <cellStyle name="20% - uthevingsfarge 5 6 3 5" xfId="8726"/>
    <cellStyle name="20% - uthevingsfarge 5 6 3 5 2" xfId="8727"/>
    <cellStyle name="20% - uthevingsfarge 5 6 3 5 3" xfId="8728"/>
    <cellStyle name="20% - uthevingsfarge 5 6 3 6" xfId="8729"/>
    <cellStyle name="20% - uthevingsfarge 5 6 3 6 2" xfId="8730"/>
    <cellStyle name="20% - uthevingsfarge 5 6 3 7" xfId="8731"/>
    <cellStyle name="20% - uthevingsfarge 5 6 3 7 2" xfId="8732"/>
    <cellStyle name="20% - uthevingsfarge 5 6 3 8" xfId="8733"/>
    <cellStyle name="20% - uthevingsfarge 5 6 3 9" xfId="8734"/>
    <cellStyle name="20% - uthevingsfarge 5 6 3_Tabell 4.5-4.7" xfId="8703"/>
    <cellStyle name="20% - uthevingsfarge 5 6 4" xfId="434"/>
    <cellStyle name="20% - uthevingsfarge 5 6 4 2" xfId="8736"/>
    <cellStyle name="20% - uthevingsfarge 5 6 4 2 2" xfId="8737"/>
    <cellStyle name="20% - uthevingsfarge 5 6 4 2 3" xfId="8738"/>
    <cellStyle name="20% - uthevingsfarge 5 6 4 3" xfId="8739"/>
    <cellStyle name="20% - uthevingsfarge 5 6 4 3 2" xfId="8740"/>
    <cellStyle name="20% - uthevingsfarge 5 6 4 3 3" xfId="8741"/>
    <cellStyle name="20% - uthevingsfarge 5 6 4 4" xfId="8742"/>
    <cellStyle name="20% - uthevingsfarge 5 6 4 5" xfId="8743"/>
    <cellStyle name="20% - uthevingsfarge 5 6 4_Tabell 4.5-4.7" xfId="8735"/>
    <cellStyle name="20% - uthevingsfarge 5 6 5" xfId="8744"/>
    <cellStyle name="20% - uthevingsfarge 5 6 5 2" xfId="8745"/>
    <cellStyle name="20% - uthevingsfarge 5 6 5 2 2" xfId="8746"/>
    <cellStyle name="20% - uthevingsfarge 5 6 5 2 3" xfId="8747"/>
    <cellStyle name="20% - uthevingsfarge 5 6 5 3" xfId="8748"/>
    <cellStyle name="20% - uthevingsfarge 5 6 5 3 2" xfId="8749"/>
    <cellStyle name="20% - uthevingsfarge 5 6 5 3 3" xfId="8750"/>
    <cellStyle name="20% - uthevingsfarge 5 6 5 4" xfId="8751"/>
    <cellStyle name="20% - uthevingsfarge 5 6 5 5" xfId="8752"/>
    <cellStyle name="20% - uthevingsfarge 5 6 6" xfId="8753"/>
    <cellStyle name="20% - uthevingsfarge 5 6 6 2" xfId="8754"/>
    <cellStyle name="20% - uthevingsfarge 5 6 6 3" xfId="8755"/>
    <cellStyle name="20% - uthevingsfarge 5 6 7" xfId="8756"/>
    <cellStyle name="20% - uthevingsfarge 5 6 7 2" xfId="8757"/>
    <cellStyle name="20% - uthevingsfarge 5 6 7 3" xfId="8758"/>
    <cellStyle name="20% - uthevingsfarge 5 6 8" xfId="8759"/>
    <cellStyle name="20% - uthevingsfarge 5 6 8 2" xfId="8760"/>
    <cellStyle name="20% - uthevingsfarge 5 6 9" xfId="8761"/>
    <cellStyle name="20% - uthevingsfarge 5 6 9 2" xfId="8762"/>
    <cellStyle name="20% - uthevingsfarge 5 6_Tabell 4.5-4.7" xfId="8635"/>
    <cellStyle name="20% - uthevingsfarge 5 7" xfId="435"/>
    <cellStyle name="20% - uthevingsfarge 5 7 10" xfId="8764"/>
    <cellStyle name="20% - uthevingsfarge 5 7 11" xfId="8765"/>
    <cellStyle name="20% - uthevingsfarge 5 7 2" xfId="436"/>
    <cellStyle name="20% - uthevingsfarge 5 7 2 10" xfId="8767"/>
    <cellStyle name="20% - uthevingsfarge 5 7 2 2" xfId="437"/>
    <cellStyle name="20% - uthevingsfarge 5 7 2 2 2" xfId="8769"/>
    <cellStyle name="20% - uthevingsfarge 5 7 2 2 2 2" xfId="8770"/>
    <cellStyle name="20% - uthevingsfarge 5 7 2 2 2 3" xfId="8771"/>
    <cellStyle name="20% - uthevingsfarge 5 7 2 2 3" xfId="8772"/>
    <cellStyle name="20% - uthevingsfarge 5 7 2 2 3 2" xfId="8773"/>
    <cellStyle name="20% - uthevingsfarge 5 7 2 2 3 3" xfId="8774"/>
    <cellStyle name="20% - uthevingsfarge 5 7 2 2 4" xfId="8775"/>
    <cellStyle name="20% - uthevingsfarge 5 7 2 2 5" xfId="8776"/>
    <cellStyle name="20% - uthevingsfarge 5 7 2 2_Tabell 4.5-4.7" xfId="8768"/>
    <cellStyle name="20% - uthevingsfarge 5 7 2 3" xfId="8777"/>
    <cellStyle name="20% - uthevingsfarge 5 7 2 3 2" xfId="8778"/>
    <cellStyle name="20% - uthevingsfarge 5 7 2 3 2 2" xfId="8779"/>
    <cellStyle name="20% - uthevingsfarge 5 7 2 3 2 3" xfId="8780"/>
    <cellStyle name="20% - uthevingsfarge 5 7 2 3 3" xfId="8781"/>
    <cellStyle name="20% - uthevingsfarge 5 7 2 3 3 2" xfId="8782"/>
    <cellStyle name="20% - uthevingsfarge 5 7 2 3 3 3" xfId="8783"/>
    <cellStyle name="20% - uthevingsfarge 5 7 2 3 4" xfId="8784"/>
    <cellStyle name="20% - uthevingsfarge 5 7 2 3 5" xfId="8785"/>
    <cellStyle name="20% - uthevingsfarge 5 7 2 4" xfId="8786"/>
    <cellStyle name="20% - uthevingsfarge 5 7 2 4 2" xfId="8787"/>
    <cellStyle name="20% - uthevingsfarge 5 7 2 4 3" xfId="8788"/>
    <cellStyle name="20% - uthevingsfarge 5 7 2 5" xfId="8789"/>
    <cellStyle name="20% - uthevingsfarge 5 7 2 5 2" xfId="8790"/>
    <cellStyle name="20% - uthevingsfarge 5 7 2 5 3" xfId="8791"/>
    <cellStyle name="20% - uthevingsfarge 5 7 2 6" xfId="8792"/>
    <cellStyle name="20% - uthevingsfarge 5 7 2 6 2" xfId="8793"/>
    <cellStyle name="20% - uthevingsfarge 5 7 2 7" xfId="8794"/>
    <cellStyle name="20% - uthevingsfarge 5 7 2 7 2" xfId="8795"/>
    <cellStyle name="20% - uthevingsfarge 5 7 2 8" xfId="8796"/>
    <cellStyle name="20% - uthevingsfarge 5 7 2 9" xfId="8797"/>
    <cellStyle name="20% - uthevingsfarge 5 7 2_Tabell 4.5-4.7" xfId="8766"/>
    <cellStyle name="20% - uthevingsfarge 5 7 3" xfId="438"/>
    <cellStyle name="20% - uthevingsfarge 5 7 3 2" xfId="8799"/>
    <cellStyle name="20% - uthevingsfarge 5 7 3 2 2" xfId="8800"/>
    <cellStyle name="20% - uthevingsfarge 5 7 3 2 3" xfId="8801"/>
    <cellStyle name="20% - uthevingsfarge 5 7 3 3" xfId="8802"/>
    <cellStyle name="20% - uthevingsfarge 5 7 3 3 2" xfId="8803"/>
    <cellStyle name="20% - uthevingsfarge 5 7 3 3 3" xfId="8804"/>
    <cellStyle name="20% - uthevingsfarge 5 7 3 4" xfId="8805"/>
    <cellStyle name="20% - uthevingsfarge 5 7 3 5" xfId="8806"/>
    <cellStyle name="20% - uthevingsfarge 5 7 3_Tabell 4.5-4.7" xfId="8798"/>
    <cellStyle name="20% - uthevingsfarge 5 7 4" xfId="8807"/>
    <cellStyle name="20% - uthevingsfarge 5 7 4 2" xfId="8808"/>
    <cellStyle name="20% - uthevingsfarge 5 7 4 2 2" xfId="8809"/>
    <cellStyle name="20% - uthevingsfarge 5 7 4 2 3" xfId="8810"/>
    <cellStyle name="20% - uthevingsfarge 5 7 4 3" xfId="8811"/>
    <cellStyle name="20% - uthevingsfarge 5 7 4 3 2" xfId="8812"/>
    <cellStyle name="20% - uthevingsfarge 5 7 4 3 3" xfId="8813"/>
    <cellStyle name="20% - uthevingsfarge 5 7 4 4" xfId="8814"/>
    <cellStyle name="20% - uthevingsfarge 5 7 4 5" xfId="8815"/>
    <cellStyle name="20% - uthevingsfarge 5 7 5" xfId="8816"/>
    <cellStyle name="20% - uthevingsfarge 5 7 5 2" xfId="8817"/>
    <cellStyle name="20% - uthevingsfarge 5 7 5 3" xfId="8818"/>
    <cellStyle name="20% - uthevingsfarge 5 7 6" xfId="8819"/>
    <cellStyle name="20% - uthevingsfarge 5 7 6 2" xfId="8820"/>
    <cellStyle name="20% - uthevingsfarge 5 7 6 3" xfId="8821"/>
    <cellStyle name="20% - uthevingsfarge 5 7 7" xfId="8822"/>
    <cellStyle name="20% - uthevingsfarge 5 7 7 2" xfId="8823"/>
    <cellStyle name="20% - uthevingsfarge 5 7 8" xfId="8824"/>
    <cellStyle name="20% - uthevingsfarge 5 7 8 2" xfId="8825"/>
    <cellStyle name="20% - uthevingsfarge 5 7 9" xfId="8826"/>
    <cellStyle name="20% - uthevingsfarge 5 7_Tabell 4.5-4.7" xfId="8763"/>
    <cellStyle name="20% - uthevingsfarge 5 8" xfId="439"/>
    <cellStyle name="20% - uthevingsfarge 5 8 10" xfId="8828"/>
    <cellStyle name="20% - uthevingsfarge 5 8 11" xfId="8829"/>
    <cellStyle name="20% - uthevingsfarge 5 8 2" xfId="440"/>
    <cellStyle name="20% - uthevingsfarge 5 8 2 10" xfId="8831"/>
    <cellStyle name="20% - uthevingsfarge 5 8 2 2" xfId="441"/>
    <cellStyle name="20% - uthevingsfarge 5 8 2 2 2" xfId="8833"/>
    <cellStyle name="20% - uthevingsfarge 5 8 2 2 2 2" xfId="8834"/>
    <cellStyle name="20% - uthevingsfarge 5 8 2 2 2 3" xfId="8835"/>
    <cellStyle name="20% - uthevingsfarge 5 8 2 2 3" xfId="8836"/>
    <cellStyle name="20% - uthevingsfarge 5 8 2 2 3 2" xfId="8837"/>
    <cellStyle name="20% - uthevingsfarge 5 8 2 2 3 3" xfId="8838"/>
    <cellStyle name="20% - uthevingsfarge 5 8 2 2 4" xfId="8839"/>
    <cellStyle name="20% - uthevingsfarge 5 8 2 2 5" xfId="8840"/>
    <cellStyle name="20% - uthevingsfarge 5 8 2 2_Tabell 4.5-4.7" xfId="8832"/>
    <cellStyle name="20% - uthevingsfarge 5 8 2 3" xfId="8841"/>
    <cellStyle name="20% - uthevingsfarge 5 8 2 3 2" xfId="8842"/>
    <cellStyle name="20% - uthevingsfarge 5 8 2 3 2 2" xfId="8843"/>
    <cellStyle name="20% - uthevingsfarge 5 8 2 3 2 3" xfId="8844"/>
    <cellStyle name="20% - uthevingsfarge 5 8 2 3 3" xfId="8845"/>
    <cellStyle name="20% - uthevingsfarge 5 8 2 3 3 2" xfId="8846"/>
    <cellStyle name="20% - uthevingsfarge 5 8 2 3 3 3" xfId="8847"/>
    <cellStyle name="20% - uthevingsfarge 5 8 2 3 4" xfId="8848"/>
    <cellStyle name="20% - uthevingsfarge 5 8 2 3 5" xfId="8849"/>
    <cellStyle name="20% - uthevingsfarge 5 8 2 4" xfId="8850"/>
    <cellStyle name="20% - uthevingsfarge 5 8 2 4 2" xfId="8851"/>
    <cellStyle name="20% - uthevingsfarge 5 8 2 4 3" xfId="8852"/>
    <cellStyle name="20% - uthevingsfarge 5 8 2 5" xfId="8853"/>
    <cellStyle name="20% - uthevingsfarge 5 8 2 5 2" xfId="8854"/>
    <cellStyle name="20% - uthevingsfarge 5 8 2 5 3" xfId="8855"/>
    <cellStyle name="20% - uthevingsfarge 5 8 2 6" xfId="8856"/>
    <cellStyle name="20% - uthevingsfarge 5 8 2 6 2" xfId="8857"/>
    <cellStyle name="20% - uthevingsfarge 5 8 2 7" xfId="8858"/>
    <cellStyle name="20% - uthevingsfarge 5 8 2 7 2" xfId="8859"/>
    <cellStyle name="20% - uthevingsfarge 5 8 2 8" xfId="8860"/>
    <cellStyle name="20% - uthevingsfarge 5 8 2 9" xfId="8861"/>
    <cellStyle name="20% - uthevingsfarge 5 8 2_Tabell 4.5-4.7" xfId="8830"/>
    <cellStyle name="20% - uthevingsfarge 5 8 3" xfId="442"/>
    <cellStyle name="20% - uthevingsfarge 5 8 3 2" xfId="8863"/>
    <cellStyle name="20% - uthevingsfarge 5 8 3 2 2" xfId="8864"/>
    <cellStyle name="20% - uthevingsfarge 5 8 3 2 3" xfId="8865"/>
    <cellStyle name="20% - uthevingsfarge 5 8 3 3" xfId="8866"/>
    <cellStyle name="20% - uthevingsfarge 5 8 3 3 2" xfId="8867"/>
    <cellStyle name="20% - uthevingsfarge 5 8 3 3 3" xfId="8868"/>
    <cellStyle name="20% - uthevingsfarge 5 8 3 4" xfId="8869"/>
    <cellStyle name="20% - uthevingsfarge 5 8 3 5" xfId="8870"/>
    <cellStyle name="20% - uthevingsfarge 5 8 3_Tabell 4.5-4.7" xfId="8862"/>
    <cellStyle name="20% - uthevingsfarge 5 8 4" xfId="8871"/>
    <cellStyle name="20% - uthevingsfarge 5 8 4 2" xfId="8872"/>
    <cellStyle name="20% - uthevingsfarge 5 8 4 2 2" xfId="8873"/>
    <cellStyle name="20% - uthevingsfarge 5 8 4 2 3" xfId="8874"/>
    <cellStyle name="20% - uthevingsfarge 5 8 4 3" xfId="8875"/>
    <cellStyle name="20% - uthevingsfarge 5 8 4 3 2" xfId="8876"/>
    <cellStyle name="20% - uthevingsfarge 5 8 4 3 3" xfId="8877"/>
    <cellStyle name="20% - uthevingsfarge 5 8 4 4" xfId="8878"/>
    <cellStyle name="20% - uthevingsfarge 5 8 4 5" xfId="8879"/>
    <cellStyle name="20% - uthevingsfarge 5 8 5" xfId="8880"/>
    <cellStyle name="20% - uthevingsfarge 5 8 5 2" xfId="8881"/>
    <cellStyle name="20% - uthevingsfarge 5 8 5 3" xfId="8882"/>
    <cellStyle name="20% - uthevingsfarge 5 8 6" xfId="8883"/>
    <cellStyle name="20% - uthevingsfarge 5 8 6 2" xfId="8884"/>
    <cellStyle name="20% - uthevingsfarge 5 8 6 3" xfId="8885"/>
    <cellStyle name="20% - uthevingsfarge 5 8 7" xfId="8886"/>
    <cellStyle name="20% - uthevingsfarge 5 8 7 2" xfId="8887"/>
    <cellStyle name="20% - uthevingsfarge 5 8 8" xfId="8888"/>
    <cellStyle name="20% - uthevingsfarge 5 8 8 2" xfId="8889"/>
    <cellStyle name="20% - uthevingsfarge 5 8 9" xfId="8890"/>
    <cellStyle name="20% - uthevingsfarge 5 8_Tabell 4.5-4.7" xfId="8827"/>
    <cellStyle name="20% - uthevingsfarge 5 9" xfId="443"/>
    <cellStyle name="20% - uthevingsfarge 5 9 10" xfId="8892"/>
    <cellStyle name="20% - uthevingsfarge 5 9 2" xfId="444"/>
    <cellStyle name="20% - uthevingsfarge 5 9 2 2" xfId="8894"/>
    <cellStyle name="20% - uthevingsfarge 5 9 2 2 2" xfId="8895"/>
    <cellStyle name="20% - uthevingsfarge 5 9 2 2 3" xfId="8896"/>
    <cellStyle name="20% - uthevingsfarge 5 9 2 3" xfId="8897"/>
    <cellStyle name="20% - uthevingsfarge 5 9 2 3 2" xfId="8898"/>
    <cellStyle name="20% - uthevingsfarge 5 9 2 3 3" xfId="8899"/>
    <cellStyle name="20% - uthevingsfarge 5 9 2 4" xfId="8900"/>
    <cellStyle name="20% - uthevingsfarge 5 9 2 5" xfId="8901"/>
    <cellStyle name="20% - uthevingsfarge 5 9 2_Tabell 4.5-4.7" xfId="8893"/>
    <cellStyle name="20% - uthevingsfarge 5 9 3" xfId="8902"/>
    <cellStyle name="20% - uthevingsfarge 5 9 3 2" xfId="8903"/>
    <cellStyle name="20% - uthevingsfarge 5 9 3 2 2" xfId="8904"/>
    <cellStyle name="20% - uthevingsfarge 5 9 3 2 3" xfId="8905"/>
    <cellStyle name="20% - uthevingsfarge 5 9 3 3" xfId="8906"/>
    <cellStyle name="20% - uthevingsfarge 5 9 3 3 2" xfId="8907"/>
    <cellStyle name="20% - uthevingsfarge 5 9 3 3 3" xfId="8908"/>
    <cellStyle name="20% - uthevingsfarge 5 9 3 4" xfId="8909"/>
    <cellStyle name="20% - uthevingsfarge 5 9 3 5" xfId="8910"/>
    <cellStyle name="20% - uthevingsfarge 5 9 4" xfId="8911"/>
    <cellStyle name="20% - uthevingsfarge 5 9 4 2" xfId="8912"/>
    <cellStyle name="20% - uthevingsfarge 5 9 4 3" xfId="8913"/>
    <cellStyle name="20% - uthevingsfarge 5 9 5" xfId="8914"/>
    <cellStyle name="20% - uthevingsfarge 5 9 5 2" xfId="8915"/>
    <cellStyle name="20% - uthevingsfarge 5 9 5 3" xfId="8916"/>
    <cellStyle name="20% - uthevingsfarge 5 9 6" xfId="8917"/>
    <cellStyle name="20% - uthevingsfarge 5 9 6 2" xfId="8918"/>
    <cellStyle name="20% - uthevingsfarge 5 9 7" xfId="8919"/>
    <cellStyle name="20% - uthevingsfarge 5 9 7 2" xfId="8920"/>
    <cellStyle name="20% - uthevingsfarge 5 9 8" xfId="8921"/>
    <cellStyle name="20% - uthevingsfarge 5 9 9" xfId="8922"/>
    <cellStyle name="20% - uthevingsfarge 5 9_Tabell 4.5-4.7" xfId="8891"/>
    <cellStyle name="20% - uthevingsfarge 6 10" xfId="445"/>
    <cellStyle name="20% - uthevingsfarge 6 10 2" xfId="8924"/>
    <cellStyle name="20% - uthevingsfarge 6 10 2 2" xfId="8925"/>
    <cellStyle name="20% - uthevingsfarge 6 10 2 3" xfId="8926"/>
    <cellStyle name="20% - uthevingsfarge 6 10 3" xfId="8927"/>
    <cellStyle name="20% - uthevingsfarge 6 10 3 2" xfId="8928"/>
    <cellStyle name="20% - uthevingsfarge 6 10 3 3" xfId="8929"/>
    <cellStyle name="20% - uthevingsfarge 6 10 4" xfId="8930"/>
    <cellStyle name="20% - uthevingsfarge 6 10 5" xfId="8931"/>
    <cellStyle name="20% - uthevingsfarge 6 10_Tabell 4.5-4.7" xfId="8923"/>
    <cellStyle name="20% - uthevingsfarge 6 11" xfId="8932"/>
    <cellStyle name="20% - uthevingsfarge 6 11 2" xfId="8933"/>
    <cellStyle name="20% - uthevingsfarge 6 11 2 2" xfId="8934"/>
    <cellStyle name="20% - uthevingsfarge 6 11 2 3" xfId="8935"/>
    <cellStyle name="20% - uthevingsfarge 6 11 3" xfId="8936"/>
    <cellStyle name="20% - uthevingsfarge 6 11 3 2" xfId="8937"/>
    <cellStyle name="20% - uthevingsfarge 6 11 3 3" xfId="8938"/>
    <cellStyle name="20% - uthevingsfarge 6 11 4" xfId="8939"/>
    <cellStyle name="20% - uthevingsfarge 6 11 5" xfId="8940"/>
    <cellStyle name="20% - uthevingsfarge 6 12" xfId="8941"/>
    <cellStyle name="20% - uthevingsfarge 6 12 2" xfId="8942"/>
    <cellStyle name="20% - uthevingsfarge 6 12 3" xfId="8943"/>
    <cellStyle name="20% - uthevingsfarge 6 13" xfId="8944"/>
    <cellStyle name="20% - uthevingsfarge 6 13 2" xfId="8945"/>
    <cellStyle name="20% - uthevingsfarge 6 13 3" xfId="8946"/>
    <cellStyle name="20% - uthevingsfarge 6 14" xfId="8947"/>
    <cellStyle name="20% - uthevingsfarge 6 14 2" xfId="8948"/>
    <cellStyle name="20% - uthevingsfarge 6 15" xfId="8949"/>
    <cellStyle name="20% - uthevingsfarge 6 15 2" xfId="8950"/>
    <cellStyle name="20% - uthevingsfarge 6 16" xfId="8951"/>
    <cellStyle name="20% - uthevingsfarge 6 17" xfId="8952"/>
    <cellStyle name="20% - uthevingsfarge 6 18" xfId="8953"/>
    <cellStyle name="20% - uthevingsfarge 6 2" xfId="446"/>
    <cellStyle name="20% - uthevingsfarge 6 2 10" xfId="8955"/>
    <cellStyle name="20% - uthevingsfarge 6 2 10 2" xfId="8956"/>
    <cellStyle name="20% - uthevingsfarge 6 2 11" xfId="8957"/>
    <cellStyle name="20% - uthevingsfarge 6 2 11 2" xfId="8958"/>
    <cellStyle name="20% - uthevingsfarge 6 2 12" xfId="8959"/>
    <cellStyle name="20% - uthevingsfarge 6 2 13" xfId="8960"/>
    <cellStyle name="20% - uthevingsfarge 6 2 14" xfId="8961"/>
    <cellStyle name="20% - uthevingsfarge 6 2 2" xfId="447"/>
    <cellStyle name="20% - uthevingsfarge 6 2 2 10" xfId="8963"/>
    <cellStyle name="20% - uthevingsfarge 6 2 2 11" xfId="8964"/>
    <cellStyle name="20% - uthevingsfarge 6 2 2 12" xfId="8965"/>
    <cellStyle name="20% - uthevingsfarge 6 2 2 2" xfId="448"/>
    <cellStyle name="20% - uthevingsfarge 6 2 2 2 10" xfId="8967"/>
    <cellStyle name="20% - uthevingsfarge 6 2 2 2 11" xfId="8968"/>
    <cellStyle name="20% - uthevingsfarge 6 2 2 2 2" xfId="449"/>
    <cellStyle name="20% - uthevingsfarge 6 2 2 2 2 10" xfId="8970"/>
    <cellStyle name="20% - uthevingsfarge 6 2 2 2 2 2" xfId="450"/>
    <cellStyle name="20% - uthevingsfarge 6 2 2 2 2 2 2" xfId="8972"/>
    <cellStyle name="20% - uthevingsfarge 6 2 2 2 2 2 2 2" xfId="8973"/>
    <cellStyle name="20% - uthevingsfarge 6 2 2 2 2 2 2 3" xfId="8974"/>
    <cellStyle name="20% - uthevingsfarge 6 2 2 2 2 2 3" xfId="8975"/>
    <cellStyle name="20% - uthevingsfarge 6 2 2 2 2 2 3 2" xfId="8976"/>
    <cellStyle name="20% - uthevingsfarge 6 2 2 2 2 2 3 3" xfId="8977"/>
    <cellStyle name="20% - uthevingsfarge 6 2 2 2 2 2 4" xfId="8978"/>
    <cellStyle name="20% - uthevingsfarge 6 2 2 2 2 2 5" xfId="8979"/>
    <cellStyle name="20% - uthevingsfarge 6 2 2 2 2 2_Tabell 4.5-4.7" xfId="8971"/>
    <cellStyle name="20% - uthevingsfarge 6 2 2 2 2 3" xfId="8980"/>
    <cellStyle name="20% - uthevingsfarge 6 2 2 2 2 3 2" xfId="8981"/>
    <cellStyle name="20% - uthevingsfarge 6 2 2 2 2 3 2 2" xfId="8982"/>
    <cellStyle name="20% - uthevingsfarge 6 2 2 2 2 3 2 3" xfId="8983"/>
    <cellStyle name="20% - uthevingsfarge 6 2 2 2 2 3 3" xfId="8984"/>
    <cellStyle name="20% - uthevingsfarge 6 2 2 2 2 3 3 2" xfId="8985"/>
    <cellStyle name="20% - uthevingsfarge 6 2 2 2 2 3 3 3" xfId="8986"/>
    <cellStyle name="20% - uthevingsfarge 6 2 2 2 2 3 4" xfId="8987"/>
    <cellStyle name="20% - uthevingsfarge 6 2 2 2 2 3 5" xfId="8988"/>
    <cellStyle name="20% - uthevingsfarge 6 2 2 2 2 4" xfId="8989"/>
    <cellStyle name="20% - uthevingsfarge 6 2 2 2 2 4 2" xfId="8990"/>
    <cellStyle name="20% - uthevingsfarge 6 2 2 2 2 4 3" xfId="8991"/>
    <cellStyle name="20% - uthevingsfarge 6 2 2 2 2 5" xfId="8992"/>
    <cellStyle name="20% - uthevingsfarge 6 2 2 2 2 5 2" xfId="8993"/>
    <cellStyle name="20% - uthevingsfarge 6 2 2 2 2 5 3" xfId="8994"/>
    <cellStyle name="20% - uthevingsfarge 6 2 2 2 2 6" xfId="8995"/>
    <cellStyle name="20% - uthevingsfarge 6 2 2 2 2 6 2" xfId="8996"/>
    <cellStyle name="20% - uthevingsfarge 6 2 2 2 2 7" xfId="8997"/>
    <cellStyle name="20% - uthevingsfarge 6 2 2 2 2 7 2" xfId="8998"/>
    <cellStyle name="20% - uthevingsfarge 6 2 2 2 2 8" xfId="8999"/>
    <cellStyle name="20% - uthevingsfarge 6 2 2 2 2 9" xfId="9000"/>
    <cellStyle name="20% - uthevingsfarge 6 2 2 2 2_Tabell 4.5-4.7" xfId="8969"/>
    <cellStyle name="20% - uthevingsfarge 6 2 2 2 3" xfId="451"/>
    <cellStyle name="20% - uthevingsfarge 6 2 2 2 3 2" xfId="9002"/>
    <cellStyle name="20% - uthevingsfarge 6 2 2 2 3 2 2" xfId="9003"/>
    <cellStyle name="20% - uthevingsfarge 6 2 2 2 3 2 3" xfId="9004"/>
    <cellStyle name="20% - uthevingsfarge 6 2 2 2 3 3" xfId="9005"/>
    <cellStyle name="20% - uthevingsfarge 6 2 2 2 3 3 2" xfId="9006"/>
    <cellStyle name="20% - uthevingsfarge 6 2 2 2 3 3 3" xfId="9007"/>
    <cellStyle name="20% - uthevingsfarge 6 2 2 2 3 4" xfId="9008"/>
    <cellStyle name="20% - uthevingsfarge 6 2 2 2 3 5" xfId="9009"/>
    <cellStyle name="20% - uthevingsfarge 6 2 2 2 3_Tabell 4.5-4.7" xfId="9001"/>
    <cellStyle name="20% - uthevingsfarge 6 2 2 2 4" xfId="9010"/>
    <cellStyle name="20% - uthevingsfarge 6 2 2 2 4 2" xfId="9011"/>
    <cellStyle name="20% - uthevingsfarge 6 2 2 2 4 2 2" xfId="9012"/>
    <cellStyle name="20% - uthevingsfarge 6 2 2 2 4 2 3" xfId="9013"/>
    <cellStyle name="20% - uthevingsfarge 6 2 2 2 4 3" xfId="9014"/>
    <cellStyle name="20% - uthevingsfarge 6 2 2 2 4 3 2" xfId="9015"/>
    <cellStyle name="20% - uthevingsfarge 6 2 2 2 4 3 3" xfId="9016"/>
    <cellStyle name="20% - uthevingsfarge 6 2 2 2 4 4" xfId="9017"/>
    <cellStyle name="20% - uthevingsfarge 6 2 2 2 4 5" xfId="9018"/>
    <cellStyle name="20% - uthevingsfarge 6 2 2 2 5" xfId="9019"/>
    <cellStyle name="20% - uthevingsfarge 6 2 2 2 5 2" xfId="9020"/>
    <cellStyle name="20% - uthevingsfarge 6 2 2 2 5 3" xfId="9021"/>
    <cellStyle name="20% - uthevingsfarge 6 2 2 2 6" xfId="9022"/>
    <cellStyle name="20% - uthevingsfarge 6 2 2 2 6 2" xfId="9023"/>
    <cellStyle name="20% - uthevingsfarge 6 2 2 2 6 3" xfId="9024"/>
    <cellStyle name="20% - uthevingsfarge 6 2 2 2 7" xfId="9025"/>
    <cellStyle name="20% - uthevingsfarge 6 2 2 2 7 2" xfId="9026"/>
    <cellStyle name="20% - uthevingsfarge 6 2 2 2 8" xfId="9027"/>
    <cellStyle name="20% - uthevingsfarge 6 2 2 2 8 2" xfId="9028"/>
    <cellStyle name="20% - uthevingsfarge 6 2 2 2 9" xfId="9029"/>
    <cellStyle name="20% - uthevingsfarge 6 2 2 2_Tabell 4.5-4.7" xfId="8966"/>
    <cellStyle name="20% - uthevingsfarge 6 2 2 3" xfId="452"/>
    <cellStyle name="20% - uthevingsfarge 6 2 2 3 10" xfId="9031"/>
    <cellStyle name="20% - uthevingsfarge 6 2 2 3 2" xfId="453"/>
    <cellStyle name="20% - uthevingsfarge 6 2 2 3 2 2" xfId="9033"/>
    <cellStyle name="20% - uthevingsfarge 6 2 2 3 2 2 2" xfId="9034"/>
    <cellStyle name="20% - uthevingsfarge 6 2 2 3 2 2 3" xfId="9035"/>
    <cellStyle name="20% - uthevingsfarge 6 2 2 3 2 3" xfId="9036"/>
    <cellStyle name="20% - uthevingsfarge 6 2 2 3 2 3 2" xfId="9037"/>
    <cellStyle name="20% - uthevingsfarge 6 2 2 3 2 3 3" xfId="9038"/>
    <cellStyle name="20% - uthevingsfarge 6 2 2 3 2 4" xfId="9039"/>
    <cellStyle name="20% - uthevingsfarge 6 2 2 3 2 5" xfId="9040"/>
    <cellStyle name="20% - uthevingsfarge 6 2 2 3 2_Tabell 4.5-4.7" xfId="9032"/>
    <cellStyle name="20% - uthevingsfarge 6 2 2 3 3" xfId="9041"/>
    <cellStyle name="20% - uthevingsfarge 6 2 2 3 3 2" xfId="9042"/>
    <cellStyle name="20% - uthevingsfarge 6 2 2 3 3 2 2" xfId="9043"/>
    <cellStyle name="20% - uthevingsfarge 6 2 2 3 3 2 3" xfId="9044"/>
    <cellStyle name="20% - uthevingsfarge 6 2 2 3 3 3" xfId="9045"/>
    <cellStyle name="20% - uthevingsfarge 6 2 2 3 3 3 2" xfId="9046"/>
    <cellStyle name="20% - uthevingsfarge 6 2 2 3 3 3 3" xfId="9047"/>
    <cellStyle name="20% - uthevingsfarge 6 2 2 3 3 4" xfId="9048"/>
    <cellStyle name="20% - uthevingsfarge 6 2 2 3 3 5" xfId="9049"/>
    <cellStyle name="20% - uthevingsfarge 6 2 2 3 4" xfId="9050"/>
    <cellStyle name="20% - uthevingsfarge 6 2 2 3 4 2" xfId="9051"/>
    <cellStyle name="20% - uthevingsfarge 6 2 2 3 4 3" xfId="9052"/>
    <cellStyle name="20% - uthevingsfarge 6 2 2 3 5" xfId="9053"/>
    <cellStyle name="20% - uthevingsfarge 6 2 2 3 5 2" xfId="9054"/>
    <cellStyle name="20% - uthevingsfarge 6 2 2 3 5 3" xfId="9055"/>
    <cellStyle name="20% - uthevingsfarge 6 2 2 3 6" xfId="9056"/>
    <cellStyle name="20% - uthevingsfarge 6 2 2 3 6 2" xfId="9057"/>
    <cellStyle name="20% - uthevingsfarge 6 2 2 3 7" xfId="9058"/>
    <cellStyle name="20% - uthevingsfarge 6 2 2 3 7 2" xfId="9059"/>
    <cellStyle name="20% - uthevingsfarge 6 2 2 3 8" xfId="9060"/>
    <cellStyle name="20% - uthevingsfarge 6 2 2 3 9" xfId="9061"/>
    <cellStyle name="20% - uthevingsfarge 6 2 2 3_Tabell 4.5-4.7" xfId="9030"/>
    <cellStyle name="20% - uthevingsfarge 6 2 2 4" xfId="454"/>
    <cellStyle name="20% - uthevingsfarge 6 2 2 4 2" xfId="9063"/>
    <cellStyle name="20% - uthevingsfarge 6 2 2 4 2 2" xfId="9064"/>
    <cellStyle name="20% - uthevingsfarge 6 2 2 4 2 3" xfId="9065"/>
    <cellStyle name="20% - uthevingsfarge 6 2 2 4 3" xfId="9066"/>
    <cellStyle name="20% - uthevingsfarge 6 2 2 4 3 2" xfId="9067"/>
    <cellStyle name="20% - uthevingsfarge 6 2 2 4 3 3" xfId="9068"/>
    <cellStyle name="20% - uthevingsfarge 6 2 2 4 4" xfId="9069"/>
    <cellStyle name="20% - uthevingsfarge 6 2 2 4 5" xfId="9070"/>
    <cellStyle name="20% - uthevingsfarge 6 2 2 4_Tabell 4.5-4.7" xfId="9062"/>
    <cellStyle name="20% - uthevingsfarge 6 2 2 5" xfId="9071"/>
    <cellStyle name="20% - uthevingsfarge 6 2 2 5 2" xfId="9072"/>
    <cellStyle name="20% - uthevingsfarge 6 2 2 5 2 2" xfId="9073"/>
    <cellStyle name="20% - uthevingsfarge 6 2 2 5 2 3" xfId="9074"/>
    <cellStyle name="20% - uthevingsfarge 6 2 2 5 3" xfId="9075"/>
    <cellStyle name="20% - uthevingsfarge 6 2 2 5 3 2" xfId="9076"/>
    <cellStyle name="20% - uthevingsfarge 6 2 2 5 3 3" xfId="9077"/>
    <cellStyle name="20% - uthevingsfarge 6 2 2 5 4" xfId="9078"/>
    <cellStyle name="20% - uthevingsfarge 6 2 2 5 5" xfId="9079"/>
    <cellStyle name="20% - uthevingsfarge 6 2 2 6" xfId="9080"/>
    <cellStyle name="20% - uthevingsfarge 6 2 2 6 2" xfId="9081"/>
    <cellStyle name="20% - uthevingsfarge 6 2 2 6 3" xfId="9082"/>
    <cellStyle name="20% - uthevingsfarge 6 2 2 7" xfId="9083"/>
    <cellStyle name="20% - uthevingsfarge 6 2 2 7 2" xfId="9084"/>
    <cellStyle name="20% - uthevingsfarge 6 2 2 7 3" xfId="9085"/>
    <cellStyle name="20% - uthevingsfarge 6 2 2 8" xfId="9086"/>
    <cellStyle name="20% - uthevingsfarge 6 2 2 8 2" xfId="9087"/>
    <cellStyle name="20% - uthevingsfarge 6 2 2 9" xfId="9088"/>
    <cellStyle name="20% - uthevingsfarge 6 2 2 9 2" xfId="9089"/>
    <cellStyle name="20% - uthevingsfarge 6 2 2_Tabell 4.5-4.7" xfId="8962"/>
    <cellStyle name="20% - uthevingsfarge 6 2 3" xfId="455"/>
    <cellStyle name="20% - uthevingsfarge 6 2 3 10" xfId="9091"/>
    <cellStyle name="20% - uthevingsfarge 6 2 3 11" xfId="9092"/>
    <cellStyle name="20% - uthevingsfarge 6 2 3 2" xfId="456"/>
    <cellStyle name="20% - uthevingsfarge 6 2 3 2 10" xfId="9094"/>
    <cellStyle name="20% - uthevingsfarge 6 2 3 2 2" xfId="457"/>
    <cellStyle name="20% - uthevingsfarge 6 2 3 2 2 2" xfId="9096"/>
    <cellStyle name="20% - uthevingsfarge 6 2 3 2 2 2 2" xfId="9097"/>
    <cellStyle name="20% - uthevingsfarge 6 2 3 2 2 2 3" xfId="9098"/>
    <cellStyle name="20% - uthevingsfarge 6 2 3 2 2 3" xfId="9099"/>
    <cellStyle name="20% - uthevingsfarge 6 2 3 2 2 3 2" xfId="9100"/>
    <cellStyle name="20% - uthevingsfarge 6 2 3 2 2 3 3" xfId="9101"/>
    <cellStyle name="20% - uthevingsfarge 6 2 3 2 2 4" xfId="9102"/>
    <cellStyle name="20% - uthevingsfarge 6 2 3 2 2 5" xfId="9103"/>
    <cellStyle name="20% - uthevingsfarge 6 2 3 2 2_Tabell 4.5-4.7" xfId="9095"/>
    <cellStyle name="20% - uthevingsfarge 6 2 3 2 3" xfId="9104"/>
    <cellStyle name="20% - uthevingsfarge 6 2 3 2 3 2" xfId="9105"/>
    <cellStyle name="20% - uthevingsfarge 6 2 3 2 3 2 2" xfId="9106"/>
    <cellStyle name="20% - uthevingsfarge 6 2 3 2 3 2 3" xfId="9107"/>
    <cellStyle name="20% - uthevingsfarge 6 2 3 2 3 3" xfId="9108"/>
    <cellStyle name="20% - uthevingsfarge 6 2 3 2 3 3 2" xfId="9109"/>
    <cellStyle name="20% - uthevingsfarge 6 2 3 2 3 3 3" xfId="9110"/>
    <cellStyle name="20% - uthevingsfarge 6 2 3 2 3 4" xfId="9111"/>
    <cellStyle name="20% - uthevingsfarge 6 2 3 2 3 5" xfId="9112"/>
    <cellStyle name="20% - uthevingsfarge 6 2 3 2 4" xfId="9113"/>
    <cellStyle name="20% - uthevingsfarge 6 2 3 2 4 2" xfId="9114"/>
    <cellStyle name="20% - uthevingsfarge 6 2 3 2 4 3" xfId="9115"/>
    <cellStyle name="20% - uthevingsfarge 6 2 3 2 5" xfId="9116"/>
    <cellStyle name="20% - uthevingsfarge 6 2 3 2 5 2" xfId="9117"/>
    <cellStyle name="20% - uthevingsfarge 6 2 3 2 5 3" xfId="9118"/>
    <cellStyle name="20% - uthevingsfarge 6 2 3 2 6" xfId="9119"/>
    <cellStyle name="20% - uthevingsfarge 6 2 3 2 6 2" xfId="9120"/>
    <cellStyle name="20% - uthevingsfarge 6 2 3 2 7" xfId="9121"/>
    <cellStyle name="20% - uthevingsfarge 6 2 3 2 7 2" xfId="9122"/>
    <cellStyle name="20% - uthevingsfarge 6 2 3 2 8" xfId="9123"/>
    <cellStyle name="20% - uthevingsfarge 6 2 3 2 9" xfId="9124"/>
    <cellStyle name="20% - uthevingsfarge 6 2 3 2_Tabell 4.5-4.7" xfId="9093"/>
    <cellStyle name="20% - uthevingsfarge 6 2 3 3" xfId="458"/>
    <cellStyle name="20% - uthevingsfarge 6 2 3 3 2" xfId="9126"/>
    <cellStyle name="20% - uthevingsfarge 6 2 3 3 2 2" xfId="9127"/>
    <cellStyle name="20% - uthevingsfarge 6 2 3 3 2 3" xfId="9128"/>
    <cellStyle name="20% - uthevingsfarge 6 2 3 3 3" xfId="9129"/>
    <cellStyle name="20% - uthevingsfarge 6 2 3 3 3 2" xfId="9130"/>
    <cellStyle name="20% - uthevingsfarge 6 2 3 3 3 3" xfId="9131"/>
    <cellStyle name="20% - uthevingsfarge 6 2 3 3 4" xfId="9132"/>
    <cellStyle name="20% - uthevingsfarge 6 2 3 3 5" xfId="9133"/>
    <cellStyle name="20% - uthevingsfarge 6 2 3 3_Tabell 4.5-4.7" xfId="9125"/>
    <cellStyle name="20% - uthevingsfarge 6 2 3 4" xfId="9134"/>
    <cellStyle name="20% - uthevingsfarge 6 2 3 4 2" xfId="9135"/>
    <cellStyle name="20% - uthevingsfarge 6 2 3 4 2 2" xfId="9136"/>
    <cellStyle name="20% - uthevingsfarge 6 2 3 4 2 3" xfId="9137"/>
    <cellStyle name="20% - uthevingsfarge 6 2 3 4 3" xfId="9138"/>
    <cellStyle name="20% - uthevingsfarge 6 2 3 4 3 2" xfId="9139"/>
    <cellStyle name="20% - uthevingsfarge 6 2 3 4 3 3" xfId="9140"/>
    <cellStyle name="20% - uthevingsfarge 6 2 3 4 4" xfId="9141"/>
    <cellStyle name="20% - uthevingsfarge 6 2 3 4 5" xfId="9142"/>
    <cellStyle name="20% - uthevingsfarge 6 2 3 5" xfId="9143"/>
    <cellStyle name="20% - uthevingsfarge 6 2 3 5 2" xfId="9144"/>
    <cellStyle name="20% - uthevingsfarge 6 2 3 5 3" xfId="9145"/>
    <cellStyle name="20% - uthevingsfarge 6 2 3 6" xfId="9146"/>
    <cellStyle name="20% - uthevingsfarge 6 2 3 6 2" xfId="9147"/>
    <cellStyle name="20% - uthevingsfarge 6 2 3 6 3" xfId="9148"/>
    <cellStyle name="20% - uthevingsfarge 6 2 3 7" xfId="9149"/>
    <cellStyle name="20% - uthevingsfarge 6 2 3 7 2" xfId="9150"/>
    <cellStyle name="20% - uthevingsfarge 6 2 3 8" xfId="9151"/>
    <cellStyle name="20% - uthevingsfarge 6 2 3 8 2" xfId="9152"/>
    <cellStyle name="20% - uthevingsfarge 6 2 3 9" xfId="9153"/>
    <cellStyle name="20% - uthevingsfarge 6 2 3_Tabell 4.5-4.7" xfId="9090"/>
    <cellStyle name="20% - uthevingsfarge 6 2 4" xfId="459"/>
    <cellStyle name="20% - uthevingsfarge 6 2 4 10" xfId="9155"/>
    <cellStyle name="20% - uthevingsfarge 6 2 4 2" xfId="460"/>
    <cellStyle name="20% - uthevingsfarge 6 2 4 2 2" xfId="9157"/>
    <cellStyle name="20% - uthevingsfarge 6 2 4 2 2 2" xfId="9158"/>
    <cellStyle name="20% - uthevingsfarge 6 2 4 2 2 3" xfId="9159"/>
    <cellStyle name="20% - uthevingsfarge 6 2 4 2 3" xfId="9160"/>
    <cellStyle name="20% - uthevingsfarge 6 2 4 2 3 2" xfId="9161"/>
    <cellStyle name="20% - uthevingsfarge 6 2 4 2 3 3" xfId="9162"/>
    <cellStyle name="20% - uthevingsfarge 6 2 4 2 4" xfId="9163"/>
    <cellStyle name="20% - uthevingsfarge 6 2 4 2 5" xfId="9164"/>
    <cellStyle name="20% - uthevingsfarge 6 2 4 2_Tabell 4.5-4.7" xfId="9156"/>
    <cellStyle name="20% - uthevingsfarge 6 2 4 3" xfId="9165"/>
    <cellStyle name="20% - uthevingsfarge 6 2 4 3 2" xfId="9166"/>
    <cellStyle name="20% - uthevingsfarge 6 2 4 3 2 2" xfId="9167"/>
    <cellStyle name="20% - uthevingsfarge 6 2 4 3 2 3" xfId="9168"/>
    <cellStyle name="20% - uthevingsfarge 6 2 4 3 3" xfId="9169"/>
    <cellStyle name="20% - uthevingsfarge 6 2 4 3 3 2" xfId="9170"/>
    <cellStyle name="20% - uthevingsfarge 6 2 4 3 3 3" xfId="9171"/>
    <cellStyle name="20% - uthevingsfarge 6 2 4 3 4" xfId="9172"/>
    <cellStyle name="20% - uthevingsfarge 6 2 4 3 5" xfId="9173"/>
    <cellStyle name="20% - uthevingsfarge 6 2 4 4" xfId="9174"/>
    <cellStyle name="20% - uthevingsfarge 6 2 4 4 2" xfId="9175"/>
    <cellStyle name="20% - uthevingsfarge 6 2 4 4 3" xfId="9176"/>
    <cellStyle name="20% - uthevingsfarge 6 2 4 5" xfId="9177"/>
    <cellStyle name="20% - uthevingsfarge 6 2 4 5 2" xfId="9178"/>
    <cellStyle name="20% - uthevingsfarge 6 2 4 5 3" xfId="9179"/>
    <cellStyle name="20% - uthevingsfarge 6 2 4 6" xfId="9180"/>
    <cellStyle name="20% - uthevingsfarge 6 2 4 6 2" xfId="9181"/>
    <cellStyle name="20% - uthevingsfarge 6 2 4 7" xfId="9182"/>
    <cellStyle name="20% - uthevingsfarge 6 2 4 7 2" xfId="9183"/>
    <cellStyle name="20% - uthevingsfarge 6 2 4 8" xfId="9184"/>
    <cellStyle name="20% - uthevingsfarge 6 2 4 9" xfId="9185"/>
    <cellStyle name="20% - uthevingsfarge 6 2 4_Tabell 4.5-4.7" xfId="9154"/>
    <cellStyle name="20% - uthevingsfarge 6 2 5" xfId="461"/>
    <cellStyle name="20% - uthevingsfarge 6 2 5 10" xfId="9187"/>
    <cellStyle name="20% - uthevingsfarge 6 2 5 2" xfId="462"/>
    <cellStyle name="20% - uthevingsfarge 6 2 5 2 2" xfId="9189"/>
    <cellStyle name="20% - uthevingsfarge 6 2 5 2 2 2" xfId="9190"/>
    <cellStyle name="20% - uthevingsfarge 6 2 5 2 2 3" xfId="9191"/>
    <cellStyle name="20% - uthevingsfarge 6 2 5 2 3" xfId="9192"/>
    <cellStyle name="20% - uthevingsfarge 6 2 5 2 3 2" xfId="9193"/>
    <cellStyle name="20% - uthevingsfarge 6 2 5 2 3 3" xfId="9194"/>
    <cellStyle name="20% - uthevingsfarge 6 2 5 2 4" xfId="9195"/>
    <cellStyle name="20% - uthevingsfarge 6 2 5 2 5" xfId="9196"/>
    <cellStyle name="20% - uthevingsfarge 6 2 5 2_Tabell 4.5-4.7" xfId="9188"/>
    <cellStyle name="20% - uthevingsfarge 6 2 5 3" xfId="9197"/>
    <cellStyle name="20% - uthevingsfarge 6 2 5 3 2" xfId="9198"/>
    <cellStyle name="20% - uthevingsfarge 6 2 5 3 2 2" xfId="9199"/>
    <cellStyle name="20% - uthevingsfarge 6 2 5 3 2 3" xfId="9200"/>
    <cellStyle name="20% - uthevingsfarge 6 2 5 3 3" xfId="9201"/>
    <cellStyle name="20% - uthevingsfarge 6 2 5 3 3 2" xfId="9202"/>
    <cellStyle name="20% - uthevingsfarge 6 2 5 3 3 3" xfId="9203"/>
    <cellStyle name="20% - uthevingsfarge 6 2 5 3 4" xfId="9204"/>
    <cellStyle name="20% - uthevingsfarge 6 2 5 3 5" xfId="9205"/>
    <cellStyle name="20% - uthevingsfarge 6 2 5 4" xfId="9206"/>
    <cellStyle name="20% - uthevingsfarge 6 2 5 4 2" xfId="9207"/>
    <cellStyle name="20% - uthevingsfarge 6 2 5 4 3" xfId="9208"/>
    <cellStyle name="20% - uthevingsfarge 6 2 5 5" xfId="9209"/>
    <cellStyle name="20% - uthevingsfarge 6 2 5 5 2" xfId="9210"/>
    <cellStyle name="20% - uthevingsfarge 6 2 5 5 3" xfId="9211"/>
    <cellStyle name="20% - uthevingsfarge 6 2 5 6" xfId="9212"/>
    <cellStyle name="20% - uthevingsfarge 6 2 5 6 2" xfId="9213"/>
    <cellStyle name="20% - uthevingsfarge 6 2 5 7" xfId="9214"/>
    <cellStyle name="20% - uthevingsfarge 6 2 5 7 2" xfId="9215"/>
    <cellStyle name="20% - uthevingsfarge 6 2 5 8" xfId="9216"/>
    <cellStyle name="20% - uthevingsfarge 6 2 5 9" xfId="9217"/>
    <cellStyle name="20% - uthevingsfarge 6 2 5_Tabell 4.5-4.7" xfId="9186"/>
    <cellStyle name="20% - uthevingsfarge 6 2 6" xfId="463"/>
    <cellStyle name="20% - uthevingsfarge 6 2 6 2" xfId="9219"/>
    <cellStyle name="20% - uthevingsfarge 6 2 6 2 2" xfId="9220"/>
    <cellStyle name="20% - uthevingsfarge 6 2 6 2 3" xfId="9221"/>
    <cellStyle name="20% - uthevingsfarge 6 2 6 3" xfId="9222"/>
    <cellStyle name="20% - uthevingsfarge 6 2 6 3 2" xfId="9223"/>
    <cellStyle name="20% - uthevingsfarge 6 2 6 3 3" xfId="9224"/>
    <cellStyle name="20% - uthevingsfarge 6 2 6 4" xfId="9225"/>
    <cellStyle name="20% - uthevingsfarge 6 2 6 5" xfId="9226"/>
    <cellStyle name="20% - uthevingsfarge 6 2 6_Tabell 4.5-4.7" xfId="9218"/>
    <cellStyle name="20% - uthevingsfarge 6 2 7" xfId="9227"/>
    <cellStyle name="20% - uthevingsfarge 6 2 7 2" xfId="9228"/>
    <cellStyle name="20% - uthevingsfarge 6 2 7 2 2" xfId="9229"/>
    <cellStyle name="20% - uthevingsfarge 6 2 7 2 3" xfId="9230"/>
    <cellStyle name="20% - uthevingsfarge 6 2 7 3" xfId="9231"/>
    <cellStyle name="20% - uthevingsfarge 6 2 7 3 2" xfId="9232"/>
    <cellStyle name="20% - uthevingsfarge 6 2 7 3 3" xfId="9233"/>
    <cellStyle name="20% - uthevingsfarge 6 2 7 4" xfId="9234"/>
    <cellStyle name="20% - uthevingsfarge 6 2 7 5" xfId="9235"/>
    <cellStyle name="20% - uthevingsfarge 6 2 8" xfId="9236"/>
    <cellStyle name="20% - uthevingsfarge 6 2 8 2" xfId="9237"/>
    <cellStyle name="20% - uthevingsfarge 6 2 8 3" xfId="9238"/>
    <cellStyle name="20% - uthevingsfarge 6 2 9" xfId="9239"/>
    <cellStyle name="20% - uthevingsfarge 6 2 9 2" xfId="9240"/>
    <cellStyle name="20% - uthevingsfarge 6 2 9 3" xfId="9241"/>
    <cellStyle name="20% - uthevingsfarge 6 2_Tabell 4.5-4.7" xfId="8954"/>
    <cellStyle name="20% - uthevingsfarge 6 3" xfId="464"/>
    <cellStyle name="20% - uthevingsfarge 6 3 10" xfId="9243"/>
    <cellStyle name="20% - uthevingsfarge 6 3 10 2" xfId="9244"/>
    <cellStyle name="20% - uthevingsfarge 6 3 11" xfId="9245"/>
    <cellStyle name="20% - uthevingsfarge 6 3 12" xfId="9246"/>
    <cellStyle name="20% - uthevingsfarge 6 3 13" xfId="9247"/>
    <cellStyle name="20% - uthevingsfarge 6 3 2" xfId="465"/>
    <cellStyle name="20% - uthevingsfarge 6 3 2 10" xfId="9249"/>
    <cellStyle name="20% - uthevingsfarge 6 3 2 11" xfId="9250"/>
    <cellStyle name="20% - uthevingsfarge 6 3 2 12" xfId="9251"/>
    <cellStyle name="20% - uthevingsfarge 6 3 2 2" xfId="466"/>
    <cellStyle name="20% - uthevingsfarge 6 3 2 2 10" xfId="9253"/>
    <cellStyle name="20% - uthevingsfarge 6 3 2 2 11" xfId="9254"/>
    <cellStyle name="20% - uthevingsfarge 6 3 2 2 2" xfId="467"/>
    <cellStyle name="20% - uthevingsfarge 6 3 2 2 2 10" xfId="9256"/>
    <cellStyle name="20% - uthevingsfarge 6 3 2 2 2 2" xfId="468"/>
    <cellStyle name="20% - uthevingsfarge 6 3 2 2 2 2 2" xfId="9258"/>
    <cellStyle name="20% - uthevingsfarge 6 3 2 2 2 2 2 2" xfId="9259"/>
    <cellStyle name="20% - uthevingsfarge 6 3 2 2 2 2 2 3" xfId="9260"/>
    <cellStyle name="20% - uthevingsfarge 6 3 2 2 2 2 3" xfId="9261"/>
    <cellStyle name="20% - uthevingsfarge 6 3 2 2 2 2 3 2" xfId="9262"/>
    <cellStyle name="20% - uthevingsfarge 6 3 2 2 2 2 3 3" xfId="9263"/>
    <cellStyle name="20% - uthevingsfarge 6 3 2 2 2 2 4" xfId="9264"/>
    <cellStyle name="20% - uthevingsfarge 6 3 2 2 2 2 5" xfId="9265"/>
    <cellStyle name="20% - uthevingsfarge 6 3 2 2 2 2_Tabell 4.5-4.7" xfId="9257"/>
    <cellStyle name="20% - uthevingsfarge 6 3 2 2 2 3" xfId="9266"/>
    <cellStyle name="20% - uthevingsfarge 6 3 2 2 2 3 2" xfId="9267"/>
    <cellStyle name="20% - uthevingsfarge 6 3 2 2 2 3 2 2" xfId="9268"/>
    <cellStyle name="20% - uthevingsfarge 6 3 2 2 2 3 2 3" xfId="9269"/>
    <cellStyle name="20% - uthevingsfarge 6 3 2 2 2 3 3" xfId="9270"/>
    <cellStyle name="20% - uthevingsfarge 6 3 2 2 2 3 3 2" xfId="9271"/>
    <cellStyle name="20% - uthevingsfarge 6 3 2 2 2 3 3 3" xfId="9272"/>
    <cellStyle name="20% - uthevingsfarge 6 3 2 2 2 3 4" xfId="9273"/>
    <cellStyle name="20% - uthevingsfarge 6 3 2 2 2 3 5" xfId="9274"/>
    <cellStyle name="20% - uthevingsfarge 6 3 2 2 2 4" xfId="9275"/>
    <cellStyle name="20% - uthevingsfarge 6 3 2 2 2 4 2" xfId="9276"/>
    <cellStyle name="20% - uthevingsfarge 6 3 2 2 2 4 3" xfId="9277"/>
    <cellStyle name="20% - uthevingsfarge 6 3 2 2 2 5" xfId="9278"/>
    <cellStyle name="20% - uthevingsfarge 6 3 2 2 2 5 2" xfId="9279"/>
    <cellStyle name="20% - uthevingsfarge 6 3 2 2 2 5 3" xfId="9280"/>
    <cellStyle name="20% - uthevingsfarge 6 3 2 2 2 6" xfId="9281"/>
    <cellStyle name="20% - uthevingsfarge 6 3 2 2 2 6 2" xfId="9282"/>
    <cellStyle name="20% - uthevingsfarge 6 3 2 2 2 7" xfId="9283"/>
    <cellStyle name="20% - uthevingsfarge 6 3 2 2 2 7 2" xfId="9284"/>
    <cellStyle name="20% - uthevingsfarge 6 3 2 2 2 8" xfId="9285"/>
    <cellStyle name="20% - uthevingsfarge 6 3 2 2 2 9" xfId="9286"/>
    <cellStyle name="20% - uthevingsfarge 6 3 2 2 2_Tabell 4.5-4.7" xfId="9255"/>
    <cellStyle name="20% - uthevingsfarge 6 3 2 2 3" xfId="469"/>
    <cellStyle name="20% - uthevingsfarge 6 3 2 2 3 2" xfId="9288"/>
    <cellStyle name="20% - uthevingsfarge 6 3 2 2 3 2 2" xfId="9289"/>
    <cellStyle name="20% - uthevingsfarge 6 3 2 2 3 2 3" xfId="9290"/>
    <cellStyle name="20% - uthevingsfarge 6 3 2 2 3 3" xfId="9291"/>
    <cellStyle name="20% - uthevingsfarge 6 3 2 2 3 3 2" xfId="9292"/>
    <cellStyle name="20% - uthevingsfarge 6 3 2 2 3 3 3" xfId="9293"/>
    <cellStyle name="20% - uthevingsfarge 6 3 2 2 3 4" xfId="9294"/>
    <cellStyle name="20% - uthevingsfarge 6 3 2 2 3 5" xfId="9295"/>
    <cellStyle name="20% - uthevingsfarge 6 3 2 2 3_Tabell 4.5-4.7" xfId="9287"/>
    <cellStyle name="20% - uthevingsfarge 6 3 2 2 4" xfId="9296"/>
    <cellStyle name="20% - uthevingsfarge 6 3 2 2 4 2" xfId="9297"/>
    <cellStyle name="20% - uthevingsfarge 6 3 2 2 4 2 2" xfId="9298"/>
    <cellStyle name="20% - uthevingsfarge 6 3 2 2 4 2 3" xfId="9299"/>
    <cellStyle name="20% - uthevingsfarge 6 3 2 2 4 3" xfId="9300"/>
    <cellStyle name="20% - uthevingsfarge 6 3 2 2 4 3 2" xfId="9301"/>
    <cellStyle name="20% - uthevingsfarge 6 3 2 2 4 3 3" xfId="9302"/>
    <cellStyle name="20% - uthevingsfarge 6 3 2 2 4 4" xfId="9303"/>
    <cellStyle name="20% - uthevingsfarge 6 3 2 2 4 5" xfId="9304"/>
    <cellStyle name="20% - uthevingsfarge 6 3 2 2 5" xfId="9305"/>
    <cellStyle name="20% - uthevingsfarge 6 3 2 2 5 2" xfId="9306"/>
    <cellStyle name="20% - uthevingsfarge 6 3 2 2 5 3" xfId="9307"/>
    <cellStyle name="20% - uthevingsfarge 6 3 2 2 6" xfId="9308"/>
    <cellStyle name="20% - uthevingsfarge 6 3 2 2 6 2" xfId="9309"/>
    <cellStyle name="20% - uthevingsfarge 6 3 2 2 6 3" xfId="9310"/>
    <cellStyle name="20% - uthevingsfarge 6 3 2 2 7" xfId="9311"/>
    <cellStyle name="20% - uthevingsfarge 6 3 2 2 7 2" xfId="9312"/>
    <cellStyle name="20% - uthevingsfarge 6 3 2 2 8" xfId="9313"/>
    <cellStyle name="20% - uthevingsfarge 6 3 2 2 8 2" xfId="9314"/>
    <cellStyle name="20% - uthevingsfarge 6 3 2 2 9" xfId="9315"/>
    <cellStyle name="20% - uthevingsfarge 6 3 2 2_Tabell 4.5-4.7" xfId="9252"/>
    <cellStyle name="20% - uthevingsfarge 6 3 2 3" xfId="470"/>
    <cellStyle name="20% - uthevingsfarge 6 3 2 3 10" xfId="9317"/>
    <cellStyle name="20% - uthevingsfarge 6 3 2 3 2" xfId="471"/>
    <cellStyle name="20% - uthevingsfarge 6 3 2 3 2 2" xfId="9319"/>
    <cellStyle name="20% - uthevingsfarge 6 3 2 3 2 2 2" xfId="9320"/>
    <cellStyle name="20% - uthevingsfarge 6 3 2 3 2 2 3" xfId="9321"/>
    <cellStyle name="20% - uthevingsfarge 6 3 2 3 2 3" xfId="9322"/>
    <cellStyle name="20% - uthevingsfarge 6 3 2 3 2 3 2" xfId="9323"/>
    <cellStyle name="20% - uthevingsfarge 6 3 2 3 2 3 3" xfId="9324"/>
    <cellStyle name="20% - uthevingsfarge 6 3 2 3 2 4" xfId="9325"/>
    <cellStyle name="20% - uthevingsfarge 6 3 2 3 2 5" xfId="9326"/>
    <cellStyle name="20% - uthevingsfarge 6 3 2 3 2_Tabell 4.5-4.7" xfId="9318"/>
    <cellStyle name="20% - uthevingsfarge 6 3 2 3 3" xfId="9327"/>
    <cellStyle name="20% - uthevingsfarge 6 3 2 3 3 2" xfId="9328"/>
    <cellStyle name="20% - uthevingsfarge 6 3 2 3 3 2 2" xfId="9329"/>
    <cellStyle name="20% - uthevingsfarge 6 3 2 3 3 2 3" xfId="9330"/>
    <cellStyle name="20% - uthevingsfarge 6 3 2 3 3 3" xfId="9331"/>
    <cellStyle name="20% - uthevingsfarge 6 3 2 3 3 3 2" xfId="9332"/>
    <cellStyle name="20% - uthevingsfarge 6 3 2 3 3 3 3" xfId="9333"/>
    <cellStyle name="20% - uthevingsfarge 6 3 2 3 3 4" xfId="9334"/>
    <cellStyle name="20% - uthevingsfarge 6 3 2 3 3 5" xfId="9335"/>
    <cellStyle name="20% - uthevingsfarge 6 3 2 3 4" xfId="9336"/>
    <cellStyle name="20% - uthevingsfarge 6 3 2 3 4 2" xfId="9337"/>
    <cellStyle name="20% - uthevingsfarge 6 3 2 3 4 3" xfId="9338"/>
    <cellStyle name="20% - uthevingsfarge 6 3 2 3 5" xfId="9339"/>
    <cellStyle name="20% - uthevingsfarge 6 3 2 3 5 2" xfId="9340"/>
    <cellStyle name="20% - uthevingsfarge 6 3 2 3 5 3" xfId="9341"/>
    <cellStyle name="20% - uthevingsfarge 6 3 2 3 6" xfId="9342"/>
    <cellStyle name="20% - uthevingsfarge 6 3 2 3 6 2" xfId="9343"/>
    <cellStyle name="20% - uthevingsfarge 6 3 2 3 7" xfId="9344"/>
    <cellStyle name="20% - uthevingsfarge 6 3 2 3 7 2" xfId="9345"/>
    <cellStyle name="20% - uthevingsfarge 6 3 2 3 8" xfId="9346"/>
    <cellStyle name="20% - uthevingsfarge 6 3 2 3 9" xfId="9347"/>
    <cellStyle name="20% - uthevingsfarge 6 3 2 3_Tabell 4.5-4.7" xfId="9316"/>
    <cellStyle name="20% - uthevingsfarge 6 3 2 4" xfId="472"/>
    <cellStyle name="20% - uthevingsfarge 6 3 2 4 2" xfId="9349"/>
    <cellStyle name="20% - uthevingsfarge 6 3 2 4 2 2" xfId="9350"/>
    <cellStyle name="20% - uthevingsfarge 6 3 2 4 2 3" xfId="9351"/>
    <cellStyle name="20% - uthevingsfarge 6 3 2 4 3" xfId="9352"/>
    <cellStyle name="20% - uthevingsfarge 6 3 2 4 3 2" xfId="9353"/>
    <cellStyle name="20% - uthevingsfarge 6 3 2 4 3 3" xfId="9354"/>
    <cellStyle name="20% - uthevingsfarge 6 3 2 4 4" xfId="9355"/>
    <cellStyle name="20% - uthevingsfarge 6 3 2 4 5" xfId="9356"/>
    <cellStyle name="20% - uthevingsfarge 6 3 2 4_Tabell 4.5-4.7" xfId="9348"/>
    <cellStyle name="20% - uthevingsfarge 6 3 2 5" xfId="9357"/>
    <cellStyle name="20% - uthevingsfarge 6 3 2 5 2" xfId="9358"/>
    <cellStyle name="20% - uthevingsfarge 6 3 2 5 2 2" xfId="9359"/>
    <cellStyle name="20% - uthevingsfarge 6 3 2 5 2 3" xfId="9360"/>
    <cellStyle name="20% - uthevingsfarge 6 3 2 5 3" xfId="9361"/>
    <cellStyle name="20% - uthevingsfarge 6 3 2 5 3 2" xfId="9362"/>
    <cellStyle name="20% - uthevingsfarge 6 3 2 5 3 3" xfId="9363"/>
    <cellStyle name="20% - uthevingsfarge 6 3 2 5 4" xfId="9364"/>
    <cellStyle name="20% - uthevingsfarge 6 3 2 5 5" xfId="9365"/>
    <cellStyle name="20% - uthevingsfarge 6 3 2 6" xfId="9366"/>
    <cellStyle name="20% - uthevingsfarge 6 3 2 6 2" xfId="9367"/>
    <cellStyle name="20% - uthevingsfarge 6 3 2 6 3" xfId="9368"/>
    <cellStyle name="20% - uthevingsfarge 6 3 2 7" xfId="9369"/>
    <cellStyle name="20% - uthevingsfarge 6 3 2 7 2" xfId="9370"/>
    <cellStyle name="20% - uthevingsfarge 6 3 2 7 3" xfId="9371"/>
    <cellStyle name="20% - uthevingsfarge 6 3 2 8" xfId="9372"/>
    <cellStyle name="20% - uthevingsfarge 6 3 2 8 2" xfId="9373"/>
    <cellStyle name="20% - uthevingsfarge 6 3 2 9" xfId="9374"/>
    <cellStyle name="20% - uthevingsfarge 6 3 2 9 2" xfId="9375"/>
    <cellStyle name="20% - uthevingsfarge 6 3 2_Tabell 4.5-4.7" xfId="9248"/>
    <cellStyle name="20% - uthevingsfarge 6 3 3" xfId="473"/>
    <cellStyle name="20% - uthevingsfarge 6 3 3 10" xfId="9377"/>
    <cellStyle name="20% - uthevingsfarge 6 3 3 11" xfId="9378"/>
    <cellStyle name="20% - uthevingsfarge 6 3 3 2" xfId="474"/>
    <cellStyle name="20% - uthevingsfarge 6 3 3 2 10" xfId="9380"/>
    <cellStyle name="20% - uthevingsfarge 6 3 3 2 2" xfId="475"/>
    <cellStyle name="20% - uthevingsfarge 6 3 3 2 2 2" xfId="9382"/>
    <cellStyle name="20% - uthevingsfarge 6 3 3 2 2 2 2" xfId="9383"/>
    <cellStyle name="20% - uthevingsfarge 6 3 3 2 2 2 3" xfId="9384"/>
    <cellStyle name="20% - uthevingsfarge 6 3 3 2 2 3" xfId="9385"/>
    <cellStyle name="20% - uthevingsfarge 6 3 3 2 2 3 2" xfId="9386"/>
    <cellStyle name="20% - uthevingsfarge 6 3 3 2 2 3 3" xfId="9387"/>
    <cellStyle name="20% - uthevingsfarge 6 3 3 2 2 4" xfId="9388"/>
    <cellStyle name="20% - uthevingsfarge 6 3 3 2 2 5" xfId="9389"/>
    <cellStyle name="20% - uthevingsfarge 6 3 3 2 2_Tabell 4.5-4.7" xfId="9381"/>
    <cellStyle name="20% - uthevingsfarge 6 3 3 2 3" xfId="9390"/>
    <cellStyle name="20% - uthevingsfarge 6 3 3 2 3 2" xfId="9391"/>
    <cellStyle name="20% - uthevingsfarge 6 3 3 2 3 2 2" xfId="9392"/>
    <cellStyle name="20% - uthevingsfarge 6 3 3 2 3 2 3" xfId="9393"/>
    <cellStyle name="20% - uthevingsfarge 6 3 3 2 3 3" xfId="9394"/>
    <cellStyle name="20% - uthevingsfarge 6 3 3 2 3 3 2" xfId="9395"/>
    <cellStyle name="20% - uthevingsfarge 6 3 3 2 3 3 3" xfId="9396"/>
    <cellStyle name="20% - uthevingsfarge 6 3 3 2 3 4" xfId="9397"/>
    <cellStyle name="20% - uthevingsfarge 6 3 3 2 3 5" xfId="9398"/>
    <cellStyle name="20% - uthevingsfarge 6 3 3 2 4" xfId="9399"/>
    <cellStyle name="20% - uthevingsfarge 6 3 3 2 4 2" xfId="9400"/>
    <cellStyle name="20% - uthevingsfarge 6 3 3 2 4 3" xfId="9401"/>
    <cellStyle name="20% - uthevingsfarge 6 3 3 2 5" xfId="9402"/>
    <cellStyle name="20% - uthevingsfarge 6 3 3 2 5 2" xfId="9403"/>
    <cellStyle name="20% - uthevingsfarge 6 3 3 2 5 3" xfId="9404"/>
    <cellStyle name="20% - uthevingsfarge 6 3 3 2 6" xfId="9405"/>
    <cellStyle name="20% - uthevingsfarge 6 3 3 2 6 2" xfId="9406"/>
    <cellStyle name="20% - uthevingsfarge 6 3 3 2 7" xfId="9407"/>
    <cellStyle name="20% - uthevingsfarge 6 3 3 2 7 2" xfId="9408"/>
    <cellStyle name="20% - uthevingsfarge 6 3 3 2 8" xfId="9409"/>
    <cellStyle name="20% - uthevingsfarge 6 3 3 2 9" xfId="9410"/>
    <cellStyle name="20% - uthevingsfarge 6 3 3 2_Tabell 4.5-4.7" xfId="9379"/>
    <cellStyle name="20% - uthevingsfarge 6 3 3 3" xfId="476"/>
    <cellStyle name="20% - uthevingsfarge 6 3 3 3 2" xfId="9412"/>
    <cellStyle name="20% - uthevingsfarge 6 3 3 3 2 2" xfId="9413"/>
    <cellStyle name="20% - uthevingsfarge 6 3 3 3 2 3" xfId="9414"/>
    <cellStyle name="20% - uthevingsfarge 6 3 3 3 3" xfId="9415"/>
    <cellStyle name="20% - uthevingsfarge 6 3 3 3 3 2" xfId="9416"/>
    <cellStyle name="20% - uthevingsfarge 6 3 3 3 3 3" xfId="9417"/>
    <cellStyle name="20% - uthevingsfarge 6 3 3 3 4" xfId="9418"/>
    <cellStyle name="20% - uthevingsfarge 6 3 3 3 5" xfId="9419"/>
    <cellStyle name="20% - uthevingsfarge 6 3 3 3_Tabell 4.5-4.7" xfId="9411"/>
    <cellStyle name="20% - uthevingsfarge 6 3 3 4" xfId="9420"/>
    <cellStyle name="20% - uthevingsfarge 6 3 3 4 2" xfId="9421"/>
    <cellStyle name="20% - uthevingsfarge 6 3 3 4 2 2" xfId="9422"/>
    <cellStyle name="20% - uthevingsfarge 6 3 3 4 2 3" xfId="9423"/>
    <cellStyle name="20% - uthevingsfarge 6 3 3 4 3" xfId="9424"/>
    <cellStyle name="20% - uthevingsfarge 6 3 3 4 3 2" xfId="9425"/>
    <cellStyle name="20% - uthevingsfarge 6 3 3 4 3 3" xfId="9426"/>
    <cellStyle name="20% - uthevingsfarge 6 3 3 4 4" xfId="9427"/>
    <cellStyle name="20% - uthevingsfarge 6 3 3 4 5" xfId="9428"/>
    <cellStyle name="20% - uthevingsfarge 6 3 3 5" xfId="9429"/>
    <cellStyle name="20% - uthevingsfarge 6 3 3 5 2" xfId="9430"/>
    <cellStyle name="20% - uthevingsfarge 6 3 3 5 3" xfId="9431"/>
    <cellStyle name="20% - uthevingsfarge 6 3 3 6" xfId="9432"/>
    <cellStyle name="20% - uthevingsfarge 6 3 3 6 2" xfId="9433"/>
    <cellStyle name="20% - uthevingsfarge 6 3 3 6 3" xfId="9434"/>
    <cellStyle name="20% - uthevingsfarge 6 3 3 7" xfId="9435"/>
    <cellStyle name="20% - uthevingsfarge 6 3 3 7 2" xfId="9436"/>
    <cellStyle name="20% - uthevingsfarge 6 3 3 8" xfId="9437"/>
    <cellStyle name="20% - uthevingsfarge 6 3 3 8 2" xfId="9438"/>
    <cellStyle name="20% - uthevingsfarge 6 3 3 9" xfId="9439"/>
    <cellStyle name="20% - uthevingsfarge 6 3 3_Tabell 4.5-4.7" xfId="9376"/>
    <cellStyle name="20% - uthevingsfarge 6 3 4" xfId="477"/>
    <cellStyle name="20% - uthevingsfarge 6 3 4 10" xfId="9441"/>
    <cellStyle name="20% - uthevingsfarge 6 3 4 2" xfId="478"/>
    <cellStyle name="20% - uthevingsfarge 6 3 4 2 2" xfId="9443"/>
    <cellStyle name="20% - uthevingsfarge 6 3 4 2 2 2" xfId="9444"/>
    <cellStyle name="20% - uthevingsfarge 6 3 4 2 2 3" xfId="9445"/>
    <cellStyle name="20% - uthevingsfarge 6 3 4 2 3" xfId="9446"/>
    <cellStyle name="20% - uthevingsfarge 6 3 4 2 3 2" xfId="9447"/>
    <cellStyle name="20% - uthevingsfarge 6 3 4 2 3 3" xfId="9448"/>
    <cellStyle name="20% - uthevingsfarge 6 3 4 2 4" xfId="9449"/>
    <cellStyle name="20% - uthevingsfarge 6 3 4 2 5" xfId="9450"/>
    <cellStyle name="20% - uthevingsfarge 6 3 4 2_Tabell 4.5-4.7" xfId="9442"/>
    <cellStyle name="20% - uthevingsfarge 6 3 4 3" xfId="9451"/>
    <cellStyle name="20% - uthevingsfarge 6 3 4 3 2" xfId="9452"/>
    <cellStyle name="20% - uthevingsfarge 6 3 4 3 2 2" xfId="9453"/>
    <cellStyle name="20% - uthevingsfarge 6 3 4 3 2 3" xfId="9454"/>
    <cellStyle name="20% - uthevingsfarge 6 3 4 3 3" xfId="9455"/>
    <cellStyle name="20% - uthevingsfarge 6 3 4 3 3 2" xfId="9456"/>
    <cellStyle name="20% - uthevingsfarge 6 3 4 3 3 3" xfId="9457"/>
    <cellStyle name="20% - uthevingsfarge 6 3 4 3 4" xfId="9458"/>
    <cellStyle name="20% - uthevingsfarge 6 3 4 3 5" xfId="9459"/>
    <cellStyle name="20% - uthevingsfarge 6 3 4 4" xfId="9460"/>
    <cellStyle name="20% - uthevingsfarge 6 3 4 4 2" xfId="9461"/>
    <cellStyle name="20% - uthevingsfarge 6 3 4 4 3" xfId="9462"/>
    <cellStyle name="20% - uthevingsfarge 6 3 4 5" xfId="9463"/>
    <cellStyle name="20% - uthevingsfarge 6 3 4 5 2" xfId="9464"/>
    <cellStyle name="20% - uthevingsfarge 6 3 4 5 3" xfId="9465"/>
    <cellStyle name="20% - uthevingsfarge 6 3 4 6" xfId="9466"/>
    <cellStyle name="20% - uthevingsfarge 6 3 4 6 2" xfId="9467"/>
    <cellStyle name="20% - uthevingsfarge 6 3 4 7" xfId="9468"/>
    <cellStyle name="20% - uthevingsfarge 6 3 4 7 2" xfId="9469"/>
    <cellStyle name="20% - uthevingsfarge 6 3 4 8" xfId="9470"/>
    <cellStyle name="20% - uthevingsfarge 6 3 4 9" xfId="9471"/>
    <cellStyle name="20% - uthevingsfarge 6 3 4_Tabell 4.5-4.7" xfId="9440"/>
    <cellStyle name="20% - uthevingsfarge 6 3 5" xfId="479"/>
    <cellStyle name="20% - uthevingsfarge 6 3 5 2" xfId="9473"/>
    <cellStyle name="20% - uthevingsfarge 6 3 5 2 2" xfId="9474"/>
    <cellStyle name="20% - uthevingsfarge 6 3 5 2 3" xfId="9475"/>
    <cellStyle name="20% - uthevingsfarge 6 3 5 3" xfId="9476"/>
    <cellStyle name="20% - uthevingsfarge 6 3 5 3 2" xfId="9477"/>
    <cellStyle name="20% - uthevingsfarge 6 3 5 3 3" xfId="9478"/>
    <cellStyle name="20% - uthevingsfarge 6 3 5 4" xfId="9479"/>
    <cellStyle name="20% - uthevingsfarge 6 3 5 5" xfId="9480"/>
    <cellStyle name="20% - uthevingsfarge 6 3 5_Tabell 4.5-4.7" xfId="9472"/>
    <cellStyle name="20% - uthevingsfarge 6 3 6" xfId="9481"/>
    <cellStyle name="20% - uthevingsfarge 6 3 6 2" xfId="9482"/>
    <cellStyle name="20% - uthevingsfarge 6 3 6 2 2" xfId="9483"/>
    <cellStyle name="20% - uthevingsfarge 6 3 6 2 3" xfId="9484"/>
    <cellStyle name="20% - uthevingsfarge 6 3 6 3" xfId="9485"/>
    <cellStyle name="20% - uthevingsfarge 6 3 6 3 2" xfId="9486"/>
    <cellStyle name="20% - uthevingsfarge 6 3 6 3 3" xfId="9487"/>
    <cellStyle name="20% - uthevingsfarge 6 3 6 4" xfId="9488"/>
    <cellStyle name="20% - uthevingsfarge 6 3 6 5" xfId="9489"/>
    <cellStyle name="20% - uthevingsfarge 6 3 7" xfId="9490"/>
    <cellStyle name="20% - uthevingsfarge 6 3 7 2" xfId="9491"/>
    <cellStyle name="20% - uthevingsfarge 6 3 7 3" xfId="9492"/>
    <cellStyle name="20% - uthevingsfarge 6 3 8" xfId="9493"/>
    <cellStyle name="20% - uthevingsfarge 6 3 8 2" xfId="9494"/>
    <cellStyle name="20% - uthevingsfarge 6 3 8 3" xfId="9495"/>
    <cellStyle name="20% - uthevingsfarge 6 3 9" xfId="9496"/>
    <cellStyle name="20% - uthevingsfarge 6 3 9 2" xfId="9497"/>
    <cellStyle name="20% - uthevingsfarge 6 3_Tabell 4.5-4.7" xfId="9242"/>
    <cellStyle name="20% - uthevingsfarge 6 4" xfId="480"/>
    <cellStyle name="20% - uthevingsfarge 6 4 10" xfId="9499"/>
    <cellStyle name="20% - uthevingsfarge 6 4 10 2" xfId="9500"/>
    <cellStyle name="20% - uthevingsfarge 6 4 11" xfId="9501"/>
    <cellStyle name="20% - uthevingsfarge 6 4 12" xfId="9502"/>
    <cellStyle name="20% - uthevingsfarge 6 4 13" xfId="9503"/>
    <cellStyle name="20% - uthevingsfarge 6 4 2" xfId="481"/>
    <cellStyle name="20% - uthevingsfarge 6 4 2 10" xfId="9505"/>
    <cellStyle name="20% - uthevingsfarge 6 4 2 11" xfId="9506"/>
    <cellStyle name="20% - uthevingsfarge 6 4 2 12" xfId="9507"/>
    <cellStyle name="20% - uthevingsfarge 6 4 2 2" xfId="482"/>
    <cellStyle name="20% - uthevingsfarge 6 4 2 2 10" xfId="9509"/>
    <cellStyle name="20% - uthevingsfarge 6 4 2 2 11" xfId="9510"/>
    <cellStyle name="20% - uthevingsfarge 6 4 2 2 2" xfId="483"/>
    <cellStyle name="20% - uthevingsfarge 6 4 2 2 2 10" xfId="9512"/>
    <cellStyle name="20% - uthevingsfarge 6 4 2 2 2 2" xfId="484"/>
    <cellStyle name="20% - uthevingsfarge 6 4 2 2 2 2 2" xfId="9514"/>
    <cellStyle name="20% - uthevingsfarge 6 4 2 2 2 2 2 2" xfId="9515"/>
    <cellStyle name="20% - uthevingsfarge 6 4 2 2 2 2 2 3" xfId="9516"/>
    <cellStyle name="20% - uthevingsfarge 6 4 2 2 2 2 3" xfId="9517"/>
    <cellStyle name="20% - uthevingsfarge 6 4 2 2 2 2 3 2" xfId="9518"/>
    <cellStyle name="20% - uthevingsfarge 6 4 2 2 2 2 3 3" xfId="9519"/>
    <cellStyle name="20% - uthevingsfarge 6 4 2 2 2 2 4" xfId="9520"/>
    <cellStyle name="20% - uthevingsfarge 6 4 2 2 2 2 5" xfId="9521"/>
    <cellStyle name="20% - uthevingsfarge 6 4 2 2 2 2_Tabell 4.5-4.7" xfId="9513"/>
    <cellStyle name="20% - uthevingsfarge 6 4 2 2 2 3" xfId="9522"/>
    <cellStyle name="20% - uthevingsfarge 6 4 2 2 2 3 2" xfId="9523"/>
    <cellStyle name="20% - uthevingsfarge 6 4 2 2 2 3 2 2" xfId="9524"/>
    <cellStyle name="20% - uthevingsfarge 6 4 2 2 2 3 2 3" xfId="9525"/>
    <cellStyle name="20% - uthevingsfarge 6 4 2 2 2 3 3" xfId="9526"/>
    <cellStyle name="20% - uthevingsfarge 6 4 2 2 2 3 3 2" xfId="9527"/>
    <cellStyle name="20% - uthevingsfarge 6 4 2 2 2 3 3 3" xfId="9528"/>
    <cellStyle name="20% - uthevingsfarge 6 4 2 2 2 3 4" xfId="9529"/>
    <cellStyle name="20% - uthevingsfarge 6 4 2 2 2 3 5" xfId="9530"/>
    <cellStyle name="20% - uthevingsfarge 6 4 2 2 2 4" xfId="9531"/>
    <cellStyle name="20% - uthevingsfarge 6 4 2 2 2 4 2" xfId="9532"/>
    <cellStyle name="20% - uthevingsfarge 6 4 2 2 2 4 3" xfId="9533"/>
    <cellStyle name="20% - uthevingsfarge 6 4 2 2 2 5" xfId="9534"/>
    <cellStyle name="20% - uthevingsfarge 6 4 2 2 2 5 2" xfId="9535"/>
    <cellStyle name="20% - uthevingsfarge 6 4 2 2 2 5 3" xfId="9536"/>
    <cellStyle name="20% - uthevingsfarge 6 4 2 2 2 6" xfId="9537"/>
    <cellStyle name="20% - uthevingsfarge 6 4 2 2 2 6 2" xfId="9538"/>
    <cellStyle name="20% - uthevingsfarge 6 4 2 2 2 7" xfId="9539"/>
    <cellStyle name="20% - uthevingsfarge 6 4 2 2 2 7 2" xfId="9540"/>
    <cellStyle name="20% - uthevingsfarge 6 4 2 2 2 8" xfId="9541"/>
    <cellStyle name="20% - uthevingsfarge 6 4 2 2 2 9" xfId="9542"/>
    <cellStyle name="20% - uthevingsfarge 6 4 2 2 2_Tabell 4.5-4.7" xfId="9511"/>
    <cellStyle name="20% - uthevingsfarge 6 4 2 2 3" xfId="485"/>
    <cellStyle name="20% - uthevingsfarge 6 4 2 2 3 2" xfId="9544"/>
    <cellStyle name="20% - uthevingsfarge 6 4 2 2 3 2 2" xfId="9545"/>
    <cellStyle name="20% - uthevingsfarge 6 4 2 2 3 2 3" xfId="9546"/>
    <cellStyle name="20% - uthevingsfarge 6 4 2 2 3 3" xfId="9547"/>
    <cellStyle name="20% - uthevingsfarge 6 4 2 2 3 3 2" xfId="9548"/>
    <cellStyle name="20% - uthevingsfarge 6 4 2 2 3 3 3" xfId="9549"/>
    <cellStyle name="20% - uthevingsfarge 6 4 2 2 3 4" xfId="9550"/>
    <cellStyle name="20% - uthevingsfarge 6 4 2 2 3 5" xfId="9551"/>
    <cellStyle name="20% - uthevingsfarge 6 4 2 2 3_Tabell 4.5-4.7" xfId="9543"/>
    <cellStyle name="20% - uthevingsfarge 6 4 2 2 4" xfId="9552"/>
    <cellStyle name="20% - uthevingsfarge 6 4 2 2 4 2" xfId="9553"/>
    <cellStyle name="20% - uthevingsfarge 6 4 2 2 4 2 2" xfId="9554"/>
    <cellStyle name="20% - uthevingsfarge 6 4 2 2 4 2 3" xfId="9555"/>
    <cellStyle name="20% - uthevingsfarge 6 4 2 2 4 3" xfId="9556"/>
    <cellStyle name="20% - uthevingsfarge 6 4 2 2 4 3 2" xfId="9557"/>
    <cellStyle name="20% - uthevingsfarge 6 4 2 2 4 3 3" xfId="9558"/>
    <cellStyle name="20% - uthevingsfarge 6 4 2 2 4 4" xfId="9559"/>
    <cellStyle name="20% - uthevingsfarge 6 4 2 2 4 5" xfId="9560"/>
    <cellStyle name="20% - uthevingsfarge 6 4 2 2 5" xfId="9561"/>
    <cellStyle name="20% - uthevingsfarge 6 4 2 2 5 2" xfId="9562"/>
    <cellStyle name="20% - uthevingsfarge 6 4 2 2 5 3" xfId="9563"/>
    <cellStyle name="20% - uthevingsfarge 6 4 2 2 6" xfId="9564"/>
    <cellStyle name="20% - uthevingsfarge 6 4 2 2 6 2" xfId="9565"/>
    <cellStyle name="20% - uthevingsfarge 6 4 2 2 6 3" xfId="9566"/>
    <cellStyle name="20% - uthevingsfarge 6 4 2 2 7" xfId="9567"/>
    <cellStyle name="20% - uthevingsfarge 6 4 2 2 7 2" xfId="9568"/>
    <cellStyle name="20% - uthevingsfarge 6 4 2 2 8" xfId="9569"/>
    <cellStyle name="20% - uthevingsfarge 6 4 2 2 8 2" xfId="9570"/>
    <cellStyle name="20% - uthevingsfarge 6 4 2 2 9" xfId="9571"/>
    <cellStyle name="20% - uthevingsfarge 6 4 2 2_Tabell 4.5-4.7" xfId="9508"/>
    <cellStyle name="20% - uthevingsfarge 6 4 2 3" xfId="486"/>
    <cellStyle name="20% - uthevingsfarge 6 4 2 3 10" xfId="9573"/>
    <cellStyle name="20% - uthevingsfarge 6 4 2 3 2" xfId="487"/>
    <cellStyle name="20% - uthevingsfarge 6 4 2 3 2 2" xfId="9575"/>
    <cellStyle name="20% - uthevingsfarge 6 4 2 3 2 2 2" xfId="9576"/>
    <cellStyle name="20% - uthevingsfarge 6 4 2 3 2 2 3" xfId="9577"/>
    <cellStyle name="20% - uthevingsfarge 6 4 2 3 2 3" xfId="9578"/>
    <cellStyle name="20% - uthevingsfarge 6 4 2 3 2 3 2" xfId="9579"/>
    <cellStyle name="20% - uthevingsfarge 6 4 2 3 2 3 3" xfId="9580"/>
    <cellStyle name="20% - uthevingsfarge 6 4 2 3 2 4" xfId="9581"/>
    <cellStyle name="20% - uthevingsfarge 6 4 2 3 2 5" xfId="9582"/>
    <cellStyle name="20% - uthevingsfarge 6 4 2 3 2_Tabell 4.5-4.7" xfId="9574"/>
    <cellStyle name="20% - uthevingsfarge 6 4 2 3 3" xfId="9583"/>
    <cellStyle name="20% - uthevingsfarge 6 4 2 3 3 2" xfId="9584"/>
    <cellStyle name="20% - uthevingsfarge 6 4 2 3 3 2 2" xfId="9585"/>
    <cellStyle name="20% - uthevingsfarge 6 4 2 3 3 2 3" xfId="9586"/>
    <cellStyle name="20% - uthevingsfarge 6 4 2 3 3 3" xfId="9587"/>
    <cellStyle name="20% - uthevingsfarge 6 4 2 3 3 3 2" xfId="9588"/>
    <cellStyle name="20% - uthevingsfarge 6 4 2 3 3 3 3" xfId="9589"/>
    <cellStyle name="20% - uthevingsfarge 6 4 2 3 3 4" xfId="9590"/>
    <cellStyle name="20% - uthevingsfarge 6 4 2 3 3 5" xfId="9591"/>
    <cellStyle name="20% - uthevingsfarge 6 4 2 3 4" xfId="9592"/>
    <cellStyle name="20% - uthevingsfarge 6 4 2 3 4 2" xfId="9593"/>
    <cellStyle name="20% - uthevingsfarge 6 4 2 3 4 3" xfId="9594"/>
    <cellStyle name="20% - uthevingsfarge 6 4 2 3 5" xfId="9595"/>
    <cellStyle name="20% - uthevingsfarge 6 4 2 3 5 2" xfId="9596"/>
    <cellStyle name="20% - uthevingsfarge 6 4 2 3 5 3" xfId="9597"/>
    <cellStyle name="20% - uthevingsfarge 6 4 2 3 6" xfId="9598"/>
    <cellStyle name="20% - uthevingsfarge 6 4 2 3 6 2" xfId="9599"/>
    <cellStyle name="20% - uthevingsfarge 6 4 2 3 7" xfId="9600"/>
    <cellStyle name="20% - uthevingsfarge 6 4 2 3 7 2" xfId="9601"/>
    <cellStyle name="20% - uthevingsfarge 6 4 2 3 8" xfId="9602"/>
    <cellStyle name="20% - uthevingsfarge 6 4 2 3 9" xfId="9603"/>
    <cellStyle name="20% - uthevingsfarge 6 4 2 3_Tabell 4.5-4.7" xfId="9572"/>
    <cellStyle name="20% - uthevingsfarge 6 4 2 4" xfId="488"/>
    <cellStyle name="20% - uthevingsfarge 6 4 2 4 2" xfId="9605"/>
    <cellStyle name="20% - uthevingsfarge 6 4 2 4 2 2" xfId="9606"/>
    <cellStyle name="20% - uthevingsfarge 6 4 2 4 2 3" xfId="9607"/>
    <cellStyle name="20% - uthevingsfarge 6 4 2 4 3" xfId="9608"/>
    <cellStyle name="20% - uthevingsfarge 6 4 2 4 3 2" xfId="9609"/>
    <cellStyle name="20% - uthevingsfarge 6 4 2 4 3 3" xfId="9610"/>
    <cellStyle name="20% - uthevingsfarge 6 4 2 4 4" xfId="9611"/>
    <cellStyle name="20% - uthevingsfarge 6 4 2 4 5" xfId="9612"/>
    <cellStyle name="20% - uthevingsfarge 6 4 2 4_Tabell 4.5-4.7" xfId="9604"/>
    <cellStyle name="20% - uthevingsfarge 6 4 2 5" xfId="9613"/>
    <cellStyle name="20% - uthevingsfarge 6 4 2 5 2" xfId="9614"/>
    <cellStyle name="20% - uthevingsfarge 6 4 2 5 2 2" xfId="9615"/>
    <cellStyle name="20% - uthevingsfarge 6 4 2 5 2 3" xfId="9616"/>
    <cellStyle name="20% - uthevingsfarge 6 4 2 5 3" xfId="9617"/>
    <cellStyle name="20% - uthevingsfarge 6 4 2 5 3 2" xfId="9618"/>
    <cellStyle name="20% - uthevingsfarge 6 4 2 5 3 3" xfId="9619"/>
    <cellStyle name="20% - uthevingsfarge 6 4 2 5 4" xfId="9620"/>
    <cellStyle name="20% - uthevingsfarge 6 4 2 5 5" xfId="9621"/>
    <cellStyle name="20% - uthevingsfarge 6 4 2 6" xfId="9622"/>
    <cellStyle name="20% - uthevingsfarge 6 4 2 6 2" xfId="9623"/>
    <cellStyle name="20% - uthevingsfarge 6 4 2 6 3" xfId="9624"/>
    <cellStyle name="20% - uthevingsfarge 6 4 2 7" xfId="9625"/>
    <cellStyle name="20% - uthevingsfarge 6 4 2 7 2" xfId="9626"/>
    <cellStyle name="20% - uthevingsfarge 6 4 2 7 3" xfId="9627"/>
    <cellStyle name="20% - uthevingsfarge 6 4 2 8" xfId="9628"/>
    <cellStyle name="20% - uthevingsfarge 6 4 2 8 2" xfId="9629"/>
    <cellStyle name="20% - uthevingsfarge 6 4 2 9" xfId="9630"/>
    <cellStyle name="20% - uthevingsfarge 6 4 2 9 2" xfId="9631"/>
    <cellStyle name="20% - uthevingsfarge 6 4 2_Tabell 4.5-4.7" xfId="9504"/>
    <cellStyle name="20% - uthevingsfarge 6 4 3" xfId="489"/>
    <cellStyle name="20% - uthevingsfarge 6 4 3 10" xfId="9633"/>
    <cellStyle name="20% - uthevingsfarge 6 4 3 11" xfId="9634"/>
    <cellStyle name="20% - uthevingsfarge 6 4 3 2" xfId="490"/>
    <cellStyle name="20% - uthevingsfarge 6 4 3 2 10" xfId="9636"/>
    <cellStyle name="20% - uthevingsfarge 6 4 3 2 2" xfId="491"/>
    <cellStyle name="20% - uthevingsfarge 6 4 3 2 2 2" xfId="9638"/>
    <cellStyle name="20% - uthevingsfarge 6 4 3 2 2 2 2" xfId="9639"/>
    <cellStyle name="20% - uthevingsfarge 6 4 3 2 2 2 3" xfId="9640"/>
    <cellStyle name="20% - uthevingsfarge 6 4 3 2 2 3" xfId="9641"/>
    <cellStyle name="20% - uthevingsfarge 6 4 3 2 2 3 2" xfId="9642"/>
    <cellStyle name="20% - uthevingsfarge 6 4 3 2 2 3 3" xfId="9643"/>
    <cellStyle name="20% - uthevingsfarge 6 4 3 2 2 4" xfId="9644"/>
    <cellStyle name="20% - uthevingsfarge 6 4 3 2 2 5" xfId="9645"/>
    <cellStyle name="20% - uthevingsfarge 6 4 3 2 2_Tabell 4.5-4.7" xfId="9637"/>
    <cellStyle name="20% - uthevingsfarge 6 4 3 2 3" xfId="9646"/>
    <cellStyle name="20% - uthevingsfarge 6 4 3 2 3 2" xfId="9647"/>
    <cellStyle name="20% - uthevingsfarge 6 4 3 2 3 2 2" xfId="9648"/>
    <cellStyle name="20% - uthevingsfarge 6 4 3 2 3 2 3" xfId="9649"/>
    <cellStyle name="20% - uthevingsfarge 6 4 3 2 3 3" xfId="9650"/>
    <cellStyle name="20% - uthevingsfarge 6 4 3 2 3 3 2" xfId="9651"/>
    <cellStyle name="20% - uthevingsfarge 6 4 3 2 3 3 3" xfId="9652"/>
    <cellStyle name="20% - uthevingsfarge 6 4 3 2 3 4" xfId="9653"/>
    <cellStyle name="20% - uthevingsfarge 6 4 3 2 3 5" xfId="9654"/>
    <cellStyle name="20% - uthevingsfarge 6 4 3 2 4" xfId="9655"/>
    <cellStyle name="20% - uthevingsfarge 6 4 3 2 4 2" xfId="9656"/>
    <cellStyle name="20% - uthevingsfarge 6 4 3 2 4 3" xfId="9657"/>
    <cellStyle name="20% - uthevingsfarge 6 4 3 2 5" xfId="9658"/>
    <cellStyle name="20% - uthevingsfarge 6 4 3 2 5 2" xfId="9659"/>
    <cellStyle name="20% - uthevingsfarge 6 4 3 2 5 3" xfId="9660"/>
    <cellStyle name="20% - uthevingsfarge 6 4 3 2 6" xfId="9661"/>
    <cellStyle name="20% - uthevingsfarge 6 4 3 2 6 2" xfId="9662"/>
    <cellStyle name="20% - uthevingsfarge 6 4 3 2 7" xfId="9663"/>
    <cellStyle name="20% - uthevingsfarge 6 4 3 2 7 2" xfId="9664"/>
    <cellStyle name="20% - uthevingsfarge 6 4 3 2 8" xfId="9665"/>
    <cellStyle name="20% - uthevingsfarge 6 4 3 2 9" xfId="9666"/>
    <cellStyle name="20% - uthevingsfarge 6 4 3 2_Tabell 4.5-4.7" xfId="9635"/>
    <cellStyle name="20% - uthevingsfarge 6 4 3 3" xfId="492"/>
    <cellStyle name="20% - uthevingsfarge 6 4 3 3 2" xfId="9668"/>
    <cellStyle name="20% - uthevingsfarge 6 4 3 3 2 2" xfId="9669"/>
    <cellStyle name="20% - uthevingsfarge 6 4 3 3 2 3" xfId="9670"/>
    <cellStyle name="20% - uthevingsfarge 6 4 3 3 3" xfId="9671"/>
    <cellStyle name="20% - uthevingsfarge 6 4 3 3 3 2" xfId="9672"/>
    <cellStyle name="20% - uthevingsfarge 6 4 3 3 3 3" xfId="9673"/>
    <cellStyle name="20% - uthevingsfarge 6 4 3 3 4" xfId="9674"/>
    <cellStyle name="20% - uthevingsfarge 6 4 3 3 5" xfId="9675"/>
    <cellStyle name="20% - uthevingsfarge 6 4 3 3_Tabell 4.5-4.7" xfId="9667"/>
    <cellStyle name="20% - uthevingsfarge 6 4 3 4" xfId="9676"/>
    <cellStyle name="20% - uthevingsfarge 6 4 3 4 2" xfId="9677"/>
    <cellStyle name="20% - uthevingsfarge 6 4 3 4 2 2" xfId="9678"/>
    <cellStyle name="20% - uthevingsfarge 6 4 3 4 2 3" xfId="9679"/>
    <cellStyle name="20% - uthevingsfarge 6 4 3 4 3" xfId="9680"/>
    <cellStyle name="20% - uthevingsfarge 6 4 3 4 3 2" xfId="9681"/>
    <cellStyle name="20% - uthevingsfarge 6 4 3 4 3 3" xfId="9682"/>
    <cellStyle name="20% - uthevingsfarge 6 4 3 4 4" xfId="9683"/>
    <cellStyle name="20% - uthevingsfarge 6 4 3 4 5" xfId="9684"/>
    <cellStyle name="20% - uthevingsfarge 6 4 3 5" xfId="9685"/>
    <cellStyle name="20% - uthevingsfarge 6 4 3 5 2" xfId="9686"/>
    <cellStyle name="20% - uthevingsfarge 6 4 3 5 3" xfId="9687"/>
    <cellStyle name="20% - uthevingsfarge 6 4 3 6" xfId="9688"/>
    <cellStyle name="20% - uthevingsfarge 6 4 3 6 2" xfId="9689"/>
    <cellStyle name="20% - uthevingsfarge 6 4 3 6 3" xfId="9690"/>
    <cellStyle name="20% - uthevingsfarge 6 4 3 7" xfId="9691"/>
    <cellStyle name="20% - uthevingsfarge 6 4 3 7 2" xfId="9692"/>
    <cellStyle name="20% - uthevingsfarge 6 4 3 8" xfId="9693"/>
    <cellStyle name="20% - uthevingsfarge 6 4 3 8 2" xfId="9694"/>
    <cellStyle name="20% - uthevingsfarge 6 4 3 9" xfId="9695"/>
    <cellStyle name="20% - uthevingsfarge 6 4 3_Tabell 4.5-4.7" xfId="9632"/>
    <cellStyle name="20% - uthevingsfarge 6 4 4" xfId="493"/>
    <cellStyle name="20% - uthevingsfarge 6 4 4 10" xfId="9697"/>
    <cellStyle name="20% - uthevingsfarge 6 4 4 2" xfId="494"/>
    <cellStyle name="20% - uthevingsfarge 6 4 4 2 2" xfId="9699"/>
    <cellStyle name="20% - uthevingsfarge 6 4 4 2 2 2" xfId="9700"/>
    <cellStyle name="20% - uthevingsfarge 6 4 4 2 2 3" xfId="9701"/>
    <cellStyle name="20% - uthevingsfarge 6 4 4 2 3" xfId="9702"/>
    <cellStyle name="20% - uthevingsfarge 6 4 4 2 3 2" xfId="9703"/>
    <cellStyle name="20% - uthevingsfarge 6 4 4 2 3 3" xfId="9704"/>
    <cellStyle name="20% - uthevingsfarge 6 4 4 2 4" xfId="9705"/>
    <cellStyle name="20% - uthevingsfarge 6 4 4 2 5" xfId="9706"/>
    <cellStyle name="20% - uthevingsfarge 6 4 4 2_Tabell 4.5-4.7" xfId="9698"/>
    <cellStyle name="20% - uthevingsfarge 6 4 4 3" xfId="9707"/>
    <cellStyle name="20% - uthevingsfarge 6 4 4 3 2" xfId="9708"/>
    <cellStyle name="20% - uthevingsfarge 6 4 4 3 2 2" xfId="9709"/>
    <cellStyle name="20% - uthevingsfarge 6 4 4 3 2 3" xfId="9710"/>
    <cellStyle name="20% - uthevingsfarge 6 4 4 3 3" xfId="9711"/>
    <cellStyle name="20% - uthevingsfarge 6 4 4 3 3 2" xfId="9712"/>
    <cellStyle name="20% - uthevingsfarge 6 4 4 3 3 3" xfId="9713"/>
    <cellStyle name="20% - uthevingsfarge 6 4 4 3 4" xfId="9714"/>
    <cellStyle name="20% - uthevingsfarge 6 4 4 3 5" xfId="9715"/>
    <cellStyle name="20% - uthevingsfarge 6 4 4 4" xfId="9716"/>
    <cellStyle name="20% - uthevingsfarge 6 4 4 4 2" xfId="9717"/>
    <cellStyle name="20% - uthevingsfarge 6 4 4 4 3" xfId="9718"/>
    <cellStyle name="20% - uthevingsfarge 6 4 4 5" xfId="9719"/>
    <cellStyle name="20% - uthevingsfarge 6 4 4 5 2" xfId="9720"/>
    <cellStyle name="20% - uthevingsfarge 6 4 4 5 3" xfId="9721"/>
    <cellStyle name="20% - uthevingsfarge 6 4 4 6" xfId="9722"/>
    <cellStyle name="20% - uthevingsfarge 6 4 4 6 2" xfId="9723"/>
    <cellStyle name="20% - uthevingsfarge 6 4 4 7" xfId="9724"/>
    <cellStyle name="20% - uthevingsfarge 6 4 4 7 2" xfId="9725"/>
    <cellStyle name="20% - uthevingsfarge 6 4 4 8" xfId="9726"/>
    <cellStyle name="20% - uthevingsfarge 6 4 4 9" xfId="9727"/>
    <cellStyle name="20% - uthevingsfarge 6 4 4_Tabell 4.5-4.7" xfId="9696"/>
    <cellStyle name="20% - uthevingsfarge 6 4 5" xfId="495"/>
    <cellStyle name="20% - uthevingsfarge 6 4 5 2" xfId="9729"/>
    <cellStyle name="20% - uthevingsfarge 6 4 5 2 2" xfId="9730"/>
    <cellStyle name="20% - uthevingsfarge 6 4 5 2 3" xfId="9731"/>
    <cellStyle name="20% - uthevingsfarge 6 4 5 3" xfId="9732"/>
    <cellStyle name="20% - uthevingsfarge 6 4 5 3 2" xfId="9733"/>
    <cellStyle name="20% - uthevingsfarge 6 4 5 3 3" xfId="9734"/>
    <cellStyle name="20% - uthevingsfarge 6 4 5 4" xfId="9735"/>
    <cellStyle name="20% - uthevingsfarge 6 4 5 5" xfId="9736"/>
    <cellStyle name="20% - uthevingsfarge 6 4 5_Tabell 4.5-4.7" xfId="9728"/>
    <cellStyle name="20% - uthevingsfarge 6 4 6" xfId="9737"/>
    <cellStyle name="20% - uthevingsfarge 6 4 6 2" xfId="9738"/>
    <cellStyle name="20% - uthevingsfarge 6 4 6 2 2" xfId="9739"/>
    <cellStyle name="20% - uthevingsfarge 6 4 6 2 3" xfId="9740"/>
    <cellStyle name="20% - uthevingsfarge 6 4 6 3" xfId="9741"/>
    <cellStyle name="20% - uthevingsfarge 6 4 6 3 2" xfId="9742"/>
    <cellStyle name="20% - uthevingsfarge 6 4 6 3 3" xfId="9743"/>
    <cellStyle name="20% - uthevingsfarge 6 4 6 4" xfId="9744"/>
    <cellStyle name="20% - uthevingsfarge 6 4 6 5" xfId="9745"/>
    <cellStyle name="20% - uthevingsfarge 6 4 7" xfId="9746"/>
    <cellStyle name="20% - uthevingsfarge 6 4 7 2" xfId="9747"/>
    <cellStyle name="20% - uthevingsfarge 6 4 7 3" xfId="9748"/>
    <cellStyle name="20% - uthevingsfarge 6 4 8" xfId="9749"/>
    <cellStyle name="20% - uthevingsfarge 6 4 8 2" xfId="9750"/>
    <cellStyle name="20% - uthevingsfarge 6 4 8 3" xfId="9751"/>
    <cellStyle name="20% - uthevingsfarge 6 4 9" xfId="9752"/>
    <cellStyle name="20% - uthevingsfarge 6 4 9 2" xfId="9753"/>
    <cellStyle name="20% - uthevingsfarge 6 4_Tabell 4.5-4.7" xfId="9498"/>
    <cellStyle name="20% - uthevingsfarge 6 5" xfId="496"/>
    <cellStyle name="20% - uthevingsfarge 6 5 10" xfId="9755"/>
    <cellStyle name="20% - uthevingsfarge 6 5 10 2" xfId="9756"/>
    <cellStyle name="20% - uthevingsfarge 6 5 11" xfId="9757"/>
    <cellStyle name="20% - uthevingsfarge 6 5 12" xfId="9758"/>
    <cellStyle name="20% - uthevingsfarge 6 5 13" xfId="9759"/>
    <cellStyle name="20% - uthevingsfarge 6 5 2" xfId="497"/>
    <cellStyle name="20% - uthevingsfarge 6 5 2 10" xfId="9761"/>
    <cellStyle name="20% - uthevingsfarge 6 5 2 11" xfId="9762"/>
    <cellStyle name="20% - uthevingsfarge 6 5 2 12" xfId="9763"/>
    <cellStyle name="20% - uthevingsfarge 6 5 2 2" xfId="498"/>
    <cellStyle name="20% - uthevingsfarge 6 5 2 2 10" xfId="9765"/>
    <cellStyle name="20% - uthevingsfarge 6 5 2 2 11" xfId="9766"/>
    <cellStyle name="20% - uthevingsfarge 6 5 2 2 2" xfId="499"/>
    <cellStyle name="20% - uthevingsfarge 6 5 2 2 2 10" xfId="9768"/>
    <cellStyle name="20% - uthevingsfarge 6 5 2 2 2 2" xfId="500"/>
    <cellStyle name="20% - uthevingsfarge 6 5 2 2 2 2 2" xfId="9770"/>
    <cellStyle name="20% - uthevingsfarge 6 5 2 2 2 2 2 2" xfId="9771"/>
    <cellStyle name="20% - uthevingsfarge 6 5 2 2 2 2 2 3" xfId="9772"/>
    <cellStyle name="20% - uthevingsfarge 6 5 2 2 2 2 3" xfId="9773"/>
    <cellStyle name="20% - uthevingsfarge 6 5 2 2 2 2 3 2" xfId="9774"/>
    <cellStyle name="20% - uthevingsfarge 6 5 2 2 2 2 3 3" xfId="9775"/>
    <cellStyle name="20% - uthevingsfarge 6 5 2 2 2 2 4" xfId="9776"/>
    <cellStyle name="20% - uthevingsfarge 6 5 2 2 2 2 5" xfId="9777"/>
    <cellStyle name="20% - uthevingsfarge 6 5 2 2 2 2_Tabell 4.5-4.7" xfId="9769"/>
    <cellStyle name="20% - uthevingsfarge 6 5 2 2 2 3" xfId="9778"/>
    <cellStyle name="20% - uthevingsfarge 6 5 2 2 2 3 2" xfId="9779"/>
    <cellStyle name="20% - uthevingsfarge 6 5 2 2 2 3 2 2" xfId="9780"/>
    <cellStyle name="20% - uthevingsfarge 6 5 2 2 2 3 2 3" xfId="9781"/>
    <cellStyle name="20% - uthevingsfarge 6 5 2 2 2 3 3" xfId="9782"/>
    <cellStyle name="20% - uthevingsfarge 6 5 2 2 2 3 3 2" xfId="9783"/>
    <cellStyle name="20% - uthevingsfarge 6 5 2 2 2 3 3 3" xfId="9784"/>
    <cellStyle name="20% - uthevingsfarge 6 5 2 2 2 3 4" xfId="9785"/>
    <cellStyle name="20% - uthevingsfarge 6 5 2 2 2 3 5" xfId="9786"/>
    <cellStyle name="20% - uthevingsfarge 6 5 2 2 2 4" xfId="9787"/>
    <cellStyle name="20% - uthevingsfarge 6 5 2 2 2 4 2" xfId="9788"/>
    <cellStyle name="20% - uthevingsfarge 6 5 2 2 2 4 3" xfId="9789"/>
    <cellStyle name="20% - uthevingsfarge 6 5 2 2 2 5" xfId="9790"/>
    <cellStyle name="20% - uthevingsfarge 6 5 2 2 2 5 2" xfId="9791"/>
    <cellStyle name="20% - uthevingsfarge 6 5 2 2 2 5 3" xfId="9792"/>
    <cellStyle name="20% - uthevingsfarge 6 5 2 2 2 6" xfId="9793"/>
    <cellStyle name="20% - uthevingsfarge 6 5 2 2 2 6 2" xfId="9794"/>
    <cellStyle name="20% - uthevingsfarge 6 5 2 2 2 7" xfId="9795"/>
    <cellStyle name="20% - uthevingsfarge 6 5 2 2 2 7 2" xfId="9796"/>
    <cellStyle name="20% - uthevingsfarge 6 5 2 2 2 8" xfId="9797"/>
    <cellStyle name="20% - uthevingsfarge 6 5 2 2 2 9" xfId="9798"/>
    <cellStyle name="20% - uthevingsfarge 6 5 2 2 2_Tabell 4.5-4.7" xfId="9767"/>
    <cellStyle name="20% - uthevingsfarge 6 5 2 2 3" xfId="501"/>
    <cellStyle name="20% - uthevingsfarge 6 5 2 2 3 2" xfId="9800"/>
    <cellStyle name="20% - uthevingsfarge 6 5 2 2 3 2 2" xfId="9801"/>
    <cellStyle name="20% - uthevingsfarge 6 5 2 2 3 2 3" xfId="9802"/>
    <cellStyle name="20% - uthevingsfarge 6 5 2 2 3 3" xfId="9803"/>
    <cellStyle name="20% - uthevingsfarge 6 5 2 2 3 3 2" xfId="9804"/>
    <cellStyle name="20% - uthevingsfarge 6 5 2 2 3 3 3" xfId="9805"/>
    <cellStyle name="20% - uthevingsfarge 6 5 2 2 3 4" xfId="9806"/>
    <cellStyle name="20% - uthevingsfarge 6 5 2 2 3 5" xfId="9807"/>
    <cellStyle name="20% - uthevingsfarge 6 5 2 2 3_Tabell 4.5-4.7" xfId="9799"/>
    <cellStyle name="20% - uthevingsfarge 6 5 2 2 4" xfId="9808"/>
    <cellStyle name="20% - uthevingsfarge 6 5 2 2 4 2" xfId="9809"/>
    <cellStyle name="20% - uthevingsfarge 6 5 2 2 4 2 2" xfId="9810"/>
    <cellStyle name="20% - uthevingsfarge 6 5 2 2 4 2 3" xfId="9811"/>
    <cellStyle name="20% - uthevingsfarge 6 5 2 2 4 3" xfId="9812"/>
    <cellStyle name="20% - uthevingsfarge 6 5 2 2 4 3 2" xfId="9813"/>
    <cellStyle name="20% - uthevingsfarge 6 5 2 2 4 3 3" xfId="9814"/>
    <cellStyle name="20% - uthevingsfarge 6 5 2 2 4 4" xfId="9815"/>
    <cellStyle name="20% - uthevingsfarge 6 5 2 2 4 5" xfId="9816"/>
    <cellStyle name="20% - uthevingsfarge 6 5 2 2 5" xfId="9817"/>
    <cellStyle name="20% - uthevingsfarge 6 5 2 2 5 2" xfId="9818"/>
    <cellStyle name="20% - uthevingsfarge 6 5 2 2 5 3" xfId="9819"/>
    <cellStyle name="20% - uthevingsfarge 6 5 2 2 6" xfId="9820"/>
    <cellStyle name="20% - uthevingsfarge 6 5 2 2 6 2" xfId="9821"/>
    <cellStyle name="20% - uthevingsfarge 6 5 2 2 6 3" xfId="9822"/>
    <cellStyle name="20% - uthevingsfarge 6 5 2 2 7" xfId="9823"/>
    <cellStyle name="20% - uthevingsfarge 6 5 2 2 7 2" xfId="9824"/>
    <cellStyle name="20% - uthevingsfarge 6 5 2 2 8" xfId="9825"/>
    <cellStyle name="20% - uthevingsfarge 6 5 2 2 8 2" xfId="9826"/>
    <cellStyle name="20% - uthevingsfarge 6 5 2 2 9" xfId="9827"/>
    <cellStyle name="20% - uthevingsfarge 6 5 2 2_Tabell 4.5-4.7" xfId="9764"/>
    <cellStyle name="20% - uthevingsfarge 6 5 2 3" xfId="502"/>
    <cellStyle name="20% - uthevingsfarge 6 5 2 3 10" xfId="9829"/>
    <cellStyle name="20% - uthevingsfarge 6 5 2 3 2" xfId="503"/>
    <cellStyle name="20% - uthevingsfarge 6 5 2 3 2 2" xfId="9831"/>
    <cellStyle name="20% - uthevingsfarge 6 5 2 3 2 2 2" xfId="9832"/>
    <cellStyle name="20% - uthevingsfarge 6 5 2 3 2 2 3" xfId="9833"/>
    <cellStyle name="20% - uthevingsfarge 6 5 2 3 2 3" xfId="9834"/>
    <cellStyle name="20% - uthevingsfarge 6 5 2 3 2 3 2" xfId="9835"/>
    <cellStyle name="20% - uthevingsfarge 6 5 2 3 2 3 3" xfId="9836"/>
    <cellStyle name="20% - uthevingsfarge 6 5 2 3 2 4" xfId="9837"/>
    <cellStyle name="20% - uthevingsfarge 6 5 2 3 2 5" xfId="9838"/>
    <cellStyle name="20% - uthevingsfarge 6 5 2 3 2_Tabell 4.5-4.7" xfId="9830"/>
    <cellStyle name="20% - uthevingsfarge 6 5 2 3 3" xfId="9839"/>
    <cellStyle name="20% - uthevingsfarge 6 5 2 3 3 2" xfId="9840"/>
    <cellStyle name="20% - uthevingsfarge 6 5 2 3 3 2 2" xfId="9841"/>
    <cellStyle name="20% - uthevingsfarge 6 5 2 3 3 2 3" xfId="9842"/>
    <cellStyle name="20% - uthevingsfarge 6 5 2 3 3 3" xfId="9843"/>
    <cellStyle name="20% - uthevingsfarge 6 5 2 3 3 3 2" xfId="9844"/>
    <cellStyle name="20% - uthevingsfarge 6 5 2 3 3 3 3" xfId="9845"/>
    <cellStyle name="20% - uthevingsfarge 6 5 2 3 3 4" xfId="9846"/>
    <cellStyle name="20% - uthevingsfarge 6 5 2 3 3 5" xfId="9847"/>
    <cellStyle name="20% - uthevingsfarge 6 5 2 3 4" xfId="9848"/>
    <cellStyle name="20% - uthevingsfarge 6 5 2 3 4 2" xfId="9849"/>
    <cellStyle name="20% - uthevingsfarge 6 5 2 3 4 3" xfId="9850"/>
    <cellStyle name="20% - uthevingsfarge 6 5 2 3 5" xfId="9851"/>
    <cellStyle name="20% - uthevingsfarge 6 5 2 3 5 2" xfId="9852"/>
    <cellStyle name="20% - uthevingsfarge 6 5 2 3 5 3" xfId="9853"/>
    <cellStyle name="20% - uthevingsfarge 6 5 2 3 6" xfId="9854"/>
    <cellStyle name="20% - uthevingsfarge 6 5 2 3 6 2" xfId="9855"/>
    <cellStyle name="20% - uthevingsfarge 6 5 2 3 7" xfId="9856"/>
    <cellStyle name="20% - uthevingsfarge 6 5 2 3 7 2" xfId="9857"/>
    <cellStyle name="20% - uthevingsfarge 6 5 2 3 8" xfId="9858"/>
    <cellStyle name="20% - uthevingsfarge 6 5 2 3 9" xfId="9859"/>
    <cellStyle name="20% - uthevingsfarge 6 5 2 3_Tabell 4.5-4.7" xfId="9828"/>
    <cellStyle name="20% - uthevingsfarge 6 5 2 4" xfId="504"/>
    <cellStyle name="20% - uthevingsfarge 6 5 2 4 2" xfId="9861"/>
    <cellStyle name="20% - uthevingsfarge 6 5 2 4 2 2" xfId="9862"/>
    <cellStyle name="20% - uthevingsfarge 6 5 2 4 2 3" xfId="9863"/>
    <cellStyle name="20% - uthevingsfarge 6 5 2 4 3" xfId="9864"/>
    <cellStyle name="20% - uthevingsfarge 6 5 2 4 3 2" xfId="9865"/>
    <cellStyle name="20% - uthevingsfarge 6 5 2 4 3 3" xfId="9866"/>
    <cellStyle name="20% - uthevingsfarge 6 5 2 4 4" xfId="9867"/>
    <cellStyle name="20% - uthevingsfarge 6 5 2 4 5" xfId="9868"/>
    <cellStyle name="20% - uthevingsfarge 6 5 2 4_Tabell 4.5-4.7" xfId="9860"/>
    <cellStyle name="20% - uthevingsfarge 6 5 2 5" xfId="9869"/>
    <cellStyle name="20% - uthevingsfarge 6 5 2 5 2" xfId="9870"/>
    <cellStyle name="20% - uthevingsfarge 6 5 2 5 2 2" xfId="9871"/>
    <cellStyle name="20% - uthevingsfarge 6 5 2 5 2 3" xfId="9872"/>
    <cellStyle name="20% - uthevingsfarge 6 5 2 5 3" xfId="9873"/>
    <cellStyle name="20% - uthevingsfarge 6 5 2 5 3 2" xfId="9874"/>
    <cellStyle name="20% - uthevingsfarge 6 5 2 5 3 3" xfId="9875"/>
    <cellStyle name="20% - uthevingsfarge 6 5 2 5 4" xfId="9876"/>
    <cellStyle name="20% - uthevingsfarge 6 5 2 5 5" xfId="9877"/>
    <cellStyle name="20% - uthevingsfarge 6 5 2 6" xfId="9878"/>
    <cellStyle name="20% - uthevingsfarge 6 5 2 6 2" xfId="9879"/>
    <cellStyle name="20% - uthevingsfarge 6 5 2 6 3" xfId="9880"/>
    <cellStyle name="20% - uthevingsfarge 6 5 2 7" xfId="9881"/>
    <cellStyle name="20% - uthevingsfarge 6 5 2 7 2" xfId="9882"/>
    <cellStyle name="20% - uthevingsfarge 6 5 2 7 3" xfId="9883"/>
    <cellStyle name="20% - uthevingsfarge 6 5 2 8" xfId="9884"/>
    <cellStyle name="20% - uthevingsfarge 6 5 2 8 2" xfId="9885"/>
    <cellStyle name="20% - uthevingsfarge 6 5 2 9" xfId="9886"/>
    <cellStyle name="20% - uthevingsfarge 6 5 2 9 2" xfId="9887"/>
    <cellStyle name="20% - uthevingsfarge 6 5 2_Tabell 4.5-4.7" xfId="9760"/>
    <cellStyle name="20% - uthevingsfarge 6 5 3" xfId="505"/>
    <cellStyle name="20% - uthevingsfarge 6 5 3 10" xfId="9889"/>
    <cellStyle name="20% - uthevingsfarge 6 5 3 11" xfId="9890"/>
    <cellStyle name="20% - uthevingsfarge 6 5 3 2" xfId="506"/>
    <cellStyle name="20% - uthevingsfarge 6 5 3 2 10" xfId="9892"/>
    <cellStyle name="20% - uthevingsfarge 6 5 3 2 2" xfId="507"/>
    <cellStyle name="20% - uthevingsfarge 6 5 3 2 2 2" xfId="9894"/>
    <cellStyle name="20% - uthevingsfarge 6 5 3 2 2 2 2" xfId="9895"/>
    <cellStyle name="20% - uthevingsfarge 6 5 3 2 2 2 3" xfId="9896"/>
    <cellStyle name="20% - uthevingsfarge 6 5 3 2 2 3" xfId="9897"/>
    <cellStyle name="20% - uthevingsfarge 6 5 3 2 2 3 2" xfId="9898"/>
    <cellStyle name="20% - uthevingsfarge 6 5 3 2 2 3 3" xfId="9899"/>
    <cellStyle name="20% - uthevingsfarge 6 5 3 2 2 4" xfId="9900"/>
    <cellStyle name="20% - uthevingsfarge 6 5 3 2 2 5" xfId="9901"/>
    <cellStyle name="20% - uthevingsfarge 6 5 3 2 2_Tabell 4.5-4.7" xfId="9893"/>
    <cellStyle name="20% - uthevingsfarge 6 5 3 2 3" xfId="9902"/>
    <cellStyle name="20% - uthevingsfarge 6 5 3 2 3 2" xfId="9903"/>
    <cellStyle name="20% - uthevingsfarge 6 5 3 2 3 2 2" xfId="9904"/>
    <cellStyle name="20% - uthevingsfarge 6 5 3 2 3 2 3" xfId="9905"/>
    <cellStyle name="20% - uthevingsfarge 6 5 3 2 3 3" xfId="9906"/>
    <cellStyle name="20% - uthevingsfarge 6 5 3 2 3 3 2" xfId="9907"/>
    <cellStyle name="20% - uthevingsfarge 6 5 3 2 3 3 3" xfId="9908"/>
    <cellStyle name="20% - uthevingsfarge 6 5 3 2 3 4" xfId="9909"/>
    <cellStyle name="20% - uthevingsfarge 6 5 3 2 3 5" xfId="9910"/>
    <cellStyle name="20% - uthevingsfarge 6 5 3 2 4" xfId="9911"/>
    <cellStyle name="20% - uthevingsfarge 6 5 3 2 4 2" xfId="9912"/>
    <cellStyle name="20% - uthevingsfarge 6 5 3 2 4 3" xfId="9913"/>
    <cellStyle name="20% - uthevingsfarge 6 5 3 2 5" xfId="9914"/>
    <cellStyle name="20% - uthevingsfarge 6 5 3 2 5 2" xfId="9915"/>
    <cellStyle name="20% - uthevingsfarge 6 5 3 2 5 3" xfId="9916"/>
    <cellStyle name="20% - uthevingsfarge 6 5 3 2 6" xfId="9917"/>
    <cellStyle name="20% - uthevingsfarge 6 5 3 2 6 2" xfId="9918"/>
    <cellStyle name="20% - uthevingsfarge 6 5 3 2 7" xfId="9919"/>
    <cellStyle name="20% - uthevingsfarge 6 5 3 2 7 2" xfId="9920"/>
    <cellStyle name="20% - uthevingsfarge 6 5 3 2 8" xfId="9921"/>
    <cellStyle name="20% - uthevingsfarge 6 5 3 2 9" xfId="9922"/>
    <cellStyle name="20% - uthevingsfarge 6 5 3 2_Tabell 4.5-4.7" xfId="9891"/>
    <cellStyle name="20% - uthevingsfarge 6 5 3 3" xfId="508"/>
    <cellStyle name="20% - uthevingsfarge 6 5 3 3 2" xfId="9924"/>
    <cellStyle name="20% - uthevingsfarge 6 5 3 3 2 2" xfId="9925"/>
    <cellStyle name="20% - uthevingsfarge 6 5 3 3 2 3" xfId="9926"/>
    <cellStyle name="20% - uthevingsfarge 6 5 3 3 3" xfId="9927"/>
    <cellStyle name="20% - uthevingsfarge 6 5 3 3 3 2" xfId="9928"/>
    <cellStyle name="20% - uthevingsfarge 6 5 3 3 3 3" xfId="9929"/>
    <cellStyle name="20% - uthevingsfarge 6 5 3 3 4" xfId="9930"/>
    <cellStyle name="20% - uthevingsfarge 6 5 3 3 5" xfId="9931"/>
    <cellStyle name="20% - uthevingsfarge 6 5 3 3_Tabell 4.5-4.7" xfId="9923"/>
    <cellStyle name="20% - uthevingsfarge 6 5 3 4" xfId="9932"/>
    <cellStyle name="20% - uthevingsfarge 6 5 3 4 2" xfId="9933"/>
    <cellStyle name="20% - uthevingsfarge 6 5 3 4 2 2" xfId="9934"/>
    <cellStyle name="20% - uthevingsfarge 6 5 3 4 2 3" xfId="9935"/>
    <cellStyle name="20% - uthevingsfarge 6 5 3 4 3" xfId="9936"/>
    <cellStyle name="20% - uthevingsfarge 6 5 3 4 3 2" xfId="9937"/>
    <cellStyle name="20% - uthevingsfarge 6 5 3 4 3 3" xfId="9938"/>
    <cellStyle name="20% - uthevingsfarge 6 5 3 4 4" xfId="9939"/>
    <cellStyle name="20% - uthevingsfarge 6 5 3 4 5" xfId="9940"/>
    <cellStyle name="20% - uthevingsfarge 6 5 3 5" xfId="9941"/>
    <cellStyle name="20% - uthevingsfarge 6 5 3 5 2" xfId="9942"/>
    <cellStyle name="20% - uthevingsfarge 6 5 3 5 3" xfId="9943"/>
    <cellStyle name="20% - uthevingsfarge 6 5 3 6" xfId="9944"/>
    <cellStyle name="20% - uthevingsfarge 6 5 3 6 2" xfId="9945"/>
    <cellStyle name="20% - uthevingsfarge 6 5 3 6 3" xfId="9946"/>
    <cellStyle name="20% - uthevingsfarge 6 5 3 7" xfId="9947"/>
    <cellStyle name="20% - uthevingsfarge 6 5 3 7 2" xfId="9948"/>
    <cellStyle name="20% - uthevingsfarge 6 5 3 8" xfId="9949"/>
    <cellStyle name="20% - uthevingsfarge 6 5 3 8 2" xfId="9950"/>
    <cellStyle name="20% - uthevingsfarge 6 5 3 9" xfId="9951"/>
    <cellStyle name="20% - uthevingsfarge 6 5 3_Tabell 4.5-4.7" xfId="9888"/>
    <cellStyle name="20% - uthevingsfarge 6 5 4" xfId="509"/>
    <cellStyle name="20% - uthevingsfarge 6 5 4 10" xfId="9953"/>
    <cellStyle name="20% - uthevingsfarge 6 5 4 2" xfId="510"/>
    <cellStyle name="20% - uthevingsfarge 6 5 4 2 2" xfId="9955"/>
    <cellStyle name="20% - uthevingsfarge 6 5 4 2 2 2" xfId="9956"/>
    <cellStyle name="20% - uthevingsfarge 6 5 4 2 2 3" xfId="9957"/>
    <cellStyle name="20% - uthevingsfarge 6 5 4 2 3" xfId="9958"/>
    <cellStyle name="20% - uthevingsfarge 6 5 4 2 3 2" xfId="9959"/>
    <cellStyle name="20% - uthevingsfarge 6 5 4 2 3 3" xfId="9960"/>
    <cellStyle name="20% - uthevingsfarge 6 5 4 2 4" xfId="9961"/>
    <cellStyle name="20% - uthevingsfarge 6 5 4 2 5" xfId="9962"/>
    <cellStyle name="20% - uthevingsfarge 6 5 4 2_Tabell 4.5-4.7" xfId="9954"/>
    <cellStyle name="20% - uthevingsfarge 6 5 4 3" xfId="9963"/>
    <cellStyle name="20% - uthevingsfarge 6 5 4 3 2" xfId="9964"/>
    <cellStyle name="20% - uthevingsfarge 6 5 4 3 2 2" xfId="9965"/>
    <cellStyle name="20% - uthevingsfarge 6 5 4 3 2 3" xfId="9966"/>
    <cellStyle name="20% - uthevingsfarge 6 5 4 3 3" xfId="9967"/>
    <cellStyle name="20% - uthevingsfarge 6 5 4 3 3 2" xfId="9968"/>
    <cellStyle name="20% - uthevingsfarge 6 5 4 3 3 3" xfId="9969"/>
    <cellStyle name="20% - uthevingsfarge 6 5 4 3 4" xfId="9970"/>
    <cellStyle name="20% - uthevingsfarge 6 5 4 3 5" xfId="9971"/>
    <cellStyle name="20% - uthevingsfarge 6 5 4 4" xfId="9972"/>
    <cellStyle name="20% - uthevingsfarge 6 5 4 4 2" xfId="9973"/>
    <cellStyle name="20% - uthevingsfarge 6 5 4 4 3" xfId="9974"/>
    <cellStyle name="20% - uthevingsfarge 6 5 4 5" xfId="9975"/>
    <cellStyle name="20% - uthevingsfarge 6 5 4 5 2" xfId="9976"/>
    <cellStyle name="20% - uthevingsfarge 6 5 4 5 3" xfId="9977"/>
    <cellStyle name="20% - uthevingsfarge 6 5 4 6" xfId="9978"/>
    <cellStyle name="20% - uthevingsfarge 6 5 4 6 2" xfId="9979"/>
    <cellStyle name="20% - uthevingsfarge 6 5 4 7" xfId="9980"/>
    <cellStyle name="20% - uthevingsfarge 6 5 4 7 2" xfId="9981"/>
    <cellStyle name="20% - uthevingsfarge 6 5 4 8" xfId="9982"/>
    <cellStyle name="20% - uthevingsfarge 6 5 4 9" xfId="9983"/>
    <cellStyle name="20% - uthevingsfarge 6 5 4_Tabell 4.5-4.7" xfId="9952"/>
    <cellStyle name="20% - uthevingsfarge 6 5 5" xfId="511"/>
    <cellStyle name="20% - uthevingsfarge 6 5 5 2" xfId="9985"/>
    <cellStyle name="20% - uthevingsfarge 6 5 5 2 2" xfId="9986"/>
    <cellStyle name="20% - uthevingsfarge 6 5 5 2 3" xfId="9987"/>
    <cellStyle name="20% - uthevingsfarge 6 5 5 3" xfId="9988"/>
    <cellStyle name="20% - uthevingsfarge 6 5 5 3 2" xfId="9989"/>
    <cellStyle name="20% - uthevingsfarge 6 5 5 3 3" xfId="9990"/>
    <cellStyle name="20% - uthevingsfarge 6 5 5 4" xfId="9991"/>
    <cellStyle name="20% - uthevingsfarge 6 5 5 5" xfId="9992"/>
    <cellStyle name="20% - uthevingsfarge 6 5 5_Tabell 4.5-4.7" xfId="9984"/>
    <cellStyle name="20% - uthevingsfarge 6 5 6" xfId="9993"/>
    <cellStyle name="20% - uthevingsfarge 6 5 6 2" xfId="9994"/>
    <cellStyle name="20% - uthevingsfarge 6 5 6 2 2" xfId="9995"/>
    <cellStyle name="20% - uthevingsfarge 6 5 6 2 3" xfId="9996"/>
    <cellStyle name="20% - uthevingsfarge 6 5 6 3" xfId="9997"/>
    <cellStyle name="20% - uthevingsfarge 6 5 6 3 2" xfId="9998"/>
    <cellStyle name="20% - uthevingsfarge 6 5 6 3 3" xfId="9999"/>
    <cellStyle name="20% - uthevingsfarge 6 5 6 4" xfId="10000"/>
    <cellStyle name="20% - uthevingsfarge 6 5 6 5" xfId="10001"/>
    <cellStyle name="20% - uthevingsfarge 6 5 7" xfId="10002"/>
    <cellStyle name="20% - uthevingsfarge 6 5 7 2" xfId="10003"/>
    <cellStyle name="20% - uthevingsfarge 6 5 7 3" xfId="10004"/>
    <cellStyle name="20% - uthevingsfarge 6 5 8" xfId="10005"/>
    <cellStyle name="20% - uthevingsfarge 6 5 8 2" xfId="10006"/>
    <cellStyle name="20% - uthevingsfarge 6 5 8 3" xfId="10007"/>
    <cellStyle name="20% - uthevingsfarge 6 5 9" xfId="10008"/>
    <cellStyle name="20% - uthevingsfarge 6 5 9 2" xfId="10009"/>
    <cellStyle name="20% - uthevingsfarge 6 5_Tabell 4.5-4.7" xfId="9754"/>
    <cellStyle name="20% - uthevingsfarge 6 6" xfId="512"/>
    <cellStyle name="20% - uthevingsfarge 6 6 10" xfId="10011"/>
    <cellStyle name="20% - uthevingsfarge 6 6 11" xfId="10012"/>
    <cellStyle name="20% - uthevingsfarge 6 6 12" xfId="10013"/>
    <cellStyle name="20% - uthevingsfarge 6 6 2" xfId="513"/>
    <cellStyle name="20% - uthevingsfarge 6 6 2 10" xfId="10015"/>
    <cellStyle name="20% - uthevingsfarge 6 6 2 11" xfId="10016"/>
    <cellStyle name="20% - uthevingsfarge 6 6 2 2" xfId="514"/>
    <cellStyle name="20% - uthevingsfarge 6 6 2 2 10" xfId="10018"/>
    <cellStyle name="20% - uthevingsfarge 6 6 2 2 2" xfId="515"/>
    <cellStyle name="20% - uthevingsfarge 6 6 2 2 2 2" xfId="10020"/>
    <cellStyle name="20% - uthevingsfarge 6 6 2 2 2 2 2" xfId="10021"/>
    <cellStyle name="20% - uthevingsfarge 6 6 2 2 2 2 3" xfId="10022"/>
    <cellStyle name="20% - uthevingsfarge 6 6 2 2 2 3" xfId="10023"/>
    <cellStyle name="20% - uthevingsfarge 6 6 2 2 2 3 2" xfId="10024"/>
    <cellStyle name="20% - uthevingsfarge 6 6 2 2 2 3 3" xfId="10025"/>
    <cellStyle name="20% - uthevingsfarge 6 6 2 2 2 4" xfId="10026"/>
    <cellStyle name="20% - uthevingsfarge 6 6 2 2 2 5" xfId="10027"/>
    <cellStyle name="20% - uthevingsfarge 6 6 2 2 2_Tabell 4.5-4.7" xfId="10019"/>
    <cellStyle name="20% - uthevingsfarge 6 6 2 2 3" xfId="10028"/>
    <cellStyle name="20% - uthevingsfarge 6 6 2 2 3 2" xfId="10029"/>
    <cellStyle name="20% - uthevingsfarge 6 6 2 2 3 2 2" xfId="10030"/>
    <cellStyle name="20% - uthevingsfarge 6 6 2 2 3 2 3" xfId="10031"/>
    <cellStyle name="20% - uthevingsfarge 6 6 2 2 3 3" xfId="10032"/>
    <cellStyle name="20% - uthevingsfarge 6 6 2 2 3 3 2" xfId="10033"/>
    <cellStyle name="20% - uthevingsfarge 6 6 2 2 3 3 3" xfId="10034"/>
    <cellStyle name="20% - uthevingsfarge 6 6 2 2 3 4" xfId="10035"/>
    <cellStyle name="20% - uthevingsfarge 6 6 2 2 3 5" xfId="10036"/>
    <cellStyle name="20% - uthevingsfarge 6 6 2 2 4" xfId="10037"/>
    <cellStyle name="20% - uthevingsfarge 6 6 2 2 4 2" xfId="10038"/>
    <cellStyle name="20% - uthevingsfarge 6 6 2 2 4 3" xfId="10039"/>
    <cellStyle name="20% - uthevingsfarge 6 6 2 2 5" xfId="10040"/>
    <cellStyle name="20% - uthevingsfarge 6 6 2 2 5 2" xfId="10041"/>
    <cellStyle name="20% - uthevingsfarge 6 6 2 2 5 3" xfId="10042"/>
    <cellStyle name="20% - uthevingsfarge 6 6 2 2 6" xfId="10043"/>
    <cellStyle name="20% - uthevingsfarge 6 6 2 2 6 2" xfId="10044"/>
    <cellStyle name="20% - uthevingsfarge 6 6 2 2 7" xfId="10045"/>
    <cellStyle name="20% - uthevingsfarge 6 6 2 2 7 2" xfId="10046"/>
    <cellStyle name="20% - uthevingsfarge 6 6 2 2 8" xfId="10047"/>
    <cellStyle name="20% - uthevingsfarge 6 6 2 2 9" xfId="10048"/>
    <cellStyle name="20% - uthevingsfarge 6 6 2 2_Tabell 4.5-4.7" xfId="10017"/>
    <cellStyle name="20% - uthevingsfarge 6 6 2 3" xfId="516"/>
    <cellStyle name="20% - uthevingsfarge 6 6 2 3 2" xfId="10050"/>
    <cellStyle name="20% - uthevingsfarge 6 6 2 3 2 2" xfId="10051"/>
    <cellStyle name="20% - uthevingsfarge 6 6 2 3 2 3" xfId="10052"/>
    <cellStyle name="20% - uthevingsfarge 6 6 2 3 3" xfId="10053"/>
    <cellStyle name="20% - uthevingsfarge 6 6 2 3 3 2" xfId="10054"/>
    <cellStyle name="20% - uthevingsfarge 6 6 2 3 3 3" xfId="10055"/>
    <cellStyle name="20% - uthevingsfarge 6 6 2 3 4" xfId="10056"/>
    <cellStyle name="20% - uthevingsfarge 6 6 2 3 5" xfId="10057"/>
    <cellStyle name="20% - uthevingsfarge 6 6 2 3_Tabell 4.5-4.7" xfId="10049"/>
    <cellStyle name="20% - uthevingsfarge 6 6 2 4" xfId="10058"/>
    <cellStyle name="20% - uthevingsfarge 6 6 2 4 2" xfId="10059"/>
    <cellStyle name="20% - uthevingsfarge 6 6 2 4 2 2" xfId="10060"/>
    <cellStyle name="20% - uthevingsfarge 6 6 2 4 2 3" xfId="10061"/>
    <cellStyle name="20% - uthevingsfarge 6 6 2 4 3" xfId="10062"/>
    <cellStyle name="20% - uthevingsfarge 6 6 2 4 3 2" xfId="10063"/>
    <cellStyle name="20% - uthevingsfarge 6 6 2 4 3 3" xfId="10064"/>
    <cellStyle name="20% - uthevingsfarge 6 6 2 4 4" xfId="10065"/>
    <cellStyle name="20% - uthevingsfarge 6 6 2 4 5" xfId="10066"/>
    <cellStyle name="20% - uthevingsfarge 6 6 2 5" xfId="10067"/>
    <cellStyle name="20% - uthevingsfarge 6 6 2 5 2" xfId="10068"/>
    <cellStyle name="20% - uthevingsfarge 6 6 2 5 3" xfId="10069"/>
    <cellStyle name="20% - uthevingsfarge 6 6 2 6" xfId="10070"/>
    <cellStyle name="20% - uthevingsfarge 6 6 2 6 2" xfId="10071"/>
    <cellStyle name="20% - uthevingsfarge 6 6 2 6 3" xfId="10072"/>
    <cellStyle name="20% - uthevingsfarge 6 6 2 7" xfId="10073"/>
    <cellStyle name="20% - uthevingsfarge 6 6 2 7 2" xfId="10074"/>
    <cellStyle name="20% - uthevingsfarge 6 6 2 8" xfId="10075"/>
    <cellStyle name="20% - uthevingsfarge 6 6 2 8 2" xfId="10076"/>
    <cellStyle name="20% - uthevingsfarge 6 6 2 9" xfId="10077"/>
    <cellStyle name="20% - uthevingsfarge 6 6 2_Tabell 4.5-4.7" xfId="10014"/>
    <cellStyle name="20% - uthevingsfarge 6 6 3" xfId="517"/>
    <cellStyle name="20% - uthevingsfarge 6 6 3 10" xfId="10079"/>
    <cellStyle name="20% - uthevingsfarge 6 6 3 2" xfId="518"/>
    <cellStyle name="20% - uthevingsfarge 6 6 3 2 2" xfId="10081"/>
    <cellStyle name="20% - uthevingsfarge 6 6 3 2 2 2" xfId="10082"/>
    <cellStyle name="20% - uthevingsfarge 6 6 3 2 2 3" xfId="10083"/>
    <cellStyle name="20% - uthevingsfarge 6 6 3 2 3" xfId="10084"/>
    <cellStyle name="20% - uthevingsfarge 6 6 3 2 3 2" xfId="10085"/>
    <cellStyle name="20% - uthevingsfarge 6 6 3 2 3 3" xfId="10086"/>
    <cellStyle name="20% - uthevingsfarge 6 6 3 2 4" xfId="10087"/>
    <cellStyle name="20% - uthevingsfarge 6 6 3 2 5" xfId="10088"/>
    <cellStyle name="20% - uthevingsfarge 6 6 3 2_Tabell 4.5-4.7" xfId="10080"/>
    <cellStyle name="20% - uthevingsfarge 6 6 3 3" xfId="10089"/>
    <cellStyle name="20% - uthevingsfarge 6 6 3 3 2" xfId="10090"/>
    <cellStyle name="20% - uthevingsfarge 6 6 3 3 2 2" xfId="10091"/>
    <cellStyle name="20% - uthevingsfarge 6 6 3 3 2 3" xfId="10092"/>
    <cellStyle name="20% - uthevingsfarge 6 6 3 3 3" xfId="10093"/>
    <cellStyle name="20% - uthevingsfarge 6 6 3 3 3 2" xfId="10094"/>
    <cellStyle name="20% - uthevingsfarge 6 6 3 3 3 3" xfId="10095"/>
    <cellStyle name="20% - uthevingsfarge 6 6 3 3 4" xfId="10096"/>
    <cellStyle name="20% - uthevingsfarge 6 6 3 3 5" xfId="10097"/>
    <cellStyle name="20% - uthevingsfarge 6 6 3 4" xfId="10098"/>
    <cellStyle name="20% - uthevingsfarge 6 6 3 4 2" xfId="10099"/>
    <cellStyle name="20% - uthevingsfarge 6 6 3 4 3" xfId="10100"/>
    <cellStyle name="20% - uthevingsfarge 6 6 3 5" xfId="10101"/>
    <cellStyle name="20% - uthevingsfarge 6 6 3 5 2" xfId="10102"/>
    <cellStyle name="20% - uthevingsfarge 6 6 3 5 3" xfId="10103"/>
    <cellStyle name="20% - uthevingsfarge 6 6 3 6" xfId="10104"/>
    <cellStyle name="20% - uthevingsfarge 6 6 3 6 2" xfId="10105"/>
    <cellStyle name="20% - uthevingsfarge 6 6 3 7" xfId="10106"/>
    <cellStyle name="20% - uthevingsfarge 6 6 3 7 2" xfId="10107"/>
    <cellStyle name="20% - uthevingsfarge 6 6 3 8" xfId="10108"/>
    <cellStyle name="20% - uthevingsfarge 6 6 3 9" xfId="10109"/>
    <cellStyle name="20% - uthevingsfarge 6 6 3_Tabell 4.5-4.7" xfId="10078"/>
    <cellStyle name="20% - uthevingsfarge 6 6 4" xfId="519"/>
    <cellStyle name="20% - uthevingsfarge 6 6 4 2" xfId="10111"/>
    <cellStyle name="20% - uthevingsfarge 6 6 4 2 2" xfId="10112"/>
    <cellStyle name="20% - uthevingsfarge 6 6 4 2 3" xfId="10113"/>
    <cellStyle name="20% - uthevingsfarge 6 6 4 3" xfId="10114"/>
    <cellStyle name="20% - uthevingsfarge 6 6 4 3 2" xfId="10115"/>
    <cellStyle name="20% - uthevingsfarge 6 6 4 3 3" xfId="10116"/>
    <cellStyle name="20% - uthevingsfarge 6 6 4 4" xfId="10117"/>
    <cellStyle name="20% - uthevingsfarge 6 6 4 5" xfId="10118"/>
    <cellStyle name="20% - uthevingsfarge 6 6 4_Tabell 4.5-4.7" xfId="10110"/>
    <cellStyle name="20% - uthevingsfarge 6 6 5" xfId="10119"/>
    <cellStyle name="20% - uthevingsfarge 6 6 5 2" xfId="10120"/>
    <cellStyle name="20% - uthevingsfarge 6 6 5 2 2" xfId="10121"/>
    <cellStyle name="20% - uthevingsfarge 6 6 5 2 3" xfId="10122"/>
    <cellStyle name="20% - uthevingsfarge 6 6 5 3" xfId="10123"/>
    <cellStyle name="20% - uthevingsfarge 6 6 5 3 2" xfId="10124"/>
    <cellStyle name="20% - uthevingsfarge 6 6 5 3 3" xfId="10125"/>
    <cellStyle name="20% - uthevingsfarge 6 6 5 4" xfId="10126"/>
    <cellStyle name="20% - uthevingsfarge 6 6 5 5" xfId="10127"/>
    <cellStyle name="20% - uthevingsfarge 6 6 6" xfId="10128"/>
    <cellStyle name="20% - uthevingsfarge 6 6 6 2" xfId="10129"/>
    <cellStyle name="20% - uthevingsfarge 6 6 6 3" xfId="10130"/>
    <cellStyle name="20% - uthevingsfarge 6 6 7" xfId="10131"/>
    <cellStyle name="20% - uthevingsfarge 6 6 7 2" xfId="10132"/>
    <cellStyle name="20% - uthevingsfarge 6 6 7 3" xfId="10133"/>
    <cellStyle name="20% - uthevingsfarge 6 6 8" xfId="10134"/>
    <cellStyle name="20% - uthevingsfarge 6 6 8 2" xfId="10135"/>
    <cellStyle name="20% - uthevingsfarge 6 6 9" xfId="10136"/>
    <cellStyle name="20% - uthevingsfarge 6 6 9 2" xfId="10137"/>
    <cellStyle name="20% - uthevingsfarge 6 6_Tabell 4.5-4.7" xfId="10010"/>
    <cellStyle name="20% - uthevingsfarge 6 7" xfId="520"/>
    <cellStyle name="20% - uthevingsfarge 6 7 10" xfId="10139"/>
    <cellStyle name="20% - uthevingsfarge 6 7 11" xfId="10140"/>
    <cellStyle name="20% - uthevingsfarge 6 7 2" xfId="521"/>
    <cellStyle name="20% - uthevingsfarge 6 7 2 10" xfId="10142"/>
    <cellStyle name="20% - uthevingsfarge 6 7 2 2" xfId="522"/>
    <cellStyle name="20% - uthevingsfarge 6 7 2 2 2" xfId="10144"/>
    <cellStyle name="20% - uthevingsfarge 6 7 2 2 2 2" xfId="10145"/>
    <cellStyle name="20% - uthevingsfarge 6 7 2 2 2 3" xfId="10146"/>
    <cellStyle name="20% - uthevingsfarge 6 7 2 2 3" xfId="10147"/>
    <cellStyle name="20% - uthevingsfarge 6 7 2 2 3 2" xfId="10148"/>
    <cellStyle name="20% - uthevingsfarge 6 7 2 2 3 3" xfId="10149"/>
    <cellStyle name="20% - uthevingsfarge 6 7 2 2 4" xfId="10150"/>
    <cellStyle name="20% - uthevingsfarge 6 7 2 2 5" xfId="10151"/>
    <cellStyle name="20% - uthevingsfarge 6 7 2 2_Tabell 4.5-4.7" xfId="10143"/>
    <cellStyle name="20% - uthevingsfarge 6 7 2 3" xfId="10152"/>
    <cellStyle name="20% - uthevingsfarge 6 7 2 3 2" xfId="10153"/>
    <cellStyle name="20% - uthevingsfarge 6 7 2 3 2 2" xfId="10154"/>
    <cellStyle name="20% - uthevingsfarge 6 7 2 3 2 3" xfId="10155"/>
    <cellStyle name="20% - uthevingsfarge 6 7 2 3 3" xfId="10156"/>
    <cellStyle name="20% - uthevingsfarge 6 7 2 3 3 2" xfId="10157"/>
    <cellStyle name="20% - uthevingsfarge 6 7 2 3 3 3" xfId="10158"/>
    <cellStyle name="20% - uthevingsfarge 6 7 2 3 4" xfId="10159"/>
    <cellStyle name="20% - uthevingsfarge 6 7 2 3 5" xfId="10160"/>
    <cellStyle name="20% - uthevingsfarge 6 7 2 4" xfId="10161"/>
    <cellStyle name="20% - uthevingsfarge 6 7 2 4 2" xfId="10162"/>
    <cellStyle name="20% - uthevingsfarge 6 7 2 4 3" xfId="10163"/>
    <cellStyle name="20% - uthevingsfarge 6 7 2 5" xfId="10164"/>
    <cellStyle name="20% - uthevingsfarge 6 7 2 5 2" xfId="10165"/>
    <cellStyle name="20% - uthevingsfarge 6 7 2 5 3" xfId="10166"/>
    <cellStyle name="20% - uthevingsfarge 6 7 2 6" xfId="10167"/>
    <cellStyle name="20% - uthevingsfarge 6 7 2 6 2" xfId="10168"/>
    <cellStyle name="20% - uthevingsfarge 6 7 2 7" xfId="10169"/>
    <cellStyle name="20% - uthevingsfarge 6 7 2 7 2" xfId="10170"/>
    <cellStyle name="20% - uthevingsfarge 6 7 2 8" xfId="10171"/>
    <cellStyle name="20% - uthevingsfarge 6 7 2 9" xfId="10172"/>
    <cellStyle name="20% - uthevingsfarge 6 7 2_Tabell 4.5-4.7" xfId="10141"/>
    <cellStyle name="20% - uthevingsfarge 6 7 3" xfId="523"/>
    <cellStyle name="20% - uthevingsfarge 6 7 3 2" xfId="10174"/>
    <cellStyle name="20% - uthevingsfarge 6 7 3 2 2" xfId="10175"/>
    <cellStyle name="20% - uthevingsfarge 6 7 3 2 3" xfId="10176"/>
    <cellStyle name="20% - uthevingsfarge 6 7 3 3" xfId="10177"/>
    <cellStyle name="20% - uthevingsfarge 6 7 3 3 2" xfId="10178"/>
    <cellStyle name="20% - uthevingsfarge 6 7 3 3 3" xfId="10179"/>
    <cellStyle name="20% - uthevingsfarge 6 7 3 4" xfId="10180"/>
    <cellStyle name="20% - uthevingsfarge 6 7 3 5" xfId="10181"/>
    <cellStyle name="20% - uthevingsfarge 6 7 3_Tabell 4.5-4.7" xfId="10173"/>
    <cellStyle name="20% - uthevingsfarge 6 7 4" xfId="10182"/>
    <cellStyle name="20% - uthevingsfarge 6 7 4 2" xfId="10183"/>
    <cellStyle name="20% - uthevingsfarge 6 7 4 2 2" xfId="10184"/>
    <cellStyle name="20% - uthevingsfarge 6 7 4 2 3" xfId="10185"/>
    <cellStyle name="20% - uthevingsfarge 6 7 4 3" xfId="10186"/>
    <cellStyle name="20% - uthevingsfarge 6 7 4 3 2" xfId="10187"/>
    <cellStyle name="20% - uthevingsfarge 6 7 4 3 3" xfId="10188"/>
    <cellStyle name="20% - uthevingsfarge 6 7 4 4" xfId="10189"/>
    <cellStyle name="20% - uthevingsfarge 6 7 4 5" xfId="10190"/>
    <cellStyle name="20% - uthevingsfarge 6 7 5" xfId="10191"/>
    <cellStyle name="20% - uthevingsfarge 6 7 5 2" xfId="10192"/>
    <cellStyle name="20% - uthevingsfarge 6 7 5 3" xfId="10193"/>
    <cellStyle name="20% - uthevingsfarge 6 7 6" xfId="10194"/>
    <cellStyle name="20% - uthevingsfarge 6 7 6 2" xfId="10195"/>
    <cellStyle name="20% - uthevingsfarge 6 7 6 3" xfId="10196"/>
    <cellStyle name="20% - uthevingsfarge 6 7 7" xfId="10197"/>
    <cellStyle name="20% - uthevingsfarge 6 7 7 2" xfId="10198"/>
    <cellStyle name="20% - uthevingsfarge 6 7 8" xfId="10199"/>
    <cellStyle name="20% - uthevingsfarge 6 7 8 2" xfId="10200"/>
    <cellStyle name="20% - uthevingsfarge 6 7 9" xfId="10201"/>
    <cellStyle name="20% - uthevingsfarge 6 7_Tabell 4.5-4.7" xfId="10138"/>
    <cellStyle name="20% - uthevingsfarge 6 8" xfId="524"/>
    <cellStyle name="20% - uthevingsfarge 6 8 10" xfId="10203"/>
    <cellStyle name="20% - uthevingsfarge 6 8 11" xfId="10204"/>
    <cellStyle name="20% - uthevingsfarge 6 8 2" xfId="525"/>
    <cellStyle name="20% - uthevingsfarge 6 8 2 10" xfId="10206"/>
    <cellStyle name="20% - uthevingsfarge 6 8 2 2" xfId="526"/>
    <cellStyle name="20% - uthevingsfarge 6 8 2 2 2" xfId="10208"/>
    <cellStyle name="20% - uthevingsfarge 6 8 2 2 2 2" xfId="10209"/>
    <cellStyle name="20% - uthevingsfarge 6 8 2 2 2 3" xfId="10210"/>
    <cellStyle name="20% - uthevingsfarge 6 8 2 2 3" xfId="10211"/>
    <cellStyle name="20% - uthevingsfarge 6 8 2 2 3 2" xfId="10212"/>
    <cellStyle name="20% - uthevingsfarge 6 8 2 2 3 3" xfId="10213"/>
    <cellStyle name="20% - uthevingsfarge 6 8 2 2 4" xfId="10214"/>
    <cellStyle name="20% - uthevingsfarge 6 8 2 2 5" xfId="10215"/>
    <cellStyle name="20% - uthevingsfarge 6 8 2 2_Tabell 4.5-4.7" xfId="10207"/>
    <cellStyle name="20% - uthevingsfarge 6 8 2 3" xfId="10216"/>
    <cellStyle name="20% - uthevingsfarge 6 8 2 3 2" xfId="10217"/>
    <cellStyle name="20% - uthevingsfarge 6 8 2 3 2 2" xfId="10218"/>
    <cellStyle name="20% - uthevingsfarge 6 8 2 3 2 3" xfId="10219"/>
    <cellStyle name="20% - uthevingsfarge 6 8 2 3 3" xfId="10220"/>
    <cellStyle name="20% - uthevingsfarge 6 8 2 3 3 2" xfId="10221"/>
    <cellStyle name="20% - uthevingsfarge 6 8 2 3 3 3" xfId="10222"/>
    <cellStyle name="20% - uthevingsfarge 6 8 2 3 4" xfId="10223"/>
    <cellStyle name="20% - uthevingsfarge 6 8 2 3 5" xfId="10224"/>
    <cellStyle name="20% - uthevingsfarge 6 8 2 4" xfId="10225"/>
    <cellStyle name="20% - uthevingsfarge 6 8 2 4 2" xfId="10226"/>
    <cellStyle name="20% - uthevingsfarge 6 8 2 4 3" xfId="10227"/>
    <cellStyle name="20% - uthevingsfarge 6 8 2 5" xfId="10228"/>
    <cellStyle name="20% - uthevingsfarge 6 8 2 5 2" xfId="10229"/>
    <cellStyle name="20% - uthevingsfarge 6 8 2 5 3" xfId="10230"/>
    <cellStyle name="20% - uthevingsfarge 6 8 2 6" xfId="10231"/>
    <cellStyle name="20% - uthevingsfarge 6 8 2 6 2" xfId="10232"/>
    <cellStyle name="20% - uthevingsfarge 6 8 2 7" xfId="10233"/>
    <cellStyle name="20% - uthevingsfarge 6 8 2 7 2" xfId="10234"/>
    <cellStyle name="20% - uthevingsfarge 6 8 2 8" xfId="10235"/>
    <cellStyle name="20% - uthevingsfarge 6 8 2 9" xfId="10236"/>
    <cellStyle name="20% - uthevingsfarge 6 8 2_Tabell 4.5-4.7" xfId="10205"/>
    <cellStyle name="20% - uthevingsfarge 6 8 3" xfId="527"/>
    <cellStyle name="20% - uthevingsfarge 6 8 3 2" xfId="10238"/>
    <cellStyle name="20% - uthevingsfarge 6 8 3 2 2" xfId="10239"/>
    <cellStyle name="20% - uthevingsfarge 6 8 3 2 3" xfId="10240"/>
    <cellStyle name="20% - uthevingsfarge 6 8 3 3" xfId="10241"/>
    <cellStyle name="20% - uthevingsfarge 6 8 3 3 2" xfId="10242"/>
    <cellStyle name="20% - uthevingsfarge 6 8 3 3 3" xfId="10243"/>
    <cellStyle name="20% - uthevingsfarge 6 8 3 4" xfId="10244"/>
    <cellStyle name="20% - uthevingsfarge 6 8 3 5" xfId="10245"/>
    <cellStyle name="20% - uthevingsfarge 6 8 3_Tabell 4.5-4.7" xfId="10237"/>
    <cellStyle name="20% - uthevingsfarge 6 8 4" xfId="10246"/>
    <cellStyle name="20% - uthevingsfarge 6 8 4 2" xfId="10247"/>
    <cellStyle name="20% - uthevingsfarge 6 8 4 2 2" xfId="10248"/>
    <cellStyle name="20% - uthevingsfarge 6 8 4 2 3" xfId="10249"/>
    <cellStyle name="20% - uthevingsfarge 6 8 4 3" xfId="10250"/>
    <cellStyle name="20% - uthevingsfarge 6 8 4 3 2" xfId="10251"/>
    <cellStyle name="20% - uthevingsfarge 6 8 4 3 3" xfId="10252"/>
    <cellStyle name="20% - uthevingsfarge 6 8 4 4" xfId="10253"/>
    <cellStyle name="20% - uthevingsfarge 6 8 4 5" xfId="10254"/>
    <cellStyle name="20% - uthevingsfarge 6 8 5" xfId="10255"/>
    <cellStyle name="20% - uthevingsfarge 6 8 5 2" xfId="10256"/>
    <cellStyle name="20% - uthevingsfarge 6 8 5 3" xfId="10257"/>
    <cellStyle name="20% - uthevingsfarge 6 8 6" xfId="10258"/>
    <cellStyle name="20% - uthevingsfarge 6 8 6 2" xfId="10259"/>
    <cellStyle name="20% - uthevingsfarge 6 8 6 3" xfId="10260"/>
    <cellStyle name="20% - uthevingsfarge 6 8 7" xfId="10261"/>
    <cellStyle name="20% - uthevingsfarge 6 8 7 2" xfId="10262"/>
    <cellStyle name="20% - uthevingsfarge 6 8 8" xfId="10263"/>
    <cellStyle name="20% - uthevingsfarge 6 8 8 2" xfId="10264"/>
    <cellStyle name="20% - uthevingsfarge 6 8 9" xfId="10265"/>
    <cellStyle name="20% - uthevingsfarge 6 8_Tabell 4.5-4.7" xfId="10202"/>
    <cellStyle name="20% - uthevingsfarge 6 9" xfId="528"/>
    <cellStyle name="20% - uthevingsfarge 6 9 10" xfId="10267"/>
    <cellStyle name="20% - uthevingsfarge 6 9 2" xfId="529"/>
    <cellStyle name="20% - uthevingsfarge 6 9 2 2" xfId="10269"/>
    <cellStyle name="20% - uthevingsfarge 6 9 2 2 2" xfId="10270"/>
    <cellStyle name="20% - uthevingsfarge 6 9 2 2 3" xfId="10271"/>
    <cellStyle name="20% - uthevingsfarge 6 9 2 3" xfId="10272"/>
    <cellStyle name="20% - uthevingsfarge 6 9 2 3 2" xfId="10273"/>
    <cellStyle name="20% - uthevingsfarge 6 9 2 3 3" xfId="10274"/>
    <cellStyle name="20% - uthevingsfarge 6 9 2 4" xfId="10275"/>
    <cellStyle name="20% - uthevingsfarge 6 9 2 5" xfId="10276"/>
    <cellStyle name="20% - uthevingsfarge 6 9 2_Tabell 4.5-4.7" xfId="10268"/>
    <cellStyle name="20% - uthevingsfarge 6 9 3" xfId="10277"/>
    <cellStyle name="20% - uthevingsfarge 6 9 3 2" xfId="10278"/>
    <cellStyle name="20% - uthevingsfarge 6 9 3 2 2" xfId="10279"/>
    <cellStyle name="20% - uthevingsfarge 6 9 3 2 3" xfId="10280"/>
    <cellStyle name="20% - uthevingsfarge 6 9 3 3" xfId="10281"/>
    <cellStyle name="20% - uthevingsfarge 6 9 3 3 2" xfId="10282"/>
    <cellStyle name="20% - uthevingsfarge 6 9 3 3 3" xfId="10283"/>
    <cellStyle name="20% - uthevingsfarge 6 9 3 4" xfId="10284"/>
    <cellStyle name="20% - uthevingsfarge 6 9 3 5" xfId="10285"/>
    <cellStyle name="20% - uthevingsfarge 6 9 4" xfId="10286"/>
    <cellStyle name="20% - uthevingsfarge 6 9 4 2" xfId="10287"/>
    <cellStyle name="20% - uthevingsfarge 6 9 4 3" xfId="10288"/>
    <cellStyle name="20% - uthevingsfarge 6 9 5" xfId="10289"/>
    <cellStyle name="20% - uthevingsfarge 6 9 5 2" xfId="10290"/>
    <cellStyle name="20% - uthevingsfarge 6 9 5 3" xfId="10291"/>
    <cellStyle name="20% - uthevingsfarge 6 9 6" xfId="10292"/>
    <cellStyle name="20% - uthevingsfarge 6 9 6 2" xfId="10293"/>
    <cellStyle name="20% - uthevingsfarge 6 9 7" xfId="10294"/>
    <cellStyle name="20% - uthevingsfarge 6 9 7 2" xfId="10295"/>
    <cellStyle name="20% - uthevingsfarge 6 9 8" xfId="10296"/>
    <cellStyle name="20% - uthevingsfarge 6 9 9" xfId="10297"/>
    <cellStyle name="20% - uthevingsfarge 6 9_Tabell 4.5-4.7" xfId="10266"/>
    <cellStyle name="40% - uthevingsfarge 1 10" xfId="530"/>
    <cellStyle name="40% - uthevingsfarge 1 10 2" xfId="10299"/>
    <cellStyle name="40% - uthevingsfarge 1 10 2 2" xfId="10300"/>
    <cellStyle name="40% - uthevingsfarge 1 10 2 3" xfId="10301"/>
    <cellStyle name="40% - uthevingsfarge 1 10 3" xfId="10302"/>
    <cellStyle name="40% - uthevingsfarge 1 10 3 2" xfId="10303"/>
    <cellStyle name="40% - uthevingsfarge 1 10 3 3" xfId="10304"/>
    <cellStyle name="40% - uthevingsfarge 1 10 4" xfId="10305"/>
    <cellStyle name="40% - uthevingsfarge 1 10 5" xfId="10306"/>
    <cellStyle name="40% - uthevingsfarge 1 10_Tabell 4.5-4.7" xfId="10298"/>
    <cellStyle name="40% - uthevingsfarge 1 11" xfId="10307"/>
    <cellStyle name="40% - uthevingsfarge 1 11 2" xfId="10308"/>
    <cellStyle name="40% - uthevingsfarge 1 11 2 2" xfId="10309"/>
    <cellStyle name="40% - uthevingsfarge 1 11 2 3" xfId="10310"/>
    <cellStyle name="40% - uthevingsfarge 1 11 3" xfId="10311"/>
    <cellStyle name="40% - uthevingsfarge 1 11 3 2" xfId="10312"/>
    <cellStyle name="40% - uthevingsfarge 1 11 3 3" xfId="10313"/>
    <cellStyle name="40% - uthevingsfarge 1 11 4" xfId="10314"/>
    <cellStyle name="40% - uthevingsfarge 1 11 5" xfId="10315"/>
    <cellStyle name="40% - uthevingsfarge 1 12" xfId="10316"/>
    <cellStyle name="40% - uthevingsfarge 1 12 2" xfId="10317"/>
    <cellStyle name="40% - uthevingsfarge 1 12 3" xfId="10318"/>
    <cellStyle name="40% - uthevingsfarge 1 13" xfId="10319"/>
    <cellStyle name="40% - uthevingsfarge 1 13 2" xfId="10320"/>
    <cellStyle name="40% - uthevingsfarge 1 13 3" xfId="10321"/>
    <cellStyle name="40% - uthevingsfarge 1 14" xfId="10322"/>
    <cellStyle name="40% - uthevingsfarge 1 14 2" xfId="10323"/>
    <cellStyle name="40% - uthevingsfarge 1 15" xfId="10324"/>
    <cellStyle name="40% - uthevingsfarge 1 15 2" xfId="10325"/>
    <cellStyle name="40% - uthevingsfarge 1 16" xfId="10326"/>
    <cellStyle name="40% - uthevingsfarge 1 17" xfId="10327"/>
    <cellStyle name="40% - uthevingsfarge 1 18" xfId="10328"/>
    <cellStyle name="40% - uthevingsfarge 1 2" xfId="531"/>
    <cellStyle name="40% - uthevingsfarge 1 2 10" xfId="10330"/>
    <cellStyle name="40% - uthevingsfarge 1 2 10 2" xfId="10331"/>
    <cellStyle name="40% - uthevingsfarge 1 2 11" xfId="10332"/>
    <cellStyle name="40% - uthevingsfarge 1 2 11 2" xfId="10333"/>
    <cellStyle name="40% - uthevingsfarge 1 2 12" xfId="10334"/>
    <cellStyle name="40% - uthevingsfarge 1 2 13" xfId="10335"/>
    <cellStyle name="40% - uthevingsfarge 1 2 14" xfId="10336"/>
    <cellStyle name="40% - uthevingsfarge 1 2 2" xfId="532"/>
    <cellStyle name="40% - uthevingsfarge 1 2 2 10" xfId="10338"/>
    <cellStyle name="40% - uthevingsfarge 1 2 2 11" xfId="10339"/>
    <cellStyle name="40% - uthevingsfarge 1 2 2 12" xfId="10340"/>
    <cellStyle name="40% - uthevingsfarge 1 2 2 2" xfId="533"/>
    <cellStyle name="40% - uthevingsfarge 1 2 2 2 10" xfId="10342"/>
    <cellStyle name="40% - uthevingsfarge 1 2 2 2 11" xfId="10343"/>
    <cellStyle name="40% - uthevingsfarge 1 2 2 2 2" xfId="534"/>
    <cellStyle name="40% - uthevingsfarge 1 2 2 2 2 10" xfId="10345"/>
    <cellStyle name="40% - uthevingsfarge 1 2 2 2 2 2" xfId="535"/>
    <cellStyle name="40% - uthevingsfarge 1 2 2 2 2 2 2" xfId="10347"/>
    <cellStyle name="40% - uthevingsfarge 1 2 2 2 2 2 2 2" xfId="10348"/>
    <cellStyle name="40% - uthevingsfarge 1 2 2 2 2 2 2 3" xfId="10349"/>
    <cellStyle name="40% - uthevingsfarge 1 2 2 2 2 2 3" xfId="10350"/>
    <cellStyle name="40% - uthevingsfarge 1 2 2 2 2 2 3 2" xfId="10351"/>
    <cellStyle name="40% - uthevingsfarge 1 2 2 2 2 2 3 3" xfId="10352"/>
    <cellStyle name="40% - uthevingsfarge 1 2 2 2 2 2 4" xfId="10353"/>
    <cellStyle name="40% - uthevingsfarge 1 2 2 2 2 2 5" xfId="10354"/>
    <cellStyle name="40% - uthevingsfarge 1 2 2 2 2 2_Tabell 4.5-4.7" xfId="10346"/>
    <cellStyle name="40% - uthevingsfarge 1 2 2 2 2 3" xfId="10355"/>
    <cellStyle name="40% - uthevingsfarge 1 2 2 2 2 3 2" xfId="10356"/>
    <cellStyle name="40% - uthevingsfarge 1 2 2 2 2 3 2 2" xfId="10357"/>
    <cellStyle name="40% - uthevingsfarge 1 2 2 2 2 3 2 3" xfId="10358"/>
    <cellStyle name="40% - uthevingsfarge 1 2 2 2 2 3 3" xfId="10359"/>
    <cellStyle name="40% - uthevingsfarge 1 2 2 2 2 3 3 2" xfId="10360"/>
    <cellStyle name="40% - uthevingsfarge 1 2 2 2 2 3 3 3" xfId="10361"/>
    <cellStyle name="40% - uthevingsfarge 1 2 2 2 2 3 4" xfId="10362"/>
    <cellStyle name="40% - uthevingsfarge 1 2 2 2 2 3 5" xfId="10363"/>
    <cellStyle name="40% - uthevingsfarge 1 2 2 2 2 4" xfId="10364"/>
    <cellStyle name="40% - uthevingsfarge 1 2 2 2 2 4 2" xfId="10365"/>
    <cellStyle name="40% - uthevingsfarge 1 2 2 2 2 4 3" xfId="10366"/>
    <cellStyle name="40% - uthevingsfarge 1 2 2 2 2 5" xfId="10367"/>
    <cellStyle name="40% - uthevingsfarge 1 2 2 2 2 5 2" xfId="10368"/>
    <cellStyle name="40% - uthevingsfarge 1 2 2 2 2 5 3" xfId="10369"/>
    <cellStyle name="40% - uthevingsfarge 1 2 2 2 2 6" xfId="10370"/>
    <cellStyle name="40% - uthevingsfarge 1 2 2 2 2 6 2" xfId="10371"/>
    <cellStyle name="40% - uthevingsfarge 1 2 2 2 2 7" xfId="10372"/>
    <cellStyle name="40% - uthevingsfarge 1 2 2 2 2 7 2" xfId="10373"/>
    <cellStyle name="40% - uthevingsfarge 1 2 2 2 2 8" xfId="10374"/>
    <cellStyle name="40% - uthevingsfarge 1 2 2 2 2 9" xfId="10375"/>
    <cellStyle name="40% - uthevingsfarge 1 2 2 2 2_Tabell 4.5-4.7" xfId="10344"/>
    <cellStyle name="40% - uthevingsfarge 1 2 2 2 3" xfId="536"/>
    <cellStyle name="40% - uthevingsfarge 1 2 2 2 3 2" xfId="10377"/>
    <cellStyle name="40% - uthevingsfarge 1 2 2 2 3 2 2" xfId="10378"/>
    <cellStyle name="40% - uthevingsfarge 1 2 2 2 3 2 3" xfId="10379"/>
    <cellStyle name="40% - uthevingsfarge 1 2 2 2 3 3" xfId="10380"/>
    <cellStyle name="40% - uthevingsfarge 1 2 2 2 3 3 2" xfId="10381"/>
    <cellStyle name="40% - uthevingsfarge 1 2 2 2 3 3 3" xfId="10382"/>
    <cellStyle name="40% - uthevingsfarge 1 2 2 2 3 4" xfId="10383"/>
    <cellStyle name="40% - uthevingsfarge 1 2 2 2 3 5" xfId="10384"/>
    <cellStyle name="40% - uthevingsfarge 1 2 2 2 3_Tabell 4.5-4.7" xfId="10376"/>
    <cellStyle name="40% - uthevingsfarge 1 2 2 2 4" xfId="10385"/>
    <cellStyle name="40% - uthevingsfarge 1 2 2 2 4 2" xfId="10386"/>
    <cellStyle name="40% - uthevingsfarge 1 2 2 2 4 2 2" xfId="10387"/>
    <cellStyle name="40% - uthevingsfarge 1 2 2 2 4 2 3" xfId="10388"/>
    <cellStyle name="40% - uthevingsfarge 1 2 2 2 4 3" xfId="10389"/>
    <cellStyle name="40% - uthevingsfarge 1 2 2 2 4 3 2" xfId="10390"/>
    <cellStyle name="40% - uthevingsfarge 1 2 2 2 4 3 3" xfId="10391"/>
    <cellStyle name="40% - uthevingsfarge 1 2 2 2 4 4" xfId="10392"/>
    <cellStyle name="40% - uthevingsfarge 1 2 2 2 4 5" xfId="10393"/>
    <cellStyle name="40% - uthevingsfarge 1 2 2 2 5" xfId="10394"/>
    <cellStyle name="40% - uthevingsfarge 1 2 2 2 5 2" xfId="10395"/>
    <cellStyle name="40% - uthevingsfarge 1 2 2 2 5 3" xfId="10396"/>
    <cellStyle name="40% - uthevingsfarge 1 2 2 2 6" xfId="10397"/>
    <cellStyle name="40% - uthevingsfarge 1 2 2 2 6 2" xfId="10398"/>
    <cellStyle name="40% - uthevingsfarge 1 2 2 2 6 3" xfId="10399"/>
    <cellStyle name="40% - uthevingsfarge 1 2 2 2 7" xfId="10400"/>
    <cellStyle name="40% - uthevingsfarge 1 2 2 2 7 2" xfId="10401"/>
    <cellStyle name="40% - uthevingsfarge 1 2 2 2 8" xfId="10402"/>
    <cellStyle name="40% - uthevingsfarge 1 2 2 2 8 2" xfId="10403"/>
    <cellStyle name="40% - uthevingsfarge 1 2 2 2 9" xfId="10404"/>
    <cellStyle name="40% - uthevingsfarge 1 2 2 2_Tabell 4.5-4.7" xfId="10341"/>
    <cellStyle name="40% - uthevingsfarge 1 2 2 3" xfId="537"/>
    <cellStyle name="40% - uthevingsfarge 1 2 2 3 10" xfId="10406"/>
    <cellStyle name="40% - uthevingsfarge 1 2 2 3 2" xfId="538"/>
    <cellStyle name="40% - uthevingsfarge 1 2 2 3 2 2" xfId="10408"/>
    <cellStyle name="40% - uthevingsfarge 1 2 2 3 2 2 2" xfId="10409"/>
    <cellStyle name="40% - uthevingsfarge 1 2 2 3 2 2 3" xfId="10410"/>
    <cellStyle name="40% - uthevingsfarge 1 2 2 3 2 3" xfId="10411"/>
    <cellStyle name="40% - uthevingsfarge 1 2 2 3 2 3 2" xfId="10412"/>
    <cellStyle name="40% - uthevingsfarge 1 2 2 3 2 3 3" xfId="10413"/>
    <cellStyle name="40% - uthevingsfarge 1 2 2 3 2 4" xfId="10414"/>
    <cellStyle name="40% - uthevingsfarge 1 2 2 3 2 5" xfId="10415"/>
    <cellStyle name="40% - uthevingsfarge 1 2 2 3 2_Tabell 4.5-4.7" xfId="10407"/>
    <cellStyle name="40% - uthevingsfarge 1 2 2 3 3" xfId="10416"/>
    <cellStyle name="40% - uthevingsfarge 1 2 2 3 3 2" xfId="10417"/>
    <cellStyle name="40% - uthevingsfarge 1 2 2 3 3 2 2" xfId="10418"/>
    <cellStyle name="40% - uthevingsfarge 1 2 2 3 3 2 3" xfId="10419"/>
    <cellStyle name="40% - uthevingsfarge 1 2 2 3 3 3" xfId="10420"/>
    <cellStyle name="40% - uthevingsfarge 1 2 2 3 3 3 2" xfId="10421"/>
    <cellStyle name="40% - uthevingsfarge 1 2 2 3 3 3 3" xfId="10422"/>
    <cellStyle name="40% - uthevingsfarge 1 2 2 3 3 4" xfId="10423"/>
    <cellStyle name="40% - uthevingsfarge 1 2 2 3 3 5" xfId="10424"/>
    <cellStyle name="40% - uthevingsfarge 1 2 2 3 4" xfId="10425"/>
    <cellStyle name="40% - uthevingsfarge 1 2 2 3 4 2" xfId="10426"/>
    <cellStyle name="40% - uthevingsfarge 1 2 2 3 4 3" xfId="10427"/>
    <cellStyle name="40% - uthevingsfarge 1 2 2 3 5" xfId="10428"/>
    <cellStyle name="40% - uthevingsfarge 1 2 2 3 5 2" xfId="10429"/>
    <cellStyle name="40% - uthevingsfarge 1 2 2 3 5 3" xfId="10430"/>
    <cellStyle name="40% - uthevingsfarge 1 2 2 3 6" xfId="10431"/>
    <cellStyle name="40% - uthevingsfarge 1 2 2 3 6 2" xfId="10432"/>
    <cellStyle name="40% - uthevingsfarge 1 2 2 3 7" xfId="10433"/>
    <cellStyle name="40% - uthevingsfarge 1 2 2 3 7 2" xfId="10434"/>
    <cellStyle name="40% - uthevingsfarge 1 2 2 3 8" xfId="10435"/>
    <cellStyle name="40% - uthevingsfarge 1 2 2 3 9" xfId="10436"/>
    <cellStyle name="40% - uthevingsfarge 1 2 2 3_Tabell 4.5-4.7" xfId="10405"/>
    <cellStyle name="40% - uthevingsfarge 1 2 2 4" xfId="539"/>
    <cellStyle name="40% - uthevingsfarge 1 2 2 4 2" xfId="10438"/>
    <cellStyle name="40% - uthevingsfarge 1 2 2 4 2 2" xfId="10439"/>
    <cellStyle name="40% - uthevingsfarge 1 2 2 4 2 3" xfId="10440"/>
    <cellStyle name="40% - uthevingsfarge 1 2 2 4 3" xfId="10441"/>
    <cellStyle name="40% - uthevingsfarge 1 2 2 4 3 2" xfId="10442"/>
    <cellStyle name="40% - uthevingsfarge 1 2 2 4 3 3" xfId="10443"/>
    <cellStyle name="40% - uthevingsfarge 1 2 2 4 4" xfId="10444"/>
    <cellStyle name="40% - uthevingsfarge 1 2 2 4 5" xfId="10445"/>
    <cellStyle name="40% - uthevingsfarge 1 2 2 4_Tabell 4.5-4.7" xfId="10437"/>
    <cellStyle name="40% - uthevingsfarge 1 2 2 5" xfId="10446"/>
    <cellStyle name="40% - uthevingsfarge 1 2 2 5 2" xfId="10447"/>
    <cellStyle name="40% - uthevingsfarge 1 2 2 5 2 2" xfId="10448"/>
    <cellStyle name="40% - uthevingsfarge 1 2 2 5 2 3" xfId="10449"/>
    <cellStyle name="40% - uthevingsfarge 1 2 2 5 3" xfId="10450"/>
    <cellStyle name="40% - uthevingsfarge 1 2 2 5 3 2" xfId="10451"/>
    <cellStyle name="40% - uthevingsfarge 1 2 2 5 3 3" xfId="10452"/>
    <cellStyle name="40% - uthevingsfarge 1 2 2 5 4" xfId="10453"/>
    <cellStyle name="40% - uthevingsfarge 1 2 2 5 5" xfId="10454"/>
    <cellStyle name="40% - uthevingsfarge 1 2 2 6" xfId="10455"/>
    <cellStyle name="40% - uthevingsfarge 1 2 2 6 2" xfId="10456"/>
    <cellStyle name="40% - uthevingsfarge 1 2 2 6 3" xfId="10457"/>
    <cellStyle name="40% - uthevingsfarge 1 2 2 7" xfId="10458"/>
    <cellStyle name="40% - uthevingsfarge 1 2 2 7 2" xfId="10459"/>
    <cellStyle name="40% - uthevingsfarge 1 2 2 7 3" xfId="10460"/>
    <cellStyle name="40% - uthevingsfarge 1 2 2 8" xfId="10461"/>
    <cellStyle name="40% - uthevingsfarge 1 2 2 8 2" xfId="10462"/>
    <cellStyle name="40% - uthevingsfarge 1 2 2 9" xfId="10463"/>
    <cellStyle name="40% - uthevingsfarge 1 2 2 9 2" xfId="10464"/>
    <cellStyle name="40% - uthevingsfarge 1 2 2_Tabell 4.5-4.7" xfId="10337"/>
    <cellStyle name="40% - uthevingsfarge 1 2 3" xfId="540"/>
    <cellStyle name="40% - uthevingsfarge 1 2 3 10" xfId="10466"/>
    <cellStyle name="40% - uthevingsfarge 1 2 3 11" xfId="10467"/>
    <cellStyle name="40% - uthevingsfarge 1 2 3 2" xfId="541"/>
    <cellStyle name="40% - uthevingsfarge 1 2 3 2 10" xfId="10469"/>
    <cellStyle name="40% - uthevingsfarge 1 2 3 2 2" xfId="542"/>
    <cellStyle name="40% - uthevingsfarge 1 2 3 2 2 2" xfId="10471"/>
    <cellStyle name="40% - uthevingsfarge 1 2 3 2 2 2 2" xfId="10472"/>
    <cellStyle name="40% - uthevingsfarge 1 2 3 2 2 2 3" xfId="10473"/>
    <cellStyle name="40% - uthevingsfarge 1 2 3 2 2 3" xfId="10474"/>
    <cellStyle name="40% - uthevingsfarge 1 2 3 2 2 3 2" xfId="10475"/>
    <cellStyle name="40% - uthevingsfarge 1 2 3 2 2 3 3" xfId="10476"/>
    <cellStyle name="40% - uthevingsfarge 1 2 3 2 2 4" xfId="10477"/>
    <cellStyle name="40% - uthevingsfarge 1 2 3 2 2 5" xfId="10478"/>
    <cellStyle name="40% - uthevingsfarge 1 2 3 2 2_Tabell 4.5-4.7" xfId="10470"/>
    <cellStyle name="40% - uthevingsfarge 1 2 3 2 3" xfId="10479"/>
    <cellStyle name="40% - uthevingsfarge 1 2 3 2 3 2" xfId="10480"/>
    <cellStyle name="40% - uthevingsfarge 1 2 3 2 3 2 2" xfId="10481"/>
    <cellStyle name="40% - uthevingsfarge 1 2 3 2 3 2 3" xfId="10482"/>
    <cellStyle name="40% - uthevingsfarge 1 2 3 2 3 3" xfId="10483"/>
    <cellStyle name="40% - uthevingsfarge 1 2 3 2 3 3 2" xfId="10484"/>
    <cellStyle name="40% - uthevingsfarge 1 2 3 2 3 3 3" xfId="10485"/>
    <cellStyle name="40% - uthevingsfarge 1 2 3 2 3 4" xfId="10486"/>
    <cellStyle name="40% - uthevingsfarge 1 2 3 2 3 5" xfId="10487"/>
    <cellStyle name="40% - uthevingsfarge 1 2 3 2 4" xfId="10488"/>
    <cellStyle name="40% - uthevingsfarge 1 2 3 2 4 2" xfId="10489"/>
    <cellStyle name="40% - uthevingsfarge 1 2 3 2 4 3" xfId="10490"/>
    <cellStyle name="40% - uthevingsfarge 1 2 3 2 5" xfId="10491"/>
    <cellStyle name="40% - uthevingsfarge 1 2 3 2 5 2" xfId="10492"/>
    <cellStyle name="40% - uthevingsfarge 1 2 3 2 5 3" xfId="10493"/>
    <cellStyle name="40% - uthevingsfarge 1 2 3 2 6" xfId="10494"/>
    <cellStyle name="40% - uthevingsfarge 1 2 3 2 6 2" xfId="10495"/>
    <cellStyle name="40% - uthevingsfarge 1 2 3 2 7" xfId="10496"/>
    <cellStyle name="40% - uthevingsfarge 1 2 3 2 7 2" xfId="10497"/>
    <cellStyle name="40% - uthevingsfarge 1 2 3 2 8" xfId="10498"/>
    <cellStyle name="40% - uthevingsfarge 1 2 3 2 9" xfId="10499"/>
    <cellStyle name="40% - uthevingsfarge 1 2 3 2_Tabell 4.5-4.7" xfId="10468"/>
    <cellStyle name="40% - uthevingsfarge 1 2 3 3" xfId="543"/>
    <cellStyle name="40% - uthevingsfarge 1 2 3 3 2" xfId="10501"/>
    <cellStyle name="40% - uthevingsfarge 1 2 3 3 2 2" xfId="10502"/>
    <cellStyle name="40% - uthevingsfarge 1 2 3 3 2 3" xfId="10503"/>
    <cellStyle name="40% - uthevingsfarge 1 2 3 3 3" xfId="10504"/>
    <cellStyle name="40% - uthevingsfarge 1 2 3 3 3 2" xfId="10505"/>
    <cellStyle name="40% - uthevingsfarge 1 2 3 3 3 3" xfId="10506"/>
    <cellStyle name="40% - uthevingsfarge 1 2 3 3 4" xfId="10507"/>
    <cellStyle name="40% - uthevingsfarge 1 2 3 3 5" xfId="10508"/>
    <cellStyle name="40% - uthevingsfarge 1 2 3 3_Tabell 4.5-4.7" xfId="10500"/>
    <cellStyle name="40% - uthevingsfarge 1 2 3 4" xfId="10509"/>
    <cellStyle name="40% - uthevingsfarge 1 2 3 4 2" xfId="10510"/>
    <cellStyle name="40% - uthevingsfarge 1 2 3 4 2 2" xfId="10511"/>
    <cellStyle name="40% - uthevingsfarge 1 2 3 4 2 3" xfId="10512"/>
    <cellStyle name="40% - uthevingsfarge 1 2 3 4 3" xfId="10513"/>
    <cellStyle name="40% - uthevingsfarge 1 2 3 4 3 2" xfId="10514"/>
    <cellStyle name="40% - uthevingsfarge 1 2 3 4 3 3" xfId="10515"/>
    <cellStyle name="40% - uthevingsfarge 1 2 3 4 4" xfId="10516"/>
    <cellStyle name="40% - uthevingsfarge 1 2 3 4 5" xfId="10517"/>
    <cellStyle name="40% - uthevingsfarge 1 2 3 5" xfId="10518"/>
    <cellStyle name="40% - uthevingsfarge 1 2 3 5 2" xfId="10519"/>
    <cellStyle name="40% - uthevingsfarge 1 2 3 5 3" xfId="10520"/>
    <cellStyle name="40% - uthevingsfarge 1 2 3 6" xfId="10521"/>
    <cellStyle name="40% - uthevingsfarge 1 2 3 6 2" xfId="10522"/>
    <cellStyle name="40% - uthevingsfarge 1 2 3 6 3" xfId="10523"/>
    <cellStyle name="40% - uthevingsfarge 1 2 3 7" xfId="10524"/>
    <cellStyle name="40% - uthevingsfarge 1 2 3 7 2" xfId="10525"/>
    <cellStyle name="40% - uthevingsfarge 1 2 3 8" xfId="10526"/>
    <cellStyle name="40% - uthevingsfarge 1 2 3 8 2" xfId="10527"/>
    <cellStyle name="40% - uthevingsfarge 1 2 3 9" xfId="10528"/>
    <cellStyle name="40% - uthevingsfarge 1 2 3_Tabell 4.5-4.7" xfId="10465"/>
    <cellStyle name="40% - uthevingsfarge 1 2 4" xfId="544"/>
    <cellStyle name="40% - uthevingsfarge 1 2 4 10" xfId="10530"/>
    <cellStyle name="40% - uthevingsfarge 1 2 4 2" xfId="545"/>
    <cellStyle name="40% - uthevingsfarge 1 2 4 2 2" xfId="10532"/>
    <cellStyle name="40% - uthevingsfarge 1 2 4 2 2 2" xfId="10533"/>
    <cellStyle name="40% - uthevingsfarge 1 2 4 2 2 3" xfId="10534"/>
    <cellStyle name="40% - uthevingsfarge 1 2 4 2 3" xfId="10535"/>
    <cellStyle name="40% - uthevingsfarge 1 2 4 2 3 2" xfId="10536"/>
    <cellStyle name="40% - uthevingsfarge 1 2 4 2 3 3" xfId="10537"/>
    <cellStyle name="40% - uthevingsfarge 1 2 4 2 4" xfId="10538"/>
    <cellStyle name="40% - uthevingsfarge 1 2 4 2 5" xfId="10539"/>
    <cellStyle name="40% - uthevingsfarge 1 2 4 2_Tabell 4.5-4.7" xfId="10531"/>
    <cellStyle name="40% - uthevingsfarge 1 2 4 3" xfId="10540"/>
    <cellStyle name="40% - uthevingsfarge 1 2 4 3 2" xfId="10541"/>
    <cellStyle name="40% - uthevingsfarge 1 2 4 3 2 2" xfId="10542"/>
    <cellStyle name="40% - uthevingsfarge 1 2 4 3 2 3" xfId="10543"/>
    <cellStyle name="40% - uthevingsfarge 1 2 4 3 3" xfId="10544"/>
    <cellStyle name="40% - uthevingsfarge 1 2 4 3 3 2" xfId="10545"/>
    <cellStyle name="40% - uthevingsfarge 1 2 4 3 3 3" xfId="10546"/>
    <cellStyle name="40% - uthevingsfarge 1 2 4 3 4" xfId="10547"/>
    <cellStyle name="40% - uthevingsfarge 1 2 4 3 5" xfId="10548"/>
    <cellStyle name="40% - uthevingsfarge 1 2 4 4" xfId="10549"/>
    <cellStyle name="40% - uthevingsfarge 1 2 4 4 2" xfId="10550"/>
    <cellStyle name="40% - uthevingsfarge 1 2 4 4 3" xfId="10551"/>
    <cellStyle name="40% - uthevingsfarge 1 2 4 5" xfId="10552"/>
    <cellStyle name="40% - uthevingsfarge 1 2 4 5 2" xfId="10553"/>
    <cellStyle name="40% - uthevingsfarge 1 2 4 5 3" xfId="10554"/>
    <cellStyle name="40% - uthevingsfarge 1 2 4 6" xfId="10555"/>
    <cellStyle name="40% - uthevingsfarge 1 2 4 6 2" xfId="10556"/>
    <cellStyle name="40% - uthevingsfarge 1 2 4 7" xfId="10557"/>
    <cellStyle name="40% - uthevingsfarge 1 2 4 7 2" xfId="10558"/>
    <cellStyle name="40% - uthevingsfarge 1 2 4 8" xfId="10559"/>
    <cellStyle name="40% - uthevingsfarge 1 2 4 9" xfId="10560"/>
    <cellStyle name="40% - uthevingsfarge 1 2 4_Tabell 4.5-4.7" xfId="10529"/>
    <cellStyle name="40% - uthevingsfarge 1 2 5" xfId="546"/>
    <cellStyle name="40% - uthevingsfarge 1 2 5 10" xfId="10562"/>
    <cellStyle name="40% - uthevingsfarge 1 2 5 2" xfId="547"/>
    <cellStyle name="40% - uthevingsfarge 1 2 5 2 2" xfId="10564"/>
    <cellStyle name="40% - uthevingsfarge 1 2 5 2 2 2" xfId="10565"/>
    <cellStyle name="40% - uthevingsfarge 1 2 5 2 2 3" xfId="10566"/>
    <cellStyle name="40% - uthevingsfarge 1 2 5 2 3" xfId="10567"/>
    <cellStyle name="40% - uthevingsfarge 1 2 5 2 3 2" xfId="10568"/>
    <cellStyle name="40% - uthevingsfarge 1 2 5 2 3 3" xfId="10569"/>
    <cellStyle name="40% - uthevingsfarge 1 2 5 2 4" xfId="10570"/>
    <cellStyle name="40% - uthevingsfarge 1 2 5 2 5" xfId="10571"/>
    <cellStyle name="40% - uthevingsfarge 1 2 5 2_Tabell 4.5-4.7" xfId="10563"/>
    <cellStyle name="40% - uthevingsfarge 1 2 5 3" xfId="10572"/>
    <cellStyle name="40% - uthevingsfarge 1 2 5 3 2" xfId="10573"/>
    <cellStyle name="40% - uthevingsfarge 1 2 5 3 2 2" xfId="10574"/>
    <cellStyle name="40% - uthevingsfarge 1 2 5 3 2 3" xfId="10575"/>
    <cellStyle name="40% - uthevingsfarge 1 2 5 3 3" xfId="10576"/>
    <cellStyle name="40% - uthevingsfarge 1 2 5 3 3 2" xfId="10577"/>
    <cellStyle name="40% - uthevingsfarge 1 2 5 3 3 3" xfId="10578"/>
    <cellStyle name="40% - uthevingsfarge 1 2 5 3 4" xfId="10579"/>
    <cellStyle name="40% - uthevingsfarge 1 2 5 3 5" xfId="10580"/>
    <cellStyle name="40% - uthevingsfarge 1 2 5 4" xfId="10581"/>
    <cellStyle name="40% - uthevingsfarge 1 2 5 4 2" xfId="10582"/>
    <cellStyle name="40% - uthevingsfarge 1 2 5 4 3" xfId="10583"/>
    <cellStyle name="40% - uthevingsfarge 1 2 5 5" xfId="10584"/>
    <cellStyle name="40% - uthevingsfarge 1 2 5 5 2" xfId="10585"/>
    <cellStyle name="40% - uthevingsfarge 1 2 5 5 3" xfId="10586"/>
    <cellStyle name="40% - uthevingsfarge 1 2 5 6" xfId="10587"/>
    <cellStyle name="40% - uthevingsfarge 1 2 5 6 2" xfId="10588"/>
    <cellStyle name="40% - uthevingsfarge 1 2 5 7" xfId="10589"/>
    <cellStyle name="40% - uthevingsfarge 1 2 5 7 2" xfId="10590"/>
    <cellStyle name="40% - uthevingsfarge 1 2 5 8" xfId="10591"/>
    <cellStyle name="40% - uthevingsfarge 1 2 5 9" xfId="10592"/>
    <cellStyle name="40% - uthevingsfarge 1 2 5_Tabell 4.5-4.7" xfId="10561"/>
    <cellStyle name="40% - uthevingsfarge 1 2 6" xfId="548"/>
    <cellStyle name="40% - uthevingsfarge 1 2 6 2" xfId="10594"/>
    <cellStyle name="40% - uthevingsfarge 1 2 6 2 2" xfId="10595"/>
    <cellStyle name="40% - uthevingsfarge 1 2 6 2 3" xfId="10596"/>
    <cellStyle name="40% - uthevingsfarge 1 2 6 3" xfId="10597"/>
    <cellStyle name="40% - uthevingsfarge 1 2 6 3 2" xfId="10598"/>
    <cellStyle name="40% - uthevingsfarge 1 2 6 3 3" xfId="10599"/>
    <cellStyle name="40% - uthevingsfarge 1 2 6 4" xfId="10600"/>
    <cellStyle name="40% - uthevingsfarge 1 2 6 5" xfId="10601"/>
    <cellStyle name="40% - uthevingsfarge 1 2 6_Tabell 4.5-4.7" xfId="10593"/>
    <cellStyle name="40% - uthevingsfarge 1 2 7" xfId="10602"/>
    <cellStyle name="40% - uthevingsfarge 1 2 7 2" xfId="10603"/>
    <cellStyle name="40% - uthevingsfarge 1 2 7 2 2" xfId="10604"/>
    <cellStyle name="40% - uthevingsfarge 1 2 7 2 3" xfId="10605"/>
    <cellStyle name="40% - uthevingsfarge 1 2 7 3" xfId="10606"/>
    <cellStyle name="40% - uthevingsfarge 1 2 7 3 2" xfId="10607"/>
    <cellStyle name="40% - uthevingsfarge 1 2 7 3 3" xfId="10608"/>
    <cellStyle name="40% - uthevingsfarge 1 2 7 4" xfId="10609"/>
    <cellStyle name="40% - uthevingsfarge 1 2 7 5" xfId="10610"/>
    <cellStyle name="40% - uthevingsfarge 1 2 8" xfId="10611"/>
    <cellStyle name="40% - uthevingsfarge 1 2 8 2" xfId="10612"/>
    <cellStyle name="40% - uthevingsfarge 1 2 8 3" xfId="10613"/>
    <cellStyle name="40% - uthevingsfarge 1 2 9" xfId="10614"/>
    <cellStyle name="40% - uthevingsfarge 1 2 9 2" xfId="10615"/>
    <cellStyle name="40% - uthevingsfarge 1 2 9 3" xfId="10616"/>
    <cellStyle name="40% - uthevingsfarge 1 2_Tabell 4.5-4.7" xfId="10329"/>
    <cellStyle name="40% - uthevingsfarge 1 3" xfId="549"/>
    <cellStyle name="40% - uthevingsfarge 1 3 10" xfId="10618"/>
    <cellStyle name="40% - uthevingsfarge 1 3 10 2" xfId="10619"/>
    <cellStyle name="40% - uthevingsfarge 1 3 11" xfId="10620"/>
    <cellStyle name="40% - uthevingsfarge 1 3 12" xfId="10621"/>
    <cellStyle name="40% - uthevingsfarge 1 3 13" xfId="10622"/>
    <cellStyle name="40% - uthevingsfarge 1 3 2" xfId="550"/>
    <cellStyle name="40% - uthevingsfarge 1 3 2 10" xfId="10624"/>
    <cellStyle name="40% - uthevingsfarge 1 3 2 11" xfId="10625"/>
    <cellStyle name="40% - uthevingsfarge 1 3 2 12" xfId="10626"/>
    <cellStyle name="40% - uthevingsfarge 1 3 2 2" xfId="551"/>
    <cellStyle name="40% - uthevingsfarge 1 3 2 2 10" xfId="10628"/>
    <cellStyle name="40% - uthevingsfarge 1 3 2 2 11" xfId="10629"/>
    <cellStyle name="40% - uthevingsfarge 1 3 2 2 2" xfId="552"/>
    <cellStyle name="40% - uthevingsfarge 1 3 2 2 2 10" xfId="10631"/>
    <cellStyle name="40% - uthevingsfarge 1 3 2 2 2 2" xfId="553"/>
    <cellStyle name="40% - uthevingsfarge 1 3 2 2 2 2 2" xfId="10633"/>
    <cellStyle name="40% - uthevingsfarge 1 3 2 2 2 2 2 2" xfId="10634"/>
    <cellStyle name="40% - uthevingsfarge 1 3 2 2 2 2 2 3" xfId="10635"/>
    <cellStyle name="40% - uthevingsfarge 1 3 2 2 2 2 3" xfId="10636"/>
    <cellStyle name="40% - uthevingsfarge 1 3 2 2 2 2 3 2" xfId="10637"/>
    <cellStyle name="40% - uthevingsfarge 1 3 2 2 2 2 3 3" xfId="10638"/>
    <cellStyle name="40% - uthevingsfarge 1 3 2 2 2 2 4" xfId="10639"/>
    <cellStyle name="40% - uthevingsfarge 1 3 2 2 2 2 5" xfId="10640"/>
    <cellStyle name="40% - uthevingsfarge 1 3 2 2 2 2_Tabell 4.5-4.7" xfId="10632"/>
    <cellStyle name="40% - uthevingsfarge 1 3 2 2 2 3" xfId="10641"/>
    <cellStyle name="40% - uthevingsfarge 1 3 2 2 2 3 2" xfId="10642"/>
    <cellStyle name="40% - uthevingsfarge 1 3 2 2 2 3 2 2" xfId="10643"/>
    <cellStyle name="40% - uthevingsfarge 1 3 2 2 2 3 2 3" xfId="10644"/>
    <cellStyle name="40% - uthevingsfarge 1 3 2 2 2 3 3" xfId="10645"/>
    <cellStyle name="40% - uthevingsfarge 1 3 2 2 2 3 3 2" xfId="10646"/>
    <cellStyle name="40% - uthevingsfarge 1 3 2 2 2 3 3 3" xfId="10647"/>
    <cellStyle name="40% - uthevingsfarge 1 3 2 2 2 3 4" xfId="10648"/>
    <cellStyle name="40% - uthevingsfarge 1 3 2 2 2 3 5" xfId="10649"/>
    <cellStyle name="40% - uthevingsfarge 1 3 2 2 2 4" xfId="10650"/>
    <cellStyle name="40% - uthevingsfarge 1 3 2 2 2 4 2" xfId="10651"/>
    <cellStyle name="40% - uthevingsfarge 1 3 2 2 2 4 3" xfId="10652"/>
    <cellStyle name="40% - uthevingsfarge 1 3 2 2 2 5" xfId="10653"/>
    <cellStyle name="40% - uthevingsfarge 1 3 2 2 2 5 2" xfId="10654"/>
    <cellStyle name="40% - uthevingsfarge 1 3 2 2 2 5 3" xfId="10655"/>
    <cellStyle name="40% - uthevingsfarge 1 3 2 2 2 6" xfId="10656"/>
    <cellStyle name="40% - uthevingsfarge 1 3 2 2 2 6 2" xfId="10657"/>
    <cellStyle name="40% - uthevingsfarge 1 3 2 2 2 7" xfId="10658"/>
    <cellStyle name="40% - uthevingsfarge 1 3 2 2 2 7 2" xfId="10659"/>
    <cellStyle name="40% - uthevingsfarge 1 3 2 2 2 8" xfId="10660"/>
    <cellStyle name="40% - uthevingsfarge 1 3 2 2 2 9" xfId="10661"/>
    <cellStyle name="40% - uthevingsfarge 1 3 2 2 2_Tabell 4.5-4.7" xfId="10630"/>
    <cellStyle name="40% - uthevingsfarge 1 3 2 2 3" xfId="554"/>
    <cellStyle name="40% - uthevingsfarge 1 3 2 2 3 2" xfId="10663"/>
    <cellStyle name="40% - uthevingsfarge 1 3 2 2 3 2 2" xfId="10664"/>
    <cellStyle name="40% - uthevingsfarge 1 3 2 2 3 2 3" xfId="10665"/>
    <cellStyle name="40% - uthevingsfarge 1 3 2 2 3 3" xfId="10666"/>
    <cellStyle name="40% - uthevingsfarge 1 3 2 2 3 3 2" xfId="10667"/>
    <cellStyle name="40% - uthevingsfarge 1 3 2 2 3 3 3" xfId="10668"/>
    <cellStyle name="40% - uthevingsfarge 1 3 2 2 3 4" xfId="10669"/>
    <cellStyle name="40% - uthevingsfarge 1 3 2 2 3 5" xfId="10670"/>
    <cellStyle name="40% - uthevingsfarge 1 3 2 2 3_Tabell 4.5-4.7" xfId="10662"/>
    <cellStyle name="40% - uthevingsfarge 1 3 2 2 4" xfId="10671"/>
    <cellStyle name="40% - uthevingsfarge 1 3 2 2 4 2" xfId="10672"/>
    <cellStyle name="40% - uthevingsfarge 1 3 2 2 4 2 2" xfId="10673"/>
    <cellStyle name="40% - uthevingsfarge 1 3 2 2 4 2 3" xfId="10674"/>
    <cellStyle name="40% - uthevingsfarge 1 3 2 2 4 3" xfId="10675"/>
    <cellStyle name="40% - uthevingsfarge 1 3 2 2 4 3 2" xfId="10676"/>
    <cellStyle name="40% - uthevingsfarge 1 3 2 2 4 3 3" xfId="10677"/>
    <cellStyle name="40% - uthevingsfarge 1 3 2 2 4 4" xfId="10678"/>
    <cellStyle name="40% - uthevingsfarge 1 3 2 2 4 5" xfId="10679"/>
    <cellStyle name="40% - uthevingsfarge 1 3 2 2 5" xfId="10680"/>
    <cellStyle name="40% - uthevingsfarge 1 3 2 2 5 2" xfId="10681"/>
    <cellStyle name="40% - uthevingsfarge 1 3 2 2 5 3" xfId="10682"/>
    <cellStyle name="40% - uthevingsfarge 1 3 2 2 6" xfId="10683"/>
    <cellStyle name="40% - uthevingsfarge 1 3 2 2 6 2" xfId="10684"/>
    <cellStyle name="40% - uthevingsfarge 1 3 2 2 6 3" xfId="10685"/>
    <cellStyle name="40% - uthevingsfarge 1 3 2 2 7" xfId="10686"/>
    <cellStyle name="40% - uthevingsfarge 1 3 2 2 7 2" xfId="10687"/>
    <cellStyle name="40% - uthevingsfarge 1 3 2 2 8" xfId="10688"/>
    <cellStyle name="40% - uthevingsfarge 1 3 2 2 8 2" xfId="10689"/>
    <cellStyle name="40% - uthevingsfarge 1 3 2 2 9" xfId="10690"/>
    <cellStyle name="40% - uthevingsfarge 1 3 2 2_Tabell 4.5-4.7" xfId="10627"/>
    <cellStyle name="40% - uthevingsfarge 1 3 2 3" xfId="555"/>
    <cellStyle name="40% - uthevingsfarge 1 3 2 3 10" xfId="10692"/>
    <cellStyle name="40% - uthevingsfarge 1 3 2 3 2" xfId="556"/>
    <cellStyle name="40% - uthevingsfarge 1 3 2 3 2 2" xfId="10694"/>
    <cellStyle name="40% - uthevingsfarge 1 3 2 3 2 2 2" xfId="10695"/>
    <cellStyle name="40% - uthevingsfarge 1 3 2 3 2 2 3" xfId="10696"/>
    <cellStyle name="40% - uthevingsfarge 1 3 2 3 2 3" xfId="10697"/>
    <cellStyle name="40% - uthevingsfarge 1 3 2 3 2 3 2" xfId="10698"/>
    <cellStyle name="40% - uthevingsfarge 1 3 2 3 2 3 3" xfId="10699"/>
    <cellStyle name="40% - uthevingsfarge 1 3 2 3 2 4" xfId="10700"/>
    <cellStyle name="40% - uthevingsfarge 1 3 2 3 2 5" xfId="10701"/>
    <cellStyle name="40% - uthevingsfarge 1 3 2 3 2_Tabell 4.5-4.7" xfId="10693"/>
    <cellStyle name="40% - uthevingsfarge 1 3 2 3 3" xfId="10702"/>
    <cellStyle name="40% - uthevingsfarge 1 3 2 3 3 2" xfId="10703"/>
    <cellStyle name="40% - uthevingsfarge 1 3 2 3 3 2 2" xfId="10704"/>
    <cellStyle name="40% - uthevingsfarge 1 3 2 3 3 2 3" xfId="10705"/>
    <cellStyle name="40% - uthevingsfarge 1 3 2 3 3 3" xfId="10706"/>
    <cellStyle name="40% - uthevingsfarge 1 3 2 3 3 3 2" xfId="10707"/>
    <cellStyle name="40% - uthevingsfarge 1 3 2 3 3 3 3" xfId="10708"/>
    <cellStyle name="40% - uthevingsfarge 1 3 2 3 3 4" xfId="10709"/>
    <cellStyle name="40% - uthevingsfarge 1 3 2 3 3 5" xfId="10710"/>
    <cellStyle name="40% - uthevingsfarge 1 3 2 3 4" xfId="10711"/>
    <cellStyle name="40% - uthevingsfarge 1 3 2 3 4 2" xfId="10712"/>
    <cellStyle name="40% - uthevingsfarge 1 3 2 3 4 3" xfId="10713"/>
    <cellStyle name="40% - uthevingsfarge 1 3 2 3 5" xfId="10714"/>
    <cellStyle name="40% - uthevingsfarge 1 3 2 3 5 2" xfId="10715"/>
    <cellStyle name="40% - uthevingsfarge 1 3 2 3 5 3" xfId="10716"/>
    <cellStyle name="40% - uthevingsfarge 1 3 2 3 6" xfId="10717"/>
    <cellStyle name="40% - uthevingsfarge 1 3 2 3 6 2" xfId="10718"/>
    <cellStyle name="40% - uthevingsfarge 1 3 2 3 7" xfId="10719"/>
    <cellStyle name="40% - uthevingsfarge 1 3 2 3 7 2" xfId="10720"/>
    <cellStyle name="40% - uthevingsfarge 1 3 2 3 8" xfId="10721"/>
    <cellStyle name="40% - uthevingsfarge 1 3 2 3 9" xfId="10722"/>
    <cellStyle name="40% - uthevingsfarge 1 3 2 3_Tabell 4.5-4.7" xfId="10691"/>
    <cellStyle name="40% - uthevingsfarge 1 3 2 4" xfId="557"/>
    <cellStyle name="40% - uthevingsfarge 1 3 2 4 2" xfId="10724"/>
    <cellStyle name="40% - uthevingsfarge 1 3 2 4 2 2" xfId="10725"/>
    <cellStyle name="40% - uthevingsfarge 1 3 2 4 2 3" xfId="10726"/>
    <cellStyle name="40% - uthevingsfarge 1 3 2 4 3" xfId="10727"/>
    <cellStyle name="40% - uthevingsfarge 1 3 2 4 3 2" xfId="10728"/>
    <cellStyle name="40% - uthevingsfarge 1 3 2 4 3 3" xfId="10729"/>
    <cellStyle name="40% - uthevingsfarge 1 3 2 4 4" xfId="10730"/>
    <cellStyle name="40% - uthevingsfarge 1 3 2 4 5" xfId="10731"/>
    <cellStyle name="40% - uthevingsfarge 1 3 2 4_Tabell 4.5-4.7" xfId="10723"/>
    <cellStyle name="40% - uthevingsfarge 1 3 2 5" xfId="10732"/>
    <cellStyle name="40% - uthevingsfarge 1 3 2 5 2" xfId="10733"/>
    <cellStyle name="40% - uthevingsfarge 1 3 2 5 2 2" xfId="10734"/>
    <cellStyle name="40% - uthevingsfarge 1 3 2 5 2 3" xfId="10735"/>
    <cellStyle name="40% - uthevingsfarge 1 3 2 5 3" xfId="10736"/>
    <cellStyle name="40% - uthevingsfarge 1 3 2 5 3 2" xfId="10737"/>
    <cellStyle name="40% - uthevingsfarge 1 3 2 5 3 3" xfId="10738"/>
    <cellStyle name="40% - uthevingsfarge 1 3 2 5 4" xfId="10739"/>
    <cellStyle name="40% - uthevingsfarge 1 3 2 5 5" xfId="10740"/>
    <cellStyle name="40% - uthevingsfarge 1 3 2 6" xfId="10741"/>
    <cellStyle name="40% - uthevingsfarge 1 3 2 6 2" xfId="10742"/>
    <cellStyle name="40% - uthevingsfarge 1 3 2 6 3" xfId="10743"/>
    <cellStyle name="40% - uthevingsfarge 1 3 2 7" xfId="10744"/>
    <cellStyle name="40% - uthevingsfarge 1 3 2 7 2" xfId="10745"/>
    <cellStyle name="40% - uthevingsfarge 1 3 2 7 3" xfId="10746"/>
    <cellStyle name="40% - uthevingsfarge 1 3 2 8" xfId="10747"/>
    <cellStyle name="40% - uthevingsfarge 1 3 2 8 2" xfId="10748"/>
    <cellStyle name="40% - uthevingsfarge 1 3 2 9" xfId="10749"/>
    <cellStyle name="40% - uthevingsfarge 1 3 2 9 2" xfId="10750"/>
    <cellStyle name="40% - uthevingsfarge 1 3 2_Tabell 4.5-4.7" xfId="10623"/>
    <cellStyle name="40% - uthevingsfarge 1 3 3" xfId="558"/>
    <cellStyle name="40% - uthevingsfarge 1 3 3 10" xfId="10752"/>
    <cellStyle name="40% - uthevingsfarge 1 3 3 11" xfId="10753"/>
    <cellStyle name="40% - uthevingsfarge 1 3 3 2" xfId="559"/>
    <cellStyle name="40% - uthevingsfarge 1 3 3 2 10" xfId="10755"/>
    <cellStyle name="40% - uthevingsfarge 1 3 3 2 2" xfId="560"/>
    <cellStyle name="40% - uthevingsfarge 1 3 3 2 2 2" xfId="10757"/>
    <cellStyle name="40% - uthevingsfarge 1 3 3 2 2 2 2" xfId="10758"/>
    <cellStyle name="40% - uthevingsfarge 1 3 3 2 2 2 3" xfId="10759"/>
    <cellStyle name="40% - uthevingsfarge 1 3 3 2 2 3" xfId="10760"/>
    <cellStyle name="40% - uthevingsfarge 1 3 3 2 2 3 2" xfId="10761"/>
    <cellStyle name="40% - uthevingsfarge 1 3 3 2 2 3 3" xfId="10762"/>
    <cellStyle name="40% - uthevingsfarge 1 3 3 2 2 4" xfId="10763"/>
    <cellStyle name="40% - uthevingsfarge 1 3 3 2 2 5" xfId="10764"/>
    <cellStyle name="40% - uthevingsfarge 1 3 3 2 2_Tabell 4.5-4.7" xfId="10756"/>
    <cellStyle name="40% - uthevingsfarge 1 3 3 2 3" xfId="10765"/>
    <cellStyle name="40% - uthevingsfarge 1 3 3 2 3 2" xfId="10766"/>
    <cellStyle name="40% - uthevingsfarge 1 3 3 2 3 2 2" xfId="10767"/>
    <cellStyle name="40% - uthevingsfarge 1 3 3 2 3 2 3" xfId="10768"/>
    <cellStyle name="40% - uthevingsfarge 1 3 3 2 3 3" xfId="10769"/>
    <cellStyle name="40% - uthevingsfarge 1 3 3 2 3 3 2" xfId="10770"/>
    <cellStyle name="40% - uthevingsfarge 1 3 3 2 3 3 3" xfId="10771"/>
    <cellStyle name="40% - uthevingsfarge 1 3 3 2 3 4" xfId="10772"/>
    <cellStyle name="40% - uthevingsfarge 1 3 3 2 3 5" xfId="10773"/>
    <cellStyle name="40% - uthevingsfarge 1 3 3 2 4" xfId="10774"/>
    <cellStyle name="40% - uthevingsfarge 1 3 3 2 4 2" xfId="10775"/>
    <cellStyle name="40% - uthevingsfarge 1 3 3 2 4 3" xfId="10776"/>
    <cellStyle name="40% - uthevingsfarge 1 3 3 2 5" xfId="10777"/>
    <cellStyle name="40% - uthevingsfarge 1 3 3 2 5 2" xfId="10778"/>
    <cellStyle name="40% - uthevingsfarge 1 3 3 2 5 3" xfId="10779"/>
    <cellStyle name="40% - uthevingsfarge 1 3 3 2 6" xfId="10780"/>
    <cellStyle name="40% - uthevingsfarge 1 3 3 2 6 2" xfId="10781"/>
    <cellStyle name="40% - uthevingsfarge 1 3 3 2 7" xfId="10782"/>
    <cellStyle name="40% - uthevingsfarge 1 3 3 2 7 2" xfId="10783"/>
    <cellStyle name="40% - uthevingsfarge 1 3 3 2 8" xfId="10784"/>
    <cellStyle name="40% - uthevingsfarge 1 3 3 2 9" xfId="10785"/>
    <cellStyle name="40% - uthevingsfarge 1 3 3 2_Tabell 4.5-4.7" xfId="10754"/>
    <cellStyle name="40% - uthevingsfarge 1 3 3 3" xfId="561"/>
    <cellStyle name="40% - uthevingsfarge 1 3 3 3 2" xfId="10787"/>
    <cellStyle name="40% - uthevingsfarge 1 3 3 3 2 2" xfId="10788"/>
    <cellStyle name="40% - uthevingsfarge 1 3 3 3 2 3" xfId="10789"/>
    <cellStyle name="40% - uthevingsfarge 1 3 3 3 3" xfId="10790"/>
    <cellStyle name="40% - uthevingsfarge 1 3 3 3 3 2" xfId="10791"/>
    <cellStyle name="40% - uthevingsfarge 1 3 3 3 3 3" xfId="10792"/>
    <cellStyle name="40% - uthevingsfarge 1 3 3 3 4" xfId="10793"/>
    <cellStyle name="40% - uthevingsfarge 1 3 3 3 5" xfId="10794"/>
    <cellStyle name="40% - uthevingsfarge 1 3 3 3_Tabell 4.5-4.7" xfId="10786"/>
    <cellStyle name="40% - uthevingsfarge 1 3 3 4" xfId="10795"/>
    <cellStyle name="40% - uthevingsfarge 1 3 3 4 2" xfId="10796"/>
    <cellStyle name="40% - uthevingsfarge 1 3 3 4 2 2" xfId="10797"/>
    <cellStyle name="40% - uthevingsfarge 1 3 3 4 2 3" xfId="10798"/>
    <cellStyle name="40% - uthevingsfarge 1 3 3 4 3" xfId="10799"/>
    <cellStyle name="40% - uthevingsfarge 1 3 3 4 3 2" xfId="10800"/>
    <cellStyle name="40% - uthevingsfarge 1 3 3 4 3 3" xfId="10801"/>
    <cellStyle name="40% - uthevingsfarge 1 3 3 4 4" xfId="10802"/>
    <cellStyle name="40% - uthevingsfarge 1 3 3 4 5" xfId="10803"/>
    <cellStyle name="40% - uthevingsfarge 1 3 3 5" xfId="10804"/>
    <cellStyle name="40% - uthevingsfarge 1 3 3 5 2" xfId="10805"/>
    <cellStyle name="40% - uthevingsfarge 1 3 3 5 3" xfId="10806"/>
    <cellStyle name="40% - uthevingsfarge 1 3 3 6" xfId="10807"/>
    <cellStyle name="40% - uthevingsfarge 1 3 3 6 2" xfId="10808"/>
    <cellStyle name="40% - uthevingsfarge 1 3 3 6 3" xfId="10809"/>
    <cellStyle name="40% - uthevingsfarge 1 3 3 7" xfId="10810"/>
    <cellStyle name="40% - uthevingsfarge 1 3 3 7 2" xfId="10811"/>
    <cellStyle name="40% - uthevingsfarge 1 3 3 8" xfId="10812"/>
    <cellStyle name="40% - uthevingsfarge 1 3 3 8 2" xfId="10813"/>
    <cellStyle name="40% - uthevingsfarge 1 3 3 9" xfId="10814"/>
    <cellStyle name="40% - uthevingsfarge 1 3 3_Tabell 4.5-4.7" xfId="10751"/>
    <cellStyle name="40% - uthevingsfarge 1 3 4" xfId="562"/>
    <cellStyle name="40% - uthevingsfarge 1 3 4 10" xfId="10816"/>
    <cellStyle name="40% - uthevingsfarge 1 3 4 2" xfId="563"/>
    <cellStyle name="40% - uthevingsfarge 1 3 4 2 2" xfId="10818"/>
    <cellStyle name="40% - uthevingsfarge 1 3 4 2 2 2" xfId="10819"/>
    <cellStyle name="40% - uthevingsfarge 1 3 4 2 2 3" xfId="10820"/>
    <cellStyle name="40% - uthevingsfarge 1 3 4 2 3" xfId="10821"/>
    <cellStyle name="40% - uthevingsfarge 1 3 4 2 3 2" xfId="10822"/>
    <cellStyle name="40% - uthevingsfarge 1 3 4 2 3 3" xfId="10823"/>
    <cellStyle name="40% - uthevingsfarge 1 3 4 2 4" xfId="10824"/>
    <cellStyle name="40% - uthevingsfarge 1 3 4 2 5" xfId="10825"/>
    <cellStyle name="40% - uthevingsfarge 1 3 4 2_Tabell 4.5-4.7" xfId="10817"/>
    <cellStyle name="40% - uthevingsfarge 1 3 4 3" xfId="10826"/>
    <cellStyle name="40% - uthevingsfarge 1 3 4 3 2" xfId="10827"/>
    <cellStyle name="40% - uthevingsfarge 1 3 4 3 2 2" xfId="10828"/>
    <cellStyle name="40% - uthevingsfarge 1 3 4 3 2 3" xfId="10829"/>
    <cellStyle name="40% - uthevingsfarge 1 3 4 3 3" xfId="10830"/>
    <cellStyle name="40% - uthevingsfarge 1 3 4 3 3 2" xfId="10831"/>
    <cellStyle name="40% - uthevingsfarge 1 3 4 3 3 3" xfId="10832"/>
    <cellStyle name="40% - uthevingsfarge 1 3 4 3 4" xfId="10833"/>
    <cellStyle name="40% - uthevingsfarge 1 3 4 3 5" xfId="10834"/>
    <cellStyle name="40% - uthevingsfarge 1 3 4 4" xfId="10835"/>
    <cellStyle name="40% - uthevingsfarge 1 3 4 4 2" xfId="10836"/>
    <cellStyle name="40% - uthevingsfarge 1 3 4 4 3" xfId="10837"/>
    <cellStyle name="40% - uthevingsfarge 1 3 4 5" xfId="10838"/>
    <cellStyle name="40% - uthevingsfarge 1 3 4 5 2" xfId="10839"/>
    <cellStyle name="40% - uthevingsfarge 1 3 4 5 3" xfId="10840"/>
    <cellStyle name="40% - uthevingsfarge 1 3 4 6" xfId="10841"/>
    <cellStyle name="40% - uthevingsfarge 1 3 4 6 2" xfId="10842"/>
    <cellStyle name="40% - uthevingsfarge 1 3 4 7" xfId="10843"/>
    <cellStyle name="40% - uthevingsfarge 1 3 4 7 2" xfId="10844"/>
    <cellStyle name="40% - uthevingsfarge 1 3 4 8" xfId="10845"/>
    <cellStyle name="40% - uthevingsfarge 1 3 4 9" xfId="10846"/>
    <cellStyle name="40% - uthevingsfarge 1 3 4_Tabell 4.5-4.7" xfId="10815"/>
    <cellStyle name="40% - uthevingsfarge 1 3 5" xfId="564"/>
    <cellStyle name="40% - uthevingsfarge 1 3 5 2" xfId="10848"/>
    <cellStyle name="40% - uthevingsfarge 1 3 5 2 2" xfId="10849"/>
    <cellStyle name="40% - uthevingsfarge 1 3 5 2 3" xfId="10850"/>
    <cellStyle name="40% - uthevingsfarge 1 3 5 3" xfId="10851"/>
    <cellStyle name="40% - uthevingsfarge 1 3 5 3 2" xfId="10852"/>
    <cellStyle name="40% - uthevingsfarge 1 3 5 3 3" xfId="10853"/>
    <cellStyle name="40% - uthevingsfarge 1 3 5 4" xfId="10854"/>
    <cellStyle name="40% - uthevingsfarge 1 3 5 5" xfId="10855"/>
    <cellStyle name="40% - uthevingsfarge 1 3 5_Tabell 4.5-4.7" xfId="10847"/>
    <cellStyle name="40% - uthevingsfarge 1 3 6" xfId="10856"/>
    <cellStyle name="40% - uthevingsfarge 1 3 6 2" xfId="10857"/>
    <cellStyle name="40% - uthevingsfarge 1 3 6 2 2" xfId="10858"/>
    <cellStyle name="40% - uthevingsfarge 1 3 6 2 3" xfId="10859"/>
    <cellStyle name="40% - uthevingsfarge 1 3 6 3" xfId="10860"/>
    <cellStyle name="40% - uthevingsfarge 1 3 6 3 2" xfId="10861"/>
    <cellStyle name="40% - uthevingsfarge 1 3 6 3 3" xfId="10862"/>
    <cellStyle name="40% - uthevingsfarge 1 3 6 4" xfId="10863"/>
    <cellStyle name="40% - uthevingsfarge 1 3 6 5" xfId="10864"/>
    <cellStyle name="40% - uthevingsfarge 1 3 7" xfId="10865"/>
    <cellStyle name="40% - uthevingsfarge 1 3 7 2" xfId="10866"/>
    <cellStyle name="40% - uthevingsfarge 1 3 7 3" xfId="10867"/>
    <cellStyle name="40% - uthevingsfarge 1 3 8" xfId="10868"/>
    <cellStyle name="40% - uthevingsfarge 1 3 8 2" xfId="10869"/>
    <cellStyle name="40% - uthevingsfarge 1 3 8 3" xfId="10870"/>
    <cellStyle name="40% - uthevingsfarge 1 3 9" xfId="10871"/>
    <cellStyle name="40% - uthevingsfarge 1 3 9 2" xfId="10872"/>
    <cellStyle name="40% - uthevingsfarge 1 3_Tabell 4.5-4.7" xfId="10617"/>
    <cellStyle name="40% - uthevingsfarge 1 4" xfId="565"/>
    <cellStyle name="40% - uthevingsfarge 1 4 10" xfId="10874"/>
    <cellStyle name="40% - uthevingsfarge 1 4 10 2" xfId="10875"/>
    <cellStyle name="40% - uthevingsfarge 1 4 11" xfId="10876"/>
    <cellStyle name="40% - uthevingsfarge 1 4 12" xfId="10877"/>
    <cellStyle name="40% - uthevingsfarge 1 4 13" xfId="10878"/>
    <cellStyle name="40% - uthevingsfarge 1 4 2" xfId="566"/>
    <cellStyle name="40% - uthevingsfarge 1 4 2 10" xfId="10880"/>
    <cellStyle name="40% - uthevingsfarge 1 4 2 11" xfId="10881"/>
    <cellStyle name="40% - uthevingsfarge 1 4 2 12" xfId="10882"/>
    <cellStyle name="40% - uthevingsfarge 1 4 2 2" xfId="567"/>
    <cellStyle name="40% - uthevingsfarge 1 4 2 2 10" xfId="10884"/>
    <cellStyle name="40% - uthevingsfarge 1 4 2 2 11" xfId="10885"/>
    <cellStyle name="40% - uthevingsfarge 1 4 2 2 2" xfId="568"/>
    <cellStyle name="40% - uthevingsfarge 1 4 2 2 2 10" xfId="10887"/>
    <cellStyle name="40% - uthevingsfarge 1 4 2 2 2 2" xfId="569"/>
    <cellStyle name="40% - uthevingsfarge 1 4 2 2 2 2 2" xfId="10889"/>
    <cellStyle name="40% - uthevingsfarge 1 4 2 2 2 2 2 2" xfId="10890"/>
    <cellStyle name="40% - uthevingsfarge 1 4 2 2 2 2 2 3" xfId="10891"/>
    <cellStyle name="40% - uthevingsfarge 1 4 2 2 2 2 3" xfId="10892"/>
    <cellStyle name="40% - uthevingsfarge 1 4 2 2 2 2 3 2" xfId="10893"/>
    <cellStyle name="40% - uthevingsfarge 1 4 2 2 2 2 3 3" xfId="10894"/>
    <cellStyle name="40% - uthevingsfarge 1 4 2 2 2 2 4" xfId="10895"/>
    <cellStyle name="40% - uthevingsfarge 1 4 2 2 2 2 5" xfId="10896"/>
    <cellStyle name="40% - uthevingsfarge 1 4 2 2 2 2_Tabell 4.5-4.7" xfId="10888"/>
    <cellStyle name="40% - uthevingsfarge 1 4 2 2 2 3" xfId="10897"/>
    <cellStyle name="40% - uthevingsfarge 1 4 2 2 2 3 2" xfId="10898"/>
    <cellStyle name="40% - uthevingsfarge 1 4 2 2 2 3 2 2" xfId="10899"/>
    <cellStyle name="40% - uthevingsfarge 1 4 2 2 2 3 2 3" xfId="10900"/>
    <cellStyle name="40% - uthevingsfarge 1 4 2 2 2 3 3" xfId="10901"/>
    <cellStyle name="40% - uthevingsfarge 1 4 2 2 2 3 3 2" xfId="10902"/>
    <cellStyle name="40% - uthevingsfarge 1 4 2 2 2 3 3 3" xfId="10903"/>
    <cellStyle name="40% - uthevingsfarge 1 4 2 2 2 3 4" xfId="10904"/>
    <cellStyle name="40% - uthevingsfarge 1 4 2 2 2 3 5" xfId="10905"/>
    <cellStyle name="40% - uthevingsfarge 1 4 2 2 2 4" xfId="10906"/>
    <cellStyle name="40% - uthevingsfarge 1 4 2 2 2 4 2" xfId="10907"/>
    <cellStyle name="40% - uthevingsfarge 1 4 2 2 2 4 3" xfId="10908"/>
    <cellStyle name="40% - uthevingsfarge 1 4 2 2 2 5" xfId="10909"/>
    <cellStyle name="40% - uthevingsfarge 1 4 2 2 2 5 2" xfId="10910"/>
    <cellStyle name="40% - uthevingsfarge 1 4 2 2 2 5 3" xfId="10911"/>
    <cellStyle name="40% - uthevingsfarge 1 4 2 2 2 6" xfId="10912"/>
    <cellStyle name="40% - uthevingsfarge 1 4 2 2 2 6 2" xfId="10913"/>
    <cellStyle name="40% - uthevingsfarge 1 4 2 2 2 7" xfId="10914"/>
    <cellStyle name="40% - uthevingsfarge 1 4 2 2 2 7 2" xfId="10915"/>
    <cellStyle name="40% - uthevingsfarge 1 4 2 2 2 8" xfId="10916"/>
    <cellStyle name="40% - uthevingsfarge 1 4 2 2 2 9" xfId="10917"/>
    <cellStyle name="40% - uthevingsfarge 1 4 2 2 2_Tabell 4.5-4.7" xfId="10886"/>
    <cellStyle name="40% - uthevingsfarge 1 4 2 2 3" xfId="570"/>
    <cellStyle name="40% - uthevingsfarge 1 4 2 2 3 2" xfId="10919"/>
    <cellStyle name="40% - uthevingsfarge 1 4 2 2 3 2 2" xfId="10920"/>
    <cellStyle name="40% - uthevingsfarge 1 4 2 2 3 2 3" xfId="10921"/>
    <cellStyle name="40% - uthevingsfarge 1 4 2 2 3 3" xfId="10922"/>
    <cellStyle name="40% - uthevingsfarge 1 4 2 2 3 3 2" xfId="10923"/>
    <cellStyle name="40% - uthevingsfarge 1 4 2 2 3 3 3" xfId="10924"/>
    <cellStyle name="40% - uthevingsfarge 1 4 2 2 3 4" xfId="10925"/>
    <cellStyle name="40% - uthevingsfarge 1 4 2 2 3 5" xfId="10926"/>
    <cellStyle name="40% - uthevingsfarge 1 4 2 2 3_Tabell 4.5-4.7" xfId="10918"/>
    <cellStyle name="40% - uthevingsfarge 1 4 2 2 4" xfId="10927"/>
    <cellStyle name="40% - uthevingsfarge 1 4 2 2 4 2" xfId="10928"/>
    <cellStyle name="40% - uthevingsfarge 1 4 2 2 4 2 2" xfId="10929"/>
    <cellStyle name="40% - uthevingsfarge 1 4 2 2 4 2 3" xfId="10930"/>
    <cellStyle name="40% - uthevingsfarge 1 4 2 2 4 3" xfId="10931"/>
    <cellStyle name="40% - uthevingsfarge 1 4 2 2 4 3 2" xfId="10932"/>
    <cellStyle name="40% - uthevingsfarge 1 4 2 2 4 3 3" xfId="10933"/>
    <cellStyle name="40% - uthevingsfarge 1 4 2 2 4 4" xfId="10934"/>
    <cellStyle name="40% - uthevingsfarge 1 4 2 2 4 5" xfId="10935"/>
    <cellStyle name="40% - uthevingsfarge 1 4 2 2 5" xfId="10936"/>
    <cellStyle name="40% - uthevingsfarge 1 4 2 2 5 2" xfId="10937"/>
    <cellStyle name="40% - uthevingsfarge 1 4 2 2 5 3" xfId="10938"/>
    <cellStyle name="40% - uthevingsfarge 1 4 2 2 6" xfId="10939"/>
    <cellStyle name="40% - uthevingsfarge 1 4 2 2 6 2" xfId="10940"/>
    <cellStyle name="40% - uthevingsfarge 1 4 2 2 6 3" xfId="10941"/>
    <cellStyle name="40% - uthevingsfarge 1 4 2 2 7" xfId="10942"/>
    <cellStyle name="40% - uthevingsfarge 1 4 2 2 7 2" xfId="10943"/>
    <cellStyle name="40% - uthevingsfarge 1 4 2 2 8" xfId="10944"/>
    <cellStyle name="40% - uthevingsfarge 1 4 2 2 8 2" xfId="10945"/>
    <cellStyle name="40% - uthevingsfarge 1 4 2 2 9" xfId="10946"/>
    <cellStyle name="40% - uthevingsfarge 1 4 2 2_Tabell 4.5-4.7" xfId="10883"/>
    <cellStyle name="40% - uthevingsfarge 1 4 2 3" xfId="571"/>
    <cellStyle name="40% - uthevingsfarge 1 4 2 3 10" xfId="10948"/>
    <cellStyle name="40% - uthevingsfarge 1 4 2 3 2" xfId="572"/>
    <cellStyle name="40% - uthevingsfarge 1 4 2 3 2 2" xfId="10950"/>
    <cellStyle name="40% - uthevingsfarge 1 4 2 3 2 2 2" xfId="10951"/>
    <cellStyle name="40% - uthevingsfarge 1 4 2 3 2 2 3" xfId="10952"/>
    <cellStyle name="40% - uthevingsfarge 1 4 2 3 2 3" xfId="10953"/>
    <cellStyle name="40% - uthevingsfarge 1 4 2 3 2 3 2" xfId="10954"/>
    <cellStyle name="40% - uthevingsfarge 1 4 2 3 2 3 3" xfId="10955"/>
    <cellStyle name="40% - uthevingsfarge 1 4 2 3 2 4" xfId="10956"/>
    <cellStyle name="40% - uthevingsfarge 1 4 2 3 2 5" xfId="10957"/>
    <cellStyle name="40% - uthevingsfarge 1 4 2 3 2_Tabell 4.5-4.7" xfId="10949"/>
    <cellStyle name="40% - uthevingsfarge 1 4 2 3 3" xfId="10958"/>
    <cellStyle name="40% - uthevingsfarge 1 4 2 3 3 2" xfId="10959"/>
    <cellStyle name="40% - uthevingsfarge 1 4 2 3 3 2 2" xfId="10960"/>
    <cellStyle name="40% - uthevingsfarge 1 4 2 3 3 2 3" xfId="10961"/>
    <cellStyle name="40% - uthevingsfarge 1 4 2 3 3 3" xfId="10962"/>
    <cellStyle name="40% - uthevingsfarge 1 4 2 3 3 3 2" xfId="10963"/>
    <cellStyle name="40% - uthevingsfarge 1 4 2 3 3 3 3" xfId="10964"/>
    <cellStyle name="40% - uthevingsfarge 1 4 2 3 3 4" xfId="10965"/>
    <cellStyle name="40% - uthevingsfarge 1 4 2 3 3 5" xfId="10966"/>
    <cellStyle name="40% - uthevingsfarge 1 4 2 3 4" xfId="10967"/>
    <cellStyle name="40% - uthevingsfarge 1 4 2 3 4 2" xfId="10968"/>
    <cellStyle name="40% - uthevingsfarge 1 4 2 3 4 3" xfId="10969"/>
    <cellStyle name="40% - uthevingsfarge 1 4 2 3 5" xfId="10970"/>
    <cellStyle name="40% - uthevingsfarge 1 4 2 3 5 2" xfId="10971"/>
    <cellStyle name="40% - uthevingsfarge 1 4 2 3 5 3" xfId="10972"/>
    <cellStyle name="40% - uthevingsfarge 1 4 2 3 6" xfId="10973"/>
    <cellStyle name="40% - uthevingsfarge 1 4 2 3 6 2" xfId="10974"/>
    <cellStyle name="40% - uthevingsfarge 1 4 2 3 7" xfId="10975"/>
    <cellStyle name="40% - uthevingsfarge 1 4 2 3 7 2" xfId="10976"/>
    <cellStyle name="40% - uthevingsfarge 1 4 2 3 8" xfId="10977"/>
    <cellStyle name="40% - uthevingsfarge 1 4 2 3 9" xfId="10978"/>
    <cellStyle name="40% - uthevingsfarge 1 4 2 3_Tabell 4.5-4.7" xfId="10947"/>
    <cellStyle name="40% - uthevingsfarge 1 4 2 4" xfId="573"/>
    <cellStyle name="40% - uthevingsfarge 1 4 2 4 2" xfId="10980"/>
    <cellStyle name="40% - uthevingsfarge 1 4 2 4 2 2" xfId="10981"/>
    <cellStyle name="40% - uthevingsfarge 1 4 2 4 2 3" xfId="10982"/>
    <cellStyle name="40% - uthevingsfarge 1 4 2 4 3" xfId="10983"/>
    <cellStyle name="40% - uthevingsfarge 1 4 2 4 3 2" xfId="10984"/>
    <cellStyle name="40% - uthevingsfarge 1 4 2 4 3 3" xfId="10985"/>
    <cellStyle name="40% - uthevingsfarge 1 4 2 4 4" xfId="10986"/>
    <cellStyle name="40% - uthevingsfarge 1 4 2 4 5" xfId="10987"/>
    <cellStyle name="40% - uthevingsfarge 1 4 2 4_Tabell 4.5-4.7" xfId="10979"/>
    <cellStyle name="40% - uthevingsfarge 1 4 2 5" xfId="10988"/>
    <cellStyle name="40% - uthevingsfarge 1 4 2 5 2" xfId="10989"/>
    <cellStyle name="40% - uthevingsfarge 1 4 2 5 2 2" xfId="10990"/>
    <cellStyle name="40% - uthevingsfarge 1 4 2 5 2 3" xfId="10991"/>
    <cellStyle name="40% - uthevingsfarge 1 4 2 5 3" xfId="10992"/>
    <cellStyle name="40% - uthevingsfarge 1 4 2 5 3 2" xfId="10993"/>
    <cellStyle name="40% - uthevingsfarge 1 4 2 5 3 3" xfId="10994"/>
    <cellStyle name="40% - uthevingsfarge 1 4 2 5 4" xfId="10995"/>
    <cellStyle name="40% - uthevingsfarge 1 4 2 5 5" xfId="10996"/>
    <cellStyle name="40% - uthevingsfarge 1 4 2 6" xfId="10997"/>
    <cellStyle name="40% - uthevingsfarge 1 4 2 6 2" xfId="10998"/>
    <cellStyle name="40% - uthevingsfarge 1 4 2 6 3" xfId="10999"/>
    <cellStyle name="40% - uthevingsfarge 1 4 2 7" xfId="11000"/>
    <cellStyle name="40% - uthevingsfarge 1 4 2 7 2" xfId="11001"/>
    <cellStyle name="40% - uthevingsfarge 1 4 2 7 3" xfId="11002"/>
    <cellStyle name="40% - uthevingsfarge 1 4 2 8" xfId="11003"/>
    <cellStyle name="40% - uthevingsfarge 1 4 2 8 2" xfId="11004"/>
    <cellStyle name="40% - uthevingsfarge 1 4 2 9" xfId="11005"/>
    <cellStyle name="40% - uthevingsfarge 1 4 2 9 2" xfId="11006"/>
    <cellStyle name="40% - uthevingsfarge 1 4 2_Tabell 4.5-4.7" xfId="10879"/>
    <cellStyle name="40% - uthevingsfarge 1 4 3" xfId="574"/>
    <cellStyle name="40% - uthevingsfarge 1 4 3 10" xfId="11008"/>
    <cellStyle name="40% - uthevingsfarge 1 4 3 11" xfId="11009"/>
    <cellStyle name="40% - uthevingsfarge 1 4 3 2" xfId="575"/>
    <cellStyle name="40% - uthevingsfarge 1 4 3 2 10" xfId="11011"/>
    <cellStyle name="40% - uthevingsfarge 1 4 3 2 2" xfId="576"/>
    <cellStyle name="40% - uthevingsfarge 1 4 3 2 2 2" xfId="11013"/>
    <cellStyle name="40% - uthevingsfarge 1 4 3 2 2 2 2" xfId="11014"/>
    <cellStyle name="40% - uthevingsfarge 1 4 3 2 2 2 3" xfId="11015"/>
    <cellStyle name="40% - uthevingsfarge 1 4 3 2 2 3" xfId="11016"/>
    <cellStyle name="40% - uthevingsfarge 1 4 3 2 2 3 2" xfId="11017"/>
    <cellStyle name="40% - uthevingsfarge 1 4 3 2 2 3 3" xfId="11018"/>
    <cellStyle name="40% - uthevingsfarge 1 4 3 2 2 4" xfId="11019"/>
    <cellStyle name="40% - uthevingsfarge 1 4 3 2 2 5" xfId="11020"/>
    <cellStyle name="40% - uthevingsfarge 1 4 3 2 2_Tabell 4.5-4.7" xfId="11012"/>
    <cellStyle name="40% - uthevingsfarge 1 4 3 2 3" xfId="11021"/>
    <cellStyle name="40% - uthevingsfarge 1 4 3 2 3 2" xfId="11022"/>
    <cellStyle name="40% - uthevingsfarge 1 4 3 2 3 2 2" xfId="11023"/>
    <cellStyle name="40% - uthevingsfarge 1 4 3 2 3 2 3" xfId="11024"/>
    <cellStyle name="40% - uthevingsfarge 1 4 3 2 3 3" xfId="11025"/>
    <cellStyle name="40% - uthevingsfarge 1 4 3 2 3 3 2" xfId="11026"/>
    <cellStyle name="40% - uthevingsfarge 1 4 3 2 3 3 3" xfId="11027"/>
    <cellStyle name="40% - uthevingsfarge 1 4 3 2 3 4" xfId="11028"/>
    <cellStyle name="40% - uthevingsfarge 1 4 3 2 3 5" xfId="11029"/>
    <cellStyle name="40% - uthevingsfarge 1 4 3 2 4" xfId="11030"/>
    <cellStyle name="40% - uthevingsfarge 1 4 3 2 4 2" xfId="11031"/>
    <cellStyle name="40% - uthevingsfarge 1 4 3 2 4 3" xfId="11032"/>
    <cellStyle name="40% - uthevingsfarge 1 4 3 2 5" xfId="11033"/>
    <cellStyle name="40% - uthevingsfarge 1 4 3 2 5 2" xfId="11034"/>
    <cellStyle name="40% - uthevingsfarge 1 4 3 2 5 3" xfId="11035"/>
    <cellStyle name="40% - uthevingsfarge 1 4 3 2 6" xfId="11036"/>
    <cellStyle name="40% - uthevingsfarge 1 4 3 2 6 2" xfId="11037"/>
    <cellStyle name="40% - uthevingsfarge 1 4 3 2 7" xfId="11038"/>
    <cellStyle name="40% - uthevingsfarge 1 4 3 2 7 2" xfId="11039"/>
    <cellStyle name="40% - uthevingsfarge 1 4 3 2 8" xfId="11040"/>
    <cellStyle name="40% - uthevingsfarge 1 4 3 2 9" xfId="11041"/>
    <cellStyle name="40% - uthevingsfarge 1 4 3 2_Tabell 4.5-4.7" xfId="11010"/>
    <cellStyle name="40% - uthevingsfarge 1 4 3 3" xfId="577"/>
    <cellStyle name="40% - uthevingsfarge 1 4 3 3 2" xfId="11043"/>
    <cellStyle name="40% - uthevingsfarge 1 4 3 3 2 2" xfId="11044"/>
    <cellStyle name="40% - uthevingsfarge 1 4 3 3 2 3" xfId="11045"/>
    <cellStyle name="40% - uthevingsfarge 1 4 3 3 3" xfId="11046"/>
    <cellStyle name="40% - uthevingsfarge 1 4 3 3 3 2" xfId="11047"/>
    <cellStyle name="40% - uthevingsfarge 1 4 3 3 3 3" xfId="11048"/>
    <cellStyle name="40% - uthevingsfarge 1 4 3 3 4" xfId="11049"/>
    <cellStyle name="40% - uthevingsfarge 1 4 3 3 5" xfId="11050"/>
    <cellStyle name="40% - uthevingsfarge 1 4 3 3_Tabell 4.5-4.7" xfId="11042"/>
    <cellStyle name="40% - uthevingsfarge 1 4 3 4" xfId="11051"/>
    <cellStyle name="40% - uthevingsfarge 1 4 3 4 2" xfId="11052"/>
    <cellStyle name="40% - uthevingsfarge 1 4 3 4 2 2" xfId="11053"/>
    <cellStyle name="40% - uthevingsfarge 1 4 3 4 2 3" xfId="11054"/>
    <cellStyle name="40% - uthevingsfarge 1 4 3 4 3" xfId="11055"/>
    <cellStyle name="40% - uthevingsfarge 1 4 3 4 3 2" xfId="11056"/>
    <cellStyle name="40% - uthevingsfarge 1 4 3 4 3 3" xfId="11057"/>
    <cellStyle name="40% - uthevingsfarge 1 4 3 4 4" xfId="11058"/>
    <cellStyle name="40% - uthevingsfarge 1 4 3 4 5" xfId="11059"/>
    <cellStyle name="40% - uthevingsfarge 1 4 3 5" xfId="11060"/>
    <cellStyle name="40% - uthevingsfarge 1 4 3 5 2" xfId="11061"/>
    <cellStyle name="40% - uthevingsfarge 1 4 3 5 3" xfId="11062"/>
    <cellStyle name="40% - uthevingsfarge 1 4 3 6" xfId="11063"/>
    <cellStyle name="40% - uthevingsfarge 1 4 3 6 2" xfId="11064"/>
    <cellStyle name="40% - uthevingsfarge 1 4 3 6 3" xfId="11065"/>
    <cellStyle name="40% - uthevingsfarge 1 4 3 7" xfId="11066"/>
    <cellStyle name="40% - uthevingsfarge 1 4 3 7 2" xfId="11067"/>
    <cellStyle name="40% - uthevingsfarge 1 4 3 8" xfId="11068"/>
    <cellStyle name="40% - uthevingsfarge 1 4 3 8 2" xfId="11069"/>
    <cellStyle name="40% - uthevingsfarge 1 4 3 9" xfId="11070"/>
    <cellStyle name="40% - uthevingsfarge 1 4 3_Tabell 4.5-4.7" xfId="11007"/>
    <cellStyle name="40% - uthevingsfarge 1 4 4" xfId="578"/>
    <cellStyle name="40% - uthevingsfarge 1 4 4 10" xfId="11072"/>
    <cellStyle name="40% - uthevingsfarge 1 4 4 2" xfId="579"/>
    <cellStyle name="40% - uthevingsfarge 1 4 4 2 2" xfId="11074"/>
    <cellStyle name="40% - uthevingsfarge 1 4 4 2 2 2" xfId="11075"/>
    <cellStyle name="40% - uthevingsfarge 1 4 4 2 2 3" xfId="11076"/>
    <cellStyle name="40% - uthevingsfarge 1 4 4 2 3" xfId="11077"/>
    <cellStyle name="40% - uthevingsfarge 1 4 4 2 3 2" xfId="11078"/>
    <cellStyle name="40% - uthevingsfarge 1 4 4 2 3 3" xfId="11079"/>
    <cellStyle name="40% - uthevingsfarge 1 4 4 2 4" xfId="11080"/>
    <cellStyle name="40% - uthevingsfarge 1 4 4 2 5" xfId="11081"/>
    <cellStyle name="40% - uthevingsfarge 1 4 4 2_Tabell 4.5-4.7" xfId="11073"/>
    <cellStyle name="40% - uthevingsfarge 1 4 4 3" xfId="11082"/>
    <cellStyle name="40% - uthevingsfarge 1 4 4 3 2" xfId="11083"/>
    <cellStyle name="40% - uthevingsfarge 1 4 4 3 2 2" xfId="11084"/>
    <cellStyle name="40% - uthevingsfarge 1 4 4 3 2 3" xfId="11085"/>
    <cellStyle name="40% - uthevingsfarge 1 4 4 3 3" xfId="11086"/>
    <cellStyle name="40% - uthevingsfarge 1 4 4 3 3 2" xfId="11087"/>
    <cellStyle name="40% - uthevingsfarge 1 4 4 3 3 3" xfId="11088"/>
    <cellStyle name="40% - uthevingsfarge 1 4 4 3 4" xfId="11089"/>
    <cellStyle name="40% - uthevingsfarge 1 4 4 3 5" xfId="11090"/>
    <cellStyle name="40% - uthevingsfarge 1 4 4 4" xfId="11091"/>
    <cellStyle name="40% - uthevingsfarge 1 4 4 4 2" xfId="11092"/>
    <cellStyle name="40% - uthevingsfarge 1 4 4 4 3" xfId="11093"/>
    <cellStyle name="40% - uthevingsfarge 1 4 4 5" xfId="11094"/>
    <cellStyle name="40% - uthevingsfarge 1 4 4 5 2" xfId="11095"/>
    <cellStyle name="40% - uthevingsfarge 1 4 4 5 3" xfId="11096"/>
    <cellStyle name="40% - uthevingsfarge 1 4 4 6" xfId="11097"/>
    <cellStyle name="40% - uthevingsfarge 1 4 4 6 2" xfId="11098"/>
    <cellStyle name="40% - uthevingsfarge 1 4 4 7" xfId="11099"/>
    <cellStyle name="40% - uthevingsfarge 1 4 4 7 2" xfId="11100"/>
    <cellStyle name="40% - uthevingsfarge 1 4 4 8" xfId="11101"/>
    <cellStyle name="40% - uthevingsfarge 1 4 4 9" xfId="11102"/>
    <cellStyle name="40% - uthevingsfarge 1 4 4_Tabell 4.5-4.7" xfId="11071"/>
    <cellStyle name="40% - uthevingsfarge 1 4 5" xfId="580"/>
    <cellStyle name="40% - uthevingsfarge 1 4 5 2" xfId="11104"/>
    <cellStyle name="40% - uthevingsfarge 1 4 5 2 2" xfId="11105"/>
    <cellStyle name="40% - uthevingsfarge 1 4 5 2 3" xfId="11106"/>
    <cellStyle name="40% - uthevingsfarge 1 4 5 3" xfId="11107"/>
    <cellStyle name="40% - uthevingsfarge 1 4 5 3 2" xfId="11108"/>
    <cellStyle name="40% - uthevingsfarge 1 4 5 3 3" xfId="11109"/>
    <cellStyle name="40% - uthevingsfarge 1 4 5 4" xfId="11110"/>
    <cellStyle name="40% - uthevingsfarge 1 4 5 5" xfId="11111"/>
    <cellStyle name="40% - uthevingsfarge 1 4 5_Tabell 4.5-4.7" xfId="11103"/>
    <cellStyle name="40% - uthevingsfarge 1 4 6" xfId="11112"/>
    <cellStyle name="40% - uthevingsfarge 1 4 6 2" xfId="11113"/>
    <cellStyle name="40% - uthevingsfarge 1 4 6 2 2" xfId="11114"/>
    <cellStyle name="40% - uthevingsfarge 1 4 6 2 3" xfId="11115"/>
    <cellStyle name="40% - uthevingsfarge 1 4 6 3" xfId="11116"/>
    <cellStyle name="40% - uthevingsfarge 1 4 6 3 2" xfId="11117"/>
    <cellStyle name="40% - uthevingsfarge 1 4 6 3 3" xfId="11118"/>
    <cellStyle name="40% - uthevingsfarge 1 4 6 4" xfId="11119"/>
    <cellStyle name="40% - uthevingsfarge 1 4 6 5" xfId="11120"/>
    <cellStyle name="40% - uthevingsfarge 1 4 7" xfId="11121"/>
    <cellStyle name="40% - uthevingsfarge 1 4 7 2" xfId="11122"/>
    <cellStyle name="40% - uthevingsfarge 1 4 7 3" xfId="11123"/>
    <cellStyle name="40% - uthevingsfarge 1 4 8" xfId="11124"/>
    <cellStyle name="40% - uthevingsfarge 1 4 8 2" xfId="11125"/>
    <cellStyle name="40% - uthevingsfarge 1 4 8 3" xfId="11126"/>
    <cellStyle name="40% - uthevingsfarge 1 4 9" xfId="11127"/>
    <cellStyle name="40% - uthevingsfarge 1 4 9 2" xfId="11128"/>
    <cellStyle name="40% - uthevingsfarge 1 4_Tabell 4.5-4.7" xfId="10873"/>
    <cellStyle name="40% - uthevingsfarge 1 5" xfId="581"/>
    <cellStyle name="40% - uthevingsfarge 1 5 10" xfId="11130"/>
    <cellStyle name="40% - uthevingsfarge 1 5 10 2" xfId="11131"/>
    <cellStyle name="40% - uthevingsfarge 1 5 11" xfId="11132"/>
    <cellStyle name="40% - uthevingsfarge 1 5 12" xfId="11133"/>
    <cellStyle name="40% - uthevingsfarge 1 5 13" xfId="11134"/>
    <cellStyle name="40% - uthevingsfarge 1 5 2" xfId="582"/>
    <cellStyle name="40% - uthevingsfarge 1 5 2 10" xfId="11136"/>
    <cellStyle name="40% - uthevingsfarge 1 5 2 11" xfId="11137"/>
    <cellStyle name="40% - uthevingsfarge 1 5 2 12" xfId="11138"/>
    <cellStyle name="40% - uthevingsfarge 1 5 2 2" xfId="583"/>
    <cellStyle name="40% - uthevingsfarge 1 5 2 2 10" xfId="11140"/>
    <cellStyle name="40% - uthevingsfarge 1 5 2 2 11" xfId="11141"/>
    <cellStyle name="40% - uthevingsfarge 1 5 2 2 2" xfId="584"/>
    <cellStyle name="40% - uthevingsfarge 1 5 2 2 2 10" xfId="11143"/>
    <cellStyle name="40% - uthevingsfarge 1 5 2 2 2 2" xfId="585"/>
    <cellStyle name="40% - uthevingsfarge 1 5 2 2 2 2 2" xfId="11145"/>
    <cellStyle name="40% - uthevingsfarge 1 5 2 2 2 2 2 2" xfId="11146"/>
    <cellStyle name="40% - uthevingsfarge 1 5 2 2 2 2 2 3" xfId="11147"/>
    <cellStyle name="40% - uthevingsfarge 1 5 2 2 2 2 3" xfId="11148"/>
    <cellStyle name="40% - uthevingsfarge 1 5 2 2 2 2 3 2" xfId="11149"/>
    <cellStyle name="40% - uthevingsfarge 1 5 2 2 2 2 3 3" xfId="11150"/>
    <cellStyle name="40% - uthevingsfarge 1 5 2 2 2 2 4" xfId="11151"/>
    <cellStyle name="40% - uthevingsfarge 1 5 2 2 2 2 5" xfId="11152"/>
    <cellStyle name="40% - uthevingsfarge 1 5 2 2 2 2_Tabell 4.5-4.7" xfId="11144"/>
    <cellStyle name="40% - uthevingsfarge 1 5 2 2 2 3" xfId="11153"/>
    <cellStyle name="40% - uthevingsfarge 1 5 2 2 2 3 2" xfId="11154"/>
    <cellStyle name="40% - uthevingsfarge 1 5 2 2 2 3 2 2" xfId="11155"/>
    <cellStyle name="40% - uthevingsfarge 1 5 2 2 2 3 2 3" xfId="11156"/>
    <cellStyle name="40% - uthevingsfarge 1 5 2 2 2 3 3" xfId="11157"/>
    <cellStyle name="40% - uthevingsfarge 1 5 2 2 2 3 3 2" xfId="11158"/>
    <cellStyle name="40% - uthevingsfarge 1 5 2 2 2 3 3 3" xfId="11159"/>
    <cellStyle name="40% - uthevingsfarge 1 5 2 2 2 3 4" xfId="11160"/>
    <cellStyle name="40% - uthevingsfarge 1 5 2 2 2 3 5" xfId="11161"/>
    <cellStyle name="40% - uthevingsfarge 1 5 2 2 2 4" xfId="11162"/>
    <cellStyle name="40% - uthevingsfarge 1 5 2 2 2 4 2" xfId="11163"/>
    <cellStyle name="40% - uthevingsfarge 1 5 2 2 2 4 3" xfId="11164"/>
    <cellStyle name="40% - uthevingsfarge 1 5 2 2 2 5" xfId="11165"/>
    <cellStyle name="40% - uthevingsfarge 1 5 2 2 2 5 2" xfId="11166"/>
    <cellStyle name="40% - uthevingsfarge 1 5 2 2 2 5 3" xfId="11167"/>
    <cellStyle name="40% - uthevingsfarge 1 5 2 2 2 6" xfId="11168"/>
    <cellStyle name="40% - uthevingsfarge 1 5 2 2 2 6 2" xfId="11169"/>
    <cellStyle name="40% - uthevingsfarge 1 5 2 2 2 7" xfId="11170"/>
    <cellStyle name="40% - uthevingsfarge 1 5 2 2 2 7 2" xfId="11171"/>
    <cellStyle name="40% - uthevingsfarge 1 5 2 2 2 8" xfId="11172"/>
    <cellStyle name="40% - uthevingsfarge 1 5 2 2 2 9" xfId="11173"/>
    <cellStyle name="40% - uthevingsfarge 1 5 2 2 2_Tabell 4.5-4.7" xfId="11142"/>
    <cellStyle name="40% - uthevingsfarge 1 5 2 2 3" xfId="586"/>
    <cellStyle name="40% - uthevingsfarge 1 5 2 2 3 2" xfId="11175"/>
    <cellStyle name="40% - uthevingsfarge 1 5 2 2 3 2 2" xfId="11176"/>
    <cellStyle name="40% - uthevingsfarge 1 5 2 2 3 2 3" xfId="11177"/>
    <cellStyle name="40% - uthevingsfarge 1 5 2 2 3 3" xfId="11178"/>
    <cellStyle name="40% - uthevingsfarge 1 5 2 2 3 3 2" xfId="11179"/>
    <cellStyle name="40% - uthevingsfarge 1 5 2 2 3 3 3" xfId="11180"/>
    <cellStyle name="40% - uthevingsfarge 1 5 2 2 3 4" xfId="11181"/>
    <cellStyle name="40% - uthevingsfarge 1 5 2 2 3 5" xfId="11182"/>
    <cellStyle name="40% - uthevingsfarge 1 5 2 2 3_Tabell 4.5-4.7" xfId="11174"/>
    <cellStyle name="40% - uthevingsfarge 1 5 2 2 4" xfId="11183"/>
    <cellStyle name="40% - uthevingsfarge 1 5 2 2 4 2" xfId="11184"/>
    <cellStyle name="40% - uthevingsfarge 1 5 2 2 4 2 2" xfId="11185"/>
    <cellStyle name="40% - uthevingsfarge 1 5 2 2 4 2 3" xfId="11186"/>
    <cellStyle name="40% - uthevingsfarge 1 5 2 2 4 3" xfId="11187"/>
    <cellStyle name="40% - uthevingsfarge 1 5 2 2 4 3 2" xfId="11188"/>
    <cellStyle name="40% - uthevingsfarge 1 5 2 2 4 3 3" xfId="11189"/>
    <cellStyle name="40% - uthevingsfarge 1 5 2 2 4 4" xfId="11190"/>
    <cellStyle name="40% - uthevingsfarge 1 5 2 2 4 5" xfId="11191"/>
    <cellStyle name="40% - uthevingsfarge 1 5 2 2 5" xfId="11192"/>
    <cellStyle name="40% - uthevingsfarge 1 5 2 2 5 2" xfId="11193"/>
    <cellStyle name="40% - uthevingsfarge 1 5 2 2 5 3" xfId="11194"/>
    <cellStyle name="40% - uthevingsfarge 1 5 2 2 6" xfId="11195"/>
    <cellStyle name="40% - uthevingsfarge 1 5 2 2 6 2" xfId="11196"/>
    <cellStyle name="40% - uthevingsfarge 1 5 2 2 6 3" xfId="11197"/>
    <cellStyle name="40% - uthevingsfarge 1 5 2 2 7" xfId="11198"/>
    <cellStyle name="40% - uthevingsfarge 1 5 2 2 7 2" xfId="11199"/>
    <cellStyle name="40% - uthevingsfarge 1 5 2 2 8" xfId="11200"/>
    <cellStyle name="40% - uthevingsfarge 1 5 2 2 8 2" xfId="11201"/>
    <cellStyle name="40% - uthevingsfarge 1 5 2 2 9" xfId="11202"/>
    <cellStyle name="40% - uthevingsfarge 1 5 2 2_Tabell 4.5-4.7" xfId="11139"/>
    <cellStyle name="40% - uthevingsfarge 1 5 2 3" xfId="587"/>
    <cellStyle name="40% - uthevingsfarge 1 5 2 3 10" xfId="11204"/>
    <cellStyle name="40% - uthevingsfarge 1 5 2 3 2" xfId="588"/>
    <cellStyle name="40% - uthevingsfarge 1 5 2 3 2 2" xfId="11206"/>
    <cellStyle name="40% - uthevingsfarge 1 5 2 3 2 2 2" xfId="11207"/>
    <cellStyle name="40% - uthevingsfarge 1 5 2 3 2 2 3" xfId="11208"/>
    <cellStyle name="40% - uthevingsfarge 1 5 2 3 2 3" xfId="11209"/>
    <cellStyle name="40% - uthevingsfarge 1 5 2 3 2 3 2" xfId="11210"/>
    <cellStyle name="40% - uthevingsfarge 1 5 2 3 2 3 3" xfId="11211"/>
    <cellStyle name="40% - uthevingsfarge 1 5 2 3 2 4" xfId="11212"/>
    <cellStyle name="40% - uthevingsfarge 1 5 2 3 2 5" xfId="11213"/>
    <cellStyle name="40% - uthevingsfarge 1 5 2 3 2_Tabell 4.5-4.7" xfId="11205"/>
    <cellStyle name="40% - uthevingsfarge 1 5 2 3 3" xfId="11214"/>
    <cellStyle name="40% - uthevingsfarge 1 5 2 3 3 2" xfId="11215"/>
    <cellStyle name="40% - uthevingsfarge 1 5 2 3 3 2 2" xfId="11216"/>
    <cellStyle name="40% - uthevingsfarge 1 5 2 3 3 2 3" xfId="11217"/>
    <cellStyle name="40% - uthevingsfarge 1 5 2 3 3 3" xfId="11218"/>
    <cellStyle name="40% - uthevingsfarge 1 5 2 3 3 3 2" xfId="11219"/>
    <cellStyle name="40% - uthevingsfarge 1 5 2 3 3 3 3" xfId="11220"/>
    <cellStyle name="40% - uthevingsfarge 1 5 2 3 3 4" xfId="11221"/>
    <cellStyle name="40% - uthevingsfarge 1 5 2 3 3 5" xfId="11222"/>
    <cellStyle name="40% - uthevingsfarge 1 5 2 3 4" xfId="11223"/>
    <cellStyle name="40% - uthevingsfarge 1 5 2 3 4 2" xfId="11224"/>
    <cellStyle name="40% - uthevingsfarge 1 5 2 3 4 3" xfId="11225"/>
    <cellStyle name="40% - uthevingsfarge 1 5 2 3 5" xfId="11226"/>
    <cellStyle name="40% - uthevingsfarge 1 5 2 3 5 2" xfId="11227"/>
    <cellStyle name="40% - uthevingsfarge 1 5 2 3 5 3" xfId="11228"/>
    <cellStyle name="40% - uthevingsfarge 1 5 2 3 6" xfId="11229"/>
    <cellStyle name="40% - uthevingsfarge 1 5 2 3 6 2" xfId="11230"/>
    <cellStyle name="40% - uthevingsfarge 1 5 2 3 7" xfId="11231"/>
    <cellStyle name="40% - uthevingsfarge 1 5 2 3 7 2" xfId="11232"/>
    <cellStyle name="40% - uthevingsfarge 1 5 2 3 8" xfId="11233"/>
    <cellStyle name="40% - uthevingsfarge 1 5 2 3 9" xfId="11234"/>
    <cellStyle name="40% - uthevingsfarge 1 5 2 3_Tabell 4.5-4.7" xfId="11203"/>
    <cellStyle name="40% - uthevingsfarge 1 5 2 4" xfId="589"/>
    <cellStyle name="40% - uthevingsfarge 1 5 2 4 2" xfId="11236"/>
    <cellStyle name="40% - uthevingsfarge 1 5 2 4 2 2" xfId="11237"/>
    <cellStyle name="40% - uthevingsfarge 1 5 2 4 2 3" xfId="11238"/>
    <cellStyle name="40% - uthevingsfarge 1 5 2 4 3" xfId="11239"/>
    <cellStyle name="40% - uthevingsfarge 1 5 2 4 3 2" xfId="11240"/>
    <cellStyle name="40% - uthevingsfarge 1 5 2 4 3 3" xfId="11241"/>
    <cellStyle name="40% - uthevingsfarge 1 5 2 4 4" xfId="11242"/>
    <cellStyle name="40% - uthevingsfarge 1 5 2 4 5" xfId="11243"/>
    <cellStyle name="40% - uthevingsfarge 1 5 2 4_Tabell 4.5-4.7" xfId="11235"/>
    <cellStyle name="40% - uthevingsfarge 1 5 2 5" xfId="11244"/>
    <cellStyle name="40% - uthevingsfarge 1 5 2 5 2" xfId="11245"/>
    <cellStyle name="40% - uthevingsfarge 1 5 2 5 2 2" xfId="11246"/>
    <cellStyle name="40% - uthevingsfarge 1 5 2 5 2 3" xfId="11247"/>
    <cellStyle name="40% - uthevingsfarge 1 5 2 5 3" xfId="11248"/>
    <cellStyle name="40% - uthevingsfarge 1 5 2 5 3 2" xfId="11249"/>
    <cellStyle name="40% - uthevingsfarge 1 5 2 5 3 3" xfId="11250"/>
    <cellStyle name="40% - uthevingsfarge 1 5 2 5 4" xfId="11251"/>
    <cellStyle name="40% - uthevingsfarge 1 5 2 5 5" xfId="11252"/>
    <cellStyle name="40% - uthevingsfarge 1 5 2 6" xfId="11253"/>
    <cellStyle name="40% - uthevingsfarge 1 5 2 6 2" xfId="11254"/>
    <cellStyle name="40% - uthevingsfarge 1 5 2 6 3" xfId="11255"/>
    <cellStyle name="40% - uthevingsfarge 1 5 2 7" xfId="11256"/>
    <cellStyle name="40% - uthevingsfarge 1 5 2 7 2" xfId="11257"/>
    <cellStyle name="40% - uthevingsfarge 1 5 2 7 3" xfId="11258"/>
    <cellStyle name="40% - uthevingsfarge 1 5 2 8" xfId="11259"/>
    <cellStyle name="40% - uthevingsfarge 1 5 2 8 2" xfId="11260"/>
    <cellStyle name="40% - uthevingsfarge 1 5 2 9" xfId="11261"/>
    <cellStyle name="40% - uthevingsfarge 1 5 2 9 2" xfId="11262"/>
    <cellStyle name="40% - uthevingsfarge 1 5 2_Tabell 4.5-4.7" xfId="11135"/>
    <cellStyle name="40% - uthevingsfarge 1 5 3" xfId="590"/>
    <cellStyle name="40% - uthevingsfarge 1 5 3 10" xfId="11264"/>
    <cellStyle name="40% - uthevingsfarge 1 5 3 11" xfId="11265"/>
    <cellStyle name="40% - uthevingsfarge 1 5 3 2" xfId="591"/>
    <cellStyle name="40% - uthevingsfarge 1 5 3 2 10" xfId="11267"/>
    <cellStyle name="40% - uthevingsfarge 1 5 3 2 2" xfId="592"/>
    <cellStyle name="40% - uthevingsfarge 1 5 3 2 2 2" xfId="11269"/>
    <cellStyle name="40% - uthevingsfarge 1 5 3 2 2 2 2" xfId="11270"/>
    <cellStyle name="40% - uthevingsfarge 1 5 3 2 2 2 3" xfId="11271"/>
    <cellStyle name="40% - uthevingsfarge 1 5 3 2 2 3" xfId="11272"/>
    <cellStyle name="40% - uthevingsfarge 1 5 3 2 2 3 2" xfId="11273"/>
    <cellStyle name="40% - uthevingsfarge 1 5 3 2 2 3 3" xfId="11274"/>
    <cellStyle name="40% - uthevingsfarge 1 5 3 2 2 4" xfId="11275"/>
    <cellStyle name="40% - uthevingsfarge 1 5 3 2 2 5" xfId="11276"/>
    <cellStyle name="40% - uthevingsfarge 1 5 3 2 2_Tabell 4.5-4.7" xfId="11268"/>
    <cellStyle name="40% - uthevingsfarge 1 5 3 2 3" xfId="11277"/>
    <cellStyle name="40% - uthevingsfarge 1 5 3 2 3 2" xfId="11278"/>
    <cellStyle name="40% - uthevingsfarge 1 5 3 2 3 2 2" xfId="11279"/>
    <cellStyle name="40% - uthevingsfarge 1 5 3 2 3 2 3" xfId="11280"/>
    <cellStyle name="40% - uthevingsfarge 1 5 3 2 3 3" xfId="11281"/>
    <cellStyle name="40% - uthevingsfarge 1 5 3 2 3 3 2" xfId="11282"/>
    <cellStyle name="40% - uthevingsfarge 1 5 3 2 3 3 3" xfId="11283"/>
    <cellStyle name="40% - uthevingsfarge 1 5 3 2 3 4" xfId="11284"/>
    <cellStyle name="40% - uthevingsfarge 1 5 3 2 3 5" xfId="11285"/>
    <cellStyle name="40% - uthevingsfarge 1 5 3 2 4" xfId="11286"/>
    <cellStyle name="40% - uthevingsfarge 1 5 3 2 4 2" xfId="11287"/>
    <cellStyle name="40% - uthevingsfarge 1 5 3 2 4 3" xfId="11288"/>
    <cellStyle name="40% - uthevingsfarge 1 5 3 2 5" xfId="11289"/>
    <cellStyle name="40% - uthevingsfarge 1 5 3 2 5 2" xfId="11290"/>
    <cellStyle name="40% - uthevingsfarge 1 5 3 2 5 3" xfId="11291"/>
    <cellStyle name="40% - uthevingsfarge 1 5 3 2 6" xfId="11292"/>
    <cellStyle name="40% - uthevingsfarge 1 5 3 2 6 2" xfId="11293"/>
    <cellStyle name="40% - uthevingsfarge 1 5 3 2 7" xfId="11294"/>
    <cellStyle name="40% - uthevingsfarge 1 5 3 2 7 2" xfId="11295"/>
    <cellStyle name="40% - uthevingsfarge 1 5 3 2 8" xfId="11296"/>
    <cellStyle name="40% - uthevingsfarge 1 5 3 2 9" xfId="11297"/>
    <cellStyle name="40% - uthevingsfarge 1 5 3 2_Tabell 4.5-4.7" xfId="11266"/>
    <cellStyle name="40% - uthevingsfarge 1 5 3 3" xfId="593"/>
    <cellStyle name="40% - uthevingsfarge 1 5 3 3 2" xfId="11299"/>
    <cellStyle name="40% - uthevingsfarge 1 5 3 3 2 2" xfId="11300"/>
    <cellStyle name="40% - uthevingsfarge 1 5 3 3 2 3" xfId="11301"/>
    <cellStyle name="40% - uthevingsfarge 1 5 3 3 3" xfId="11302"/>
    <cellStyle name="40% - uthevingsfarge 1 5 3 3 3 2" xfId="11303"/>
    <cellStyle name="40% - uthevingsfarge 1 5 3 3 3 3" xfId="11304"/>
    <cellStyle name="40% - uthevingsfarge 1 5 3 3 4" xfId="11305"/>
    <cellStyle name="40% - uthevingsfarge 1 5 3 3 5" xfId="11306"/>
    <cellStyle name="40% - uthevingsfarge 1 5 3 3_Tabell 4.5-4.7" xfId="11298"/>
    <cellStyle name="40% - uthevingsfarge 1 5 3 4" xfId="11307"/>
    <cellStyle name="40% - uthevingsfarge 1 5 3 4 2" xfId="11308"/>
    <cellStyle name="40% - uthevingsfarge 1 5 3 4 2 2" xfId="11309"/>
    <cellStyle name="40% - uthevingsfarge 1 5 3 4 2 3" xfId="11310"/>
    <cellStyle name="40% - uthevingsfarge 1 5 3 4 3" xfId="11311"/>
    <cellStyle name="40% - uthevingsfarge 1 5 3 4 3 2" xfId="11312"/>
    <cellStyle name="40% - uthevingsfarge 1 5 3 4 3 3" xfId="11313"/>
    <cellStyle name="40% - uthevingsfarge 1 5 3 4 4" xfId="11314"/>
    <cellStyle name="40% - uthevingsfarge 1 5 3 4 5" xfId="11315"/>
    <cellStyle name="40% - uthevingsfarge 1 5 3 5" xfId="11316"/>
    <cellStyle name="40% - uthevingsfarge 1 5 3 5 2" xfId="11317"/>
    <cellStyle name="40% - uthevingsfarge 1 5 3 5 3" xfId="11318"/>
    <cellStyle name="40% - uthevingsfarge 1 5 3 6" xfId="11319"/>
    <cellStyle name="40% - uthevingsfarge 1 5 3 6 2" xfId="11320"/>
    <cellStyle name="40% - uthevingsfarge 1 5 3 6 3" xfId="11321"/>
    <cellStyle name="40% - uthevingsfarge 1 5 3 7" xfId="11322"/>
    <cellStyle name="40% - uthevingsfarge 1 5 3 7 2" xfId="11323"/>
    <cellStyle name="40% - uthevingsfarge 1 5 3 8" xfId="11324"/>
    <cellStyle name="40% - uthevingsfarge 1 5 3 8 2" xfId="11325"/>
    <cellStyle name="40% - uthevingsfarge 1 5 3 9" xfId="11326"/>
    <cellStyle name="40% - uthevingsfarge 1 5 3_Tabell 4.5-4.7" xfId="11263"/>
    <cellStyle name="40% - uthevingsfarge 1 5 4" xfId="594"/>
    <cellStyle name="40% - uthevingsfarge 1 5 4 10" xfId="11328"/>
    <cellStyle name="40% - uthevingsfarge 1 5 4 2" xfId="595"/>
    <cellStyle name="40% - uthevingsfarge 1 5 4 2 2" xfId="11330"/>
    <cellStyle name="40% - uthevingsfarge 1 5 4 2 2 2" xfId="11331"/>
    <cellStyle name="40% - uthevingsfarge 1 5 4 2 2 3" xfId="11332"/>
    <cellStyle name="40% - uthevingsfarge 1 5 4 2 3" xfId="11333"/>
    <cellStyle name="40% - uthevingsfarge 1 5 4 2 3 2" xfId="11334"/>
    <cellStyle name="40% - uthevingsfarge 1 5 4 2 3 3" xfId="11335"/>
    <cellStyle name="40% - uthevingsfarge 1 5 4 2 4" xfId="11336"/>
    <cellStyle name="40% - uthevingsfarge 1 5 4 2 5" xfId="11337"/>
    <cellStyle name="40% - uthevingsfarge 1 5 4 2_Tabell 4.5-4.7" xfId="11329"/>
    <cellStyle name="40% - uthevingsfarge 1 5 4 3" xfId="11338"/>
    <cellStyle name="40% - uthevingsfarge 1 5 4 3 2" xfId="11339"/>
    <cellStyle name="40% - uthevingsfarge 1 5 4 3 2 2" xfId="11340"/>
    <cellStyle name="40% - uthevingsfarge 1 5 4 3 2 3" xfId="11341"/>
    <cellStyle name="40% - uthevingsfarge 1 5 4 3 3" xfId="11342"/>
    <cellStyle name="40% - uthevingsfarge 1 5 4 3 3 2" xfId="11343"/>
    <cellStyle name="40% - uthevingsfarge 1 5 4 3 3 3" xfId="11344"/>
    <cellStyle name="40% - uthevingsfarge 1 5 4 3 4" xfId="11345"/>
    <cellStyle name="40% - uthevingsfarge 1 5 4 3 5" xfId="11346"/>
    <cellStyle name="40% - uthevingsfarge 1 5 4 4" xfId="11347"/>
    <cellStyle name="40% - uthevingsfarge 1 5 4 4 2" xfId="11348"/>
    <cellStyle name="40% - uthevingsfarge 1 5 4 4 3" xfId="11349"/>
    <cellStyle name="40% - uthevingsfarge 1 5 4 5" xfId="11350"/>
    <cellStyle name="40% - uthevingsfarge 1 5 4 5 2" xfId="11351"/>
    <cellStyle name="40% - uthevingsfarge 1 5 4 5 3" xfId="11352"/>
    <cellStyle name="40% - uthevingsfarge 1 5 4 6" xfId="11353"/>
    <cellStyle name="40% - uthevingsfarge 1 5 4 6 2" xfId="11354"/>
    <cellStyle name="40% - uthevingsfarge 1 5 4 7" xfId="11355"/>
    <cellStyle name="40% - uthevingsfarge 1 5 4 7 2" xfId="11356"/>
    <cellStyle name="40% - uthevingsfarge 1 5 4 8" xfId="11357"/>
    <cellStyle name="40% - uthevingsfarge 1 5 4 9" xfId="11358"/>
    <cellStyle name="40% - uthevingsfarge 1 5 4_Tabell 4.5-4.7" xfId="11327"/>
    <cellStyle name="40% - uthevingsfarge 1 5 5" xfId="596"/>
    <cellStyle name="40% - uthevingsfarge 1 5 5 2" xfId="11360"/>
    <cellStyle name="40% - uthevingsfarge 1 5 5 2 2" xfId="11361"/>
    <cellStyle name="40% - uthevingsfarge 1 5 5 2 3" xfId="11362"/>
    <cellStyle name="40% - uthevingsfarge 1 5 5 3" xfId="11363"/>
    <cellStyle name="40% - uthevingsfarge 1 5 5 3 2" xfId="11364"/>
    <cellStyle name="40% - uthevingsfarge 1 5 5 3 3" xfId="11365"/>
    <cellStyle name="40% - uthevingsfarge 1 5 5 4" xfId="11366"/>
    <cellStyle name="40% - uthevingsfarge 1 5 5 5" xfId="11367"/>
    <cellStyle name="40% - uthevingsfarge 1 5 5_Tabell 4.5-4.7" xfId="11359"/>
    <cellStyle name="40% - uthevingsfarge 1 5 6" xfId="11368"/>
    <cellStyle name="40% - uthevingsfarge 1 5 6 2" xfId="11369"/>
    <cellStyle name="40% - uthevingsfarge 1 5 6 2 2" xfId="11370"/>
    <cellStyle name="40% - uthevingsfarge 1 5 6 2 3" xfId="11371"/>
    <cellStyle name="40% - uthevingsfarge 1 5 6 3" xfId="11372"/>
    <cellStyle name="40% - uthevingsfarge 1 5 6 3 2" xfId="11373"/>
    <cellStyle name="40% - uthevingsfarge 1 5 6 3 3" xfId="11374"/>
    <cellStyle name="40% - uthevingsfarge 1 5 6 4" xfId="11375"/>
    <cellStyle name="40% - uthevingsfarge 1 5 6 5" xfId="11376"/>
    <cellStyle name="40% - uthevingsfarge 1 5 7" xfId="11377"/>
    <cellStyle name="40% - uthevingsfarge 1 5 7 2" xfId="11378"/>
    <cellStyle name="40% - uthevingsfarge 1 5 7 3" xfId="11379"/>
    <cellStyle name="40% - uthevingsfarge 1 5 8" xfId="11380"/>
    <cellStyle name="40% - uthevingsfarge 1 5 8 2" xfId="11381"/>
    <cellStyle name="40% - uthevingsfarge 1 5 8 3" xfId="11382"/>
    <cellStyle name="40% - uthevingsfarge 1 5 9" xfId="11383"/>
    <cellStyle name="40% - uthevingsfarge 1 5 9 2" xfId="11384"/>
    <cellStyle name="40% - uthevingsfarge 1 5_Tabell 4.5-4.7" xfId="11129"/>
    <cellStyle name="40% - uthevingsfarge 1 6" xfId="597"/>
    <cellStyle name="40% - uthevingsfarge 1 6 10" xfId="11386"/>
    <cellStyle name="40% - uthevingsfarge 1 6 11" xfId="11387"/>
    <cellStyle name="40% - uthevingsfarge 1 6 12" xfId="11388"/>
    <cellStyle name="40% - uthevingsfarge 1 6 2" xfId="598"/>
    <cellStyle name="40% - uthevingsfarge 1 6 2 10" xfId="11390"/>
    <cellStyle name="40% - uthevingsfarge 1 6 2 11" xfId="11391"/>
    <cellStyle name="40% - uthevingsfarge 1 6 2 2" xfId="599"/>
    <cellStyle name="40% - uthevingsfarge 1 6 2 2 10" xfId="11393"/>
    <cellStyle name="40% - uthevingsfarge 1 6 2 2 2" xfId="600"/>
    <cellStyle name="40% - uthevingsfarge 1 6 2 2 2 2" xfId="11395"/>
    <cellStyle name="40% - uthevingsfarge 1 6 2 2 2 2 2" xfId="11396"/>
    <cellStyle name="40% - uthevingsfarge 1 6 2 2 2 2 3" xfId="11397"/>
    <cellStyle name="40% - uthevingsfarge 1 6 2 2 2 3" xfId="11398"/>
    <cellStyle name="40% - uthevingsfarge 1 6 2 2 2 3 2" xfId="11399"/>
    <cellStyle name="40% - uthevingsfarge 1 6 2 2 2 3 3" xfId="11400"/>
    <cellStyle name="40% - uthevingsfarge 1 6 2 2 2 4" xfId="11401"/>
    <cellStyle name="40% - uthevingsfarge 1 6 2 2 2 5" xfId="11402"/>
    <cellStyle name="40% - uthevingsfarge 1 6 2 2 2_Tabell 4.5-4.7" xfId="11394"/>
    <cellStyle name="40% - uthevingsfarge 1 6 2 2 3" xfId="11403"/>
    <cellStyle name="40% - uthevingsfarge 1 6 2 2 3 2" xfId="11404"/>
    <cellStyle name="40% - uthevingsfarge 1 6 2 2 3 2 2" xfId="11405"/>
    <cellStyle name="40% - uthevingsfarge 1 6 2 2 3 2 3" xfId="11406"/>
    <cellStyle name="40% - uthevingsfarge 1 6 2 2 3 3" xfId="11407"/>
    <cellStyle name="40% - uthevingsfarge 1 6 2 2 3 3 2" xfId="11408"/>
    <cellStyle name="40% - uthevingsfarge 1 6 2 2 3 3 3" xfId="11409"/>
    <cellStyle name="40% - uthevingsfarge 1 6 2 2 3 4" xfId="11410"/>
    <cellStyle name="40% - uthevingsfarge 1 6 2 2 3 5" xfId="11411"/>
    <cellStyle name="40% - uthevingsfarge 1 6 2 2 4" xfId="11412"/>
    <cellStyle name="40% - uthevingsfarge 1 6 2 2 4 2" xfId="11413"/>
    <cellStyle name="40% - uthevingsfarge 1 6 2 2 4 3" xfId="11414"/>
    <cellStyle name="40% - uthevingsfarge 1 6 2 2 5" xfId="11415"/>
    <cellStyle name="40% - uthevingsfarge 1 6 2 2 5 2" xfId="11416"/>
    <cellStyle name="40% - uthevingsfarge 1 6 2 2 5 3" xfId="11417"/>
    <cellStyle name="40% - uthevingsfarge 1 6 2 2 6" xfId="11418"/>
    <cellStyle name="40% - uthevingsfarge 1 6 2 2 6 2" xfId="11419"/>
    <cellStyle name="40% - uthevingsfarge 1 6 2 2 7" xfId="11420"/>
    <cellStyle name="40% - uthevingsfarge 1 6 2 2 7 2" xfId="11421"/>
    <cellStyle name="40% - uthevingsfarge 1 6 2 2 8" xfId="11422"/>
    <cellStyle name="40% - uthevingsfarge 1 6 2 2 9" xfId="11423"/>
    <cellStyle name="40% - uthevingsfarge 1 6 2 2_Tabell 4.5-4.7" xfId="11392"/>
    <cellStyle name="40% - uthevingsfarge 1 6 2 3" xfId="601"/>
    <cellStyle name="40% - uthevingsfarge 1 6 2 3 2" xfId="11425"/>
    <cellStyle name="40% - uthevingsfarge 1 6 2 3 2 2" xfId="11426"/>
    <cellStyle name="40% - uthevingsfarge 1 6 2 3 2 3" xfId="11427"/>
    <cellStyle name="40% - uthevingsfarge 1 6 2 3 3" xfId="11428"/>
    <cellStyle name="40% - uthevingsfarge 1 6 2 3 3 2" xfId="11429"/>
    <cellStyle name="40% - uthevingsfarge 1 6 2 3 3 3" xfId="11430"/>
    <cellStyle name="40% - uthevingsfarge 1 6 2 3 4" xfId="11431"/>
    <cellStyle name="40% - uthevingsfarge 1 6 2 3 5" xfId="11432"/>
    <cellStyle name="40% - uthevingsfarge 1 6 2 3_Tabell 4.5-4.7" xfId="11424"/>
    <cellStyle name="40% - uthevingsfarge 1 6 2 4" xfId="11433"/>
    <cellStyle name="40% - uthevingsfarge 1 6 2 4 2" xfId="11434"/>
    <cellStyle name="40% - uthevingsfarge 1 6 2 4 2 2" xfId="11435"/>
    <cellStyle name="40% - uthevingsfarge 1 6 2 4 2 3" xfId="11436"/>
    <cellStyle name="40% - uthevingsfarge 1 6 2 4 3" xfId="11437"/>
    <cellStyle name="40% - uthevingsfarge 1 6 2 4 3 2" xfId="11438"/>
    <cellStyle name="40% - uthevingsfarge 1 6 2 4 3 3" xfId="11439"/>
    <cellStyle name="40% - uthevingsfarge 1 6 2 4 4" xfId="11440"/>
    <cellStyle name="40% - uthevingsfarge 1 6 2 4 5" xfId="11441"/>
    <cellStyle name="40% - uthevingsfarge 1 6 2 5" xfId="11442"/>
    <cellStyle name="40% - uthevingsfarge 1 6 2 5 2" xfId="11443"/>
    <cellStyle name="40% - uthevingsfarge 1 6 2 5 3" xfId="11444"/>
    <cellStyle name="40% - uthevingsfarge 1 6 2 6" xfId="11445"/>
    <cellStyle name="40% - uthevingsfarge 1 6 2 6 2" xfId="11446"/>
    <cellStyle name="40% - uthevingsfarge 1 6 2 6 3" xfId="11447"/>
    <cellStyle name="40% - uthevingsfarge 1 6 2 7" xfId="11448"/>
    <cellStyle name="40% - uthevingsfarge 1 6 2 7 2" xfId="11449"/>
    <cellStyle name="40% - uthevingsfarge 1 6 2 8" xfId="11450"/>
    <cellStyle name="40% - uthevingsfarge 1 6 2 8 2" xfId="11451"/>
    <cellStyle name="40% - uthevingsfarge 1 6 2 9" xfId="11452"/>
    <cellStyle name="40% - uthevingsfarge 1 6 2_Tabell 4.5-4.7" xfId="11389"/>
    <cellStyle name="40% - uthevingsfarge 1 6 3" xfId="602"/>
    <cellStyle name="40% - uthevingsfarge 1 6 3 10" xfId="11454"/>
    <cellStyle name="40% - uthevingsfarge 1 6 3 2" xfId="603"/>
    <cellStyle name="40% - uthevingsfarge 1 6 3 2 2" xfId="11456"/>
    <cellStyle name="40% - uthevingsfarge 1 6 3 2 2 2" xfId="11457"/>
    <cellStyle name="40% - uthevingsfarge 1 6 3 2 2 3" xfId="11458"/>
    <cellStyle name="40% - uthevingsfarge 1 6 3 2 3" xfId="11459"/>
    <cellStyle name="40% - uthevingsfarge 1 6 3 2 3 2" xfId="11460"/>
    <cellStyle name="40% - uthevingsfarge 1 6 3 2 3 3" xfId="11461"/>
    <cellStyle name="40% - uthevingsfarge 1 6 3 2 4" xfId="11462"/>
    <cellStyle name="40% - uthevingsfarge 1 6 3 2 5" xfId="11463"/>
    <cellStyle name="40% - uthevingsfarge 1 6 3 2_Tabell 4.5-4.7" xfId="11455"/>
    <cellStyle name="40% - uthevingsfarge 1 6 3 3" xfId="11464"/>
    <cellStyle name="40% - uthevingsfarge 1 6 3 3 2" xfId="11465"/>
    <cellStyle name="40% - uthevingsfarge 1 6 3 3 2 2" xfId="11466"/>
    <cellStyle name="40% - uthevingsfarge 1 6 3 3 2 3" xfId="11467"/>
    <cellStyle name="40% - uthevingsfarge 1 6 3 3 3" xfId="11468"/>
    <cellStyle name="40% - uthevingsfarge 1 6 3 3 3 2" xfId="11469"/>
    <cellStyle name="40% - uthevingsfarge 1 6 3 3 3 3" xfId="11470"/>
    <cellStyle name="40% - uthevingsfarge 1 6 3 3 4" xfId="11471"/>
    <cellStyle name="40% - uthevingsfarge 1 6 3 3 5" xfId="11472"/>
    <cellStyle name="40% - uthevingsfarge 1 6 3 4" xfId="11473"/>
    <cellStyle name="40% - uthevingsfarge 1 6 3 4 2" xfId="11474"/>
    <cellStyle name="40% - uthevingsfarge 1 6 3 4 3" xfId="11475"/>
    <cellStyle name="40% - uthevingsfarge 1 6 3 5" xfId="11476"/>
    <cellStyle name="40% - uthevingsfarge 1 6 3 5 2" xfId="11477"/>
    <cellStyle name="40% - uthevingsfarge 1 6 3 5 3" xfId="11478"/>
    <cellStyle name="40% - uthevingsfarge 1 6 3 6" xfId="11479"/>
    <cellStyle name="40% - uthevingsfarge 1 6 3 6 2" xfId="11480"/>
    <cellStyle name="40% - uthevingsfarge 1 6 3 7" xfId="11481"/>
    <cellStyle name="40% - uthevingsfarge 1 6 3 7 2" xfId="11482"/>
    <cellStyle name="40% - uthevingsfarge 1 6 3 8" xfId="11483"/>
    <cellStyle name="40% - uthevingsfarge 1 6 3 9" xfId="11484"/>
    <cellStyle name="40% - uthevingsfarge 1 6 3_Tabell 4.5-4.7" xfId="11453"/>
    <cellStyle name="40% - uthevingsfarge 1 6 4" xfId="604"/>
    <cellStyle name="40% - uthevingsfarge 1 6 4 2" xfId="11486"/>
    <cellStyle name="40% - uthevingsfarge 1 6 4 2 2" xfId="11487"/>
    <cellStyle name="40% - uthevingsfarge 1 6 4 2 3" xfId="11488"/>
    <cellStyle name="40% - uthevingsfarge 1 6 4 3" xfId="11489"/>
    <cellStyle name="40% - uthevingsfarge 1 6 4 3 2" xfId="11490"/>
    <cellStyle name="40% - uthevingsfarge 1 6 4 3 3" xfId="11491"/>
    <cellStyle name="40% - uthevingsfarge 1 6 4 4" xfId="11492"/>
    <cellStyle name="40% - uthevingsfarge 1 6 4 5" xfId="11493"/>
    <cellStyle name="40% - uthevingsfarge 1 6 4_Tabell 4.5-4.7" xfId="11485"/>
    <cellStyle name="40% - uthevingsfarge 1 6 5" xfId="11494"/>
    <cellStyle name="40% - uthevingsfarge 1 6 5 2" xfId="11495"/>
    <cellStyle name="40% - uthevingsfarge 1 6 5 2 2" xfId="11496"/>
    <cellStyle name="40% - uthevingsfarge 1 6 5 2 3" xfId="11497"/>
    <cellStyle name="40% - uthevingsfarge 1 6 5 3" xfId="11498"/>
    <cellStyle name="40% - uthevingsfarge 1 6 5 3 2" xfId="11499"/>
    <cellStyle name="40% - uthevingsfarge 1 6 5 3 3" xfId="11500"/>
    <cellStyle name="40% - uthevingsfarge 1 6 5 4" xfId="11501"/>
    <cellStyle name="40% - uthevingsfarge 1 6 5 5" xfId="11502"/>
    <cellStyle name="40% - uthevingsfarge 1 6 6" xfId="11503"/>
    <cellStyle name="40% - uthevingsfarge 1 6 6 2" xfId="11504"/>
    <cellStyle name="40% - uthevingsfarge 1 6 6 3" xfId="11505"/>
    <cellStyle name="40% - uthevingsfarge 1 6 7" xfId="11506"/>
    <cellStyle name="40% - uthevingsfarge 1 6 7 2" xfId="11507"/>
    <cellStyle name="40% - uthevingsfarge 1 6 7 3" xfId="11508"/>
    <cellStyle name="40% - uthevingsfarge 1 6 8" xfId="11509"/>
    <cellStyle name="40% - uthevingsfarge 1 6 8 2" xfId="11510"/>
    <cellStyle name="40% - uthevingsfarge 1 6 9" xfId="11511"/>
    <cellStyle name="40% - uthevingsfarge 1 6 9 2" xfId="11512"/>
    <cellStyle name="40% - uthevingsfarge 1 6_Tabell 4.5-4.7" xfId="11385"/>
    <cellStyle name="40% - uthevingsfarge 1 7" xfId="605"/>
    <cellStyle name="40% - uthevingsfarge 1 7 10" xfId="11514"/>
    <cellStyle name="40% - uthevingsfarge 1 7 11" xfId="11515"/>
    <cellStyle name="40% - uthevingsfarge 1 7 2" xfId="606"/>
    <cellStyle name="40% - uthevingsfarge 1 7 2 10" xfId="11517"/>
    <cellStyle name="40% - uthevingsfarge 1 7 2 2" xfId="607"/>
    <cellStyle name="40% - uthevingsfarge 1 7 2 2 2" xfId="11519"/>
    <cellStyle name="40% - uthevingsfarge 1 7 2 2 2 2" xfId="11520"/>
    <cellStyle name="40% - uthevingsfarge 1 7 2 2 2 3" xfId="11521"/>
    <cellStyle name="40% - uthevingsfarge 1 7 2 2 3" xfId="11522"/>
    <cellStyle name="40% - uthevingsfarge 1 7 2 2 3 2" xfId="11523"/>
    <cellStyle name="40% - uthevingsfarge 1 7 2 2 3 3" xfId="11524"/>
    <cellStyle name="40% - uthevingsfarge 1 7 2 2 4" xfId="11525"/>
    <cellStyle name="40% - uthevingsfarge 1 7 2 2 5" xfId="11526"/>
    <cellStyle name="40% - uthevingsfarge 1 7 2 2_Tabell 4.5-4.7" xfId="11518"/>
    <cellStyle name="40% - uthevingsfarge 1 7 2 3" xfId="11527"/>
    <cellStyle name="40% - uthevingsfarge 1 7 2 3 2" xfId="11528"/>
    <cellStyle name="40% - uthevingsfarge 1 7 2 3 2 2" xfId="11529"/>
    <cellStyle name="40% - uthevingsfarge 1 7 2 3 2 3" xfId="11530"/>
    <cellStyle name="40% - uthevingsfarge 1 7 2 3 3" xfId="11531"/>
    <cellStyle name="40% - uthevingsfarge 1 7 2 3 3 2" xfId="11532"/>
    <cellStyle name="40% - uthevingsfarge 1 7 2 3 3 3" xfId="11533"/>
    <cellStyle name="40% - uthevingsfarge 1 7 2 3 4" xfId="11534"/>
    <cellStyle name="40% - uthevingsfarge 1 7 2 3 5" xfId="11535"/>
    <cellStyle name="40% - uthevingsfarge 1 7 2 4" xfId="11536"/>
    <cellStyle name="40% - uthevingsfarge 1 7 2 4 2" xfId="11537"/>
    <cellStyle name="40% - uthevingsfarge 1 7 2 4 3" xfId="11538"/>
    <cellStyle name="40% - uthevingsfarge 1 7 2 5" xfId="11539"/>
    <cellStyle name="40% - uthevingsfarge 1 7 2 5 2" xfId="11540"/>
    <cellStyle name="40% - uthevingsfarge 1 7 2 5 3" xfId="11541"/>
    <cellStyle name="40% - uthevingsfarge 1 7 2 6" xfId="11542"/>
    <cellStyle name="40% - uthevingsfarge 1 7 2 6 2" xfId="11543"/>
    <cellStyle name="40% - uthevingsfarge 1 7 2 7" xfId="11544"/>
    <cellStyle name="40% - uthevingsfarge 1 7 2 7 2" xfId="11545"/>
    <cellStyle name="40% - uthevingsfarge 1 7 2 8" xfId="11546"/>
    <cellStyle name="40% - uthevingsfarge 1 7 2 9" xfId="11547"/>
    <cellStyle name="40% - uthevingsfarge 1 7 2_Tabell 4.5-4.7" xfId="11516"/>
    <cellStyle name="40% - uthevingsfarge 1 7 3" xfId="608"/>
    <cellStyle name="40% - uthevingsfarge 1 7 3 2" xfId="11549"/>
    <cellStyle name="40% - uthevingsfarge 1 7 3 2 2" xfId="11550"/>
    <cellStyle name="40% - uthevingsfarge 1 7 3 2 3" xfId="11551"/>
    <cellStyle name="40% - uthevingsfarge 1 7 3 3" xfId="11552"/>
    <cellStyle name="40% - uthevingsfarge 1 7 3 3 2" xfId="11553"/>
    <cellStyle name="40% - uthevingsfarge 1 7 3 3 3" xfId="11554"/>
    <cellStyle name="40% - uthevingsfarge 1 7 3 4" xfId="11555"/>
    <cellStyle name="40% - uthevingsfarge 1 7 3 5" xfId="11556"/>
    <cellStyle name="40% - uthevingsfarge 1 7 3_Tabell 4.5-4.7" xfId="11548"/>
    <cellStyle name="40% - uthevingsfarge 1 7 4" xfId="11557"/>
    <cellStyle name="40% - uthevingsfarge 1 7 4 2" xfId="11558"/>
    <cellStyle name="40% - uthevingsfarge 1 7 4 2 2" xfId="11559"/>
    <cellStyle name="40% - uthevingsfarge 1 7 4 2 3" xfId="11560"/>
    <cellStyle name="40% - uthevingsfarge 1 7 4 3" xfId="11561"/>
    <cellStyle name="40% - uthevingsfarge 1 7 4 3 2" xfId="11562"/>
    <cellStyle name="40% - uthevingsfarge 1 7 4 3 3" xfId="11563"/>
    <cellStyle name="40% - uthevingsfarge 1 7 4 4" xfId="11564"/>
    <cellStyle name="40% - uthevingsfarge 1 7 4 5" xfId="11565"/>
    <cellStyle name="40% - uthevingsfarge 1 7 5" xfId="11566"/>
    <cellStyle name="40% - uthevingsfarge 1 7 5 2" xfId="11567"/>
    <cellStyle name="40% - uthevingsfarge 1 7 5 3" xfId="11568"/>
    <cellStyle name="40% - uthevingsfarge 1 7 6" xfId="11569"/>
    <cellStyle name="40% - uthevingsfarge 1 7 6 2" xfId="11570"/>
    <cellStyle name="40% - uthevingsfarge 1 7 6 3" xfId="11571"/>
    <cellStyle name="40% - uthevingsfarge 1 7 7" xfId="11572"/>
    <cellStyle name="40% - uthevingsfarge 1 7 7 2" xfId="11573"/>
    <cellStyle name="40% - uthevingsfarge 1 7 8" xfId="11574"/>
    <cellStyle name="40% - uthevingsfarge 1 7 8 2" xfId="11575"/>
    <cellStyle name="40% - uthevingsfarge 1 7 9" xfId="11576"/>
    <cellStyle name="40% - uthevingsfarge 1 7_Tabell 4.5-4.7" xfId="11513"/>
    <cellStyle name="40% - uthevingsfarge 1 8" xfId="609"/>
    <cellStyle name="40% - uthevingsfarge 1 8 10" xfId="11578"/>
    <cellStyle name="40% - uthevingsfarge 1 8 11" xfId="11579"/>
    <cellStyle name="40% - uthevingsfarge 1 8 2" xfId="610"/>
    <cellStyle name="40% - uthevingsfarge 1 8 2 10" xfId="11581"/>
    <cellStyle name="40% - uthevingsfarge 1 8 2 2" xfId="611"/>
    <cellStyle name="40% - uthevingsfarge 1 8 2 2 2" xfId="11583"/>
    <cellStyle name="40% - uthevingsfarge 1 8 2 2 2 2" xfId="11584"/>
    <cellStyle name="40% - uthevingsfarge 1 8 2 2 2 3" xfId="11585"/>
    <cellStyle name="40% - uthevingsfarge 1 8 2 2 3" xfId="11586"/>
    <cellStyle name="40% - uthevingsfarge 1 8 2 2 3 2" xfId="11587"/>
    <cellStyle name="40% - uthevingsfarge 1 8 2 2 3 3" xfId="11588"/>
    <cellStyle name="40% - uthevingsfarge 1 8 2 2 4" xfId="11589"/>
    <cellStyle name="40% - uthevingsfarge 1 8 2 2 5" xfId="11590"/>
    <cellStyle name="40% - uthevingsfarge 1 8 2 2_Tabell 4.5-4.7" xfId="11582"/>
    <cellStyle name="40% - uthevingsfarge 1 8 2 3" xfId="11591"/>
    <cellStyle name="40% - uthevingsfarge 1 8 2 3 2" xfId="11592"/>
    <cellStyle name="40% - uthevingsfarge 1 8 2 3 2 2" xfId="11593"/>
    <cellStyle name="40% - uthevingsfarge 1 8 2 3 2 3" xfId="11594"/>
    <cellStyle name="40% - uthevingsfarge 1 8 2 3 3" xfId="11595"/>
    <cellStyle name="40% - uthevingsfarge 1 8 2 3 3 2" xfId="11596"/>
    <cellStyle name="40% - uthevingsfarge 1 8 2 3 3 3" xfId="11597"/>
    <cellStyle name="40% - uthevingsfarge 1 8 2 3 4" xfId="11598"/>
    <cellStyle name="40% - uthevingsfarge 1 8 2 3 5" xfId="11599"/>
    <cellStyle name="40% - uthevingsfarge 1 8 2 4" xfId="11600"/>
    <cellStyle name="40% - uthevingsfarge 1 8 2 4 2" xfId="11601"/>
    <cellStyle name="40% - uthevingsfarge 1 8 2 4 3" xfId="11602"/>
    <cellStyle name="40% - uthevingsfarge 1 8 2 5" xfId="11603"/>
    <cellStyle name="40% - uthevingsfarge 1 8 2 5 2" xfId="11604"/>
    <cellStyle name="40% - uthevingsfarge 1 8 2 5 3" xfId="11605"/>
    <cellStyle name="40% - uthevingsfarge 1 8 2 6" xfId="11606"/>
    <cellStyle name="40% - uthevingsfarge 1 8 2 6 2" xfId="11607"/>
    <cellStyle name="40% - uthevingsfarge 1 8 2 7" xfId="11608"/>
    <cellStyle name="40% - uthevingsfarge 1 8 2 7 2" xfId="11609"/>
    <cellStyle name="40% - uthevingsfarge 1 8 2 8" xfId="11610"/>
    <cellStyle name="40% - uthevingsfarge 1 8 2 9" xfId="11611"/>
    <cellStyle name="40% - uthevingsfarge 1 8 2_Tabell 4.5-4.7" xfId="11580"/>
    <cellStyle name="40% - uthevingsfarge 1 8 3" xfId="612"/>
    <cellStyle name="40% - uthevingsfarge 1 8 3 2" xfId="11613"/>
    <cellStyle name="40% - uthevingsfarge 1 8 3 2 2" xfId="11614"/>
    <cellStyle name="40% - uthevingsfarge 1 8 3 2 3" xfId="11615"/>
    <cellStyle name="40% - uthevingsfarge 1 8 3 3" xfId="11616"/>
    <cellStyle name="40% - uthevingsfarge 1 8 3 3 2" xfId="11617"/>
    <cellStyle name="40% - uthevingsfarge 1 8 3 3 3" xfId="11618"/>
    <cellStyle name="40% - uthevingsfarge 1 8 3 4" xfId="11619"/>
    <cellStyle name="40% - uthevingsfarge 1 8 3 5" xfId="11620"/>
    <cellStyle name="40% - uthevingsfarge 1 8 3_Tabell 4.5-4.7" xfId="11612"/>
    <cellStyle name="40% - uthevingsfarge 1 8 4" xfId="11621"/>
    <cellStyle name="40% - uthevingsfarge 1 8 4 2" xfId="11622"/>
    <cellStyle name="40% - uthevingsfarge 1 8 4 2 2" xfId="11623"/>
    <cellStyle name="40% - uthevingsfarge 1 8 4 2 3" xfId="11624"/>
    <cellStyle name="40% - uthevingsfarge 1 8 4 3" xfId="11625"/>
    <cellStyle name="40% - uthevingsfarge 1 8 4 3 2" xfId="11626"/>
    <cellStyle name="40% - uthevingsfarge 1 8 4 3 3" xfId="11627"/>
    <cellStyle name="40% - uthevingsfarge 1 8 4 4" xfId="11628"/>
    <cellStyle name="40% - uthevingsfarge 1 8 4 5" xfId="11629"/>
    <cellStyle name="40% - uthevingsfarge 1 8 5" xfId="11630"/>
    <cellStyle name="40% - uthevingsfarge 1 8 5 2" xfId="11631"/>
    <cellStyle name="40% - uthevingsfarge 1 8 5 3" xfId="11632"/>
    <cellStyle name="40% - uthevingsfarge 1 8 6" xfId="11633"/>
    <cellStyle name="40% - uthevingsfarge 1 8 6 2" xfId="11634"/>
    <cellStyle name="40% - uthevingsfarge 1 8 6 3" xfId="11635"/>
    <cellStyle name="40% - uthevingsfarge 1 8 7" xfId="11636"/>
    <cellStyle name="40% - uthevingsfarge 1 8 7 2" xfId="11637"/>
    <cellStyle name="40% - uthevingsfarge 1 8 8" xfId="11638"/>
    <cellStyle name="40% - uthevingsfarge 1 8 8 2" xfId="11639"/>
    <cellStyle name="40% - uthevingsfarge 1 8 9" xfId="11640"/>
    <cellStyle name="40% - uthevingsfarge 1 8_Tabell 4.5-4.7" xfId="11577"/>
    <cellStyle name="40% - uthevingsfarge 1 9" xfId="613"/>
    <cellStyle name="40% - uthevingsfarge 1 9 10" xfId="11642"/>
    <cellStyle name="40% - uthevingsfarge 1 9 2" xfId="614"/>
    <cellStyle name="40% - uthevingsfarge 1 9 2 2" xfId="11644"/>
    <cellStyle name="40% - uthevingsfarge 1 9 2 2 2" xfId="11645"/>
    <cellStyle name="40% - uthevingsfarge 1 9 2 2 3" xfId="11646"/>
    <cellStyle name="40% - uthevingsfarge 1 9 2 3" xfId="11647"/>
    <cellStyle name="40% - uthevingsfarge 1 9 2 3 2" xfId="11648"/>
    <cellStyle name="40% - uthevingsfarge 1 9 2 3 3" xfId="11649"/>
    <cellStyle name="40% - uthevingsfarge 1 9 2 4" xfId="11650"/>
    <cellStyle name="40% - uthevingsfarge 1 9 2 5" xfId="11651"/>
    <cellStyle name="40% - uthevingsfarge 1 9 2_Tabell 4.5-4.7" xfId="11643"/>
    <cellStyle name="40% - uthevingsfarge 1 9 3" xfId="11652"/>
    <cellStyle name="40% - uthevingsfarge 1 9 3 2" xfId="11653"/>
    <cellStyle name="40% - uthevingsfarge 1 9 3 2 2" xfId="11654"/>
    <cellStyle name="40% - uthevingsfarge 1 9 3 2 3" xfId="11655"/>
    <cellStyle name="40% - uthevingsfarge 1 9 3 3" xfId="11656"/>
    <cellStyle name="40% - uthevingsfarge 1 9 3 3 2" xfId="11657"/>
    <cellStyle name="40% - uthevingsfarge 1 9 3 3 3" xfId="11658"/>
    <cellStyle name="40% - uthevingsfarge 1 9 3 4" xfId="11659"/>
    <cellStyle name="40% - uthevingsfarge 1 9 3 5" xfId="11660"/>
    <cellStyle name="40% - uthevingsfarge 1 9 4" xfId="11661"/>
    <cellStyle name="40% - uthevingsfarge 1 9 4 2" xfId="11662"/>
    <cellStyle name="40% - uthevingsfarge 1 9 4 3" xfId="11663"/>
    <cellStyle name="40% - uthevingsfarge 1 9 5" xfId="11664"/>
    <cellStyle name="40% - uthevingsfarge 1 9 5 2" xfId="11665"/>
    <cellStyle name="40% - uthevingsfarge 1 9 5 3" xfId="11666"/>
    <cellStyle name="40% - uthevingsfarge 1 9 6" xfId="11667"/>
    <cellStyle name="40% - uthevingsfarge 1 9 6 2" xfId="11668"/>
    <cellStyle name="40% - uthevingsfarge 1 9 7" xfId="11669"/>
    <cellStyle name="40% - uthevingsfarge 1 9 7 2" xfId="11670"/>
    <cellStyle name="40% - uthevingsfarge 1 9 8" xfId="11671"/>
    <cellStyle name="40% - uthevingsfarge 1 9 9" xfId="11672"/>
    <cellStyle name="40% - uthevingsfarge 1 9_Tabell 4.5-4.7" xfId="11641"/>
    <cellStyle name="40% - uthevingsfarge 2 10" xfId="615"/>
    <cellStyle name="40% - uthevingsfarge 2 10 2" xfId="11674"/>
    <cellStyle name="40% - uthevingsfarge 2 10 2 2" xfId="11675"/>
    <cellStyle name="40% - uthevingsfarge 2 10 2 3" xfId="11676"/>
    <cellStyle name="40% - uthevingsfarge 2 10 3" xfId="11677"/>
    <cellStyle name="40% - uthevingsfarge 2 10 3 2" xfId="11678"/>
    <cellStyle name="40% - uthevingsfarge 2 10 3 3" xfId="11679"/>
    <cellStyle name="40% - uthevingsfarge 2 10 4" xfId="11680"/>
    <cellStyle name="40% - uthevingsfarge 2 10 5" xfId="11681"/>
    <cellStyle name="40% - uthevingsfarge 2 10_Tabell 4.5-4.7" xfId="11673"/>
    <cellStyle name="40% - uthevingsfarge 2 11" xfId="11682"/>
    <cellStyle name="40% - uthevingsfarge 2 11 2" xfId="11683"/>
    <cellStyle name="40% - uthevingsfarge 2 11 2 2" xfId="11684"/>
    <cellStyle name="40% - uthevingsfarge 2 11 2 3" xfId="11685"/>
    <cellStyle name="40% - uthevingsfarge 2 11 3" xfId="11686"/>
    <cellStyle name="40% - uthevingsfarge 2 11 3 2" xfId="11687"/>
    <cellStyle name="40% - uthevingsfarge 2 11 3 3" xfId="11688"/>
    <cellStyle name="40% - uthevingsfarge 2 11 4" xfId="11689"/>
    <cellStyle name="40% - uthevingsfarge 2 11 5" xfId="11690"/>
    <cellStyle name="40% - uthevingsfarge 2 12" xfId="11691"/>
    <cellStyle name="40% - uthevingsfarge 2 12 2" xfId="11692"/>
    <cellStyle name="40% - uthevingsfarge 2 12 3" xfId="11693"/>
    <cellStyle name="40% - uthevingsfarge 2 13" xfId="11694"/>
    <cellStyle name="40% - uthevingsfarge 2 13 2" xfId="11695"/>
    <cellStyle name="40% - uthevingsfarge 2 13 3" xfId="11696"/>
    <cellStyle name="40% - uthevingsfarge 2 14" xfId="11697"/>
    <cellStyle name="40% - uthevingsfarge 2 14 2" xfId="11698"/>
    <cellStyle name="40% - uthevingsfarge 2 15" xfId="11699"/>
    <cellStyle name="40% - uthevingsfarge 2 15 2" xfId="11700"/>
    <cellStyle name="40% - uthevingsfarge 2 16" xfId="11701"/>
    <cellStyle name="40% - uthevingsfarge 2 17" xfId="11702"/>
    <cellStyle name="40% - uthevingsfarge 2 18" xfId="11703"/>
    <cellStyle name="40% - uthevingsfarge 2 2" xfId="616"/>
    <cellStyle name="40% - uthevingsfarge 2 2 10" xfId="11705"/>
    <cellStyle name="40% - uthevingsfarge 2 2 10 2" xfId="11706"/>
    <cellStyle name="40% - uthevingsfarge 2 2 11" xfId="11707"/>
    <cellStyle name="40% - uthevingsfarge 2 2 11 2" xfId="11708"/>
    <cellStyle name="40% - uthevingsfarge 2 2 12" xfId="11709"/>
    <cellStyle name="40% - uthevingsfarge 2 2 13" xfId="11710"/>
    <cellStyle name="40% - uthevingsfarge 2 2 14" xfId="11711"/>
    <cellStyle name="40% - uthevingsfarge 2 2 2" xfId="617"/>
    <cellStyle name="40% - uthevingsfarge 2 2 2 10" xfId="11713"/>
    <cellStyle name="40% - uthevingsfarge 2 2 2 11" xfId="11714"/>
    <cellStyle name="40% - uthevingsfarge 2 2 2 12" xfId="11715"/>
    <cellStyle name="40% - uthevingsfarge 2 2 2 2" xfId="618"/>
    <cellStyle name="40% - uthevingsfarge 2 2 2 2 10" xfId="11717"/>
    <cellStyle name="40% - uthevingsfarge 2 2 2 2 11" xfId="11718"/>
    <cellStyle name="40% - uthevingsfarge 2 2 2 2 2" xfId="619"/>
    <cellStyle name="40% - uthevingsfarge 2 2 2 2 2 10" xfId="11720"/>
    <cellStyle name="40% - uthevingsfarge 2 2 2 2 2 2" xfId="620"/>
    <cellStyle name="40% - uthevingsfarge 2 2 2 2 2 2 2" xfId="11722"/>
    <cellStyle name="40% - uthevingsfarge 2 2 2 2 2 2 2 2" xfId="11723"/>
    <cellStyle name="40% - uthevingsfarge 2 2 2 2 2 2 2 3" xfId="11724"/>
    <cellStyle name="40% - uthevingsfarge 2 2 2 2 2 2 3" xfId="11725"/>
    <cellStyle name="40% - uthevingsfarge 2 2 2 2 2 2 3 2" xfId="11726"/>
    <cellStyle name="40% - uthevingsfarge 2 2 2 2 2 2 3 3" xfId="11727"/>
    <cellStyle name="40% - uthevingsfarge 2 2 2 2 2 2 4" xfId="11728"/>
    <cellStyle name="40% - uthevingsfarge 2 2 2 2 2 2 5" xfId="11729"/>
    <cellStyle name="40% - uthevingsfarge 2 2 2 2 2 2_Tabell 4.5-4.7" xfId="11721"/>
    <cellStyle name="40% - uthevingsfarge 2 2 2 2 2 3" xfId="11730"/>
    <cellStyle name="40% - uthevingsfarge 2 2 2 2 2 3 2" xfId="11731"/>
    <cellStyle name="40% - uthevingsfarge 2 2 2 2 2 3 2 2" xfId="11732"/>
    <cellStyle name="40% - uthevingsfarge 2 2 2 2 2 3 2 3" xfId="11733"/>
    <cellStyle name="40% - uthevingsfarge 2 2 2 2 2 3 3" xfId="11734"/>
    <cellStyle name="40% - uthevingsfarge 2 2 2 2 2 3 3 2" xfId="11735"/>
    <cellStyle name="40% - uthevingsfarge 2 2 2 2 2 3 3 3" xfId="11736"/>
    <cellStyle name="40% - uthevingsfarge 2 2 2 2 2 3 4" xfId="11737"/>
    <cellStyle name="40% - uthevingsfarge 2 2 2 2 2 3 5" xfId="11738"/>
    <cellStyle name="40% - uthevingsfarge 2 2 2 2 2 4" xfId="11739"/>
    <cellStyle name="40% - uthevingsfarge 2 2 2 2 2 4 2" xfId="11740"/>
    <cellStyle name="40% - uthevingsfarge 2 2 2 2 2 4 3" xfId="11741"/>
    <cellStyle name="40% - uthevingsfarge 2 2 2 2 2 5" xfId="11742"/>
    <cellStyle name="40% - uthevingsfarge 2 2 2 2 2 5 2" xfId="11743"/>
    <cellStyle name="40% - uthevingsfarge 2 2 2 2 2 5 3" xfId="11744"/>
    <cellStyle name="40% - uthevingsfarge 2 2 2 2 2 6" xfId="11745"/>
    <cellStyle name="40% - uthevingsfarge 2 2 2 2 2 6 2" xfId="11746"/>
    <cellStyle name="40% - uthevingsfarge 2 2 2 2 2 7" xfId="11747"/>
    <cellStyle name="40% - uthevingsfarge 2 2 2 2 2 7 2" xfId="11748"/>
    <cellStyle name="40% - uthevingsfarge 2 2 2 2 2 8" xfId="11749"/>
    <cellStyle name="40% - uthevingsfarge 2 2 2 2 2 9" xfId="11750"/>
    <cellStyle name="40% - uthevingsfarge 2 2 2 2 2_Tabell 4.5-4.7" xfId="11719"/>
    <cellStyle name="40% - uthevingsfarge 2 2 2 2 3" xfId="621"/>
    <cellStyle name="40% - uthevingsfarge 2 2 2 2 3 2" xfId="11752"/>
    <cellStyle name="40% - uthevingsfarge 2 2 2 2 3 2 2" xfId="11753"/>
    <cellStyle name="40% - uthevingsfarge 2 2 2 2 3 2 3" xfId="11754"/>
    <cellStyle name="40% - uthevingsfarge 2 2 2 2 3 3" xfId="11755"/>
    <cellStyle name="40% - uthevingsfarge 2 2 2 2 3 3 2" xfId="11756"/>
    <cellStyle name="40% - uthevingsfarge 2 2 2 2 3 3 3" xfId="11757"/>
    <cellStyle name="40% - uthevingsfarge 2 2 2 2 3 4" xfId="11758"/>
    <cellStyle name="40% - uthevingsfarge 2 2 2 2 3 5" xfId="11759"/>
    <cellStyle name="40% - uthevingsfarge 2 2 2 2 3_Tabell 4.5-4.7" xfId="11751"/>
    <cellStyle name="40% - uthevingsfarge 2 2 2 2 4" xfId="11760"/>
    <cellStyle name="40% - uthevingsfarge 2 2 2 2 4 2" xfId="11761"/>
    <cellStyle name="40% - uthevingsfarge 2 2 2 2 4 2 2" xfId="11762"/>
    <cellStyle name="40% - uthevingsfarge 2 2 2 2 4 2 3" xfId="11763"/>
    <cellStyle name="40% - uthevingsfarge 2 2 2 2 4 3" xfId="11764"/>
    <cellStyle name="40% - uthevingsfarge 2 2 2 2 4 3 2" xfId="11765"/>
    <cellStyle name="40% - uthevingsfarge 2 2 2 2 4 3 3" xfId="11766"/>
    <cellStyle name="40% - uthevingsfarge 2 2 2 2 4 4" xfId="11767"/>
    <cellStyle name="40% - uthevingsfarge 2 2 2 2 4 5" xfId="11768"/>
    <cellStyle name="40% - uthevingsfarge 2 2 2 2 5" xfId="11769"/>
    <cellStyle name="40% - uthevingsfarge 2 2 2 2 5 2" xfId="11770"/>
    <cellStyle name="40% - uthevingsfarge 2 2 2 2 5 3" xfId="11771"/>
    <cellStyle name="40% - uthevingsfarge 2 2 2 2 6" xfId="11772"/>
    <cellStyle name="40% - uthevingsfarge 2 2 2 2 6 2" xfId="11773"/>
    <cellStyle name="40% - uthevingsfarge 2 2 2 2 6 3" xfId="11774"/>
    <cellStyle name="40% - uthevingsfarge 2 2 2 2 7" xfId="11775"/>
    <cellStyle name="40% - uthevingsfarge 2 2 2 2 7 2" xfId="11776"/>
    <cellStyle name="40% - uthevingsfarge 2 2 2 2 8" xfId="11777"/>
    <cellStyle name="40% - uthevingsfarge 2 2 2 2 8 2" xfId="11778"/>
    <cellStyle name="40% - uthevingsfarge 2 2 2 2 9" xfId="11779"/>
    <cellStyle name="40% - uthevingsfarge 2 2 2 2_Tabell 4.5-4.7" xfId="11716"/>
    <cellStyle name="40% - uthevingsfarge 2 2 2 3" xfId="622"/>
    <cellStyle name="40% - uthevingsfarge 2 2 2 3 10" xfId="11781"/>
    <cellStyle name="40% - uthevingsfarge 2 2 2 3 2" xfId="623"/>
    <cellStyle name="40% - uthevingsfarge 2 2 2 3 2 2" xfId="11783"/>
    <cellStyle name="40% - uthevingsfarge 2 2 2 3 2 2 2" xfId="11784"/>
    <cellStyle name="40% - uthevingsfarge 2 2 2 3 2 2 3" xfId="11785"/>
    <cellStyle name="40% - uthevingsfarge 2 2 2 3 2 3" xfId="11786"/>
    <cellStyle name="40% - uthevingsfarge 2 2 2 3 2 3 2" xfId="11787"/>
    <cellStyle name="40% - uthevingsfarge 2 2 2 3 2 3 3" xfId="11788"/>
    <cellStyle name="40% - uthevingsfarge 2 2 2 3 2 4" xfId="11789"/>
    <cellStyle name="40% - uthevingsfarge 2 2 2 3 2 5" xfId="11790"/>
    <cellStyle name="40% - uthevingsfarge 2 2 2 3 2_Tabell 4.5-4.7" xfId="11782"/>
    <cellStyle name="40% - uthevingsfarge 2 2 2 3 3" xfId="11791"/>
    <cellStyle name="40% - uthevingsfarge 2 2 2 3 3 2" xfId="11792"/>
    <cellStyle name="40% - uthevingsfarge 2 2 2 3 3 2 2" xfId="11793"/>
    <cellStyle name="40% - uthevingsfarge 2 2 2 3 3 2 3" xfId="11794"/>
    <cellStyle name="40% - uthevingsfarge 2 2 2 3 3 3" xfId="11795"/>
    <cellStyle name="40% - uthevingsfarge 2 2 2 3 3 3 2" xfId="11796"/>
    <cellStyle name="40% - uthevingsfarge 2 2 2 3 3 3 3" xfId="11797"/>
    <cellStyle name="40% - uthevingsfarge 2 2 2 3 3 4" xfId="11798"/>
    <cellStyle name="40% - uthevingsfarge 2 2 2 3 3 5" xfId="11799"/>
    <cellStyle name="40% - uthevingsfarge 2 2 2 3 4" xfId="11800"/>
    <cellStyle name="40% - uthevingsfarge 2 2 2 3 4 2" xfId="11801"/>
    <cellStyle name="40% - uthevingsfarge 2 2 2 3 4 3" xfId="11802"/>
    <cellStyle name="40% - uthevingsfarge 2 2 2 3 5" xfId="11803"/>
    <cellStyle name="40% - uthevingsfarge 2 2 2 3 5 2" xfId="11804"/>
    <cellStyle name="40% - uthevingsfarge 2 2 2 3 5 3" xfId="11805"/>
    <cellStyle name="40% - uthevingsfarge 2 2 2 3 6" xfId="11806"/>
    <cellStyle name="40% - uthevingsfarge 2 2 2 3 6 2" xfId="11807"/>
    <cellStyle name="40% - uthevingsfarge 2 2 2 3 7" xfId="11808"/>
    <cellStyle name="40% - uthevingsfarge 2 2 2 3 7 2" xfId="11809"/>
    <cellStyle name="40% - uthevingsfarge 2 2 2 3 8" xfId="11810"/>
    <cellStyle name="40% - uthevingsfarge 2 2 2 3 9" xfId="11811"/>
    <cellStyle name="40% - uthevingsfarge 2 2 2 3_Tabell 4.5-4.7" xfId="11780"/>
    <cellStyle name="40% - uthevingsfarge 2 2 2 4" xfId="624"/>
    <cellStyle name="40% - uthevingsfarge 2 2 2 4 2" xfId="11813"/>
    <cellStyle name="40% - uthevingsfarge 2 2 2 4 2 2" xfId="11814"/>
    <cellStyle name="40% - uthevingsfarge 2 2 2 4 2 3" xfId="11815"/>
    <cellStyle name="40% - uthevingsfarge 2 2 2 4 3" xfId="11816"/>
    <cellStyle name="40% - uthevingsfarge 2 2 2 4 3 2" xfId="11817"/>
    <cellStyle name="40% - uthevingsfarge 2 2 2 4 3 3" xfId="11818"/>
    <cellStyle name="40% - uthevingsfarge 2 2 2 4 4" xfId="11819"/>
    <cellStyle name="40% - uthevingsfarge 2 2 2 4 5" xfId="11820"/>
    <cellStyle name="40% - uthevingsfarge 2 2 2 4_Tabell 4.5-4.7" xfId="11812"/>
    <cellStyle name="40% - uthevingsfarge 2 2 2 5" xfId="11821"/>
    <cellStyle name="40% - uthevingsfarge 2 2 2 5 2" xfId="11822"/>
    <cellStyle name="40% - uthevingsfarge 2 2 2 5 2 2" xfId="11823"/>
    <cellStyle name="40% - uthevingsfarge 2 2 2 5 2 3" xfId="11824"/>
    <cellStyle name="40% - uthevingsfarge 2 2 2 5 3" xfId="11825"/>
    <cellStyle name="40% - uthevingsfarge 2 2 2 5 3 2" xfId="11826"/>
    <cellStyle name="40% - uthevingsfarge 2 2 2 5 3 3" xfId="11827"/>
    <cellStyle name="40% - uthevingsfarge 2 2 2 5 4" xfId="11828"/>
    <cellStyle name="40% - uthevingsfarge 2 2 2 5 5" xfId="11829"/>
    <cellStyle name="40% - uthevingsfarge 2 2 2 6" xfId="11830"/>
    <cellStyle name="40% - uthevingsfarge 2 2 2 6 2" xfId="11831"/>
    <cellStyle name="40% - uthevingsfarge 2 2 2 6 3" xfId="11832"/>
    <cellStyle name="40% - uthevingsfarge 2 2 2 7" xfId="11833"/>
    <cellStyle name="40% - uthevingsfarge 2 2 2 7 2" xfId="11834"/>
    <cellStyle name="40% - uthevingsfarge 2 2 2 7 3" xfId="11835"/>
    <cellStyle name="40% - uthevingsfarge 2 2 2 8" xfId="11836"/>
    <cellStyle name="40% - uthevingsfarge 2 2 2 8 2" xfId="11837"/>
    <cellStyle name="40% - uthevingsfarge 2 2 2 9" xfId="11838"/>
    <cellStyle name="40% - uthevingsfarge 2 2 2 9 2" xfId="11839"/>
    <cellStyle name="40% - uthevingsfarge 2 2 2_Tabell 4.5-4.7" xfId="11712"/>
    <cellStyle name="40% - uthevingsfarge 2 2 3" xfId="625"/>
    <cellStyle name="40% - uthevingsfarge 2 2 3 10" xfId="11841"/>
    <cellStyle name="40% - uthevingsfarge 2 2 3 11" xfId="11842"/>
    <cellStyle name="40% - uthevingsfarge 2 2 3 2" xfId="626"/>
    <cellStyle name="40% - uthevingsfarge 2 2 3 2 10" xfId="11844"/>
    <cellStyle name="40% - uthevingsfarge 2 2 3 2 2" xfId="627"/>
    <cellStyle name="40% - uthevingsfarge 2 2 3 2 2 2" xfId="11846"/>
    <cellStyle name="40% - uthevingsfarge 2 2 3 2 2 2 2" xfId="11847"/>
    <cellStyle name="40% - uthevingsfarge 2 2 3 2 2 2 3" xfId="11848"/>
    <cellStyle name="40% - uthevingsfarge 2 2 3 2 2 3" xfId="11849"/>
    <cellStyle name="40% - uthevingsfarge 2 2 3 2 2 3 2" xfId="11850"/>
    <cellStyle name="40% - uthevingsfarge 2 2 3 2 2 3 3" xfId="11851"/>
    <cellStyle name="40% - uthevingsfarge 2 2 3 2 2 4" xfId="11852"/>
    <cellStyle name="40% - uthevingsfarge 2 2 3 2 2 5" xfId="11853"/>
    <cellStyle name="40% - uthevingsfarge 2 2 3 2 2_Tabell 4.5-4.7" xfId="11845"/>
    <cellStyle name="40% - uthevingsfarge 2 2 3 2 3" xfId="11854"/>
    <cellStyle name="40% - uthevingsfarge 2 2 3 2 3 2" xfId="11855"/>
    <cellStyle name="40% - uthevingsfarge 2 2 3 2 3 2 2" xfId="11856"/>
    <cellStyle name="40% - uthevingsfarge 2 2 3 2 3 2 3" xfId="11857"/>
    <cellStyle name="40% - uthevingsfarge 2 2 3 2 3 3" xfId="11858"/>
    <cellStyle name="40% - uthevingsfarge 2 2 3 2 3 3 2" xfId="11859"/>
    <cellStyle name="40% - uthevingsfarge 2 2 3 2 3 3 3" xfId="11860"/>
    <cellStyle name="40% - uthevingsfarge 2 2 3 2 3 4" xfId="11861"/>
    <cellStyle name="40% - uthevingsfarge 2 2 3 2 3 5" xfId="11862"/>
    <cellStyle name="40% - uthevingsfarge 2 2 3 2 4" xfId="11863"/>
    <cellStyle name="40% - uthevingsfarge 2 2 3 2 4 2" xfId="11864"/>
    <cellStyle name="40% - uthevingsfarge 2 2 3 2 4 3" xfId="11865"/>
    <cellStyle name="40% - uthevingsfarge 2 2 3 2 5" xfId="11866"/>
    <cellStyle name="40% - uthevingsfarge 2 2 3 2 5 2" xfId="11867"/>
    <cellStyle name="40% - uthevingsfarge 2 2 3 2 5 3" xfId="11868"/>
    <cellStyle name="40% - uthevingsfarge 2 2 3 2 6" xfId="11869"/>
    <cellStyle name="40% - uthevingsfarge 2 2 3 2 6 2" xfId="11870"/>
    <cellStyle name="40% - uthevingsfarge 2 2 3 2 7" xfId="11871"/>
    <cellStyle name="40% - uthevingsfarge 2 2 3 2 7 2" xfId="11872"/>
    <cellStyle name="40% - uthevingsfarge 2 2 3 2 8" xfId="11873"/>
    <cellStyle name="40% - uthevingsfarge 2 2 3 2 9" xfId="11874"/>
    <cellStyle name="40% - uthevingsfarge 2 2 3 2_Tabell 4.5-4.7" xfId="11843"/>
    <cellStyle name="40% - uthevingsfarge 2 2 3 3" xfId="628"/>
    <cellStyle name="40% - uthevingsfarge 2 2 3 3 2" xfId="11876"/>
    <cellStyle name="40% - uthevingsfarge 2 2 3 3 2 2" xfId="11877"/>
    <cellStyle name="40% - uthevingsfarge 2 2 3 3 2 3" xfId="11878"/>
    <cellStyle name="40% - uthevingsfarge 2 2 3 3 3" xfId="11879"/>
    <cellStyle name="40% - uthevingsfarge 2 2 3 3 3 2" xfId="11880"/>
    <cellStyle name="40% - uthevingsfarge 2 2 3 3 3 3" xfId="11881"/>
    <cellStyle name="40% - uthevingsfarge 2 2 3 3 4" xfId="11882"/>
    <cellStyle name="40% - uthevingsfarge 2 2 3 3 5" xfId="11883"/>
    <cellStyle name="40% - uthevingsfarge 2 2 3 3_Tabell 4.5-4.7" xfId="11875"/>
    <cellStyle name="40% - uthevingsfarge 2 2 3 4" xfId="11884"/>
    <cellStyle name="40% - uthevingsfarge 2 2 3 4 2" xfId="11885"/>
    <cellStyle name="40% - uthevingsfarge 2 2 3 4 2 2" xfId="11886"/>
    <cellStyle name="40% - uthevingsfarge 2 2 3 4 2 3" xfId="11887"/>
    <cellStyle name="40% - uthevingsfarge 2 2 3 4 3" xfId="11888"/>
    <cellStyle name="40% - uthevingsfarge 2 2 3 4 3 2" xfId="11889"/>
    <cellStyle name="40% - uthevingsfarge 2 2 3 4 3 3" xfId="11890"/>
    <cellStyle name="40% - uthevingsfarge 2 2 3 4 4" xfId="11891"/>
    <cellStyle name="40% - uthevingsfarge 2 2 3 4 5" xfId="11892"/>
    <cellStyle name="40% - uthevingsfarge 2 2 3 5" xfId="11893"/>
    <cellStyle name="40% - uthevingsfarge 2 2 3 5 2" xfId="11894"/>
    <cellStyle name="40% - uthevingsfarge 2 2 3 5 3" xfId="11895"/>
    <cellStyle name="40% - uthevingsfarge 2 2 3 6" xfId="11896"/>
    <cellStyle name="40% - uthevingsfarge 2 2 3 6 2" xfId="11897"/>
    <cellStyle name="40% - uthevingsfarge 2 2 3 6 3" xfId="11898"/>
    <cellStyle name="40% - uthevingsfarge 2 2 3 7" xfId="11899"/>
    <cellStyle name="40% - uthevingsfarge 2 2 3 7 2" xfId="11900"/>
    <cellStyle name="40% - uthevingsfarge 2 2 3 8" xfId="11901"/>
    <cellStyle name="40% - uthevingsfarge 2 2 3 8 2" xfId="11902"/>
    <cellStyle name="40% - uthevingsfarge 2 2 3 9" xfId="11903"/>
    <cellStyle name="40% - uthevingsfarge 2 2 3_Tabell 4.5-4.7" xfId="11840"/>
    <cellStyle name="40% - uthevingsfarge 2 2 4" xfId="629"/>
    <cellStyle name="40% - uthevingsfarge 2 2 4 10" xfId="11905"/>
    <cellStyle name="40% - uthevingsfarge 2 2 4 2" xfId="630"/>
    <cellStyle name="40% - uthevingsfarge 2 2 4 2 2" xfId="11907"/>
    <cellStyle name="40% - uthevingsfarge 2 2 4 2 2 2" xfId="11908"/>
    <cellStyle name="40% - uthevingsfarge 2 2 4 2 2 3" xfId="11909"/>
    <cellStyle name="40% - uthevingsfarge 2 2 4 2 3" xfId="11910"/>
    <cellStyle name="40% - uthevingsfarge 2 2 4 2 3 2" xfId="11911"/>
    <cellStyle name="40% - uthevingsfarge 2 2 4 2 3 3" xfId="11912"/>
    <cellStyle name="40% - uthevingsfarge 2 2 4 2 4" xfId="11913"/>
    <cellStyle name="40% - uthevingsfarge 2 2 4 2 5" xfId="11914"/>
    <cellStyle name="40% - uthevingsfarge 2 2 4 2_Tabell 4.5-4.7" xfId="11906"/>
    <cellStyle name="40% - uthevingsfarge 2 2 4 3" xfId="11915"/>
    <cellStyle name="40% - uthevingsfarge 2 2 4 3 2" xfId="11916"/>
    <cellStyle name="40% - uthevingsfarge 2 2 4 3 2 2" xfId="11917"/>
    <cellStyle name="40% - uthevingsfarge 2 2 4 3 2 3" xfId="11918"/>
    <cellStyle name="40% - uthevingsfarge 2 2 4 3 3" xfId="11919"/>
    <cellStyle name="40% - uthevingsfarge 2 2 4 3 3 2" xfId="11920"/>
    <cellStyle name="40% - uthevingsfarge 2 2 4 3 3 3" xfId="11921"/>
    <cellStyle name="40% - uthevingsfarge 2 2 4 3 4" xfId="11922"/>
    <cellStyle name="40% - uthevingsfarge 2 2 4 3 5" xfId="11923"/>
    <cellStyle name="40% - uthevingsfarge 2 2 4 4" xfId="11924"/>
    <cellStyle name="40% - uthevingsfarge 2 2 4 4 2" xfId="11925"/>
    <cellStyle name="40% - uthevingsfarge 2 2 4 4 3" xfId="11926"/>
    <cellStyle name="40% - uthevingsfarge 2 2 4 5" xfId="11927"/>
    <cellStyle name="40% - uthevingsfarge 2 2 4 5 2" xfId="11928"/>
    <cellStyle name="40% - uthevingsfarge 2 2 4 5 3" xfId="11929"/>
    <cellStyle name="40% - uthevingsfarge 2 2 4 6" xfId="11930"/>
    <cellStyle name="40% - uthevingsfarge 2 2 4 6 2" xfId="11931"/>
    <cellStyle name="40% - uthevingsfarge 2 2 4 7" xfId="11932"/>
    <cellStyle name="40% - uthevingsfarge 2 2 4 7 2" xfId="11933"/>
    <cellStyle name="40% - uthevingsfarge 2 2 4 8" xfId="11934"/>
    <cellStyle name="40% - uthevingsfarge 2 2 4 9" xfId="11935"/>
    <cellStyle name="40% - uthevingsfarge 2 2 4_Tabell 4.5-4.7" xfId="11904"/>
    <cellStyle name="40% - uthevingsfarge 2 2 5" xfId="631"/>
    <cellStyle name="40% - uthevingsfarge 2 2 5 10" xfId="11937"/>
    <cellStyle name="40% - uthevingsfarge 2 2 5 2" xfId="632"/>
    <cellStyle name="40% - uthevingsfarge 2 2 5 2 2" xfId="11939"/>
    <cellStyle name="40% - uthevingsfarge 2 2 5 2 2 2" xfId="11940"/>
    <cellStyle name="40% - uthevingsfarge 2 2 5 2 2 3" xfId="11941"/>
    <cellStyle name="40% - uthevingsfarge 2 2 5 2 3" xfId="11942"/>
    <cellStyle name="40% - uthevingsfarge 2 2 5 2 3 2" xfId="11943"/>
    <cellStyle name="40% - uthevingsfarge 2 2 5 2 3 3" xfId="11944"/>
    <cellStyle name="40% - uthevingsfarge 2 2 5 2 4" xfId="11945"/>
    <cellStyle name="40% - uthevingsfarge 2 2 5 2 5" xfId="11946"/>
    <cellStyle name="40% - uthevingsfarge 2 2 5 2_Tabell 4.5-4.7" xfId="11938"/>
    <cellStyle name="40% - uthevingsfarge 2 2 5 3" xfId="11947"/>
    <cellStyle name="40% - uthevingsfarge 2 2 5 3 2" xfId="11948"/>
    <cellStyle name="40% - uthevingsfarge 2 2 5 3 2 2" xfId="11949"/>
    <cellStyle name="40% - uthevingsfarge 2 2 5 3 2 3" xfId="11950"/>
    <cellStyle name="40% - uthevingsfarge 2 2 5 3 3" xfId="11951"/>
    <cellStyle name="40% - uthevingsfarge 2 2 5 3 3 2" xfId="11952"/>
    <cellStyle name="40% - uthevingsfarge 2 2 5 3 3 3" xfId="11953"/>
    <cellStyle name="40% - uthevingsfarge 2 2 5 3 4" xfId="11954"/>
    <cellStyle name="40% - uthevingsfarge 2 2 5 3 5" xfId="11955"/>
    <cellStyle name="40% - uthevingsfarge 2 2 5 4" xfId="11956"/>
    <cellStyle name="40% - uthevingsfarge 2 2 5 4 2" xfId="11957"/>
    <cellStyle name="40% - uthevingsfarge 2 2 5 4 3" xfId="11958"/>
    <cellStyle name="40% - uthevingsfarge 2 2 5 5" xfId="11959"/>
    <cellStyle name="40% - uthevingsfarge 2 2 5 5 2" xfId="11960"/>
    <cellStyle name="40% - uthevingsfarge 2 2 5 5 3" xfId="11961"/>
    <cellStyle name="40% - uthevingsfarge 2 2 5 6" xfId="11962"/>
    <cellStyle name="40% - uthevingsfarge 2 2 5 6 2" xfId="11963"/>
    <cellStyle name="40% - uthevingsfarge 2 2 5 7" xfId="11964"/>
    <cellStyle name="40% - uthevingsfarge 2 2 5 7 2" xfId="11965"/>
    <cellStyle name="40% - uthevingsfarge 2 2 5 8" xfId="11966"/>
    <cellStyle name="40% - uthevingsfarge 2 2 5 9" xfId="11967"/>
    <cellStyle name="40% - uthevingsfarge 2 2 5_Tabell 4.5-4.7" xfId="11936"/>
    <cellStyle name="40% - uthevingsfarge 2 2 6" xfId="633"/>
    <cellStyle name="40% - uthevingsfarge 2 2 6 2" xfId="11969"/>
    <cellStyle name="40% - uthevingsfarge 2 2 6 2 2" xfId="11970"/>
    <cellStyle name="40% - uthevingsfarge 2 2 6 2 3" xfId="11971"/>
    <cellStyle name="40% - uthevingsfarge 2 2 6 3" xfId="11972"/>
    <cellStyle name="40% - uthevingsfarge 2 2 6 3 2" xfId="11973"/>
    <cellStyle name="40% - uthevingsfarge 2 2 6 3 3" xfId="11974"/>
    <cellStyle name="40% - uthevingsfarge 2 2 6 4" xfId="11975"/>
    <cellStyle name="40% - uthevingsfarge 2 2 6 5" xfId="11976"/>
    <cellStyle name="40% - uthevingsfarge 2 2 6_Tabell 4.5-4.7" xfId="11968"/>
    <cellStyle name="40% - uthevingsfarge 2 2 7" xfId="11977"/>
    <cellStyle name="40% - uthevingsfarge 2 2 7 2" xfId="11978"/>
    <cellStyle name="40% - uthevingsfarge 2 2 7 2 2" xfId="11979"/>
    <cellStyle name="40% - uthevingsfarge 2 2 7 2 3" xfId="11980"/>
    <cellStyle name="40% - uthevingsfarge 2 2 7 3" xfId="11981"/>
    <cellStyle name="40% - uthevingsfarge 2 2 7 3 2" xfId="11982"/>
    <cellStyle name="40% - uthevingsfarge 2 2 7 3 3" xfId="11983"/>
    <cellStyle name="40% - uthevingsfarge 2 2 7 4" xfId="11984"/>
    <cellStyle name="40% - uthevingsfarge 2 2 7 5" xfId="11985"/>
    <cellStyle name="40% - uthevingsfarge 2 2 8" xfId="11986"/>
    <cellStyle name="40% - uthevingsfarge 2 2 8 2" xfId="11987"/>
    <cellStyle name="40% - uthevingsfarge 2 2 8 3" xfId="11988"/>
    <cellStyle name="40% - uthevingsfarge 2 2 9" xfId="11989"/>
    <cellStyle name="40% - uthevingsfarge 2 2 9 2" xfId="11990"/>
    <cellStyle name="40% - uthevingsfarge 2 2 9 3" xfId="11991"/>
    <cellStyle name="40% - uthevingsfarge 2 2_Tabell 4.5-4.7" xfId="11704"/>
    <cellStyle name="40% - uthevingsfarge 2 3" xfId="634"/>
    <cellStyle name="40% - uthevingsfarge 2 3 10" xfId="11993"/>
    <cellStyle name="40% - uthevingsfarge 2 3 10 2" xfId="11994"/>
    <cellStyle name="40% - uthevingsfarge 2 3 11" xfId="11995"/>
    <cellStyle name="40% - uthevingsfarge 2 3 12" xfId="11996"/>
    <cellStyle name="40% - uthevingsfarge 2 3 13" xfId="11997"/>
    <cellStyle name="40% - uthevingsfarge 2 3 2" xfId="635"/>
    <cellStyle name="40% - uthevingsfarge 2 3 2 10" xfId="11999"/>
    <cellStyle name="40% - uthevingsfarge 2 3 2 11" xfId="12000"/>
    <cellStyle name="40% - uthevingsfarge 2 3 2 12" xfId="12001"/>
    <cellStyle name="40% - uthevingsfarge 2 3 2 2" xfId="636"/>
    <cellStyle name="40% - uthevingsfarge 2 3 2 2 10" xfId="12003"/>
    <cellStyle name="40% - uthevingsfarge 2 3 2 2 11" xfId="12004"/>
    <cellStyle name="40% - uthevingsfarge 2 3 2 2 2" xfId="637"/>
    <cellStyle name="40% - uthevingsfarge 2 3 2 2 2 10" xfId="12006"/>
    <cellStyle name="40% - uthevingsfarge 2 3 2 2 2 2" xfId="638"/>
    <cellStyle name="40% - uthevingsfarge 2 3 2 2 2 2 2" xfId="12008"/>
    <cellStyle name="40% - uthevingsfarge 2 3 2 2 2 2 2 2" xfId="12009"/>
    <cellStyle name="40% - uthevingsfarge 2 3 2 2 2 2 2 3" xfId="12010"/>
    <cellStyle name="40% - uthevingsfarge 2 3 2 2 2 2 3" xfId="12011"/>
    <cellStyle name="40% - uthevingsfarge 2 3 2 2 2 2 3 2" xfId="12012"/>
    <cellStyle name="40% - uthevingsfarge 2 3 2 2 2 2 3 3" xfId="12013"/>
    <cellStyle name="40% - uthevingsfarge 2 3 2 2 2 2 4" xfId="12014"/>
    <cellStyle name="40% - uthevingsfarge 2 3 2 2 2 2 5" xfId="12015"/>
    <cellStyle name="40% - uthevingsfarge 2 3 2 2 2 2_Tabell 4.5-4.7" xfId="12007"/>
    <cellStyle name="40% - uthevingsfarge 2 3 2 2 2 3" xfId="12016"/>
    <cellStyle name="40% - uthevingsfarge 2 3 2 2 2 3 2" xfId="12017"/>
    <cellStyle name="40% - uthevingsfarge 2 3 2 2 2 3 2 2" xfId="12018"/>
    <cellStyle name="40% - uthevingsfarge 2 3 2 2 2 3 2 3" xfId="12019"/>
    <cellStyle name="40% - uthevingsfarge 2 3 2 2 2 3 3" xfId="12020"/>
    <cellStyle name="40% - uthevingsfarge 2 3 2 2 2 3 3 2" xfId="12021"/>
    <cellStyle name="40% - uthevingsfarge 2 3 2 2 2 3 3 3" xfId="12022"/>
    <cellStyle name="40% - uthevingsfarge 2 3 2 2 2 3 4" xfId="12023"/>
    <cellStyle name="40% - uthevingsfarge 2 3 2 2 2 3 5" xfId="12024"/>
    <cellStyle name="40% - uthevingsfarge 2 3 2 2 2 4" xfId="12025"/>
    <cellStyle name="40% - uthevingsfarge 2 3 2 2 2 4 2" xfId="12026"/>
    <cellStyle name="40% - uthevingsfarge 2 3 2 2 2 4 3" xfId="12027"/>
    <cellStyle name="40% - uthevingsfarge 2 3 2 2 2 5" xfId="12028"/>
    <cellStyle name="40% - uthevingsfarge 2 3 2 2 2 5 2" xfId="12029"/>
    <cellStyle name="40% - uthevingsfarge 2 3 2 2 2 5 3" xfId="12030"/>
    <cellStyle name="40% - uthevingsfarge 2 3 2 2 2 6" xfId="12031"/>
    <cellStyle name="40% - uthevingsfarge 2 3 2 2 2 6 2" xfId="12032"/>
    <cellStyle name="40% - uthevingsfarge 2 3 2 2 2 7" xfId="12033"/>
    <cellStyle name="40% - uthevingsfarge 2 3 2 2 2 7 2" xfId="12034"/>
    <cellStyle name="40% - uthevingsfarge 2 3 2 2 2 8" xfId="12035"/>
    <cellStyle name="40% - uthevingsfarge 2 3 2 2 2 9" xfId="12036"/>
    <cellStyle name="40% - uthevingsfarge 2 3 2 2 2_Tabell 4.5-4.7" xfId="12005"/>
    <cellStyle name="40% - uthevingsfarge 2 3 2 2 3" xfId="639"/>
    <cellStyle name="40% - uthevingsfarge 2 3 2 2 3 2" xfId="12038"/>
    <cellStyle name="40% - uthevingsfarge 2 3 2 2 3 2 2" xfId="12039"/>
    <cellStyle name="40% - uthevingsfarge 2 3 2 2 3 2 3" xfId="12040"/>
    <cellStyle name="40% - uthevingsfarge 2 3 2 2 3 3" xfId="12041"/>
    <cellStyle name="40% - uthevingsfarge 2 3 2 2 3 3 2" xfId="12042"/>
    <cellStyle name="40% - uthevingsfarge 2 3 2 2 3 3 3" xfId="12043"/>
    <cellStyle name="40% - uthevingsfarge 2 3 2 2 3 4" xfId="12044"/>
    <cellStyle name="40% - uthevingsfarge 2 3 2 2 3 5" xfId="12045"/>
    <cellStyle name="40% - uthevingsfarge 2 3 2 2 3_Tabell 4.5-4.7" xfId="12037"/>
    <cellStyle name="40% - uthevingsfarge 2 3 2 2 4" xfId="12046"/>
    <cellStyle name="40% - uthevingsfarge 2 3 2 2 4 2" xfId="12047"/>
    <cellStyle name="40% - uthevingsfarge 2 3 2 2 4 2 2" xfId="12048"/>
    <cellStyle name="40% - uthevingsfarge 2 3 2 2 4 2 3" xfId="12049"/>
    <cellStyle name="40% - uthevingsfarge 2 3 2 2 4 3" xfId="12050"/>
    <cellStyle name="40% - uthevingsfarge 2 3 2 2 4 3 2" xfId="12051"/>
    <cellStyle name="40% - uthevingsfarge 2 3 2 2 4 3 3" xfId="12052"/>
    <cellStyle name="40% - uthevingsfarge 2 3 2 2 4 4" xfId="12053"/>
    <cellStyle name="40% - uthevingsfarge 2 3 2 2 4 5" xfId="12054"/>
    <cellStyle name="40% - uthevingsfarge 2 3 2 2 5" xfId="12055"/>
    <cellStyle name="40% - uthevingsfarge 2 3 2 2 5 2" xfId="12056"/>
    <cellStyle name="40% - uthevingsfarge 2 3 2 2 5 3" xfId="12057"/>
    <cellStyle name="40% - uthevingsfarge 2 3 2 2 6" xfId="12058"/>
    <cellStyle name="40% - uthevingsfarge 2 3 2 2 6 2" xfId="12059"/>
    <cellStyle name="40% - uthevingsfarge 2 3 2 2 6 3" xfId="12060"/>
    <cellStyle name="40% - uthevingsfarge 2 3 2 2 7" xfId="12061"/>
    <cellStyle name="40% - uthevingsfarge 2 3 2 2 7 2" xfId="12062"/>
    <cellStyle name="40% - uthevingsfarge 2 3 2 2 8" xfId="12063"/>
    <cellStyle name="40% - uthevingsfarge 2 3 2 2 8 2" xfId="12064"/>
    <cellStyle name="40% - uthevingsfarge 2 3 2 2 9" xfId="12065"/>
    <cellStyle name="40% - uthevingsfarge 2 3 2 2_Tabell 4.5-4.7" xfId="12002"/>
    <cellStyle name="40% - uthevingsfarge 2 3 2 3" xfId="640"/>
    <cellStyle name="40% - uthevingsfarge 2 3 2 3 10" xfId="12067"/>
    <cellStyle name="40% - uthevingsfarge 2 3 2 3 2" xfId="641"/>
    <cellStyle name="40% - uthevingsfarge 2 3 2 3 2 2" xfId="12069"/>
    <cellStyle name="40% - uthevingsfarge 2 3 2 3 2 2 2" xfId="12070"/>
    <cellStyle name="40% - uthevingsfarge 2 3 2 3 2 2 3" xfId="12071"/>
    <cellStyle name="40% - uthevingsfarge 2 3 2 3 2 3" xfId="12072"/>
    <cellStyle name="40% - uthevingsfarge 2 3 2 3 2 3 2" xfId="12073"/>
    <cellStyle name="40% - uthevingsfarge 2 3 2 3 2 3 3" xfId="12074"/>
    <cellStyle name="40% - uthevingsfarge 2 3 2 3 2 4" xfId="12075"/>
    <cellStyle name="40% - uthevingsfarge 2 3 2 3 2 5" xfId="12076"/>
    <cellStyle name="40% - uthevingsfarge 2 3 2 3 2_Tabell 4.5-4.7" xfId="12068"/>
    <cellStyle name="40% - uthevingsfarge 2 3 2 3 3" xfId="12077"/>
    <cellStyle name="40% - uthevingsfarge 2 3 2 3 3 2" xfId="12078"/>
    <cellStyle name="40% - uthevingsfarge 2 3 2 3 3 2 2" xfId="12079"/>
    <cellStyle name="40% - uthevingsfarge 2 3 2 3 3 2 3" xfId="12080"/>
    <cellStyle name="40% - uthevingsfarge 2 3 2 3 3 3" xfId="12081"/>
    <cellStyle name="40% - uthevingsfarge 2 3 2 3 3 3 2" xfId="12082"/>
    <cellStyle name="40% - uthevingsfarge 2 3 2 3 3 3 3" xfId="12083"/>
    <cellStyle name="40% - uthevingsfarge 2 3 2 3 3 4" xfId="12084"/>
    <cellStyle name="40% - uthevingsfarge 2 3 2 3 3 5" xfId="12085"/>
    <cellStyle name="40% - uthevingsfarge 2 3 2 3 4" xfId="12086"/>
    <cellStyle name="40% - uthevingsfarge 2 3 2 3 4 2" xfId="12087"/>
    <cellStyle name="40% - uthevingsfarge 2 3 2 3 4 3" xfId="12088"/>
    <cellStyle name="40% - uthevingsfarge 2 3 2 3 5" xfId="12089"/>
    <cellStyle name="40% - uthevingsfarge 2 3 2 3 5 2" xfId="12090"/>
    <cellStyle name="40% - uthevingsfarge 2 3 2 3 5 3" xfId="12091"/>
    <cellStyle name="40% - uthevingsfarge 2 3 2 3 6" xfId="12092"/>
    <cellStyle name="40% - uthevingsfarge 2 3 2 3 6 2" xfId="12093"/>
    <cellStyle name="40% - uthevingsfarge 2 3 2 3 7" xfId="12094"/>
    <cellStyle name="40% - uthevingsfarge 2 3 2 3 7 2" xfId="12095"/>
    <cellStyle name="40% - uthevingsfarge 2 3 2 3 8" xfId="12096"/>
    <cellStyle name="40% - uthevingsfarge 2 3 2 3 9" xfId="12097"/>
    <cellStyle name="40% - uthevingsfarge 2 3 2 3_Tabell 4.5-4.7" xfId="12066"/>
    <cellStyle name="40% - uthevingsfarge 2 3 2 4" xfId="642"/>
    <cellStyle name="40% - uthevingsfarge 2 3 2 4 2" xfId="12099"/>
    <cellStyle name="40% - uthevingsfarge 2 3 2 4 2 2" xfId="12100"/>
    <cellStyle name="40% - uthevingsfarge 2 3 2 4 2 3" xfId="12101"/>
    <cellStyle name="40% - uthevingsfarge 2 3 2 4 3" xfId="12102"/>
    <cellStyle name="40% - uthevingsfarge 2 3 2 4 3 2" xfId="12103"/>
    <cellStyle name="40% - uthevingsfarge 2 3 2 4 3 3" xfId="12104"/>
    <cellStyle name="40% - uthevingsfarge 2 3 2 4 4" xfId="12105"/>
    <cellStyle name="40% - uthevingsfarge 2 3 2 4 5" xfId="12106"/>
    <cellStyle name="40% - uthevingsfarge 2 3 2 4_Tabell 4.5-4.7" xfId="12098"/>
    <cellStyle name="40% - uthevingsfarge 2 3 2 5" xfId="12107"/>
    <cellStyle name="40% - uthevingsfarge 2 3 2 5 2" xfId="12108"/>
    <cellStyle name="40% - uthevingsfarge 2 3 2 5 2 2" xfId="12109"/>
    <cellStyle name="40% - uthevingsfarge 2 3 2 5 2 3" xfId="12110"/>
    <cellStyle name="40% - uthevingsfarge 2 3 2 5 3" xfId="12111"/>
    <cellStyle name="40% - uthevingsfarge 2 3 2 5 3 2" xfId="12112"/>
    <cellStyle name="40% - uthevingsfarge 2 3 2 5 3 3" xfId="12113"/>
    <cellStyle name="40% - uthevingsfarge 2 3 2 5 4" xfId="12114"/>
    <cellStyle name="40% - uthevingsfarge 2 3 2 5 5" xfId="12115"/>
    <cellStyle name="40% - uthevingsfarge 2 3 2 6" xfId="12116"/>
    <cellStyle name="40% - uthevingsfarge 2 3 2 6 2" xfId="12117"/>
    <cellStyle name="40% - uthevingsfarge 2 3 2 6 3" xfId="12118"/>
    <cellStyle name="40% - uthevingsfarge 2 3 2 7" xfId="12119"/>
    <cellStyle name="40% - uthevingsfarge 2 3 2 7 2" xfId="12120"/>
    <cellStyle name="40% - uthevingsfarge 2 3 2 7 3" xfId="12121"/>
    <cellStyle name="40% - uthevingsfarge 2 3 2 8" xfId="12122"/>
    <cellStyle name="40% - uthevingsfarge 2 3 2 8 2" xfId="12123"/>
    <cellStyle name="40% - uthevingsfarge 2 3 2 9" xfId="12124"/>
    <cellStyle name="40% - uthevingsfarge 2 3 2 9 2" xfId="12125"/>
    <cellStyle name="40% - uthevingsfarge 2 3 2_Tabell 4.5-4.7" xfId="11998"/>
    <cellStyle name="40% - uthevingsfarge 2 3 3" xfId="643"/>
    <cellStyle name="40% - uthevingsfarge 2 3 3 10" xfId="12127"/>
    <cellStyle name="40% - uthevingsfarge 2 3 3 11" xfId="12128"/>
    <cellStyle name="40% - uthevingsfarge 2 3 3 2" xfId="644"/>
    <cellStyle name="40% - uthevingsfarge 2 3 3 2 10" xfId="12130"/>
    <cellStyle name="40% - uthevingsfarge 2 3 3 2 2" xfId="645"/>
    <cellStyle name="40% - uthevingsfarge 2 3 3 2 2 2" xfId="12132"/>
    <cellStyle name="40% - uthevingsfarge 2 3 3 2 2 2 2" xfId="12133"/>
    <cellStyle name="40% - uthevingsfarge 2 3 3 2 2 2 3" xfId="12134"/>
    <cellStyle name="40% - uthevingsfarge 2 3 3 2 2 3" xfId="12135"/>
    <cellStyle name="40% - uthevingsfarge 2 3 3 2 2 3 2" xfId="12136"/>
    <cellStyle name="40% - uthevingsfarge 2 3 3 2 2 3 3" xfId="12137"/>
    <cellStyle name="40% - uthevingsfarge 2 3 3 2 2 4" xfId="12138"/>
    <cellStyle name="40% - uthevingsfarge 2 3 3 2 2 5" xfId="12139"/>
    <cellStyle name="40% - uthevingsfarge 2 3 3 2 2_Tabell 4.5-4.7" xfId="12131"/>
    <cellStyle name="40% - uthevingsfarge 2 3 3 2 3" xfId="12140"/>
    <cellStyle name="40% - uthevingsfarge 2 3 3 2 3 2" xfId="12141"/>
    <cellStyle name="40% - uthevingsfarge 2 3 3 2 3 2 2" xfId="12142"/>
    <cellStyle name="40% - uthevingsfarge 2 3 3 2 3 2 3" xfId="12143"/>
    <cellStyle name="40% - uthevingsfarge 2 3 3 2 3 3" xfId="12144"/>
    <cellStyle name="40% - uthevingsfarge 2 3 3 2 3 3 2" xfId="12145"/>
    <cellStyle name="40% - uthevingsfarge 2 3 3 2 3 3 3" xfId="12146"/>
    <cellStyle name="40% - uthevingsfarge 2 3 3 2 3 4" xfId="12147"/>
    <cellStyle name="40% - uthevingsfarge 2 3 3 2 3 5" xfId="12148"/>
    <cellStyle name="40% - uthevingsfarge 2 3 3 2 4" xfId="12149"/>
    <cellStyle name="40% - uthevingsfarge 2 3 3 2 4 2" xfId="12150"/>
    <cellStyle name="40% - uthevingsfarge 2 3 3 2 4 3" xfId="12151"/>
    <cellStyle name="40% - uthevingsfarge 2 3 3 2 5" xfId="12152"/>
    <cellStyle name="40% - uthevingsfarge 2 3 3 2 5 2" xfId="12153"/>
    <cellStyle name="40% - uthevingsfarge 2 3 3 2 5 3" xfId="12154"/>
    <cellStyle name="40% - uthevingsfarge 2 3 3 2 6" xfId="12155"/>
    <cellStyle name="40% - uthevingsfarge 2 3 3 2 6 2" xfId="12156"/>
    <cellStyle name="40% - uthevingsfarge 2 3 3 2 7" xfId="12157"/>
    <cellStyle name="40% - uthevingsfarge 2 3 3 2 7 2" xfId="12158"/>
    <cellStyle name="40% - uthevingsfarge 2 3 3 2 8" xfId="12159"/>
    <cellStyle name="40% - uthevingsfarge 2 3 3 2 9" xfId="12160"/>
    <cellStyle name="40% - uthevingsfarge 2 3 3 2_Tabell 4.5-4.7" xfId="12129"/>
    <cellStyle name="40% - uthevingsfarge 2 3 3 3" xfId="646"/>
    <cellStyle name="40% - uthevingsfarge 2 3 3 3 2" xfId="12162"/>
    <cellStyle name="40% - uthevingsfarge 2 3 3 3 2 2" xfId="12163"/>
    <cellStyle name="40% - uthevingsfarge 2 3 3 3 2 3" xfId="12164"/>
    <cellStyle name="40% - uthevingsfarge 2 3 3 3 3" xfId="12165"/>
    <cellStyle name="40% - uthevingsfarge 2 3 3 3 3 2" xfId="12166"/>
    <cellStyle name="40% - uthevingsfarge 2 3 3 3 3 3" xfId="12167"/>
    <cellStyle name="40% - uthevingsfarge 2 3 3 3 4" xfId="12168"/>
    <cellStyle name="40% - uthevingsfarge 2 3 3 3 5" xfId="12169"/>
    <cellStyle name="40% - uthevingsfarge 2 3 3 3_Tabell 4.5-4.7" xfId="12161"/>
    <cellStyle name="40% - uthevingsfarge 2 3 3 4" xfId="12170"/>
    <cellStyle name="40% - uthevingsfarge 2 3 3 4 2" xfId="12171"/>
    <cellStyle name="40% - uthevingsfarge 2 3 3 4 2 2" xfId="12172"/>
    <cellStyle name="40% - uthevingsfarge 2 3 3 4 2 3" xfId="12173"/>
    <cellStyle name="40% - uthevingsfarge 2 3 3 4 3" xfId="12174"/>
    <cellStyle name="40% - uthevingsfarge 2 3 3 4 3 2" xfId="12175"/>
    <cellStyle name="40% - uthevingsfarge 2 3 3 4 3 3" xfId="12176"/>
    <cellStyle name="40% - uthevingsfarge 2 3 3 4 4" xfId="12177"/>
    <cellStyle name="40% - uthevingsfarge 2 3 3 4 5" xfId="12178"/>
    <cellStyle name="40% - uthevingsfarge 2 3 3 5" xfId="12179"/>
    <cellStyle name="40% - uthevingsfarge 2 3 3 5 2" xfId="12180"/>
    <cellStyle name="40% - uthevingsfarge 2 3 3 5 3" xfId="12181"/>
    <cellStyle name="40% - uthevingsfarge 2 3 3 6" xfId="12182"/>
    <cellStyle name="40% - uthevingsfarge 2 3 3 6 2" xfId="12183"/>
    <cellStyle name="40% - uthevingsfarge 2 3 3 6 3" xfId="12184"/>
    <cellStyle name="40% - uthevingsfarge 2 3 3 7" xfId="12185"/>
    <cellStyle name="40% - uthevingsfarge 2 3 3 7 2" xfId="12186"/>
    <cellStyle name="40% - uthevingsfarge 2 3 3 8" xfId="12187"/>
    <cellStyle name="40% - uthevingsfarge 2 3 3 8 2" xfId="12188"/>
    <cellStyle name="40% - uthevingsfarge 2 3 3 9" xfId="12189"/>
    <cellStyle name="40% - uthevingsfarge 2 3 3_Tabell 4.5-4.7" xfId="12126"/>
    <cellStyle name="40% - uthevingsfarge 2 3 4" xfId="647"/>
    <cellStyle name="40% - uthevingsfarge 2 3 4 10" xfId="12191"/>
    <cellStyle name="40% - uthevingsfarge 2 3 4 2" xfId="648"/>
    <cellStyle name="40% - uthevingsfarge 2 3 4 2 2" xfId="12193"/>
    <cellStyle name="40% - uthevingsfarge 2 3 4 2 2 2" xfId="12194"/>
    <cellStyle name="40% - uthevingsfarge 2 3 4 2 2 3" xfId="12195"/>
    <cellStyle name="40% - uthevingsfarge 2 3 4 2 3" xfId="12196"/>
    <cellStyle name="40% - uthevingsfarge 2 3 4 2 3 2" xfId="12197"/>
    <cellStyle name="40% - uthevingsfarge 2 3 4 2 3 3" xfId="12198"/>
    <cellStyle name="40% - uthevingsfarge 2 3 4 2 4" xfId="12199"/>
    <cellStyle name="40% - uthevingsfarge 2 3 4 2 5" xfId="12200"/>
    <cellStyle name="40% - uthevingsfarge 2 3 4 2_Tabell 4.5-4.7" xfId="12192"/>
    <cellStyle name="40% - uthevingsfarge 2 3 4 3" xfId="12201"/>
    <cellStyle name="40% - uthevingsfarge 2 3 4 3 2" xfId="12202"/>
    <cellStyle name="40% - uthevingsfarge 2 3 4 3 2 2" xfId="12203"/>
    <cellStyle name="40% - uthevingsfarge 2 3 4 3 2 3" xfId="12204"/>
    <cellStyle name="40% - uthevingsfarge 2 3 4 3 3" xfId="12205"/>
    <cellStyle name="40% - uthevingsfarge 2 3 4 3 3 2" xfId="12206"/>
    <cellStyle name="40% - uthevingsfarge 2 3 4 3 3 3" xfId="12207"/>
    <cellStyle name="40% - uthevingsfarge 2 3 4 3 4" xfId="12208"/>
    <cellStyle name="40% - uthevingsfarge 2 3 4 3 5" xfId="12209"/>
    <cellStyle name="40% - uthevingsfarge 2 3 4 4" xfId="12210"/>
    <cellStyle name="40% - uthevingsfarge 2 3 4 4 2" xfId="12211"/>
    <cellStyle name="40% - uthevingsfarge 2 3 4 4 3" xfId="12212"/>
    <cellStyle name="40% - uthevingsfarge 2 3 4 5" xfId="12213"/>
    <cellStyle name="40% - uthevingsfarge 2 3 4 5 2" xfId="12214"/>
    <cellStyle name="40% - uthevingsfarge 2 3 4 5 3" xfId="12215"/>
    <cellStyle name="40% - uthevingsfarge 2 3 4 6" xfId="12216"/>
    <cellStyle name="40% - uthevingsfarge 2 3 4 6 2" xfId="12217"/>
    <cellStyle name="40% - uthevingsfarge 2 3 4 7" xfId="12218"/>
    <cellStyle name="40% - uthevingsfarge 2 3 4 7 2" xfId="12219"/>
    <cellStyle name="40% - uthevingsfarge 2 3 4 8" xfId="12220"/>
    <cellStyle name="40% - uthevingsfarge 2 3 4 9" xfId="12221"/>
    <cellStyle name="40% - uthevingsfarge 2 3 4_Tabell 4.5-4.7" xfId="12190"/>
    <cellStyle name="40% - uthevingsfarge 2 3 5" xfId="649"/>
    <cellStyle name="40% - uthevingsfarge 2 3 5 2" xfId="12223"/>
    <cellStyle name="40% - uthevingsfarge 2 3 5 2 2" xfId="12224"/>
    <cellStyle name="40% - uthevingsfarge 2 3 5 2 3" xfId="12225"/>
    <cellStyle name="40% - uthevingsfarge 2 3 5 3" xfId="12226"/>
    <cellStyle name="40% - uthevingsfarge 2 3 5 3 2" xfId="12227"/>
    <cellStyle name="40% - uthevingsfarge 2 3 5 3 3" xfId="12228"/>
    <cellStyle name="40% - uthevingsfarge 2 3 5 4" xfId="12229"/>
    <cellStyle name="40% - uthevingsfarge 2 3 5 5" xfId="12230"/>
    <cellStyle name="40% - uthevingsfarge 2 3 5_Tabell 4.5-4.7" xfId="12222"/>
    <cellStyle name="40% - uthevingsfarge 2 3 6" xfId="12231"/>
    <cellStyle name="40% - uthevingsfarge 2 3 6 2" xfId="12232"/>
    <cellStyle name="40% - uthevingsfarge 2 3 6 2 2" xfId="12233"/>
    <cellStyle name="40% - uthevingsfarge 2 3 6 2 3" xfId="12234"/>
    <cellStyle name="40% - uthevingsfarge 2 3 6 3" xfId="12235"/>
    <cellStyle name="40% - uthevingsfarge 2 3 6 3 2" xfId="12236"/>
    <cellStyle name="40% - uthevingsfarge 2 3 6 3 3" xfId="12237"/>
    <cellStyle name="40% - uthevingsfarge 2 3 6 4" xfId="12238"/>
    <cellStyle name="40% - uthevingsfarge 2 3 6 5" xfId="12239"/>
    <cellStyle name="40% - uthevingsfarge 2 3 7" xfId="12240"/>
    <cellStyle name="40% - uthevingsfarge 2 3 7 2" xfId="12241"/>
    <cellStyle name="40% - uthevingsfarge 2 3 7 3" xfId="12242"/>
    <cellStyle name="40% - uthevingsfarge 2 3 8" xfId="12243"/>
    <cellStyle name="40% - uthevingsfarge 2 3 8 2" xfId="12244"/>
    <cellStyle name="40% - uthevingsfarge 2 3 8 3" xfId="12245"/>
    <cellStyle name="40% - uthevingsfarge 2 3 9" xfId="12246"/>
    <cellStyle name="40% - uthevingsfarge 2 3 9 2" xfId="12247"/>
    <cellStyle name="40% - uthevingsfarge 2 3_Tabell 4.5-4.7" xfId="11992"/>
    <cellStyle name="40% - uthevingsfarge 2 4" xfId="650"/>
    <cellStyle name="40% - uthevingsfarge 2 4 10" xfId="12249"/>
    <cellStyle name="40% - uthevingsfarge 2 4 10 2" xfId="12250"/>
    <cellStyle name="40% - uthevingsfarge 2 4 11" xfId="12251"/>
    <cellStyle name="40% - uthevingsfarge 2 4 12" xfId="12252"/>
    <cellStyle name="40% - uthevingsfarge 2 4 13" xfId="12253"/>
    <cellStyle name="40% - uthevingsfarge 2 4 2" xfId="651"/>
    <cellStyle name="40% - uthevingsfarge 2 4 2 10" xfId="12255"/>
    <cellStyle name="40% - uthevingsfarge 2 4 2 11" xfId="12256"/>
    <cellStyle name="40% - uthevingsfarge 2 4 2 12" xfId="12257"/>
    <cellStyle name="40% - uthevingsfarge 2 4 2 2" xfId="652"/>
    <cellStyle name="40% - uthevingsfarge 2 4 2 2 10" xfId="12259"/>
    <cellStyle name="40% - uthevingsfarge 2 4 2 2 11" xfId="12260"/>
    <cellStyle name="40% - uthevingsfarge 2 4 2 2 2" xfId="653"/>
    <cellStyle name="40% - uthevingsfarge 2 4 2 2 2 10" xfId="12262"/>
    <cellStyle name="40% - uthevingsfarge 2 4 2 2 2 2" xfId="654"/>
    <cellStyle name="40% - uthevingsfarge 2 4 2 2 2 2 2" xfId="12264"/>
    <cellStyle name="40% - uthevingsfarge 2 4 2 2 2 2 2 2" xfId="12265"/>
    <cellStyle name="40% - uthevingsfarge 2 4 2 2 2 2 2 3" xfId="12266"/>
    <cellStyle name="40% - uthevingsfarge 2 4 2 2 2 2 3" xfId="12267"/>
    <cellStyle name="40% - uthevingsfarge 2 4 2 2 2 2 3 2" xfId="12268"/>
    <cellStyle name="40% - uthevingsfarge 2 4 2 2 2 2 3 3" xfId="12269"/>
    <cellStyle name="40% - uthevingsfarge 2 4 2 2 2 2 4" xfId="12270"/>
    <cellStyle name="40% - uthevingsfarge 2 4 2 2 2 2 5" xfId="12271"/>
    <cellStyle name="40% - uthevingsfarge 2 4 2 2 2 2_Tabell 4.5-4.7" xfId="12263"/>
    <cellStyle name="40% - uthevingsfarge 2 4 2 2 2 3" xfId="12272"/>
    <cellStyle name="40% - uthevingsfarge 2 4 2 2 2 3 2" xfId="12273"/>
    <cellStyle name="40% - uthevingsfarge 2 4 2 2 2 3 2 2" xfId="12274"/>
    <cellStyle name="40% - uthevingsfarge 2 4 2 2 2 3 2 3" xfId="12275"/>
    <cellStyle name="40% - uthevingsfarge 2 4 2 2 2 3 3" xfId="12276"/>
    <cellStyle name="40% - uthevingsfarge 2 4 2 2 2 3 3 2" xfId="12277"/>
    <cellStyle name="40% - uthevingsfarge 2 4 2 2 2 3 3 3" xfId="12278"/>
    <cellStyle name="40% - uthevingsfarge 2 4 2 2 2 3 4" xfId="12279"/>
    <cellStyle name="40% - uthevingsfarge 2 4 2 2 2 3 5" xfId="12280"/>
    <cellStyle name="40% - uthevingsfarge 2 4 2 2 2 4" xfId="12281"/>
    <cellStyle name="40% - uthevingsfarge 2 4 2 2 2 4 2" xfId="12282"/>
    <cellStyle name="40% - uthevingsfarge 2 4 2 2 2 4 3" xfId="12283"/>
    <cellStyle name="40% - uthevingsfarge 2 4 2 2 2 5" xfId="12284"/>
    <cellStyle name="40% - uthevingsfarge 2 4 2 2 2 5 2" xfId="12285"/>
    <cellStyle name="40% - uthevingsfarge 2 4 2 2 2 5 3" xfId="12286"/>
    <cellStyle name="40% - uthevingsfarge 2 4 2 2 2 6" xfId="12287"/>
    <cellStyle name="40% - uthevingsfarge 2 4 2 2 2 6 2" xfId="12288"/>
    <cellStyle name="40% - uthevingsfarge 2 4 2 2 2 7" xfId="12289"/>
    <cellStyle name="40% - uthevingsfarge 2 4 2 2 2 7 2" xfId="12290"/>
    <cellStyle name="40% - uthevingsfarge 2 4 2 2 2 8" xfId="12291"/>
    <cellStyle name="40% - uthevingsfarge 2 4 2 2 2 9" xfId="12292"/>
    <cellStyle name="40% - uthevingsfarge 2 4 2 2 2_Tabell 4.5-4.7" xfId="12261"/>
    <cellStyle name="40% - uthevingsfarge 2 4 2 2 3" xfId="655"/>
    <cellStyle name="40% - uthevingsfarge 2 4 2 2 3 2" xfId="12294"/>
    <cellStyle name="40% - uthevingsfarge 2 4 2 2 3 2 2" xfId="12295"/>
    <cellStyle name="40% - uthevingsfarge 2 4 2 2 3 2 3" xfId="12296"/>
    <cellStyle name="40% - uthevingsfarge 2 4 2 2 3 3" xfId="12297"/>
    <cellStyle name="40% - uthevingsfarge 2 4 2 2 3 3 2" xfId="12298"/>
    <cellStyle name="40% - uthevingsfarge 2 4 2 2 3 3 3" xfId="12299"/>
    <cellStyle name="40% - uthevingsfarge 2 4 2 2 3 4" xfId="12300"/>
    <cellStyle name="40% - uthevingsfarge 2 4 2 2 3 5" xfId="12301"/>
    <cellStyle name="40% - uthevingsfarge 2 4 2 2 3_Tabell 4.5-4.7" xfId="12293"/>
    <cellStyle name="40% - uthevingsfarge 2 4 2 2 4" xfId="12302"/>
    <cellStyle name="40% - uthevingsfarge 2 4 2 2 4 2" xfId="12303"/>
    <cellStyle name="40% - uthevingsfarge 2 4 2 2 4 2 2" xfId="12304"/>
    <cellStyle name="40% - uthevingsfarge 2 4 2 2 4 2 3" xfId="12305"/>
    <cellStyle name="40% - uthevingsfarge 2 4 2 2 4 3" xfId="12306"/>
    <cellStyle name="40% - uthevingsfarge 2 4 2 2 4 3 2" xfId="12307"/>
    <cellStyle name="40% - uthevingsfarge 2 4 2 2 4 3 3" xfId="12308"/>
    <cellStyle name="40% - uthevingsfarge 2 4 2 2 4 4" xfId="12309"/>
    <cellStyle name="40% - uthevingsfarge 2 4 2 2 4 5" xfId="12310"/>
    <cellStyle name="40% - uthevingsfarge 2 4 2 2 5" xfId="12311"/>
    <cellStyle name="40% - uthevingsfarge 2 4 2 2 5 2" xfId="12312"/>
    <cellStyle name="40% - uthevingsfarge 2 4 2 2 5 3" xfId="12313"/>
    <cellStyle name="40% - uthevingsfarge 2 4 2 2 6" xfId="12314"/>
    <cellStyle name="40% - uthevingsfarge 2 4 2 2 6 2" xfId="12315"/>
    <cellStyle name="40% - uthevingsfarge 2 4 2 2 6 3" xfId="12316"/>
    <cellStyle name="40% - uthevingsfarge 2 4 2 2 7" xfId="12317"/>
    <cellStyle name="40% - uthevingsfarge 2 4 2 2 7 2" xfId="12318"/>
    <cellStyle name="40% - uthevingsfarge 2 4 2 2 8" xfId="12319"/>
    <cellStyle name="40% - uthevingsfarge 2 4 2 2 8 2" xfId="12320"/>
    <cellStyle name="40% - uthevingsfarge 2 4 2 2 9" xfId="12321"/>
    <cellStyle name="40% - uthevingsfarge 2 4 2 2_Tabell 4.5-4.7" xfId="12258"/>
    <cellStyle name="40% - uthevingsfarge 2 4 2 3" xfId="656"/>
    <cellStyle name="40% - uthevingsfarge 2 4 2 3 10" xfId="12323"/>
    <cellStyle name="40% - uthevingsfarge 2 4 2 3 2" xfId="657"/>
    <cellStyle name="40% - uthevingsfarge 2 4 2 3 2 2" xfId="12325"/>
    <cellStyle name="40% - uthevingsfarge 2 4 2 3 2 2 2" xfId="12326"/>
    <cellStyle name="40% - uthevingsfarge 2 4 2 3 2 2 3" xfId="12327"/>
    <cellStyle name="40% - uthevingsfarge 2 4 2 3 2 3" xfId="12328"/>
    <cellStyle name="40% - uthevingsfarge 2 4 2 3 2 3 2" xfId="12329"/>
    <cellStyle name="40% - uthevingsfarge 2 4 2 3 2 3 3" xfId="12330"/>
    <cellStyle name="40% - uthevingsfarge 2 4 2 3 2 4" xfId="12331"/>
    <cellStyle name="40% - uthevingsfarge 2 4 2 3 2 5" xfId="12332"/>
    <cellStyle name="40% - uthevingsfarge 2 4 2 3 2_Tabell 4.5-4.7" xfId="12324"/>
    <cellStyle name="40% - uthevingsfarge 2 4 2 3 3" xfId="12333"/>
    <cellStyle name="40% - uthevingsfarge 2 4 2 3 3 2" xfId="12334"/>
    <cellStyle name="40% - uthevingsfarge 2 4 2 3 3 2 2" xfId="12335"/>
    <cellStyle name="40% - uthevingsfarge 2 4 2 3 3 2 3" xfId="12336"/>
    <cellStyle name="40% - uthevingsfarge 2 4 2 3 3 3" xfId="12337"/>
    <cellStyle name="40% - uthevingsfarge 2 4 2 3 3 3 2" xfId="12338"/>
    <cellStyle name="40% - uthevingsfarge 2 4 2 3 3 3 3" xfId="12339"/>
    <cellStyle name="40% - uthevingsfarge 2 4 2 3 3 4" xfId="12340"/>
    <cellStyle name="40% - uthevingsfarge 2 4 2 3 3 5" xfId="12341"/>
    <cellStyle name="40% - uthevingsfarge 2 4 2 3 4" xfId="12342"/>
    <cellStyle name="40% - uthevingsfarge 2 4 2 3 4 2" xfId="12343"/>
    <cellStyle name="40% - uthevingsfarge 2 4 2 3 4 3" xfId="12344"/>
    <cellStyle name="40% - uthevingsfarge 2 4 2 3 5" xfId="12345"/>
    <cellStyle name="40% - uthevingsfarge 2 4 2 3 5 2" xfId="12346"/>
    <cellStyle name="40% - uthevingsfarge 2 4 2 3 5 3" xfId="12347"/>
    <cellStyle name="40% - uthevingsfarge 2 4 2 3 6" xfId="12348"/>
    <cellStyle name="40% - uthevingsfarge 2 4 2 3 6 2" xfId="12349"/>
    <cellStyle name="40% - uthevingsfarge 2 4 2 3 7" xfId="12350"/>
    <cellStyle name="40% - uthevingsfarge 2 4 2 3 7 2" xfId="12351"/>
    <cellStyle name="40% - uthevingsfarge 2 4 2 3 8" xfId="12352"/>
    <cellStyle name="40% - uthevingsfarge 2 4 2 3 9" xfId="12353"/>
    <cellStyle name="40% - uthevingsfarge 2 4 2 3_Tabell 4.5-4.7" xfId="12322"/>
    <cellStyle name="40% - uthevingsfarge 2 4 2 4" xfId="658"/>
    <cellStyle name="40% - uthevingsfarge 2 4 2 4 2" xfId="12355"/>
    <cellStyle name="40% - uthevingsfarge 2 4 2 4 2 2" xfId="12356"/>
    <cellStyle name="40% - uthevingsfarge 2 4 2 4 2 3" xfId="12357"/>
    <cellStyle name="40% - uthevingsfarge 2 4 2 4 3" xfId="12358"/>
    <cellStyle name="40% - uthevingsfarge 2 4 2 4 3 2" xfId="12359"/>
    <cellStyle name="40% - uthevingsfarge 2 4 2 4 3 3" xfId="12360"/>
    <cellStyle name="40% - uthevingsfarge 2 4 2 4 4" xfId="12361"/>
    <cellStyle name="40% - uthevingsfarge 2 4 2 4 5" xfId="12362"/>
    <cellStyle name="40% - uthevingsfarge 2 4 2 4_Tabell 4.5-4.7" xfId="12354"/>
    <cellStyle name="40% - uthevingsfarge 2 4 2 5" xfId="12363"/>
    <cellStyle name="40% - uthevingsfarge 2 4 2 5 2" xfId="12364"/>
    <cellStyle name="40% - uthevingsfarge 2 4 2 5 2 2" xfId="12365"/>
    <cellStyle name="40% - uthevingsfarge 2 4 2 5 2 3" xfId="12366"/>
    <cellStyle name="40% - uthevingsfarge 2 4 2 5 3" xfId="12367"/>
    <cellStyle name="40% - uthevingsfarge 2 4 2 5 3 2" xfId="12368"/>
    <cellStyle name="40% - uthevingsfarge 2 4 2 5 3 3" xfId="12369"/>
    <cellStyle name="40% - uthevingsfarge 2 4 2 5 4" xfId="12370"/>
    <cellStyle name="40% - uthevingsfarge 2 4 2 5 5" xfId="12371"/>
    <cellStyle name="40% - uthevingsfarge 2 4 2 6" xfId="12372"/>
    <cellStyle name="40% - uthevingsfarge 2 4 2 6 2" xfId="12373"/>
    <cellStyle name="40% - uthevingsfarge 2 4 2 6 3" xfId="12374"/>
    <cellStyle name="40% - uthevingsfarge 2 4 2 7" xfId="12375"/>
    <cellStyle name="40% - uthevingsfarge 2 4 2 7 2" xfId="12376"/>
    <cellStyle name="40% - uthevingsfarge 2 4 2 7 3" xfId="12377"/>
    <cellStyle name="40% - uthevingsfarge 2 4 2 8" xfId="12378"/>
    <cellStyle name="40% - uthevingsfarge 2 4 2 8 2" xfId="12379"/>
    <cellStyle name="40% - uthevingsfarge 2 4 2 9" xfId="12380"/>
    <cellStyle name="40% - uthevingsfarge 2 4 2 9 2" xfId="12381"/>
    <cellStyle name="40% - uthevingsfarge 2 4 2_Tabell 4.5-4.7" xfId="12254"/>
    <cellStyle name="40% - uthevingsfarge 2 4 3" xfId="659"/>
    <cellStyle name="40% - uthevingsfarge 2 4 3 10" xfId="12383"/>
    <cellStyle name="40% - uthevingsfarge 2 4 3 11" xfId="12384"/>
    <cellStyle name="40% - uthevingsfarge 2 4 3 2" xfId="660"/>
    <cellStyle name="40% - uthevingsfarge 2 4 3 2 10" xfId="12386"/>
    <cellStyle name="40% - uthevingsfarge 2 4 3 2 2" xfId="661"/>
    <cellStyle name="40% - uthevingsfarge 2 4 3 2 2 2" xfId="12388"/>
    <cellStyle name="40% - uthevingsfarge 2 4 3 2 2 2 2" xfId="12389"/>
    <cellStyle name="40% - uthevingsfarge 2 4 3 2 2 2 3" xfId="12390"/>
    <cellStyle name="40% - uthevingsfarge 2 4 3 2 2 3" xfId="12391"/>
    <cellStyle name="40% - uthevingsfarge 2 4 3 2 2 3 2" xfId="12392"/>
    <cellStyle name="40% - uthevingsfarge 2 4 3 2 2 3 3" xfId="12393"/>
    <cellStyle name="40% - uthevingsfarge 2 4 3 2 2 4" xfId="12394"/>
    <cellStyle name="40% - uthevingsfarge 2 4 3 2 2 5" xfId="12395"/>
    <cellStyle name="40% - uthevingsfarge 2 4 3 2 2_Tabell 4.5-4.7" xfId="12387"/>
    <cellStyle name="40% - uthevingsfarge 2 4 3 2 3" xfId="12396"/>
    <cellStyle name="40% - uthevingsfarge 2 4 3 2 3 2" xfId="12397"/>
    <cellStyle name="40% - uthevingsfarge 2 4 3 2 3 2 2" xfId="12398"/>
    <cellStyle name="40% - uthevingsfarge 2 4 3 2 3 2 3" xfId="12399"/>
    <cellStyle name="40% - uthevingsfarge 2 4 3 2 3 3" xfId="12400"/>
    <cellStyle name="40% - uthevingsfarge 2 4 3 2 3 3 2" xfId="12401"/>
    <cellStyle name="40% - uthevingsfarge 2 4 3 2 3 3 3" xfId="12402"/>
    <cellStyle name="40% - uthevingsfarge 2 4 3 2 3 4" xfId="12403"/>
    <cellStyle name="40% - uthevingsfarge 2 4 3 2 3 5" xfId="12404"/>
    <cellStyle name="40% - uthevingsfarge 2 4 3 2 4" xfId="12405"/>
    <cellStyle name="40% - uthevingsfarge 2 4 3 2 4 2" xfId="12406"/>
    <cellStyle name="40% - uthevingsfarge 2 4 3 2 4 3" xfId="12407"/>
    <cellStyle name="40% - uthevingsfarge 2 4 3 2 5" xfId="12408"/>
    <cellStyle name="40% - uthevingsfarge 2 4 3 2 5 2" xfId="12409"/>
    <cellStyle name="40% - uthevingsfarge 2 4 3 2 5 3" xfId="12410"/>
    <cellStyle name="40% - uthevingsfarge 2 4 3 2 6" xfId="12411"/>
    <cellStyle name="40% - uthevingsfarge 2 4 3 2 6 2" xfId="12412"/>
    <cellStyle name="40% - uthevingsfarge 2 4 3 2 7" xfId="12413"/>
    <cellStyle name="40% - uthevingsfarge 2 4 3 2 7 2" xfId="12414"/>
    <cellStyle name="40% - uthevingsfarge 2 4 3 2 8" xfId="12415"/>
    <cellStyle name="40% - uthevingsfarge 2 4 3 2 9" xfId="12416"/>
    <cellStyle name="40% - uthevingsfarge 2 4 3 2_Tabell 4.5-4.7" xfId="12385"/>
    <cellStyle name="40% - uthevingsfarge 2 4 3 3" xfId="662"/>
    <cellStyle name="40% - uthevingsfarge 2 4 3 3 2" xfId="12418"/>
    <cellStyle name="40% - uthevingsfarge 2 4 3 3 2 2" xfId="12419"/>
    <cellStyle name="40% - uthevingsfarge 2 4 3 3 2 3" xfId="12420"/>
    <cellStyle name="40% - uthevingsfarge 2 4 3 3 3" xfId="12421"/>
    <cellStyle name="40% - uthevingsfarge 2 4 3 3 3 2" xfId="12422"/>
    <cellStyle name="40% - uthevingsfarge 2 4 3 3 3 3" xfId="12423"/>
    <cellStyle name="40% - uthevingsfarge 2 4 3 3 4" xfId="12424"/>
    <cellStyle name="40% - uthevingsfarge 2 4 3 3 5" xfId="12425"/>
    <cellStyle name="40% - uthevingsfarge 2 4 3 3_Tabell 4.5-4.7" xfId="12417"/>
    <cellStyle name="40% - uthevingsfarge 2 4 3 4" xfId="12426"/>
    <cellStyle name="40% - uthevingsfarge 2 4 3 4 2" xfId="12427"/>
    <cellStyle name="40% - uthevingsfarge 2 4 3 4 2 2" xfId="12428"/>
    <cellStyle name="40% - uthevingsfarge 2 4 3 4 2 3" xfId="12429"/>
    <cellStyle name="40% - uthevingsfarge 2 4 3 4 3" xfId="12430"/>
    <cellStyle name="40% - uthevingsfarge 2 4 3 4 3 2" xfId="12431"/>
    <cellStyle name="40% - uthevingsfarge 2 4 3 4 3 3" xfId="12432"/>
    <cellStyle name="40% - uthevingsfarge 2 4 3 4 4" xfId="12433"/>
    <cellStyle name="40% - uthevingsfarge 2 4 3 4 5" xfId="12434"/>
    <cellStyle name="40% - uthevingsfarge 2 4 3 5" xfId="12435"/>
    <cellStyle name="40% - uthevingsfarge 2 4 3 5 2" xfId="12436"/>
    <cellStyle name="40% - uthevingsfarge 2 4 3 5 3" xfId="12437"/>
    <cellStyle name="40% - uthevingsfarge 2 4 3 6" xfId="12438"/>
    <cellStyle name="40% - uthevingsfarge 2 4 3 6 2" xfId="12439"/>
    <cellStyle name="40% - uthevingsfarge 2 4 3 6 3" xfId="12440"/>
    <cellStyle name="40% - uthevingsfarge 2 4 3 7" xfId="12441"/>
    <cellStyle name="40% - uthevingsfarge 2 4 3 7 2" xfId="12442"/>
    <cellStyle name="40% - uthevingsfarge 2 4 3 8" xfId="12443"/>
    <cellStyle name="40% - uthevingsfarge 2 4 3 8 2" xfId="12444"/>
    <cellStyle name="40% - uthevingsfarge 2 4 3 9" xfId="12445"/>
    <cellStyle name="40% - uthevingsfarge 2 4 3_Tabell 4.5-4.7" xfId="12382"/>
    <cellStyle name="40% - uthevingsfarge 2 4 4" xfId="663"/>
    <cellStyle name="40% - uthevingsfarge 2 4 4 10" xfId="12447"/>
    <cellStyle name="40% - uthevingsfarge 2 4 4 2" xfId="664"/>
    <cellStyle name="40% - uthevingsfarge 2 4 4 2 2" xfId="12449"/>
    <cellStyle name="40% - uthevingsfarge 2 4 4 2 2 2" xfId="12450"/>
    <cellStyle name="40% - uthevingsfarge 2 4 4 2 2 3" xfId="12451"/>
    <cellStyle name="40% - uthevingsfarge 2 4 4 2 3" xfId="12452"/>
    <cellStyle name="40% - uthevingsfarge 2 4 4 2 3 2" xfId="12453"/>
    <cellStyle name="40% - uthevingsfarge 2 4 4 2 3 3" xfId="12454"/>
    <cellStyle name="40% - uthevingsfarge 2 4 4 2 4" xfId="12455"/>
    <cellStyle name="40% - uthevingsfarge 2 4 4 2 5" xfId="12456"/>
    <cellStyle name="40% - uthevingsfarge 2 4 4 2_Tabell 4.5-4.7" xfId="12448"/>
    <cellStyle name="40% - uthevingsfarge 2 4 4 3" xfId="12457"/>
    <cellStyle name="40% - uthevingsfarge 2 4 4 3 2" xfId="12458"/>
    <cellStyle name="40% - uthevingsfarge 2 4 4 3 2 2" xfId="12459"/>
    <cellStyle name="40% - uthevingsfarge 2 4 4 3 2 3" xfId="12460"/>
    <cellStyle name="40% - uthevingsfarge 2 4 4 3 3" xfId="12461"/>
    <cellStyle name="40% - uthevingsfarge 2 4 4 3 3 2" xfId="12462"/>
    <cellStyle name="40% - uthevingsfarge 2 4 4 3 3 3" xfId="12463"/>
    <cellStyle name="40% - uthevingsfarge 2 4 4 3 4" xfId="12464"/>
    <cellStyle name="40% - uthevingsfarge 2 4 4 3 5" xfId="12465"/>
    <cellStyle name="40% - uthevingsfarge 2 4 4 4" xfId="12466"/>
    <cellStyle name="40% - uthevingsfarge 2 4 4 4 2" xfId="12467"/>
    <cellStyle name="40% - uthevingsfarge 2 4 4 4 3" xfId="12468"/>
    <cellStyle name="40% - uthevingsfarge 2 4 4 5" xfId="12469"/>
    <cellStyle name="40% - uthevingsfarge 2 4 4 5 2" xfId="12470"/>
    <cellStyle name="40% - uthevingsfarge 2 4 4 5 3" xfId="12471"/>
    <cellStyle name="40% - uthevingsfarge 2 4 4 6" xfId="12472"/>
    <cellStyle name="40% - uthevingsfarge 2 4 4 6 2" xfId="12473"/>
    <cellStyle name="40% - uthevingsfarge 2 4 4 7" xfId="12474"/>
    <cellStyle name="40% - uthevingsfarge 2 4 4 7 2" xfId="12475"/>
    <cellStyle name="40% - uthevingsfarge 2 4 4 8" xfId="12476"/>
    <cellStyle name="40% - uthevingsfarge 2 4 4 9" xfId="12477"/>
    <cellStyle name="40% - uthevingsfarge 2 4 4_Tabell 4.5-4.7" xfId="12446"/>
    <cellStyle name="40% - uthevingsfarge 2 4 5" xfId="665"/>
    <cellStyle name="40% - uthevingsfarge 2 4 5 2" xfId="12479"/>
    <cellStyle name="40% - uthevingsfarge 2 4 5 2 2" xfId="12480"/>
    <cellStyle name="40% - uthevingsfarge 2 4 5 2 3" xfId="12481"/>
    <cellStyle name="40% - uthevingsfarge 2 4 5 3" xfId="12482"/>
    <cellStyle name="40% - uthevingsfarge 2 4 5 3 2" xfId="12483"/>
    <cellStyle name="40% - uthevingsfarge 2 4 5 3 3" xfId="12484"/>
    <cellStyle name="40% - uthevingsfarge 2 4 5 4" xfId="12485"/>
    <cellStyle name="40% - uthevingsfarge 2 4 5 5" xfId="12486"/>
    <cellStyle name="40% - uthevingsfarge 2 4 5_Tabell 4.5-4.7" xfId="12478"/>
    <cellStyle name="40% - uthevingsfarge 2 4 6" xfId="12487"/>
    <cellStyle name="40% - uthevingsfarge 2 4 6 2" xfId="12488"/>
    <cellStyle name="40% - uthevingsfarge 2 4 6 2 2" xfId="12489"/>
    <cellStyle name="40% - uthevingsfarge 2 4 6 2 3" xfId="12490"/>
    <cellStyle name="40% - uthevingsfarge 2 4 6 3" xfId="12491"/>
    <cellStyle name="40% - uthevingsfarge 2 4 6 3 2" xfId="12492"/>
    <cellStyle name="40% - uthevingsfarge 2 4 6 3 3" xfId="12493"/>
    <cellStyle name="40% - uthevingsfarge 2 4 6 4" xfId="12494"/>
    <cellStyle name="40% - uthevingsfarge 2 4 6 5" xfId="12495"/>
    <cellStyle name="40% - uthevingsfarge 2 4 7" xfId="12496"/>
    <cellStyle name="40% - uthevingsfarge 2 4 7 2" xfId="12497"/>
    <cellStyle name="40% - uthevingsfarge 2 4 7 3" xfId="12498"/>
    <cellStyle name="40% - uthevingsfarge 2 4 8" xfId="12499"/>
    <cellStyle name="40% - uthevingsfarge 2 4 8 2" xfId="12500"/>
    <cellStyle name="40% - uthevingsfarge 2 4 8 3" xfId="12501"/>
    <cellStyle name="40% - uthevingsfarge 2 4 9" xfId="12502"/>
    <cellStyle name="40% - uthevingsfarge 2 4 9 2" xfId="12503"/>
    <cellStyle name="40% - uthevingsfarge 2 4_Tabell 4.5-4.7" xfId="12248"/>
    <cellStyle name="40% - uthevingsfarge 2 5" xfId="666"/>
    <cellStyle name="40% - uthevingsfarge 2 5 10" xfId="12505"/>
    <cellStyle name="40% - uthevingsfarge 2 5 10 2" xfId="12506"/>
    <cellStyle name="40% - uthevingsfarge 2 5 11" xfId="12507"/>
    <cellStyle name="40% - uthevingsfarge 2 5 12" xfId="12508"/>
    <cellStyle name="40% - uthevingsfarge 2 5 13" xfId="12509"/>
    <cellStyle name="40% - uthevingsfarge 2 5 2" xfId="667"/>
    <cellStyle name="40% - uthevingsfarge 2 5 2 10" xfId="12511"/>
    <cellStyle name="40% - uthevingsfarge 2 5 2 11" xfId="12512"/>
    <cellStyle name="40% - uthevingsfarge 2 5 2 12" xfId="12513"/>
    <cellStyle name="40% - uthevingsfarge 2 5 2 2" xfId="668"/>
    <cellStyle name="40% - uthevingsfarge 2 5 2 2 10" xfId="12515"/>
    <cellStyle name="40% - uthevingsfarge 2 5 2 2 11" xfId="12516"/>
    <cellStyle name="40% - uthevingsfarge 2 5 2 2 2" xfId="669"/>
    <cellStyle name="40% - uthevingsfarge 2 5 2 2 2 10" xfId="12518"/>
    <cellStyle name="40% - uthevingsfarge 2 5 2 2 2 2" xfId="670"/>
    <cellStyle name="40% - uthevingsfarge 2 5 2 2 2 2 2" xfId="12520"/>
    <cellStyle name="40% - uthevingsfarge 2 5 2 2 2 2 2 2" xfId="12521"/>
    <cellStyle name="40% - uthevingsfarge 2 5 2 2 2 2 2 3" xfId="12522"/>
    <cellStyle name="40% - uthevingsfarge 2 5 2 2 2 2 3" xfId="12523"/>
    <cellStyle name="40% - uthevingsfarge 2 5 2 2 2 2 3 2" xfId="12524"/>
    <cellStyle name="40% - uthevingsfarge 2 5 2 2 2 2 3 3" xfId="12525"/>
    <cellStyle name="40% - uthevingsfarge 2 5 2 2 2 2 4" xfId="12526"/>
    <cellStyle name="40% - uthevingsfarge 2 5 2 2 2 2 5" xfId="12527"/>
    <cellStyle name="40% - uthevingsfarge 2 5 2 2 2 2_Tabell 4.5-4.7" xfId="12519"/>
    <cellStyle name="40% - uthevingsfarge 2 5 2 2 2 3" xfId="12528"/>
    <cellStyle name="40% - uthevingsfarge 2 5 2 2 2 3 2" xfId="12529"/>
    <cellStyle name="40% - uthevingsfarge 2 5 2 2 2 3 2 2" xfId="12530"/>
    <cellStyle name="40% - uthevingsfarge 2 5 2 2 2 3 2 3" xfId="12531"/>
    <cellStyle name="40% - uthevingsfarge 2 5 2 2 2 3 3" xfId="12532"/>
    <cellStyle name="40% - uthevingsfarge 2 5 2 2 2 3 3 2" xfId="12533"/>
    <cellStyle name="40% - uthevingsfarge 2 5 2 2 2 3 3 3" xfId="12534"/>
    <cellStyle name="40% - uthevingsfarge 2 5 2 2 2 3 4" xfId="12535"/>
    <cellStyle name="40% - uthevingsfarge 2 5 2 2 2 3 5" xfId="12536"/>
    <cellStyle name="40% - uthevingsfarge 2 5 2 2 2 4" xfId="12537"/>
    <cellStyle name="40% - uthevingsfarge 2 5 2 2 2 4 2" xfId="12538"/>
    <cellStyle name="40% - uthevingsfarge 2 5 2 2 2 4 3" xfId="12539"/>
    <cellStyle name="40% - uthevingsfarge 2 5 2 2 2 5" xfId="12540"/>
    <cellStyle name="40% - uthevingsfarge 2 5 2 2 2 5 2" xfId="12541"/>
    <cellStyle name="40% - uthevingsfarge 2 5 2 2 2 5 3" xfId="12542"/>
    <cellStyle name="40% - uthevingsfarge 2 5 2 2 2 6" xfId="12543"/>
    <cellStyle name="40% - uthevingsfarge 2 5 2 2 2 6 2" xfId="12544"/>
    <cellStyle name="40% - uthevingsfarge 2 5 2 2 2 7" xfId="12545"/>
    <cellStyle name="40% - uthevingsfarge 2 5 2 2 2 7 2" xfId="12546"/>
    <cellStyle name="40% - uthevingsfarge 2 5 2 2 2 8" xfId="12547"/>
    <cellStyle name="40% - uthevingsfarge 2 5 2 2 2 9" xfId="12548"/>
    <cellStyle name="40% - uthevingsfarge 2 5 2 2 2_Tabell 4.5-4.7" xfId="12517"/>
    <cellStyle name="40% - uthevingsfarge 2 5 2 2 3" xfId="671"/>
    <cellStyle name="40% - uthevingsfarge 2 5 2 2 3 2" xfId="12550"/>
    <cellStyle name="40% - uthevingsfarge 2 5 2 2 3 2 2" xfId="12551"/>
    <cellStyle name="40% - uthevingsfarge 2 5 2 2 3 2 3" xfId="12552"/>
    <cellStyle name="40% - uthevingsfarge 2 5 2 2 3 3" xfId="12553"/>
    <cellStyle name="40% - uthevingsfarge 2 5 2 2 3 3 2" xfId="12554"/>
    <cellStyle name="40% - uthevingsfarge 2 5 2 2 3 3 3" xfId="12555"/>
    <cellStyle name="40% - uthevingsfarge 2 5 2 2 3 4" xfId="12556"/>
    <cellStyle name="40% - uthevingsfarge 2 5 2 2 3 5" xfId="12557"/>
    <cellStyle name="40% - uthevingsfarge 2 5 2 2 3_Tabell 4.5-4.7" xfId="12549"/>
    <cellStyle name="40% - uthevingsfarge 2 5 2 2 4" xfId="12558"/>
    <cellStyle name="40% - uthevingsfarge 2 5 2 2 4 2" xfId="12559"/>
    <cellStyle name="40% - uthevingsfarge 2 5 2 2 4 2 2" xfId="12560"/>
    <cellStyle name="40% - uthevingsfarge 2 5 2 2 4 2 3" xfId="12561"/>
    <cellStyle name="40% - uthevingsfarge 2 5 2 2 4 3" xfId="12562"/>
    <cellStyle name="40% - uthevingsfarge 2 5 2 2 4 3 2" xfId="12563"/>
    <cellStyle name="40% - uthevingsfarge 2 5 2 2 4 3 3" xfId="12564"/>
    <cellStyle name="40% - uthevingsfarge 2 5 2 2 4 4" xfId="12565"/>
    <cellStyle name="40% - uthevingsfarge 2 5 2 2 4 5" xfId="12566"/>
    <cellStyle name="40% - uthevingsfarge 2 5 2 2 5" xfId="12567"/>
    <cellStyle name="40% - uthevingsfarge 2 5 2 2 5 2" xfId="12568"/>
    <cellStyle name="40% - uthevingsfarge 2 5 2 2 5 3" xfId="12569"/>
    <cellStyle name="40% - uthevingsfarge 2 5 2 2 6" xfId="12570"/>
    <cellStyle name="40% - uthevingsfarge 2 5 2 2 6 2" xfId="12571"/>
    <cellStyle name="40% - uthevingsfarge 2 5 2 2 6 3" xfId="12572"/>
    <cellStyle name="40% - uthevingsfarge 2 5 2 2 7" xfId="12573"/>
    <cellStyle name="40% - uthevingsfarge 2 5 2 2 7 2" xfId="12574"/>
    <cellStyle name="40% - uthevingsfarge 2 5 2 2 8" xfId="12575"/>
    <cellStyle name="40% - uthevingsfarge 2 5 2 2 8 2" xfId="12576"/>
    <cellStyle name="40% - uthevingsfarge 2 5 2 2 9" xfId="12577"/>
    <cellStyle name="40% - uthevingsfarge 2 5 2 2_Tabell 4.5-4.7" xfId="12514"/>
    <cellStyle name="40% - uthevingsfarge 2 5 2 3" xfId="672"/>
    <cellStyle name="40% - uthevingsfarge 2 5 2 3 10" xfId="12579"/>
    <cellStyle name="40% - uthevingsfarge 2 5 2 3 2" xfId="673"/>
    <cellStyle name="40% - uthevingsfarge 2 5 2 3 2 2" xfId="12581"/>
    <cellStyle name="40% - uthevingsfarge 2 5 2 3 2 2 2" xfId="12582"/>
    <cellStyle name="40% - uthevingsfarge 2 5 2 3 2 2 3" xfId="12583"/>
    <cellStyle name="40% - uthevingsfarge 2 5 2 3 2 3" xfId="12584"/>
    <cellStyle name="40% - uthevingsfarge 2 5 2 3 2 3 2" xfId="12585"/>
    <cellStyle name="40% - uthevingsfarge 2 5 2 3 2 3 3" xfId="12586"/>
    <cellStyle name="40% - uthevingsfarge 2 5 2 3 2 4" xfId="12587"/>
    <cellStyle name="40% - uthevingsfarge 2 5 2 3 2 5" xfId="12588"/>
    <cellStyle name="40% - uthevingsfarge 2 5 2 3 2_Tabell 4.5-4.7" xfId="12580"/>
    <cellStyle name="40% - uthevingsfarge 2 5 2 3 3" xfId="12589"/>
    <cellStyle name="40% - uthevingsfarge 2 5 2 3 3 2" xfId="12590"/>
    <cellStyle name="40% - uthevingsfarge 2 5 2 3 3 2 2" xfId="12591"/>
    <cellStyle name="40% - uthevingsfarge 2 5 2 3 3 2 3" xfId="12592"/>
    <cellStyle name="40% - uthevingsfarge 2 5 2 3 3 3" xfId="12593"/>
    <cellStyle name="40% - uthevingsfarge 2 5 2 3 3 3 2" xfId="12594"/>
    <cellStyle name="40% - uthevingsfarge 2 5 2 3 3 3 3" xfId="12595"/>
    <cellStyle name="40% - uthevingsfarge 2 5 2 3 3 4" xfId="12596"/>
    <cellStyle name="40% - uthevingsfarge 2 5 2 3 3 5" xfId="12597"/>
    <cellStyle name="40% - uthevingsfarge 2 5 2 3 4" xfId="12598"/>
    <cellStyle name="40% - uthevingsfarge 2 5 2 3 4 2" xfId="12599"/>
    <cellStyle name="40% - uthevingsfarge 2 5 2 3 4 3" xfId="12600"/>
    <cellStyle name="40% - uthevingsfarge 2 5 2 3 5" xfId="12601"/>
    <cellStyle name="40% - uthevingsfarge 2 5 2 3 5 2" xfId="12602"/>
    <cellStyle name="40% - uthevingsfarge 2 5 2 3 5 3" xfId="12603"/>
    <cellStyle name="40% - uthevingsfarge 2 5 2 3 6" xfId="12604"/>
    <cellStyle name="40% - uthevingsfarge 2 5 2 3 6 2" xfId="12605"/>
    <cellStyle name="40% - uthevingsfarge 2 5 2 3 7" xfId="12606"/>
    <cellStyle name="40% - uthevingsfarge 2 5 2 3 7 2" xfId="12607"/>
    <cellStyle name="40% - uthevingsfarge 2 5 2 3 8" xfId="12608"/>
    <cellStyle name="40% - uthevingsfarge 2 5 2 3 9" xfId="12609"/>
    <cellStyle name="40% - uthevingsfarge 2 5 2 3_Tabell 4.5-4.7" xfId="12578"/>
    <cellStyle name="40% - uthevingsfarge 2 5 2 4" xfId="674"/>
    <cellStyle name="40% - uthevingsfarge 2 5 2 4 2" xfId="12611"/>
    <cellStyle name="40% - uthevingsfarge 2 5 2 4 2 2" xfId="12612"/>
    <cellStyle name="40% - uthevingsfarge 2 5 2 4 2 3" xfId="12613"/>
    <cellStyle name="40% - uthevingsfarge 2 5 2 4 3" xfId="12614"/>
    <cellStyle name="40% - uthevingsfarge 2 5 2 4 3 2" xfId="12615"/>
    <cellStyle name="40% - uthevingsfarge 2 5 2 4 3 3" xfId="12616"/>
    <cellStyle name="40% - uthevingsfarge 2 5 2 4 4" xfId="12617"/>
    <cellStyle name="40% - uthevingsfarge 2 5 2 4 5" xfId="12618"/>
    <cellStyle name="40% - uthevingsfarge 2 5 2 4_Tabell 4.5-4.7" xfId="12610"/>
    <cellStyle name="40% - uthevingsfarge 2 5 2 5" xfId="12619"/>
    <cellStyle name="40% - uthevingsfarge 2 5 2 5 2" xfId="12620"/>
    <cellStyle name="40% - uthevingsfarge 2 5 2 5 2 2" xfId="12621"/>
    <cellStyle name="40% - uthevingsfarge 2 5 2 5 2 3" xfId="12622"/>
    <cellStyle name="40% - uthevingsfarge 2 5 2 5 3" xfId="12623"/>
    <cellStyle name="40% - uthevingsfarge 2 5 2 5 3 2" xfId="12624"/>
    <cellStyle name="40% - uthevingsfarge 2 5 2 5 3 3" xfId="12625"/>
    <cellStyle name="40% - uthevingsfarge 2 5 2 5 4" xfId="12626"/>
    <cellStyle name="40% - uthevingsfarge 2 5 2 5 5" xfId="12627"/>
    <cellStyle name="40% - uthevingsfarge 2 5 2 6" xfId="12628"/>
    <cellStyle name="40% - uthevingsfarge 2 5 2 6 2" xfId="12629"/>
    <cellStyle name="40% - uthevingsfarge 2 5 2 6 3" xfId="12630"/>
    <cellStyle name="40% - uthevingsfarge 2 5 2 7" xfId="12631"/>
    <cellStyle name="40% - uthevingsfarge 2 5 2 7 2" xfId="12632"/>
    <cellStyle name="40% - uthevingsfarge 2 5 2 7 3" xfId="12633"/>
    <cellStyle name="40% - uthevingsfarge 2 5 2 8" xfId="12634"/>
    <cellStyle name="40% - uthevingsfarge 2 5 2 8 2" xfId="12635"/>
    <cellStyle name="40% - uthevingsfarge 2 5 2 9" xfId="12636"/>
    <cellStyle name="40% - uthevingsfarge 2 5 2 9 2" xfId="12637"/>
    <cellStyle name="40% - uthevingsfarge 2 5 2_Tabell 4.5-4.7" xfId="12510"/>
    <cellStyle name="40% - uthevingsfarge 2 5 3" xfId="675"/>
    <cellStyle name="40% - uthevingsfarge 2 5 3 10" xfId="12639"/>
    <cellStyle name="40% - uthevingsfarge 2 5 3 11" xfId="12640"/>
    <cellStyle name="40% - uthevingsfarge 2 5 3 2" xfId="676"/>
    <cellStyle name="40% - uthevingsfarge 2 5 3 2 10" xfId="12642"/>
    <cellStyle name="40% - uthevingsfarge 2 5 3 2 2" xfId="677"/>
    <cellStyle name="40% - uthevingsfarge 2 5 3 2 2 2" xfId="12644"/>
    <cellStyle name="40% - uthevingsfarge 2 5 3 2 2 2 2" xfId="12645"/>
    <cellStyle name="40% - uthevingsfarge 2 5 3 2 2 2 3" xfId="12646"/>
    <cellStyle name="40% - uthevingsfarge 2 5 3 2 2 3" xfId="12647"/>
    <cellStyle name="40% - uthevingsfarge 2 5 3 2 2 3 2" xfId="12648"/>
    <cellStyle name="40% - uthevingsfarge 2 5 3 2 2 3 3" xfId="12649"/>
    <cellStyle name="40% - uthevingsfarge 2 5 3 2 2 4" xfId="12650"/>
    <cellStyle name="40% - uthevingsfarge 2 5 3 2 2 5" xfId="12651"/>
    <cellStyle name="40% - uthevingsfarge 2 5 3 2 2_Tabell 4.5-4.7" xfId="12643"/>
    <cellStyle name="40% - uthevingsfarge 2 5 3 2 3" xfId="12652"/>
    <cellStyle name="40% - uthevingsfarge 2 5 3 2 3 2" xfId="12653"/>
    <cellStyle name="40% - uthevingsfarge 2 5 3 2 3 2 2" xfId="12654"/>
    <cellStyle name="40% - uthevingsfarge 2 5 3 2 3 2 3" xfId="12655"/>
    <cellStyle name="40% - uthevingsfarge 2 5 3 2 3 3" xfId="12656"/>
    <cellStyle name="40% - uthevingsfarge 2 5 3 2 3 3 2" xfId="12657"/>
    <cellStyle name="40% - uthevingsfarge 2 5 3 2 3 3 3" xfId="12658"/>
    <cellStyle name="40% - uthevingsfarge 2 5 3 2 3 4" xfId="12659"/>
    <cellStyle name="40% - uthevingsfarge 2 5 3 2 3 5" xfId="12660"/>
    <cellStyle name="40% - uthevingsfarge 2 5 3 2 4" xfId="12661"/>
    <cellStyle name="40% - uthevingsfarge 2 5 3 2 4 2" xfId="12662"/>
    <cellStyle name="40% - uthevingsfarge 2 5 3 2 4 3" xfId="12663"/>
    <cellStyle name="40% - uthevingsfarge 2 5 3 2 5" xfId="12664"/>
    <cellStyle name="40% - uthevingsfarge 2 5 3 2 5 2" xfId="12665"/>
    <cellStyle name="40% - uthevingsfarge 2 5 3 2 5 3" xfId="12666"/>
    <cellStyle name="40% - uthevingsfarge 2 5 3 2 6" xfId="12667"/>
    <cellStyle name="40% - uthevingsfarge 2 5 3 2 6 2" xfId="12668"/>
    <cellStyle name="40% - uthevingsfarge 2 5 3 2 7" xfId="12669"/>
    <cellStyle name="40% - uthevingsfarge 2 5 3 2 7 2" xfId="12670"/>
    <cellStyle name="40% - uthevingsfarge 2 5 3 2 8" xfId="12671"/>
    <cellStyle name="40% - uthevingsfarge 2 5 3 2 9" xfId="12672"/>
    <cellStyle name="40% - uthevingsfarge 2 5 3 2_Tabell 4.5-4.7" xfId="12641"/>
    <cellStyle name="40% - uthevingsfarge 2 5 3 3" xfId="678"/>
    <cellStyle name="40% - uthevingsfarge 2 5 3 3 2" xfId="12674"/>
    <cellStyle name="40% - uthevingsfarge 2 5 3 3 2 2" xfId="12675"/>
    <cellStyle name="40% - uthevingsfarge 2 5 3 3 2 3" xfId="12676"/>
    <cellStyle name="40% - uthevingsfarge 2 5 3 3 3" xfId="12677"/>
    <cellStyle name="40% - uthevingsfarge 2 5 3 3 3 2" xfId="12678"/>
    <cellStyle name="40% - uthevingsfarge 2 5 3 3 3 3" xfId="12679"/>
    <cellStyle name="40% - uthevingsfarge 2 5 3 3 4" xfId="12680"/>
    <cellStyle name="40% - uthevingsfarge 2 5 3 3 5" xfId="12681"/>
    <cellStyle name="40% - uthevingsfarge 2 5 3 3_Tabell 4.5-4.7" xfId="12673"/>
    <cellStyle name="40% - uthevingsfarge 2 5 3 4" xfId="12682"/>
    <cellStyle name="40% - uthevingsfarge 2 5 3 4 2" xfId="12683"/>
    <cellStyle name="40% - uthevingsfarge 2 5 3 4 2 2" xfId="12684"/>
    <cellStyle name="40% - uthevingsfarge 2 5 3 4 2 3" xfId="12685"/>
    <cellStyle name="40% - uthevingsfarge 2 5 3 4 3" xfId="12686"/>
    <cellStyle name="40% - uthevingsfarge 2 5 3 4 3 2" xfId="12687"/>
    <cellStyle name="40% - uthevingsfarge 2 5 3 4 3 3" xfId="12688"/>
    <cellStyle name="40% - uthevingsfarge 2 5 3 4 4" xfId="12689"/>
    <cellStyle name="40% - uthevingsfarge 2 5 3 4 5" xfId="12690"/>
    <cellStyle name="40% - uthevingsfarge 2 5 3 5" xfId="12691"/>
    <cellStyle name="40% - uthevingsfarge 2 5 3 5 2" xfId="12692"/>
    <cellStyle name="40% - uthevingsfarge 2 5 3 5 3" xfId="12693"/>
    <cellStyle name="40% - uthevingsfarge 2 5 3 6" xfId="12694"/>
    <cellStyle name="40% - uthevingsfarge 2 5 3 6 2" xfId="12695"/>
    <cellStyle name="40% - uthevingsfarge 2 5 3 6 3" xfId="12696"/>
    <cellStyle name="40% - uthevingsfarge 2 5 3 7" xfId="12697"/>
    <cellStyle name="40% - uthevingsfarge 2 5 3 7 2" xfId="12698"/>
    <cellStyle name="40% - uthevingsfarge 2 5 3 8" xfId="12699"/>
    <cellStyle name="40% - uthevingsfarge 2 5 3 8 2" xfId="12700"/>
    <cellStyle name="40% - uthevingsfarge 2 5 3 9" xfId="12701"/>
    <cellStyle name="40% - uthevingsfarge 2 5 3_Tabell 4.5-4.7" xfId="12638"/>
    <cellStyle name="40% - uthevingsfarge 2 5 4" xfId="679"/>
    <cellStyle name="40% - uthevingsfarge 2 5 4 10" xfId="12703"/>
    <cellStyle name="40% - uthevingsfarge 2 5 4 2" xfId="680"/>
    <cellStyle name="40% - uthevingsfarge 2 5 4 2 2" xfId="12705"/>
    <cellStyle name="40% - uthevingsfarge 2 5 4 2 2 2" xfId="12706"/>
    <cellStyle name="40% - uthevingsfarge 2 5 4 2 2 3" xfId="12707"/>
    <cellStyle name="40% - uthevingsfarge 2 5 4 2 3" xfId="12708"/>
    <cellStyle name="40% - uthevingsfarge 2 5 4 2 3 2" xfId="12709"/>
    <cellStyle name="40% - uthevingsfarge 2 5 4 2 3 3" xfId="12710"/>
    <cellStyle name="40% - uthevingsfarge 2 5 4 2 4" xfId="12711"/>
    <cellStyle name="40% - uthevingsfarge 2 5 4 2 5" xfId="12712"/>
    <cellStyle name="40% - uthevingsfarge 2 5 4 2_Tabell 4.5-4.7" xfId="12704"/>
    <cellStyle name="40% - uthevingsfarge 2 5 4 3" xfId="12713"/>
    <cellStyle name="40% - uthevingsfarge 2 5 4 3 2" xfId="12714"/>
    <cellStyle name="40% - uthevingsfarge 2 5 4 3 2 2" xfId="12715"/>
    <cellStyle name="40% - uthevingsfarge 2 5 4 3 2 3" xfId="12716"/>
    <cellStyle name="40% - uthevingsfarge 2 5 4 3 3" xfId="12717"/>
    <cellStyle name="40% - uthevingsfarge 2 5 4 3 3 2" xfId="12718"/>
    <cellStyle name="40% - uthevingsfarge 2 5 4 3 3 3" xfId="12719"/>
    <cellStyle name="40% - uthevingsfarge 2 5 4 3 4" xfId="12720"/>
    <cellStyle name="40% - uthevingsfarge 2 5 4 3 5" xfId="12721"/>
    <cellStyle name="40% - uthevingsfarge 2 5 4 4" xfId="12722"/>
    <cellStyle name="40% - uthevingsfarge 2 5 4 4 2" xfId="12723"/>
    <cellStyle name="40% - uthevingsfarge 2 5 4 4 3" xfId="12724"/>
    <cellStyle name="40% - uthevingsfarge 2 5 4 5" xfId="12725"/>
    <cellStyle name="40% - uthevingsfarge 2 5 4 5 2" xfId="12726"/>
    <cellStyle name="40% - uthevingsfarge 2 5 4 5 3" xfId="12727"/>
    <cellStyle name="40% - uthevingsfarge 2 5 4 6" xfId="12728"/>
    <cellStyle name="40% - uthevingsfarge 2 5 4 6 2" xfId="12729"/>
    <cellStyle name="40% - uthevingsfarge 2 5 4 7" xfId="12730"/>
    <cellStyle name="40% - uthevingsfarge 2 5 4 7 2" xfId="12731"/>
    <cellStyle name="40% - uthevingsfarge 2 5 4 8" xfId="12732"/>
    <cellStyle name="40% - uthevingsfarge 2 5 4 9" xfId="12733"/>
    <cellStyle name="40% - uthevingsfarge 2 5 4_Tabell 4.5-4.7" xfId="12702"/>
    <cellStyle name="40% - uthevingsfarge 2 5 5" xfId="681"/>
    <cellStyle name="40% - uthevingsfarge 2 5 5 2" xfId="12735"/>
    <cellStyle name="40% - uthevingsfarge 2 5 5 2 2" xfId="12736"/>
    <cellStyle name="40% - uthevingsfarge 2 5 5 2 3" xfId="12737"/>
    <cellStyle name="40% - uthevingsfarge 2 5 5 3" xfId="12738"/>
    <cellStyle name="40% - uthevingsfarge 2 5 5 3 2" xfId="12739"/>
    <cellStyle name="40% - uthevingsfarge 2 5 5 3 3" xfId="12740"/>
    <cellStyle name="40% - uthevingsfarge 2 5 5 4" xfId="12741"/>
    <cellStyle name="40% - uthevingsfarge 2 5 5 5" xfId="12742"/>
    <cellStyle name="40% - uthevingsfarge 2 5 5_Tabell 4.5-4.7" xfId="12734"/>
    <cellStyle name="40% - uthevingsfarge 2 5 6" xfId="12743"/>
    <cellStyle name="40% - uthevingsfarge 2 5 6 2" xfId="12744"/>
    <cellStyle name="40% - uthevingsfarge 2 5 6 2 2" xfId="12745"/>
    <cellStyle name="40% - uthevingsfarge 2 5 6 2 3" xfId="12746"/>
    <cellStyle name="40% - uthevingsfarge 2 5 6 3" xfId="12747"/>
    <cellStyle name="40% - uthevingsfarge 2 5 6 3 2" xfId="12748"/>
    <cellStyle name="40% - uthevingsfarge 2 5 6 3 3" xfId="12749"/>
    <cellStyle name="40% - uthevingsfarge 2 5 6 4" xfId="12750"/>
    <cellStyle name="40% - uthevingsfarge 2 5 6 5" xfId="12751"/>
    <cellStyle name="40% - uthevingsfarge 2 5 7" xfId="12752"/>
    <cellStyle name="40% - uthevingsfarge 2 5 7 2" xfId="12753"/>
    <cellStyle name="40% - uthevingsfarge 2 5 7 3" xfId="12754"/>
    <cellStyle name="40% - uthevingsfarge 2 5 8" xfId="12755"/>
    <cellStyle name="40% - uthevingsfarge 2 5 8 2" xfId="12756"/>
    <cellStyle name="40% - uthevingsfarge 2 5 8 3" xfId="12757"/>
    <cellStyle name="40% - uthevingsfarge 2 5 9" xfId="12758"/>
    <cellStyle name="40% - uthevingsfarge 2 5 9 2" xfId="12759"/>
    <cellStyle name="40% - uthevingsfarge 2 5_Tabell 4.5-4.7" xfId="12504"/>
    <cellStyle name="40% - uthevingsfarge 2 6" xfId="682"/>
    <cellStyle name="40% - uthevingsfarge 2 6 10" xfId="12761"/>
    <cellStyle name="40% - uthevingsfarge 2 6 11" xfId="12762"/>
    <cellStyle name="40% - uthevingsfarge 2 6 12" xfId="12763"/>
    <cellStyle name="40% - uthevingsfarge 2 6 2" xfId="683"/>
    <cellStyle name="40% - uthevingsfarge 2 6 2 10" xfId="12765"/>
    <cellStyle name="40% - uthevingsfarge 2 6 2 11" xfId="12766"/>
    <cellStyle name="40% - uthevingsfarge 2 6 2 2" xfId="684"/>
    <cellStyle name="40% - uthevingsfarge 2 6 2 2 10" xfId="12768"/>
    <cellStyle name="40% - uthevingsfarge 2 6 2 2 2" xfId="685"/>
    <cellStyle name="40% - uthevingsfarge 2 6 2 2 2 2" xfId="12770"/>
    <cellStyle name="40% - uthevingsfarge 2 6 2 2 2 2 2" xfId="12771"/>
    <cellStyle name="40% - uthevingsfarge 2 6 2 2 2 2 3" xfId="12772"/>
    <cellStyle name="40% - uthevingsfarge 2 6 2 2 2 3" xfId="12773"/>
    <cellStyle name="40% - uthevingsfarge 2 6 2 2 2 3 2" xfId="12774"/>
    <cellStyle name="40% - uthevingsfarge 2 6 2 2 2 3 3" xfId="12775"/>
    <cellStyle name="40% - uthevingsfarge 2 6 2 2 2 4" xfId="12776"/>
    <cellStyle name="40% - uthevingsfarge 2 6 2 2 2 5" xfId="12777"/>
    <cellStyle name="40% - uthevingsfarge 2 6 2 2 2_Tabell 4.5-4.7" xfId="12769"/>
    <cellStyle name="40% - uthevingsfarge 2 6 2 2 3" xfId="12778"/>
    <cellStyle name="40% - uthevingsfarge 2 6 2 2 3 2" xfId="12779"/>
    <cellStyle name="40% - uthevingsfarge 2 6 2 2 3 2 2" xfId="12780"/>
    <cellStyle name="40% - uthevingsfarge 2 6 2 2 3 2 3" xfId="12781"/>
    <cellStyle name="40% - uthevingsfarge 2 6 2 2 3 3" xfId="12782"/>
    <cellStyle name="40% - uthevingsfarge 2 6 2 2 3 3 2" xfId="12783"/>
    <cellStyle name="40% - uthevingsfarge 2 6 2 2 3 3 3" xfId="12784"/>
    <cellStyle name="40% - uthevingsfarge 2 6 2 2 3 4" xfId="12785"/>
    <cellStyle name="40% - uthevingsfarge 2 6 2 2 3 5" xfId="12786"/>
    <cellStyle name="40% - uthevingsfarge 2 6 2 2 4" xfId="12787"/>
    <cellStyle name="40% - uthevingsfarge 2 6 2 2 4 2" xfId="12788"/>
    <cellStyle name="40% - uthevingsfarge 2 6 2 2 4 3" xfId="12789"/>
    <cellStyle name="40% - uthevingsfarge 2 6 2 2 5" xfId="12790"/>
    <cellStyle name="40% - uthevingsfarge 2 6 2 2 5 2" xfId="12791"/>
    <cellStyle name="40% - uthevingsfarge 2 6 2 2 5 3" xfId="12792"/>
    <cellStyle name="40% - uthevingsfarge 2 6 2 2 6" xfId="12793"/>
    <cellStyle name="40% - uthevingsfarge 2 6 2 2 6 2" xfId="12794"/>
    <cellStyle name="40% - uthevingsfarge 2 6 2 2 7" xfId="12795"/>
    <cellStyle name="40% - uthevingsfarge 2 6 2 2 7 2" xfId="12796"/>
    <cellStyle name="40% - uthevingsfarge 2 6 2 2 8" xfId="12797"/>
    <cellStyle name="40% - uthevingsfarge 2 6 2 2 9" xfId="12798"/>
    <cellStyle name="40% - uthevingsfarge 2 6 2 2_Tabell 4.5-4.7" xfId="12767"/>
    <cellStyle name="40% - uthevingsfarge 2 6 2 3" xfId="686"/>
    <cellStyle name="40% - uthevingsfarge 2 6 2 3 2" xfId="12800"/>
    <cellStyle name="40% - uthevingsfarge 2 6 2 3 2 2" xfId="12801"/>
    <cellStyle name="40% - uthevingsfarge 2 6 2 3 2 3" xfId="12802"/>
    <cellStyle name="40% - uthevingsfarge 2 6 2 3 3" xfId="12803"/>
    <cellStyle name="40% - uthevingsfarge 2 6 2 3 3 2" xfId="12804"/>
    <cellStyle name="40% - uthevingsfarge 2 6 2 3 3 3" xfId="12805"/>
    <cellStyle name="40% - uthevingsfarge 2 6 2 3 4" xfId="12806"/>
    <cellStyle name="40% - uthevingsfarge 2 6 2 3 5" xfId="12807"/>
    <cellStyle name="40% - uthevingsfarge 2 6 2 3_Tabell 4.5-4.7" xfId="12799"/>
    <cellStyle name="40% - uthevingsfarge 2 6 2 4" xfId="12808"/>
    <cellStyle name="40% - uthevingsfarge 2 6 2 4 2" xfId="12809"/>
    <cellStyle name="40% - uthevingsfarge 2 6 2 4 2 2" xfId="12810"/>
    <cellStyle name="40% - uthevingsfarge 2 6 2 4 2 3" xfId="12811"/>
    <cellStyle name="40% - uthevingsfarge 2 6 2 4 3" xfId="12812"/>
    <cellStyle name="40% - uthevingsfarge 2 6 2 4 3 2" xfId="12813"/>
    <cellStyle name="40% - uthevingsfarge 2 6 2 4 3 3" xfId="12814"/>
    <cellStyle name="40% - uthevingsfarge 2 6 2 4 4" xfId="12815"/>
    <cellStyle name="40% - uthevingsfarge 2 6 2 4 5" xfId="12816"/>
    <cellStyle name="40% - uthevingsfarge 2 6 2 5" xfId="12817"/>
    <cellStyle name="40% - uthevingsfarge 2 6 2 5 2" xfId="12818"/>
    <cellStyle name="40% - uthevingsfarge 2 6 2 5 3" xfId="12819"/>
    <cellStyle name="40% - uthevingsfarge 2 6 2 6" xfId="12820"/>
    <cellStyle name="40% - uthevingsfarge 2 6 2 6 2" xfId="12821"/>
    <cellStyle name="40% - uthevingsfarge 2 6 2 6 3" xfId="12822"/>
    <cellStyle name="40% - uthevingsfarge 2 6 2 7" xfId="12823"/>
    <cellStyle name="40% - uthevingsfarge 2 6 2 7 2" xfId="12824"/>
    <cellStyle name="40% - uthevingsfarge 2 6 2 8" xfId="12825"/>
    <cellStyle name="40% - uthevingsfarge 2 6 2 8 2" xfId="12826"/>
    <cellStyle name="40% - uthevingsfarge 2 6 2 9" xfId="12827"/>
    <cellStyle name="40% - uthevingsfarge 2 6 2_Tabell 4.5-4.7" xfId="12764"/>
    <cellStyle name="40% - uthevingsfarge 2 6 3" xfId="687"/>
    <cellStyle name="40% - uthevingsfarge 2 6 3 10" xfId="12829"/>
    <cellStyle name="40% - uthevingsfarge 2 6 3 2" xfId="688"/>
    <cellStyle name="40% - uthevingsfarge 2 6 3 2 2" xfId="12831"/>
    <cellStyle name="40% - uthevingsfarge 2 6 3 2 2 2" xfId="12832"/>
    <cellStyle name="40% - uthevingsfarge 2 6 3 2 2 3" xfId="12833"/>
    <cellStyle name="40% - uthevingsfarge 2 6 3 2 3" xfId="12834"/>
    <cellStyle name="40% - uthevingsfarge 2 6 3 2 3 2" xfId="12835"/>
    <cellStyle name="40% - uthevingsfarge 2 6 3 2 3 3" xfId="12836"/>
    <cellStyle name="40% - uthevingsfarge 2 6 3 2 4" xfId="12837"/>
    <cellStyle name="40% - uthevingsfarge 2 6 3 2 5" xfId="12838"/>
    <cellStyle name="40% - uthevingsfarge 2 6 3 2_Tabell 4.5-4.7" xfId="12830"/>
    <cellStyle name="40% - uthevingsfarge 2 6 3 3" xfId="12839"/>
    <cellStyle name="40% - uthevingsfarge 2 6 3 3 2" xfId="12840"/>
    <cellStyle name="40% - uthevingsfarge 2 6 3 3 2 2" xfId="12841"/>
    <cellStyle name="40% - uthevingsfarge 2 6 3 3 2 3" xfId="12842"/>
    <cellStyle name="40% - uthevingsfarge 2 6 3 3 3" xfId="12843"/>
    <cellStyle name="40% - uthevingsfarge 2 6 3 3 3 2" xfId="12844"/>
    <cellStyle name="40% - uthevingsfarge 2 6 3 3 3 3" xfId="12845"/>
    <cellStyle name="40% - uthevingsfarge 2 6 3 3 4" xfId="12846"/>
    <cellStyle name="40% - uthevingsfarge 2 6 3 3 5" xfId="12847"/>
    <cellStyle name="40% - uthevingsfarge 2 6 3 4" xfId="12848"/>
    <cellStyle name="40% - uthevingsfarge 2 6 3 4 2" xfId="12849"/>
    <cellStyle name="40% - uthevingsfarge 2 6 3 4 3" xfId="12850"/>
    <cellStyle name="40% - uthevingsfarge 2 6 3 5" xfId="12851"/>
    <cellStyle name="40% - uthevingsfarge 2 6 3 5 2" xfId="12852"/>
    <cellStyle name="40% - uthevingsfarge 2 6 3 5 3" xfId="12853"/>
    <cellStyle name="40% - uthevingsfarge 2 6 3 6" xfId="12854"/>
    <cellStyle name="40% - uthevingsfarge 2 6 3 6 2" xfId="12855"/>
    <cellStyle name="40% - uthevingsfarge 2 6 3 7" xfId="12856"/>
    <cellStyle name="40% - uthevingsfarge 2 6 3 7 2" xfId="12857"/>
    <cellStyle name="40% - uthevingsfarge 2 6 3 8" xfId="12858"/>
    <cellStyle name="40% - uthevingsfarge 2 6 3 9" xfId="12859"/>
    <cellStyle name="40% - uthevingsfarge 2 6 3_Tabell 4.5-4.7" xfId="12828"/>
    <cellStyle name="40% - uthevingsfarge 2 6 4" xfId="689"/>
    <cellStyle name="40% - uthevingsfarge 2 6 4 2" xfId="12861"/>
    <cellStyle name="40% - uthevingsfarge 2 6 4 2 2" xfId="12862"/>
    <cellStyle name="40% - uthevingsfarge 2 6 4 2 3" xfId="12863"/>
    <cellStyle name="40% - uthevingsfarge 2 6 4 3" xfId="12864"/>
    <cellStyle name="40% - uthevingsfarge 2 6 4 3 2" xfId="12865"/>
    <cellStyle name="40% - uthevingsfarge 2 6 4 3 3" xfId="12866"/>
    <cellStyle name="40% - uthevingsfarge 2 6 4 4" xfId="12867"/>
    <cellStyle name="40% - uthevingsfarge 2 6 4 5" xfId="12868"/>
    <cellStyle name="40% - uthevingsfarge 2 6 4_Tabell 4.5-4.7" xfId="12860"/>
    <cellStyle name="40% - uthevingsfarge 2 6 5" xfId="12869"/>
    <cellStyle name="40% - uthevingsfarge 2 6 5 2" xfId="12870"/>
    <cellStyle name="40% - uthevingsfarge 2 6 5 2 2" xfId="12871"/>
    <cellStyle name="40% - uthevingsfarge 2 6 5 2 3" xfId="12872"/>
    <cellStyle name="40% - uthevingsfarge 2 6 5 3" xfId="12873"/>
    <cellStyle name="40% - uthevingsfarge 2 6 5 3 2" xfId="12874"/>
    <cellStyle name="40% - uthevingsfarge 2 6 5 3 3" xfId="12875"/>
    <cellStyle name="40% - uthevingsfarge 2 6 5 4" xfId="12876"/>
    <cellStyle name="40% - uthevingsfarge 2 6 5 5" xfId="12877"/>
    <cellStyle name="40% - uthevingsfarge 2 6 6" xfId="12878"/>
    <cellStyle name="40% - uthevingsfarge 2 6 6 2" xfId="12879"/>
    <cellStyle name="40% - uthevingsfarge 2 6 6 3" xfId="12880"/>
    <cellStyle name="40% - uthevingsfarge 2 6 7" xfId="12881"/>
    <cellStyle name="40% - uthevingsfarge 2 6 7 2" xfId="12882"/>
    <cellStyle name="40% - uthevingsfarge 2 6 7 3" xfId="12883"/>
    <cellStyle name="40% - uthevingsfarge 2 6 8" xfId="12884"/>
    <cellStyle name="40% - uthevingsfarge 2 6 8 2" xfId="12885"/>
    <cellStyle name="40% - uthevingsfarge 2 6 9" xfId="12886"/>
    <cellStyle name="40% - uthevingsfarge 2 6 9 2" xfId="12887"/>
    <cellStyle name="40% - uthevingsfarge 2 6_Tabell 4.5-4.7" xfId="12760"/>
    <cellStyle name="40% - uthevingsfarge 2 7" xfId="690"/>
    <cellStyle name="40% - uthevingsfarge 2 7 10" xfId="12889"/>
    <cellStyle name="40% - uthevingsfarge 2 7 11" xfId="12890"/>
    <cellStyle name="40% - uthevingsfarge 2 7 2" xfId="691"/>
    <cellStyle name="40% - uthevingsfarge 2 7 2 10" xfId="12892"/>
    <cellStyle name="40% - uthevingsfarge 2 7 2 2" xfId="692"/>
    <cellStyle name="40% - uthevingsfarge 2 7 2 2 2" xfId="12894"/>
    <cellStyle name="40% - uthevingsfarge 2 7 2 2 2 2" xfId="12895"/>
    <cellStyle name="40% - uthevingsfarge 2 7 2 2 2 3" xfId="12896"/>
    <cellStyle name="40% - uthevingsfarge 2 7 2 2 3" xfId="12897"/>
    <cellStyle name="40% - uthevingsfarge 2 7 2 2 3 2" xfId="12898"/>
    <cellStyle name="40% - uthevingsfarge 2 7 2 2 3 3" xfId="12899"/>
    <cellStyle name="40% - uthevingsfarge 2 7 2 2 4" xfId="12900"/>
    <cellStyle name="40% - uthevingsfarge 2 7 2 2 5" xfId="12901"/>
    <cellStyle name="40% - uthevingsfarge 2 7 2 2_Tabell 4.5-4.7" xfId="12893"/>
    <cellStyle name="40% - uthevingsfarge 2 7 2 3" xfId="12902"/>
    <cellStyle name="40% - uthevingsfarge 2 7 2 3 2" xfId="12903"/>
    <cellStyle name="40% - uthevingsfarge 2 7 2 3 2 2" xfId="12904"/>
    <cellStyle name="40% - uthevingsfarge 2 7 2 3 2 3" xfId="12905"/>
    <cellStyle name="40% - uthevingsfarge 2 7 2 3 3" xfId="12906"/>
    <cellStyle name="40% - uthevingsfarge 2 7 2 3 3 2" xfId="12907"/>
    <cellStyle name="40% - uthevingsfarge 2 7 2 3 3 3" xfId="12908"/>
    <cellStyle name="40% - uthevingsfarge 2 7 2 3 4" xfId="12909"/>
    <cellStyle name="40% - uthevingsfarge 2 7 2 3 5" xfId="12910"/>
    <cellStyle name="40% - uthevingsfarge 2 7 2 4" xfId="12911"/>
    <cellStyle name="40% - uthevingsfarge 2 7 2 4 2" xfId="12912"/>
    <cellStyle name="40% - uthevingsfarge 2 7 2 4 3" xfId="12913"/>
    <cellStyle name="40% - uthevingsfarge 2 7 2 5" xfId="12914"/>
    <cellStyle name="40% - uthevingsfarge 2 7 2 5 2" xfId="12915"/>
    <cellStyle name="40% - uthevingsfarge 2 7 2 5 3" xfId="12916"/>
    <cellStyle name="40% - uthevingsfarge 2 7 2 6" xfId="12917"/>
    <cellStyle name="40% - uthevingsfarge 2 7 2 6 2" xfId="12918"/>
    <cellStyle name="40% - uthevingsfarge 2 7 2 7" xfId="12919"/>
    <cellStyle name="40% - uthevingsfarge 2 7 2 7 2" xfId="12920"/>
    <cellStyle name="40% - uthevingsfarge 2 7 2 8" xfId="12921"/>
    <cellStyle name="40% - uthevingsfarge 2 7 2 9" xfId="12922"/>
    <cellStyle name="40% - uthevingsfarge 2 7 2_Tabell 4.5-4.7" xfId="12891"/>
    <cellStyle name="40% - uthevingsfarge 2 7 3" xfId="693"/>
    <cellStyle name="40% - uthevingsfarge 2 7 3 2" xfId="12924"/>
    <cellStyle name="40% - uthevingsfarge 2 7 3 2 2" xfId="12925"/>
    <cellStyle name="40% - uthevingsfarge 2 7 3 2 3" xfId="12926"/>
    <cellStyle name="40% - uthevingsfarge 2 7 3 3" xfId="12927"/>
    <cellStyle name="40% - uthevingsfarge 2 7 3 3 2" xfId="12928"/>
    <cellStyle name="40% - uthevingsfarge 2 7 3 3 3" xfId="12929"/>
    <cellStyle name="40% - uthevingsfarge 2 7 3 4" xfId="12930"/>
    <cellStyle name="40% - uthevingsfarge 2 7 3 5" xfId="12931"/>
    <cellStyle name="40% - uthevingsfarge 2 7 3_Tabell 4.5-4.7" xfId="12923"/>
    <cellStyle name="40% - uthevingsfarge 2 7 4" xfId="12932"/>
    <cellStyle name="40% - uthevingsfarge 2 7 4 2" xfId="12933"/>
    <cellStyle name="40% - uthevingsfarge 2 7 4 2 2" xfId="12934"/>
    <cellStyle name="40% - uthevingsfarge 2 7 4 2 3" xfId="12935"/>
    <cellStyle name="40% - uthevingsfarge 2 7 4 3" xfId="12936"/>
    <cellStyle name="40% - uthevingsfarge 2 7 4 3 2" xfId="12937"/>
    <cellStyle name="40% - uthevingsfarge 2 7 4 3 3" xfId="12938"/>
    <cellStyle name="40% - uthevingsfarge 2 7 4 4" xfId="12939"/>
    <cellStyle name="40% - uthevingsfarge 2 7 4 5" xfId="12940"/>
    <cellStyle name="40% - uthevingsfarge 2 7 5" xfId="12941"/>
    <cellStyle name="40% - uthevingsfarge 2 7 5 2" xfId="12942"/>
    <cellStyle name="40% - uthevingsfarge 2 7 5 3" xfId="12943"/>
    <cellStyle name="40% - uthevingsfarge 2 7 6" xfId="12944"/>
    <cellStyle name="40% - uthevingsfarge 2 7 6 2" xfId="12945"/>
    <cellStyle name="40% - uthevingsfarge 2 7 6 3" xfId="12946"/>
    <cellStyle name="40% - uthevingsfarge 2 7 7" xfId="12947"/>
    <cellStyle name="40% - uthevingsfarge 2 7 7 2" xfId="12948"/>
    <cellStyle name="40% - uthevingsfarge 2 7 8" xfId="12949"/>
    <cellStyle name="40% - uthevingsfarge 2 7 8 2" xfId="12950"/>
    <cellStyle name="40% - uthevingsfarge 2 7 9" xfId="12951"/>
    <cellStyle name="40% - uthevingsfarge 2 7_Tabell 4.5-4.7" xfId="12888"/>
    <cellStyle name="40% - uthevingsfarge 2 8" xfId="694"/>
    <cellStyle name="40% - uthevingsfarge 2 8 10" xfId="12953"/>
    <cellStyle name="40% - uthevingsfarge 2 8 11" xfId="12954"/>
    <cellStyle name="40% - uthevingsfarge 2 8 2" xfId="695"/>
    <cellStyle name="40% - uthevingsfarge 2 8 2 10" xfId="12956"/>
    <cellStyle name="40% - uthevingsfarge 2 8 2 2" xfId="696"/>
    <cellStyle name="40% - uthevingsfarge 2 8 2 2 2" xfId="12958"/>
    <cellStyle name="40% - uthevingsfarge 2 8 2 2 2 2" xfId="12959"/>
    <cellStyle name="40% - uthevingsfarge 2 8 2 2 2 3" xfId="12960"/>
    <cellStyle name="40% - uthevingsfarge 2 8 2 2 3" xfId="12961"/>
    <cellStyle name="40% - uthevingsfarge 2 8 2 2 3 2" xfId="12962"/>
    <cellStyle name="40% - uthevingsfarge 2 8 2 2 3 3" xfId="12963"/>
    <cellStyle name="40% - uthevingsfarge 2 8 2 2 4" xfId="12964"/>
    <cellStyle name="40% - uthevingsfarge 2 8 2 2 5" xfId="12965"/>
    <cellStyle name="40% - uthevingsfarge 2 8 2 2_Tabell 4.5-4.7" xfId="12957"/>
    <cellStyle name="40% - uthevingsfarge 2 8 2 3" xfId="12966"/>
    <cellStyle name="40% - uthevingsfarge 2 8 2 3 2" xfId="12967"/>
    <cellStyle name="40% - uthevingsfarge 2 8 2 3 2 2" xfId="12968"/>
    <cellStyle name="40% - uthevingsfarge 2 8 2 3 2 3" xfId="12969"/>
    <cellStyle name="40% - uthevingsfarge 2 8 2 3 3" xfId="12970"/>
    <cellStyle name="40% - uthevingsfarge 2 8 2 3 3 2" xfId="12971"/>
    <cellStyle name="40% - uthevingsfarge 2 8 2 3 3 3" xfId="12972"/>
    <cellStyle name="40% - uthevingsfarge 2 8 2 3 4" xfId="12973"/>
    <cellStyle name="40% - uthevingsfarge 2 8 2 3 5" xfId="12974"/>
    <cellStyle name="40% - uthevingsfarge 2 8 2 4" xfId="12975"/>
    <cellStyle name="40% - uthevingsfarge 2 8 2 4 2" xfId="12976"/>
    <cellStyle name="40% - uthevingsfarge 2 8 2 4 3" xfId="12977"/>
    <cellStyle name="40% - uthevingsfarge 2 8 2 5" xfId="12978"/>
    <cellStyle name="40% - uthevingsfarge 2 8 2 5 2" xfId="12979"/>
    <cellStyle name="40% - uthevingsfarge 2 8 2 5 3" xfId="12980"/>
    <cellStyle name="40% - uthevingsfarge 2 8 2 6" xfId="12981"/>
    <cellStyle name="40% - uthevingsfarge 2 8 2 6 2" xfId="12982"/>
    <cellStyle name="40% - uthevingsfarge 2 8 2 7" xfId="12983"/>
    <cellStyle name="40% - uthevingsfarge 2 8 2 7 2" xfId="12984"/>
    <cellStyle name="40% - uthevingsfarge 2 8 2 8" xfId="12985"/>
    <cellStyle name="40% - uthevingsfarge 2 8 2 9" xfId="12986"/>
    <cellStyle name="40% - uthevingsfarge 2 8 2_Tabell 4.5-4.7" xfId="12955"/>
    <cellStyle name="40% - uthevingsfarge 2 8 3" xfId="697"/>
    <cellStyle name="40% - uthevingsfarge 2 8 3 2" xfId="12988"/>
    <cellStyle name="40% - uthevingsfarge 2 8 3 2 2" xfId="12989"/>
    <cellStyle name="40% - uthevingsfarge 2 8 3 2 3" xfId="12990"/>
    <cellStyle name="40% - uthevingsfarge 2 8 3 3" xfId="12991"/>
    <cellStyle name="40% - uthevingsfarge 2 8 3 3 2" xfId="12992"/>
    <cellStyle name="40% - uthevingsfarge 2 8 3 3 3" xfId="12993"/>
    <cellStyle name="40% - uthevingsfarge 2 8 3 4" xfId="12994"/>
    <cellStyle name="40% - uthevingsfarge 2 8 3 5" xfId="12995"/>
    <cellStyle name="40% - uthevingsfarge 2 8 3_Tabell 4.5-4.7" xfId="12987"/>
    <cellStyle name="40% - uthevingsfarge 2 8 4" xfId="12996"/>
    <cellStyle name="40% - uthevingsfarge 2 8 4 2" xfId="12997"/>
    <cellStyle name="40% - uthevingsfarge 2 8 4 2 2" xfId="12998"/>
    <cellStyle name="40% - uthevingsfarge 2 8 4 2 3" xfId="12999"/>
    <cellStyle name="40% - uthevingsfarge 2 8 4 3" xfId="13000"/>
    <cellStyle name="40% - uthevingsfarge 2 8 4 3 2" xfId="13001"/>
    <cellStyle name="40% - uthevingsfarge 2 8 4 3 3" xfId="13002"/>
    <cellStyle name="40% - uthevingsfarge 2 8 4 4" xfId="13003"/>
    <cellStyle name="40% - uthevingsfarge 2 8 4 5" xfId="13004"/>
    <cellStyle name="40% - uthevingsfarge 2 8 5" xfId="13005"/>
    <cellStyle name="40% - uthevingsfarge 2 8 5 2" xfId="13006"/>
    <cellStyle name="40% - uthevingsfarge 2 8 5 3" xfId="13007"/>
    <cellStyle name="40% - uthevingsfarge 2 8 6" xfId="13008"/>
    <cellStyle name="40% - uthevingsfarge 2 8 6 2" xfId="13009"/>
    <cellStyle name="40% - uthevingsfarge 2 8 6 3" xfId="13010"/>
    <cellStyle name="40% - uthevingsfarge 2 8 7" xfId="13011"/>
    <cellStyle name="40% - uthevingsfarge 2 8 7 2" xfId="13012"/>
    <cellStyle name="40% - uthevingsfarge 2 8 8" xfId="13013"/>
    <cellStyle name="40% - uthevingsfarge 2 8 8 2" xfId="13014"/>
    <cellStyle name="40% - uthevingsfarge 2 8 9" xfId="13015"/>
    <cellStyle name="40% - uthevingsfarge 2 8_Tabell 4.5-4.7" xfId="12952"/>
    <cellStyle name="40% - uthevingsfarge 2 9" xfId="698"/>
    <cellStyle name="40% - uthevingsfarge 2 9 10" xfId="13017"/>
    <cellStyle name="40% - uthevingsfarge 2 9 2" xfId="699"/>
    <cellStyle name="40% - uthevingsfarge 2 9 2 2" xfId="13019"/>
    <cellStyle name="40% - uthevingsfarge 2 9 2 2 2" xfId="13020"/>
    <cellStyle name="40% - uthevingsfarge 2 9 2 2 3" xfId="13021"/>
    <cellStyle name="40% - uthevingsfarge 2 9 2 3" xfId="13022"/>
    <cellStyle name="40% - uthevingsfarge 2 9 2 3 2" xfId="13023"/>
    <cellStyle name="40% - uthevingsfarge 2 9 2 3 3" xfId="13024"/>
    <cellStyle name="40% - uthevingsfarge 2 9 2 4" xfId="13025"/>
    <cellStyle name="40% - uthevingsfarge 2 9 2 5" xfId="13026"/>
    <cellStyle name="40% - uthevingsfarge 2 9 2_Tabell 4.5-4.7" xfId="13018"/>
    <cellStyle name="40% - uthevingsfarge 2 9 3" xfId="13027"/>
    <cellStyle name="40% - uthevingsfarge 2 9 3 2" xfId="13028"/>
    <cellStyle name="40% - uthevingsfarge 2 9 3 2 2" xfId="13029"/>
    <cellStyle name="40% - uthevingsfarge 2 9 3 2 3" xfId="13030"/>
    <cellStyle name="40% - uthevingsfarge 2 9 3 3" xfId="13031"/>
    <cellStyle name="40% - uthevingsfarge 2 9 3 3 2" xfId="13032"/>
    <cellStyle name="40% - uthevingsfarge 2 9 3 3 3" xfId="13033"/>
    <cellStyle name="40% - uthevingsfarge 2 9 3 4" xfId="13034"/>
    <cellStyle name="40% - uthevingsfarge 2 9 3 5" xfId="13035"/>
    <cellStyle name="40% - uthevingsfarge 2 9 4" xfId="13036"/>
    <cellStyle name="40% - uthevingsfarge 2 9 4 2" xfId="13037"/>
    <cellStyle name="40% - uthevingsfarge 2 9 4 3" xfId="13038"/>
    <cellStyle name="40% - uthevingsfarge 2 9 5" xfId="13039"/>
    <cellStyle name="40% - uthevingsfarge 2 9 5 2" xfId="13040"/>
    <cellStyle name="40% - uthevingsfarge 2 9 5 3" xfId="13041"/>
    <cellStyle name="40% - uthevingsfarge 2 9 6" xfId="13042"/>
    <cellStyle name="40% - uthevingsfarge 2 9 6 2" xfId="13043"/>
    <cellStyle name="40% - uthevingsfarge 2 9 7" xfId="13044"/>
    <cellStyle name="40% - uthevingsfarge 2 9 7 2" xfId="13045"/>
    <cellStyle name="40% - uthevingsfarge 2 9 8" xfId="13046"/>
    <cellStyle name="40% - uthevingsfarge 2 9 9" xfId="13047"/>
    <cellStyle name="40% - uthevingsfarge 2 9_Tabell 4.5-4.7" xfId="13016"/>
    <cellStyle name="40% - uthevingsfarge 3 10" xfId="700"/>
    <cellStyle name="40% - uthevingsfarge 3 10 2" xfId="13049"/>
    <cellStyle name="40% - uthevingsfarge 3 10 2 2" xfId="13050"/>
    <cellStyle name="40% - uthevingsfarge 3 10 2 3" xfId="13051"/>
    <cellStyle name="40% - uthevingsfarge 3 10 3" xfId="13052"/>
    <cellStyle name="40% - uthevingsfarge 3 10 3 2" xfId="13053"/>
    <cellStyle name="40% - uthevingsfarge 3 10 3 3" xfId="13054"/>
    <cellStyle name="40% - uthevingsfarge 3 10 4" xfId="13055"/>
    <cellStyle name="40% - uthevingsfarge 3 10 5" xfId="13056"/>
    <cellStyle name="40% - uthevingsfarge 3 10_Tabell 4.5-4.7" xfId="13048"/>
    <cellStyle name="40% - uthevingsfarge 3 11" xfId="13057"/>
    <cellStyle name="40% - uthevingsfarge 3 11 2" xfId="13058"/>
    <cellStyle name="40% - uthevingsfarge 3 11 2 2" xfId="13059"/>
    <cellStyle name="40% - uthevingsfarge 3 11 2 3" xfId="13060"/>
    <cellStyle name="40% - uthevingsfarge 3 11 3" xfId="13061"/>
    <cellStyle name="40% - uthevingsfarge 3 11 3 2" xfId="13062"/>
    <cellStyle name="40% - uthevingsfarge 3 11 3 3" xfId="13063"/>
    <cellStyle name="40% - uthevingsfarge 3 11 4" xfId="13064"/>
    <cellStyle name="40% - uthevingsfarge 3 11 5" xfId="13065"/>
    <cellStyle name="40% - uthevingsfarge 3 12" xfId="13066"/>
    <cellStyle name="40% - uthevingsfarge 3 12 2" xfId="13067"/>
    <cellStyle name="40% - uthevingsfarge 3 12 3" xfId="13068"/>
    <cellStyle name="40% - uthevingsfarge 3 13" xfId="13069"/>
    <cellStyle name="40% - uthevingsfarge 3 13 2" xfId="13070"/>
    <cellStyle name="40% - uthevingsfarge 3 13 3" xfId="13071"/>
    <cellStyle name="40% - uthevingsfarge 3 14" xfId="13072"/>
    <cellStyle name="40% - uthevingsfarge 3 14 2" xfId="13073"/>
    <cellStyle name="40% - uthevingsfarge 3 15" xfId="13074"/>
    <cellStyle name="40% - uthevingsfarge 3 15 2" xfId="13075"/>
    <cellStyle name="40% - uthevingsfarge 3 16" xfId="13076"/>
    <cellStyle name="40% - uthevingsfarge 3 17" xfId="13077"/>
    <cellStyle name="40% - uthevingsfarge 3 18" xfId="13078"/>
    <cellStyle name="40% - uthevingsfarge 3 2" xfId="701"/>
    <cellStyle name="40% - uthevingsfarge 3 2 10" xfId="13080"/>
    <cellStyle name="40% - uthevingsfarge 3 2 10 2" xfId="13081"/>
    <cellStyle name="40% - uthevingsfarge 3 2 11" xfId="13082"/>
    <cellStyle name="40% - uthevingsfarge 3 2 11 2" xfId="13083"/>
    <cellStyle name="40% - uthevingsfarge 3 2 12" xfId="13084"/>
    <cellStyle name="40% - uthevingsfarge 3 2 13" xfId="13085"/>
    <cellStyle name="40% - uthevingsfarge 3 2 14" xfId="13086"/>
    <cellStyle name="40% - uthevingsfarge 3 2 2" xfId="702"/>
    <cellStyle name="40% - uthevingsfarge 3 2 2 10" xfId="13088"/>
    <cellStyle name="40% - uthevingsfarge 3 2 2 11" xfId="13089"/>
    <cellStyle name="40% - uthevingsfarge 3 2 2 12" xfId="13090"/>
    <cellStyle name="40% - uthevingsfarge 3 2 2 2" xfId="703"/>
    <cellStyle name="40% - uthevingsfarge 3 2 2 2 10" xfId="13092"/>
    <cellStyle name="40% - uthevingsfarge 3 2 2 2 11" xfId="13093"/>
    <cellStyle name="40% - uthevingsfarge 3 2 2 2 2" xfId="704"/>
    <cellStyle name="40% - uthevingsfarge 3 2 2 2 2 10" xfId="13095"/>
    <cellStyle name="40% - uthevingsfarge 3 2 2 2 2 2" xfId="705"/>
    <cellStyle name="40% - uthevingsfarge 3 2 2 2 2 2 2" xfId="13097"/>
    <cellStyle name="40% - uthevingsfarge 3 2 2 2 2 2 2 2" xfId="13098"/>
    <cellStyle name="40% - uthevingsfarge 3 2 2 2 2 2 2 3" xfId="13099"/>
    <cellStyle name="40% - uthevingsfarge 3 2 2 2 2 2 3" xfId="13100"/>
    <cellStyle name="40% - uthevingsfarge 3 2 2 2 2 2 3 2" xfId="13101"/>
    <cellStyle name="40% - uthevingsfarge 3 2 2 2 2 2 3 3" xfId="13102"/>
    <cellStyle name="40% - uthevingsfarge 3 2 2 2 2 2 4" xfId="13103"/>
    <cellStyle name="40% - uthevingsfarge 3 2 2 2 2 2 5" xfId="13104"/>
    <cellStyle name="40% - uthevingsfarge 3 2 2 2 2 2_Tabell 4.5-4.7" xfId="13096"/>
    <cellStyle name="40% - uthevingsfarge 3 2 2 2 2 3" xfId="13105"/>
    <cellStyle name="40% - uthevingsfarge 3 2 2 2 2 3 2" xfId="13106"/>
    <cellStyle name="40% - uthevingsfarge 3 2 2 2 2 3 2 2" xfId="13107"/>
    <cellStyle name="40% - uthevingsfarge 3 2 2 2 2 3 2 3" xfId="13108"/>
    <cellStyle name="40% - uthevingsfarge 3 2 2 2 2 3 3" xfId="13109"/>
    <cellStyle name="40% - uthevingsfarge 3 2 2 2 2 3 3 2" xfId="13110"/>
    <cellStyle name="40% - uthevingsfarge 3 2 2 2 2 3 3 3" xfId="13111"/>
    <cellStyle name="40% - uthevingsfarge 3 2 2 2 2 3 4" xfId="13112"/>
    <cellStyle name="40% - uthevingsfarge 3 2 2 2 2 3 5" xfId="13113"/>
    <cellStyle name="40% - uthevingsfarge 3 2 2 2 2 4" xfId="13114"/>
    <cellStyle name="40% - uthevingsfarge 3 2 2 2 2 4 2" xfId="13115"/>
    <cellStyle name="40% - uthevingsfarge 3 2 2 2 2 4 3" xfId="13116"/>
    <cellStyle name="40% - uthevingsfarge 3 2 2 2 2 5" xfId="13117"/>
    <cellStyle name="40% - uthevingsfarge 3 2 2 2 2 5 2" xfId="13118"/>
    <cellStyle name="40% - uthevingsfarge 3 2 2 2 2 5 3" xfId="13119"/>
    <cellStyle name="40% - uthevingsfarge 3 2 2 2 2 6" xfId="13120"/>
    <cellStyle name="40% - uthevingsfarge 3 2 2 2 2 6 2" xfId="13121"/>
    <cellStyle name="40% - uthevingsfarge 3 2 2 2 2 7" xfId="13122"/>
    <cellStyle name="40% - uthevingsfarge 3 2 2 2 2 7 2" xfId="13123"/>
    <cellStyle name="40% - uthevingsfarge 3 2 2 2 2 8" xfId="13124"/>
    <cellStyle name="40% - uthevingsfarge 3 2 2 2 2 9" xfId="13125"/>
    <cellStyle name="40% - uthevingsfarge 3 2 2 2 2_Tabell 4.5-4.7" xfId="13094"/>
    <cellStyle name="40% - uthevingsfarge 3 2 2 2 3" xfId="706"/>
    <cellStyle name="40% - uthevingsfarge 3 2 2 2 3 2" xfId="13127"/>
    <cellStyle name="40% - uthevingsfarge 3 2 2 2 3 2 2" xfId="13128"/>
    <cellStyle name="40% - uthevingsfarge 3 2 2 2 3 2 3" xfId="13129"/>
    <cellStyle name="40% - uthevingsfarge 3 2 2 2 3 3" xfId="13130"/>
    <cellStyle name="40% - uthevingsfarge 3 2 2 2 3 3 2" xfId="13131"/>
    <cellStyle name="40% - uthevingsfarge 3 2 2 2 3 3 3" xfId="13132"/>
    <cellStyle name="40% - uthevingsfarge 3 2 2 2 3 4" xfId="13133"/>
    <cellStyle name="40% - uthevingsfarge 3 2 2 2 3 5" xfId="13134"/>
    <cellStyle name="40% - uthevingsfarge 3 2 2 2 3_Tabell 4.5-4.7" xfId="13126"/>
    <cellStyle name="40% - uthevingsfarge 3 2 2 2 4" xfId="13135"/>
    <cellStyle name="40% - uthevingsfarge 3 2 2 2 4 2" xfId="13136"/>
    <cellStyle name="40% - uthevingsfarge 3 2 2 2 4 2 2" xfId="13137"/>
    <cellStyle name="40% - uthevingsfarge 3 2 2 2 4 2 3" xfId="13138"/>
    <cellStyle name="40% - uthevingsfarge 3 2 2 2 4 3" xfId="13139"/>
    <cellStyle name="40% - uthevingsfarge 3 2 2 2 4 3 2" xfId="13140"/>
    <cellStyle name="40% - uthevingsfarge 3 2 2 2 4 3 3" xfId="13141"/>
    <cellStyle name="40% - uthevingsfarge 3 2 2 2 4 4" xfId="13142"/>
    <cellStyle name="40% - uthevingsfarge 3 2 2 2 4 5" xfId="13143"/>
    <cellStyle name="40% - uthevingsfarge 3 2 2 2 5" xfId="13144"/>
    <cellStyle name="40% - uthevingsfarge 3 2 2 2 5 2" xfId="13145"/>
    <cellStyle name="40% - uthevingsfarge 3 2 2 2 5 3" xfId="13146"/>
    <cellStyle name="40% - uthevingsfarge 3 2 2 2 6" xfId="13147"/>
    <cellStyle name="40% - uthevingsfarge 3 2 2 2 6 2" xfId="13148"/>
    <cellStyle name="40% - uthevingsfarge 3 2 2 2 6 3" xfId="13149"/>
    <cellStyle name="40% - uthevingsfarge 3 2 2 2 7" xfId="13150"/>
    <cellStyle name="40% - uthevingsfarge 3 2 2 2 7 2" xfId="13151"/>
    <cellStyle name="40% - uthevingsfarge 3 2 2 2 8" xfId="13152"/>
    <cellStyle name="40% - uthevingsfarge 3 2 2 2 8 2" xfId="13153"/>
    <cellStyle name="40% - uthevingsfarge 3 2 2 2 9" xfId="13154"/>
    <cellStyle name="40% - uthevingsfarge 3 2 2 2_Tabell 4.5-4.7" xfId="13091"/>
    <cellStyle name="40% - uthevingsfarge 3 2 2 3" xfId="707"/>
    <cellStyle name="40% - uthevingsfarge 3 2 2 3 10" xfId="13156"/>
    <cellStyle name="40% - uthevingsfarge 3 2 2 3 2" xfId="708"/>
    <cellStyle name="40% - uthevingsfarge 3 2 2 3 2 2" xfId="13158"/>
    <cellStyle name="40% - uthevingsfarge 3 2 2 3 2 2 2" xfId="13159"/>
    <cellStyle name="40% - uthevingsfarge 3 2 2 3 2 2 3" xfId="13160"/>
    <cellStyle name="40% - uthevingsfarge 3 2 2 3 2 3" xfId="13161"/>
    <cellStyle name="40% - uthevingsfarge 3 2 2 3 2 3 2" xfId="13162"/>
    <cellStyle name="40% - uthevingsfarge 3 2 2 3 2 3 3" xfId="13163"/>
    <cellStyle name="40% - uthevingsfarge 3 2 2 3 2 4" xfId="13164"/>
    <cellStyle name="40% - uthevingsfarge 3 2 2 3 2 5" xfId="13165"/>
    <cellStyle name="40% - uthevingsfarge 3 2 2 3 2_Tabell 4.5-4.7" xfId="13157"/>
    <cellStyle name="40% - uthevingsfarge 3 2 2 3 3" xfId="13166"/>
    <cellStyle name="40% - uthevingsfarge 3 2 2 3 3 2" xfId="13167"/>
    <cellStyle name="40% - uthevingsfarge 3 2 2 3 3 2 2" xfId="13168"/>
    <cellStyle name="40% - uthevingsfarge 3 2 2 3 3 2 3" xfId="13169"/>
    <cellStyle name="40% - uthevingsfarge 3 2 2 3 3 3" xfId="13170"/>
    <cellStyle name="40% - uthevingsfarge 3 2 2 3 3 3 2" xfId="13171"/>
    <cellStyle name="40% - uthevingsfarge 3 2 2 3 3 3 3" xfId="13172"/>
    <cellStyle name="40% - uthevingsfarge 3 2 2 3 3 4" xfId="13173"/>
    <cellStyle name="40% - uthevingsfarge 3 2 2 3 3 5" xfId="13174"/>
    <cellStyle name="40% - uthevingsfarge 3 2 2 3 4" xfId="13175"/>
    <cellStyle name="40% - uthevingsfarge 3 2 2 3 4 2" xfId="13176"/>
    <cellStyle name="40% - uthevingsfarge 3 2 2 3 4 3" xfId="13177"/>
    <cellStyle name="40% - uthevingsfarge 3 2 2 3 5" xfId="13178"/>
    <cellStyle name="40% - uthevingsfarge 3 2 2 3 5 2" xfId="13179"/>
    <cellStyle name="40% - uthevingsfarge 3 2 2 3 5 3" xfId="13180"/>
    <cellStyle name="40% - uthevingsfarge 3 2 2 3 6" xfId="13181"/>
    <cellStyle name="40% - uthevingsfarge 3 2 2 3 6 2" xfId="13182"/>
    <cellStyle name="40% - uthevingsfarge 3 2 2 3 7" xfId="13183"/>
    <cellStyle name="40% - uthevingsfarge 3 2 2 3 7 2" xfId="13184"/>
    <cellStyle name="40% - uthevingsfarge 3 2 2 3 8" xfId="13185"/>
    <cellStyle name="40% - uthevingsfarge 3 2 2 3 9" xfId="13186"/>
    <cellStyle name="40% - uthevingsfarge 3 2 2 3_Tabell 4.5-4.7" xfId="13155"/>
    <cellStyle name="40% - uthevingsfarge 3 2 2 4" xfId="709"/>
    <cellStyle name="40% - uthevingsfarge 3 2 2 4 2" xfId="13188"/>
    <cellStyle name="40% - uthevingsfarge 3 2 2 4 2 2" xfId="13189"/>
    <cellStyle name="40% - uthevingsfarge 3 2 2 4 2 3" xfId="13190"/>
    <cellStyle name="40% - uthevingsfarge 3 2 2 4 3" xfId="13191"/>
    <cellStyle name="40% - uthevingsfarge 3 2 2 4 3 2" xfId="13192"/>
    <cellStyle name="40% - uthevingsfarge 3 2 2 4 3 3" xfId="13193"/>
    <cellStyle name="40% - uthevingsfarge 3 2 2 4 4" xfId="13194"/>
    <cellStyle name="40% - uthevingsfarge 3 2 2 4 5" xfId="13195"/>
    <cellStyle name="40% - uthevingsfarge 3 2 2 4_Tabell 4.5-4.7" xfId="13187"/>
    <cellStyle name="40% - uthevingsfarge 3 2 2 5" xfId="13196"/>
    <cellStyle name="40% - uthevingsfarge 3 2 2 5 2" xfId="13197"/>
    <cellStyle name="40% - uthevingsfarge 3 2 2 5 2 2" xfId="13198"/>
    <cellStyle name="40% - uthevingsfarge 3 2 2 5 2 3" xfId="13199"/>
    <cellStyle name="40% - uthevingsfarge 3 2 2 5 3" xfId="13200"/>
    <cellStyle name="40% - uthevingsfarge 3 2 2 5 3 2" xfId="13201"/>
    <cellStyle name="40% - uthevingsfarge 3 2 2 5 3 3" xfId="13202"/>
    <cellStyle name="40% - uthevingsfarge 3 2 2 5 4" xfId="13203"/>
    <cellStyle name="40% - uthevingsfarge 3 2 2 5 5" xfId="13204"/>
    <cellStyle name="40% - uthevingsfarge 3 2 2 6" xfId="13205"/>
    <cellStyle name="40% - uthevingsfarge 3 2 2 6 2" xfId="13206"/>
    <cellStyle name="40% - uthevingsfarge 3 2 2 6 3" xfId="13207"/>
    <cellStyle name="40% - uthevingsfarge 3 2 2 7" xfId="13208"/>
    <cellStyle name="40% - uthevingsfarge 3 2 2 7 2" xfId="13209"/>
    <cellStyle name="40% - uthevingsfarge 3 2 2 7 3" xfId="13210"/>
    <cellStyle name="40% - uthevingsfarge 3 2 2 8" xfId="13211"/>
    <cellStyle name="40% - uthevingsfarge 3 2 2 8 2" xfId="13212"/>
    <cellStyle name="40% - uthevingsfarge 3 2 2 9" xfId="13213"/>
    <cellStyle name="40% - uthevingsfarge 3 2 2 9 2" xfId="13214"/>
    <cellStyle name="40% - uthevingsfarge 3 2 2_Tabell 4.5-4.7" xfId="13087"/>
    <cellStyle name="40% - uthevingsfarge 3 2 3" xfId="710"/>
    <cellStyle name="40% - uthevingsfarge 3 2 3 10" xfId="13216"/>
    <cellStyle name="40% - uthevingsfarge 3 2 3 11" xfId="13217"/>
    <cellStyle name="40% - uthevingsfarge 3 2 3 2" xfId="711"/>
    <cellStyle name="40% - uthevingsfarge 3 2 3 2 10" xfId="13219"/>
    <cellStyle name="40% - uthevingsfarge 3 2 3 2 2" xfId="712"/>
    <cellStyle name="40% - uthevingsfarge 3 2 3 2 2 2" xfId="13221"/>
    <cellStyle name="40% - uthevingsfarge 3 2 3 2 2 2 2" xfId="13222"/>
    <cellStyle name="40% - uthevingsfarge 3 2 3 2 2 2 3" xfId="13223"/>
    <cellStyle name="40% - uthevingsfarge 3 2 3 2 2 3" xfId="13224"/>
    <cellStyle name="40% - uthevingsfarge 3 2 3 2 2 3 2" xfId="13225"/>
    <cellStyle name="40% - uthevingsfarge 3 2 3 2 2 3 3" xfId="13226"/>
    <cellStyle name="40% - uthevingsfarge 3 2 3 2 2 4" xfId="13227"/>
    <cellStyle name="40% - uthevingsfarge 3 2 3 2 2 5" xfId="13228"/>
    <cellStyle name="40% - uthevingsfarge 3 2 3 2 2_Tabell 4.5-4.7" xfId="13220"/>
    <cellStyle name="40% - uthevingsfarge 3 2 3 2 3" xfId="13229"/>
    <cellStyle name="40% - uthevingsfarge 3 2 3 2 3 2" xfId="13230"/>
    <cellStyle name="40% - uthevingsfarge 3 2 3 2 3 2 2" xfId="13231"/>
    <cellStyle name="40% - uthevingsfarge 3 2 3 2 3 2 3" xfId="13232"/>
    <cellStyle name="40% - uthevingsfarge 3 2 3 2 3 3" xfId="13233"/>
    <cellStyle name="40% - uthevingsfarge 3 2 3 2 3 3 2" xfId="13234"/>
    <cellStyle name="40% - uthevingsfarge 3 2 3 2 3 3 3" xfId="13235"/>
    <cellStyle name="40% - uthevingsfarge 3 2 3 2 3 4" xfId="13236"/>
    <cellStyle name="40% - uthevingsfarge 3 2 3 2 3 5" xfId="13237"/>
    <cellStyle name="40% - uthevingsfarge 3 2 3 2 4" xfId="13238"/>
    <cellStyle name="40% - uthevingsfarge 3 2 3 2 4 2" xfId="13239"/>
    <cellStyle name="40% - uthevingsfarge 3 2 3 2 4 3" xfId="13240"/>
    <cellStyle name="40% - uthevingsfarge 3 2 3 2 5" xfId="13241"/>
    <cellStyle name="40% - uthevingsfarge 3 2 3 2 5 2" xfId="13242"/>
    <cellStyle name="40% - uthevingsfarge 3 2 3 2 5 3" xfId="13243"/>
    <cellStyle name="40% - uthevingsfarge 3 2 3 2 6" xfId="13244"/>
    <cellStyle name="40% - uthevingsfarge 3 2 3 2 6 2" xfId="13245"/>
    <cellStyle name="40% - uthevingsfarge 3 2 3 2 7" xfId="13246"/>
    <cellStyle name="40% - uthevingsfarge 3 2 3 2 7 2" xfId="13247"/>
    <cellStyle name="40% - uthevingsfarge 3 2 3 2 8" xfId="13248"/>
    <cellStyle name="40% - uthevingsfarge 3 2 3 2 9" xfId="13249"/>
    <cellStyle name="40% - uthevingsfarge 3 2 3 2_Tabell 4.5-4.7" xfId="13218"/>
    <cellStyle name="40% - uthevingsfarge 3 2 3 3" xfId="713"/>
    <cellStyle name="40% - uthevingsfarge 3 2 3 3 2" xfId="13251"/>
    <cellStyle name="40% - uthevingsfarge 3 2 3 3 2 2" xfId="13252"/>
    <cellStyle name="40% - uthevingsfarge 3 2 3 3 2 3" xfId="13253"/>
    <cellStyle name="40% - uthevingsfarge 3 2 3 3 3" xfId="13254"/>
    <cellStyle name="40% - uthevingsfarge 3 2 3 3 3 2" xfId="13255"/>
    <cellStyle name="40% - uthevingsfarge 3 2 3 3 3 3" xfId="13256"/>
    <cellStyle name="40% - uthevingsfarge 3 2 3 3 4" xfId="13257"/>
    <cellStyle name="40% - uthevingsfarge 3 2 3 3 5" xfId="13258"/>
    <cellStyle name="40% - uthevingsfarge 3 2 3 3_Tabell 4.5-4.7" xfId="13250"/>
    <cellStyle name="40% - uthevingsfarge 3 2 3 4" xfId="13259"/>
    <cellStyle name="40% - uthevingsfarge 3 2 3 4 2" xfId="13260"/>
    <cellStyle name="40% - uthevingsfarge 3 2 3 4 2 2" xfId="13261"/>
    <cellStyle name="40% - uthevingsfarge 3 2 3 4 2 3" xfId="13262"/>
    <cellStyle name="40% - uthevingsfarge 3 2 3 4 3" xfId="13263"/>
    <cellStyle name="40% - uthevingsfarge 3 2 3 4 3 2" xfId="13264"/>
    <cellStyle name="40% - uthevingsfarge 3 2 3 4 3 3" xfId="13265"/>
    <cellStyle name="40% - uthevingsfarge 3 2 3 4 4" xfId="13266"/>
    <cellStyle name="40% - uthevingsfarge 3 2 3 4 5" xfId="13267"/>
    <cellStyle name="40% - uthevingsfarge 3 2 3 5" xfId="13268"/>
    <cellStyle name="40% - uthevingsfarge 3 2 3 5 2" xfId="13269"/>
    <cellStyle name="40% - uthevingsfarge 3 2 3 5 3" xfId="13270"/>
    <cellStyle name="40% - uthevingsfarge 3 2 3 6" xfId="13271"/>
    <cellStyle name="40% - uthevingsfarge 3 2 3 6 2" xfId="13272"/>
    <cellStyle name="40% - uthevingsfarge 3 2 3 6 3" xfId="13273"/>
    <cellStyle name="40% - uthevingsfarge 3 2 3 7" xfId="13274"/>
    <cellStyle name="40% - uthevingsfarge 3 2 3 7 2" xfId="13275"/>
    <cellStyle name="40% - uthevingsfarge 3 2 3 8" xfId="13276"/>
    <cellStyle name="40% - uthevingsfarge 3 2 3 8 2" xfId="13277"/>
    <cellStyle name="40% - uthevingsfarge 3 2 3 9" xfId="13278"/>
    <cellStyle name="40% - uthevingsfarge 3 2 3_Tabell 4.5-4.7" xfId="13215"/>
    <cellStyle name="40% - uthevingsfarge 3 2 4" xfId="714"/>
    <cellStyle name="40% - uthevingsfarge 3 2 4 10" xfId="13280"/>
    <cellStyle name="40% - uthevingsfarge 3 2 4 2" xfId="715"/>
    <cellStyle name="40% - uthevingsfarge 3 2 4 2 2" xfId="13282"/>
    <cellStyle name="40% - uthevingsfarge 3 2 4 2 2 2" xfId="13283"/>
    <cellStyle name="40% - uthevingsfarge 3 2 4 2 2 3" xfId="13284"/>
    <cellStyle name="40% - uthevingsfarge 3 2 4 2 3" xfId="13285"/>
    <cellStyle name="40% - uthevingsfarge 3 2 4 2 3 2" xfId="13286"/>
    <cellStyle name="40% - uthevingsfarge 3 2 4 2 3 3" xfId="13287"/>
    <cellStyle name="40% - uthevingsfarge 3 2 4 2 4" xfId="13288"/>
    <cellStyle name="40% - uthevingsfarge 3 2 4 2 5" xfId="13289"/>
    <cellStyle name="40% - uthevingsfarge 3 2 4 2_Tabell 4.5-4.7" xfId="13281"/>
    <cellStyle name="40% - uthevingsfarge 3 2 4 3" xfId="13290"/>
    <cellStyle name="40% - uthevingsfarge 3 2 4 3 2" xfId="13291"/>
    <cellStyle name="40% - uthevingsfarge 3 2 4 3 2 2" xfId="13292"/>
    <cellStyle name="40% - uthevingsfarge 3 2 4 3 2 3" xfId="13293"/>
    <cellStyle name="40% - uthevingsfarge 3 2 4 3 3" xfId="13294"/>
    <cellStyle name="40% - uthevingsfarge 3 2 4 3 3 2" xfId="13295"/>
    <cellStyle name="40% - uthevingsfarge 3 2 4 3 3 3" xfId="13296"/>
    <cellStyle name="40% - uthevingsfarge 3 2 4 3 4" xfId="13297"/>
    <cellStyle name="40% - uthevingsfarge 3 2 4 3 5" xfId="13298"/>
    <cellStyle name="40% - uthevingsfarge 3 2 4 4" xfId="13299"/>
    <cellStyle name="40% - uthevingsfarge 3 2 4 4 2" xfId="13300"/>
    <cellStyle name="40% - uthevingsfarge 3 2 4 4 3" xfId="13301"/>
    <cellStyle name="40% - uthevingsfarge 3 2 4 5" xfId="13302"/>
    <cellStyle name="40% - uthevingsfarge 3 2 4 5 2" xfId="13303"/>
    <cellStyle name="40% - uthevingsfarge 3 2 4 5 3" xfId="13304"/>
    <cellStyle name="40% - uthevingsfarge 3 2 4 6" xfId="13305"/>
    <cellStyle name="40% - uthevingsfarge 3 2 4 6 2" xfId="13306"/>
    <cellStyle name="40% - uthevingsfarge 3 2 4 7" xfId="13307"/>
    <cellStyle name="40% - uthevingsfarge 3 2 4 7 2" xfId="13308"/>
    <cellStyle name="40% - uthevingsfarge 3 2 4 8" xfId="13309"/>
    <cellStyle name="40% - uthevingsfarge 3 2 4 9" xfId="13310"/>
    <cellStyle name="40% - uthevingsfarge 3 2 4_Tabell 4.5-4.7" xfId="13279"/>
    <cellStyle name="40% - uthevingsfarge 3 2 5" xfId="716"/>
    <cellStyle name="40% - uthevingsfarge 3 2 5 10" xfId="13312"/>
    <cellStyle name="40% - uthevingsfarge 3 2 5 2" xfId="717"/>
    <cellStyle name="40% - uthevingsfarge 3 2 5 2 2" xfId="13314"/>
    <cellStyle name="40% - uthevingsfarge 3 2 5 2 2 2" xfId="13315"/>
    <cellStyle name="40% - uthevingsfarge 3 2 5 2 2 3" xfId="13316"/>
    <cellStyle name="40% - uthevingsfarge 3 2 5 2 3" xfId="13317"/>
    <cellStyle name="40% - uthevingsfarge 3 2 5 2 3 2" xfId="13318"/>
    <cellStyle name="40% - uthevingsfarge 3 2 5 2 3 3" xfId="13319"/>
    <cellStyle name="40% - uthevingsfarge 3 2 5 2 4" xfId="13320"/>
    <cellStyle name="40% - uthevingsfarge 3 2 5 2 5" xfId="13321"/>
    <cellStyle name="40% - uthevingsfarge 3 2 5 2_Tabell 4.5-4.7" xfId="13313"/>
    <cellStyle name="40% - uthevingsfarge 3 2 5 3" xfId="13322"/>
    <cellStyle name="40% - uthevingsfarge 3 2 5 3 2" xfId="13323"/>
    <cellStyle name="40% - uthevingsfarge 3 2 5 3 2 2" xfId="13324"/>
    <cellStyle name="40% - uthevingsfarge 3 2 5 3 2 3" xfId="13325"/>
    <cellStyle name="40% - uthevingsfarge 3 2 5 3 3" xfId="13326"/>
    <cellStyle name="40% - uthevingsfarge 3 2 5 3 3 2" xfId="13327"/>
    <cellStyle name="40% - uthevingsfarge 3 2 5 3 3 3" xfId="13328"/>
    <cellStyle name="40% - uthevingsfarge 3 2 5 3 4" xfId="13329"/>
    <cellStyle name="40% - uthevingsfarge 3 2 5 3 5" xfId="13330"/>
    <cellStyle name="40% - uthevingsfarge 3 2 5 4" xfId="13331"/>
    <cellStyle name="40% - uthevingsfarge 3 2 5 4 2" xfId="13332"/>
    <cellStyle name="40% - uthevingsfarge 3 2 5 4 3" xfId="13333"/>
    <cellStyle name="40% - uthevingsfarge 3 2 5 5" xfId="13334"/>
    <cellStyle name="40% - uthevingsfarge 3 2 5 5 2" xfId="13335"/>
    <cellStyle name="40% - uthevingsfarge 3 2 5 5 3" xfId="13336"/>
    <cellStyle name="40% - uthevingsfarge 3 2 5 6" xfId="13337"/>
    <cellStyle name="40% - uthevingsfarge 3 2 5 6 2" xfId="13338"/>
    <cellStyle name="40% - uthevingsfarge 3 2 5 7" xfId="13339"/>
    <cellStyle name="40% - uthevingsfarge 3 2 5 7 2" xfId="13340"/>
    <cellStyle name="40% - uthevingsfarge 3 2 5 8" xfId="13341"/>
    <cellStyle name="40% - uthevingsfarge 3 2 5 9" xfId="13342"/>
    <cellStyle name="40% - uthevingsfarge 3 2 5_Tabell 4.5-4.7" xfId="13311"/>
    <cellStyle name="40% - uthevingsfarge 3 2 6" xfId="718"/>
    <cellStyle name="40% - uthevingsfarge 3 2 6 2" xfId="13344"/>
    <cellStyle name="40% - uthevingsfarge 3 2 6 2 2" xfId="13345"/>
    <cellStyle name="40% - uthevingsfarge 3 2 6 2 3" xfId="13346"/>
    <cellStyle name="40% - uthevingsfarge 3 2 6 3" xfId="13347"/>
    <cellStyle name="40% - uthevingsfarge 3 2 6 3 2" xfId="13348"/>
    <cellStyle name="40% - uthevingsfarge 3 2 6 3 3" xfId="13349"/>
    <cellStyle name="40% - uthevingsfarge 3 2 6 4" xfId="13350"/>
    <cellStyle name="40% - uthevingsfarge 3 2 6 5" xfId="13351"/>
    <cellStyle name="40% - uthevingsfarge 3 2 6_Tabell 4.5-4.7" xfId="13343"/>
    <cellStyle name="40% - uthevingsfarge 3 2 7" xfId="13352"/>
    <cellStyle name="40% - uthevingsfarge 3 2 7 2" xfId="13353"/>
    <cellStyle name="40% - uthevingsfarge 3 2 7 2 2" xfId="13354"/>
    <cellStyle name="40% - uthevingsfarge 3 2 7 2 3" xfId="13355"/>
    <cellStyle name="40% - uthevingsfarge 3 2 7 3" xfId="13356"/>
    <cellStyle name="40% - uthevingsfarge 3 2 7 3 2" xfId="13357"/>
    <cellStyle name="40% - uthevingsfarge 3 2 7 3 3" xfId="13358"/>
    <cellStyle name="40% - uthevingsfarge 3 2 7 4" xfId="13359"/>
    <cellStyle name="40% - uthevingsfarge 3 2 7 5" xfId="13360"/>
    <cellStyle name="40% - uthevingsfarge 3 2 8" xfId="13361"/>
    <cellStyle name="40% - uthevingsfarge 3 2 8 2" xfId="13362"/>
    <cellStyle name="40% - uthevingsfarge 3 2 8 3" xfId="13363"/>
    <cellStyle name="40% - uthevingsfarge 3 2 9" xfId="13364"/>
    <cellStyle name="40% - uthevingsfarge 3 2 9 2" xfId="13365"/>
    <cellStyle name="40% - uthevingsfarge 3 2 9 3" xfId="13366"/>
    <cellStyle name="40% - uthevingsfarge 3 2_Tabell 4.5-4.7" xfId="13079"/>
    <cellStyle name="40% - uthevingsfarge 3 3" xfId="719"/>
    <cellStyle name="40% - uthevingsfarge 3 3 10" xfId="13368"/>
    <cellStyle name="40% - uthevingsfarge 3 3 10 2" xfId="13369"/>
    <cellStyle name="40% - uthevingsfarge 3 3 11" xfId="13370"/>
    <cellStyle name="40% - uthevingsfarge 3 3 12" xfId="13371"/>
    <cellStyle name="40% - uthevingsfarge 3 3 13" xfId="13372"/>
    <cellStyle name="40% - uthevingsfarge 3 3 2" xfId="720"/>
    <cellStyle name="40% - uthevingsfarge 3 3 2 10" xfId="13374"/>
    <cellStyle name="40% - uthevingsfarge 3 3 2 11" xfId="13375"/>
    <cellStyle name="40% - uthevingsfarge 3 3 2 12" xfId="13376"/>
    <cellStyle name="40% - uthevingsfarge 3 3 2 2" xfId="721"/>
    <cellStyle name="40% - uthevingsfarge 3 3 2 2 10" xfId="13378"/>
    <cellStyle name="40% - uthevingsfarge 3 3 2 2 11" xfId="13379"/>
    <cellStyle name="40% - uthevingsfarge 3 3 2 2 2" xfId="722"/>
    <cellStyle name="40% - uthevingsfarge 3 3 2 2 2 10" xfId="13381"/>
    <cellStyle name="40% - uthevingsfarge 3 3 2 2 2 2" xfId="723"/>
    <cellStyle name="40% - uthevingsfarge 3 3 2 2 2 2 2" xfId="13383"/>
    <cellStyle name="40% - uthevingsfarge 3 3 2 2 2 2 2 2" xfId="13384"/>
    <cellStyle name="40% - uthevingsfarge 3 3 2 2 2 2 2 3" xfId="13385"/>
    <cellStyle name="40% - uthevingsfarge 3 3 2 2 2 2 3" xfId="13386"/>
    <cellStyle name="40% - uthevingsfarge 3 3 2 2 2 2 3 2" xfId="13387"/>
    <cellStyle name="40% - uthevingsfarge 3 3 2 2 2 2 3 3" xfId="13388"/>
    <cellStyle name="40% - uthevingsfarge 3 3 2 2 2 2 4" xfId="13389"/>
    <cellStyle name="40% - uthevingsfarge 3 3 2 2 2 2 5" xfId="13390"/>
    <cellStyle name="40% - uthevingsfarge 3 3 2 2 2 2_Tabell 4.5-4.7" xfId="13382"/>
    <cellStyle name="40% - uthevingsfarge 3 3 2 2 2 3" xfId="13391"/>
    <cellStyle name="40% - uthevingsfarge 3 3 2 2 2 3 2" xfId="13392"/>
    <cellStyle name="40% - uthevingsfarge 3 3 2 2 2 3 2 2" xfId="13393"/>
    <cellStyle name="40% - uthevingsfarge 3 3 2 2 2 3 2 3" xfId="13394"/>
    <cellStyle name="40% - uthevingsfarge 3 3 2 2 2 3 3" xfId="13395"/>
    <cellStyle name="40% - uthevingsfarge 3 3 2 2 2 3 3 2" xfId="13396"/>
    <cellStyle name="40% - uthevingsfarge 3 3 2 2 2 3 3 3" xfId="13397"/>
    <cellStyle name="40% - uthevingsfarge 3 3 2 2 2 3 4" xfId="13398"/>
    <cellStyle name="40% - uthevingsfarge 3 3 2 2 2 3 5" xfId="13399"/>
    <cellStyle name="40% - uthevingsfarge 3 3 2 2 2 4" xfId="13400"/>
    <cellStyle name="40% - uthevingsfarge 3 3 2 2 2 4 2" xfId="13401"/>
    <cellStyle name="40% - uthevingsfarge 3 3 2 2 2 4 3" xfId="13402"/>
    <cellStyle name="40% - uthevingsfarge 3 3 2 2 2 5" xfId="13403"/>
    <cellStyle name="40% - uthevingsfarge 3 3 2 2 2 5 2" xfId="13404"/>
    <cellStyle name="40% - uthevingsfarge 3 3 2 2 2 5 3" xfId="13405"/>
    <cellStyle name="40% - uthevingsfarge 3 3 2 2 2 6" xfId="13406"/>
    <cellStyle name="40% - uthevingsfarge 3 3 2 2 2 6 2" xfId="13407"/>
    <cellStyle name="40% - uthevingsfarge 3 3 2 2 2 7" xfId="13408"/>
    <cellStyle name="40% - uthevingsfarge 3 3 2 2 2 7 2" xfId="13409"/>
    <cellStyle name="40% - uthevingsfarge 3 3 2 2 2 8" xfId="13410"/>
    <cellStyle name="40% - uthevingsfarge 3 3 2 2 2 9" xfId="13411"/>
    <cellStyle name="40% - uthevingsfarge 3 3 2 2 2_Tabell 4.5-4.7" xfId="13380"/>
    <cellStyle name="40% - uthevingsfarge 3 3 2 2 3" xfId="724"/>
    <cellStyle name="40% - uthevingsfarge 3 3 2 2 3 2" xfId="13413"/>
    <cellStyle name="40% - uthevingsfarge 3 3 2 2 3 2 2" xfId="13414"/>
    <cellStyle name="40% - uthevingsfarge 3 3 2 2 3 2 3" xfId="13415"/>
    <cellStyle name="40% - uthevingsfarge 3 3 2 2 3 3" xfId="13416"/>
    <cellStyle name="40% - uthevingsfarge 3 3 2 2 3 3 2" xfId="13417"/>
    <cellStyle name="40% - uthevingsfarge 3 3 2 2 3 3 3" xfId="13418"/>
    <cellStyle name="40% - uthevingsfarge 3 3 2 2 3 4" xfId="13419"/>
    <cellStyle name="40% - uthevingsfarge 3 3 2 2 3 5" xfId="13420"/>
    <cellStyle name="40% - uthevingsfarge 3 3 2 2 3_Tabell 4.5-4.7" xfId="13412"/>
    <cellStyle name="40% - uthevingsfarge 3 3 2 2 4" xfId="13421"/>
    <cellStyle name="40% - uthevingsfarge 3 3 2 2 4 2" xfId="13422"/>
    <cellStyle name="40% - uthevingsfarge 3 3 2 2 4 2 2" xfId="13423"/>
    <cellStyle name="40% - uthevingsfarge 3 3 2 2 4 2 3" xfId="13424"/>
    <cellStyle name="40% - uthevingsfarge 3 3 2 2 4 3" xfId="13425"/>
    <cellStyle name="40% - uthevingsfarge 3 3 2 2 4 3 2" xfId="13426"/>
    <cellStyle name="40% - uthevingsfarge 3 3 2 2 4 3 3" xfId="13427"/>
    <cellStyle name="40% - uthevingsfarge 3 3 2 2 4 4" xfId="13428"/>
    <cellStyle name="40% - uthevingsfarge 3 3 2 2 4 5" xfId="13429"/>
    <cellStyle name="40% - uthevingsfarge 3 3 2 2 5" xfId="13430"/>
    <cellStyle name="40% - uthevingsfarge 3 3 2 2 5 2" xfId="13431"/>
    <cellStyle name="40% - uthevingsfarge 3 3 2 2 5 3" xfId="13432"/>
    <cellStyle name="40% - uthevingsfarge 3 3 2 2 6" xfId="13433"/>
    <cellStyle name="40% - uthevingsfarge 3 3 2 2 6 2" xfId="13434"/>
    <cellStyle name="40% - uthevingsfarge 3 3 2 2 6 3" xfId="13435"/>
    <cellStyle name="40% - uthevingsfarge 3 3 2 2 7" xfId="13436"/>
    <cellStyle name="40% - uthevingsfarge 3 3 2 2 7 2" xfId="13437"/>
    <cellStyle name="40% - uthevingsfarge 3 3 2 2 8" xfId="13438"/>
    <cellStyle name="40% - uthevingsfarge 3 3 2 2 8 2" xfId="13439"/>
    <cellStyle name="40% - uthevingsfarge 3 3 2 2 9" xfId="13440"/>
    <cellStyle name="40% - uthevingsfarge 3 3 2 2_Tabell 4.5-4.7" xfId="13377"/>
    <cellStyle name="40% - uthevingsfarge 3 3 2 3" xfId="725"/>
    <cellStyle name="40% - uthevingsfarge 3 3 2 3 10" xfId="13442"/>
    <cellStyle name="40% - uthevingsfarge 3 3 2 3 2" xfId="726"/>
    <cellStyle name="40% - uthevingsfarge 3 3 2 3 2 2" xfId="13444"/>
    <cellStyle name="40% - uthevingsfarge 3 3 2 3 2 2 2" xfId="13445"/>
    <cellStyle name="40% - uthevingsfarge 3 3 2 3 2 2 3" xfId="13446"/>
    <cellStyle name="40% - uthevingsfarge 3 3 2 3 2 3" xfId="13447"/>
    <cellStyle name="40% - uthevingsfarge 3 3 2 3 2 3 2" xfId="13448"/>
    <cellStyle name="40% - uthevingsfarge 3 3 2 3 2 3 3" xfId="13449"/>
    <cellStyle name="40% - uthevingsfarge 3 3 2 3 2 4" xfId="13450"/>
    <cellStyle name="40% - uthevingsfarge 3 3 2 3 2 5" xfId="13451"/>
    <cellStyle name="40% - uthevingsfarge 3 3 2 3 2_Tabell 4.5-4.7" xfId="13443"/>
    <cellStyle name="40% - uthevingsfarge 3 3 2 3 3" xfId="13452"/>
    <cellStyle name="40% - uthevingsfarge 3 3 2 3 3 2" xfId="13453"/>
    <cellStyle name="40% - uthevingsfarge 3 3 2 3 3 2 2" xfId="13454"/>
    <cellStyle name="40% - uthevingsfarge 3 3 2 3 3 2 3" xfId="13455"/>
    <cellStyle name="40% - uthevingsfarge 3 3 2 3 3 3" xfId="13456"/>
    <cellStyle name="40% - uthevingsfarge 3 3 2 3 3 3 2" xfId="13457"/>
    <cellStyle name="40% - uthevingsfarge 3 3 2 3 3 3 3" xfId="13458"/>
    <cellStyle name="40% - uthevingsfarge 3 3 2 3 3 4" xfId="13459"/>
    <cellStyle name="40% - uthevingsfarge 3 3 2 3 3 5" xfId="13460"/>
    <cellStyle name="40% - uthevingsfarge 3 3 2 3 4" xfId="13461"/>
    <cellStyle name="40% - uthevingsfarge 3 3 2 3 4 2" xfId="13462"/>
    <cellStyle name="40% - uthevingsfarge 3 3 2 3 4 3" xfId="13463"/>
    <cellStyle name="40% - uthevingsfarge 3 3 2 3 5" xfId="13464"/>
    <cellStyle name="40% - uthevingsfarge 3 3 2 3 5 2" xfId="13465"/>
    <cellStyle name="40% - uthevingsfarge 3 3 2 3 5 3" xfId="13466"/>
    <cellStyle name="40% - uthevingsfarge 3 3 2 3 6" xfId="13467"/>
    <cellStyle name="40% - uthevingsfarge 3 3 2 3 6 2" xfId="13468"/>
    <cellStyle name="40% - uthevingsfarge 3 3 2 3 7" xfId="13469"/>
    <cellStyle name="40% - uthevingsfarge 3 3 2 3 7 2" xfId="13470"/>
    <cellStyle name="40% - uthevingsfarge 3 3 2 3 8" xfId="13471"/>
    <cellStyle name="40% - uthevingsfarge 3 3 2 3 9" xfId="13472"/>
    <cellStyle name="40% - uthevingsfarge 3 3 2 3_Tabell 4.5-4.7" xfId="13441"/>
    <cellStyle name="40% - uthevingsfarge 3 3 2 4" xfId="727"/>
    <cellStyle name="40% - uthevingsfarge 3 3 2 4 2" xfId="13474"/>
    <cellStyle name="40% - uthevingsfarge 3 3 2 4 2 2" xfId="13475"/>
    <cellStyle name="40% - uthevingsfarge 3 3 2 4 2 3" xfId="13476"/>
    <cellStyle name="40% - uthevingsfarge 3 3 2 4 3" xfId="13477"/>
    <cellStyle name="40% - uthevingsfarge 3 3 2 4 3 2" xfId="13478"/>
    <cellStyle name="40% - uthevingsfarge 3 3 2 4 3 3" xfId="13479"/>
    <cellStyle name="40% - uthevingsfarge 3 3 2 4 4" xfId="13480"/>
    <cellStyle name="40% - uthevingsfarge 3 3 2 4 5" xfId="13481"/>
    <cellStyle name="40% - uthevingsfarge 3 3 2 4_Tabell 4.5-4.7" xfId="13473"/>
    <cellStyle name="40% - uthevingsfarge 3 3 2 5" xfId="13482"/>
    <cellStyle name="40% - uthevingsfarge 3 3 2 5 2" xfId="13483"/>
    <cellStyle name="40% - uthevingsfarge 3 3 2 5 2 2" xfId="13484"/>
    <cellStyle name="40% - uthevingsfarge 3 3 2 5 2 3" xfId="13485"/>
    <cellStyle name="40% - uthevingsfarge 3 3 2 5 3" xfId="13486"/>
    <cellStyle name="40% - uthevingsfarge 3 3 2 5 3 2" xfId="13487"/>
    <cellStyle name="40% - uthevingsfarge 3 3 2 5 3 3" xfId="13488"/>
    <cellStyle name="40% - uthevingsfarge 3 3 2 5 4" xfId="13489"/>
    <cellStyle name="40% - uthevingsfarge 3 3 2 5 5" xfId="13490"/>
    <cellStyle name="40% - uthevingsfarge 3 3 2 6" xfId="13491"/>
    <cellStyle name="40% - uthevingsfarge 3 3 2 6 2" xfId="13492"/>
    <cellStyle name="40% - uthevingsfarge 3 3 2 6 3" xfId="13493"/>
    <cellStyle name="40% - uthevingsfarge 3 3 2 7" xfId="13494"/>
    <cellStyle name="40% - uthevingsfarge 3 3 2 7 2" xfId="13495"/>
    <cellStyle name="40% - uthevingsfarge 3 3 2 7 3" xfId="13496"/>
    <cellStyle name="40% - uthevingsfarge 3 3 2 8" xfId="13497"/>
    <cellStyle name="40% - uthevingsfarge 3 3 2 8 2" xfId="13498"/>
    <cellStyle name="40% - uthevingsfarge 3 3 2 9" xfId="13499"/>
    <cellStyle name="40% - uthevingsfarge 3 3 2 9 2" xfId="13500"/>
    <cellStyle name="40% - uthevingsfarge 3 3 2_Tabell 4.5-4.7" xfId="13373"/>
    <cellStyle name="40% - uthevingsfarge 3 3 3" xfId="728"/>
    <cellStyle name="40% - uthevingsfarge 3 3 3 10" xfId="13502"/>
    <cellStyle name="40% - uthevingsfarge 3 3 3 11" xfId="13503"/>
    <cellStyle name="40% - uthevingsfarge 3 3 3 2" xfId="729"/>
    <cellStyle name="40% - uthevingsfarge 3 3 3 2 10" xfId="13505"/>
    <cellStyle name="40% - uthevingsfarge 3 3 3 2 2" xfId="730"/>
    <cellStyle name="40% - uthevingsfarge 3 3 3 2 2 2" xfId="13507"/>
    <cellStyle name="40% - uthevingsfarge 3 3 3 2 2 2 2" xfId="13508"/>
    <cellStyle name="40% - uthevingsfarge 3 3 3 2 2 2 3" xfId="13509"/>
    <cellStyle name="40% - uthevingsfarge 3 3 3 2 2 3" xfId="13510"/>
    <cellStyle name="40% - uthevingsfarge 3 3 3 2 2 3 2" xfId="13511"/>
    <cellStyle name="40% - uthevingsfarge 3 3 3 2 2 3 3" xfId="13512"/>
    <cellStyle name="40% - uthevingsfarge 3 3 3 2 2 4" xfId="13513"/>
    <cellStyle name="40% - uthevingsfarge 3 3 3 2 2 5" xfId="13514"/>
    <cellStyle name="40% - uthevingsfarge 3 3 3 2 2_Tabell 4.5-4.7" xfId="13506"/>
    <cellStyle name="40% - uthevingsfarge 3 3 3 2 3" xfId="13515"/>
    <cellStyle name="40% - uthevingsfarge 3 3 3 2 3 2" xfId="13516"/>
    <cellStyle name="40% - uthevingsfarge 3 3 3 2 3 2 2" xfId="13517"/>
    <cellStyle name="40% - uthevingsfarge 3 3 3 2 3 2 3" xfId="13518"/>
    <cellStyle name="40% - uthevingsfarge 3 3 3 2 3 3" xfId="13519"/>
    <cellStyle name="40% - uthevingsfarge 3 3 3 2 3 3 2" xfId="13520"/>
    <cellStyle name="40% - uthevingsfarge 3 3 3 2 3 3 3" xfId="13521"/>
    <cellStyle name="40% - uthevingsfarge 3 3 3 2 3 4" xfId="13522"/>
    <cellStyle name="40% - uthevingsfarge 3 3 3 2 3 5" xfId="13523"/>
    <cellStyle name="40% - uthevingsfarge 3 3 3 2 4" xfId="13524"/>
    <cellStyle name="40% - uthevingsfarge 3 3 3 2 4 2" xfId="13525"/>
    <cellStyle name="40% - uthevingsfarge 3 3 3 2 4 3" xfId="13526"/>
    <cellStyle name="40% - uthevingsfarge 3 3 3 2 5" xfId="13527"/>
    <cellStyle name="40% - uthevingsfarge 3 3 3 2 5 2" xfId="13528"/>
    <cellStyle name="40% - uthevingsfarge 3 3 3 2 5 3" xfId="13529"/>
    <cellStyle name="40% - uthevingsfarge 3 3 3 2 6" xfId="13530"/>
    <cellStyle name="40% - uthevingsfarge 3 3 3 2 6 2" xfId="13531"/>
    <cellStyle name="40% - uthevingsfarge 3 3 3 2 7" xfId="13532"/>
    <cellStyle name="40% - uthevingsfarge 3 3 3 2 7 2" xfId="13533"/>
    <cellStyle name="40% - uthevingsfarge 3 3 3 2 8" xfId="13534"/>
    <cellStyle name="40% - uthevingsfarge 3 3 3 2 9" xfId="13535"/>
    <cellStyle name="40% - uthevingsfarge 3 3 3 2_Tabell 4.5-4.7" xfId="13504"/>
    <cellStyle name="40% - uthevingsfarge 3 3 3 3" xfId="731"/>
    <cellStyle name="40% - uthevingsfarge 3 3 3 3 2" xfId="13537"/>
    <cellStyle name="40% - uthevingsfarge 3 3 3 3 2 2" xfId="13538"/>
    <cellStyle name="40% - uthevingsfarge 3 3 3 3 2 3" xfId="13539"/>
    <cellStyle name="40% - uthevingsfarge 3 3 3 3 3" xfId="13540"/>
    <cellStyle name="40% - uthevingsfarge 3 3 3 3 3 2" xfId="13541"/>
    <cellStyle name="40% - uthevingsfarge 3 3 3 3 3 3" xfId="13542"/>
    <cellStyle name="40% - uthevingsfarge 3 3 3 3 4" xfId="13543"/>
    <cellStyle name="40% - uthevingsfarge 3 3 3 3 5" xfId="13544"/>
    <cellStyle name="40% - uthevingsfarge 3 3 3 3_Tabell 4.5-4.7" xfId="13536"/>
    <cellStyle name="40% - uthevingsfarge 3 3 3 4" xfId="13545"/>
    <cellStyle name="40% - uthevingsfarge 3 3 3 4 2" xfId="13546"/>
    <cellStyle name="40% - uthevingsfarge 3 3 3 4 2 2" xfId="13547"/>
    <cellStyle name="40% - uthevingsfarge 3 3 3 4 2 3" xfId="13548"/>
    <cellStyle name="40% - uthevingsfarge 3 3 3 4 3" xfId="13549"/>
    <cellStyle name="40% - uthevingsfarge 3 3 3 4 3 2" xfId="13550"/>
    <cellStyle name="40% - uthevingsfarge 3 3 3 4 3 3" xfId="13551"/>
    <cellStyle name="40% - uthevingsfarge 3 3 3 4 4" xfId="13552"/>
    <cellStyle name="40% - uthevingsfarge 3 3 3 4 5" xfId="13553"/>
    <cellStyle name="40% - uthevingsfarge 3 3 3 5" xfId="13554"/>
    <cellStyle name="40% - uthevingsfarge 3 3 3 5 2" xfId="13555"/>
    <cellStyle name="40% - uthevingsfarge 3 3 3 5 3" xfId="13556"/>
    <cellStyle name="40% - uthevingsfarge 3 3 3 6" xfId="13557"/>
    <cellStyle name="40% - uthevingsfarge 3 3 3 6 2" xfId="13558"/>
    <cellStyle name="40% - uthevingsfarge 3 3 3 6 3" xfId="13559"/>
    <cellStyle name="40% - uthevingsfarge 3 3 3 7" xfId="13560"/>
    <cellStyle name="40% - uthevingsfarge 3 3 3 7 2" xfId="13561"/>
    <cellStyle name="40% - uthevingsfarge 3 3 3 8" xfId="13562"/>
    <cellStyle name="40% - uthevingsfarge 3 3 3 8 2" xfId="13563"/>
    <cellStyle name="40% - uthevingsfarge 3 3 3 9" xfId="13564"/>
    <cellStyle name="40% - uthevingsfarge 3 3 3_Tabell 4.5-4.7" xfId="13501"/>
    <cellStyle name="40% - uthevingsfarge 3 3 4" xfId="732"/>
    <cellStyle name="40% - uthevingsfarge 3 3 4 10" xfId="13566"/>
    <cellStyle name="40% - uthevingsfarge 3 3 4 2" xfId="733"/>
    <cellStyle name="40% - uthevingsfarge 3 3 4 2 2" xfId="13568"/>
    <cellStyle name="40% - uthevingsfarge 3 3 4 2 2 2" xfId="13569"/>
    <cellStyle name="40% - uthevingsfarge 3 3 4 2 2 3" xfId="13570"/>
    <cellStyle name="40% - uthevingsfarge 3 3 4 2 3" xfId="13571"/>
    <cellStyle name="40% - uthevingsfarge 3 3 4 2 3 2" xfId="13572"/>
    <cellStyle name="40% - uthevingsfarge 3 3 4 2 3 3" xfId="13573"/>
    <cellStyle name="40% - uthevingsfarge 3 3 4 2 4" xfId="13574"/>
    <cellStyle name="40% - uthevingsfarge 3 3 4 2 5" xfId="13575"/>
    <cellStyle name="40% - uthevingsfarge 3 3 4 2_Tabell 4.5-4.7" xfId="13567"/>
    <cellStyle name="40% - uthevingsfarge 3 3 4 3" xfId="13576"/>
    <cellStyle name="40% - uthevingsfarge 3 3 4 3 2" xfId="13577"/>
    <cellStyle name="40% - uthevingsfarge 3 3 4 3 2 2" xfId="13578"/>
    <cellStyle name="40% - uthevingsfarge 3 3 4 3 2 3" xfId="13579"/>
    <cellStyle name="40% - uthevingsfarge 3 3 4 3 3" xfId="13580"/>
    <cellStyle name="40% - uthevingsfarge 3 3 4 3 3 2" xfId="13581"/>
    <cellStyle name="40% - uthevingsfarge 3 3 4 3 3 3" xfId="13582"/>
    <cellStyle name="40% - uthevingsfarge 3 3 4 3 4" xfId="13583"/>
    <cellStyle name="40% - uthevingsfarge 3 3 4 3 5" xfId="13584"/>
    <cellStyle name="40% - uthevingsfarge 3 3 4 4" xfId="13585"/>
    <cellStyle name="40% - uthevingsfarge 3 3 4 4 2" xfId="13586"/>
    <cellStyle name="40% - uthevingsfarge 3 3 4 4 3" xfId="13587"/>
    <cellStyle name="40% - uthevingsfarge 3 3 4 5" xfId="13588"/>
    <cellStyle name="40% - uthevingsfarge 3 3 4 5 2" xfId="13589"/>
    <cellStyle name="40% - uthevingsfarge 3 3 4 5 3" xfId="13590"/>
    <cellStyle name="40% - uthevingsfarge 3 3 4 6" xfId="13591"/>
    <cellStyle name="40% - uthevingsfarge 3 3 4 6 2" xfId="13592"/>
    <cellStyle name="40% - uthevingsfarge 3 3 4 7" xfId="13593"/>
    <cellStyle name="40% - uthevingsfarge 3 3 4 7 2" xfId="13594"/>
    <cellStyle name="40% - uthevingsfarge 3 3 4 8" xfId="13595"/>
    <cellStyle name="40% - uthevingsfarge 3 3 4 9" xfId="13596"/>
    <cellStyle name="40% - uthevingsfarge 3 3 4_Tabell 4.5-4.7" xfId="13565"/>
    <cellStyle name="40% - uthevingsfarge 3 3 5" xfId="734"/>
    <cellStyle name="40% - uthevingsfarge 3 3 5 2" xfId="13598"/>
    <cellStyle name="40% - uthevingsfarge 3 3 5 2 2" xfId="13599"/>
    <cellStyle name="40% - uthevingsfarge 3 3 5 2 3" xfId="13600"/>
    <cellStyle name="40% - uthevingsfarge 3 3 5 3" xfId="13601"/>
    <cellStyle name="40% - uthevingsfarge 3 3 5 3 2" xfId="13602"/>
    <cellStyle name="40% - uthevingsfarge 3 3 5 3 3" xfId="13603"/>
    <cellStyle name="40% - uthevingsfarge 3 3 5 4" xfId="13604"/>
    <cellStyle name="40% - uthevingsfarge 3 3 5 5" xfId="13605"/>
    <cellStyle name="40% - uthevingsfarge 3 3 5_Tabell 4.5-4.7" xfId="13597"/>
    <cellStyle name="40% - uthevingsfarge 3 3 6" xfId="13606"/>
    <cellStyle name="40% - uthevingsfarge 3 3 6 2" xfId="13607"/>
    <cellStyle name="40% - uthevingsfarge 3 3 6 2 2" xfId="13608"/>
    <cellStyle name="40% - uthevingsfarge 3 3 6 2 3" xfId="13609"/>
    <cellStyle name="40% - uthevingsfarge 3 3 6 3" xfId="13610"/>
    <cellStyle name="40% - uthevingsfarge 3 3 6 3 2" xfId="13611"/>
    <cellStyle name="40% - uthevingsfarge 3 3 6 3 3" xfId="13612"/>
    <cellStyle name="40% - uthevingsfarge 3 3 6 4" xfId="13613"/>
    <cellStyle name="40% - uthevingsfarge 3 3 6 5" xfId="13614"/>
    <cellStyle name="40% - uthevingsfarge 3 3 7" xfId="13615"/>
    <cellStyle name="40% - uthevingsfarge 3 3 7 2" xfId="13616"/>
    <cellStyle name="40% - uthevingsfarge 3 3 7 3" xfId="13617"/>
    <cellStyle name="40% - uthevingsfarge 3 3 8" xfId="13618"/>
    <cellStyle name="40% - uthevingsfarge 3 3 8 2" xfId="13619"/>
    <cellStyle name="40% - uthevingsfarge 3 3 8 3" xfId="13620"/>
    <cellStyle name="40% - uthevingsfarge 3 3 9" xfId="13621"/>
    <cellStyle name="40% - uthevingsfarge 3 3 9 2" xfId="13622"/>
    <cellStyle name="40% - uthevingsfarge 3 3_Tabell 4.5-4.7" xfId="13367"/>
    <cellStyle name="40% - uthevingsfarge 3 4" xfId="735"/>
    <cellStyle name="40% - uthevingsfarge 3 4 10" xfId="13624"/>
    <cellStyle name="40% - uthevingsfarge 3 4 10 2" xfId="13625"/>
    <cellStyle name="40% - uthevingsfarge 3 4 11" xfId="13626"/>
    <cellStyle name="40% - uthevingsfarge 3 4 12" xfId="13627"/>
    <cellStyle name="40% - uthevingsfarge 3 4 13" xfId="13628"/>
    <cellStyle name="40% - uthevingsfarge 3 4 2" xfId="736"/>
    <cellStyle name="40% - uthevingsfarge 3 4 2 10" xfId="13630"/>
    <cellStyle name="40% - uthevingsfarge 3 4 2 11" xfId="13631"/>
    <cellStyle name="40% - uthevingsfarge 3 4 2 12" xfId="13632"/>
    <cellStyle name="40% - uthevingsfarge 3 4 2 2" xfId="737"/>
    <cellStyle name="40% - uthevingsfarge 3 4 2 2 10" xfId="13634"/>
    <cellStyle name="40% - uthevingsfarge 3 4 2 2 11" xfId="13635"/>
    <cellStyle name="40% - uthevingsfarge 3 4 2 2 2" xfId="738"/>
    <cellStyle name="40% - uthevingsfarge 3 4 2 2 2 10" xfId="13637"/>
    <cellStyle name="40% - uthevingsfarge 3 4 2 2 2 2" xfId="739"/>
    <cellStyle name="40% - uthevingsfarge 3 4 2 2 2 2 2" xfId="13639"/>
    <cellStyle name="40% - uthevingsfarge 3 4 2 2 2 2 2 2" xfId="13640"/>
    <cellStyle name="40% - uthevingsfarge 3 4 2 2 2 2 2 3" xfId="13641"/>
    <cellStyle name="40% - uthevingsfarge 3 4 2 2 2 2 3" xfId="13642"/>
    <cellStyle name="40% - uthevingsfarge 3 4 2 2 2 2 3 2" xfId="13643"/>
    <cellStyle name="40% - uthevingsfarge 3 4 2 2 2 2 3 3" xfId="13644"/>
    <cellStyle name="40% - uthevingsfarge 3 4 2 2 2 2 4" xfId="13645"/>
    <cellStyle name="40% - uthevingsfarge 3 4 2 2 2 2 5" xfId="13646"/>
    <cellStyle name="40% - uthevingsfarge 3 4 2 2 2 2_Tabell 4.5-4.7" xfId="13638"/>
    <cellStyle name="40% - uthevingsfarge 3 4 2 2 2 3" xfId="13647"/>
    <cellStyle name="40% - uthevingsfarge 3 4 2 2 2 3 2" xfId="13648"/>
    <cellStyle name="40% - uthevingsfarge 3 4 2 2 2 3 2 2" xfId="13649"/>
    <cellStyle name="40% - uthevingsfarge 3 4 2 2 2 3 2 3" xfId="13650"/>
    <cellStyle name="40% - uthevingsfarge 3 4 2 2 2 3 3" xfId="13651"/>
    <cellStyle name="40% - uthevingsfarge 3 4 2 2 2 3 3 2" xfId="13652"/>
    <cellStyle name="40% - uthevingsfarge 3 4 2 2 2 3 3 3" xfId="13653"/>
    <cellStyle name="40% - uthevingsfarge 3 4 2 2 2 3 4" xfId="13654"/>
    <cellStyle name="40% - uthevingsfarge 3 4 2 2 2 3 5" xfId="13655"/>
    <cellStyle name="40% - uthevingsfarge 3 4 2 2 2 4" xfId="13656"/>
    <cellStyle name="40% - uthevingsfarge 3 4 2 2 2 4 2" xfId="13657"/>
    <cellStyle name="40% - uthevingsfarge 3 4 2 2 2 4 3" xfId="13658"/>
    <cellStyle name="40% - uthevingsfarge 3 4 2 2 2 5" xfId="13659"/>
    <cellStyle name="40% - uthevingsfarge 3 4 2 2 2 5 2" xfId="13660"/>
    <cellStyle name="40% - uthevingsfarge 3 4 2 2 2 5 3" xfId="13661"/>
    <cellStyle name="40% - uthevingsfarge 3 4 2 2 2 6" xfId="13662"/>
    <cellStyle name="40% - uthevingsfarge 3 4 2 2 2 6 2" xfId="13663"/>
    <cellStyle name="40% - uthevingsfarge 3 4 2 2 2 7" xfId="13664"/>
    <cellStyle name="40% - uthevingsfarge 3 4 2 2 2 7 2" xfId="13665"/>
    <cellStyle name="40% - uthevingsfarge 3 4 2 2 2 8" xfId="13666"/>
    <cellStyle name="40% - uthevingsfarge 3 4 2 2 2 9" xfId="13667"/>
    <cellStyle name="40% - uthevingsfarge 3 4 2 2 2_Tabell 4.5-4.7" xfId="13636"/>
    <cellStyle name="40% - uthevingsfarge 3 4 2 2 3" xfId="740"/>
    <cellStyle name="40% - uthevingsfarge 3 4 2 2 3 2" xfId="13669"/>
    <cellStyle name="40% - uthevingsfarge 3 4 2 2 3 2 2" xfId="13670"/>
    <cellStyle name="40% - uthevingsfarge 3 4 2 2 3 2 3" xfId="13671"/>
    <cellStyle name="40% - uthevingsfarge 3 4 2 2 3 3" xfId="13672"/>
    <cellStyle name="40% - uthevingsfarge 3 4 2 2 3 3 2" xfId="13673"/>
    <cellStyle name="40% - uthevingsfarge 3 4 2 2 3 3 3" xfId="13674"/>
    <cellStyle name="40% - uthevingsfarge 3 4 2 2 3 4" xfId="13675"/>
    <cellStyle name="40% - uthevingsfarge 3 4 2 2 3 5" xfId="13676"/>
    <cellStyle name="40% - uthevingsfarge 3 4 2 2 3_Tabell 4.5-4.7" xfId="13668"/>
    <cellStyle name="40% - uthevingsfarge 3 4 2 2 4" xfId="13677"/>
    <cellStyle name="40% - uthevingsfarge 3 4 2 2 4 2" xfId="13678"/>
    <cellStyle name="40% - uthevingsfarge 3 4 2 2 4 2 2" xfId="13679"/>
    <cellStyle name="40% - uthevingsfarge 3 4 2 2 4 2 3" xfId="13680"/>
    <cellStyle name="40% - uthevingsfarge 3 4 2 2 4 3" xfId="13681"/>
    <cellStyle name="40% - uthevingsfarge 3 4 2 2 4 3 2" xfId="13682"/>
    <cellStyle name="40% - uthevingsfarge 3 4 2 2 4 3 3" xfId="13683"/>
    <cellStyle name="40% - uthevingsfarge 3 4 2 2 4 4" xfId="13684"/>
    <cellStyle name="40% - uthevingsfarge 3 4 2 2 4 5" xfId="13685"/>
    <cellStyle name="40% - uthevingsfarge 3 4 2 2 5" xfId="13686"/>
    <cellStyle name="40% - uthevingsfarge 3 4 2 2 5 2" xfId="13687"/>
    <cellStyle name="40% - uthevingsfarge 3 4 2 2 5 3" xfId="13688"/>
    <cellStyle name="40% - uthevingsfarge 3 4 2 2 6" xfId="13689"/>
    <cellStyle name="40% - uthevingsfarge 3 4 2 2 6 2" xfId="13690"/>
    <cellStyle name="40% - uthevingsfarge 3 4 2 2 6 3" xfId="13691"/>
    <cellStyle name="40% - uthevingsfarge 3 4 2 2 7" xfId="13692"/>
    <cellStyle name="40% - uthevingsfarge 3 4 2 2 7 2" xfId="13693"/>
    <cellStyle name="40% - uthevingsfarge 3 4 2 2 8" xfId="13694"/>
    <cellStyle name="40% - uthevingsfarge 3 4 2 2 8 2" xfId="13695"/>
    <cellStyle name="40% - uthevingsfarge 3 4 2 2 9" xfId="13696"/>
    <cellStyle name="40% - uthevingsfarge 3 4 2 2_Tabell 4.5-4.7" xfId="13633"/>
    <cellStyle name="40% - uthevingsfarge 3 4 2 3" xfId="741"/>
    <cellStyle name="40% - uthevingsfarge 3 4 2 3 10" xfId="13698"/>
    <cellStyle name="40% - uthevingsfarge 3 4 2 3 2" xfId="742"/>
    <cellStyle name="40% - uthevingsfarge 3 4 2 3 2 2" xfId="13700"/>
    <cellStyle name="40% - uthevingsfarge 3 4 2 3 2 2 2" xfId="13701"/>
    <cellStyle name="40% - uthevingsfarge 3 4 2 3 2 2 3" xfId="13702"/>
    <cellStyle name="40% - uthevingsfarge 3 4 2 3 2 3" xfId="13703"/>
    <cellStyle name="40% - uthevingsfarge 3 4 2 3 2 3 2" xfId="13704"/>
    <cellStyle name="40% - uthevingsfarge 3 4 2 3 2 3 3" xfId="13705"/>
    <cellStyle name="40% - uthevingsfarge 3 4 2 3 2 4" xfId="13706"/>
    <cellStyle name="40% - uthevingsfarge 3 4 2 3 2 5" xfId="13707"/>
    <cellStyle name="40% - uthevingsfarge 3 4 2 3 2_Tabell 4.5-4.7" xfId="13699"/>
    <cellStyle name="40% - uthevingsfarge 3 4 2 3 3" xfId="13708"/>
    <cellStyle name="40% - uthevingsfarge 3 4 2 3 3 2" xfId="13709"/>
    <cellStyle name="40% - uthevingsfarge 3 4 2 3 3 2 2" xfId="13710"/>
    <cellStyle name="40% - uthevingsfarge 3 4 2 3 3 2 3" xfId="13711"/>
    <cellStyle name="40% - uthevingsfarge 3 4 2 3 3 3" xfId="13712"/>
    <cellStyle name="40% - uthevingsfarge 3 4 2 3 3 3 2" xfId="13713"/>
    <cellStyle name="40% - uthevingsfarge 3 4 2 3 3 3 3" xfId="13714"/>
    <cellStyle name="40% - uthevingsfarge 3 4 2 3 3 4" xfId="13715"/>
    <cellStyle name="40% - uthevingsfarge 3 4 2 3 3 5" xfId="13716"/>
    <cellStyle name="40% - uthevingsfarge 3 4 2 3 4" xfId="13717"/>
    <cellStyle name="40% - uthevingsfarge 3 4 2 3 4 2" xfId="13718"/>
    <cellStyle name="40% - uthevingsfarge 3 4 2 3 4 3" xfId="13719"/>
    <cellStyle name="40% - uthevingsfarge 3 4 2 3 5" xfId="13720"/>
    <cellStyle name="40% - uthevingsfarge 3 4 2 3 5 2" xfId="13721"/>
    <cellStyle name="40% - uthevingsfarge 3 4 2 3 5 3" xfId="13722"/>
    <cellStyle name="40% - uthevingsfarge 3 4 2 3 6" xfId="13723"/>
    <cellStyle name="40% - uthevingsfarge 3 4 2 3 6 2" xfId="13724"/>
    <cellStyle name="40% - uthevingsfarge 3 4 2 3 7" xfId="13725"/>
    <cellStyle name="40% - uthevingsfarge 3 4 2 3 7 2" xfId="13726"/>
    <cellStyle name="40% - uthevingsfarge 3 4 2 3 8" xfId="13727"/>
    <cellStyle name="40% - uthevingsfarge 3 4 2 3 9" xfId="13728"/>
    <cellStyle name="40% - uthevingsfarge 3 4 2 3_Tabell 4.5-4.7" xfId="13697"/>
    <cellStyle name="40% - uthevingsfarge 3 4 2 4" xfId="743"/>
    <cellStyle name="40% - uthevingsfarge 3 4 2 4 2" xfId="13730"/>
    <cellStyle name="40% - uthevingsfarge 3 4 2 4 2 2" xfId="13731"/>
    <cellStyle name="40% - uthevingsfarge 3 4 2 4 2 3" xfId="13732"/>
    <cellStyle name="40% - uthevingsfarge 3 4 2 4 3" xfId="13733"/>
    <cellStyle name="40% - uthevingsfarge 3 4 2 4 3 2" xfId="13734"/>
    <cellStyle name="40% - uthevingsfarge 3 4 2 4 3 3" xfId="13735"/>
    <cellStyle name="40% - uthevingsfarge 3 4 2 4 4" xfId="13736"/>
    <cellStyle name="40% - uthevingsfarge 3 4 2 4 5" xfId="13737"/>
    <cellStyle name="40% - uthevingsfarge 3 4 2 4_Tabell 4.5-4.7" xfId="13729"/>
    <cellStyle name="40% - uthevingsfarge 3 4 2 5" xfId="13738"/>
    <cellStyle name="40% - uthevingsfarge 3 4 2 5 2" xfId="13739"/>
    <cellStyle name="40% - uthevingsfarge 3 4 2 5 2 2" xfId="13740"/>
    <cellStyle name="40% - uthevingsfarge 3 4 2 5 2 3" xfId="13741"/>
    <cellStyle name="40% - uthevingsfarge 3 4 2 5 3" xfId="13742"/>
    <cellStyle name="40% - uthevingsfarge 3 4 2 5 3 2" xfId="13743"/>
    <cellStyle name="40% - uthevingsfarge 3 4 2 5 3 3" xfId="13744"/>
    <cellStyle name="40% - uthevingsfarge 3 4 2 5 4" xfId="13745"/>
    <cellStyle name="40% - uthevingsfarge 3 4 2 5 5" xfId="13746"/>
    <cellStyle name="40% - uthevingsfarge 3 4 2 6" xfId="13747"/>
    <cellStyle name="40% - uthevingsfarge 3 4 2 6 2" xfId="13748"/>
    <cellStyle name="40% - uthevingsfarge 3 4 2 6 3" xfId="13749"/>
    <cellStyle name="40% - uthevingsfarge 3 4 2 7" xfId="13750"/>
    <cellStyle name="40% - uthevingsfarge 3 4 2 7 2" xfId="13751"/>
    <cellStyle name="40% - uthevingsfarge 3 4 2 7 3" xfId="13752"/>
    <cellStyle name="40% - uthevingsfarge 3 4 2 8" xfId="13753"/>
    <cellStyle name="40% - uthevingsfarge 3 4 2 8 2" xfId="13754"/>
    <cellStyle name="40% - uthevingsfarge 3 4 2 9" xfId="13755"/>
    <cellStyle name="40% - uthevingsfarge 3 4 2 9 2" xfId="13756"/>
    <cellStyle name="40% - uthevingsfarge 3 4 2_Tabell 4.5-4.7" xfId="13629"/>
    <cellStyle name="40% - uthevingsfarge 3 4 3" xfId="744"/>
    <cellStyle name="40% - uthevingsfarge 3 4 3 10" xfId="13758"/>
    <cellStyle name="40% - uthevingsfarge 3 4 3 11" xfId="13759"/>
    <cellStyle name="40% - uthevingsfarge 3 4 3 2" xfId="745"/>
    <cellStyle name="40% - uthevingsfarge 3 4 3 2 10" xfId="13761"/>
    <cellStyle name="40% - uthevingsfarge 3 4 3 2 2" xfId="746"/>
    <cellStyle name="40% - uthevingsfarge 3 4 3 2 2 2" xfId="13763"/>
    <cellStyle name="40% - uthevingsfarge 3 4 3 2 2 2 2" xfId="13764"/>
    <cellStyle name="40% - uthevingsfarge 3 4 3 2 2 2 3" xfId="13765"/>
    <cellStyle name="40% - uthevingsfarge 3 4 3 2 2 3" xfId="13766"/>
    <cellStyle name="40% - uthevingsfarge 3 4 3 2 2 3 2" xfId="13767"/>
    <cellStyle name="40% - uthevingsfarge 3 4 3 2 2 3 3" xfId="13768"/>
    <cellStyle name="40% - uthevingsfarge 3 4 3 2 2 4" xfId="13769"/>
    <cellStyle name="40% - uthevingsfarge 3 4 3 2 2 5" xfId="13770"/>
    <cellStyle name="40% - uthevingsfarge 3 4 3 2 2_Tabell 4.5-4.7" xfId="13762"/>
    <cellStyle name="40% - uthevingsfarge 3 4 3 2 3" xfId="13771"/>
    <cellStyle name="40% - uthevingsfarge 3 4 3 2 3 2" xfId="13772"/>
    <cellStyle name="40% - uthevingsfarge 3 4 3 2 3 2 2" xfId="13773"/>
    <cellStyle name="40% - uthevingsfarge 3 4 3 2 3 2 3" xfId="13774"/>
    <cellStyle name="40% - uthevingsfarge 3 4 3 2 3 3" xfId="13775"/>
    <cellStyle name="40% - uthevingsfarge 3 4 3 2 3 3 2" xfId="13776"/>
    <cellStyle name="40% - uthevingsfarge 3 4 3 2 3 3 3" xfId="13777"/>
    <cellStyle name="40% - uthevingsfarge 3 4 3 2 3 4" xfId="13778"/>
    <cellStyle name="40% - uthevingsfarge 3 4 3 2 3 5" xfId="13779"/>
    <cellStyle name="40% - uthevingsfarge 3 4 3 2 4" xfId="13780"/>
    <cellStyle name="40% - uthevingsfarge 3 4 3 2 4 2" xfId="13781"/>
    <cellStyle name="40% - uthevingsfarge 3 4 3 2 4 3" xfId="13782"/>
    <cellStyle name="40% - uthevingsfarge 3 4 3 2 5" xfId="13783"/>
    <cellStyle name="40% - uthevingsfarge 3 4 3 2 5 2" xfId="13784"/>
    <cellStyle name="40% - uthevingsfarge 3 4 3 2 5 3" xfId="13785"/>
    <cellStyle name="40% - uthevingsfarge 3 4 3 2 6" xfId="13786"/>
    <cellStyle name="40% - uthevingsfarge 3 4 3 2 6 2" xfId="13787"/>
    <cellStyle name="40% - uthevingsfarge 3 4 3 2 7" xfId="13788"/>
    <cellStyle name="40% - uthevingsfarge 3 4 3 2 7 2" xfId="13789"/>
    <cellStyle name="40% - uthevingsfarge 3 4 3 2 8" xfId="13790"/>
    <cellStyle name="40% - uthevingsfarge 3 4 3 2 9" xfId="13791"/>
    <cellStyle name="40% - uthevingsfarge 3 4 3 2_Tabell 4.5-4.7" xfId="13760"/>
    <cellStyle name="40% - uthevingsfarge 3 4 3 3" xfId="747"/>
    <cellStyle name="40% - uthevingsfarge 3 4 3 3 2" xfId="13793"/>
    <cellStyle name="40% - uthevingsfarge 3 4 3 3 2 2" xfId="13794"/>
    <cellStyle name="40% - uthevingsfarge 3 4 3 3 2 3" xfId="13795"/>
    <cellStyle name="40% - uthevingsfarge 3 4 3 3 3" xfId="13796"/>
    <cellStyle name="40% - uthevingsfarge 3 4 3 3 3 2" xfId="13797"/>
    <cellStyle name="40% - uthevingsfarge 3 4 3 3 3 3" xfId="13798"/>
    <cellStyle name="40% - uthevingsfarge 3 4 3 3 4" xfId="13799"/>
    <cellStyle name="40% - uthevingsfarge 3 4 3 3 5" xfId="13800"/>
    <cellStyle name="40% - uthevingsfarge 3 4 3 3_Tabell 4.5-4.7" xfId="13792"/>
    <cellStyle name="40% - uthevingsfarge 3 4 3 4" xfId="13801"/>
    <cellStyle name="40% - uthevingsfarge 3 4 3 4 2" xfId="13802"/>
    <cellStyle name="40% - uthevingsfarge 3 4 3 4 2 2" xfId="13803"/>
    <cellStyle name="40% - uthevingsfarge 3 4 3 4 2 3" xfId="13804"/>
    <cellStyle name="40% - uthevingsfarge 3 4 3 4 3" xfId="13805"/>
    <cellStyle name="40% - uthevingsfarge 3 4 3 4 3 2" xfId="13806"/>
    <cellStyle name="40% - uthevingsfarge 3 4 3 4 3 3" xfId="13807"/>
    <cellStyle name="40% - uthevingsfarge 3 4 3 4 4" xfId="13808"/>
    <cellStyle name="40% - uthevingsfarge 3 4 3 4 5" xfId="13809"/>
    <cellStyle name="40% - uthevingsfarge 3 4 3 5" xfId="13810"/>
    <cellStyle name="40% - uthevingsfarge 3 4 3 5 2" xfId="13811"/>
    <cellStyle name="40% - uthevingsfarge 3 4 3 5 3" xfId="13812"/>
    <cellStyle name="40% - uthevingsfarge 3 4 3 6" xfId="13813"/>
    <cellStyle name="40% - uthevingsfarge 3 4 3 6 2" xfId="13814"/>
    <cellStyle name="40% - uthevingsfarge 3 4 3 6 3" xfId="13815"/>
    <cellStyle name="40% - uthevingsfarge 3 4 3 7" xfId="13816"/>
    <cellStyle name="40% - uthevingsfarge 3 4 3 7 2" xfId="13817"/>
    <cellStyle name="40% - uthevingsfarge 3 4 3 8" xfId="13818"/>
    <cellStyle name="40% - uthevingsfarge 3 4 3 8 2" xfId="13819"/>
    <cellStyle name="40% - uthevingsfarge 3 4 3 9" xfId="13820"/>
    <cellStyle name="40% - uthevingsfarge 3 4 3_Tabell 4.5-4.7" xfId="13757"/>
    <cellStyle name="40% - uthevingsfarge 3 4 4" xfId="748"/>
    <cellStyle name="40% - uthevingsfarge 3 4 4 10" xfId="13822"/>
    <cellStyle name="40% - uthevingsfarge 3 4 4 2" xfId="749"/>
    <cellStyle name="40% - uthevingsfarge 3 4 4 2 2" xfId="13824"/>
    <cellStyle name="40% - uthevingsfarge 3 4 4 2 2 2" xfId="13825"/>
    <cellStyle name="40% - uthevingsfarge 3 4 4 2 2 3" xfId="13826"/>
    <cellStyle name="40% - uthevingsfarge 3 4 4 2 3" xfId="13827"/>
    <cellStyle name="40% - uthevingsfarge 3 4 4 2 3 2" xfId="13828"/>
    <cellStyle name="40% - uthevingsfarge 3 4 4 2 3 3" xfId="13829"/>
    <cellStyle name="40% - uthevingsfarge 3 4 4 2 4" xfId="13830"/>
    <cellStyle name="40% - uthevingsfarge 3 4 4 2 5" xfId="13831"/>
    <cellStyle name="40% - uthevingsfarge 3 4 4 2_Tabell 4.5-4.7" xfId="13823"/>
    <cellStyle name="40% - uthevingsfarge 3 4 4 3" xfId="13832"/>
    <cellStyle name="40% - uthevingsfarge 3 4 4 3 2" xfId="13833"/>
    <cellStyle name="40% - uthevingsfarge 3 4 4 3 2 2" xfId="13834"/>
    <cellStyle name="40% - uthevingsfarge 3 4 4 3 2 3" xfId="13835"/>
    <cellStyle name="40% - uthevingsfarge 3 4 4 3 3" xfId="13836"/>
    <cellStyle name="40% - uthevingsfarge 3 4 4 3 3 2" xfId="13837"/>
    <cellStyle name="40% - uthevingsfarge 3 4 4 3 3 3" xfId="13838"/>
    <cellStyle name="40% - uthevingsfarge 3 4 4 3 4" xfId="13839"/>
    <cellStyle name="40% - uthevingsfarge 3 4 4 3 5" xfId="13840"/>
    <cellStyle name="40% - uthevingsfarge 3 4 4 4" xfId="13841"/>
    <cellStyle name="40% - uthevingsfarge 3 4 4 4 2" xfId="13842"/>
    <cellStyle name="40% - uthevingsfarge 3 4 4 4 3" xfId="13843"/>
    <cellStyle name="40% - uthevingsfarge 3 4 4 5" xfId="13844"/>
    <cellStyle name="40% - uthevingsfarge 3 4 4 5 2" xfId="13845"/>
    <cellStyle name="40% - uthevingsfarge 3 4 4 5 3" xfId="13846"/>
    <cellStyle name="40% - uthevingsfarge 3 4 4 6" xfId="13847"/>
    <cellStyle name="40% - uthevingsfarge 3 4 4 6 2" xfId="13848"/>
    <cellStyle name="40% - uthevingsfarge 3 4 4 7" xfId="13849"/>
    <cellStyle name="40% - uthevingsfarge 3 4 4 7 2" xfId="13850"/>
    <cellStyle name="40% - uthevingsfarge 3 4 4 8" xfId="13851"/>
    <cellStyle name="40% - uthevingsfarge 3 4 4 9" xfId="13852"/>
    <cellStyle name="40% - uthevingsfarge 3 4 4_Tabell 4.5-4.7" xfId="13821"/>
    <cellStyle name="40% - uthevingsfarge 3 4 5" xfId="750"/>
    <cellStyle name="40% - uthevingsfarge 3 4 5 2" xfId="13854"/>
    <cellStyle name="40% - uthevingsfarge 3 4 5 2 2" xfId="13855"/>
    <cellStyle name="40% - uthevingsfarge 3 4 5 2 3" xfId="13856"/>
    <cellStyle name="40% - uthevingsfarge 3 4 5 3" xfId="13857"/>
    <cellStyle name="40% - uthevingsfarge 3 4 5 3 2" xfId="13858"/>
    <cellStyle name="40% - uthevingsfarge 3 4 5 3 3" xfId="13859"/>
    <cellStyle name="40% - uthevingsfarge 3 4 5 4" xfId="13860"/>
    <cellStyle name="40% - uthevingsfarge 3 4 5 5" xfId="13861"/>
    <cellStyle name="40% - uthevingsfarge 3 4 5_Tabell 4.5-4.7" xfId="13853"/>
    <cellStyle name="40% - uthevingsfarge 3 4 6" xfId="13862"/>
    <cellStyle name="40% - uthevingsfarge 3 4 6 2" xfId="13863"/>
    <cellStyle name="40% - uthevingsfarge 3 4 6 2 2" xfId="13864"/>
    <cellStyle name="40% - uthevingsfarge 3 4 6 2 3" xfId="13865"/>
    <cellStyle name="40% - uthevingsfarge 3 4 6 3" xfId="13866"/>
    <cellStyle name="40% - uthevingsfarge 3 4 6 3 2" xfId="13867"/>
    <cellStyle name="40% - uthevingsfarge 3 4 6 3 3" xfId="13868"/>
    <cellStyle name="40% - uthevingsfarge 3 4 6 4" xfId="13869"/>
    <cellStyle name="40% - uthevingsfarge 3 4 6 5" xfId="13870"/>
    <cellStyle name="40% - uthevingsfarge 3 4 7" xfId="13871"/>
    <cellStyle name="40% - uthevingsfarge 3 4 7 2" xfId="13872"/>
    <cellStyle name="40% - uthevingsfarge 3 4 7 3" xfId="13873"/>
    <cellStyle name="40% - uthevingsfarge 3 4 8" xfId="13874"/>
    <cellStyle name="40% - uthevingsfarge 3 4 8 2" xfId="13875"/>
    <cellStyle name="40% - uthevingsfarge 3 4 8 3" xfId="13876"/>
    <cellStyle name="40% - uthevingsfarge 3 4 9" xfId="13877"/>
    <cellStyle name="40% - uthevingsfarge 3 4 9 2" xfId="13878"/>
    <cellStyle name="40% - uthevingsfarge 3 4_Tabell 4.5-4.7" xfId="13623"/>
    <cellStyle name="40% - uthevingsfarge 3 5" xfId="751"/>
    <cellStyle name="40% - uthevingsfarge 3 5 10" xfId="13880"/>
    <cellStyle name="40% - uthevingsfarge 3 5 10 2" xfId="13881"/>
    <cellStyle name="40% - uthevingsfarge 3 5 11" xfId="13882"/>
    <cellStyle name="40% - uthevingsfarge 3 5 12" xfId="13883"/>
    <cellStyle name="40% - uthevingsfarge 3 5 13" xfId="13884"/>
    <cellStyle name="40% - uthevingsfarge 3 5 2" xfId="752"/>
    <cellStyle name="40% - uthevingsfarge 3 5 2 10" xfId="13886"/>
    <cellStyle name="40% - uthevingsfarge 3 5 2 11" xfId="13887"/>
    <cellStyle name="40% - uthevingsfarge 3 5 2 12" xfId="13888"/>
    <cellStyle name="40% - uthevingsfarge 3 5 2 2" xfId="753"/>
    <cellStyle name="40% - uthevingsfarge 3 5 2 2 10" xfId="13890"/>
    <cellStyle name="40% - uthevingsfarge 3 5 2 2 11" xfId="13891"/>
    <cellStyle name="40% - uthevingsfarge 3 5 2 2 2" xfId="754"/>
    <cellStyle name="40% - uthevingsfarge 3 5 2 2 2 10" xfId="13893"/>
    <cellStyle name="40% - uthevingsfarge 3 5 2 2 2 2" xfId="755"/>
    <cellStyle name="40% - uthevingsfarge 3 5 2 2 2 2 2" xfId="13895"/>
    <cellStyle name="40% - uthevingsfarge 3 5 2 2 2 2 2 2" xfId="13896"/>
    <cellStyle name="40% - uthevingsfarge 3 5 2 2 2 2 2 3" xfId="13897"/>
    <cellStyle name="40% - uthevingsfarge 3 5 2 2 2 2 3" xfId="13898"/>
    <cellStyle name="40% - uthevingsfarge 3 5 2 2 2 2 3 2" xfId="13899"/>
    <cellStyle name="40% - uthevingsfarge 3 5 2 2 2 2 3 3" xfId="13900"/>
    <cellStyle name="40% - uthevingsfarge 3 5 2 2 2 2 4" xfId="13901"/>
    <cellStyle name="40% - uthevingsfarge 3 5 2 2 2 2 5" xfId="13902"/>
    <cellStyle name="40% - uthevingsfarge 3 5 2 2 2 2_Tabell 4.5-4.7" xfId="13894"/>
    <cellStyle name="40% - uthevingsfarge 3 5 2 2 2 3" xfId="13903"/>
    <cellStyle name="40% - uthevingsfarge 3 5 2 2 2 3 2" xfId="13904"/>
    <cellStyle name="40% - uthevingsfarge 3 5 2 2 2 3 2 2" xfId="13905"/>
    <cellStyle name="40% - uthevingsfarge 3 5 2 2 2 3 2 3" xfId="13906"/>
    <cellStyle name="40% - uthevingsfarge 3 5 2 2 2 3 3" xfId="13907"/>
    <cellStyle name="40% - uthevingsfarge 3 5 2 2 2 3 3 2" xfId="13908"/>
    <cellStyle name="40% - uthevingsfarge 3 5 2 2 2 3 3 3" xfId="13909"/>
    <cellStyle name="40% - uthevingsfarge 3 5 2 2 2 3 4" xfId="13910"/>
    <cellStyle name="40% - uthevingsfarge 3 5 2 2 2 3 5" xfId="13911"/>
    <cellStyle name="40% - uthevingsfarge 3 5 2 2 2 4" xfId="13912"/>
    <cellStyle name="40% - uthevingsfarge 3 5 2 2 2 4 2" xfId="13913"/>
    <cellStyle name="40% - uthevingsfarge 3 5 2 2 2 4 3" xfId="13914"/>
    <cellStyle name="40% - uthevingsfarge 3 5 2 2 2 5" xfId="13915"/>
    <cellStyle name="40% - uthevingsfarge 3 5 2 2 2 5 2" xfId="13916"/>
    <cellStyle name="40% - uthevingsfarge 3 5 2 2 2 5 3" xfId="13917"/>
    <cellStyle name="40% - uthevingsfarge 3 5 2 2 2 6" xfId="13918"/>
    <cellStyle name="40% - uthevingsfarge 3 5 2 2 2 6 2" xfId="13919"/>
    <cellStyle name="40% - uthevingsfarge 3 5 2 2 2 7" xfId="13920"/>
    <cellStyle name="40% - uthevingsfarge 3 5 2 2 2 7 2" xfId="13921"/>
    <cellStyle name="40% - uthevingsfarge 3 5 2 2 2 8" xfId="13922"/>
    <cellStyle name="40% - uthevingsfarge 3 5 2 2 2 9" xfId="13923"/>
    <cellStyle name="40% - uthevingsfarge 3 5 2 2 2_Tabell 4.5-4.7" xfId="13892"/>
    <cellStyle name="40% - uthevingsfarge 3 5 2 2 3" xfId="756"/>
    <cellStyle name="40% - uthevingsfarge 3 5 2 2 3 2" xfId="13925"/>
    <cellStyle name="40% - uthevingsfarge 3 5 2 2 3 2 2" xfId="13926"/>
    <cellStyle name="40% - uthevingsfarge 3 5 2 2 3 2 3" xfId="13927"/>
    <cellStyle name="40% - uthevingsfarge 3 5 2 2 3 3" xfId="13928"/>
    <cellStyle name="40% - uthevingsfarge 3 5 2 2 3 3 2" xfId="13929"/>
    <cellStyle name="40% - uthevingsfarge 3 5 2 2 3 3 3" xfId="13930"/>
    <cellStyle name="40% - uthevingsfarge 3 5 2 2 3 4" xfId="13931"/>
    <cellStyle name="40% - uthevingsfarge 3 5 2 2 3 5" xfId="13932"/>
    <cellStyle name="40% - uthevingsfarge 3 5 2 2 3_Tabell 4.5-4.7" xfId="13924"/>
    <cellStyle name="40% - uthevingsfarge 3 5 2 2 4" xfId="13933"/>
    <cellStyle name="40% - uthevingsfarge 3 5 2 2 4 2" xfId="13934"/>
    <cellStyle name="40% - uthevingsfarge 3 5 2 2 4 2 2" xfId="13935"/>
    <cellStyle name="40% - uthevingsfarge 3 5 2 2 4 2 3" xfId="13936"/>
    <cellStyle name="40% - uthevingsfarge 3 5 2 2 4 3" xfId="13937"/>
    <cellStyle name="40% - uthevingsfarge 3 5 2 2 4 3 2" xfId="13938"/>
    <cellStyle name="40% - uthevingsfarge 3 5 2 2 4 3 3" xfId="13939"/>
    <cellStyle name="40% - uthevingsfarge 3 5 2 2 4 4" xfId="13940"/>
    <cellStyle name="40% - uthevingsfarge 3 5 2 2 4 5" xfId="13941"/>
    <cellStyle name="40% - uthevingsfarge 3 5 2 2 5" xfId="13942"/>
    <cellStyle name="40% - uthevingsfarge 3 5 2 2 5 2" xfId="13943"/>
    <cellStyle name="40% - uthevingsfarge 3 5 2 2 5 3" xfId="13944"/>
    <cellStyle name="40% - uthevingsfarge 3 5 2 2 6" xfId="13945"/>
    <cellStyle name="40% - uthevingsfarge 3 5 2 2 6 2" xfId="13946"/>
    <cellStyle name="40% - uthevingsfarge 3 5 2 2 6 3" xfId="13947"/>
    <cellStyle name="40% - uthevingsfarge 3 5 2 2 7" xfId="13948"/>
    <cellStyle name="40% - uthevingsfarge 3 5 2 2 7 2" xfId="13949"/>
    <cellStyle name="40% - uthevingsfarge 3 5 2 2 8" xfId="13950"/>
    <cellStyle name="40% - uthevingsfarge 3 5 2 2 8 2" xfId="13951"/>
    <cellStyle name="40% - uthevingsfarge 3 5 2 2 9" xfId="13952"/>
    <cellStyle name="40% - uthevingsfarge 3 5 2 2_Tabell 4.5-4.7" xfId="13889"/>
    <cellStyle name="40% - uthevingsfarge 3 5 2 3" xfId="757"/>
    <cellStyle name="40% - uthevingsfarge 3 5 2 3 10" xfId="13954"/>
    <cellStyle name="40% - uthevingsfarge 3 5 2 3 2" xfId="758"/>
    <cellStyle name="40% - uthevingsfarge 3 5 2 3 2 2" xfId="13956"/>
    <cellStyle name="40% - uthevingsfarge 3 5 2 3 2 2 2" xfId="13957"/>
    <cellStyle name="40% - uthevingsfarge 3 5 2 3 2 2 3" xfId="13958"/>
    <cellStyle name="40% - uthevingsfarge 3 5 2 3 2 3" xfId="13959"/>
    <cellStyle name="40% - uthevingsfarge 3 5 2 3 2 3 2" xfId="13960"/>
    <cellStyle name="40% - uthevingsfarge 3 5 2 3 2 3 3" xfId="13961"/>
    <cellStyle name="40% - uthevingsfarge 3 5 2 3 2 4" xfId="13962"/>
    <cellStyle name="40% - uthevingsfarge 3 5 2 3 2 5" xfId="13963"/>
    <cellStyle name="40% - uthevingsfarge 3 5 2 3 2_Tabell 4.5-4.7" xfId="13955"/>
    <cellStyle name="40% - uthevingsfarge 3 5 2 3 3" xfId="13964"/>
    <cellStyle name="40% - uthevingsfarge 3 5 2 3 3 2" xfId="13965"/>
    <cellStyle name="40% - uthevingsfarge 3 5 2 3 3 2 2" xfId="13966"/>
    <cellStyle name="40% - uthevingsfarge 3 5 2 3 3 2 3" xfId="13967"/>
    <cellStyle name="40% - uthevingsfarge 3 5 2 3 3 3" xfId="13968"/>
    <cellStyle name="40% - uthevingsfarge 3 5 2 3 3 3 2" xfId="13969"/>
    <cellStyle name="40% - uthevingsfarge 3 5 2 3 3 3 3" xfId="13970"/>
    <cellStyle name="40% - uthevingsfarge 3 5 2 3 3 4" xfId="13971"/>
    <cellStyle name="40% - uthevingsfarge 3 5 2 3 3 5" xfId="13972"/>
    <cellStyle name="40% - uthevingsfarge 3 5 2 3 4" xfId="13973"/>
    <cellStyle name="40% - uthevingsfarge 3 5 2 3 4 2" xfId="13974"/>
    <cellStyle name="40% - uthevingsfarge 3 5 2 3 4 3" xfId="13975"/>
    <cellStyle name="40% - uthevingsfarge 3 5 2 3 5" xfId="13976"/>
    <cellStyle name="40% - uthevingsfarge 3 5 2 3 5 2" xfId="13977"/>
    <cellStyle name="40% - uthevingsfarge 3 5 2 3 5 3" xfId="13978"/>
    <cellStyle name="40% - uthevingsfarge 3 5 2 3 6" xfId="13979"/>
    <cellStyle name="40% - uthevingsfarge 3 5 2 3 6 2" xfId="13980"/>
    <cellStyle name="40% - uthevingsfarge 3 5 2 3 7" xfId="13981"/>
    <cellStyle name="40% - uthevingsfarge 3 5 2 3 7 2" xfId="13982"/>
    <cellStyle name="40% - uthevingsfarge 3 5 2 3 8" xfId="13983"/>
    <cellStyle name="40% - uthevingsfarge 3 5 2 3 9" xfId="13984"/>
    <cellStyle name="40% - uthevingsfarge 3 5 2 3_Tabell 4.5-4.7" xfId="13953"/>
    <cellStyle name="40% - uthevingsfarge 3 5 2 4" xfId="759"/>
    <cellStyle name="40% - uthevingsfarge 3 5 2 4 2" xfId="13986"/>
    <cellStyle name="40% - uthevingsfarge 3 5 2 4 2 2" xfId="13987"/>
    <cellStyle name="40% - uthevingsfarge 3 5 2 4 2 3" xfId="13988"/>
    <cellStyle name="40% - uthevingsfarge 3 5 2 4 3" xfId="13989"/>
    <cellStyle name="40% - uthevingsfarge 3 5 2 4 3 2" xfId="13990"/>
    <cellStyle name="40% - uthevingsfarge 3 5 2 4 3 3" xfId="13991"/>
    <cellStyle name="40% - uthevingsfarge 3 5 2 4 4" xfId="13992"/>
    <cellStyle name="40% - uthevingsfarge 3 5 2 4 5" xfId="13993"/>
    <cellStyle name="40% - uthevingsfarge 3 5 2 4_Tabell 4.5-4.7" xfId="13985"/>
    <cellStyle name="40% - uthevingsfarge 3 5 2 5" xfId="13994"/>
    <cellStyle name="40% - uthevingsfarge 3 5 2 5 2" xfId="13995"/>
    <cellStyle name="40% - uthevingsfarge 3 5 2 5 2 2" xfId="13996"/>
    <cellStyle name="40% - uthevingsfarge 3 5 2 5 2 3" xfId="13997"/>
    <cellStyle name="40% - uthevingsfarge 3 5 2 5 3" xfId="13998"/>
    <cellStyle name="40% - uthevingsfarge 3 5 2 5 3 2" xfId="13999"/>
    <cellStyle name="40% - uthevingsfarge 3 5 2 5 3 3" xfId="14000"/>
    <cellStyle name="40% - uthevingsfarge 3 5 2 5 4" xfId="14001"/>
    <cellStyle name="40% - uthevingsfarge 3 5 2 5 5" xfId="14002"/>
    <cellStyle name="40% - uthevingsfarge 3 5 2 6" xfId="14003"/>
    <cellStyle name="40% - uthevingsfarge 3 5 2 6 2" xfId="14004"/>
    <cellStyle name="40% - uthevingsfarge 3 5 2 6 3" xfId="14005"/>
    <cellStyle name="40% - uthevingsfarge 3 5 2 7" xfId="14006"/>
    <cellStyle name="40% - uthevingsfarge 3 5 2 7 2" xfId="14007"/>
    <cellStyle name="40% - uthevingsfarge 3 5 2 7 3" xfId="14008"/>
    <cellStyle name="40% - uthevingsfarge 3 5 2 8" xfId="14009"/>
    <cellStyle name="40% - uthevingsfarge 3 5 2 8 2" xfId="14010"/>
    <cellStyle name="40% - uthevingsfarge 3 5 2 9" xfId="14011"/>
    <cellStyle name="40% - uthevingsfarge 3 5 2 9 2" xfId="14012"/>
    <cellStyle name="40% - uthevingsfarge 3 5 2_Tabell 4.5-4.7" xfId="13885"/>
    <cellStyle name="40% - uthevingsfarge 3 5 3" xfId="760"/>
    <cellStyle name="40% - uthevingsfarge 3 5 3 10" xfId="14014"/>
    <cellStyle name="40% - uthevingsfarge 3 5 3 11" xfId="14015"/>
    <cellStyle name="40% - uthevingsfarge 3 5 3 2" xfId="761"/>
    <cellStyle name="40% - uthevingsfarge 3 5 3 2 10" xfId="14017"/>
    <cellStyle name="40% - uthevingsfarge 3 5 3 2 2" xfId="762"/>
    <cellStyle name="40% - uthevingsfarge 3 5 3 2 2 2" xfId="14019"/>
    <cellStyle name="40% - uthevingsfarge 3 5 3 2 2 2 2" xfId="14020"/>
    <cellStyle name="40% - uthevingsfarge 3 5 3 2 2 2 3" xfId="14021"/>
    <cellStyle name="40% - uthevingsfarge 3 5 3 2 2 3" xfId="14022"/>
    <cellStyle name="40% - uthevingsfarge 3 5 3 2 2 3 2" xfId="14023"/>
    <cellStyle name="40% - uthevingsfarge 3 5 3 2 2 3 3" xfId="14024"/>
    <cellStyle name="40% - uthevingsfarge 3 5 3 2 2 4" xfId="14025"/>
    <cellStyle name="40% - uthevingsfarge 3 5 3 2 2 5" xfId="14026"/>
    <cellStyle name="40% - uthevingsfarge 3 5 3 2 2_Tabell 4.5-4.7" xfId="14018"/>
    <cellStyle name="40% - uthevingsfarge 3 5 3 2 3" xfId="14027"/>
    <cellStyle name="40% - uthevingsfarge 3 5 3 2 3 2" xfId="14028"/>
    <cellStyle name="40% - uthevingsfarge 3 5 3 2 3 2 2" xfId="14029"/>
    <cellStyle name="40% - uthevingsfarge 3 5 3 2 3 2 3" xfId="14030"/>
    <cellStyle name="40% - uthevingsfarge 3 5 3 2 3 3" xfId="14031"/>
    <cellStyle name="40% - uthevingsfarge 3 5 3 2 3 3 2" xfId="14032"/>
    <cellStyle name="40% - uthevingsfarge 3 5 3 2 3 3 3" xfId="14033"/>
    <cellStyle name="40% - uthevingsfarge 3 5 3 2 3 4" xfId="14034"/>
    <cellStyle name="40% - uthevingsfarge 3 5 3 2 3 5" xfId="14035"/>
    <cellStyle name="40% - uthevingsfarge 3 5 3 2 4" xfId="14036"/>
    <cellStyle name="40% - uthevingsfarge 3 5 3 2 4 2" xfId="14037"/>
    <cellStyle name="40% - uthevingsfarge 3 5 3 2 4 3" xfId="14038"/>
    <cellStyle name="40% - uthevingsfarge 3 5 3 2 5" xfId="14039"/>
    <cellStyle name="40% - uthevingsfarge 3 5 3 2 5 2" xfId="14040"/>
    <cellStyle name="40% - uthevingsfarge 3 5 3 2 5 3" xfId="14041"/>
    <cellStyle name="40% - uthevingsfarge 3 5 3 2 6" xfId="14042"/>
    <cellStyle name="40% - uthevingsfarge 3 5 3 2 6 2" xfId="14043"/>
    <cellStyle name="40% - uthevingsfarge 3 5 3 2 7" xfId="14044"/>
    <cellStyle name="40% - uthevingsfarge 3 5 3 2 7 2" xfId="14045"/>
    <cellStyle name="40% - uthevingsfarge 3 5 3 2 8" xfId="14046"/>
    <cellStyle name="40% - uthevingsfarge 3 5 3 2 9" xfId="14047"/>
    <cellStyle name="40% - uthevingsfarge 3 5 3 2_Tabell 4.5-4.7" xfId="14016"/>
    <cellStyle name="40% - uthevingsfarge 3 5 3 3" xfId="763"/>
    <cellStyle name="40% - uthevingsfarge 3 5 3 3 2" xfId="14049"/>
    <cellStyle name="40% - uthevingsfarge 3 5 3 3 2 2" xfId="14050"/>
    <cellStyle name="40% - uthevingsfarge 3 5 3 3 2 3" xfId="14051"/>
    <cellStyle name="40% - uthevingsfarge 3 5 3 3 3" xfId="14052"/>
    <cellStyle name="40% - uthevingsfarge 3 5 3 3 3 2" xfId="14053"/>
    <cellStyle name="40% - uthevingsfarge 3 5 3 3 3 3" xfId="14054"/>
    <cellStyle name="40% - uthevingsfarge 3 5 3 3 4" xfId="14055"/>
    <cellStyle name="40% - uthevingsfarge 3 5 3 3 5" xfId="14056"/>
    <cellStyle name="40% - uthevingsfarge 3 5 3 3_Tabell 4.5-4.7" xfId="14048"/>
    <cellStyle name="40% - uthevingsfarge 3 5 3 4" xfId="14057"/>
    <cellStyle name="40% - uthevingsfarge 3 5 3 4 2" xfId="14058"/>
    <cellStyle name="40% - uthevingsfarge 3 5 3 4 2 2" xfId="14059"/>
    <cellStyle name="40% - uthevingsfarge 3 5 3 4 2 3" xfId="14060"/>
    <cellStyle name="40% - uthevingsfarge 3 5 3 4 3" xfId="14061"/>
    <cellStyle name="40% - uthevingsfarge 3 5 3 4 3 2" xfId="14062"/>
    <cellStyle name="40% - uthevingsfarge 3 5 3 4 3 3" xfId="14063"/>
    <cellStyle name="40% - uthevingsfarge 3 5 3 4 4" xfId="14064"/>
    <cellStyle name="40% - uthevingsfarge 3 5 3 4 5" xfId="14065"/>
    <cellStyle name="40% - uthevingsfarge 3 5 3 5" xfId="14066"/>
    <cellStyle name="40% - uthevingsfarge 3 5 3 5 2" xfId="14067"/>
    <cellStyle name="40% - uthevingsfarge 3 5 3 5 3" xfId="14068"/>
    <cellStyle name="40% - uthevingsfarge 3 5 3 6" xfId="14069"/>
    <cellStyle name="40% - uthevingsfarge 3 5 3 6 2" xfId="14070"/>
    <cellStyle name="40% - uthevingsfarge 3 5 3 6 3" xfId="14071"/>
    <cellStyle name="40% - uthevingsfarge 3 5 3 7" xfId="14072"/>
    <cellStyle name="40% - uthevingsfarge 3 5 3 7 2" xfId="14073"/>
    <cellStyle name="40% - uthevingsfarge 3 5 3 8" xfId="14074"/>
    <cellStyle name="40% - uthevingsfarge 3 5 3 8 2" xfId="14075"/>
    <cellStyle name="40% - uthevingsfarge 3 5 3 9" xfId="14076"/>
    <cellStyle name="40% - uthevingsfarge 3 5 3_Tabell 4.5-4.7" xfId="14013"/>
    <cellStyle name="40% - uthevingsfarge 3 5 4" xfId="764"/>
    <cellStyle name="40% - uthevingsfarge 3 5 4 10" xfId="14078"/>
    <cellStyle name="40% - uthevingsfarge 3 5 4 2" xfId="765"/>
    <cellStyle name="40% - uthevingsfarge 3 5 4 2 2" xfId="14080"/>
    <cellStyle name="40% - uthevingsfarge 3 5 4 2 2 2" xfId="14081"/>
    <cellStyle name="40% - uthevingsfarge 3 5 4 2 2 3" xfId="14082"/>
    <cellStyle name="40% - uthevingsfarge 3 5 4 2 3" xfId="14083"/>
    <cellStyle name="40% - uthevingsfarge 3 5 4 2 3 2" xfId="14084"/>
    <cellStyle name="40% - uthevingsfarge 3 5 4 2 3 3" xfId="14085"/>
    <cellStyle name="40% - uthevingsfarge 3 5 4 2 4" xfId="14086"/>
    <cellStyle name="40% - uthevingsfarge 3 5 4 2 5" xfId="14087"/>
    <cellStyle name="40% - uthevingsfarge 3 5 4 2_Tabell 4.5-4.7" xfId="14079"/>
    <cellStyle name="40% - uthevingsfarge 3 5 4 3" xfId="14088"/>
    <cellStyle name="40% - uthevingsfarge 3 5 4 3 2" xfId="14089"/>
    <cellStyle name="40% - uthevingsfarge 3 5 4 3 2 2" xfId="14090"/>
    <cellStyle name="40% - uthevingsfarge 3 5 4 3 2 3" xfId="14091"/>
    <cellStyle name="40% - uthevingsfarge 3 5 4 3 3" xfId="14092"/>
    <cellStyle name="40% - uthevingsfarge 3 5 4 3 3 2" xfId="14093"/>
    <cellStyle name="40% - uthevingsfarge 3 5 4 3 3 3" xfId="14094"/>
    <cellStyle name="40% - uthevingsfarge 3 5 4 3 4" xfId="14095"/>
    <cellStyle name="40% - uthevingsfarge 3 5 4 3 5" xfId="14096"/>
    <cellStyle name="40% - uthevingsfarge 3 5 4 4" xfId="14097"/>
    <cellStyle name="40% - uthevingsfarge 3 5 4 4 2" xfId="14098"/>
    <cellStyle name="40% - uthevingsfarge 3 5 4 4 3" xfId="14099"/>
    <cellStyle name="40% - uthevingsfarge 3 5 4 5" xfId="14100"/>
    <cellStyle name="40% - uthevingsfarge 3 5 4 5 2" xfId="14101"/>
    <cellStyle name="40% - uthevingsfarge 3 5 4 5 3" xfId="14102"/>
    <cellStyle name="40% - uthevingsfarge 3 5 4 6" xfId="14103"/>
    <cellStyle name="40% - uthevingsfarge 3 5 4 6 2" xfId="14104"/>
    <cellStyle name="40% - uthevingsfarge 3 5 4 7" xfId="14105"/>
    <cellStyle name="40% - uthevingsfarge 3 5 4 7 2" xfId="14106"/>
    <cellStyle name="40% - uthevingsfarge 3 5 4 8" xfId="14107"/>
    <cellStyle name="40% - uthevingsfarge 3 5 4 9" xfId="14108"/>
    <cellStyle name="40% - uthevingsfarge 3 5 4_Tabell 4.5-4.7" xfId="14077"/>
    <cellStyle name="40% - uthevingsfarge 3 5 5" xfId="766"/>
    <cellStyle name="40% - uthevingsfarge 3 5 5 2" xfId="14110"/>
    <cellStyle name="40% - uthevingsfarge 3 5 5 2 2" xfId="14111"/>
    <cellStyle name="40% - uthevingsfarge 3 5 5 2 3" xfId="14112"/>
    <cellStyle name="40% - uthevingsfarge 3 5 5 3" xfId="14113"/>
    <cellStyle name="40% - uthevingsfarge 3 5 5 3 2" xfId="14114"/>
    <cellStyle name="40% - uthevingsfarge 3 5 5 3 3" xfId="14115"/>
    <cellStyle name="40% - uthevingsfarge 3 5 5 4" xfId="14116"/>
    <cellStyle name="40% - uthevingsfarge 3 5 5 5" xfId="14117"/>
    <cellStyle name="40% - uthevingsfarge 3 5 5_Tabell 4.5-4.7" xfId="14109"/>
    <cellStyle name="40% - uthevingsfarge 3 5 6" xfId="14118"/>
    <cellStyle name="40% - uthevingsfarge 3 5 6 2" xfId="14119"/>
    <cellStyle name="40% - uthevingsfarge 3 5 6 2 2" xfId="14120"/>
    <cellStyle name="40% - uthevingsfarge 3 5 6 2 3" xfId="14121"/>
    <cellStyle name="40% - uthevingsfarge 3 5 6 3" xfId="14122"/>
    <cellStyle name="40% - uthevingsfarge 3 5 6 3 2" xfId="14123"/>
    <cellStyle name="40% - uthevingsfarge 3 5 6 3 3" xfId="14124"/>
    <cellStyle name="40% - uthevingsfarge 3 5 6 4" xfId="14125"/>
    <cellStyle name="40% - uthevingsfarge 3 5 6 5" xfId="14126"/>
    <cellStyle name="40% - uthevingsfarge 3 5 7" xfId="14127"/>
    <cellStyle name="40% - uthevingsfarge 3 5 7 2" xfId="14128"/>
    <cellStyle name="40% - uthevingsfarge 3 5 7 3" xfId="14129"/>
    <cellStyle name="40% - uthevingsfarge 3 5 8" xfId="14130"/>
    <cellStyle name="40% - uthevingsfarge 3 5 8 2" xfId="14131"/>
    <cellStyle name="40% - uthevingsfarge 3 5 8 3" xfId="14132"/>
    <cellStyle name="40% - uthevingsfarge 3 5 9" xfId="14133"/>
    <cellStyle name="40% - uthevingsfarge 3 5 9 2" xfId="14134"/>
    <cellStyle name="40% - uthevingsfarge 3 5_Tabell 4.5-4.7" xfId="13879"/>
    <cellStyle name="40% - uthevingsfarge 3 6" xfId="767"/>
    <cellStyle name="40% - uthevingsfarge 3 6 10" xfId="14136"/>
    <cellStyle name="40% - uthevingsfarge 3 6 11" xfId="14137"/>
    <cellStyle name="40% - uthevingsfarge 3 6 12" xfId="14138"/>
    <cellStyle name="40% - uthevingsfarge 3 6 2" xfId="768"/>
    <cellStyle name="40% - uthevingsfarge 3 6 2 10" xfId="14140"/>
    <cellStyle name="40% - uthevingsfarge 3 6 2 11" xfId="14141"/>
    <cellStyle name="40% - uthevingsfarge 3 6 2 2" xfId="769"/>
    <cellStyle name="40% - uthevingsfarge 3 6 2 2 10" xfId="14143"/>
    <cellStyle name="40% - uthevingsfarge 3 6 2 2 2" xfId="770"/>
    <cellStyle name="40% - uthevingsfarge 3 6 2 2 2 2" xfId="14145"/>
    <cellStyle name="40% - uthevingsfarge 3 6 2 2 2 2 2" xfId="14146"/>
    <cellStyle name="40% - uthevingsfarge 3 6 2 2 2 2 3" xfId="14147"/>
    <cellStyle name="40% - uthevingsfarge 3 6 2 2 2 3" xfId="14148"/>
    <cellStyle name="40% - uthevingsfarge 3 6 2 2 2 3 2" xfId="14149"/>
    <cellStyle name="40% - uthevingsfarge 3 6 2 2 2 3 3" xfId="14150"/>
    <cellStyle name="40% - uthevingsfarge 3 6 2 2 2 4" xfId="14151"/>
    <cellStyle name="40% - uthevingsfarge 3 6 2 2 2 5" xfId="14152"/>
    <cellStyle name="40% - uthevingsfarge 3 6 2 2 2_Tabell 4.5-4.7" xfId="14144"/>
    <cellStyle name="40% - uthevingsfarge 3 6 2 2 3" xfId="14153"/>
    <cellStyle name="40% - uthevingsfarge 3 6 2 2 3 2" xfId="14154"/>
    <cellStyle name="40% - uthevingsfarge 3 6 2 2 3 2 2" xfId="14155"/>
    <cellStyle name="40% - uthevingsfarge 3 6 2 2 3 2 3" xfId="14156"/>
    <cellStyle name="40% - uthevingsfarge 3 6 2 2 3 3" xfId="14157"/>
    <cellStyle name="40% - uthevingsfarge 3 6 2 2 3 3 2" xfId="14158"/>
    <cellStyle name="40% - uthevingsfarge 3 6 2 2 3 3 3" xfId="14159"/>
    <cellStyle name="40% - uthevingsfarge 3 6 2 2 3 4" xfId="14160"/>
    <cellStyle name="40% - uthevingsfarge 3 6 2 2 3 5" xfId="14161"/>
    <cellStyle name="40% - uthevingsfarge 3 6 2 2 4" xfId="14162"/>
    <cellStyle name="40% - uthevingsfarge 3 6 2 2 4 2" xfId="14163"/>
    <cellStyle name="40% - uthevingsfarge 3 6 2 2 4 3" xfId="14164"/>
    <cellStyle name="40% - uthevingsfarge 3 6 2 2 5" xfId="14165"/>
    <cellStyle name="40% - uthevingsfarge 3 6 2 2 5 2" xfId="14166"/>
    <cellStyle name="40% - uthevingsfarge 3 6 2 2 5 3" xfId="14167"/>
    <cellStyle name="40% - uthevingsfarge 3 6 2 2 6" xfId="14168"/>
    <cellStyle name="40% - uthevingsfarge 3 6 2 2 6 2" xfId="14169"/>
    <cellStyle name="40% - uthevingsfarge 3 6 2 2 7" xfId="14170"/>
    <cellStyle name="40% - uthevingsfarge 3 6 2 2 7 2" xfId="14171"/>
    <cellStyle name="40% - uthevingsfarge 3 6 2 2 8" xfId="14172"/>
    <cellStyle name="40% - uthevingsfarge 3 6 2 2 9" xfId="14173"/>
    <cellStyle name="40% - uthevingsfarge 3 6 2 2_Tabell 4.5-4.7" xfId="14142"/>
    <cellStyle name="40% - uthevingsfarge 3 6 2 3" xfId="771"/>
    <cellStyle name="40% - uthevingsfarge 3 6 2 3 2" xfId="14175"/>
    <cellStyle name="40% - uthevingsfarge 3 6 2 3 2 2" xfId="14176"/>
    <cellStyle name="40% - uthevingsfarge 3 6 2 3 2 3" xfId="14177"/>
    <cellStyle name="40% - uthevingsfarge 3 6 2 3 3" xfId="14178"/>
    <cellStyle name="40% - uthevingsfarge 3 6 2 3 3 2" xfId="14179"/>
    <cellStyle name="40% - uthevingsfarge 3 6 2 3 3 3" xfId="14180"/>
    <cellStyle name="40% - uthevingsfarge 3 6 2 3 4" xfId="14181"/>
    <cellStyle name="40% - uthevingsfarge 3 6 2 3 5" xfId="14182"/>
    <cellStyle name="40% - uthevingsfarge 3 6 2 3_Tabell 4.5-4.7" xfId="14174"/>
    <cellStyle name="40% - uthevingsfarge 3 6 2 4" xfId="14183"/>
    <cellStyle name="40% - uthevingsfarge 3 6 2 4 2" xfId="14184"/>
    <cellStyle name="40% - uthevingsfarge 3 6 2 4 2 2" xfId="14185"/>
    <cellStyle name="40% - uthevingsfarge 3 6 2 4 2 3" xfId="14186"/>
    <cellStyle name="40% - uthevingsfarge 3 6 2 4 3" xfId="14187"/>
    <cellStyle name="40% - uthevingsfarge 3 6 2 4 3 2" xfId="14188"/>
    <cellStyle name="40% - uthevingsfarge 3 6 2 4 3 3" xfId="14189"/>
    <cellStyle name="40% - uthevingsfarge 3 6 2 4 4" xfId="14190"/>
    <cellStyle name="40% - uthevingsfarge 3 6 2 4 5" xfId="14191"/>
    <cellStyle name="40% - uthevingsfarge 3 6 2 5" xfId="14192"/>
    <cellStyle name="40% - uthevingsfarge 3 6 2 5 2" xfId="14193"/>
    <cellStyle name="40% - uthevingsfarge 3 6 2 5 3" xfId="14194"/>
    <cellStyle name="40% - uthevingsfarge 3 6 2 6" xfId="14195"/>
    <cellStyle name="40% - uthevingsfarge 3 6 2 6 2" xfId="14196"/>
    <cellStyle name="40% - uthevingsfarge 3 6 2 6 3" xfId="14197"/>
    <cellStyle name="40% - uthevingsfarge 3 6 2 7" xfId="14198"/>
    <cellStyle name="40% - uthevingsfarge 3 6 2 7 2" xfId="14199"/>
    <cellStyle name="40% - uthevingsfarge 3 6 2 8" xfId="14200"/>
    <cellStyle name="40% - uthevingsfarge 3 6 2 8 2" xfId="14201"/>
    <cellStyle name="40% - uthevingsfarge 3 6 2 9" xfId="14202"/>
    <cellStyle name="40% - uthevingsfarge 3 6 2_Tabell 4.5-4.7" xfId="14139"/>
    <cellStyle name="40% - uthevingsfarge 3 6 3" xfId="772"/>
    <cellStyle name="40% - uthevingsfarge 3 6 3 10" xfId="14204"/>
    <cellStyle name="40% - uthevingsfarge 3 6 3 2" xfId="773"/>
    <cellStyle name="40% - uthevingsfarge 3 6 3 2 2" xfId="14206"/>
    <cellStyle name="40% - uthevingsfarge 3 6 3 2 2 2" xfId="14207"/>
    <cellStyle name="40% - uthevingsfarge 3 6 3 2 2 3" xfId="14208"/>
    <cellStyle name="40% - uthevingsfarge 3 6 3 2 3" xfId="14209"/>
    <cellStyle name="40% - uthevingsfarge 3 6 3 2 3 2" xfId="14210"/>
    <cellStyle name="40% - uthevingsfarge 3 6 3 2 3 3" xfId="14211"/>
    <cellStyle name="40% - uthevingsfarge 3 6 3 2 4" xfId="14212"/>
    <cellStyle name="40% - uthevingsfarge 3 6 3 2 5" xfId="14213"/>
    <cellStyle name="40% - uthevingsfarge 3 6 3 2_Tabell 4.5-4.7" xfId="14205"/>
    <cellStyle name="40% - uthevingsfarge 3 6 3 3" xfId="14214"/>
    <cellStyle name="40% - uthevingsfarge 3 6 3 3 2" xfId="14215"/>
    <cellStyle name="40% - uthevingsfarge 3 6 3 3 2 2" xfId="14216"/>
    <cellStyle name="40% - uthevingsfarge 3 6 3 3 2 3" xfId="14217"/>
    <cellStyle name="40% - uthevingsfarge 3 6 3 3 3" xfId="14218"/>
    <cellStyle name="40% - uthevingsfarge 3 6 3 3 3 2" xfId="14219"/>
    <cellStyle name="40% - uthevingsfarge 3 6 3 3 3 3" xfId="14220"/>
    <cellStyle name="40% - uthevingsfarge 3 6 3 3 4" xfId="14221"/>
    <cellStyle name="40% - uthevingsfarge 3 6 3 3 5" xfId="14222"/>
    <cellStyle name="40% - uthevingsfarge 3 6 3 4" xfId="14223"/>
    <cellStyle name="40% - uthevingsfarge 3 6 3 4 2" xfId="14224"/>
    <cellStyle name="40% - uthevingsfarge 3 6 3 4 3" xfId="14225"/>
    <cellStyle name="40% - uthevingsfarge 3 6 3 5" xfId="14226"/>
    <cellStyle name="40% - uthevingsfarge 3 6 3 5 2" xfId="14227"/>
    <cellStyle name="40% - uthevingsfarge 3 6 3 5 3" xfId="14228"/>
    <cellStyle name="40% - uthevingsfarge 3 6 3 6" xfId="14229"/>
    <cellStyle name="40% - uthevingsfarge 3 6 3 6 2" xfId="14230"/>
    <cellStyle name="40% - uthevingsfarge 3 6 3 7" xfId="14231"/>
    <cellStyle name="40% - uthevingsfarge 3 6 3 7 2" xfId="14232"/>
    <cellStyle name="40% - uthevingsfarge 3 6 3 8" xfId="14233"/>
    <cellStyle name="40% - uthevingsfarge 3 6 3 9" xfId="14234"/>
    <cellStyle name="40% - uthevingsfarge 3 6 3_Tabell 4.5-4.7" xfId="14203"/>
    <cellStyle name="40% - uthevingsfarge 3 6 4" xfId="774"/>
    <cellStyle name="40% - uthevingsfarge 3 6 4 2" xfId="14236"/>
    <cellStyle name="40% - uthevingsfarge 3 6 4 2 2" xfId="14237"/>
    <cellStyle name="40% - uthevingsfarge 3 6 4 2 3" xfId="14238"/>
    <cellStyle name="40% - uthevingsfarge 3 6 4 3" xfId="14239"/>
    <cellStyle name="40% - uthevingsfarge 3 6 4 3 2" xfId="14240"/>
    <cellStyle name="40% - uthevingsfarge 3 6 4 3 3" xfId="14241"/>
    <cellStyle name="40% - uthevingsfarge 3 6 4 4" xfId="14242"/>
    <cellStyle name="40% - uthevingsfarge 3 6 4 5" xfId="14243"/>
    <cellStyle name="40% - uthevingsfarge 3 6 4_Tabell 4.5-4.7" xfId="14235"/>
    <cellStyle name="40% - uthevingsfarge 3 6 5" xfId="14244"/>
    <cellStyle name="40% - uthevingsfarge 3 6 5 2" xfId="14245"/>
    <cellStyle name="40% - uthevingsfarge 3 6 5 2 2" xfId="14246"/>
    <cellStyle name="40% - uthevingsfarge 3 6 5 2 3" xfId="14247"/>
    <cellStyle name="40% - uthevingsfarge 3 6 5 3" xfId="14248"/>
    <cellStyle name="40% - uthevingsfarge 3 6 5 3 2" xfId="14249"/>
    <cellStyle name="40% - uthevingsfarge 3 6 5 3 3" xfId="14250"/>
    <cellStyle name="40% - uthevingsfarge 3 6 5 4" xfId="14251"/>
    <cellStyle name="40% - uthevingsfarge 3 6 5 5" xfId="14252"/>
    <cellStyle name="40% - uthevingsfarge 3 6 6" xfId="14253"/>
    <cellStyle name="40% - uthevingsfarge 3 6 6 2" xfId="14254"/>
    <cellStyle name="40% - uthevingsfarge 3 6 6 3" xfId="14255"/>
    <cellStyle name="40% - uthevingsfarge 3 6 7" xfId="14256"/>
    <cellStyle name="40% - uthevingsfarge 3 6 7 2" xfId="14257"/>
    <cellStyle name="40% - uthevingsfarge 3 6 7 3" xfId="14258"/>
    <cellStyle name="40% - uthevingsfarge 3 6 8" xfId="14259"/>
    <cellStyle name="40% - uthevingsfarge 3 6 8 2" xfId="14260"/>
    <cellStyle name="40% - uthevingsfarge 3 6 9" xfId="14261"/>
    <cellStyle name="40% - uthevingsfarge 3 6 9 2" xfId="14262"/>
    <cellStyle name="40% - uthevingsfarge 3 6_Tabell 4.5-4.7" xfId="14135"/>
    <cellStyle name="40% - uthevingsfarge 3 7" xfId="775"/>
    <cellStyle name="40% - uthevingsfarge 3 7 10" xfId="14264"/>
    <cellStyle name="40% - uthevingsfarge 3 7 11" xfId="14265"/>
    <cellStyle name="40% - uthevingsfarge 3 7 2" xfId="776"/>
    <cellStyle name="40% - uthevingsfarge 3 7 2 10" xfId="14267"/>
    <cellStyle name="40% - uthevingsfarge 3 7 2 2" xfId="777"/>
    <cellStyle name="40% - uthevingsfarge 3 7 2 2 2" xfId="14269"/>
    <cellStyle name="40% - uthevingsfarge 3 7 2 2 2 2" xfId="14270"/>
    <cellStyle name="40% - uthevingsfarge 3 7 2 2 2 3" xfId="14271"/>
    <cellStyle name="40% - uthevingsfarge 3 7 2 2 3" xfId="14272"/>
    <cellStyle name="40% - uthevingsfarge 3 7 2 2 3 2" xfId="14273"/>
    <cellStyle name="40% - uthevingsfarge 3 7 2 2 3 3" xfId="14274"/>
    <cellStyle name="40% - uthevingsfarge 3 7 2 2 4" xfId="14275"/>
    <cellStyle name="40% - uthevingsfarge 3 7 2 2 5" xfId="14276"/>
    <cellStyle name="40% - uthevingsfarge 3 7 2 2_Tabell 4.5-4.7" xfId="14268"/>
    <cellStyle name="40% - uthevingsfarge 3 7 2 3" xfId="14277"/>
    <cellStyle name="40% - uthevingsfarge 3 7 2 3 2" xfId="14278"/>
    <cellStyle name="40% - uthevingsfarge 3 7 2 3 2 2" xfId="14279"/>
    <cellStyle name="40% - uthevingsfarge 3 7 2 3 2 3" xfId="14280"/>
    <cellStyle name="40% - uthevingsfarge 3 7 2 3 3" xfId="14281"/>
    <cellStyle name="40% - uthevingsfarge 3 7 2 3 3 2" xfId="14282"/>
    <cellStyle name="40% - uthevingsfarge 3 7 2 3 3 3" xfId="14283"/>
    <cellStyle name="40% - uthevingsfarge 3 7 2 3 4" xfId="14284"/>
    <cellStyle name="40% - uthevingsfarge 3 7 2 3 5" xfId="14285"/>
    <cellStyle name="40% - uthevingsfarge 3 7 2 4" xfId="14286"/>
    <cellStyle name="40% - uthevingsfarge 3 7 2 4 2" xfId="14287"/>
    <cellStyle name="40% - uthevingsfarge 3 7 2 4 3" xfId="14288"/>
    <cellStyle name="40% - uthevingsfarge 3 7 2 5" xfId="14289"/>
    <cellStyle name="40% - uthevingsfarge 3 7 2 5 2" xfId="14290"/>
    <cellStyle name="40% - uthevingsfarge 3 7 2 5 3" xfId="14291"/>
    <cellStyle name="40% - uthevingsfarge 3 7 2 6" xfId="14292"/>
    <cellStyle name="40% - uthevingsfarge 3 7 2 6 2" xfId="14293"/>
    <cellStyle name="40% - uthevingsfarge 3 7 2 7" xfId="14294"/>
    <cellStyle name="40% - uthevingsfarge 3 7 2 7 2" xfId="14295"/>
    <cellStyle name="40% - uthevingsfarge 3 7 2 8" xfId="14296"/>
    <cellStyle name="40% - uthevingsfarge 3 7 2 9" xfId="14297"/>
    <cellStyle name="40% - uthevingsfarge 3 7 2_Tabell 4.5-4.7" xfId="14266"/>
    <cellStyle name="40% - uthevingsfarge 3 7 3" xfId="778"/>
    <cellStyle name="40% - uthevingsfarge 3 7 3 2" xfId="14299"/>
    <cellStyle name="40% - uthevingsfarge 3 7 3 2 2" xfId="14300"/>
    <cellStyle name="40% - uthevingsfarge 3 7 3 2 3" xfId="14301"/>
    <cellStyle name="40% - uthevingsfarge 3 7 3 3" xfId="14302"/>
    <cellStyle name="40% - uthevingsfarge 3 7 3 3 2" xfId="14303"/>
    <cellStyle name="40% - uthevingsfarge 3 7 3 3 3" xfId="14304"/>
    <cellStyle name="40% - uthevingsfarge 3 7 3 4" xfId="14305"/>
    <cellStyle name="40% - uthevingsfarge 3 7 3 5" xfId="14306"/>
    <cellStyle name="40% - uthevingsfarge 3 7 3_Tabell 4.5-4.7" xfId="14298"/>
    <cellStyle name="40% - uthevingsfarge 3 7 4" xfId="14307"/>
    <cellStyle name="40% - uthevingsfarge 3 7 4 2" xfId="14308"/>
    <cellStyle name="40% - uthevingsfarge 3 7 4 2 2" xfId="14309"/>
    <cellStyle name="40% - uthevingsfarge 3 7 4 2 3" xfId="14310"/>
    <cellStyle name="40% - uthevingsfarge 3 7 4 3" xfId="14311"/>
    <cellStyle name="40% - uthevingsfarge 3 7 4 3 2" xfId="14312"/>
    <cellStyle name="40% - uthevingsfarge 3 7 4 3 3" xfId="14313"/>
    <cellStyle name="40% - uthevingsfarge 3 7 4 4" xfId="14314"/>
    <cellStyle name="40% - uthevingsfarge 3 7 4 5" xfId="14315"/>
    <cellStyle name="40% - uthevingsfarge 3 7 5" xfId="14316"/>
    <cellStyle name="40% - uthevingsfarge 3 7 5 2" xfId="14317"/>
    <cellStyle name="40% - uthevingsfarge 3 7 5 3" xfId="14318"/>
    <cellStyle name="40% - uthevingsfarge 3 7 6" xfId="14319"/>
    <cellStyle name="40% - uthevingsfarge 3 7 6 2" xfId="14320"/>
    <cellStyle name="40% - uthevingsfarge 3 7 6 3" xfId="14321"/>
    <cellStyle name="40% - uthevingsfarge 3 7 7" xfId="14322"/>
    <cellStyle name="40% - uthevingsfarge 3 7 7 2" xfId="14323"/>
    <cellStyle name="40% - uthevingsfarge 3 7 8" xfId="14324"/>
    <cellStyle name="40% - uthevingsfarge 3 7 8 2" xfId="14325"/>
    <cellStyle name="40% - uthevingsfarge 3 7 9" xfId="14326"/>
    <cellStyle name="40% - uthevingsfarge 3 7_Tabell 4.5-4.7" xfId="14263"/>
    <cellStyle name="40% - uthevingsfarge 3 8" xfId="779"/>
    <cellStyle name="40% - uthevingsfarge 3 8 10" xfId="14328"/>
    <cellStyle name="40% - uthevingsfarge 3 8 11" xfId="14329"/>
    <cellStyle name="40% - uthevingsfarge 3 8 2" xfId="780"/>
    <cellStyle name="40% - uthevingsfarge 3 8 2 10" xfId="14331"/>
    <cellStyle name="40% - uthevingsfarge 3 8 2 2" xfId="781"/>
    <cellStyle name="40% - uthevingsfarge 3 8 2 2 2" xfId="14333"/>
    <cellStyle name="40% - uthevingsfarge 3 8 2 2 2 2" xfId="14334"/>
    <cellStyle name="40% - uthevingsfarge 3 8 2 2 2 3" xfId="14335"/>
    <cellStyle name="40% - uthevingsfarge 3 8 2 2 3" xfId="14336"/>
    <cellStyle name="40% - uthevingsfarge 3 8 2 2 3 2" xfId="14337"/>
    <cellStyle name="40% - uthevingsfarge 3 8 2 2 3 3" xfId="14338"/>
    <cellStyle name="40% - uthevingsfarge 3 8 2 2 4" xfId="14339"/>
    <cellStyle name="40% - uthevingsfarge 3 8 2 2 5" xfId="14340"/>
    <cellStyle name="40% - uthevingsfarge 3 8 2 2_Tabell 4.5-4.7" xfId="14332"/>
    <cellStyle name="40% - uthevingsfarge 3 8 2 3" xfId="14341"/>
    <cellStyle name="40% - uthevingsfarge 3 8 2 3 2" xfId="14342"/>
    <cellStyle name="40% - uthevingsfarge 3 8 2 3 2 2" xfId="14343"/>
    <cellStyle name="40% - uthevingsfarge 3 8 2 3 2 3" xfId="14344"/>
    <cellStyle name="40% - uthevingsfarge 3 8 2 3 3" xfId="14345"/>
    <cellStyle name="40% - uthevingsfarge 3 8 2 3 3 2" xfId="14346"/>
    <cellStyle name="40% - uthevingsfarge 3 8 2 3 3 3" xfId="14347"/>
    <cellStyle name="40% - uthevingsfarge 3 8 2 3 4" xfId="14348"/>
    <cellStyle name="40% - uthevingsfarge 3 8 2 3 5" xfId="14349"/>
    <cellStyle name="40% - uthevingsfarge 3 8 2 4" xfId="14350"/>
    <cellStyle name="40% - uthevingsfarge 3 8 2 4 2" xfId="14351"/>
    <cellStyle name="40% - uthevingsfarge 3 8 2 4 3" xfId="14352"/>
    <cellStyle name="40% - uthevingsfarge 3 8 2 5" xfId="14353"/>
    <cellStyle name="40% - uthevingsfarge 3 8 2 5 2" xfId="14354"/>
    <cellStyle name="40% - uthevingsfarge 3 8 2 5 3" xfId="14355"/>
    <cellStyle name="40% - uthevingsfarge 3 8 2 6" xfId="14356"/>
    <cellStyle name="40% - uthevingsfarge 3 8 2 6 2" xfId="14357"/>
    <cellStyle name="40% - uthevingsfarge 3 8 2 7" xfId="14358"/>
    <cellStyle name="40% - uthevingsfarge 3 8 2 7 2" xfId="14359"/>
    <cellStyle name="40% - uthevingsfarge 3 8 2 8" xfId="14360"/>
    <cellStyle name="40% - uthevingsfarge 3 8 2 9" xfId="14361"/>
    <cellStyle name="40% - uthevingsfarge 3 8 2_Tabell 4.5-4.7" xfId="14330"/>
    <cellStyle name="40% - uthevingsfarge 3 8 3" xfId="782"/>
    <cellStyle name="40% - uthevingsfarge 3 8 3 2" xfId="14363"/>
    <cellStyle name="40% - uthevingsfarge 3 8 3 2 2" xfId="14364"/>
    <cellStyle name="40% - uthevingsfarge 3 8 3 2 3" xfId="14365"/>
    <cellStyle name="40% - uthevingsfarge 3 8 3 3" xfId="14366"/>
    <cellStyle name="40% - uthevingsfarge 3 8 3 3 2" xfId="14367"/>
    <cellStyle name="40% - uthevingsfarge 3 8 3 3 3" xfId="14368"/>
    <cellStyle name="40% - uthevingsfarge 3 8 3 4" xfId="14369"/>
    <cellStyle name="40% - uthevingsfarge 3 8 3 5" xfId="14370"/>
    <cellStyle name="40% - uthevingsfarge 3 8 3_Tabell 4.5-4.7" xfId="14362"/>
    <cellStyle name="40% - uthevingsfarge 3 8 4" xfId="14371"/>
    <cellStyle name="40% - uthevingsfarge 3 8 4 2" xfId="14372"/>
    <cellStyle name="40% - uthevingsfarge 3 8 4 2 2" xfId="14373"/>
    <cellStyle name="40% - uthevingsfarge 3 8 4 2 3" xfId="14374"/>
    <cellStyle name="40% - uthevingsfarge 3 8 4 3" xfId="14375"/>
    <cellStyle name="40% - uthevingsfarge 3 8 4 3 2" xfId="14376"/>
    <cellStyle name="40% - uthevingsfarge 3 8 4 3 3" xfId="14377"/>
    <cellStyle name="40% - uthevingsfarge 3 8 4 4" xfId="14378"/>
    <cellStyle name="40% - uthevingsfarge 3 8 4 5" xfId="14379"/>
    <cellStyle name="40% - uthevingsfarge 3 8 5" xfId="14380"/>
    <cellStyle name="40% - uthevingsfarge 3 8 5 2" xfId="14381"/>
    <cellStyle name="40% - uthevingsfarge 3 8 5 3" xfId="14382"/>
    <cellStyle name="40% - uthevingsfarge 3 8 6" xfId="14383"/>
    <cellStyle name="40% - uthevingsfarge 3 8 6 2" xfId="14384"/>
    <cellStyle name="40% - uthevingsfarge 3 8 6 3" xfId="14385"/>
    <cellStyle name="40% - uthevingsfarge 3 8 7" xfId="14386"/>
    <cellStyle name="40% - uthevingsfarge 3 8 7 2" xfId="14387"/>
    <cellStyle name="40% - uthevingsfarge 3 8 8" xfId="14388"/>
    <cellStyle name="40% - uthevingsfarge 3 8 8 2" xfId="14389"/>
    <cellStyle name="40% - uthevingsfarge 3 8 9" xfId="14390"/>
    <cellStyle name="40% - uthevingsfarge 3 8_Tabell 4.5-4.7" xfId="14327"/>
    <cellStyle name="40% - uthevingsfarge 3 9" xfId="783"/>
    <cellStyle name="40% - uthevingsfarge 3 9 10" xfId="14392"/>
    <cellStyle name="40% - uthevingsfarge 3 9 2" xfId="784"/>
    <cellStyle name="40% - uthevingsfarge 3 9 2 2" xfId="14394"/>
    <cellStyle name="40% - uthevingsfarge 3 9 2 2 2" xfId="14395"/>
    <cellStyle name="40% - uthevingsfarge 3 9 2 2 3" xfId="14396"/>
    <cellStyle name="40% - uthevingsfarge 3 9 2 3" xfId="14397"/>
    <cellStyle name="40% - uthevingsfarge 3 9 2 3 2" xfId="14398"/>
    <cellStyle name="40% - uthevingsfarge 3 9 2 3 3" xfId="14399"/>
    <cellStyle name="40% - uthevingsfarge 3 9 2 4" xfId="14400"/>
    <cellStyle name="40% - uthevingsfarge 3 9 2 5" xfId="14401"/>
    <cellStyle name="40% - uthevingsfarge 3 9 2_Tabell 4.5-4.7" xfId="14393"/>
    <cellStyle name="40% - uthevingsfarge 3 9 3" xfId="14402"/>
    <cellStyle name="40% - uthevingsfarge 3 9 3 2" xfId="14403"/>
    <cellStyle name="40% - uthevingsfarge 3 9 3 2 2" xfId="14404"/>
    <cellStyle name="40% - uthevingsfarge 3 9 3 2 3" xfId="14405"/>
    <cellStyle name="40% - uthevingsfarge 3 9 3 3" xfId="14406"/>
    <cellStyle name="40% - uthevingsfarge 3 9 3 3 2" xfId="14407"/>
    <cellStyle name="40% - uthevingsfarge 3 9 3 3 3" xfId="14408"/>
    <cellStyle name="40% - uthevingsfarge 3 9 3 4" xfId="14409"/>
    <cellStyle name="40% - uthevingsfarge 3 9 3 5" xfId="14410"/>
    <cellStyle name="40% - uthevingsfarge 3 9 4" xfId="14411"/>
    <cellStyle name="40% - uthevingsfarge 3 9 4 2" xfId="14412"/>
    <cellStyle name="40% - uthevingsfarge 3 9 4 3" xfId="14413"/>
    <cellStyle name="40% - uthevingsfarge 3 9 5" xfId="14414"/>
    <cellStyle name="40% - uthevingsfarge 3 9 5 2" xfId="14415"/>
    <cellStyle name="40% - uthevingsfarge 3 9 5 3" xfId="14416"/>
    <cellStyle name="40% - uthevingsfarge 3 9 6" xfId="14417"/>
    <cellStyle name="40% - uthevingsfarge 3 9 6 2" xfId="14418"/>
    <cellStyle name="40% - uthevingsfarge 3 9 7" xfId="14419"/>
    <cellStyle name="40% - uthevingsfarge 3 9 7 2" xfId="14420"/>
    <cellStyle name="40% - uthevingsfarge 3 9 8" xfId="14421"/>
    <cellStyle name="40% - uthevingsfarge 3 9 9" xfId="14422"/>
    <cellStyle name="40% - uthevingsfarge 3 9_Tabell 4.5-4.7" xfId="14391"/>
    <cellStyle name="40% - uthevingsfarge 4 10" xfId="785"/>
    <cellStyle name="40% - uthevingsfarge 4 10 2" xfId="14424"/>
    <cellStyle name="40% - uthevingsfarge 4 10 2 2" xfId="14425"/>
    <cellStyle name="40% - uthevingsfarge 4 10 2 3" xfId="14426"/>
    <cellStyle name="40% - uthevingsfarge 4 10 3" xfId="14427"/>
    <cellStyle name="40% - uthevingsfarge 4 10 3 2" xfId="14428"/>
    <cellStyle name="40% - uthevingsfarge 4 10 3 3" xfId="14429"/>
    <cellStyle name="40% - uthevingsfarge 4 10 4" xfId="14430"/>
    <cellStyle name="40% - uthevingsfarge 4 10 5" xfId="14431"/>
    <cellStyle name="40% - uthevingsfarge 4 10_Tabell 4.5-4.7" xfId="14423"/>
    <cellStyle name="40% - uthevingsfarge 4 11" xfId="14432"/>
    <cellStyle name="40% - uthevingsfarge 4 11 2" xfId="14433"/>
    <cellStyle name="40% - uthevingsfarge 4 11 2 2" xfId="14434"/>
    <cellStyle name="40% - uthevingsfarge 4 11 2 3" xfId="14435"/>
    <cellStyle name="40% - uthevingsfarge 4 11 3" xfId="14436"/>
    <cellStyle name="40% - uthevingsfarge 4 11 3 2" xfId="14437"/>
    <cellStyle name="40% - uthevingsfarge 4 11 3 3" xfId="14438"/>
    <cellStyle name="40% - uthevingsfarge 4 11 4" xfId="14439"/>
    <cellStyle name="40% - uthevingsfarge 4 11 5" xfId="14440"/>
    <cellStyle name="40% - uthevingsfarge 4 12" xfId="14441"/>
    <cellStyle name="40% - uthevingsfarge 4 12 2" xfId="14442"/>
    <cellStyle name="40% - uthevingsfarge 4 12 3" xfId="14443"/>
    <cellStyle name="40% - uthevingsfarge 4 13" xfId="14444"/>
    <cellStyle name="40% - uthevingsfarge 4 13 2" xfId="14445"/>
    <cellStyle name="40% - uthevingsfarge 4 13 3" xfId="14446"/>
    <cellStyle name="40% - uthevingsfarge 4 14" xfId="14447"/>
    <cellStyle name="40% - uthevingsfarge 4 14 2" xfId="14448"/>
    <cellStyle name="40% - uthevingsfarge 4 15" xfId="14449"/>
    <cellStyle name="40% - uthevingsfarge 4 15 2" xfId="14450"/>
    <cellStyle name="40% - uthevingsfarge 4 16" xfId="14451"/>
    <cellStyle name="40% - uthevingsfarge 4 17" xfId="14452"/>
    <cellStyle name="40% - uthevingsfarge 4 18" xfId="14453"/>
    <cellStyle name="40% - uthevingsfarge 4 2" xfId="786"/>
    <cellStyle name="40% - uthevingsfarge 4 2 10" xfId="14455"/>
    <cellStyle name="40% - uthevingsfarge 4 2 10 2" xfId="14456"/>
    <cellStyle name="40% - uthevingsfarge 4 2 11" xfId="14457"/>
    <cellStyle name="40% - uthevingsfarge 4 2 11 2" xfId="14458"/>
    <cellStyle name="40% - uthevingsfarge 4 2 12" xfId="14459"/>
    <cellStyle name="40% - uthevingsfarge 4 2 13" xfId="14460"/>
    <cellStyle name="40% - uthevingsfarge 4 2 14" xfId="14461"/>
    <cellStyle name="40% - uthevingsfarge 4 2 2" xfId="787"/>
    <cellStyle name="40% - uthevingsfarge 4 2 2 10" xfId="14463"/>
    <cellStyle name="40% - uthevingsfarge 4 2 2 11" xfId="14464"/>
    <cellStyle name="40% - uthevingsfarge 4 2 2 12" xfId="14465"/>
    <cellStyle name="40% - uthevingsfarge 4 2 2 2" xfId="788"/>
    <cellStyle name="40% - uthevingsfarge 4 2 2 2 10" xfId="14467"/>
    <cellStyle name="40% - uthevingsfarge 4 2 2 2 11" xfId="14468"/>
    <cellStyle name="40% - uthevingsfarge 4 2 2 2 2" xfId="789"/>
    <cellStyle name="40% - uthevingsfarge 4 2 2 2 2 10" xfId="14470"/>
    <cellStyle name="40% - uthevingsfarge 4 2 2 2 2 2" xfId="790"/>
    <cellStyle name="40% - uthevingsfarge 4 2 2 2 2 2 2" xfId="14472"/>
    <cellStyle name="40% - uthevingsfarge 4 2 2 2 2 2 2 2" xfId="14473"/>
    <cellStyle name="40% - uthevingsfarge 4 2 2 2 2 2 2 3" xfId="14474"/>
    <cellStyle name="40% - uthevingsfarge 4 2 2 2 2 2 3" xfId="14475"/>
    <cellStyle name="40% - uthevingsfarge 4 2 2 2 2 2 3 2" xfId="14476"/>
    <cellStyle name="40% - uthevingsfarge 4 2 2 2 2 2 3 3" xfId="14477"/>
    <cellStyle name="40% - uthevingsfarge 4 2 2 2 2 2 4" xfId="14478"/>
    <cellStyle name="40% - uthevingsfarge 4 2 2 2 2 2 5" xfId="14479"/>
    <cellStyle name="40% - uthevingsfarge 4 2 2 2 2 2_Tabell 4.5-4.7" xfId="14471"/>
    <cellStyle name="40% - uthevingsfarge 4 2 2 2 2 3" xfId="14480"/>
    <cellStyle name="40% - uthevingsfarge 4 2 2 2 2 3 2" xfId="14481"/>
    <cellStyle name="40% - uthevingsfarge 4 2 2 2 2 3 2 2" xfId="14482"/>
    <cellStyle name="40% - uthevingsfarge 4 2 2 2 2 3 2 3" xfId="14483"/>
    <cellStyle name="40% - uthevingsfarge 4 2 2 2 2 3 3" xfId="14484"/>
    <cellStyle name="40% - uthevingsfarge 4 2 2 2 2 3 3 2" xfId="14485"/>
    <cellStyle name="40% - uthevingsfarge 4 2 2 2 2 3 3 3" xfId="14486"/>
    <cellStyle name="40% - uthevingsfarge 4 2 2 2 2 3 4" xfId="14487"/>
    <cellStyle name="40% - uthevingsfarge 4 2 2 2 2 3 5" xfId="14488"/>
    <cellStyle name="40% - uthevingsfarge 4 2 2 2 2 4" xfId="14489"/>
    <cellStyle name="40% - uthevingsfarge 4 2 2 2 2 4 2" xfId="14490"/>
    <cellStyle name="40% - uthevingsfarge 4 2 2 2 2 4 3" xfId="14491"/>
    <cellStyle name="40% - uthevingsfarge 4 2 2 2 2 5" xfId="14492"/>
    <cellStyle name="40% - uthevingsfarge 4 2 2 2 2 5 2" xfId="14493"/>
    <cellStyle name="40% - uthevingsfarge 4 2 2 2 2 5 3" xfId="14494"/>
    <cellStyle name="40% - uthevingsfarge 4 2 2 2 2 6" xfId="14495"/>
    <cellStyle name="40% - uthevingsfarge 4 2 2 2 2 6 2" xfId="14496"/>
    <cellStyle name="40% - uthevingsfarge 4 2 2 2 2 7" xfId="14497"/>
    <cellStyle name="40% - uthevingsfarge 4 2 2 2 2 7 2" xfId="14498"/>
    <cellStyle name="40% - uthevingsfarge 4 2 2 2 2 8" xfId="14499"/>
    <cellStyle name="40% - uthevingsfarge 4 2 2 2 2 9" xfId="14500"/>
    <cellStyle name="40% - uthevingsfarge 4 2 2 2 2_Tabell 4.5-4.7" xfId="14469"/>
    <cellStyle name="40% - uthevingsfarge 4 2 2 2 3" xfId="791"/>
    <cellStyle name="40% - uthevingsfarge 4 2 2 2 3 2" xfId="14502"/>
    <cellStyle name="40% - uthevingsfarge 4 2 2 2 3 2 2" xfId="14503"/>
    <cellStyle name="40% - uthevingsfarge 4 2 2 2 3 2 3" xfId="14504"/>
    <cellStyle name="40% - uthevingsfarge 4 2 2 2 3 3" xfId="14505"/>
    <cellStyle name="40% - uthevingsfarge 4 2 2 2 3 3 2" xfId="14506"/>
    <cellStyle name="40% - uthevingsfarge 4 2 2 2 3 3 3" xfId="14507"/>
    <cellStyle name="40% - uthevingsfarge 4 2 2 2 3 4" xfId="14508"/>
    <cellStyle name="40% - uthevingsfarge 4 2 2 2 3 5" xfId="14509"/>
    <cellStyle name="40% - uthevingsfarge 4 2 2 2 3_Tabell 4.5-4.7" xfId="14501"/>
    <cellStyle name="40% - uthevingsfarge 4 2 2 2 4" xfId="14510"/>
    <cellStyle name="40% - uthevingsfarge 4 2 2 2 4 2" xfId="14511"/>
    <cellStyle name="40% - uthevingsfarge 4 2 2 2 4 2 2" xfId="14512"/>
    <cellStyle name="40% - uthevingsfarge 4 2 2 2 4 2 3" xfId="14513"/>
    <cellStyle name="40% - uthevingsfarge 4 2 2 2 4 3" xfId="14514"/>
    <cellStyle name="40% - uthevingsfarge 4 2 2 2 4 3 2" xfId="14515"/>
    <cellStyle name="40% - uthevingsfarge 4 2 2 2 4 3 3" xfId="14516"/>
    <cellStyle name="40% - uthevingsfarge 4 2 2 2 4 4" xfId="14517"/>
    <cellStyle name="40% - uthevingsfarge 4 2 2 2 4 5" xfId="14518"/>
    <cellStyle name="40% - uthevingsfarge 4 2 2 2 5" xfId="14519"/>
    <cellStyle name="40% - uthevingsfarge 4 2 2 2 5 2" xfId="14520"/>
    <cellStyle name="40% - uthevingsfarge 4 2 2 2 5 3" xfId="14521"/>
    <cellStyle name="40% - uthevingsfarge 4 2 2 2 6" xfId="14522"/>
    <cellStyle name="40% - uthevingsfarge 4 2 2 2 6 2" xfId="14523"/>
    <cellStyle name="40% - uthevingsfarge 4 2 2 2 6 3" xfId="14524"/>
    <cellStyle name="40% - uthevingsfarge 4 2 2 2 7" xfId="14525"/>
    <cellStyle name="40% - uthevingsfarge 4 2 2 2 7 2" xfId="14526"/>
    <cellStyle name="40% - uthevingsfarge 4 2 2 2 8" xfId="14527"/>
    <cellStyle name="40% - uthevingsfarge 4 2 2 2 8 2" xfId="14528"/>
    <cellStyle name="40% - uthevingsfarge 4 2 2 2 9" xfId="14529"/>
    <cellStyle name="40% - uthevingsfarge 4 2 2 2_Tabell 4.5-4.7" xfId="14466"/>
    <cellStyle name="40% - uthevingsfarge 4 2 2 3" xfId="792"/>
    <cellStyle name="40% - uthevingsfarge 4 2 2 3 10" xfId="14531"/>
    <cellStyle name="40% - uthevingsfarge 4 2 2 3 2" xfId="793"/>
    <cellStyle name="40% - uthevingsfarge 4 2 2 3 2 2" xfId="14533"/>
    <cellStyle name="40% - uthevingsfarge 4 2 2 3 2 2 2" xfId="14534"/>
    <cellStyle name="40% - uthevingsfarge 4 2 2 3 2 2 3" xfId="14535"/>
    <cellStyle name="40% - uthevingsfarge 4 2 2 3 2 3" xfId="14536"/>
    <cellStyle name="40% - uthevingsfarge 4 2 2 3 2 3 2" xfId="14537"/>
    <cellStyle name="40% - uthevingsfarge 4 2 2 3 2 3 3" xfId="14538"/>
    <cellStyle name="40% - uthevingsfarge 4 2 2 3 2 4" xfId="14539"/>
    <cellStyle name="40% - uthevingsfarge 4 2 2 3 2 5" xfId="14540"/>
    <cellStyle name="40% - uthevingsfarge 4 2 2 3 2_Tabell 4.5-4.7" xfId="14532"/>
    <cellStyle name="40% - uthevingsfarge 4 2 2 3 3" xfId="14541"/>
    <cellStyle name="40% - uthevingsfarge 4 2 2 3 3 2" xfId="14542"/>
    <cellStyle name="40% - uthevingsfarge 4 2 2 3 3 2 2" xfId="14543"/>
    <cellStyle name="40% - uthevingsfarge 4 2 2 3 3 2 3" xfId="14544"/>
    <cellStyle name="40% - uthevingsfarge 4 2 2 3 3 3" xfId="14545"/>
    <cellStyle name="40% - uthevingsfarge 4 2 2 3 3 3 2" xfId="14546"/>
    <cellStyle name="40% - uthevingsfarge 4 2 2 3 3 3 3" xfId="14547"/>
    <cellStyle name="40% - uthevingsfarge 4 2 2 3 3 4" xfId="14548"/>
    <cellStyle name="40% - uthevingsfarge 4 2 2 3 3 5" xfId="14549"/>
    <cellStyle name="40% - uthevingsfarge 4 2 2 3 4" xfId="14550"/>
    <cellStyle name="40% - uthevingsfarge 4 2 2 3 4 2" xfId="14551"/>
    <cellStyle name="40% - uthevingsfarge 4 2 2 3 4 3" xfId="14552"/>
    <cellStyle name="40% - uthevingsfarge 4 2 2 3 5" xfId="14553"/>
    <cellStyle name="40% - uthevingsfarge 4 2 2 3 5 2" xfId="14554"/>
    <cellStyle name="40% - uthevingsfarge 4 2 2 3 5 3" xfId="14555"/>
    <cellStyle name="40% - uthevingsfarge 4 2 2 3 6" xfId="14556"/>
    <cellStyle name="40% - uthevingsfarge 4 2 2 3 6 2" xfId="14557"/>
    <cellStyle name="40% - uthevingsfarge 4 2 2 3 7" xfId="14558"/>
    <cellStyle name="40% - uthevingsfarge 4 2 2 3 7 2" xfId="14559"/>
    <cellStyle name="40% - uthevingsfarge 4 2 2 3 8" xfId="14560"/>
    <cellStyle name="40% - uthevingsfarge 4 2 2 3 9" xfId="14561"/>
    <cellStyle name="40% - uthevingsfarge 4 2 2 3_Tabell 4.5-4.7" xfId="14530"/>
    <cellStyle name="40% - uthevingsfarge 4 2 2 4" xfId="794"/>
    <cellStyle name="40% - uthevingsfarge 4 2 2 4 2" xfId="14563"/>
    <cellStyle name="40% - uthevingsfarge 4 2 2 4 2 2" xfId="14564"/>
    <cellStyle name="40% - uthevingsfarge 4 2 2 4 2 3" xfId="14565"/>
    <cellStyle name="40% - uthevingsfarge 4 2 2 4 3" xfId="14566"/>
    <cellStyle name="40% - uthevingsfarge 4 2 2 4 3 2" xfId="14567"/>
    <cellStyle name="40% - uthevingsfarge 4 2 2 4 3 3" xfId="14568"/>
    <cellStyle name="40% - uthevingsfarge 4 2 2 4 4" xfId="14569"/>
    <cellStyle name="40% - uthevingsfarge 4 2 2 4 5" xfId="14570"/>
    <cellStyle name="40% - uthevingsfarge 4 2 2 4_Tabell 4.5-4.7" xfId="14562"/>
    <cellStyle name="40% - uthevingsfarge 4 2 2 5" xfId="14571"/>
    <cellStyle name="40% - uthevingsfarge 4 2 2 5 2" xfId="14572"/>
    <cellStyle name="40% - uthevingsfarge 4 2 2 5 2 2" xfId="14573"/>
    <cellStyle name="40% - uthevingsfarge 4 2 2 5 2 3" xfId="14574"/>
    <cellStyle name="40% - uthevingsfarge 4 2 2 5 3" xfId="14575"/>
    <cellStyle name="40% - uthevingsfarge 4 2 2 5 3 2" xfId="14576"/>
    <cellStyle name="40% - uthevingsfarge 4 2 2 5 3 3" xfId="14577"/>
    <cellStyle name="40% - uthevingsfarge 4 2 2 5 4" xfId="14578"/>
    <cellStyle name="40% - uthevingsfarge 4 2 2 5 5" xfId="14579"/>
    <cellStyle name="40% - uthevingsfarge 4 2 2 6" xfId="14580"/>
    <cellStyle name="40% - uthevingsfarge 4 2 2 6 2" xfId="14581"/>
    <cellStyle name="40% - uthevingsfarge 4 2 2 6 3" xfId="14582"/>
    <cellStyle name="40% - uthevingsfarge 4 2 2 7" xfId="14583"/>
    <cellStyle name="40% - uthevingsfarge 4 2 2 7 2" xfId="14584"/>
    <cellStyle name="40% - uthevingsfarge 4 2 2 7 3" xfId="14585"/>
    <cellStyle name="40% - uthevingsfarge 4 2 2 8" xfId="14586"/>
    <cellStyle name="40% - uthevingsfarge 4 2 2 8 2" xfId="14587"/>
    <cellStyle name="40% - uthevingsfarge 4 2 2 9" xfId="14588"/>
    <cellStyle name="40% - uthevingsfarge 4 2 2 9 2" xfId="14589"/>
    <cellStyle name="40% - uthevingsfarge 4 2 2_Tabell 4.5-4.7" xfId="14462"/>
    <cellStyle name="40% - uthevingsfarge 4 2 3" xfId="795"/>
    <cellStyle name="40% - uthevingsfarge 4 2 3 10" xfId="14591"/>
    <cellStyle name="40% - uthevingsfarge 4 2 3 11" xfId="14592"/>
    <cellStyle name="40% - uthevingsfarge 4 2 3 2" xfId="796"/>
    <cellStyle name="40% - uthevingsfarge 4 2 3 2 10" xfId="14594"/>
    <cellStyle name="40% - uthevingsfarge 4 2 3 2 2" xfId="797"/>
    <cellStyle name="40% - uthevingsfarge 4 2 3 2 2 2" xfId="14596"/>
    <cellStyle name="40% - uthevingsfarge 4 2 3 2 2 2 2" xfId="14597"/>
    <cellStyle name="40% - uthevingsfarge 4 2 3 2 2 2 3" xfId="14598"/>
    <cellStyle name="40% - uthevingsfarge 4 2 3 2 2 3" xfId="14599"/>
    <cellStyle name="40% - uthevingsfarge 4 2 3 2 2 3 2" xfId="14600"/>
    <cellStyle name="40% - uthevingsfarge 4 2 3 2 2 3 3" xfId="14601"/>
    <cellStyle name="40% - uthevingsfarge 4 2 3 2 2 4" xfId="14602"/>
    <cellStyle name="40% - uthevingsfarge 4 2 3 2 2 5" xfId="14603"/>
    <cellStyle name="40% - uthevingsfarge 4 2 3 2 2_Tabell 4.5-4.7" xfId="14595"/>
    <cellStyle name="40% - uthevingsfarge 4 2 3 2 3" xfId="14604"/>
    <cellStyle name="40% - uthevingsfarge 4 2 3 2 3 2" xfId="14605"/>
    <cellStyle name="40% - uthevingsfarge 4 2 3 2 3 2 2" xfId="14606"/>
    <cellStyle name="40% - uthevingsfarge 4 2 3 2 3 2 3" xfId="14607"/>
    <cellStyle name="40% - uthevingsfarge 4 2 3 2 3 3" xfId="14608"/>
    <cellStyle name="40% - uthevingsfarge 4 2 3 2 3 3 2" xfId="14609"/>
    <cellStyle name="40% - uthevingsfarge 4 2 3 2 3 3 3" xfId="14610"/>
    <cellStyle name="40% - uthevingsfarge 4 2 3 2 3 4" xfId="14611"/>
    <cellStyle name="40% - uthevingsfarge 4 2 3 2 3 5" xfId="14612"/>
    <cellStyle name="40% - uthevingsfarge 4 2 3 2 4" xfId="14613"/>
    <cellStyle name="40% - uthevingsfarge 4 2 3 2 4 2" xfId="14614"/>
    <cellStyle name="40% - uthevingsfarge 4 2 3 2 4 3" xfId="14615"/>
    <cellStyle name="40% - uthevingsfarge 4 2 3 2 5" xfId="14616"/>
    <cellStyle name="40% - uthevingsfarge 4 2 3 2 5 2" xfId="14617"/>
    <cellStyle name="40% - uthevingsfarge 4 2 3 2 5 3" xfId="14618"/>
    <cellStyle name="40% - uthevingsfarge 4 2 3 2 6" xfId="14619"/>
    <cellStyle name="40% - uthevingsfarge 4 2 3 2 6 2" xfId="14620"/>
    <cellStyle name="40% - uthevingsfarge 4 2 3 2 7" xfId="14621"/>
    <cellStyle name="40% - uthevingsfarge 4 2 3 2 7 2" xfId="14622"/>
    <cellStyle name="40% - uthevingsfarge 4 2 3 2 8" xfId="14623"/>
    <cellStyle name="40% - uthevingsfarge 4 2 3 2 9" xfId="14624"/>
    <cellStyle name="40% - uthevingsfarge 4 2 3 2_Tabell 4.5-4.7" xfId="14593"/>
    <cellStyle name="40% - uthevingsfarge 4 2 3 3" xfId="798"/>
    <cellStyle name="40% - uthevingsfarge 4 2 3 3 2" xfId="14626"/>
    <cellStyle name="40% - uthevingsfarge 4 2 3 3 2 2" xfId="14627"/>
    <cellStyle name="40% - uthevingsfarge 4 2 3 3 2 3" xfId="14628"/>
    <cellStyle name="40% - uthevingsfarge 4 2 3 3 3" xfId="14629"/>
    <cellStyle name="40% - uthevingsfarge 4 2 3 3 3 2" xfId="14630"/>
    <cellStyle name="40% - uthevingsfarge 4 2 3 3 3 3" xfId="14631"/>
    <cellStyle name="40% - uthevingsfarge 4 2 3 3 4" xfId="14632"/>
    <cellStyle name="40% - uthevingsfarge 4 2 3 3 5" xfId="14633"/>
    <cellStyle name="40% - uthevingsfarge 4 2 3 3_Tabell 4.5-4.7" xfId="14625"/>
    <cellStyle name="40% - uthevingsfarge 4 2 3 4" xfId="14634"/>
    <cellStyle name="40% - uthevingsfarge 4 2 3 4 2" xfId="14635"/>
    <cellStyle name="40% - uthevingsfarge 4 2 3 4 2 2" xfId="14636"/>
    <cellStyle name="40% - uthevingsfarge 4 2 3 4 2 3" xfId="14637"/>
    <cellStyle name="40% - uthevingsfarge 4 2 3 4 3" xfId="14638"/>
    <cellStyle name="40% - uthevingsfarge 4 2 3 4 3 2" xfId="14639"/>
    <cellStyle name="40% - uthevingsfarge 4 2 3 4 3 3" xfId="14640"/>
    <cellStyle name="40% - uthevingsfarge 4 2 3 4 4" xfId="14641"/>
    <cellStyle name="40% - uthevingsfarge 4 2 3 4 5" xfId="14642"/>
    <cellStyle name="40% - uthevingsfarge 4 2 3 5" xfId="14643"/>
    <cellStyle name="40% - uthevingsfarge 4 2 3 5 2" xfId="14644"/>
    <cellStyle name="40% - uthevingsfarge 4 2 3 5 3" xfId="14645"/>
    <cellStyle name="40% - uthevingsfarge 4 2 3 6" xfId="14646"/>
    <cellStyle name="40% - uthevingsfarge 4 2 3 6 2" xfId="14647"/>
    <cellStyle name="40% - uthevingsfarge 4 2 3 6 3" xfId="14648"/>
    <cellStyle name="40% - uthevingsfarge 4 2 3 7" xfId="14649"/>
    <cellStyle name="40% - uthevingsfarge 4 2 3 7 2" xfId="14650"/>
    <cellStyle name="40% - uthevingsfarge 4 2 3 8" xfId="14651"/>
    <cellStyle name="40% - uthevingsfarge 4 2 3 8 2" xfId="14652"/>
    <cellStyle name="40% - uthevingsfarge 4 2 3 9" xfId="14653"/>
    <cellStyle name="40% - uthevingsfarge 4 2 3_Tabell 4.5-4.7" xfId="14590"/>
    <cellStyle name="40% - uthevingsfarge 4 2 4" xfId="799"/>
    <cellStyle name="40% - uthevingsfarge 4 2 4 10" xfId="14655"/>
    <cellStyle name="40% - uthevingsfarge 4 2 4 2" xfId="800"/>
    <cellStyle name="40% - uthevingsfarge 4 2 4 2 2" xfId="14657"/>
    <cellStyle name="40% - uthevingsfarge 4 2 4 2 2 2" xfId="14658"/>
    <cellStyle name="40% - uthevingsfarge 4 2 4 2 2 3" xfId="14659"/>
    <cellStyle name="40% - uthevingsfarge 4 2 4 2 3" xfId="14660"/>
    <cellStyle name="40% - uthevingsfarge 4 2 4 2 3 2" xfId="14661"/>
    <cellStyle name="40% - uthevingsfarge 4 2 4 2 3 3" xfId="14662"/>
    <cellStyle name="40% - uthevingsfarge 4 2 4 2 4" xfId="14663"/>
    <cellStyle name="40% - uthevingsfarge 4 2 4 2 5" xfId="14664"/>
    <cellStyle name="40% - uthevingsfarge 4 2 4 2_Tabell 4.5-4.7" xfId="14656"/>
    <cellStyle name="40% - uthevingsfarge 4 2 4 3" xfId="14665"/>
    <cellStyle name="40% - uthevingsfarge 4 2 4 3 2" xfId="14666"/>
    <cellStyle name="40% - uthevingsfarge 4 2 4 3 2 2" xfId="14667"/>
    <cellStyle name="40% - uthevingsfarge 4 2 4 3 2 3" xfId="14668"/>
    <cellStyle name="40% - uthevingsfarge 4 2 4 3 3" xfId="14669"/>
    <cellStyle name="40% - uthevingsfarge 4 2 4 3 3 2" xfId="14670"/>
    <cellStyle name="40% - uthevingsfarge 4 2 4 3 3 3" xfId="14671"/>
    <cellStyle name="40% - uthevingsfarge 4 2 4 3 4" xfId="14672"/>
    <cellStyle name="40% - uthevingsfarge 4 2 4 3 5" xfId="14673"/>
    <cellStyle name="40% - uthevingsfarge 4 2 4 4" xfId="14674"/>
    <cellStyle name="40% - uthevingsfarge 4 2 4 4 2" xfId="14675"/>
    <cellStyle name="40% - uthevingsfarge 4 2 4 4 3" xfId="14676"/>
    <cellStyle name="40% - uthevingsfarge 4 2 4 5" xfId="14677"/>
    <cellStyle name="40% - uthevingsfarge 4 2 4 5 2" xfId="14678"/>
    <cellStyle name="40% - uthevingsfarge 4 2 4 5 3" xfId="14679"/>
    <cellStyle name="40% - uthevingsfarge 4 2 4 6" xfId="14680"/>
    <cellStyle name="40% - uthevingsfarge 4 2 4 6 2" xfId="14681"/>
    <cellStyle name="40% - uthevingsfarge 4 2 4 7" xfId="14682"/>
    <cellStyle name="40% - uthevingsfarge 4 2 4 7 2" xfId="14683"/>
    <cellStyle name="40% - uthevingsfarge 4 2 4 8" xfId="14684"/>
    <cellStyle name="40% - uthevingsfarge 4 2 4 9" xfId="14685"/>
    <cellStyle name="40% - uthevingsfarge 4 2 4_Tabell 4.5-4.7" xfId="14654"/>
    <cellStyle name="40% - uthevingsfarge 4 2 5" xfId="801"/>
    <cellStyle name="40% - uthevingsfarge 4 2 5 10" xfId="14687"/>
    <cellStyle name="40% - uthevingsfarge 4 2 5 2" xfId="802"/>
    <cellStyle name="40% - uthevingsfarge 4 2 5 2 2" xfId="14689"/>
    <cellStyle name="40% - uthevingsfarge 4 2 5 2 2 2" xfId="14690"/>
    <cellStyle name="40% - uthevingsfarge 4 2 5 2 2 3" xfId="14691"/>
    <cellStyle name="40% - uthevingsfarge 4 2 5 2 3" xfId="14692"/>
    <cellStyle name="40% - uthevingsfarge 4 2 5 2 3 2" xfId="14693"/>
    <cellStyle name="40% - uthevingsfarge 4 2 5 2 3 3" xfId="14694"/>
    <cellStyle name="40% - uthevingsfarge 4 2 5 2 4" xfId="14695"/>
    <cellStyle name="40% - uthevingsfarge 4 2 5 2 5" xfId="14696"/>
    <cellStyle name="40% - uthevingsfarge 4 2 5 2_Tabell 4.5-4.7" xfId="14688"/>
    <cellStyle name="40% - uthevingsfarge 4 2 5 3" xfId="14697"/>
    <cellStyle name="40% - uthevingsfarge 4 2 5 3 2" xfId="14698"/>
    <cellStyle name="40% - uthevingsfarge 4 2 5 3 2 2" xfId="14699"/>
    <cellStyle name="40% - uthevingsfarge 4 2 5 3 2 3" xfId="14700"/>
    <cellStyle name="40% - uthevingsfarge 4 2 5 3 3" xfId="14701"/>
    <cellStyle name="40% - uthevingsfarge 4 2 5 3 3 2" xfId="14702"/>
    <cellStyle name="40% - uthevingsfarge 4 2 5 3 3 3" xfId="14703"/>
    <cellStyle name="40% - uthevingsfarge 4 2 5 3 4" xfId="14704"/>
    <cellStyle name="40% - uthevingsfarge 4 2 5 3 5" xfId="14705"/>
    <cellStyle name="40% - uthevingsfarge 4 2 5 4" xfId="14706"/>
    <cellStyle name="40% - uthevingsfarge 4 2 5 4 2" xfId="14707"/>
    <cellStyle name="40% - uthevingsfarge 4 2 5 4 3" xfId="14708"/>
    <cellStyle name="40% - uthevingsfarge 4 2 5 5" xfId="14709"/>
    <cellStyle name="40% - uthevingsfarge 4 2 5 5 2" xfId="14710"/>
    <cellStyle name="40% - uthevingsfarge 4 2 5 5 3" xfId="14711"/>
    <cellStyle name="40% - uthevingsfarge 4 2 5 6" xfId="14712"/>
    <cellStyle name="40% - uthevingsfarge 4 2 5 6 2" xfId="14713"/>
    <cellStyle name="40% - uthevingsfarge 4 2 5 7" xfId="14714"/>
    <cellStyle name="40% - uthevingsfarge 4 2 5 7 2" xfId="14715"/>
    <cellStyle name="40% - uthevingsfarge 4 2 5 8" xfId="14716"/>
    <cellStyle name="40% - uthevingsfarge 4 2 5 9" xfId="14717"/>
    <cellStyle name="40% - uthevingsfarge 4 2 5_Tabell 4.5-4.7" xfId="14686"/>
    <cellStyle name="40% - uthevingsfarge 4 2 6" xfId="803"/>
    <cellStyle name="40% - uthevingsfarge 4 2 6 2" xfId="14719"/>
    <cellStyle name="40% - uthevingsfarge 4 2 6 2 2" xfId="14720"/>
    <cellStyle name="40% - uthevingsfarge 4 2 6 2 3" xfId="14721"/>
    <cellStyle name="40% - uthevingsfarge 4 2 6 3" xfId="14722"/>
    <cellStyle name="40% - uthevingsfarge 4 2 6 3 2" xfId="14723"/>
    <cellStyle name="40% - uthevingsfarge 4 2 6 3 3" xfId="14724"/>
    <cellStyle name="40% - uthevingsfarge 4 2 6 4" xfId="14725"/>
    <cellStyle name="40% - uthevingsfarge 4 2 6 5" xfId="14726"/>
    <cellStyle name="40% - uthevingsfarge 4 2 6_Tabell 4.5-4.7" xfId="14718"/>
    <cellStyle name="40% - uthevingsfarge 4 2 7" xfId="14727"/>
    <cellStyle name="40% - uthevingsfarge 4 2 7 2" xfId="14728"/>
    <cellStyle name="40% - uthevingsfarge 4 2 7 2 2" xfId="14729"/>
    <cellStyle name="40% - uthevingsfarge 4 2 7 2 3" xfId="14730"/>
    <cellStyle name="40% - uthevingsfarge 4 2 7 3" xfId="14731"/>
    <cellStyle name="40% - uthevingsfarge 4 2 7 3 2" xfId="14732"/>
    <cellStyle name="40% - uthevingsfarge 4 2 7 3 3" xfId="14733"/>
    <cellStyle name="40% - uthevingsfarge 4 2 7 4" xfId="14734"/>
    <cellStyle name="40% - uthevingsfarge 4 2 7 5" xfId="14735"/>
    <cellStyle name="40% - uthevingsfarge 4 2 8" xfId="14736"/>
    <cellStyle name="40% - uthevingsfarge 4 2 8 2" xfId="14737"/>
    <cellStyle name="40% - uthevingsfarge 4 2 8 3" xfId="14738"/>
    <cellStyle name="40% - uthevingsfarge 4 2 9" xfId="14739"/>
    <cellStyle name="40% - uthevingsfarge 4 2 9 2" xfId="14740"/>
    <cellStyle name="40% - uthevingsfarge 4 2 9 3" xfId="14741"/>
    <cellStyle name="40% - uthevingsfarge 4 2_Tabell 4.5-4.7" xfId="14454"/>
    <cellStyle name="40% - uthevingsfarge 4 3" xfId="804"/>
    <cellStyle name="40% - uthevingsfarge 4 3 10" xfId="14743"/>
    <cellStyle name="40% - uthevingsfarge 4 3 10 2" xfId="14744"/>
    <cellStyle name="40% - uthevingsfarge 4 3 11" xfId="14745"/>
    <cellStyle name="40% - uthevingsfarge 4 3 12" xfId="14746"/>
    <cellStyle name="40% - uthevingsfarge 4 3 13" xfId="14747"/>
    <cellStyle name="40% - uthevingsfarge 4 3 2" xfId="805"/>
    <cellStyle name="40% - uthevingsfarge 4 3 2 10" xfId="14749"/>
    <cellStyle name="40% - uthevingsfarge 4 3 2 11" xfId="14750"/>
    <cellStyle name="40% - uthevingsfarge 4 3 2 12" xfId="14751"/>
    <cellStyle name="40% - uthevingsfarge 4 3 2 2" xfId="806"/>
    <cellStyle name="40% - uthevingsfarge 4 3 2 2 10" xfId="14753"/>
    <cellStyle name="40% - uthevingsfarge 4 3 2 2 11" xfId="14754"/>
    <cellStyle name="40% - uthevingsfarge 4 3 2 2 2" xfId="807"/>
    <cellStyle name="40% - uthevingsfarge 4 3 2 2 2 10" xfId="14756"/>
    <cellStyle name="40% - uthevingsfarge 4 3 2 2 2 2" xfId="808"/>
    <cellStyle name="40% - uthevingsfarge 4 3 2 2 2 2 2" xfId="14758"/>
    <cellStyle name="40% - uthevingsfarge 4 3 2 2 2 2 2 2" xfId="14759"/>
    <cellStyle name="40% - uthevingsfarge 4 3 2 2 2 2 2 3" xfId="14760"/>
    <cellStyle name="40% - uthevingsfarge 4 3 2 2 2 2 3" xfId="14761"/>
    <cellStyle name="40% - uthevingsfarge 4 3 2 2 2 2 3 2" xfId="14762"/>
    <cellStyle name="40% - uthevingsfarge 4 3 2 2 2 2 3 3" xfId="14763"/>
    <cellStyle name="40% - uthevingsfarge 4 3 2 2 2 2 4" xfId="14764"/>
    <cellStyle name="40% - uthevingsfarge 4 3 2 2 2 2 5" xfId="14765"/>
    <cellStyle name="40% - uthevingsfarge 4 3 2 2 2 2_Tabell 4.5-4.7" xfId="14757"/>
    <cellStyle name="40% - uthevingsfarge 4 3 2 2 2 3" xfId="14766"/>
    <cellStyle name="40% - uthevingsfarge 4 3 2 2 2 3 2" xfId="14767"/>
    <cellStyle name="40% - uthevingsfarge 4 3 2 2 2 3 2 2" xfId="14768"/>
    <cellStyle name="40% - uthevingsfarge 4 3 2 2 2 3 2 3" xfId="14769"/>
    <cellStyle name="40% - uthevingsfarge 4 3 2 2 2 3 3" xfId="14770"/>
    <cellStyle name="40% - uthevingsfarge 4 3 2 2 2 3 3 2" xfId="14771"/>
    <cellStyle name="40% - uthevingsfarge 4 3 2 2 2 3 3 3" xfId="14772"/>
    <cellStyle name="40% - uthevingsfarge 4 3 2 2 2 3 4" xfId="14773"/>
    <cellStyle name="40% - uthevingsfarge 4 3 2 2 2 3 5" xfId="14774"/>
    <cellStyle name="40% - uthevingsfarge 4 3 2 2 2 4" xfId="14775"/>
    <cellStyle name="40% - uthevingsfarge 4 3 2 2 2 4 2" xfId="14776"/>
    <cellStyle name="40% - uthevingsfarge 4 3 2 2 2 4 3" xfId="14777"/>
    <cellStyle name="40% - uthevingsfarge 4 3 2 2 2 5" xfId="14778"/>
    <cellStyle name="40% - uthevingsfarge 4 3 2 2 2 5 2" xfId="14779"/>
    <cellStyle name="40% - uthevingsfarge 4 3 2 2 2 5 3" xfId="14780"/>
    <cellStyle name="40% - uthevingsfarge 4 3 2 2 2 6" xfId="14781"/>
    <cellStyle name="40% - uthevingsfarge 4 3 2 2 2 6 2" xfId="14782"/>
    <cellStyle name="40% - uthevingsfarge 4 3 2 2 2 7" xfId="14783"/>
    <cellStyle name="40% - uthevingsfarge 4 3 2 2 2 7 2" xfId="14784"/>
    <cellStyle name="40% - uthevingsfarge 4 3 2 2 2 8" xfId="14785"/>
    <cellStyle name="40% - uthevingsfarge 4 3 2 2 2 9" xfId="14786"/>
    <cellStyle name="40% - uthevingsfarge 4 3 2 2 2_Tabell 4.5-4.7" xfId="14755"/>
    <cellStyle name="40% - uthevingsfarge 4 3 2 2 3" xfId="809"/>
    <cellStyle name="40% - uthevingsfarge 4 3 2 2 3 2" xfId="14788"/>
    <cellStyle name="40% - uthevingsfarge 4 3 2 2 3 2 2" xfId="14789"/>
    <cellStyle name="40% - uthevingsfarge 4 3 2 2 3 2 3" xfId="14790"/>
    <cellStyle name="40% - uthevingsfarge 4 3 2 2 3 3" xfId="14791"/>
    <cellStyle name="40% - uthevingsfarge 4 3 2 2 3 3 2" xfId="14792"/>
    <cellStyle name="40% - uthevingsfarge 4 3 2 2 3 3 3" xfId="14793"/>
    <cellStyle name="40% - uthevingsfarge 4 3 2 2 3 4" xfId="14794"/>
    <cellStyle name="40% - uthevingsfarge 4 3 2 2 3 5" xfId="14795"/>
    <cellStyle name="40% - uthevingsfarge 4 3 2 2 3_Tabell 4.5-4.7" xfId="14787"/>
    <cellStyle name="40% - uthevingsfarge 4 3 2 2 4" xfId="14796"/>
    <cellStyle name="40% - uthevingsfarge 4 3 2 2 4 2" xfId="14797"/>
    <cellStyle name="40% - uthevingsfarge 4 3 2 2 4 2 2" xfId="14798"/>
    <cellStyle name="40% - uthevingsfarge 4 3 2 2 4 2 3" xfId="14799"/>
    <cellStyle name="40% - uthevingsfarge 4 3 2 2 4 3" xfId="14800"/>
    <cellStyle name="40% - uthevingsfarge 4 3 2 2 4 3 2" xfId="14801"/>
    <cellStyle name="40% - uthevingsfarge 4 3 2 2 4 3 3" xfId="14802"/>
    <cellStyle name="40% - uthevingsfarge 4 3 2 2 4 4" xfId="14803"/>
    <cellStyle name="40% - uthevingsfarge 4 3 2 2 4 5" xfId="14804"/>
    <cellStyle name="40% - uthevingsfarge 4 3 2 2 5" xfId="14805"/>
    <cellStyle name="40% - uthevingsfarge 4 3 2 2 5 2" xfId="14806"/>
    <cellStyle name="40% - uthevingsfarge 4 3 2 2 5 3" xfId="14807"/>
    <cellStyle name="40% - uthevingsfarge 4 3 2 2 6" xfId="14808"/>
    <cellStyle name="40% - uthevingsfarge 4 3 2 2 6 2" xfId="14809"/>
    <cellStyle name="40% - uthevingsfarge 4 3 2 2 6 3" xfId="14810"/>
    <cellStyle name="40% - uthevingsfarge 4 3 2 2 7" xfId="14811"/>
    <cellStyle name="40% - uthevingsfarge 4 3 2 2 7 2" xfId="14812"/>
    <cellStyle name="40% - uthevingsfarge 4 3 2 2 8" xfId="14813"/>
    <cellStyle name="40% - uthevingsfarge 4 3 2 2 8 2" xfId="14814"/>
    <cellStyle name="40% - uthevingsfarge 4 3 2 2 9" xfId="14815"/>
    <cellStyle name="40% - uthevingsfarge 4 3 2 2_Tabell 4.5-4.7" xfId="14752"/>
    <cellStyle name="40% - uthevingsfarge 4 3 2 3" xfId="810"/>
    <cellStyle name="40% - uthevingsfarge 4 3 2 3 10" xfId="14817"/>
    <cellStyle name="40% - uthevingsfarge 4 3 2 3 2" xfId="811"/>
    <cellStyle name="40% - uthevingsfarge 4 3 2 3 2 2" xfId="14819"/>
    <cellStyle name="40% - uthevingsfarge 4 3 2 3 2 2 2" xfId="14820"/>
    <cellStyle name="40% - uthevingsfarge 4 3 2 3 2 2 3" xfId="14821"/>
    <cellStyle name="40% - uthevingsfarge 4 3 2 3 2 3" xfId="14822"/>
    <cellStyle name="40% - uthevingsfarge 4 3 2 3 2 3 2" xfId="14823"/>
    <cellStyle name="40% - uthevingsfarge 4 3 2 3 2 3 3" xfId="14824"/>
    <cellStyle name="40% - uthevingsfarge 4 3 2 3 2 4" xfId="14825"/>
    <cellStyle name="40% - uthevingsfarge 4 3 2 3 2 5" xfId="14826"/>
    <cellStyle name="40% - uthevingsfarge 4 3 2 3 2_Tabell 4.5-4.7" xfId="14818"/>
    <cellStyle name="40% - uthevingsfarge 4 3 2 3 3" xfId="14827"/>
    <cellStyle name="40% - uthevingsfarge 4 3 2 3 3 2" xfId="14828"/>
    <cellStyle name="40% - uthevingsfarge 4 3 2 3 3 2 2" xfId="14829"/>
    <cellStyle name="40% - uthevingsfarge 4 3 2 3 3 2 3" xfId="14830"/>
    <cellStyle name="40% - uthevingsfarge 4 3 2 3 3 3" xfId="14831"/>
    <cellStyle name="40% - uthevingsfarge 4 3 2 3 3 3 2" xfId="14832"/>
    <cellStyle name="40% - uthevingsfarge 4 3 2 3 3 3 3" xfId="14833"/>
    <cellStyle name="40% - uthevingsfarge 4 3 2 3 3 4" xfId="14834"/>
    <cellStyle name="40% - uthevingsfarge 4 3 2 3 3 5" xfId="14835"/>
    <cellStyle name="40% - uthevingsfarge 4 3 2 3 4" xfId="14836"/>
    <cellStyle name="40% - uthevingsfarge 4 3 2 3 4 2" xfId="14837"/>
    <cellStyle name="40% - uthevingsfarge 4 3 2 3 4 3" xfId="14838"/>
    <cellStyle name="40% - uthevingsfarge 4 3 2 3 5" xfId="14839"/>
    <cellStyle name="40% - uthevingsfarge 4 3 2 3 5 2" xfId="14840"/>
    <cellStyle name="40% - uthevingsfarge 4 3 2 3 5 3" xfId="14841"/>
    <cellStyle name="40% - uthevingsfarge 4 3 2 3 6" xfId="14842"/>
    <cellStyle name="40% - uthevingsfarge 4 3 2 3 6 2" xfId="14843"/>
    <cellStyle name="40% - uthevingsfarge 4 3 2 3 7" xfId="14844"/>
    <cellStyle name="40% - uthevingsfarge 4 3 2 3 7 2" xfId="14845"/>
    <cellStyle name="40% - uthevingsfarge 4 3 2 3 8" xfId="14846"/>
    <cellStyle name="40% - uthevingsfarge 4 3 2 3 9" xfId="14847"/>
    <cellStyle name="40% - uthevingsfarge 4 3 2 3_Tabell 4.5-4.7" xfId="14816"/>
    <cellStyle name="40% - uthevingsfarge 4 3 2 4" xfId="812"/>
    <cellStyle name="40% - uthevingsfarge 4 3 2 4 2" xfId="14849"/>
    <cellStyle name="40% - uthevingsfarge 4 3 2 4 2 2" xfId="14850"/>
    <cellStyle name="40% - uthevingsfarge 4 3 2 4 2 3" xfId="14851"/>
    <cellStyle name="40% - uthevingsfarge 4 3 2 4 3" xfId="14852"/>
    <cellStyle name="40% - uthevingsfarge 4 3 2 4 3 2" xfId="14853"/>
    <cellStyle name="40% - uthevingsfarge 4 3 2 4 3 3" xfId="14854"/>
    <cellStyle name="40% - uthevingsfarge 4 3 2 4 4" xfId="14855"/>
    <cellStyle name="40% - uthevingsfarge 4 3 2 4 5" xfId="14856"/>
    <cellStyle name="40% - uthevingsfarge 4 3 2 4_Tabell 4.5-4.7" xfId="14848"/>
    <cellStyle name="40% - uthevingsfarge 4 3 2 5" xfId="14857"/>
    <cellStyle name="40% - uthevingsfarge 4 3 2 5 2" xfId="14858"/>
    <cellStyle name="40% - uthevingsfarge 4 3 2 5 2 2" xfId="14859"/>
    <cellStyle name="40% - uthevingsfarge 4 3 2 5 2 3" xfId="14860"/>
    <cellStyle name="40% - uthevingsfarge 4 3 2 5 3" xfId="14861"/>
    <cellStyle name="40% - uthevingsfarge 4 3 2 5 3 2" xfId="14862"/>
    <cellStyle name="40% - uthevingsfarge 4 3 2 5 3 3" xfId="14863"/>
    <cellStyle name="40% - uthevingsfarge 4 3 2 5 4" xfId="14864"/>
    <cellStyle name="40% - uthevingsfarge 4 3 2 5 5" xfId="14865"/>
    <cellStyle name="40% - uthevingsfarge 4 3 2 6" xfId="14866"/>
    <cellStyle name="40% - uthevingsfarge 4 3 2 6 2" xfId="14867"/>
    <cellStyle name="40% - uthevingsfarge 4 3 2 6 3" xfId="14868"/>
    <cellStyle name="40% - uthevingsfarge 4 3 2 7" xfId="14869"/>
    <cellStyle name="40% - uthevingsfarge 4 3 2 7 2" xfId="14870"/>
    <cellStyle name="40% - uthevingsfarge 4 3 2 7 3" xfId="14871"/>
    <cellStyle name="40% - uthevingsfarge 4 3 2 8" xfId="14872"/>
    <cellStyle name="40% - uthevingsfarge 4 3 2 8 2" xfId="14873"/>
    <cellStyle name="40% - uthevingsfarge 4 3 2 9" xfId="14874"/>
    <cellStyle name="40% - uthevingsfarge 4 3 2 9 2" xfId="14875"/>
    <cellStyle name="40% - uthevingsfarge 4 3 2_Tabell 4.5-4.7" xfId="14748"/>
    <cellStyle name="40% - uthevingsfarge 4 3 3" xfId="813"/>
    <cellStyle name="40% - uthevingsfarge 4 3 3 10" xfId="14877"/>
    <cellStyle name="40% - uthevingsfarge 4 3 3 11" xfId="14878"/>
    <cellStyle name="40% - uthevingsfarge 4 3 3 2" xfId="814"/>
    <cellStyle name="40% - uthevingsfarge 4 3 3 2 10" xfId="14880"/>
    <cellStyle name="40% - uthevingsfarge 4 3 3 2 2" xfId="815"/>
    <cellStyle name="40% - uthevingsfarge 4 3 3 2 2 2" xfId="14882"/>
    <cellStyle name="40% - uthevingsfarge 4 3 3 2 2 2 2" xfId="14883"/>
    <cellStyle name="40% - uthevingsfarge 4 3 3 2 2 2 3" xfId="14884"/>
    <cellStyle name="40% - uthevingsfarge 4 3 3 2 2 3" xfId="14885"/>
    <cellStyle name="40% - uthevingsfarge 4 3 3 2 2 3 2" xfId="14886"/>
    <cellStyle name="40% - uthevingsfarge 4 3 3 2 2 3 3" xfId="14887"/>
    <cellStyle name="40% - uthevingsfarge 4 3 3 2 2 4" xfId="14888"/>
    <cellStyle name="40% - uthevingsfarge 4 3 3 2 2 5" xfId="14889"/>
    <cellStyle name="40% - uthevingsfarge 4 3 3 2 2_Tabell 4.5-4.7" xfId="14881"/>
    <cellStyle name="40% - uthevingsfarge 4 3 3 2 3" xfId="14890"/>
    <cellStyle name="40% - uthevingsfarge 4 3 3 2 3 2" xfId="14891"/>
    <cellStyle name="40% - uthevingsfarge 4 3 3 2 3 2 2" xfId="14892"/>
    <cellStyle name="40% - uthevingsfarge 4 3 3 2 3 2 3" xfId="14893"/>
    <cellStyle name="40% - uthevingsfarge 4 3 3 2 3 3" xfId="14894"/>
    <cellStyle name="40% - uthevingsfarge 4 3 3 2 3 3 2" xfId="14895"/>
    <cellStyle name="40% - uthevingsfarge 4 3 3 2 3 3 3" xfId="14896"/>
    <cellStyle name="40% - uthevingsfarge 4 3 3 2 3 4" xfId="14897"/>
    <cellStyle name="40% - uthevingsfarge 4 3 3 2 3 5" xfId="14898"/>
    <cellStyle name="40% - uthevingsfarge 4 3 3 2 4" xfId="14899"/>
    <cellStyle name="40% - uthevingsfarge 4 3 3 2 4 2" xfId="14900"/>
    <cellStyle name="40% - uthevingsfarge 4 3 3 2 4 3" xfId="14901"/>
    <cellStyle name="40% - uthevingsfarge 4 3 3 2 5" xfId="14902"/>
    <cellStyle name="40% - uthevingsfarge 4 3 3 2 5 2" xfId="14903"/>
    <cellStyle name="40% - uthevingsfarge 4 3 3 2 5 3" xfId="14904"/>
    <cellStyle name="40% - uthevingsfarge 4 3 3 2 6" xfId="14905"/>
    <cellStyle name="40% - uthevingsfarge 4 3 3 2 6 2" xfId="14906"/>
    <cellStyle name="40% - uthevingsfarge 4 3 3 2 7" xfId="14907"/>
    <cellStyle name="40% - uthevingsfarge 4 3 3 2 7 2" xfId="14908"/>
    <cellStyle name="40% - uthevingsfarge 4 3 3 2 8" xfId="14909"/>
    <cellStyle name="40% - uthevingsfarge 4 3 3 2 9" xfId="14910"/>
    <cellStyle name="40% - uthevingsfarge 4 3 3 2_Tabell 4.5-4.7" xfId="14879"/>
    <cellStyle name="40% - uthevingsfarge 4 3 3 3" xfId="816"/>
    <cellStyle name="40% - uthevingsfarge 4 3 3 3 2" xfId="14912"/>
    <cellStyle name="40% - uthevingsfarge 4 3 3 3 2 2" xfId="14913"/>
    <cellStyle name="40% - uthevingsfarge 4 3 3 3 2 3" xfId="14914"/>
    <cellStyle name="40% - uthevingsfarge 4 3 3 3 3" xfId="14915"/>
    <cellStyle name="40% - uthevingsfarge 4 3 3 3 3 2" xfId="14916"/>
    <cellStyle name="40% - uthevingsfarge 4 3 3 3 3 3" xfId="14917"/>
    <cellStyle name="40% - uthevingsfarge 4 3 3 3 4" xfId="14918"/>
    <cellStyle name="40% - uthevingsfarge 4 3 3 3 5" xfId="14919"/>
    <cellStyle name="40% - uthevingsfarge 4 3 3 3_Tabell 4.5-4.7" xfId="14911"/>
    <cellStyle name="40% - uthevingsfarge 4 3 3 4" xfId="14920"/>
    <cellStyle name="40% - uthevingsfarge 4 3 3 4 2" xfId="14921"/>
    <cellStyle name="40% - uthevingsfarge 4 3 3 4 2 2" xfId="14922"/>
    <cellStyle name="40% - uthevingsfarge 4 3 3 4 2 3" xfId="14923"/>
    <cellStyle name="40% - uthevingsfarge 4 3 3 4 3" xfId="14924"/>
    <cellStyle name="40% - uthevingsfarge 4 3 3 4 3 2" xfId="14925"/>
    <cellStyle name="40% - uthevingsfarge 4 3 3 4 3 3" xfId="14926"/>
    <cellStyle name="40% - uthevingsfarge 4 3 3 4 4" xfId="14927"/>
    <cellStyle name="40% - uthevingsfarge 4 3 3 4 5" xfId="14928"/>
    <cellStyle name="40% - uthevingsfarge 4 3 3 5" xfId="14929"/>
    <cellStyle name="40% - uthevingsfarge 4 3 3 5 2" xfId="14930"/>
    <cellStyle name="40% - uthevingsfarge 4 3 3 5 3" xfId="14931"/>
    <cellStyle name="40% - uthevingsfarge 4 3 3 6" xfId="14932"/>
    <cellStyle name="40% - uthevingsfarge 4 3 3 6 2" xfId="14933"/>
    <cellStyle name="40% - uthevingsfarge 4 3 3 6 3" xfId="14934"/>
    <cellStyle name="40% - uthevingsfarge 4 3 3 7" xfId="14935"/>
    <cellStyle name="40% - uthevingsfarge 4 3 3 7 2" xfId="14936"/>
    <cellStyle name="40% - uthevingsfarge 4 3 3 8" xfId="14937"/>
    <cellStyle name="40% - uthevingsfarge 4 3 3 8 2" xfId="14938"/>
    <cellStyle name="40% - uthevingsfarge 4 3 3 9" xfId="14939"/>
    <cellStyle name="40% - uthevingsfarge 4 3 3_Tabell 4.5-4.7" xfId="14876"/>
    <cellStyle name="40% - uthevingsfarge 4 3 4" xfId="817"/>
    <cellStyle name="40% - uthevingsfarge 4 3 4 10" xfId="14941"/>
    <cellStyle name="40% - uthevingsfarge 4 3 4 2" xfId="818"/>
    <cellStyle name="40% - uthevingsfarge 4 3 4 2 2" xfId="14943"/>
    <cellStyle name="40% - uthevingsfarge 4 3 4 2 2 2" xfId="14944"/>
    <cellStyle name="40% - uthevingsfarge 4 3 4 2 2 3" xfId="14945"/>
    <cellStyle name="40% - uthevingsfarge 4 3 4 2 3" xfId="14946"/>
    <cellStyle name="40% - uthevingsfarge 4 3 4 2 3 2" xfId="14947"/>
    <cellStyle name="40% - uthevingsfarge 4 3 4 2 3 3" xfId="14948"/>
    <cellStyle name="40% - uthevingsfarge 4 3 4 2 4" xfId="14949"/>
    <cellStyle name="40% - uthevingsfarge 4 3 4 2 5" xfId="14950"/>
    <cellStyle name="40% - uthevingsfarge 4 3 4 2_Tabell 4.5-4.7" xfId="14942"/>
    <cellStyle name="40% - uthevingsfarge 4 3 4 3" xfId="14951"/>
    <cellStyle name="40% - uthevingsfarge 4 3 4 3 2" xfId="14952"/>
    <cellStyle name="40% - uthevingsfarge 4 3 4 3 2 2" xfId="14953"/>
    <cellStyle name="40% - uthevingsfarge 4 3 4 3 2 3" xfId="14954"/>
    <cellStyle name="40% - uthevingsfarge 4 3 4 3 3" xfId="14955"/>
    <cellStyle name="40% - uthevingsfarge 4 3 4 3 3 2" xfId="14956"/>
    <cellStyle name="40% - uthevingsfarge 4 3 4 3 3 3" xfId="14957"/>
    <cellStyle name="40% - uthevingsfarge 4 3 4 3 4" xfId="14958"/>
    <cellStyle name="40% - uthevingsfarge 4 3 4 3 5" xfId="14959"/>
    <cellStyle name="40% - uthevingsfarge 4 3 4 4" xfId="14960"/>
    <cellStyle name="40% - uthevingsfarge 4 3 4 4 2" xfId="14961"/>
    <cellStyle name="40% - uthevingsfarge 4 3 4 4 3" xfId="14962"/>
    <cellStyle name="40% - uthevingsfarge 4 3 4 5" xfId="14963"/>
    <cellStyle name="40% - uthevingsfarge 4 3 4 5 2" xfId="14964"/>
    <cellStyle name="40% - uthevingsfarge 4 3 4 5 3" xfId="14965"/>
    <cellStyle name="40% - uthevingsfarge 4 3 4 6" xfId="14966"/>
    <cellStyle name="40% - uthevingsfarge 4 3 4 6 2" xfId="14967"/>
    <cellStyle name="40% - uthevingsfarge 4 3 4 7" xfId="14968"/>
    <cellStyle name="40% - uthevingsfarge 4 3 4 7 2" xfId="14969"/>
    <cellStyle name="40% - uthevingsfarge 4 3 4 8" xfId="14970"/>
    <cellStyle name="40% - uthevingsfarge 4 3 4 9" xfId="14971"/>
    <cellStyle name="40% - uthevingsfarge 4 3 4_Tabell 4.5-4.7" xfId="14940"/>
    <cellStyle name="40% - uthevingsfarge 4 3 5" xfId="819"/>
    <cellStyle name="40% - uthevingsfarge 4 3 5 2" xfId="14973"/>
    <cellStyle name="40% - uthevingsfarge 4 3 5 2 2" xfId="14974"/>
    <cellStyle name="40% - uthevingsfarge 4 3 5 2 3" xfId="14975"/>
    <cellStyle name="40% - uthevingsfarge 4 3 5 3" xfId="14976"/>
    <cellStyle name="40% - uthevingsfarge 4 3 5 3 2" xfId="14977"/>
    <cellStyle name="40% - uthevingsfarge 4 3 5 3 3" xfId="14978"/>
    <cellStyle name="40% - uthevingsfarge 4 3 5 4" xfId="14979"/>
    <cellStyle name="40% - uthevingsfarge 4 3 5 5" xfId="14980"/>
    <cellStyle name="40% - uthevingsfarge 4 3 5_Tabell 4.5-4.7" xfId="14972"/>
    <cellStyle name="40% - uthevingsfarge 4 3 6" xfId="14981"/>
    <cellStyle name="40% - uthevingsfarge 4 3 6 2" xfId="14982"/>
    <cellStyle name="40% - uthevingsfarge 4 3 6 2 2" xfId="14983"/>
    <cellStyle name="40% - uthevingsfarge 4 3 6 2 3" xfId="14984"/>
    <cellStyle name="40% - uthevingsfarge 4 3 6 3" xfId="14985"/>
    <cellStyle name="40% - uthevingsfarge 4 3 6 3 2" xfId="14986"/>
    <cellStyle name="40% - uthevingsfarge 4 3 6 3 3" xfId="14987"/>
    <cellStyle name="40% - uthevingsfarge 4 3 6 4" xfId="14988"/>
    <cellStyle name="40% - uthevingsfarge 4 3 6 5" xfId="14989"/>
    <cellStyle name="40% - uthevingsfarge 4 3 7" xfId="14990"/>
    <cellStyle name="40% - uthevingsfarge 4 3 7 2" xfId="14991"/>
    <cellStyle name="40% - uthevingsfarge 4 3 7 3" xfId="14992"/>
    <cellStyle name="40% - uthevingsfarge 4 3 8" xfId="14993"/>
    <cellStyle name="40% - uthevingsfarge 4 3 8 2" xfId="14994"/>
    <cellStyle name="40% - uthevingsfarge 4 3 8 3" xfId="14995"/>
    <cellStyle name="40% - uthevingsfarge 4 3 9" xfId="14996"/>
    <cellStyle name="40% - uthevingsfarge 4 3 9 2" xfId="14997"/>
    <cellStyle name="40% - uthevingsfarge 4 3_Tabell 4.5-4.7" xfId="14742"/>
    <cellStyle name="40% - uthevingsfarge 4 4" xfId="820"/>
    <cellStyle name="40% - uthevingsfarge 4 4 10" xfId="14999"/>
    <cellStyle name="40% - uthevingsfarge 4 4 10 2" xfId="15000"/>
    <cellStyle name="40% - uthevingsfarge 4 4 11" xfId="15001"/>
    <cellStyle name="40% - uthevingsfarge 4 4 12" xfId="15002"/>
    <cellStyle name="40% - uthevingsfarge 4 4 13" xfId="15003"/>
    <cellStyle name="40% - uthevingsfarge 4 4 2" xfId="821"/>
    <cellStyle name="40% - uthevingsfarge 4 4 2 10" xfId="15005"/>
    <cellStyle name="40% - uthevingsfarge 4 4 2 11" xfId="15006"/>
    <cellStyle name="40% - uthevingsfarge 4 4 2 12" xfId="15007"/>
    <cellStyle name="40% - uthevingsfarge 4 4 2 2" xfId="822"/>
    <cellStyle name="40% - uthevingsfarge 4 4 2 2 10" xfId="15009"/>
    <cellStyle name="40% - uthevingsfarge 4 4 2 2 11" xfId="15010"/>
    <cellStyle name="40% - uthevingsfarge 4 4 2 2 2" xfId="823"/>
    <cellStyle name="40% - uthevingsfarge 4 4 2 2 2 10" xfId="15012"/>
    <cellStyle name="40% - uthevingsfarge 4 4 2 2 2 2" xfId="824"/>
    <cellStyle name="40% - uthevingsfarge 4 4 2 2 2 2 2" xfId="15014"/>
    <cellStyle name="40% - uthevingsfarge 4 4 2 2 2 2 2 2" xfId="15015"/>
    <cellStyle name="40% - uthevingsfarge 4 4 2 2 2 2 2 3" xfId="15016"/>
    <cellStyle name="40% - uthevingsfarge 4 4 2 2 2 2 3" xfId="15017"/>
    <cellStyle name="40% - uthevingsfarge 4 4 2 2 2 2 3 2" xfId="15018"/>
    <cellStyle name="40% - uthevingsfarge 4 4 2 2 2 2 3 3" xfId="15019"/>
    <cellStyle name="40% - uthevingsfarge 4 4 2 2 2 2 4" xfId="15020"/>
    <cellStyle name="40% - uthevingsfarge 4 4 2 2 2 2 5" xfId="15021"/>
    <cellStyle name="40% - uthevingsfarge 4 4 2 2 2 2_Tabell 4.5-4.7" xfId="15013"/>
    <cellStyle name="40% - uthevingsfarge 4 4 2 2 2 3" xfId="15022"/>
    <cellStyle name="40% - uthevingsfarge 4 4 2 2 2 3 2" xfId="15023"/>
    <cellStyle name="40% - uthevingsfarge 4 4 2 2 2 3 2 2" xfId="15024"/>
    <cellStyle name="40% - uthevingsfarge 4 4 2 2 2 3 2 3" xfId="15025"/>
    <cellStyle name="40% - uthevingsfarge 4 4 2 2 2 3 3" xfId="15026"/>
    <cellStyle name="40% - uthevingsfarge 4 4 2 2 2 3 3 2" xfId="15027"/>
    <cellStyle name="40% - uthevingsfarge 4 4 2 2 2 3 3 3" xfId="15028"/>
    <cellStyle name="40% - uthevingsfarge 4 4 2 2 2 3 4" xfId="15029"/>
    <cellStyle name="40% - uthevingsfarge 4 4 2 2 2 3 5" xfId="15030"/>
    <cellStyle name="40% - uthevingsfarge 4 4 2 2 2 4" xfId="15031"/>
    <cellStyle name="40% - uthevingsfarge 4 4 2 2 2 4 2" xfId="15032"/>
    <cellStyle name="40% - uthevingsfarge 4 4 2 2 2 4 3" xfId="15033"/>
    <cellStyle name="40% - uthevingsfarge 4 4 2 2 2 5" xfId="15034"/>
    <cellStyle name="40% - uthevingsfarge 4 4 2 2 2 5 2" xfId="15035"/>
    <cellStyle name="40% - uthevingsfarge 4 4 2 2 2 5 3" xfId="15036"/>
    <cellStyle name="40% - uthevingsfarge 4 4 2 2 2 6" xfId="15037"/>
    <cellStyle name="40% - uthevingsfarge 4 4 2 2 2 6 2" xfId="15038"/>
    <cellStyle name="40% - uthevingsfarge 4 4 2 2 2 7" xfId="15039"/>
    <cellStyle name="40% - uthevingsfarge 4 4 2 2 2 7 2" xfId="15040"/>
    <cellStyle name="40% - uthevingsfarge 4 4 2 2 2 8" xfId="15041"/>
    <cellStyle name="40% - uthevingsfarge 4 4 2 2 2 9" xfId="15042"/>
    <cellStyle name="40% - uthevingsfarge 4 4 2 2 2_Tabell 4.5-4.7" xfId="15011"/>
    <cellStyle name="40% - uthevingsfarge 4 4 2 2 3" xfId="825"/>
    <cellStyle name="40% - uthevingsfarge 4 4 2 2 3 2" xfId="15044"/>
    <cellStyle name="40% - uthevingsfarge 4 4 2 2 3 2 2" xfId="15045"/>
    <cellStyle name="40% - uthevingsfarge 4 4 2 2 3 2 3" xfId="15046"/>
    <cellStyle name="40% - uthevingsfarge 4 4 2 2 3 3" xfId="15047"/>
    <cellStyle name="40% - uthevingsfarge 4 4 2 2 3 3 2" xfId="15048"/>
    <cellStyle name="40% - uthevingsfarge 4 4 2 2 3 3 3" xfId="15049"/>
    <cellStyle name="40% - uthevingsfarge 4 4 2 2 3 4" xfId="15050"/>
    <cellStyle name="40% - uthevingsfarge 4 4 2 2 3 5" xfId="15051"/>
    <cellStyle name="40% - uthevingsfarge 4 4 2 2 3_Tabell 4.5-4.7" xfId="15043"/>
    <cellStyle name="40% - uthevingsfarge 4 4 2 2 4" xfId="15052"/>
    <cellStyle name="40% - uthevingsfarge 4 4 2 2 4 2" xfId="15053"/>
    <cellStyle name="40% - uthevingsfarge 4 4 2 2 4 2 2" xfId="15054"/>
    <cellStyle name="40% - uthevingsfarge 4 4 2 2 4 2 3" xfId="15055"/>
    <cellStyle name="40% - uthevingsfarge 4 4 2 2 4 3" xfId="15056"/>
    <cellStyle name="40% - uthevingsfarge 4 4 2 2 4 3 2" xfId="15057"/>
    <cellStyle name="40% - uthevingsfarge 4 4 2 2 4 3 3" xfId="15058"/>
    <cellStyle name="40% - uthevingsfarge 4 4 2 2 4 4" xfId="15059"/>
    <cellStyle name="40% - uthevingsfarge 4 4 2 2 4 5" xfId="15060"/>
    <cellStyle name="40% - uthevingsfarge 4 4 2 2 5" xfId="15061"/>
    <cellStyle name="40% - uthevingsfarge 4 4 2 2 5 2" xfId="15062"/>
    <cellStyle name="40% - uthevingsfarge 4 4 2 2 5 3" xfId="15063"/>
    <cellStyle name="40% - uthevingsfarge 4 4 2 2 6" xfId="15064"/>
    <cellStyle name="40% - uthevingsfarge 4 4 2 2 6 2" xfId="15065"/>
    <cellStyle name="40% - uthevingsfarge 4 4 2 2 6 3" xfId="15066"/>
    <cellStyle name="40% - uthevingsfarge 4 4 2 2 7" xfId="15067"/>
    <cellStyle name="40% - uthevingsfarge 4 4 2 2 7 2" xfId="15068"/>
    <cellStyle name="40% - uthevingsfarge 4 4 2 2 8" xfId="15069"/>
    <cellStyle name="40% - uthevingsfarge 4 4 2 2 8 2" xfId="15070"/>
    <cellStyle name="40% - uthevingsfarge 4 4 2 2 9" xfId="15071"/>
    <cellStyle name="40% - uthevingsfarge 4 4 2 2_Tabell 4.5-4.7" xfId="15008"/>
    <cellStyle name="40% - uthevingsfarge 4 4 2 3" xfId="826"/>
    <cellStyle name="40% - uthevingsfarge 4 4 2 3 10" xfId="15073"/>
    <cellStyle name="40% - uthevingsfarge 4 4 2 3 2" xfId="827"/>
    <cellStyle name="40% - uthevingsfarge 4 4 2 3 2 2" xfId="15075"/>
    <cellStyle name="40% - uthevingsfarge 4 4 2 3 2 2 2" xfId="15076"/>
    <cellStyle name="40% - uthevingsfarge 4 4 2 3 2 2 3" xfId="15077"/>
    <cellStyle name="40% - uthevingsfarge 4 4 2 3 2 3" xfId="15078"/>
    <cellStyle name="40% - uthevingsfarge 4 4 2 3 2 3 2" xfId="15079"/>
    <cellStyle name="40% - uthevingsfarge 4 4 2 3 2 3 3" xfId="15080"/>
    <cellStyle name="40% - uthevingsfarge 4 4 2 3 2 4" xfId="15081"/>
    <cellStyle name="40% - uthevingsfarge 4 4 2 3 2 5" xfId="15082"/>
    <cellStyle name="40% - uthevingsfarge 4 4 2 3 2_Tabell 4.5-4.7" xfId="15074"/>
    <cellStyle name="40% - uthevingsfarge 4 4 2 3 3" xfId="15083"/>
    <cellStyle name="40% - uthevingsfarge 4 4 2 3 3 2" xfId="15084"/>
    <cellStyle name="40% - uthevingsfarge 4 4 2 3 3 2 2" xfId="15085"/>
    <cellStyle name="40% - uthevingsfarge 4 4 2 3 3 2 3" xfId="15086"/>
    <cellStyle name="40% - uthevingsfarge 4 4 2 3 3 3" xfId="15087"/>
    <cellStyle name="40% - uthevingsfarge 4 4 2 3 3 3 2" xfId="15088"/>
    <cellStyle name="40% - uthevingsfarge 4 4 2 3 3 3 3" xfId="15089"/>
    <cellStyle name="40% - uthevingsfarge 4 4 2 3 3 4" xfId="15090"/>
    <cellStyle name="40% - uthevingsfarge 4 4 2 3 3 5" xfId="15091"/>
    <cellStyle name="40% - uthevingsfarge 4 4 2 3 4" xfId="15092"/>
    <cellStyle name="40% - uthevingsfarge 4 4 2 3 4 2" xfId="15093"/>
    <cellStyle name="40% - uthevingsfarge 4 4 2 3 4 3" xfId="15094"/>
    <cellStyle name="40% - uthevingsfarge 4 4 2 3 5" xfId="15095"/>
    <cellStyle name="40% - uthevingsfarge 4 4 2 3 5 2" xfId="15096"/>
    <cellStyle name="40% - uthevingsfarge 4 4 2 3 5 3" xfId="15097"/>
    <cellStyle name="40% - uthevingsfarge 4 4 2 3 6" xfId="15098"/>
    <cellStyle name="40% - uthevingsfarge 4 4 2 3 6 2" xfId="15099"/>
    <cellStyle name="40% - uthevingsfarge 4 4 2 3 7" xfId="15100"/>
    <cellStyle name="40% - uthevingsfarge 4 4 2 3 7 2" xfId="15101"/>
    <cellStyle name="40% - uthevingsfarge 4 4 2 3 8" xfId="15102"/>
    <cellStyle name="40% - uthevingsfarge 4 4 2 3 9" xfId="15103"/>
    <cellStyle name="40% - uthevingsfarge 4 4 2 3_Tabell 4.5-4.7" xfId="15072"/>
    <cellStyle name="40% - uthevingsfarge 4 4 2 4" xfId="828"/>
    <cellStyle name="40% - uthevingsfarge 4 4 2 4 2" xfId="15105"/>
    <cellStyle name="40% - uthevingsfarge 4 4 2 4 2 2" xfId="15106"/>
    <cellStyle name="40% - uthevingsfarge 4 4 2 4 2 3" xfId="15107"/>
    <cellStyle name="40% - uthevingsfarge 4 4 2 4 3" xfId="15108"/>
    <cellStyle name="40% - uthevingsfarge 4 4 2 4 3 2" xfId="15109"/>
    <cellStyle name="40% - uthevingsfarge 4 4 2 4 3 3" xfId="15110"/>
    <cellStyle name="40% - uthevingsfarge 4 4 2 4 4" xfId="15111"/>
    <cellStyle name="40% - uthevingsfarge 4 4 2 4 5" xfId="15112"/>
    <cellStyle name="40% - uthevingsfarge 4 4 2 4_Tabell 4.5-4.7" xfId="15104"/>
    <cellStyle name="40% - uthevingsfarge 4 4 2 5" xfId="15113"/>
    <cellStyle name="40% - uthevingsfarge 4 4 2 5 2" xfId="15114"/>
    <cellStyle name="40% - uthevingsfarge 4 4 2 5 2 2" xfId="15115"/>
    <cellStyle name="40% - uthevingsfarge 4 4 2 5 2 3" xfId="15116"/>
    <cellStyle name="40% - uthevingsfarge 4 4 2 5 3" xfId="15117"/>
    <cellStyle name="40% - uthevingsfarge 4 4 2 5 3 2" xfId="15118"/>
    <cellStyle name="40% - uthevingsfarge 4 4 2 5 3 3" xfId="15119"/>
    <cellStyle name="40% - uthevingsfarge 4 4 2 5 4" xfId="15120"/>
    <cellStyle name="40% - uthevingsfarge 4 4 2 5 5" xfId="15121"/>
    <cellStyle name="40% - uthevingsfarge 4 4 2 6" xfId="15122"/>
    <cellStyle name="40% - uthevingsfarge 4 4 2 6 2" xfId="15123"/>
    <cellStyle name="40% - uthevingsfarge 4 4 2 6 3" xfId="15124"/>
    <cellStyle name="40% - uthevingsfarge 4 4 2 7" xfId="15125"/>
    <cellStyle name="40% - uthevingsfarge 4 4 2 7 2" xfId="15126"/>
    <cellStyle name="40% - uthevingsfarge 4 4 2 7 3" xfId="15127"/>
    <cellStyle name="40% - uthevingsfarge 4 4 2 8" xfId="15128"/>
    <cellStyle name="40% - uthevingsfarge 4 4 2 8 2" xfId="15129"/>
    <cellStyle name="40% - uthevingsfarge 4 4 2 9" xfId="15130"/>
    <cellStyle name="40% - uthevingsfarge 4 4 2 9 2" xfId="15131"/>
    <cellStyle name="40% - uthevingsfarge 4 4 2_Tabell 4.5-4.7" xfId="15004"/>
    <cellStyle name="40% - uthevingsfarge 4 4 3" xfId="829"/>
    <cellStyle name="40% - uthevingsfarge 4 4 3 10" xfId="15133"/>
    <cellStyle name="40% - uthevingsfarge 4 4 3 11" xfId="15134"/>
    <cellStyle name="40% - uthevingsfarge 4 4 3 2" xfId="830"/>
    <cellStyle name="40% - uthevingsfarge 4 4 3 2 10" xfId="15136"/>
    <cellStyle name="40% - uthevingsfarge 4 4 3 2 2" xfId="831"/>
    <cellStyle name="40% - uthevingsfarge 4 4 3 2 2 2" xfId="15138"/>
    <cellStyle name="40% - uthevingsfarge 4 4 3 2 2 2 2" xfId="15139"/>
    <cellStyle name="40% - uthevingsfarge 4 4 3 2 2 2 3" xfId="15140"/>
    <cellStyle name="40% - uthevingsfarge 4 4 3 2 2 3" xfId="15141"/>
    <cellStyle name="40% - uthevingsfarge 4 4 3 2 2 3 2" xfId="15142"/>
    <cellStyle name="40% - uthevingsfarge 4 4 3 2 2 3 3" xfId="15143"/>
    <cellStyle name="40% - uthevingsfarge 4 4 3 2 2 4" xfId="15144"/>
    <cellStyle name="40% - uthevingsfarge 4 4 3 2 2 5" xfId="15145"/>
    <cellStyle name="40% - uthevingsfarge 4 4 3 2 2_Tabell 4.5-4.7" xfId="15137"/>
    <cellStyle name="40% - uthevingsfarge 4 4 3 2 3" xfId="15146"/>
    <cellStyle name="40% - uthevingsfarge 4 4 3 2 3 2" xfId="15147"/>
    <cellStyle name="40% - uthevingsfarge 4 4 3 2 3 2 2" xfId="15148"/>
    <cellStyle name="40% - uthevingsfarge 4 4 3 2 3 2 3" xfId="15149"/>
    <cellStyle name="40% - uthevingsfarge 4 4 3 2 3 3" xfId="15150"/>
    <cellStyle name="40% - uthevingsfarge 4 4 3 2 3 3 2" xfId="15151"/>
    <cellStyle name="40% - uthevingsfarge 4 4 3 2 3 3 3" xfId="15152"/>
    <cellStyle name="40% - uthevingsfarge 4 4 3 2 3 4" xfId="15153"/>
    <cellStyle name="40% - uthevingsfarge 4 4 3 2 3 5" xfId="15154"/>
    <cellStyle name="40% - uthevingsfarge 4 4 3 2 4" xfId="15155"/>
    <cellStyle name="40% - uthevingsfarge 4 4 3 2 4 2" xfId="15156"/>
    <cellStyle name="40% - uthevingsfarge 4 4 3 2 4 3" xfId="15157"/>
    <cellStyle name="40% - uthevingsfarge 4 4 3 2 5" xfId="15158"/>
    <cellStyle name="40% - uthevingsfarge 4 4 3 2 5 2" xfId="15159"/>
    <cellStyle name="40% - uthevingsfarge 4 4 3 2 5 3" xfId="15160"/>
    <cellStyle name="40% - uthevingsfarge 4 4 3 2 6" xfId="15161"/>
    <cellStyle name="40% - uthevingsfarge 4 4 3 2 6 2" xfId="15162"/>
    <cellStyle name="40% - uthevingsfarge 4 4 3 2 7" xfId="15163"/>
    <cellStyle name="40% - uthevingsfarge 4 4 3 2 7 2" xfId="15164"/>
    <cellStyle name="40% - uthevingsfarge 4 4 3 2 8" xfId="15165"/>
    <cellStyle name="40% - uthevingsfarge 4 4 3 2 9" xfId="15166"/>
    <cellStyle name="40% - uthevingsfarge 4 4 3 2_Tabell 4.5-4.7" xfId="15135"/>
    <cellStyle name="40% - uthevingsfarge 4 4 3 3" xfId="832"/>
    <cellStyle name="40% - uthevingsfarge 4 4 3 3 2" xfId="15168"/>
    <cellStyle name="40% - uthevingsfarge 4 4 3 3 2 2" xfId="15169"/>
    <cellStyle name="40% - uthevingsfarge 4 4 3 3 2 3" xfId="15170"/>
    <cellStyle name="40% - uthevingsfarge 4 4 3 3 3" xfId="15171"/>
    <cellStyle name="40% - uthevingsfarge 4 4 3 3 3 2" xfId="15172"/>
    <cellStyle name="40% - uthevingsfarge 4 4 3 3 3 3" xfId="15173"/>
    <cellStyle name="40% - uthevingsfarge 4 4 3 3 4" xfId="15174"/>
    <cellStyle name="40% - uthevingsfarge 4 4 3 3 5" xfId="15175"/>
    <cellStyle name="40% - uthevingsfarge 4 4 3 3_Tabell 4.5-4.7" xfId="15167"/>
    <cellStyle name="40% - uthevingsfarge 4 4 3 4" xfId="15176"/>
    <cellStyle name="40% - uthevingsfarge 4 4 3 4 2" xfId="15177"/>
    <cellStyle name="40% - uthevingsfarge 4 4 3 4 2 2" xfId="15178"/>
    <cellStyle name="40% - uthevingsfarge 4 4 3 4 2 3" xfId="15179"/>
    <cellStyle name="40% - uthevingsfarge 4 4 3 4 3" xfId="15180"/>
    <cellStyle name="40% - uthevingsfarge 4 4 3 4 3 2" xfId="15181"/>
    <cellStyle name="40% - uthevingsfarge 4 4 3 4 3 3" xfId="15182"/>
    <cellStyle name="40% - uthevingsfarge 4 4 3 4 4" xfId="15183"/>
    <cellStyle name="40% - uthevingsfarge 4 4 3 4 5" xfId="15184"/>
    <cellStyle name="40% - uthevingsfarge 4 4 3 5" xfId="15185"/>
    <cellStyle name="40% - uthevingsfarge 4 4 3 5 2" xfId="15186"/>
    <cellStyle name="40% - uthevingsfarge 4 4 3 5 3" xfId="15187"/>
    <cellStyle name="40% - uthevingsfarge 4 4 3 6" xfId="15188"/>
    <cellStyle name="40% - uthevingsfarge 4 4 3 6 2" xfId="15189"/>
    <cellStyle name="40% - uthevingsfarge 4 4 3 6 3" xfId="15190"/>
    <cellStyle name="40% - uthevingsfarge 4 4 3 7" xfId="15191"/>
    <cellStyle name="40% - uthevingsfarge 4 4 3 7 2" xfId="15192"/>
    <cellStyle name="40% - uthevingsfarge 4 4 3 8" xfId="15193"/>
    <cellStyle name="40% - uthevingsfarge 4 4 3 8 2" xfId="15194"/>
    <cellStyle name="40% - uthevingsfarge 4 4 3 9" xfId="15195"/>
    <cellStyle name="40% - uthevingsfarge 4 4 3_Tabell 4.5-4.7" xfId="15132"/>
    <cellStyle name="40% - uthevingsfarge 4 4 4" xfId="833"/>
    <cellStyle name="40% - uthevingsfarge 4 4 4 10" xfId="15197"/>
    <cellStyle name="40% - uthevingsfarge 4 4 4 2" xfId="834"/>
    <cellStyle name="40% - uthevingsfarge 4 4 4 2 2" xfId="15199"/>
    <cellStyle name="40% - uthevingsfarge 4 4 4 2 2 2" xfId="15200"/>
    <cellStyle name="40% - uthevingsfarge 4 4 4 2 2 3" xfId="15201"/>
    <cellStyle name="40% - uthevingsfarge 4 4 4 2 3" xfId="15202"/>
    <cellStyle name="40% - uthevingsfarge 4 4 4 2 3 2" xfId="15203"/>
    <cellStyle name="40% - uthevingsfarge 4 4 4 2 3 3" xfId="15204"/>
    <cellStyle name="40% - uthevingsfarge 4 4 4 2 4" xfId="15205"/>
    <cellStyle name="40% - uthevingsfarge 4 4 4 2 5" xfId="15206"/>
    <cellStyle name="40% - uthevingsfarge 4 4 4 2_Tabell 4.5-4.7" xfId="15198"/>
    <cellStyle name="40% - uthevingsfarge 4 4 4 3" xfId="15207"/>
    <cellStyle name="40% - uthevingsfarge 4 4 4 3 2" xfId="15208"/>
    <cellStyle name="40% - uthevingsfarge 4 4 4 3 2 2" xfId="15209"/>
    <cellStyle name="40% - uthevingsfarge 4 4 4 3 2 3" xfId="15210"/>
    <cellStyle name="40% - uthevingsfarge 4 4 4 3 3" xfId="15211"/>
    <cellStyle name="40% - uthevingsfarge 4 4 4 3 3 2" xfId="15212"/>
    <cellStyle name="40% - uthevingsfarge 4 4 4 3 3 3" xfId="15213"/>
    <cellStyle name="40% - uthevingsfarge 4 4 4 3 4" xfId="15214"/>
    <cellStyle name="40% - uthevingsfarge 4 4 4 3 5" xfId="15215"/>
    <cellStyle name="40% - uthevingsfarge 4 4 4 4" xfId="15216"/>
    <cellStyle name="40% - uthevingsfarge 4 4 4 4 2" xfId="15217"/>
    <cellStyle name="40% - uthevingsfarge 4 4 4 4 3" xfId="15218"/>
    <cellStyle name="40% - uthevingsfarge 4 4 4 5" xfId="15219"/>
    <cellStyle name="40% - uthevingsfarge 4 4 4 5 2" xfId="15220"/>
    <cellStyle name="40% - uthevingsfarge 4 4 4 5 3" xfId="15221"/>
    <cellStyle name="40% - uthevingsfarge 4 4 4 6" xfId="15222"/>
    <cellStyle name="40% - uthevingsfarge 4 4 4 6 2" xfId="15223"/>
    <cellStyle name="40% - uthevingsfarge 4 4 4 7" xfId="15224"/>
    <cellStyle name="40% - uthevingsfarge 4 4 4 7 2" xfId="15225"/>
    <cellStyle name="40% - uthevingsfarge 4 4 4 8" xfId="15226"/>
    <cellStyle name="40% - uthevingsfarge 4 4 4 9" xfId="15227"/>
    <cellStyle name="40% - uthevingsfarge 4 4 4_Tabell 4.5-4.7" xfId="15196"/>
    <cellStyle name="40% - uthevingsfarge 4 4 5" xfId="835"/>
    <cellStyle name="40% - uthevingsfarge 4 4 5 2" xfId="15229"/>
    <cellStyle name="40% - uthevingsfarge 4 4 5 2 2" xfId="15230"/>
    <cellStyle name="40% - uthevingsfarge 4 4 5 2 3" xfId="15231"/>
    <cellStyle name="40% - uthevingsfarge 4 4 5 3" xfId="15232"/>
    <cellStyle name="40% - uthevingsfarge 4 4 5 3 2" xfId="15233"/>
    <cellStyle name="40% - uthevingsfarge 4 4 5 3 3" xfId="15234"/>
    <cellStyle name="40% - uthevingsfarge 4 4 5 4" xfId="15235"/>
    <cellStyle name="40% - uthevingsfarge 4 4 5 5" xfId="15236"/>
    <cellStyle name="40% - uthevingsfarge 4 4 5_Tabell 4.5-4.7" xfId="15228"/>
    <cellStyle name="40% - uthevingsfarge 4 4 6" xfId="15237"/>
    <cellStyle name="40% - uthevingsfarge 4 4 6 2" xfId="15238"/>
    <cellStyle name="40% - uthevingsfarge 4 4 6 2 2" xfId="15239"/>
    <cellStyle name="40% - uthevingsfarge 4 4 6 2 3" xfId="15240"/>
    <cellStyle name="40% - uthevingsfarge 4 4 6 3" xfId="15241"/>
    <cellStyle name="40% - uthevingsfarge 4 4 6 3 2" xfId="15242"/>
    <cellStyle name="40% - uthevingsfarge 4 4 6 3 3" xfId="15243"/>
    <cellStyle name="40% - uthevingsfarge 4 4 6 4" xfId="15244"/>
    <cellStyle name="40% - uthevingsfarge 4 4 6 5" xfId="15245"/>
    <cellStyle name="40% - uthevingsfarge 4 4 7" xfId="15246"/>
    <cellStyle name="40% - uthevingsfarge 4 4 7 2" xfId="15247"/>
    <cellStyle name="40% - uthevingsfarge 4 4 7 3" xfId="15248"/>
    <cellStyle name="40% - uthevingsfarge 4 4 8" xfId="15249"/>
    <cellStyle name="40% - uthevingsfarge 4 4 8 2" xfId="15250"/>
    <cellStyle name="40% - uthevingsfarge 4 4 8 3" xfId="15251"/>
    <cellStyle name="40% - uthevingsfarge 4 4 9" xfId="15252"/>
    <cellStyle name="40% - uthevingsfarge 4 4 9 2" xfId="15253"/>
    <cellStyle name="40% - uthevingsfarge 4 4_Tabell 4.5-4.7" xfId="14998"/>
    <cellStyle name="40% - uthevingsfarge 4 5" xfId="836"/>
    <cellStyle name="40% - uthevingsfarge 4 5 10" xfId="15255"/>
    <cellStyle name="40% - uthevingsfarge 4 5 10 2" xfId="15256"/>
    <cellStyle name="40% - uthevingsfarge 4 5 11" xfId="15257"/>
    <cellStyle name="40% - uthevingsfarge 4 5 12" xfId="15258"/>
    <cellStyle name="40% - uthevingsfarge 4 5 13" xfId="15259"/>
    <cellStyle name="40% - uthevingsfarge 4 5 2" xfId="837"/>
    <cellStyle name="40% - uthevingsfarge 4 5 2 10" xfId="15261"/>
    <cellStyle name="40% - uthevingsfarge 4 5 2 11" xfId="15262"/>
    <cellStyle name="40% - uthevingsfarge 4 5 2 12" xfId="15263"/>
    <cellStyle name="40% - uthevingsfarge 4 5 2 2" xfId="838"/>
    <cellStyle name="40% - uthevingsfarge 4 5 2 2 10" xfId="15265"/>
    <cellStyle name="40% - uthevingsfarge 4 5 2 2 11" xfId="15266"/>
    <cellStyle name="40% - uthevingsfarge 4 5 2 2 2" xfId="839"/>
    <cellStyle name="40% - uthevingsfarge 4 5 2 2 2 10" xfId="15268"/>
    <cellStyle name="40% - uthevingsfarge 4 5 2 2 2 2" xfId="840"/>
    <cellStyle name="40% - uthevingsfarge 4 5 2 2 2 2 2" xfId="15270"/>
    <cellStyle name="40% - uthevingsfarge 4 5 2 2 2 2 2 2" xfId="15271"/>
    <cellStyle name="40% - uthevingsfarge 4 5 2 2 2 2 2 3" xfId="15272"/>
    <cellStyle name="40% - uthevingsfarge 4 5 2 2 2 2 3" xfId="15273"/>
    <cellStyle name="40% - uthevingsfarge 4 5 2 2 2 2 3 2" xfId="15274"/>
    <cellStyle name="40% - uthevingsfarge 4 5 2 2 2 2 3 3" xfId="15275"/>
    <cellStyle name="40% - uthevingsfarge 4 5 2 2 2 2 4" xfId="15276"/>
    <cellStyle name="40% - uthevingsfarge 4 5 2 2 2 2 5" xfId="15277"/>
    <cellStyle name="40% - uthevingsfarge 4 5 2 2 2 2_Tabell 4.5-4.7" xfId="15269"/>
    <cellStyle name="40% - uthevingsfarge 4 5 2 2 2 3" xfId="15278"/>
    <cellStyle name="40% - uthevingsfarge 4 5 2 2 2 3 2" xfId="15279"/>
    <cellStyle name="40% - uthevingsfarge 4 5 2 2 2 3 2 2" xfId="15280"/>
    <cellStyle name="40% - uthevingsfarge 4 5 2 2 2 3 2 3" xfId="15281"/>
    <cellStyle name="40% - uthevingsfarge 4 5 2 2 2 3 3" xfId="15282"/>
    <cellStyle name="40% - uthevingsfarge 4 5 2 2 2 3 3 2" xfId="15283"/>
    <cellStyle name="40% - uthevingsfarge 4 5 2 2 2 3 3 3" xfId="15284"/>
    <cellStyle name="40% - uthevingsfarge 4 5 2 2 2 3 4" xfId="15285"/>
    <cellStyle name="40% - uthevingsfarge 4 5 2 2 2 3 5" xfId="15286"/>
    <cellStyle name="40% - uthevingsfarge 4 5 2 2 2 4" xfId="15287"/>
    <cellStyle name="40% - uthevingsfarge 4 5 2 2 2 4 2" xfId="15288"/>
    <cellStyle name="40% - uthevingsfarge 4 5 2 2 2 4 3" xfId="15289"/>
    <cellStyle name="40% - uthevingsfarge 4 5 2 2 2 5" xfId="15290"/>
    <cellStyle name="40% - uthevingsfarge 4 5 2 2 2 5 2" xfId="15291"/>
    <cellStyle name="40% - uthevingsfarge 4 5 2 2 2 5 3" xfId="15292"/>
    <cellStyle name="40% - uthevingsfarge 4 5 2 2 2 6" xfId="15293"/>
    <cellStyle name="40% - uthevingsfarge 4 5 2 2 2 6 2" xfId="15294"/>
    <cellStyle name="40% - uthevingsfarge 4 5 2 2 2 7" xfId="15295"/>
    <cellStyle name="40% - uthevingsfarge 4 5 2 2 2 7 2" xfId="15296"/>
    <cellStyle name="40% - uthevingsfarge 4 5 2 2 2 8" xfId="15297"/>
    <cellStyle name="40% - uthevingsfarge 4 5 2 2 2 9" xfId="15298"/>
    <cellStyle name="40% - uthevingsfarge 4 5 2 2 2_Tabell 4.5-4.7" xfId="15267"/>
    <cellStyle name="40% - uthevingsfarge 4 5 2 2 3" xfId="841"/>
    <cellStyle name="40% - uthevingsfarge 4 5 2 2 3 2" xfId="15300"/>
    <cellStyle name="40% - uthevingsfarge 4 5 2 2 3 2 2" xfId="15301"/>
    <cellStyle name="40% - uthevingsfarge 4 5 2 2 3 2 3" xfId="15302"/>
    <cellStyle name="40% - uthevingsfarge 4 5 2 2 3 3" xfId="15303"/>
    <cellStyle name="40% - uthevingsfarge 4 5 2 2 3 3 2" xfId="15304"/>
    <cellStyle name="40% - uthevingsfarge 4 5 2 2 3 3 3" xfId="15305"/>
    <cellStyle name="40% - uthevingsfarge 4 5 2 2 3 4" xfId="15306"/>
    <cellStyle name="40% - uthevingsfarge 4 5 2 2 3 5" xfId="15307"/>
    <cellStyle name="40% - uthevingsfarge 4 5 2 2 3_Tabell 4.5-4.7" xfId="15299"/>
    <cellStyle name="40% - uthevingsfarge 4 5 2 2 4" xfId="15308"/>
    <cellStyle name="40% - uthevingsfarge 4 5 2 2 4 2" xfId="15309"/>
    <cellStyle name="40% - uthevingsfarge 4 5 2 2 4 2 2" xfId="15310"/>
    <cellStyle name="40% - uthevingsfarge 4 5 2 2 4 2 3" xfId="15311"/>
    <cellStyle name="40% - uthevingsfarge 4 5 2 2 4 3" xfId="15312"/>
    <cellStyle name="40% - uthevingsfarge 4 5 2 2 4 3 2" xfId="15313"/>
    <cellStyle name="40% - uthevingsfarge 4 5 2 2 4 3 3" xfId="15314"/>
    <cellStyle name="40% - uthevingsfarge 4 5 2 2 4 4" xfId="15315"/>
    <cellStyle name="40% - uthevingsfarge 4 5 2 2 4 5" xfId="15316"/>
    <cellStyle name="40% - uthevingsfarge 4 5 2 2 5" xfId="15317"/>
    <cellStyle name="40% - uthevingsfarge 4 5 2 2 5 2" xfId="15318"/>
    <cellStyle name="40% - uthevingsfarge 4 5 2 2 5 3" xfId="15319"/>
    <cellStyle name="40% - uthevingsfarge 4 5 2 2 6" xfId="15320"/>
    <cellStyle name="40% - uthevingsfarge 4 5 2 2 6 2" xfId="15321"/>
    <cellStyle name="40% - uthevingsfarge 4 5 2 2 6 3" xfId="15322"/>
    <cellStyle name="40% - uthevingsfarge 4 5 2 2 7" xfId="15323"/>
    <cellStyle name="40% - uthevingsfarge 4 5 2 2 7 2" xfId="15324"/>
    <cellStyle name="40% - uthevingsfarge 4 5 2 2 8" xfId="15325"/>
    <cellStyle name="40% - uthevingsfarge 4 5 2 2 8 2" xfId="15326"/>
    <cellStyle name="40% - uthevingsfarge 4 5 2 2 9" xfId="15327"/>
    <cellStyle name="40% - uthevingsfarge 4 5 2 2_Tabell 4.5-4.7" xfId="15264"/>
    <cellStyle name="40% - uthevingsfarge 4 5 2 3" xfId="842"/>
    <cellStyle name="40% - uthevingsfarge 4 5 2 3 10" xfId="15329"/>
    <cellStyle name="40% - uthevingsfarge 4 5 2 3 2" xfId="843"/>
    <cellStyle name="40% - uthevingsfarge 4 5 2 3 2 2" xfId="15331"/>
    <cellStyle name="40% - uthevingsfarge 4 5 2 3 2 2 2" xfId="15332"/>
    <cellStyle name="40% - uthevingsfarge 4 5 2 3 2 2 3" xfId="15333"/>
    <cellStyle name="40% - uthevingsfarge 4 5 2 3 2 3" xfId="15334"/>
    <cellStyle name="40% - uthevingsfarge 4 5 2 3 2 3 2" xfId="15335"/>
    <cellStyle name="40% - uthevingsfarge 4 5 2 3 2 3 3" xfId="15336"/>
    <cellStyle name="40% - uthevingsfarge 4 5 2 3 2 4" xfId="15337"/>
    <cellStyle name="40% - uthevingsfarge 4 5 2 3 2 5" xfId="15338"/>
    <cellStyle name="40% - uthevingsfarge 4 5 2 3 2_Tabell 4.5-4.7" xfId="15330"/>
    <cellStyle name="40% - uthevingsfarge 4 5 2 3 3" xfId="15339"/>
    <cellStyle name="40% - uthevingsfarge 4 5 2 3 3 2" xfId="15340"/>
    <cellStyle name="40% - uthevingsfarge 4 5 2 3 3 2 2" xfId="15341"/>
    <cellStyle name="40% - uthevingsfarge 4 5 2 3 3 2 3" xfId="15342"/>
    <cellStyle name="40% - uthevingsfarge 4 5 2 3 3 3" xfId="15343"/>
    <cellStyle name="40% - uthevingsfarge 4 5 2 3 3 3 2" xfId="15344"/>
    <cellStyle name="40% - uthevingsfarge 4 5 2 3 3 3 3" xfId="15345"/>
    <cellStyle name="40% - uthevingsfarge 4 5 2 3 3 4" xfId="15346"/>
    <cellStyle name="40% - uthevingsfarge 4 5 2 3 3 5" xfId="15347"/>
    <cellStyle name="40% - uthevingsfarge 4 5 2 3 4" xfId="15348"/>
    <cellStyle name="40% - uthevingsfarge 4 5 2 3 4 2" xfId="15349"/>
    <cellStyle name="40% - uthevingsfarge 4 5 2 3 4 3" xfId="15350"/>
    <cellStyle name="40% - uthevingsfarge 4 5 2 3 5" xfId="15351"/>
    <cellStyle name="40% - uthevingsfarge 4 5 2 3 5 2" xfId="15352"/>
    <cellStyle name="40% - uthevingsfarge 4 5 2 3 5 3" xfId="15353"/>
    <cellStyle name="40% - uthevingsfarge 4 5 2 3 6" xfId="15354"/>
    <cellStyle name="40% - uthevingsfarge 4 5 2 3 6 2" xfId="15355"/>
    <cellStyle name="40% - uthevingsfarge 4 5 2 3 7" xfId="15356"/>
    <cellStyle name="40% - uthevingsfarge 4 5 2 3 7 2" xfId="15357"/>
    <cellStyle name="40% - uthevingsfarge 4 5 2 3 8" xfId="15358"/>
    <cellStyle name="40% - uthevingsfarge 4 5 2 3 9" xfId="15359"/>
    <cellStyle name="40% - uthevingsfarge 4 5 2 3_Tabell 4.5-4.7" xfId="15328"/>
    <cellStyle name="40% - uthevingsfarge 4 5 2 4" xfId="844"/>
    <cellStyle name="40% - uthevingsfarge 4 5 2 4 2" xfId="15361"/>
    <cellStyle name="40% - uthevingsfarge 4 5 2 4 2 2" xfId="15362"/>
    <cellStyle name="40% - uthevingsfarge 4 5 2 4 2 3" xfId="15363"/>
    <cellStyle name="40% - uthevingsfarge 4 5 2 4 3" xfId="15364"/>
    <cellStyle name="40% - uthevingsfarge 4 5 2 4 3 2" xfId="15365"/>
    <cellStyle name="40% - uthevingsfarge 4 5 2 4 3 3" xfId="15366"/>
    <cellStyle name="40% - uthevingsfarge 4 5 2 4 4" xfId="15367"/>
    <cellStyle name="40% - uthevingsfarge 4 5 2 4 5" xfId="15368"/>
    <cellStyle name="40% - uthevingsfarge 4 5 2 4_Tabell 4.5-4.7" xfId="15360"/>
    <cellStyle name="40% - uthevingsfarge 4 5 2 5" xfId="15369"/>
    <cellStyle name="40% - uthevingsfarge 4 5 2 5 2" xfId="15370"/>
    <cellStyle name="40% - uthevingsfarge 4 5 2 5 2 2" xfId="15371"/>
    <cellStyle name="40% - uthevingsfarge 4 5 2 5 2 3" xfId="15372"/>
    <cellStyle name="40% - uthevingsfarge 4 5 2 5 3" xfId="15373"/>
    <cellStyle name="40% - uthevingsfarge 4 5 2 5 3 2" xfId="15374"/>
    <cellStyle name="40% - uthevingsfarge 4 5 2 5 3 3" xfId="15375"/>
    <cellStyle name="40% - uthevingsfarge 4 5 2 5 4" xfId="15376"/>
    <cellStyle name="40% - uthevingsfarge 4 5 2 5 5" xfId="15377"/>
    <cellStyle name="40% - uthevingsfarge 4 5 2 6" xfId="15378"/>
    <cellStyle name="40% - uthevingsfarge 4 5 2 6 2" xfId="15379"/>
    <cellStyle name="40% - uthevingsfarge 4 5 2 6 3" xfId="15380"/>
    <cellStyle name="40% - uthevingsfarge 4 5 2 7" xfId="15381"/>
    <cellStyle name="40% - uthevingsfarge 4 5 2 7 2" xfId="15382"/>
    <cellStyle name="40% - uthevingsfarge 4 5 2 7 3" xfId="15383"/>
    <cellStyle name="40% - uthevingsfarge 4 5 2 8" xfId="15384"/>
    <cellStyle name="40% - uthevingsfarge 4 5 2 8 2" xfId="15385"/>
    <cellStyle name="40% - uthevingsfarge 4 5 2 9" xfId="15386"/>
    <cellStyle name="40% - uthevingsfarge 4 5 2 9 2" xfId="15387"/>
    <cellStyle name="40% - uthevingsfarge 4 5 2_Tabell 4.5-4.7" xfId="15260"/>
    <cellStyle name="40% - uthevingsfarge 4 5 3" xfId="845"/>
    <cellStyle name="40% - uthevingsfarge 4 5 3 10" xfId="15389"/>
    <cellStyle name="40% - uthevingsfarge 4 5 3 11" xfId="15390"/>
    <cellStyle name="40% - uthevingsfarge 4 5 3 2" xfId="846"/>
    <cellStyle name="40% - uthevingsfarge 4 5 3 2 10" xfId="15392"/>
    <cellStyle name="40% - uthevingsfarge 4 5 3 2 2" xfId="847"/>
    <cellStyle name="40% - uthevingsfarge 4 5 3 2 2 2" xfId="15394"/>
    <cellStyle name="40% - uthevingsfarge 4 5 3 2 2 2 2" xfId="15395"/>
    <cellStyle name="40% - uthevingsfarge 4 5 3 2 2 2 3" xfId="15396"/>
    <cellStyle name="40% - uthevingsfarge 4 5 3 2 2 3" xfId="15397"/>
    <cellStyle name="40% - uthevingsfarge 4 5 3 2 2 3 2" xfId="15398"/>
    <cellStyle name="40% - uthevingsfarge 4 5 3 2 2 3 3" xfId="15399"/>
    <cellStyle name="40% - uthevingsfarge 4 5 3 2 2 4" xfId="15400"/>
    <cellStyle name="40% - uthevingsfarge 4 5 3 2 2 5" xfId="15401"/>
    <cellStyle name="40% - uthevingsfarge 4 5 3 2 2_Tabell 4.5-4.7" xfId="15393"/>
    <cellStyle name="40% - uthevingsfarge 4 5 3 2 3" xfId="15402"/>
    <cellStyle name="40% - uthevingsfarge 4 5 3 2 3 2" xfId="15403"/>
    <cellStyle name="40% - uthevingsfarge 4 5 3 2 3 2 2" xfId="15404"/>
    <cellStyle name="40% - uthevingsfarge 4 5 3 2 3 2 3" xfId="15405"/>
    <cellStyle name="40% - uthevingsfarge 4 5 3 2 3 3" xfId="15406"/>
    <cellStyle name="40% - uthevingsfarge 4 5 3 2 3 3 2" xfId="15407"/>
    <cellStyle name="40% - uthevingsfarge 4 5 3 2 3 3 3" xfId="15408"/>
    <cellStyle name="40% - uthevingsfarge 4 5 3 2 3 4" xfId="15409"/>
    <cellStyle name="40% - uthevingsfarge 4 5 3 2 3 5" xfId="15410"/>
    <cellStyle name="40% - uthevingsfarge 4 5 3 2 4" xfId="15411"/>
    <cellStyle name="40% - uthevingsfarge 4 5 3 2 4 2" xfId="15412"/>
    <cellStyle name="40% - uthevingsfarge 4 5 3 2 4 3" xfId="15413"/>
    <cellStyle name="40% - uthevingsfarge 4 5 3 2 5" xfId="15414"/>
    <cellStyle name="40% - uthevingsfarge 4 5 3 2 5 2" xfId="15415"/>
    <cellStyle name="40% - uthevingsfarge 4 5 3 2 5 3" xfId="15416"/>
    <cellStyle name="40% - uthevingsfarge 4 5 3 2 6" xfId="15417"/>
    <cellStyle name="40% - uthevingsfarge 4 5 3 2 6 2" xfId="15418"/>
    <cellStyle name="40% - uthevingsfarge 4 5 3 2 7" xfId="15419"/>
    <cellStyle name="40% - uthevingsfarge 4 5 3 2 7 2" xfId="15420"/>
    <cellStyle name="40% - uthevingsfarge 4 5 3 2 8" xfId="15421"/>
    <cellStyle name="40% - uthevingsfarge 4 5 3 2 9" xfId="15422"/>
    <cellStyle name="40% - uthevingsfarge 4 5 3 2_Tabell 4.5-4.7" xfId="15391"/>
    <cellStyle name="40% - uthevingsfarge 4 5 3 3" xfId="848"/>
    <cellStyle name="40% - uthevingsfarge 4 5 3 3 2" xfId="15424"/>
    <cellStyle name="40% - uthevingsfarge 4 5 3 3 2 2" xfId="15425"/>
    <cellStyle name="40% - uthevingsfarge 4 5 3 3 2 3" xfId="15426"/>
    <cellStyle name="40% - uthevingsfarge 4 5 3 3 3" xfId="15427"/>
    <cellStyle name="40% - uthevingsfarge 4 5 3 3 3 2" xfId="15428"/>
    <cellStyle name="40% - uthevingsfarge 4 5 3 3 3 3" xfId="15429"/>
    <cellStyle name="40% - uthevingsfarge 4 5 3 3 4" xfId="15430"/>
    <cellStyle name="40% - uthevingsfarge 4 5 3 3 5" xfId="15431"/>
    <cellStyle name="40% - uthevingsfarge 4 5 3 3_Tabell 4.5-4.7" xfId="15423"/>
    <cellStyle name="40% - uthevingsfarge 4 5 3 4" xfId="15432"/>
    <cellStyle name="40% - uthevingsfarge 4 5 3 4 2" xfId="15433"/>
    <cellStyle name="40% - uthevingsfarge 4 5 3 4 2 2" xfId="15434"/>
    <cellStyle name="40% - uthevingsfarge 4 5 3 4 2 3" xfId="15435"/>
    <cellStyle name="40% - uthevingsfarge 4 5 3 4 3" xfId="15436"/>
    <cellStyle name="40% - uthevingsfarge 4 5 3 4 3 2" xfId="15437"/>
    <cellStyle name="40% - uthevingsfarge 4 5 3 4 3 3" xfId="15438"/>
    <cellStyle name="40% - uthevingsfarge 4 5 3 4 4" xfId="15439"/>
    <cellStyle name="40% - uthevingsfarge 4 5 3 4 5" xfId="15440"/>
    <cellStyle name="40% - uthevingsfarge 4 5 3 5" xfId="15441"/>
    <cellStyle name="40% - uthevingsfarge 4 5 3 5 2" xfId="15442"/>
    <cellStyle name="40% - uthevingsfarge 4 5 3 5 3" xfId="15443"/>
    <cellStyle name="40% - uthevingsfarge 4 5 3 6" xfId="15444"/>
    <cellStyle name="40% - uthevingsfarge 4 5 3 6 2" xfId="15445"/>
    <cellStyle name="40% - uthevingsfarge 4 5 3 6 3" xfId="15446"/>
    <cellStyle name="40% - uthevingsfarge 4 5 3 7" xfId="15447"/>
    <cellStyle name="40% - uthevingsfarge 4 5 3 7 2" xfId="15448"/>
    <cellStyle name="40% - uthevingsfarge 4 5 3 8" xfId="15449"/>
    <cellStyle name="40% - uthevingsfarge 4 5 3 8 2" xfId="15450"/>
    <cellStyle name="40% - uthevingsfarge 4 5 3 9" xfId="15451"/>
    <cellStyle name="40% - uthevingsfarge 4 5 3_Tabell 4.5-4.7" xfId="15388"/>
    <cellStyle name="40% - uthevingsfarge 4 5 4" xfId="849"/>
    <cellStyle name="40% - uthevingsfarge 4 5 4 10" xfId="15453"/>
    <cellStyle name="40% - uthevingsfarge 4 5 4 2" xfId="850"/>
    <cellStyle name="40% - uthevingsfarge 4 5 4 2 2" xfId="15455"/>
    <cellStyle name="40% - uthevingsfarge 4 5 4 2 2 2" xfId="15456"/>
    <cellStyle name="40% - uthevingsfarge 4 5 4 2 2 3" xfId="15457"/>
    <cellStyle name="40% - uthevingsfarge 4 5 4 2 3" xfId="15458"/>
    <cellStyle name="40% - uthevingsfarge 4 5 4 2 3 2" xfId="15459"/>
    <cellStyle name="40% - uthevingsfarge 4 5 4 2 3 3" xfId="15460"/>
    <cellStyle name="40% - uthevingsfarge 4 5 4 2 4" xfId="15461"/>
    <cellStyle name="40% - uthevingsfarge 4 5 4 2 5" xfId="15462"/>
    <cellStyle name="40% - uthevingsfarge 4 5 4 2_Tabell 4.5-4.7" xfId="15454"/>
    <cellStyle name="40% - uthevingsfarge 4 5 4 3" xfId="15463"/>
    <cellStyle name="40% - uthevingsfarge 4 5 4 3 2" xfId="15464"/>
    <cellStyle name="40% - uthevingsfarge 4 5 4 3 2 2" xfId="15465"/>
    <cellStyle name="40% - uthevingsfarge 4 5 4 3 2 3" xfId="15466"/>
    <cellStyle name="40% - uthevingsfarge 4 5 4 3 3" xfId="15467"/>
    <cellStyle name="40% - uthevingsfarge 4 5 4 3 3 2" xfId="15468"/>
    <cellStyle name="40% - uthevingsfarge 4 5 4 3 3 3" xfId="15469"/>
    <cellStyle name="40% - uthevingsfarge 4 5 4 3 4" xfId="15470"/>
    <cellStyle name="40% - uthevingsfarge 4 5 4 3 5" xfId="15471"/>
    <cellStyle name="40% - uthevingsfarge 4 5 4 4" xfId="15472"/>
    <cellStyle name="40% - uthevingsfarge 4 5 4 4 2" xfId="15473"/>
    <cellStyle name="40% - uthevingsfarge 4 5 4 4 3" xfId="15474"/>
    <cellStyle name="40% - uthevingsfarge 4 5 4 5" xfId="15475"/>
    <cellStyle name="40% - uthevingsfarge 4 5 4 5 2" xfId="15476"/>
    <cellStyle name="40% - uthevingsfarge 4 5 4 5 3" xfId="15477"/>
    <cellStyle name="40% - uthevingsfarge 4 5 4 6" xfId="15478"/>
    <cellStyle name="40% - uthevingsfarge 4 5 4 6 2" xfId="15479"/>
    <cellStyle name="40% - uthevingsfarge 4 5 4 7" xfId="15480"/>
    <cellStyle name="40% - uthevingsfarge 4 5 4 7 2" xfId="15481"/>
    <cellStyle name="40% - uthevingsfarge 4 5 4 8" xfId="15482"/>
    <cellStyle name="40% - uthevingsfarge 4 5 4 9" xfId="15483"/>
    <cellStyle name="40% - uthevingsfarge 4 5 4_Tabell 4.5-4.7" xfId="15452"/>
    <cellStyle name="40% - uthevingsfarge 4 5 5" xfId="851"/>
    <cellStyle name="40% - uthevingsfarge 4 5 5 2" xfId="15485"/>
    <cellStyle name="40% - uthevingsfarge 4 5 5 2 2" xfId="15486"/>
    <cellStyle name="40% - uthevingsfarge 4 5 5 2 3" xfId="15487"/>
    <cellStyle name="40% - uthevingsfarge 4 5 5 3" xfId="15488"/>
    <cellStyle name="40% - uthevingsfarge 4 5 5 3 2" xfId="15489"/>
    <cellStyle name="40% - uthevingsfarge 4 5 5 3 3" xfId="15490"/>
    <cellStyle name="40% - uthevingsfarge 4 5 5 4" xfId="15491"/>
    <cellStyle name="40% - uthevingsfarge 4 5 5 5" xfId="15492"/>
    <cellStyle name="40% - uthevingsfarge 4 5 5_Tabell 4.5-4.7" xfId="15484"/>
    <cellStyle name="40% - uthevingsfarge 4 5 6" xfId="15493"/>
    <cellStyle name="40% - uthevingsfarge 4 5 6 2" xfId="15494"/>
    <cellStyle name="40% - uthevingsfarge 4 5 6 2 2" xfId="15495"/>
    <cellStyle name="40% - uthevingsfarge 4 5 6 2 3" xfId="15496"/>
    <cellStyle name="40% - uthevingsfarge 4 5 6 3" xfId="15497"/>
    <cellStyle name="40% - uthevingsfarge 4 5 6 3 2" xfId="15498"/>
    <cellStyle name="40% - uthevingsfarge 4 5 6 3 3" xfId="15499"/>
    <cellStyle name="40% - uthevingsfarge 4 5 6 4" xfId="15500"/>
    <cellStyle name="40% - uthevingsfarge 4 5 6 5" xfId="15501"/>
    <cellStyle name="40% - uthevingsfarge 4 5 7" xfId="15502"/>
    <cellStyle name="40% - uthevingsfarge 4 5 7 2" xfId="15503"/>
    <cellStyle name="40% - uthevingsfarge 4 5 7 3" xfId="15504"/>
    <cellStyle name="40% - uthevingsfarge 4 5 8" xfId="15505"/>
    <cellStyle name="40% - uthevingsfarge 4 5 8 2" xfId="15506"/>
    <cellStyle name="40% - uthevingsfarge 4 5 8 3" xfId="15507"/>
    <cellStyle name="40% - uthevingsfarge 4 5 9" xfId="15508"/>
    <cellStyle name="40% - uthevingsfarge 4 5 9 2" xfId="15509"/>
    <cellStyle name="40% - uthevingsfarge 4 5_Tabell 4.5-4.7" xfId="15254"/>
    <cellStyle name="40% - uthevingsfarge 4 6" xfId="852"/>
    <cellStyle name="40% - uthevingsfarge 4 6 10" xfId="15511"/>
    <cellStyle name="40% - uthevingsfarge 4 6 11" xfId="15512"/>
    <cellStyle name="40% - uthevingsfarge 4 6 12" xfId="15513"/>
    <cellStyle name="40% - uthevingsfarge 4 6 2" xfId="853"/>
    <cellStyle name="40% - uthevingsfarge 4 6 2 10" xfId="15515"/>
    <cellStyle name="40% - uthevingsfarge 4 6 2 11" xfId="15516"/>
    <cellStyle name="40% - uthevingsfarge 4 6 2 2" xfId="854"/>
    <cellStyle name="40% - uthevingsfarge 4 6 2 2 10" xfId="15518"/>
    <cellStyle name="40% - uthevingsfarge 4 6 2 2 2" xfId="855"/>
    <cellStyle name="40% - uthevingsfarge 4 6 2 2 2 2" xfId="15520"/>
    <cellStyle name="40% - uthevingsfarge 4 6 2 2 2 2 2" xfId="15521"/>
    <cellStyle name="40% - uthevingsfarge 4 6 2 2 2 2 3" xfId="15522"/>
    <cellStyle name="40% - uthevingsfarge 4 6 2 2 2 3" xfId="15523"/>
    <cellStyle name="40% - uthevingsfarge 4 6 2 2 2 3 2" xfId="15524"/>
    <cellStyle name="40% - uthevingsfarge 4 6 2 2 2 3 3" xfId="15525"/>
    <cellStyle name="40% - uthevingsfarge 4 6 2 2 2 4" xfId="15526"/>
    <cellStyle name="40% - uthevingsfarge 4 6 2 2 2 5" xfId="15527"/>
    <cellStyle name="40% - uthevingsfarge 4 6 2 2 2_Tabell 4.5-4.7" xfId="15519"/>
    <cellStyle name="40% - uthevingsfarge 4 6 2 2 3" xfId="15528"/>
    <cellStyle name="40% - uthevingsfarge 4 6 2 2 3 2" xfId="15529"/>
    <cellStyle name="40% - uthevingsfarge 4 6 2 2 3 2 2" xfId="15530"/>
    <cellStyle name="40% - uthevingsfarge 4 6 2 2 3 2 3" xfId="15531"/>
    <cellStyle name="40% - uthevingsfarge 4 6 2 2 3 3" xfId="15532"/>
    <cellStyle name="40% - uthevingsfarge 4 6 2 2 3 3 2" xfId="15533"/>
    <cellStyle name="40% - uthevingsfarge 4 6 2 2 3 3 3" xfId="15534"/>
    <cellStyle name="40% - uthevingsfarge 4 6 2 2 3 4" xfId="15535"/>
    <cellStyle name="40% - uthevingsfarge 4 6 2 2 3 5" xfId="15536"/>
    <cellStyle name="40% - uthevingsfarge 4 6 2 2 4" xfId="15537"/>
    <cellStyle name="40% - uthevingsfarge 4 6 2 2 4 2" xfId="15538"/>
    <cellStyle name="40% - uthevingsfarge 4 6 2 2 4 3" xfId="15539"/>
    <cellStyle name="40% - uthevingsfarge 4 6 2 2 5" xfId="15540"/>
    <cellStyle name="40% - uthevingsfarge 4 6 2 2 5 2" xfId="15541"/>
    <cellStyle name="40% - uthevingsfarge 4 6 2 2 5 3" xfId="15542"/>
    <cellStyle name="40% - uthevingsfarge 4 6 2 2 6" xfId="15543"/>
    <cellStyle name="40% - uthevingsfarge 4 6 2 2 6 2" xfId="15544"/>
    <cellStyle name="40% - uthevingsfarge 4 6 2 2 7" xfId="15545"/>
    <cellStyle name="40% - uthevingsfarge 4 6 2 2 7 2" xfId="15546"/>
    <cellStyle name="40% - uthevingsfarge 4 6 2 2 8" xfId="15547"/>
    <cellStyle name="40% - uthevingsfarge 4 6 2 2 9" xfId="15548"/>
    <cellStyle name="40% - uthevingsfarge 4 6 2 2_Tabell 4.5-4.7" xfId="15517"/>
    <cellStyle name="40% - uthevingsfarge 4 6 2 3" xfId="856"/>
    <cellStyle name="40% - uthevingsfarge 4 6 2 3 2" xfId="15550"/>
    <cellStyle name="40% - uthevingsfarge 4 6 2 3 2 2" xfId="15551"/>
    <cellStyle name="40% - uthevingsfarge 4 6 2 3 2 3" xfId="15552"/>
    <cellStyle name="40% - uthevingsfarge 4 6 2 3 3" xfId="15553"/>
    <cellStyle name="40% - uthevingsfarge 4 6 2 3 3 2" xfId="15554"/>
    <cellStyle name="40% - uthevingsfarge 4 6 2 3 3 3" xfId="15555"/>
    <cellStyle name="40% - uthevingsfarge 4 6 2 3 4" xfId="15556"/>
    <cellStyle name="40% - uthevingsfarge 4 6 2 3 5" xfId="15557"/>
    <cellStyle name="40% - uthevingsfarge 4 6 2 3_Tabell 4.5-4.7" xfId="15549"/>
    <cellStyle name="40% - uthevingsfarge 4 6 2 4" xfId="15558"/>
    <cellStyle name="40% - uthevingsfarge 4 6 2 4 2" xfId="15559"/>
    <cellStyle name="40% - uthevingsfarge 4 6 2 4 2 2" xfId="15560"/>
    <cellStyle name="40% - uthevingsfarge 4 6 2 4 2 3" xfId="15561"/>
    <cellStyle name="40% - uthevingsfarge 4 6 2 4 3" xfId="15562"/>
    <cellStyle name="40% - uthevingsfarge 4 6 2 4 3 2" xfId="15563"/>
    <cellStyle name="40% - uthevingsfarge 4 6 2 4 3 3" xfId="15564"/>
    <cellStyle name="40% - uthevingsfarge 4 6 2 4 4" xfId="15565"/>
    <cellStyle name="40% - uthevingsfarge 4 6 2 4 5" xfId="15566"/>
    <cellStyle name="40% - uthevingsfarge 4 6 2 5" xfId="15567"/>
    <cellStyle name="40% - uthevingsfarge 4 6 2 5 2" xfId="15568"/>
    <cellStyle name="40% - uthevingsfarge 4 6 2 5 3" xfId="15569"/>
    <cellStyle name="40% - uthevingsfarge 4 6 2 6" xfId="15570"/>
    <cellStyle name="40% - uthevingsfarge 4 6 2 6 2" xfId="15571"/>
    <cellStyle name="40% - uthevingsfarge 4 6 2 6 3" xfId="15572"/>
    <cellStyle name="40% - uthevingsfarge 4 6 2 7" xfId="15573"/>
    <cellStyle name="40% - uthevingsfarge 4 6 2 7 2" xfId="15574"/>
    <cellStyle name="40% - uthevingsfarge 4 6 2 8" xfId="15575"/>
    <cellStyle name="40% - uthevingsfarge 4 6 2 8 2" xfId="15576"/>
    <cellStyle name="40% - uthevingsfarge 4 6 2 9" xfId="15577"/>
    <cellStyle name="40% - uthevingsfarge 4 6 2_Tabell 4.5-4.7" xfId="15514"/>
    <cellStyle name="40% - uthevingsfarge 4 6 3" xfId="857"/>
    <cellStyle name="40% - uthevingsfarge 4 6 3 10" xfId="15579"/>
    <cellStyle name="40% - uthevingsfarge 4 6 3 2" xfId="858"/>
    <cellStyle name="40% - uthevingsfarge 4 6 3 2 2" xfId="15581"/>
    <cellStyle name="40% - uthevingsfarge 4 6 3 2 2 2" xfId="15582"/>
    <cellStyle name="40% - uthevingsfarge 4 6 3 2 2 3" xfId="15583"/>
    <cellStyle name="40% - uthevingsfarge 4 6 3 2 3" xfId="15584"/>
    <cellStyle name="40% - uthevingsfarge 4 6 3 2 3 2" xfId="15585"/>
    <cellStyle name="40% - uthevingsfarge 4 6 3 2 3 3" xfId="15586"/>
    <cellStyle name="40% - uthevingsfarge 4 6 3 2 4" xfId="15587"/>
    <cellStyle name="40% - uthevingsfarge 4 6 3 2 5" xfId="15588"/>
    <cellStyle name="40% - uthevingsfarge 4 6 3 2_Tabell 4.5-4.7" xfId="15580"/>
    <cellStyle name="40% - uthevingsfarge 4 6 3 3" xfId="15589"/>
    <cellStyle name="40% - uthevingsfarge 4 6 3 3 2" xfId="15590"/>
    <cellStyle name="40% - uthevingsfarge 4 6 3 3 2 2" xfId="15591"/>
    <cellStyle name="40% - uthevingsfarge 4 6 3 3 2 3" xfId="15592"/>
    <cellStyle name="40% - uthevingsfarge 4 6 3 3 3" xfId="15593"/>
    <cellStyle name="40% - uthevingsfarge 4 6 3 3 3 2" xfId="15594"/>
    <cellStyle name="40% - uthevingsfarge 4 6 3 3 3 3" xfId="15595"/>
    <cellStyle name="40% - uthevingsfarge 4 6 3 3 4" xfId="15596"/>
    <cellStyle name="40% - uthevingsfarge 4 6 3 3 5" xfId="15597"/>
    <cellStyle name="40% - uthevingsfarge 4 6 3 4" xfId="15598"/>
    <cellStyle name="40% - uthevingsfarge 4 6 3 4 2" xfId="15599"/>
    <cellStyle name="40% - uthevingsfarge 4 6 3 4 3" xfId="15600"/>
    <cellStyle name="40% - uthevingsfarge 4 6 3 5" xfId="15601"/>
    <cellStyle name="40% - uthevingsfarge 4 6 3 5 2" xfId="15602"/>
    <cellStyle name="40% - uthevingsfarge 4 6 3 5 3" xfId="15603"/>
    <cellStyle name="40% - uthevingsfarge 4 6 3 6" xfId="15604"/>
    <cellStyle name="40% - uthevingsfarge 4 6 3 6 2" xfId="15605"/>
    <cellStyle name="40% - uthevingsfarge 4 6 3 7" xfId="15606"/>
    <cellStyle name="40% - uthevingsfarge 4 6 3 7 2" xfId="15607"/>
    <cellStyle name="40% - uthevingsfarge 4 6 3 8" xfId="15608"/>
    <cellStyle name="40% - uthevingsfarge 4 6 3 9" xfId="15609"/>
    <cellStyle name="40% - uthevingsfarge 4 6 3_Tabell 4.5-4.7" xfId="15578"/>
    <cellStyle name="40% - uthevingsfarge 4 6 4" xfId="859"/>
    <cellStyle name="40% - uthevingsfarge 4 6 4 2" xfId="15611"/>
    <cellStyle name="40% - uthevingsfarge 4 6 4 2 2" xfId="15612"/>
    <cellStyle name="40% - uthevingsfarge 4 6 4 2 3" xfId="15613"/>
    <cellStyle name="40% - uthevingsfarge 4 6 4 3" xfId="15614"/>
    <cellStyle name="40% - uthevingsfarge 4 6 4 3 2" xfId="15615"/>
    <cellStyle name="40% - uthevingsfarge 4 6 4 3 3" xfId="15616"/>
    <cellStyle name="40% - uthevingsfarge 4 6 4 4" xfId="15617"/>
    <cellStyle name="40% - uthevingsfarge 4 6 4 5" xfId="15618"/>
    <cellStyle name="40% - uthevingsfarge 4 6 4_Tabell 4.5-4.7" xfId="15610"/>
    <cellStyle name="40% - uthevingsfarge 4 6 5" xfId="15619"/>
    <cellStyle name="40% - uthevingsfarge 4 6 5 2" xfId="15620"/>
    <cellStyle name="40% - uthevingsfarge 4 6 5 2 2" xfId="15621"/>
    <cellStyle name="40% - uthevingsfarge 4 6 5 2 3" xfId="15622"/>
    <cellStyle name="40% - uthevingsfarge 4 6 5 3" xfId="15623"/>
    <cellStyle name="40% - uthevingsfarge 4 6 5 3 2" xfId="15624"/>
    <cellStyle name="40% - uthevingsfarge 4 6 5 3 3" xfId="15625"/>
    <cellStyle name="40% - uthevingsfarge 4 6 5 4" xfId="15626"/>
    <cellStyle name="40% - uthevingsfarge 4 6 5 5" xfId="15627"/>
    <cellStyle name="40% - uthevingsfarge 4 6 6" xfId="15628"/>
    <cellStyle name="40% - uthevingsfarge 4 6 6 2" xfId="15629"/>
    <cellStyle name="40% - uthevingsfarge 4 6 6 3" xfId="15630"/>
    <cellStyle name="40% - uthevingsfarge 4 6 7" xfId="15631"/>
    <cellStyle name="40% - uthevingsfarge 4 6 7 2" xfId="15632"/>
    <cellStyle name="40% - uthevingsfarge 4 6 7 3" xfId="15633"/>
    <cellStyle name="40% - uthevingsfarge 4 6 8" xfId="15634"/>
    <cellStyle name="40% - uthevingsfarge 4 6 8 2" xfId="15635"/>
    <cellStyle name="40% - uthevingsfarge 4 6 9" xfId="15636"/>
    <cellStyle name="40% - uthevingsfarge 4 6 9 2" xfId="15637"/>
    <cellStyle name="40% - uthevingsfarge 4 6_Tabell 4.5-4.7" xfId="15510"/>
    <cellStyle name="40% - uthevingsfarge 4 7" xfId="860"/>
    <cellStyle name="40% - uthevingsfarge 4 7 10" xfId="15639"/>
    <cellStyle name="40% - uthevingsfarge 4 7 11" xfId="15640"/>
    <cellStyle name="40% - uthevingsfarge 4 7 2" xfId="861"/>
    <cellStyle name="40% - uthevingsfarge 4 7 2 10" xfId="15642"/>
    <cellStyle name="40% - uthevingsfarge 4 7 2 2" xfId="862"/>
    <cellStyle name="40% - uthevingsfarge 4 7 2 2 2" xfId="15644"/>
    <cellStyle name="40% - uthevingsfarge 4 7 2 2 2 2" xfId="15645"/>
    <cellStyle name="40% - uthevingsfarge 4 7 2 2 2 3" xfId="15646"/>
    <cellStyle name="40% - uthevingsfarge 4 7 2 2 3" xfId="15647"/>
    <cellStyle name="40% - uthevingsfarge 4 7 2 2 3 2" xfId="15648"/>
    <cellStyle name="40% - uthevingsfarge 4 7 2 2 3 3" xfId="15649"/>
    <cellStyle name="40% - uthevingsfarge 4 7 2 2 4" xfId="15650"/>
    <cellStyle name="40% - uthevingsfarge 4 7 2 2 5" xfId="15651"/>
    <cellStyle name="40% - uthevingsfarge 4 7 2 2_Tabell 4.5-4.7" xfId="15643"/>
    <cellStyle name="40% - uthevingsfarge 4 7 2 3" xfId="15652"/>
    <cellStyle name="40% - uthevingsfarge 4 7 2 3 2" xfId="15653"/>
    <cellStyle name="40% - uthevingsfarge 4 7 2 3 2 2" xfId="15654"/>
    <cellStyle name="40% - uthevingsfarge 4 7 2 3 2 3" xfId="15655"/>
    <cellStyle name="40% - uthevingsfarge 4 7 2 3 3" xfId="15656"/>
    <cellStyle name="40% - uthevingsfarge 4 7 2 3 3 2" xfId="15657"/>
    <cellStyle name="40% - uthevingsfarge 4 7 2 3 3 3" xfId="15658"/>
    <cellStyle name="40% - uthevingsfarge 4 7 2 3 4" xfId="15659"/>
    <cellStyle name="40% - uthevingsfarge 4 7 2 3 5" xfId="15660"/>
    <cellStyle name="40% - uthevingsfarge 4 7 2 4" xfId="15661"/>
    <cellStyle name="40% - uthevingsfarge 4 7 2 4 2" xfId="15662"/>
    <cellStyle name="40% - uthevingsfarge 4 7 2 4 3" xfId="15663"/>
    <cellStyle name="40% - uthevingsfarge 4 7 2 5" xfId="15664"/>
    <cellStyle name="40% - uthevingsfarge 4 7 2 5 2" xfId="15665"/>
    <cellStyle name="40% - uthevingsfarge 4 7 2 5 3" xfId="15666"/>
    <cellStyle name="40% - uthevingsfarge 4 7 2 6" xfId="15667"/>
    <cellStyle name="40% - uthevingsfarge 4 7 2 6 2" xfId="15668"/>
    <cellStyle name="40% - uthevingsfarge 4 7 2 7" xfId="15669"/>
    <cellStyle name="40% - uthevingsfarge 4 7 2 7 2" xfId="15670"/>
    <cellStyle name="40% - uthevingsfarge 4 7 2 8" xfId="15671"/>
    <cellStyle name="40% - uthevingsfarge 4 7 2 9" xfId="15672"/>
    <cellStyle name="40% - uthevingsfarge 4 7 2_Tabell 4.5-4.7" xfId="15641"/>
    <cellStyle name="40% - uthevingsfarge 4 7 3" xfId="863"/>
    <cellStyle name="40% - uthevingsfarge 4 7 3 2" xfId="15674"/>
    <cellStyle name="40% - uthevingsfarge 4 7 3 2 2" xfId="15675"/>
    <cellStyle name="40% - uthevingsfarge 4 7 3 2 3" xfId="15676"/>
    <cellStyle name="40% - uthevingsfarge 4 7 3 3" xfId="15677"/>
    <cellStyle name="40% - uthevingsfarge 4 7 3 3 2" xfId="15678"/>
    <cellStyle name="40% - uthevingsfarge 4 7 3 3 3" xfId="15679"/>
    <cellStyle name="40% - uthevingsfarge 4 7 3 4" xfId="15680"/>
    <cellStyle name="40% - uthevingsfarge 4 7 3 5" xfId="15681"/>
    <cellStyle name="40% - uthevingsfarge 4 7 3_Tabell 4.5-4.7" xfId="15673"/>
    <cellStyle name="40% - uthevingsfarge 4 7 4" xfId="15682"/>
    <cellStyle name="40% - uthevingsfarge 4 7 4 2" xfId="15683"/>
    <cellStyle name="40% - uthevingsfarge 4 7 4 2 2" xfId="15684"/>
    <cellStyle name="40% - uthevingsfarge 4 7 4 2 3" xfId="15685"/>
    <cellStyle name="40% - uthevingsfarge 4 7 4 3" xfId="15686"/>
    <cellStyle name="40% - uthevingsfarge 4 7 4 3 2" xfId="15687"/>
    <cellStyle name="40% - uthevingsfarge 4 7 4 3 3" xfId="15688"/>
    <cellStyle name="40% - uthevingsfarge 4 7 4 4" xfId="15689"/>
    <cellStyle name="40% - uthevingsfarge 4 7 4 5" xfId="15690"/>
    <cellStyle name="40% - uthevingsfarge 4 7 5" xfId="15691"/>
    <cellStyle name="40% - uthevingsfarge 4 7 5 2" xfId="15692"/>
    <cellStyle name="40% - uthevingsfarge 4 7 5 3" xfId="15693"/>
    <cellStyle name="40% - uthevingsfarge 4 7 6" xfId="15694"/>
    <cellStyle name="40% - uthevingsfarge 4 7 6 2" xfId="15695"/>
    <cellStyle name="40% - uthevingsfarge 4 7 6 3" xfId="15696"/>
    <cellStyle name="40% - uthevingsfarge 4 7 7" xfId="15697"/>
    <cellStyle name="40% - uthevingsfarge 4 7 7 2" xfId="15698"/>
    <cellStyle name="40% - uthevingsfarge 4 7 8" xfId="15699"/>
    <cellStyle name="40% - uthevingsfarge 4 7 8 2" xfId="15700"/>
    <cellStyle name="40% - uthevingsfarge 4 7 9" xfId="15701"/>
    <cellStyle name="40% - uthevingsfarge 4 7_Tabell 4.5-4.7" xfId="15638"/>
    <cellStyle name="40% - uthevingsfarge 4 8" xfId="864"/>
    <cellStyle name="40% - uthevingsfarge 4 8 10" xfId="15703"/>
    <cellStyle name="40% - uthevingsfarge 4 8 11" xfId="15704"/>
    <cellStyle name="40% - uthevingsfarge 4 8 2" xfId="865"/>
    <cellStyle name="40% - uthevingsfarge 4 8 2 10" xfId="15706"/>
    <cellStyle name="40% - uthevingsfarge 4 8 2 2" xfId="866"/>
    <cellStyle name="40% - uthevingsfarge 4 8 2 2 2" xfId="15708"/>
    <cellStyle name="40% - uthevingsfarge 4 8 2 2 2 2" xfId="15709"/>
    <cellStyle name="40% - uthevingsfarge 4 8 2 2 2 3" xfId="15710"/>
    <cellStyle name="40% - uthevingsfarge 4 8 2 2 3" xfId="15711"/>
    <cellStyle name="40% - uthevingsfarge 4 8 2 2 3 2" xfId="15712"/>
    <cellStyle name="40% - uthevingsfarge 4 8 2 2 3 3" xfId="15713"/>
    <cellStyle name="40% - uthevingsfarge 4 8 2 2 4" xfId="15714"/>
    <cellStyle name="40% - uthevingsfarge 4 8 2 2 5" xfId="15715"/>
    <cellStyle name="40% - uthevingsfarge 4 8 2 2_Tabell 4.5-4.7" xfId="15707"/>
    <cellStyle name="40% - uthevingsfarge 4 8 2 3" xfId="15716"/>
    <cellStyle name="40% - uthevingsfarge 4 8 2 3 2" xfId="15717"/>
    <cellStyle name="40% - uthevingsfarge 4 8 2 3 2 2" xfId="15718"/>
    <cellStyle name="40% - uthevingsfarge 4 8 2 3 2 3" xfId="15719"/>
    <cellStyle name="40% - uthevingsfarge 4 8 2 3 3" xfId="15720"/>
    <cellStyle name="40% - uthevingsfarge 4 8 2 3 3 2" xfId="15721"/>
    <cellStyle name="40% - uthevingsfarge 4 8 2 3 3 3" xfId="15722"/>
    <cellStyle name="40% - uthevingsfarge 4 8 2 3 4" xfId="15723"/>
    <cellStyle name="40% - uthevingsfarge 4 8 2 3 5" xfId="15724"/>
    <cellStyle name="40% - uthevingsfarge 4 8 2 4" xfId="15725"/>
    <cellStyle name="40% - uthevingsfarge 4 8 2 4 2" xfId="15726"/>
    <cellStyle name="40% - uthevingsfarge 4 8 2 4 3" xfId="15727"/>
    <cellStyle name="40% - uthevingsfarge 4 8 2 5" xfId="15728"/>
    <cellStyle name="40% - uthevingsfarge 4 8 2 5 2" xfId="15729"/>
    <cellStyle name="40% - uthevingsfarge 4 8 2 5 3" xfId="15730"/>
    <cellStyle name="40% - uthevingsfarge 4 8 2 6" xfId="15731"/>
    <cellStyle name="40% - uthevingsfarge 4 8 2 6 2" xfId="15732"/>
    <cellStyle name="40% - uthevingsfarge 4 8 2 7" xfId="15733"/>
    <cellStyle name="40% - uthevingsfarge 4 8 2 7 2" xfId="15734"/>
    <cellStyle name="40% - uthevingsfarge 4 8 2 8" xfId="15735"/>
    <cellStyle name="40% - uthevingsfarge 4 8 2 9" xfId="15736"/>
    <cellStyle name="40% - uthevingsfarge 4 8 2_Tabell 4.5-4.7" xfId="15705"/>
    <cellStyle name="40% - uthevingsfarge 4 8 3" xfId="867"/>
    <cellStyle name="40% - uthevingsfarge 4 8 3 2" xfId="15738"/>
    <cellStyle name="40% - uthevingsfarge 4 8 3 2 2" xfId="15739"/>
    <cellStyle name="40% - uthevingsfarge 4 8 3 2 3" xfId="15740"/>
    <cellStyle name="40% - uthevingsfarge 4 8 3 3" xfId="15741"/>
    <cellStyle name="40% - uthevingsfarge 4 8 3 3 2" xfId="15742"/>
    <cellStyle name="40% - uthevingsfarge 4 8 3 3 3" xfId="15743"/>
    <cellStyle name="40% - uthevingsfarge 4 8 3 4" xfId="15744"/>
    <cellStyle name="40% - uthevingsfarge 4 8 3 5" xfId="15745"/>
    <cellStyle name="40% - uthevingsfarge 4 8 3_Tabell 4.5-4.7" xfId="15737"/>
    <cellStyle name="40% - uthevingsfarge 4 8 4" xfId="15746"/>
    <cellStyle name="40% - uthevingsfarge 4 8 4 2" xfId="15747"/>
    <cellStyle name="40% - uthevingsfarge 4 8 4 2 2" xfId="15748"/>
    <cellStyle name="40% - uthevingsfarge 4 8 4 2 3" xfId="15749"/>
    <cellStyle name="40% - uthevingsfarge 4 8 4 3" xfId="15750"/>
    <cellStyle name="40% - uthevingsfarge 4 8 4 3 2" xfId="15751"/>
    <cellStyle name="40% - uthevingsfarge 4 8 4 3 3" xfId="15752"/>
    <cellStyle name="40% - uthevingsfarge 4 8 4 4" xfId="15753"/>
    <cellStyle name="40% - uthevingsfarge 4 8 4 5" xfId="15754"/>
    <cellStyle name="40% - uthevingsfarge 4 8 5" xfId="15755"/>
    <cellStyle name="40% - uthevingsfarge 4 8 5 2" xfId="15756"/>
    <cellStyle name="40% - uthevingsfarge 4 8 5 3" xfId="15757"/>
    <cellStyle name="40% - uthevingsfarge 4 8 6" xfId="15758"/>
    <cellStyle name="40% - uthevingsfarge 4 8 6 2" xfId="15759"/>
    <cellStyle name="40% - uthevingsfarge 4 8 6 3" xfId="15760"/>
    <cellStyle name="40% - uthevingsfarge 4 8 7" xfId="15761"/>
    <cellStyle name="40% - uthevingsfarge 4 8 7 2" xfId="15762"/>
    <cellStyle name="40% - uthevingsfarge 4 8 8" xfId="15763"/>
    <cellStyle name="40% - uthevingsfarge 4 8 8 2" xfId="15764"/>
    <cellStyle name="40% - uthevingsfarge 4 8 9" xfId="15765"/>
    <cellStyle name="40% - uthevingsfarge 4 8_Tabell 4.5-4.7" xfId="15702"/>
    <cellStyle name="40% - uthevingsfarge 4 9" xfId="868"/>
    <cellStyle name="40% - uthevingsfarge 4 9 10" xfId="15767"/>
    <cellStyle name="40% - uthevingsfarge 4 9 2" xfId="869"/>
    <cellStyle name="40% - uthevingsfarge 4 9 2 2" xfId="15769"/>
    <cellStyle name="40% - uthevingsfarge 4 9 2 2 2" xfId="15770"/>
    <cellStyle name="40% - uthevingsfarge 4 9 2 2 3" xfId="15771"/>
    <cellStyle name="40% - uthevingsfarge 4 9 2 3" xfId="15772"/>
    <cellStyle name="40% - uthevingsfarge 4 9 2 3 2" xfId="15773"/>
    <cellStyle name="40% - uthevingsfarge 4 9 2 3 3" xfId="15774"/>
    <cellStyle name="40% - uthevingsfarge 4 9 2 4" xfId="15775"/>
    <cellStyle name="40% - uthevingsfarge 4 9 2 5" xfId="15776"/>
    <cellStyle name="40% - uthevingsfarge 4 9 2_Tabell 4.5-4.7" xfId="15768"/>
    <cellStyle name="40% - uthevingsfarge 4 9 3" xfId="15777"/>
    <cellStyle name="40% - uthevingsfarge 4 9 3 2" xfId="15778"/>
    <cellStyle name="40% - uthevingsfarge 4 9 3 2 2" xfId="15779"/>
    <cellStyle name="40% - uthevingsfarge 4 9 3 2 3" xfId="15780"/>
    <cellStyle name="40% - uthevingsfarge 4 9 3 3" xfId="15781"/>
    <cellStyle name="40% - uthevingsfarge 4 9 3 3 2" xfId="15782"/>
    <cellStyle name="40% - uthevingsfarge 4 9 3 3 3" xfId="15783"/>
    <cellStyle name="40% - uthevingsfarge 4 9 3 4" xfId="15784"/>
    <cellStyle name="40% - uthevingsfarge 4 9 3 5" xfId="15785"/>
    <cellStyle name="40% - uthevingsfarge 4 9 4" xfId="15786"/>
    <cellStyle name="40% - uthevingsfarge 4 9 4 2" xfId="15787"/>
    <cellStyle name="40% - uthevingsfarge 4 9 4 3" xfId="15788"/>
    <cellStyle name="40% - uthevingsfarge 4 9 5" xfId="15789"/>
    <cellStyle name="40% - uthevingsfarge 4 9 5 2" xfId="15790"/>
    <cellStyle name="40% - uthevingsfarge 4 9 5 3" xfId="15791"/>
    <cellStyle name="40% - uthevingsfarge 4 9 6" xfId="15792"/>
    <cellStyle name="40% - uthevingsfarge 4 9 6 2" xfId="15793"/>
    <cellStyle name="40% - uthevingsfarge 4 9 7" xfId="15794"/>
    <cellStyle name="40% - uthevingsfarge 4 9 7 2" xfId="15795"/>
    <cellStyle name="40% - uthevingsfarge 4 9 8" xfId="15796"/>
    <cellStyle name="40% - uthevingsfarge 4 9 9" xfId="15797"/>
    <cellStyle name="40% - uthevingsfarge 4 9_Tabell 4.5-4.7" xfId="15766"/>
    <cellStyle name="40% - uthevingsfarge 5 10" xfId="870"/>
    <cellStyle name="40% - uthevingsfarge 5 10 2" xfId="15799"/>
    <cellStyle name="40% - uthevingsfarge 5 10 2 2" xfId="15800"/>
    <cellStyle name="40% - uthevingsfarge 5 10 2 3" xfId="15801"/>
    <cellStyle name="40% - uthevingsfarge 5 10 3" xfId="15802"/>
    <cellStyle name="40% - uthevingsfarge 5 10 3 2" xfId="15803"/>
    <cellStyle name="40% - uthevingsfarge 5 10 3 3" xfId="15804"/>
    <cellStyle name="40% - uthevingsfarge 5 10 4" xfId="15805"/>
    <cellStyle name="40% - uthevingsfarge 5 10 5" xfId="15806"/>
    <cellStyle name="40% - uthevingsfarge 5 10_Tabell 4.5-4.7" xfId="15798"/>
    <cellStyle name="40% - uthevingsfarge 5 11" xfId="15807"/>
    <cellStyle name="40% - uthevingsfarge 5 11 2" xfId="15808"/>
    <cellStyle name="40% - uthevingsfarge 5 11 2 2" xfId="15809"/>
    <cellStyle name="40% - uthevingsfarge 5 11 2 3" xfId="15810"/>
    <cellStyle name="40% - uthevingsfarge 5 11 3" xfId="15811"/>
    <cellStyle name="40% - uthevingsfarge 5 11 3 2" xfId="15812"/>
    <cellStyle name="40% - uthevingsfarge 5 11 3 3" xfId="15813"/>
    <cellStyle name="40% - uthevingsfarge 5 11 4" xfId="15814"/>
    <cellStyle name="40% - uthevingsfarge 5 11 5" xfId="15815"/>
    <cellStyle name="40% - uthevingsfarge 5 12" xfId="15816"/>
    <cellStyle name="40% - uthevingsfarge 5 12 2" xfId="15817"/>
    <cellStyle name="40% - uthevingsfarge 5 12 3" xfId="15818"/>
    <cellStyle name="40% - uthevingsfarge 5 13" xfId="15819"/>
    <cellStyle name="40% - uthevingsfarge 5 13 2" xfId="15820"/>
    <cellStyle name="40% - uthevingsfarge 5 13 3" xfId="15821"/>
    <cellStyle name="40% - uthevingsfarge 5 14" xfId="15822"/>
    <cellStyle name="40% - uthevingsfarge 5 14 2" xfId="15823"/>
    <cellStyle name="40% - uthevingsfarge 5 15" xfId="15824"/>
    <cellStyle name="40% - uthevingsfarge 5 15 2" xfId="15825"/>
    <cellStyle name="40% - uthevingsfarge 5 16" xfId="15826"/>
    <cellStyle name="40% - uthevingsfarge 5 17" xfId="15827"/>
    <cellStyle name="40% - uthevingsfarge 5 18" xfId="15828"/>
    <cellStyle name="40% - uthevingsfarge 5 2" xfId="871"/>
    <cellStyle name="40% - uthevingsfarge 5 2 10" xfId="15830"/>
    <cellStyle name="40% - uthevingsfarge 5 2 10 2" xfId="15831"/>
    <cellStyle name="40% - uthevingsfarge 5 2 11" xfId="15832"/>
    <cellStyle name="40% - uthevingsfarge 5 2 11 2" xfId="15833"/>
    <cellStyle name="40% - uthevingsfarge 5 2 12" xfId="15834"/>
    <cellStyle name="40% - uthevingsfarge 5 2 13" xfId="15835"/>
    <cellStyle name="40% - uthevingsfarge 5 2 14" xfId="15836"/>
    <cellStyle name="40% - uthevingsfarge 5 2 2" xfId="872"/>
    <cellStyle name="40% - uthevingsfarge 5 2 2 10" xfId="15838"/>
    <cellStyle name="40% - uthevingsfarge 5 2 2 11" xfId="15839"/>
    <cellStyle name="40% - uthevingsfarge 5 2 2 12" xfId="15840"/>
    <cellStyle name="40% - uthevingsfarge 5 2 2 2" xfId="873"/>
    <cellStyle name="40% - uthevingsfarge 5 2 2 2 10" xfId="15842"/>
    <cellStyle name="40% - uthevingsfarge 5 2 2 2 11" xfId="15843"/>
    <cellStyle name="40% - uthevingsfarge 5 2 2 2 2" xfId="874"/>
    <cellStyle name="40% - uthevingsfarge 5 2 2 2 2 10" xfId="15845"/>
    <cellStyle name="40% - uthevingsfarge 5 2 2 2 2 2" xfId="875"/>
    <cellStyle name="40% - uthevingsfarge 5 2 2 2 2 2 2" xfId="15847"/>
    <cellStyle name="40% - uthevingsfarge 5 2 2 2 2 2 2 2" xfId="15848"/>
    <cellStyle name="40% - uthevingsfarge 5 2 2 2 2 2 2 3" xfId="15849"/>
    <cellStyle name="40% - uthevingsfarge 5 2 2 2 2 2 3" xfId="15850"/>
    <cellStyle name="40% - uthevingsfarge 5 2 2 2 2 2 3 2" xfId="15851"/>
    <cellStyle name="40% - uthevingsfarge 5 2 2 2 2 2 3 3" xfId="15852"/>
    <cellStyle name="40% - uthevingsfarge 5 2 2 2 2 2 4" xfId="15853"/>
    <cellStyle name="40% - uthevingsfarge 5 2 2 2 2 2 5" xfId="15854"/>
    <cellStyle name="40% - uthevingsfarge 5 2 2 2 2 2_Tabell 4.5-4.7" xfId="15846"/>
    <cellStyle name="40% - uthevingsfarge 5 2 2 2 2 3" xfId="15855"/>
    <cellStyle name="40% - uthevingsfarge 5 2 2 2 2 3 2" xfId="15856"/>
    <cellStyle name="40% - uthevingsfarge 5 2 2 2 2 3 2 2" xfId="15857"/>
    <cellStyle name="40% - uthevingsfarge 5 2 2 2 2 3 2 3" xfId="15858"/>
    <cellStyle name="40% - uthevingsfarge 5 2 2 2 2 3 3" xfId="15859"/>
    <cellStyle name="40% - uthevingsfarge 5 2 2 2 2 3 3 2" xfId="15860"/>
    <cellStyle name="40% - uthevingsfarge 5 2 2 2 2 3 3 3" xfId="15861"/>
    <cellStyle name="40% - uthevingsfarge 5 2 2 2 2 3 4" xfId="15862"/>
    <cellStyle name="40% - uthevingsfarge 5 2 2 2 2 3 5" xfId="15863"/>
    <cellStyle name="40% - uthevingsfarge 5 2 2 2 2 4" xfId="15864"/>
    <cellStyle name="40% - uthevingsfarge 5 2 2 2 2 4 2" xfId="15865"/>
    <cellStyle name="40% - uthevingsfarge 5 2 2 2 2 4 3" xfId="15866"/>
    <cellStyle name="40% - uthevingsfarge 5 2 2 2 2 5" xfId="15867"/>
    <cellStyle name="40% - uthevingsfarge 5 2 2 2 2 5 2" xfId="15868"/>
    <cellStyle name="40% - uthevingsfarge 5 2 2 2 2 5 3" xfId="15869"/>
    <cellStyle name="40% - uthevingsfarge 5 2 2 2 2 6" xfId="15870"/>
    <cellStyle name="40% - uthevingsfarge 5 2 2 2 2 6 2" xfId="15871"/>
    <cellStyle name="40% - uthevingsfarge 5 2 2 2 2 7" xfId="15872"/>
    <cellStyle name="40% - uthevingsfarge 5 2 2 2 2 7 2" xfId="15873"/>
    <cellStyle name="40% - uthevingsfarge 5 2 2 2 2 8" xfId="15874"/>
    <cellStyle name="40% - uthevingsfarge 5 2 2 2 2 9" xfId="15875"/>
    <cellStyle name="40% - uthevingsfarge 5 2 2 2 2_Tabell 4.5-4.7" xfId="15844"/>
    <cellStyle name="40% - uthevingsfarge 5 2 2 2 3" xfId="876"/>
    <cellStyle name="40% - uthevingsfarge 5 2 2 2 3 2" xfId="15877"/>
    <cellStyle name="40% - uthevingsfarge 5 2 2 2 3 2 2" xfId="15878"/>
    <cellStyle name="40% - uthevingsfarge 5 2 2 2 3 2 3" xfId="15879"/>
    <cellStyle name="40% - uthevingsfarge 5 2 2 2 3 3" xfId="15880"/>
    <cellStyle name="40% - uthevingsfarge 5 2 2 2 3 3 2" xfId="15881"/>
    <cellStyle name="40% - uthevingsfarge 5 2 2 2 3 3 3" xfId="15882"/>
    <cellStyle name="40% - uthevingsfarge 5 2 2 2 3 4" xfId="15883"/>
    <cellStyle name="40% - uthevingsfarge 5 2 2 2 3 5" xfId="15884"/>
    <cellStyle name="40% - uthevingsfarge 5 2 2 2 3_Tabell 4.5-4.7" xfId="15876"/>
    <cellStyle name="40% - uthevingsfarge 5 2 2 2 4" xfId="15885"/>
    <cellStyle name="40% - uthevingsfarge 5 2 2 2 4 2" xfId="15886"/>
    <cellStyle name="40% - uthevingsfarge 5 2 2 2 4 2 2" xfId="15887"/>
    <cellStyle name="40% - uthevingsfarge 5 2 2 2 4 2 3" xfId="15888"/>
    <cellStyle name="40% - uthevingsfarge 5 2 2 2 4 3" xfId="15889"/>
    <cellStyle name="40% - uthevingsfarge 5 2 2 2 4 3 2" xfId="15890"/>
    <cellStyle name="40% - uthevingsfarge 5 2 2 2 4 3 3" xfId="15891"/>
    <cellStyle name="40% - uthevingsfarge 5 2 2 2 4 4" xfId="15892"/>
    <cellStyle name="40% - uthevingsfarge 5 2 2 2 4 5" xfId="15893"/>
    <cellStyle name="40% - uthevingsfarge 5 2 2 2 5" xfId="15894"/>
    <cellStyle name="40% - uthevingsfarge 5 2 2 2 5 2" xfId="15895"/>
    <cellStyle name="40% - uthevingsfarge 5 2 2 2 5 3" xfId="15896"/>
    <cellStyle name="40% - uthevingsfarge 5 2 2 2 6" xfId="15897"/>
    <cellStyle name="40% - uthevingsfarge 5 2 2 2 6 2" xfId="15898"/>
    <cellStyle name="40% - uthevingsfarge 5 2 2 2 6 3" xfId="15899"/>
    <cellStyle name="40% - uthevingsfarge 5 2 2 2 7" xfId="15900"/>
    <cellStyle name="40% - uthevingsfarge 5 2 2 2 7 2" xfId="15901"/>
    <cellStyle name="40% - uthevingsfarge 5 2 2 2 8" xfId="15902"/>
    <cellStyle name="40% - uthevingsfarge 5 2 2 2 8 2" xfId="15903"/>
    <cellStyle name="40% - uthevingsfarge 5 2 2 2 9" xfId="15904"/>
    <cellStyle name="40% - uthevingsfarge 5 2 2 2_Tabell 4.5-4.7" xfId="15841"/>
    <cellStyle name="40% - uthevingsfarge 5 2 2 3" xfId="877"/>
    <cellStyle name="40% - uthevingsfarge 5 2 2 3 10" xfId="15906"/>
    <cellStyle name="40% - uthevingsfarge 5 2 2 3 2" xfId="878"/>
    <cellStyle name="40% - uthevingsfarge 5 2 2 3 2 2" xfId="15908"/>
    <cellStyle name="40% - uthevingsfarge 5 2 2 3 2 2 2" xfId="15909"/>
    <cellStyle name="40% - uthevingsfarge 5 2 2 3 2 2 3" xfId="15910"/>
    <cellStyle name="40% - uthevingsfarge 5 2 2 3 2 3" xfId="15911"/>
    <cellStyle name="40% - uthevingsfarge 5 2 2 3 2 3 2" xfId="15912"/>
    <cellStyle name="40% - uthevingsfarge 5 2 2 3 2 3 3" xfId="15913"/>
    <cellStyle name="40% - uthevingsfarge 5 2 2 3 2 4" xfId="15914"/>
    <cellStyle name="40% - uthevingsfarge 5 2 2 3 2 5" xfId="15915"/>
    <cellStyle name="40% - uthevingsfarge 5 2 2 3 2_Tabell 4.5-4.7" xfId="15907"/>
    <cellStyle name="40% - uthevingsfarge 5 2 2 3 3" xfId="15916"/>
    <cellStyle name="40% - uthevingsfarge 5 2 2 3 3 2" xfId="15917"/>
    <cellStyle name="40% - uthevingsfarge 5 2 2 3 3 2 2" xfId="15918"/>
    <cellStyle name="40% - uthevingsfarge 5 2 2 3 3 2 3" xfId="15919"/>
    <cellStyle name="40% - uthevingsfarge 5 2 2 3 3 3" xfId="15920"/>
    <cellStyle name="40% - uthevingsfarge 5 2 2 3 3 3 2" xfId="15921"/>
    <cellStyle name="40% - uthevingsfarge 5 2 2 3 3 3 3" xfId="15922"/>
    <cellStyle name="40% - uthevingsfarge 5 2 2 3 3 4" xfId="15923"/>
    <cellStyle name="40% - uthevingsfarge 5 2 2 3 3 5" xfId="15924"/>
    <cellStyle name="40% - uthevingsfarge 5 2 2 3 4" xfId="15925"/>
    <cellStyle name="40% - uthevingsfarge 5 2 2 3 4 2" xfId="15926"/>
    <cellStyle name="40% - uthevingsfarge 5 2 2 3 4 3" xfId="15927"/>
    <cellStyle name="40% - uthevingsfarge 5 2 2 3 5" xfId="15928"/>
    <cellStyle name="40% - uthevingsfarge 5 2 2 3 5 2" xfId="15929"/>
    <cellStyle name="40% - uthevingsfarge 5 2 2 3 5 3" xfId="15930"/>
    <cellStyle name="40% - uthevingsfarge 5 2 2 3 6" xfId="15931"/>
    <cellStyle name="40% - uthevingsfarge 5 2 2 3 6 2" xfId="15932"/>
    <cellStyle name="40% - uthevingsfarge 5 2 2 3 7" xfId="15933"/>
    <cellStyle name="40% - uthevingsfarge 5 2 2 3 7 2" xfId="15934"/>
    <cellStyle name="40% - uthevingsfarge 5 2 2 3 8" xfId="15935"/>
    <cellStyle name="40% - uthevingsfarge 5 2 2 3 9" xfId="15936"/>
    <cellStyle name="40% - uthevingsfarge 5 2 2 3_Tabell 4.5-4.7" xfId="15905"/>
    <cellStyle name="40% - uthevingsfarge 5 2 2 4" xfId="879"/>
    <cellStyle name="40% - uthevingsfarge 5 2 2 4 2" xfId="15938"/>
    <cellStyle name="40% - uthevingsfarge 5 2 2 4 2 2" xfId="15939"/>
    <cellStyle name="40% - uthevingsfarge 5 2 2 4 2 3" xfId="15940"/>
    <cellStyle name="40% - uthevingsfarge 5 2 2 4 3" xfId="15941"/>
    <cellStyle name="40% - uthevingsfarge 5 2 2 4 3 2" xfId="15942"/>
    <cellStyle name="40% - uthevingsfarge 5 2 2 4 3 3" xfId="15943"/>
    <cellStyle name="40% - uthevingsfarge 5 2 2 4 4" xfId="15944"/>
    <cellStyle name="40% - uthevingsfarge 5 2 2 4 5" xfId="15945"/>
    <cellStyle name="40% - uthevingsfarge 5 2 2 4_Tabell 4.5-4.7" xfId="15937"/>
    <cellStyle name="40% - uthevingsfarge 5 2 2 5" xfId="15946"/>
    <cellStyle name="40% - uthevingsfarge 5 2 2 5 2" xfId="15947"/>
    <cellStyle name="40% - uthevingsfarge 5 2 2 5 2 2" xfId="15948"/>
    <cellStyle name="40% - uthevingsfarge 5 2 2 5 2 3" xfId="15949"/>
    <cellStyle name="40% - uthevingsfarge 5 2 2 5 3" xfId="15950"/>
    <cellStyle name="40% - uthevingsfarge 5 2 2 5 3 2" xfId="15951"/>
    <cellStyle name="40% - uthevingsfarge 5 2 2 5 3 3" xfId="15952"/>
    <cellStyle name="40% - uthevingsfarge 5 2 2 5 4" xfId="15953"/>
    <cellStyle name="40% - uthevingsfarge 5 2 2 5 5" xfId="15954"/>
    <cellStyle name="40% - uthevingsfarge 5 2 2 6" xfId="15955"/>
    <cellStyle name="40% - uthevingsfarge 5 2 2 6 2" xfId="15956"/>
    <cellStyle name="40% - uthevingsfarge 5 2 2 6 3" xfId="15957"/>
    <cellStyle name="40% - uthevingsfarge 5 2 2 7" xfId="15958"/>
    <cellStyle name="40% - uthevingsfarge 5 2 2 7 2" xfId="15959"/>
    <cellStyle name="40% - uthevingsfarge 5 2 2 7 3" xfId="15960"/>
    <cellStyle name="40% - uthevingsfarge 5 2 2 8" xfId="15961"/>
    <cellStyle name="40% - uthevingsfarge 5 2 2 8 2" xfId="15962"/>
    <cellStyle name="40% - uthevingsfarge 5 2 2 9" xfId="15963"/>
    <cellStyle name="40% - uthevingsfarge 5 2 2 9 2" xfId="15964"/>
    <cellStyle name="40% - uthevingsfarge 5 2 2_Tabell 4.5-4.7" xfId="15837"/>
    <cellStyle name="40% - uthevingsfarge 5 2 3" xfId="880"/>
    <cellStyle name="40% - uthevingsfarge 5 2 3 10" xfId="15966"/>
    <cellStyle name="40% - uthevingsfarge 5 2 3 11" xfId="15967"/>
    <cellStyle name="40% - uthevingsfarge 5 2 3 2" xfId="881"/>
    <cellStyle name="40% - uthevingsfarge 5 2 3 2 10" xfId="15969"/>
    <cellStyle name="40% - uthevingsfarge 5 2 3 2 2" xfId="882"/>
    <cellStyle name="40% - uthevingsfarge 5 2 3 2 2 2" xfId="15971"/>
    <cellStyle name="40% - uthevingsfarge 5 2 3 2 2 2 2" xfId="15972"/>
    <cellStyle name="40% - uthevingsfarge 5 2 3 2 2 2 3" xfId="15973"/>
    <cellStyle name="40% - uthevingsfarge 5 2 3 2 2 3" xfId="15974"/>
    <cellStyle name="40% - uthevingsfarge 5 2 3 2 2 3 2" xfId="15975"/>
    <cellStyle name="40% - uthevingsfarge 5 2 3 2 2 3 3" xfId="15976"/>
    <cellStyle name="40% - uthevingsfarge 5 2 3 2 2 4" xfId="15977"/>
    <cellStyle name="40% - uthevingsfarge 5 2 3 2 2 5" xfId="15978"/>
    <cellStyle name="40% - uthevingsfarge 5 2 3 2 2_Tabell 4.5-4.7" xfId="15970"/>
    <cellStyle name="40% - uthevingsfarge 5 2 3 2 3" xfId="15979"/>
    <cellStyle name="40% - uthevingsfarge 5 2 3 2 3 2" xfId="15980"/>
    <cellStyle name="40% - uthevingsfarge 5 2 3 2 3 2 2" xfId="15981"/>
    <cellStyle name="40% - uthevingsfarge 5 2 3 2 3 2 3" xfId="15982"/>
    <cellStyle name="40% - uthevingsfarge 5 2 3 2 3 3" xfId="15983"/>
    <cellStyle name="40% - uthevingsfarge 5 2 3 2 3 3 2" xfId="15984"/>
    <cellStyle name="40% - uthevingsfarge 5 2 3 2 3 3 3" xfId="15985"/>
    <cellStyle name="40% - uthevingsfarge 5 2 3 2 3 4" xfId="15986"/>
    <cellStyle name="40% - uthevingsfarge 5 2 3 2 3 5" xfId="15987"/>
    <cellStyle name="40% - uthevingsfarge 5 2 3 2 4" xfId="15988"/>
    <cellStyle name="40% - uthevingsfarge 5 2 3 2 4 2" xfId="15989"/>
    <cellStyle name="40% - uthevingsfarge 5 2 3 2 4 3" xfId="15990"/>
    <cellStyle name="40% - uthevingsfarge 5 2 3 2 5" xfId="15991"/>
    <cellStyle name="40% - uthevingsfarge 5 2 3 2 5 2" xfId="15992"/>
    <cellStyle name="40% - uthevingsfarge 5 2 3 2 5 3" xfId="15993"/>
    <cellStyle name="40% - uthevingsfarge 5 2 3 2 6" xfId="15994"/>
    <cellStyle name="40% - uthevingsfarge 5 2 3 2 6 2" xfId="15995"/>
    <cellStyle name="40% - uthevingsfarge 5 2 3 2 7" xfId="15996"/>
    <cellStyle name="40% - uthevingsfarge 5 2 3 2 7 2" xfId="15997"/>
    <cellStyle name="40% - uthevingsfarge 5 2 3 2 8" xfId="15998"/>
    <cellStyle name="40% - uthevingsfarge 5 2 3 2 9" xfId="15999"/>
    <cellStyle name="40% - uthevingsfarge 5 2 3 2_Tabell 4.5-4.7" xfId="15968"/>
    <cellStyle name="40% - uthevingsfarge 5 2 3 3" xfId="883"/>
    <cellStyle name="40% - uthevingsfarge 5 2 3 3 2" xfId="16001"/>
    <cellStyle name="40% - uthevingsfarge 5 2 3 3 2 2" xfId="16002"/>
    <cellStyle name="40% - uthevingsfarge 5 2 3 3 2 3" xfId="16003"/>
    <cellStyle name="40% - uthevingsfarge 5 2 3 3 3" xfId="16004"/>
    <cellStyle name="40% - uthevingsfarge 5 2 3 3 3 2" xfId="16005"/>
    <cellStyle name="40% - uthevingsfarge 5 2 3 3 3 3" xfId="16006"/>
    <cellStyle name="40% - uthevingsfarge 5 2 3 3 4" xfId="16007"/>
    <cellStyle name="40% - uthevingsfarge 5 2 3 3 5" xfId="16008"/>
    <cellStyle name="40% - uthevingsfarge 5 2 3 3_Tabell 4.5-4.7" xfId="16000"/>
    <cellStyle name="40% - uthevingsfarge 5 2 3 4" xfId="16009"/>
    <cellStyle name="40% - uthevingsfarge 5 2 3 4 2" xfId="16010"/>
    <cellStyle name="40% - uthevingsfarge 5 2 3 4 2 2" xfId="16011"/>
    <cellStyle name="40% - uthevingsfarge 5 2 3 4 2 3" xfId="16012"/>
    <cellStyle name="40% - uthevingsfarge 5 2 3 4 3" xfId="16013"/>
    <cellStyle name="40% - uthevingsfarge 5 2 3 4 3 2" xfId="16014"/>
    <cellStyle name="40% - uthevingsfarge 5 2 3 4 3 3" xfId="16015"/>
    <cellStyle name="40% - uthevingsfarge 5 2 3 4 4" xfId="16016"/>
    <cellStyle name="40% - uthevingsfarge 5 2 3 4 5" xfId="16017"/>
    <cellStyle name="40% - uthevingsfarge 5 2 3 5" xfId="16018"/>
    <cellStyle name="40% - uthevingsfarge 5 2 3 5 2" xfId="16019"/>
    <cellStyle name="40% - uthevingsfarge 5 2 3 5 3" xfId="16020"/>
    <cellStyle name="40% - uthevingsfarge 5 2 3 6" xfId="16021"/>
    <cellStyle name="40% - uthevingsfarge 5 2 3 6 2" xfId="16022"/>
    <cellStyle name="40% - uthevingsfarge 5 2 3 6 3" xfId="16023"/>
    <cellStyle name="40% - uthevingsfarge 5 2 3 7" xfId="16024"/>
    <cellStyle name="40% - uthevingsfarge 5 2 3 7 2" xfId="16025"/>
    <cellStyle name="40% - uthevingsfarge 5 2 3 8" xfId="16026"/>
    <cellStyle name="40% - uthevingsfarge 5 2 3 8 2" xfId="16027"/>
    <cellStyle name="40% - uthevingsfarge 5 2 3 9" xfId="16028"/>
    <cellStyle name="40% - uthevingsfarge 5 2 3_Tabell 4.5-4.7" xfId="15965"/>
    <cellStyle name="40% - uthevingsfarge 5 2 4" xfId="884"/>
    <cellStyle name="40% - uthevingsfarge 5 2 4 10" xfId="16030"/>
    <cellStyle name="40% - uthevingsfarge 5 2 4 2" xfId="885"/>
    <cellStyle name="40% - uthevingsfarge 5 2 4 2 2" xfId="16032"/>
    <cellStyle name="40% - uthevingsfarge 5 2 4 2 2 2" xfId="16033"/>
    <cellStyle name="40% - uthevingsfarge 5 2 4 2 2 3" xfId="16034"/>
    <cellStyle name="40% - uthevingsfarge 5 2 4 2 3" xfId="16035"/>
    <cellStyle name="40% - uthevingsfarge 5 2 4 2 3 2" xfId="16036"/>
    <cellStyle name="40% - uthevingsfarge 5 2 4 2 3 3" xfId="16037"/>
    <cellStyle name="40% - uthevingsfarge 5 2 4 2 4" xfId="16038"/>
    <cellStyle name="40% - uthevingsfarge 5 2 4 2 5" xfId="16039"/>
    <cellStyle name="40% - uthevingsfarge 5 2 4 2_Tabell 4.5-4.7" xfId="16031"/>
    <cellStyle name="40% - uthevingsfarge 5 2 4 3" xfId="16040"/>
    <cellStyle name="40% - uthevingsfarge 5 2 4 3 2" xfId="16041"/>
    <cellStyle name="40% - uthevingsfarge 5 2 4 3 2 2" xfId="16042"/>
    <cellStyle name="40% - uthevingsfarge 5 2 4 3 2 3" xfId="16043"/>
    <cellStyle name="40% - uthevingsfarge 5 2 4 3 3" xfId="16044"/>
    <cellStyle name="40% - uthevingsfarge 5 2 4 3 3 2" xfId="16045"/>
    <cellStyle name="40% - uthevingsfarge 5 2 4 3 3 3" xfId="16046"/>
    <cellStyle name="40% - uthevingsfarge 5 2 4 3 4" xfId="16047"/>
    <cellStyle name="40% - uthevingsfarge 5 2 4 3 5" xfId="16048"/>
    <cellStyle name="40% - uthevingsfarge 5 2 4 4" xfId="16049"/>
    <cellStyle name="40% - uthevingsfarge 5 2 4 4 2" xfId="16050"/>
    <cellStyle name="40% - uthevingsfarge 5 2 4 4 3" xfId="16051"/>
    <cellStyle name="40% - uthevingsfarge 5 2 4 5" xfId="16052"/>
    <cellStyle name="40% - uthevingsfarge 5 2 4 5 2" xfId="16053"/>
    <cellStyle name="40% - uthevingsfarge 5 2 4 5 3" xfId="16054"/>
    <cellStyle name="40% - uthevingsfarge 5 2 4 6" xfId="16055"/>
    <cellStyle name="40% - uthevingsfarge 5 2 4 6 2" xfId="16056"/>
    <cellStyle name="40% - uthevingsfarge 5 2 4 7" xfId="16057"/>
    <cellStyle name="40% - uthevingsfarge 5 2 4 7 2" xfId="16058"/>
    <cellStyle name="40% - uthevingsfarge 5 2 4 8" xfId="16059"/>
    <cellStyle name="40% - uthevingsfarge 5 2 4 9" xfId="16060"/>
    <cellStyle name="40% - uthevingsfarge 5 2 4_Tabell 4.5-4.7" xfId="16029"/>
    <cellStyle name="40% - uthevingsfarge 5 2 5" xfId="886"/>
    <cellStyle name="40% - uthevingsfarge 5 2 5 10" xfId="16062"/>
    <cellStyle name="40% - uthevingsfarge 5 2 5 2" xfId="887"/>
    <cellStyle name="40% - uthevingsfarge 5 2 5 2 2" xfId="16064"/>
    <cellStyle name="40% - uthevingsfarge 5 2 5 2 2 2" xfId="16065"/>
    <cellStyle name="40% - uthevingsfarge 5 2 5 2 2 3" xfId="16066"/>
    <cellStyle name="40% - uthevingsfarge 5 2 5 2 3" xfId="16067"/>
    <cellStyle name="40% - uthevingsfarge 5 2 5 2 3 2" xfId="16068"/>
    <cellStyle name="40% - uthevingsfarge 5 2 5 2 3 3" xfId="16069"/>
    <cellStyle name="40% - uthevingsfarge 5 2 5 2 4" xfId="16070"/>
    <cellStyle name="40% - uthevingsfarge 5 2 5 2 5" xfId="16071"/>
    <cellStyle name="40% - uthevingsfarge 5 2 5 2_Tabell 4.5-4.7" xfId="16063"/>
    <cellStyle name="40% - uthevingsfarge 5 2 5 3" xfId="16072"/>
    <cellStyle name="40% - uthevingsfarge 5 2 5 3 2" xfId="16073"/>
    <cellStyle name="40% - uthevingsfarge 5 2 5 3 2 2" xfId="16074"/>
    <cellStyle name="40% - uthevingsfarge 5 2 5 3 2 3" xfId="16075"/>
    <cellStyle name="40% - uthevingsfarge 5 2 5 3 3" xfId="16076"/>
    <cellStyle name="40% - uthevingsfarge 5 2 5 3 3 2" xfId="16077"/>
    <cellStyle name="40% - uthevingsfarge 5 2 5 3 3 3" xfId="16078"/>
    <cellStyle name="40% - uthevingsfarge 5 2 5 3 4" xfId="16079"/>
    <cellStyle name="40% - uthevingsfarge 5 2 5 3 5" xfId="16080"/>
    <cellStyle name="40% - uthevingsfarge 5 2 5 4" xfId="16081"/>
    <cellStyle name="40% - uthevingsfarge 5 2 5 4 2" xfId="16082"/>
    <cellStyle name="40% - uthevingsfarge 5 2 5 4 3" xfId="16083"/>
    <cellStyle name="40% - uthevingsfarge 5 2 5 5" xfId="16084"/>
    <cellStyle name="40% - uthevingsfarge 5 2 5 5 2" xfId="16085"/>
    <cellStyle name="40% - uthevingsfarge 5 2 5 5 3" xfId="16086"/>
    <cellStyle name="40% - uthevingsfarge 5 2 5 6" xfId="16087"/>
    <cellStyle name="40% - uthevingsfarge 5 2 5 6 2" xfId="16088"/>
    <cellStyle name="40% - uthevingsfarge 5 2 5 7" xfId="16089"/>
    <cellStyle name="40% - uthevingsfarge 5 2 5 7 2" xfId="16090"/>
    <cellStyle name="40% - uthevingsfarge 5 2 5 8" xfId="16091"/>
    <cellStyle name="40% - uthevingsfarge 5 2 5 9" xfId="16092"/>
    <cellStyle name="40% - uthevingsfarge 5 2 5_Tabell 4.5-4.7" xfId="16061"/>
    <cellStyle name="40% - uthevingsfarge 5 2 6" xfId="888"/>
    <cellStyle name="40% - uthevingsfarge 5 2 6 2" xfId="16094"/>
    <cellStyle name="40% - uthevingsfarge 5 2 6 2 2" xfId="16095"/>
    <cellStyle name="40% - uthevingsfarge 5 2 6 2 3" xfId="16096"/>
    <cellStyle name="40% - uthevingsfarge 5 2 6 3" xfId="16097"/>
    <cellStyle name="40% - uthevingsfarge 5 2 6 3 2" xfId="16098"/>
    <cellStyle name="40% - uthevingsfarge 5 2 6 3 3" xfId="16099"/>
    <cellStyle name="40% - uthevingsfarge 5 2 6 4" xfId="16100"/>
    <cellStyle name="40% - uthevingsfarge 5 2 6 5" xfId="16101"/>
    <cellStyle name="40% - uthevingsfarge 5 2 6_Tabell 4.5-4.7" xfId="16093"/>
    <cellStyle name="40% - uthevingsfarge 5 2 7" xfId="16102"/>
    <cellStyle name="40% - uthevingsfarge 5 2 7 2" xfId="16103"/>
    <cellStyle name="40% - uthevingsfarge 5 2 7 2 2" xfId="16104"/>
    <cellStyle name="40% - uthevingsfarge 5 2 7 2 3" xfId="16105"/>
    <cellStyle name="40% - uthevingsfarge 5 2 7 3" xfId="16106"/>
    <cellStyle name="40% - uthevingsfarge 5 2 7 3 2" xfId="16107"/>
    <cellStyle name="40% - uthevingsfarge 5 2 7 3 3" xfId="16108"/>
    <cellStyle name="40% - uthevingsfarge 5 2 7 4" xfId="16109"/>
    <cellStyle name="40% - uthevingsfarge 5 2 7 5" xfId="16110"/>
    <cellStyle name="40% - uthevingsfarge 5 2 8" xfId="16111"/>
    <cellStyle name="40% - uthevingsfarge 5 2 8 2" xfId="16112"/>
    <cellStyle name="40% - uthevingsfarge 5 2 8 3" xfId="16113"/>
    <cellStyle name="40% - uthevingsfarge 5 2 9" xfId="16114"/>
    <cellStyle name="40% - uthevingsfarge 5 2 9 2" xfId="16115"/>
    <cellStyle name="40% - uthevingsfarge 5 2 9 3" xfId="16116"/>
    <cellStyle name="40% - uthevingsfarge 5 2_Tabell 4.5-4.7" xfId="15829"/>
    <cellStyle name="40% - uthevingsfarge 5 3" xfId="889"/>
    <cellStyle name="40% - uthevingsfarge 5 3 10" xfId="16118"/>
    <cellStyle name="40% - uthevingsfarge 5 3 10 2" xfId="16119"/>
    <cellStyle name="40% - uthevingsfarge 5 3 11" xfId="16120"/>
    <cellStyle name="40% - uthevingsfarge 5 3 12" xfId="16121"/>
    <cellStyle name="40% - uthevingsfarge 5 3 13" xfId="16122"/>
    <cellStyle name="40% - uthevingsfarge 5 3 2" xfId="890"/>
    <cellStyle name="40% - uthevingsfarge 5 3 2 10" xfId="16124"/>
    <cellStyle name="40% - uthevingsfarge 5 3 2 11" xfId="16125"/>
    <cellStyle name="40% - uthevingsfarge 5 3 2 12" xfId="16126"/>
    <cellStyle name="40% - uthevingsfarge 5 3 2 2" xfId="891"/>
    <cellStyle name="40% - uthevingsfarge 5 3 2 2 10" xfId="16128"/>
    <cellStyle name="40% - uthevingsfarge 5 3 2 2 11" xfId="16129"/>
    <cellStyle name="40% - uthevingsfarge 5 3 2 2 2" xfId="892"/>
    <cellStyle name="40% - uthevingsfarge 5 3 2 2 2 10" xfId="16131"/>
    <cellStyle name="40% - uthevingsfarge 5 3 2 2 2 2" xfId="893"/>
    <cellStyle name="40% - uthevingsfarge 5 3 2 2 2 2 2" xfId="16133"/>
    <cellStyle name="40% - uthevingsfarge 5 3 2 2 2 2 2 2" xfId="16134"/>
    <cellStyle name="40% - uthevingsfarge 5 3 2 2 2 2 2 3" xfId="16135"/>
    <cellStyle name="40% - uthevingsfarge 5 3 2 2 2 2 3" xfId="16136"/>
    <cellStyle name="40% - uthevingsfarge 5 3 2 2 2 2 3 2" xfId="16137"/>
    <cellStyle name="40% - uthevingsfarge 5 3 2 2 2 2 3 3" xfId="16138"/>
    <cellStyle name="40% - uthevingsfarge 5 3 2 2 2 2 4" xfId="16139"/>
    <cellStyle name="40% - uthevingsfarge 5 3 2 2 2 2 5" xfId="16140"/>
    <cellStyle name="40% - uthevingsfarge 5 3 2 2 2 2_Tabell 4.5-4.7" xfId="16132"/>
    <cellStyle name="40% - uthevingsfarge 5 3 2 2 2 3" xfId="16141"/>
    <cellStyle name="40% - uthevingsfarge 5 3 2 2 2 3 2" xfId="16142"/>
    <cellStyle name="40% - uthevingsfarge 5 3 2 2 2 3 2 2" xfId="16143"/>
    <cellStyle name="40% - uthevingsfarge 5 3 2 2 2 3 2 3" xfId="16144"/>
    <cellStyle name="40% - uthevingsfarge 5 3 2 2 2 3 3" xfId="16145"/>
    <cellStyle name="40% - uthevingsfarge 5 3 2 2 2 3 3 2" xfId="16146"/>
    <cellStyle name="40% - uthevingsfarge 5 3 2 2 2 3 3 3" xfId="16147"/>
    <cellStyle name="40% - uthevingsfarge 5 3 2 2 2 3 4" xfId="16148"/>
    <cellStyle name="40% - uthevingsfarge 5 3 2 2 2 3 5" xfId="16149"/>
    <cellStyle name="40% - uthevingsfarge 5 3 2 2 2 4" xfId="16150"/>
    <cellStyle name="40% - uthevingsfarge 5 3 2 2 2 4 2" xfId="16151"/>
    <cellStyle name="40% - uthevingsfarge 5 3 2 2 2 4 3" xfId="16152"/>
    <cellStyle name="40% - uthevingsfarge 5 3 2 2 2 5" xfId="16153"/>
    <cellStyle name="40% - uthevingsfarge 5 3 2 2 2 5 2" xfId="16154"/>
    <cellStyle name="40% - uthevingsfarge 5 3 2 2 2 5 3" xfId="16155"/>
    <cellStyle name="40% - uthevingsfarge 5 3 2 2 2 6" xfId="16156"/>
    <cellStyle name="40% - uthevingsfarge 5 3 2 2 2 6 2" xfId="16157"/>
    <cellStyle name="40% - uthevingsfarge 5 3 2 2 2 7" xfId="16158"/>
    <cellStyle name="40% - uthevingsfarge 5 3 2 2 2 7 2" xfId="16159"/>
    <cellStyle name="40% - uthevingsfarge 5 3 2 2 2 8" xfId="16160"/>
    <cellStyle name="40% - uthevingsfarge 5 3 2 2 2 9" xfId="16161"/>
    <cellStyle name="40% - uthevingsfarge 5 3 2 2 2_Tabell 4.5-4.7" xfId="16130"/>
    <cellStyle name="40% - uthevingsfarge 5 3 2 2 3" xfId="894"/>
    <cellStyle name="40% - uthevingsfarge 5 3 2 2 3 2" xfId="16163"/>
    <cellStyle name="40% - uthevingsfarge 5 3 2 2 3 2 2" xfId="16164"/>
    <cellStyle name="40% - uthevingsfarge 5 3 2 2 3 2 3" xfId="16165"/>
    <cellStyle name="40% - uthevingsfarge 5 3 2 2 3 3" xfId="16166"/>
    <cellStyle name="40% - uthevingsfarge 5 3 2 2 3 3 2" xfId="16167"/>
    <cellStyle name="40% - uthevingsfarge 5 3 2 2 3 3 3" xfId="16168"/>
    <cellStyle name="40% - uthevingsfarge 5 3 2 2 3 4" xfId="16169"/>
    <cellStyle name="40% - uthevingsfarge 5 3 2 2 3 5" xfId="16170"/>
    <cellStyle name="40% - uthevingsfarge 5 3 2 2 3_Tabell 4.5-4.7" xfId="16162"/>
    <cellStyle name="40% - uthevingsfarge 5 3 2 2 4" xfId="16171"/>
    <cellStyle name="40% - uthevingsfarge 5 3 2 2 4 2" xfId="16172"/>
    <cellStyle name="40% - uthevingsfarge 5 3 2 2 4 2 2" xfId="16173"/>
    <cellStyle name="40% - uthevingsfarge 5 3 2 2 4 2 3" xfId="16174"/>
    <cellStyle name="40% - uthevingsfarge 5 3 2 2 4 3" xfId="16175"/>
    <cellStyle name="40% - uthevingsfarge 5 3 2 2 4 3 2" xfId="16176"/>
    <cellStyle name="40% - uthevingsfarge 5 3 2 2 4 3 3" xfId="16177"/>
    <cellStyle name="40% - uthevingsfarge 5 3 2 2 4 4" xfId="16178"/>
    <cellStyle name="40% - uthevingsfarge 5 3 2 2 4 5" xfId="16179"/>
    <cellStyle name="40% - uthevingsfarge 5 3 2 2 5" xfId="16180"/>
    <cellStyle name="40% - uthevingsfarge 5 3 2 2 5 2" xfId="16181"/>
    <cellStyle name="40% - uthevingsfarge 5 3 2 2 5 3" xfId="16182"/>
    <cellStyle name="40% - uthevingsfarge 5 3 2 2 6" xfId="16183"/>
    <cellStyle name="40% - uthevingsfarge 5 3 2 2 6 2" xfId="16184"/>
    <cellStyle name="40% - uthevingsfarge 5 3 2 2 6 3" xfId="16185"/>
    <cellStyle name="40% - uthevingsfarge 5 3 2 2 7" xfId="16186"/>
    <cellStyle name="40% - uthevingsfarge 5 3 2 2 7 2" xfId="16187"/>
    <cellStyle name="40% - uthevingsfarge 5 3 2 2 8" xfId="16188"/>
    <cellStyle name="40% - uthevingsfarge 5 3 2 2 8 2" xfId="16189"/>
    <cellStyle name="40% - uthevingsfarge 5 3 2 2 9" xfId="16190"/>
    <cellStyle name="40% - uthevingsfarge 5 3 2 2_Tabell 4.5-4.7" xfId="16127"/>
    <cellStyle name="40% - uthevingsfarge 5 3 2 3" xfId="895"/>
    <cellStyle name="40% - uthevingsfarge 5 3 2 3 10" xfId="16192"/>
    <cellStyle name="40% - uthevingsfarge 5 3 2 3 2" xfId="896"/>
    <cellStyle name="40% - uthevingsfarge 5 3 2 3 2 2" xfId="16194"/>
    <cellStyle name="40% - uthevingsfarge 5 3 2 3 2 2 2" xfId="16195"/>
    <cellStyle name="40% - uthevingsfarge 5 3 2 3 2 2 3" xfId="16196"/>
    <cellStyle name="40% - uthevingsfarge 5 3 2 3 2 3" xfId="16197"/>
    <cellStyle name="40% - uthevingsfarge 5 3 2 3 2 3 2" xfId="16198"/>
    <cellStyle name="40% - uthevingsfarge 5 3 2 3 2 3 3" xfId="16199"/>
    <cellStyle name="40% - uthevingsfarge 5 3 2 3 2 4" xfId="16200"/>
    <cellStyle name="40% - uthevingsfarge 5 3 2 3 2 5" xfId="16201"/>
    <cellStyle name="40% - uthevingsfarge 5 3 2 3 2_Tabell 4.5-4.7" xfId="16193"/>
    <cellStyle name="40% - uthevingsfarge 5 3 2 3 3" xfId="16202"/>
    <cellStyle name="40% - uthevingsfarge 5 3 2 3 3 2" xfId="16203"/>
    <cellStyle name="40% - uthevingsfarge 5 3 2 3 3 2 2" xfId="16204"/>
    <cellStyle name="40% - uthevingsfarge 5 3 2 3 3 2 3" xfId="16205"/>
    <cellStyle name="40% - uthevingsfarge 5 3 2 3 3 3" xfId="16206"/>
    <cellStyle name="40% - uthevingsfarge 5 3 2 3 3 3 2" xfId="16207"/>
    <cellStyle name="40% - uthevingsfarge 5 3 2 3 3 3 3" xfId="16208"/>
    <cellStyle name="40% - uthevingsfarge 5 3 2 3 3 4" xfId="16209"/>
    <cellStyle name="40% - uthevingsfarge 5 3 2 3 3 5" xfId="16210"/>
    <cellStyle name="40% - uthevingsfarge 5 3 2 3 4" xfId="16211"/>
    <cellStyle name="40% - uthevingsfarge 5 3 2 3 4 2" xfId="16212"/>
    <cellStyle name="40% - uthevingsfarge 5 3 2 3 4 3" xfId="16213"/>
    <cellStyle name="40% - uthevingsfarge 5 3 2 3 5" xfId="16214"/>
    <cellStyle name="40% - uthevingsfarge 5 3 2 3 5 2" xfId="16215"/>
    <cellStyle name="40% - uthevingsfarge 5 3 2 3 5 3" xfId="16216"/>
    <cellStyle name="40% - uthevingsfarge 5 3 2 3 6" xfId="16217"/>
    <cellStyle name="40% - uthevingsfarge 5 3 2 3 6 2" xfId="16218"/>
    <cellStyle name="40% - uthevingsfarge 5 3 2 3 7" xfId="16219"/>
    <cellStyle name="40% - uthevingsfarge 5 3 2 3 7 2" xfId="16220"/>
    <cellStyle name="40% - uthevingsfarge 5 3 2 3 8" xfId="16221"/>
    <cellStyle name="40% - uthevingsfarge 5 3 2 3 9" xfId="16222"/>
    <cellStyle name="40% - uthevingsfarge 5 3 2 3_Tabell 4.5-4.7" xfId="16191"/>
    <cellStyle name="40% - uthevingsfarge 5 3 2 4" xfId="897"/>
    <cellStyle name="40% - uthevingsfarge 5 3 2 4 2" xfId="16224"/>
    <cellStyle name="40% - uthevingsfarge 5 3 2 4 2 2" xfId="16225"/>
    <cellStyle name="40% - uthevingsfarge 5 3 2 4 2 3" xfId="16226"/>
    <cellStyle name="40% - uthevingsfarge 5 3 2 4 3" xfId="16227"/>
    <cellStyle name="40% - uthevingsfarge 5 3 2 4 3 2" xfId="16228"/>
    <cellStyle name="40% - uthevingsfarge 5 3 2 4 3 3" xfId="16229"/>
    <cellStyle name="40% - uthevingsfarge 5 3 2 4 4" xfId="16230"/>
    <cellStyle name="40% - uthevingsfarge 5 3 2 4 5" xfId="16231"/>
    <cellStyle name="40% - uthevingsfarge 5 3 2 4_Tabell 4.5-4.7" xfId="16223"/>
    <cellStyle name="40% - uthevingsfarge 5 3 2 5" xfId="16232"/>
    <cellStyle name="40% - uthevingsfarge 5 3 2 5 2" xfId="16233"/>
    <cellStyle name="40% - uthevingsfarge 5 3 2 5 2 2" xfId="16234"/>
    <cellStyle name="40% - uthevingsfarge 5 3 2 5 2 3" xfId="16235"/>
    <cellStyle name="40% - uthevingsfarge 5 3 2 5 3" xfId="16236"/>
    <cellStyle name="40% - uthevingsfarge 5 3 2 5 3 2" xfId="16237"/>
    <cellStyle name="40% - uthevingsfarge 5 3 2 5 3 3" xfId="16238"/>
    <cellStyle name="40% - uthevingsfarge 5 3 2 5 4" xfId="16239"/>
    <cellStyle name="40% - uthevingsfarge 5 3 2 5 5" xfId="16240"/>
    <cellStyle name="40% - uthevingsfarge 5 3 2 6" xfId="16241"/>
    <cellStyle name="40% - uthevingsfarge 5 3 2 6 2" xfId="16242"/>
    <cellStyle name="40% - uthevingsfarge 5 3 2 6 3" xfId="16243"/>
    <cellStyle name="40% - uthevingsfarge 5 3 2 7" xfId="16244"/>
    <cellStyle name="40% - uthevingsfarge 5 3 2 7 2" xfId="16245"/>
    <cellStyle name="40% - uthevingsfarge 5 3 2 7 3" xfId="16246"/>
    <cellStyle name="40% - uthevingsfarge 5 3 2 8" xfId="16247"/>
    <cellStyle name="40% - uthevingsfarge 5 3 2 8 2" xfId="16248"/>
    <cellStyle name="40% - uthevingsfarge 5 3 2 9" xfId="16249"/>
    <cellStyle name="40% - uthevingsfarge 5 3 2 9 2" xfId="16250"/>
    <cellStyle name="40% - uthevingsfarge 5 3 2_Tabell 4.5-4.7" xfId="16123"/>
    <cellStyle name="40% - uthevingsfarge 5 3 3" xfId="898"/>
    <cellStyle name="40% - uthevingsfarge 5 3 3 10" xfId="16252"/>
    <cellStyle name="40% - uthevingsfarge 5 3 3 11" xfId="16253"/>
    <cellStyle name="40% - uthevingsfarge 5 3 3 2" xfId="899"/>
    <cellStyle name="40% - uthevingsfarge 5 3 3 2 10" xfId="16255"/>
    <cellStyle name="40% - uthevingsfarge 5 3 3 2 2" xfId="900"/>
    <cellStyle name="40% - uthevingsfarge 5 3 3 2 2 2" xfId="16257"/>
    <cellStyle name="40% - uthevingsfarge 5 3 3 2 2 2 2" xfId="16258"/>
    <cellStyle name="40% - uthevingsfarge 5 3 3 2 2 2 3" xfId="16259"/>
    <cellStyle name="40% - uthevingsfarge 5 3 3 2 2 3" xfId="16260"/>
    <cellStyle name="40% - uthevingsfarge 5 3 3 2 2 3 2" xfId="16261"/>
    <cellStyle name="40% - uthevingsfarge 5 3 3 2 2 3 3" xfId="16262"/>
    <cellStyle name="40% - uthevingsfarge 5 3 3 2 2 4" xfId="16263"/>
    <cellStyle name="40% - uthevingsfarge 5 3 3 2 2 5" xfId="16264"/>
    <cellStyle name="40% - uthevingsfarge 5 3 3 2 2_Tabell 4.5-4.7" xfId="16256"/>
    <cellStyle name="40% - uthevingsfarge 5 3 3 2 3" xfId="16265"/>
    <cellStyle name="40% - uthevingsfarge 5 3 3 2 3 2" xfId="16266"/>
    <cellStyle name="40% - uthevingsfarge 5 3 3 2 3 2 2" xfId="16267"/>
    <cellStyle name="40% - uthevingsfarge 5 3 3 2 3 2 3" xfId="16268"/>
    <cellStyle name="40% - uthevingsfarge 5 3 3 2 3 3" xfId="16269"/>
    <cellStyle name="40% - uthevingsfarge 5 3 3 2 3 3 2" xfId="16270"/>
    <cellStyle name="40% - uthevingsfarge 5 3 3 2 3 3 3" xfId="16271"/>
    <cellStyle name="40% - uthevingsfarge 5 3 3 2 3 4" xfId="16272"/>
    <cellStyle name="40% - uthevingsfarge 5 3 3 2 3 5" xfId="16273"/>
    <cellStyle name="40% - uthevingsfarge 5 3 3 2 4" xfId="16274"/>
    <cellStyle name="40% - uthevingsfarge 5 3 3 2 4 2" xfId="16275"/>
    <cellStyle name="40% - uthevingsfarge 5 3 3 2 4 3" xfId="16276"/>
    <cellStyle name="40% - uthevingsfarge 5 3 3 2 5" xfId="16277"/>
    <cellStyle name="40% - uthevingsfarge 5 3 3 2 5 2" xfId="16278"/>
    <cellStyle name="40% - uthevingsfarge 5 3 3 2 5 3" xfId="16279"/>
    <cellStyle name="40% - uthevingsfarge 5 3 3 2 6" xfId="16280"/>
    <cellStyle name="40% - uthevingsfarge 5 3 3 2 6 2" xfId="16281"/>
    <cellStyle name="40% - uthevingsfarge 5 3 3 2 7" xfId="16282"/>
    <cellStyle name="40% - uthevingsfarge 5 3 3 2 7 2" xfId="16283"/>
    <cellStyle name="40% - uthevingsfarge 5 3 3 2 8" xfId="16284"/>
    <cellStyle name="40% - uthevingsfarge 5 3 3 2 9" xfId="16285"/>
    <cellStyle name="40% - uthevingsfarge 5 3 3 2_Tabell 4.5-4.7" xfId="16254"/>
    <cellStyle name="40% - uthevingsfarge 5 3 3 3" xfId="901"/>
    <cellStyle name="40% - uthevingsfarge 5 3 3 3 2" xfId="16287"/>
    <cellStyle name="40% - uthevingsfarge 5 3 3 3 2 2" xfId="16288"/>
    <cellStyle name="40% - uthevingsfarge 5 3 3 3 2 3" xfId="16289"/>
    <cellStyle name="40% - uthevingsfarge 5 3 3 3 3" xfId="16290"/>
    <cellStyle name="40% - uthevingsfarge 5 3 3 3 3 2" xfId="16291"/>
    <cellStyle name="40% - uthevingsfarge 5 3 3 3 3 3" xfId="16292"/>
    <cellStyle name="40% - uthevingsfarge 5 3 3 3 4" xfId="16293"/>
    <cellStyle name="40% - uthevingsfarge 5 3 3 3 5" xfId="16294"/>
    <cellStyle name="40% - uthevingsfarge 5 3 3 3_Tabell 4.5-4.7" xfId="16286"/>
    <cellStyle name="40% - uthevingsfarge 5 3 3 4" xfId="16295"/>
    <cellStyle name="40% - uthevingsfarge 5 3 3 4 2" xfId="16296"/>
    <cellStyle name="40% - uthevingsfarge 5 3 3 4 2 2" xfId="16297"/>
    <cellStyle name="40% - uthevingsfarge 5 3 3 4 2 3" xfId="16298"/>
    <cellStyle name="40% - uthevingsfarge 5 3 3 4 3" xfId="16299"/>
    <cellStyle name="40% - uthevingsfarge 5 3 3 4 3 2" xfId="16300"/>
    <cellStyle name="40% - uthevingsfarge 5 3 3 4 3 3" xfId="16301"/>
    <cellStyle name="40% - uthevingsfarge 5 3 3 4 4" xfId="16302"/>
    <cellStyle name="40% - uthevingsfarge 5 3 3 4 5" xfId="16303"/>
    <cellStyle name="40% - uthevingsfarge 5 3 3 5" xfId="16304"/>
    <cellStyle name="40% - uthevingsfarge 5 3 3 5 2" xfId="16305"/>
    <cellStyle name="40% - uthevingsfarge 5 3 3 5 3" xfId="16306"/>
    <cellStyle name="40% - uthevingsfarge 5 3 3 6" xfId="16307"/>
    <cellStyle name="40% - uthevingsfarge 5 3 3 6 2" xfId="16308"/>
    <cellStyle name="40% - uthevingsfarge 5 3 3 6 3" xfId="16309"/>
    <cellStyle name="40% - uthevingsfarge 5 3 3 7" xfId="16310"/>
    <cellStyle name="40% - uthevingsfarge 5 3 3 7 2" xfId="16311"/>
    <cellStyle name="40% - uthevingsfarge 5 3 3 8" xfId="16312"/>
    <cellStyle name="40% - uthevingsfarge 5 3 3 8 2" xfId="16313"/>
    <cellStyle name="40% - uthevingsfarge 5 3 3 9" xfId="16314"/>
    <cellStyle name="40% - uthevingsfarge 5 3 3_Tabell 4.5-4.7" xfId="16251"/>
    <cellStyle name="40% - uthevingsfarge 5 3 4" xfId="902"/>
    <cellStyle name="40% - uthevingsfarge 5 3 4 10" xfId="16316"/>
    <cellStyle name="40% - uthevingsfarge 5 3 4 2" xfId="903"/>
    <cellStyle name="40% - uthevingsfarge 5 3 4 2 2" xfId="16318"/>
    <cellStyle name="40% - uthevingsfarge 5 3 4 2 2 2" xfId="16319"/>
    <cellStyle name="40% - uthevingsfarge 5 3 4 2 2 3" xfId="16320"/>
    <cellStyle name="40% - uthevingsfarge 5 3 4 2 3" xfId="16321"/>
    <cellStyle name="40% - uthevingsfarge 5 3 4 2 3 2" xfId="16322"/>
    <cellStyle name="40% - uthevingsfarge 5 3 4 2 3 3" xfId="16323"/>
    <cellStyle name="40% - uthevingsfarge 5 3 4 2 4" xfId="16324"/>
    <cellStyle name="40% - uthevingsfarge 5 3 4 2 5" xfId="16325"/>
    <cellStyle name="40% - uthevingsfarge 5 3 4 2_Tabell 4.5-4.7" xfId="16317"/>
    <cellStyle name="40% - uthevingsfarge 5 3 4 3" xfId="16326"/>
    <cellStyle name="40% - uthevingsfarge 5 3 4 3 2" xfId="16327"/>
    <cellStyle name="40% - uthevingsfarge 5 3 4 3 2 2" xfId="16328"/>
    <cellStyle name="40% - uthevingsfarge 5 3 4 3 2 3" xfId="16329"/>
    <cellStyle name="40% - uthevingsfarge 5 3 4 3 3" xfId="16330"/>
    <cellStyle name="40% - uthevingsfarge 5 3 4 3 3 2" xfId="16331"/>
    <cellStyle name="40% - uthevingsfarge 5 3 4 3 3 3" xfId="16332"/>
    <cellStyle name="40% - uthevingsfarge 5 3 4 3 4" xfId="16333"/>
    <cellStyle name="40% - uthevingsfarge 5 3 4 3 5" xfId="16334"/>
    <cellStyle name="40% - uthevingsfarge 5 3 4 4" xfId="16335"/>
    <cellStyle name="40% - uthevingsfarge 5 3 4 4 2" xfId="16336"/>
    <cellStyle name="40% - uthevingsfarge 5 3 4 4 3" xfId="16337"/>
    <cellStyle name="40% - uthevingsfarge 5 3 4 5" xfId="16338"/>
    <cellStyle name="40% - uthevingsfarge 5 3 4 5 2" xfId="16339"/>
    <cellStyle name="40% - uthevingsfarge 5 3 4 5 3" xfId="16340"/>
    <cellStyle name="40% - uthevingsfarge 5 3 4 6" xfId="16341"/>
    <cellStyle name="40% - uthevingsfarge 5 3 4 6 2" xfId="16342"/>
    <cellStyle name="40% - uthevingsfarge 5 3 4 7" xfId="16343"/>
    <cellStyle name="40% - uthevingsfarge 5 3 4 7 2" xfId="16344"/>
    <cellStyle name="40% - uthevingsfarge 5 3 4 8" xfId="16345"/>
    <cellStyle name="40% - uthevingsfarge 5 3 4 9" xfId="16346"/>
    <cellStyle name="40% - uthevingsfarge 5 3 4_Tabell 4.5-4.7" xfId="16315"/>
    <cellStyle name="40% - uthevingsfarge 5 3 5" xfId="904"/>
    <cellStyle name="40% - uthevingsfarge 5 3 5 2" xfId="16348"/>
    <cellStyle name="40% - uthevingsfarge 5 3 5 2 2" xfId="16349"/>
    <cellStyle name="40% - uthevingsfarge 5 3 5 2 3" xfId="16350"/>
    <cellStyle name="40% - uthevingsfarge 5 3 5 3" xfId="16351"/>
    <cellStyle name="40% - uthevingsfarge 5 3 5 3 2" xfId="16352"/>
    <cellStyle name="40% - uthevingsfarge 5 3 5 3 3" xfId="16353"/>
    <cellStyle name="40% - uthevingsfarge 5 3 5 4" xfId="16354"/>
    <cellStyle name="40% - uthevingsfarge 5 3 5 5" xfId="16355"/>
    <cellStyle name="40% - uthevingsfarge 5 3 5_Tabell 4.5-4.7" xfId="16347"/>
    <cellStyle name="40% - uthevingsfarge 5 3 6" xfId="16356"/>
    <cellStyle name="40% - uthevingsfarge 5 3 6 2" xfId="16357"/>
    <cellStyle name="40% - uthevingsfarge 5 3 6 2 2" xfId="16358"/>
    <cellStyle name="40% - uthevingsfarge 5 3 6 2 3" xfId="16359"/>
    <cellStyle name="40% - uthevingsfarge 5 3 6 3" xfId="16360"/>
    <cellStyle name="40% - uthevingsfarge 5 3 6 3 2" xfId="16361"/>
    <cellStyle name="40% - uthevingsfarge 5 3 6 3 3" xfId="16362"/>
    <cellStyle name="40% - uthevingsfarge 5 3 6 4" xfId="16363"/>
    <cellStyle name="40% - uthevingsfarge 5 3 6 5" xfId="16364"/>
    <cellStyle name="40% - uthevingsfarge 5 3 7" xfId="16365"/>
    <cellStyle name="40% - uthevingsfarge 5 3 7 2" xfId="16366"/>
    <cellStyle name="40% - uthevingsfarge 5 3 7 3" xfId="16367"/>
    <cellStyle name="40% - uthevingsfarge 5 3 8" xfId="16368"/>
    <cellStyle name="40% - uthevingsfarge 5 3 8 2" xfId="16369"/>
    <cellStyle name="40% - uthevingsfarge 5 3 8 3" xfId="16370"/>
    <cellStyle name="40% - uthevingsfarge 5 3 9" xfId="16371"/>
    <cellStyle name="40% - uthevingsfarge 5 3 9 2" xfId="16372"/>
    <cellStyle name="40% - uthevingsfarge 5 3_Tabell 4.5-4.7" xfId="16117"/>
    <cellStyle name="40% - uthevingsfarge 5 4" xfId="905"/>
    <cellStyle name="40% - uthevingsfarge 5 4 10" xfId="16374"/>
    <cellStyle name="40% - uthevingsfarge 5 4 10 2" xfId="16375"/>
    <cellStyle name="40% - uthevingsfarge 5 4 11" xfId="16376"/>
    <cellStyle name="40% - uthevingsfarge 5 4 12" xfId="16377"/>
    <cellStyle name="40% - uthevingsfarge 5 4 13" xfId="16378"/>
    <cellStyle name="40% - uthevingsfarge 5 4 2" xfId="906"/>
    <cellStyle name="40% - uthevingsfarge 5 4 2 10" xfId="16380"/>
    <cellStyle name="40% - uthevingsfarge 5 4 2 11" xfId="16381"/>
    <cellStyle name="40% - uthevingsfarge 5 4 2 12" xfId="16382"/>
    <cellStyle name="40% - uthevingsfarge 5 4 2 2" xfId="907"/>
    <cellStyle name="40% - uthevingsfarge 5 4 2 2 10" xfId="16384"/>
    <cellStyle name="40% - uthevingsfarge 5 4 2 2 11" xfId="16385"/>
    <cellStyle name="40% - uthevingsfarge 5 4 2 2 2" xfId="908"/>
    <cellStyle name="40% - uthevingsfarge 5 4 2 2 2 10" xfId="16387"/>
    <cellStyle name="40% - uthevingsfarge 5 4 2 2 2 2" xfId="909"/>
    <cellStyle name="40% - uthevingsfarge 5 4 2 2 2 2 2" xfId="16389"/>
    <cellStyle name="40% - uthevingsfarge 5 4 2 2 2 2 2 2" xfId="16390"/>
    <cellStyle name="40% - uthevingsfarge 5 4 2 2 2 2 2 3" xfId="16391"/>
    <cellStyle name="40% - uthevingsfarge 5 4 2 2 2 2 3" xfId="16392"/>
    <cellStyle name="40% - uthevingsfarge 5 4 2 2 2 2 3 2" xfId="16393"/>
    <cellStyle name="40% - uthevingsfarge 5 4 2 2 2 2 3 3" xfId="16394"/>
    <cellStyle name="40% - uthevingsfarge 5 4 2 2 2 2 4" xfId="16395"/>
    <cellStyle name="40% - uthevingsfarge 5 4 2 2 2 2 5" xfId="16396"/>
    <cellStyle name="40% - uthevingsfarge 5 4 2 2 2 2_Tabell 4.5-4.7" xfId="16388"/>
    <cellStyle name="40% - uthevingsfarge 5 4 2 2 2 3" xfId="16397"/>
    <cellStyle name="40% - uthevingsfarge 5 4 2 2 2 3 2" xfId="16398"/>
    <cellStyle name="40% - uthevingsfarge 5 4 2 2 2 3 2 2" xfId="16399"/>
    <cellStyle name="40% - uthevingsfarge 5 4 2 2 2 3 2 3" xfId="16400"/>
    <cellStyle name="40% - uthevingsfarge 5 4 2 2 2 3 3" xfId="16401"/>
    <cellStyle name="40% - uthevingsfarge 5 4 2 2 2 3 3 2" xfId="16402"/>
    <cellStyle name="40% - uthevingsfarge 5 4 2 2 2 3 3 3" xfId="16403"/>
    <cellStyle name="40% - uthevingsfarge 5 4 2 2 2 3 4" xfId="16404"/>
    <cellStyle name="40% - uthevingsfarge 5 4 2 2 2 3 5" xfId="16405"/>
    <cellStyle name="40% - uthevingsfarge 5 4 2 2 2 4" xfId="16406"/>
    <cellStyle name="40% - uthevingsfarge 5 4 2 2 2 4 2" xfId="16407"/>
    <cellStyle name="40% - uthevingsfarge 5 4 2 2 2 4 3" xfId="16408"/>
    <cellStyle name="40% - uthevingsfarge 5 4 2 2 2 5" xfId="16409"/>
    <cellStyle name="40% - uthevingsfarge 5 4 2 2 2 5 2" xfId="16410"/>
    <cellStyle name="40% - uthevingsfarge 5 4 2 2 2 5 3" xfId="16411"/>
    <cellStyle name="40% - uthevingsfarge 5 4 2 2 2 6" xfId="16412"/>
    <cellStyle name="40% - uthevingsfarge 5 4 2 2 2 6 2" xfId="16413"/>
    <cellStyle name="40% - uthevingsfarge 5 4 2 2 2 7" xfId="16414"/>
    <cellStyle name="40% - uthevingsfarge 5 4 2 2 2 7 2" xfId="16415"/>
    <cellStyle name="40% - uthevingsfarge 5 4 2 2 2 8" xfId="16416"/>
    <cellStyle name="40% - uthevingsfarge 5 4 2 2 2 9" xfId="16417"/>
    <cellStyle name="40% - uthevingsfarge 5 4 2 2 2_Tabell 4.5-4.7" xfId="16386"/>
    <cellStyle name="40% - uthevingsfarge 5 4 2 2 3" xfId="910"/>
    <cellStyle name="40% - uthevingsfarge 5 4 2 2 3 2" xfId="16419"/>
    <cellStyle name="40% - uthevingsfarge 5 4 2 2 3 2 2" xfId="16420"/>
    <cellStyle name="40% - uthevingsfarge 5 4 2 2 3 2 3" xfId="16421"/>
    <cellStyle name="40% - uthevingsfarge 5 4 2 2 3 3" xfId="16422"/>
    <cellStyle name="40% - uthevingsfarge 5 4 2 2 3 3 2" xfId="16423"/>
    <cellStyle name="40% - uthevingsfarge 5 4 2 2 3 3 3" xfId="16424"/>
    <cellStyle name="40% - uthevingsfarge 5 4 2 2 3 4" xfId="16425"/>
    <cellStyle name="40% - uthevingsfarge 5 4 2 2 3 5" xfId="16426"/>
    <cellStyle name="40% - uthevingsfarge 5 4 2 2 3_Tabell 4.5-4.7" xfId="16418"/>
    <cellStyle name="40% - uthevingsfarge 5 4 2 2 4" xfId="16427"/>
    <cellStyle name="40% - uthevingsfarge 5 4 2 2 4 2" xfId="16428"/>
    <cellStyle name="40% - uthevingsfarge 5 4 2 2 4 2 2" xfId="16429"/>
    <cellStyle name="40% - uthevingsfarge 5 4 2 2 4 2 3" xfId="16430"/>
    <cellStyle name="40% - uthevingsfarge 5 4 2 2 4 3" xfId="16431"/>
    <cellStyle name="40% - uthevingsfarge 5 4 2 2 4 3 2" xfId="16432"/>
    <cellStyle name="40% - uthevingsfarge 5 4 2 2 4 3 3" xfId="16433"/>
    <cellStyle name="40% - uthevingsfarge 5 4 2 2 4 4" xfId="16434"/>
    <cellStyle name="40% - uthevingsfarge 5 4 2 2 4 5" xfId="16435"/>
    <cellStyle name="40% - uthevingsfarge 5 4 2 2 5" xfId="16436"/>
    <cellStyle name="40% - uthevingsfarge 5 4 2 2 5 2" xfId="16437"/>
    <cellStyle name="40% - uthevingsfarge 5 4 2 2 5 3" xfId="16438"/>
    <cellStyle name="40% - uthevingsfarge 5 4 2 2 6" xfId="16439"/>
    <cellStyle name="40% - uthevingsfarge 5 4 2 2 6 2" xfId="16440"/>
    <cellStyle name="40% - uthevingsfarge 5 4 2 2 6 3" xfId="16441"/>
    <cellStyle name="40% - uthevingsfarge 5 4 2 2 7" xfId="16442"/>
    <cellStyle name="40% - uthevingsfarge 5 4 2 2 7 2" xfId="16443"/>
    <cellStyle name="40% - uthevingsfarge 5 4 2 2 8" xfId="16444"/>
    <cellStyle name="40% - uthevingsfarge 5 4 2 2 8 2" xfId="16445"/>
    <cellStyle name="40% - uthevingsfarge 5 4 2 2 9" xfId="16446"/>
    <cellStyle name="40% - uthevingsfarge 5 4 2 2_Tabell 4.5-4.7" xfId="16383"/>
    <cellStyle name="40% - uthevingsfarge 5 4 2 3" xfId="911"/>
    <cellStyle name="40% - uthevingsfarge 5 4 2 3 10" xfId="16448"/>
    <cellStyle name="40% - uthevingsfarge 5 4 2 3 2" xfId="912"/>
    <cellStyle name="40% - uthevingsfarge 5 4 2 3 2 2" xfId="16450"/>
    <cellStyle name="40% - uthevingsfarge 5 4 2 3 2 2 2" xfId="16451"/>
    <cellStyle name="40% - uthevingsfarge 5 4 2 3 2 2 3" xfId="16452"/>
    <cellStyle name="40% - uthevingsfarge 5 4 2 3 2 3" xfId="16453"/>
    <cellStyle name="40% - uthevingsfarge 5 4 2 3 2 3 2" xfId="16454"/>
    <cellStyle name="40% - uthevingsfarge 5 4 2 3 2 3 3" xfId="16455"/>
    <cellStyle name="40% - uthevingsfarge 5 4 2 3 2 4" xfId="16456"/>
    <cellStyle name="40% - uthevingsfarge 5 4 2 3 2 5" xfId="16457"/>
    <cellStyle name="40% - uthevingsfarge 5 4 2 3 2_Tabell 4.5-4.7" xfId="16449"/>
    <cellStyle name="40% - uthevingsfarge 5 4 2 3 3" xfId="16458"/>
    <cellStyle name="40% - uthevingsfarge 5 4 2 3 3 2" xfId="16459"/>
    <cellStyle name="40% - uthevingsfarge 5 4 2 3 3 2 2" xfId="16460"/>
    <cellStyle name="40% - uthevingsfarge 5 4 2 3 3 2 3" xfId="16461"/>
    <cellStyle name="40% - uthevingsfarge 5 4 2 3 3 3" xfId="16462"/>
    <cellStyle name="40% - uthevingsfarge 5 4 2 3 3 3 2" xfId="16463"/>
    <cellStyle name="40% - uthevingsfarge 5 4 2 3 3 3 3" xfId="16464"/>
    <cellStyle name="40% - uthevingsfarge 5 4 2 3 3 4" xfId="16465"/>
    <cellStyle name="40% - uthevingsfarge 5 4 2 3 3 5" xfId="16466"/>
    <cellStyle name="40% - uthevingsfarge 5 4 2 3 4" xfId="16467"/>
    <cellStyle name="40% - uthevingsfarge 5 4 2 3 4 2" xfId="16468"/>
    <cellStyle name="40% - uthevingsfarge 5 4 2 3 4 3" xfId="16469"/>
    <cellStyle name="40% - uthevingsfarge 5 4 2 3 5" xfId="16470"/>
    <cellStyle name="40% - uthevingsfarge 5 4 2 3 5 2" xfId="16471"/>
    <cellStyle name="40% - uthevingsfarge 5 4 2 3 5 3" xfId="16472"/>
    <cellStyle name="40% - uthevingsfarge 5 4 2 3 6" xfId="16473"/>
    <cellStyle name="40% - uthevingsfarge 5 4 2 3 6 2" xfId="16474"/>
    <cellStyle name="40% - uthevingsfarge 5 4 2 3 7" xfId="16475"/>
    <cellStyle name="40% - uthevingsfarge 5 4 2 3 7 2" xfId="16476"/>
    <cellStyle name="40% - uthevingsfarge 5 4 2 3 8" xfId="16477"/>
    <cellStyle name="40% - uthevingsfarge 5 4 2 3 9" xfId="16478"/>
    <cellStyle name="40% - uthevingsfarge 5 4 2 3_Tabell 4.5-4.7" xfId="16447"/>
    <cellStyle name="40% - uthevingsfarge 5 4 2 4" xfId="913"/>
    <cellStyle name="40% - uthevingsfarge 5 4 2 4 2" xfId="16480"/>
    <cellStyle name="40% - uthevingsfarge 5 4 2 4 2 2" xfId="16481"/>
    <cellStyle name="40% - uthevingsfarge 5 4 2 4 2 3" xfId="16482"/>
    <cellStyle name="40% - uthevingsfarge 5 4 2 4 3" xfId="16483"/>
    <cellStyle name="40% - uthevingsfarge 5 4 2 4 3 2" xfId="16484"/>
    <cellStyle name="40% - uthevingsfarge 5 4 2 4 3 3" xfId="16485"/>
    <cellStyle name="40% - uthevingsfarge 5 4 2 4 4" xfId="16486"/>
    <cellStyle name="40% - uthevingsfarge 5 4 2 4 5" xfId="16487"/>
    <cellStyle name="40% - uthevingsfarge 5 4 2 4_Tabell 4.5-4.7" xfId="16479"/>
    <cellStyle name="40% - uthevingsfarge 5 4 2 5" xfId="16488"/>
    <cellStyle name="40% - uthevingsfarge 5 4 2 5 2" xfId="16489"/>
    <cellStyle name="40% - uthevingsfarge 5 4 2 5 2 2" xfId="16490"/>
    <cellStyle name="40% - uthevingsfarge 5 4 2 5 2 3" xfId="16491"/>
    <cellStyle name="40% - uthevingsfarge 5 4 2 5 3" xfId="16492"/>
    <cellStyle name="40% - uthevingsfarge 5 4 2 5 3 2" xfId="16493"/>
    <cellStyle name="40% - uthevingsfarge 5 4 2 5 3 3" xfId="16494"/>
    <cellStyle name="40% - uthevingsfarge 5 4 2 5 4" xfId="16495"/>
    <cellStyle name="40% - uthevingsfarge 5 4 2 5 5" xfId="16496"/>
    <cellStyle name="40% - uthevingsfarge 5 4 2 6" xfId="16497"/>
    <cellStyle name="40% - uthevingsfarge 5 4 2 6 2" xfId="16498"/>
    <cellStyle name="40% - uthevingsfarge 5 4 2 6 3" xfId="16499"/>
    <cellStyle name="40% - uthevingsfarge 5 4 2 7" xfId="16500"/>
    <cellStyle name="40% - uthevingsfarge 5 4 2 7 2" xfId="16501"/>
    <cellStyle name="40% - uthevingsfarge 5 4 2 7 3" xfId="16502"/>
    <cellStyle name="40% - uthevingsfarge 5 4 2 8" xfId="16503"/>
    <cellStyle name="40% - uthevingsfarge 5 4 2 8 2" xfId="16504"/>
    <cellStyle name="40% - uthevingsfarge 5 4 2 9" xfId="16505"/>
    <cellStyle name="40% - uthevingsfarge 5 4 2 9 2" xfId="16506"/>
    <cellStyle name="40% - uthevingsfarge 5 4 2_Tabell 4.5-4.7" xfId="16379"/>
    <cellStyle name="40% - uthevingsfarge 5 4 3" xfId="914"/>
    <cellStyle name="40% - uthevingsfarge 5 4 3 10" xfId="16508"/>
    <cellStyle name="40% - uthevingsfarge 5 4 3 11" xfId="16509"/>
    <cellStyle name="40% - uthevingsfarge 5 4 3 2" xfId="915"/>
    <cellStyle name="40% - uthevingsfarge 5 4 3 2 10" xfId="16511"/>
    <cellStyle name="40% - uthevingsfarge 5 4 3 2 2" xfId="916"/>
    <cellStyle name="40% - uthevingsfarge 5 4 3 2 2 2" xfId="16513"/>
    <cellStyle name="40% - uthevingsfarge 5 4 3 2 2 2 2" xfId="16514"/>
    <cellStyle name="40% - uthevingsfarge 5 4 3 2 2 2 3" xfId="16515"/>
    <cellStyle name="40% - uthevingsfarge 5 4 3 2 2 3" xfId="16516"/>
    <cellStyle name="40% - uthevingsfarge 5 4 3 2 2 3 2" xfId="16517"/>
    <cellStyle name="40% - uthevingsfarge 5 4 3 2 2 3 3" xfId="16518"/>
    <cellStyle name="40% - uthevingsfarge 5 4 3 2 2 4" xfId="16519"/>
    <cellStyle name="40% - uthevingsfarge 5 4 3 2 2 5" xfId="16520"/>
    <cellStyle name="40% - uthevingsfarge 5 4 3 2 2_Tabell 4.5-4.7" xfId="16512"/>
    <cellStyle name="40% - uthevingsfarge 5 4 3 2 3" xfId="16521"/>
    <cellStyle name="40% - uthevingsfarge 5 4 3 2 3 2" xfId="16522"/>
    <cellStyle name="40% - uthevingsfarge 5 4 3 2 3 2 2" xfId="16523"/>
    <cellStyle name="40% - uthevingsfarge 5 4 3 2 3 2 3" xfId="16524"/>
    <cellStyle name="40% - uthevingsfarge 5 4 3 2 3 3" xfId="16525"/>
    <cellStyle name="40% - uthevingsfarge 5 4 3 2 3 3 2" xfId="16526"/>
    <cellStyle name="40% - uthevingsfarge 5 4 3 2 3 3 3" xfId="16527"/>
    <cellStyle name="40% - uthevingsfarge 5 4 3 2 3 4" xfId="16528"/>
    <cellStyle name="40% - uthevingsfarge 5 4 3 2 3 5" xfId="16529"/>
    <cellStyle name="40% - uthevingsfarge 5 4 3 2 4" xfId="16530"/>
    <cellStyle name="40% - uthevingsfarge 5 4 3 2 4 2" xfId="16531"/>
    <cellStyle name="40% - uthevingsfarge 5 4 3 2 4 3" xfId="16532"/>
    <cellStyle name="40% - uthevingsfarge 5 4 3 2 5" xfId="16533"/>
    <cellStyle name="40% - uthevingsfarge 5 4 3 2 5 2" xfId="16534"/>
    <cellStyle name="40% - uthevingsfarge 5 4 3 2 5 3" xfId="16535"/>
    <cellStyle name="40% - uthevingsfarge 5 4 3 2 6" xfId="16536"/>
    <cellStyle name="40% - uthevingsfarge 5 4 3 2 6 2" xfId="16537"/>
    <cellStyle name="40% - uthevingsfarge 5 4 3 2 7" xfId="16538"/>
    <cellStyle name="40% - uthevingsfarge 5 4 3 2 7 2" xfId="16539"/>
    <cellStyle name="40% - uthevingsfarge 5 4 3 2 8" xfId="16540"/>
    <cellStyle name="40% - uthevingsfarge 5 4 3 2 9" xfId="16541"/>
    <cellStyle name="40% - uthevingsfarge 5 4 3 2_Tabell 4.5-4.7" xfId="16510"/>
    <cellStyle name="40% - uthevingsfarge 5 4 3 3" xfId="917"/>
    <cellStyle name="40% - uthevingsfarge 5 4 3 3 2" xfId="16543"/>
    <cellStyle name="40% - uthevingsfarge 5 4 3 3 2 2" xfId="16544"/>
    <cellStyle name="40% - uthevingsfarge 5 4 3 3 2 3" xfId="16545"/>
    <cellStyle name="40% - uthevingsfarge 5 4 3 3 3" xfId="16546"/>
    <cellStyle name="40% - uthevingsfarge 5 4 3 3 3 2" xfId="16547"/>
    <cellStyle name="40% - uthevingsfarge 5 4 3 3 3 3" xfId="16548"/>
    <cellStyle name="40% - uthevingsfarge 5 4 3 3 4" xfId="16549"/>
    <cellStyle name="40% - uthevingsfarge 5 4 3 3 5" xfId="16550"/>
    <cellStyle name="40% - uthevingsfarge 5 4 3 3_Tabell 4.5-4.7" xfId="16542"/>
    <cellStyle name="40% - uthevingsfarge 5 4 3 4" xfId="16551"/>
    <cellStyle name="40% - uthevingsfarge 5 4 3 4 2" xfId="16552"/>
    <cellStyle name="40% - uthevingsfarge 5 4 3 4 2 2" xfId="16553"/>
    <cellStyle name="40% - uthevingsfarge 5 4 3 4 2 3" xfId="16554"/>
    <cellStyle name="40% - uthevingsfarge 5 4 3 4 3" xfId="16555"/>
    <cellStyle name="40% - uthevingsfarge 5 4 3 4 3 2" xfId="16556"/>
    <cellStyle name="40% - uthevingsfarge 5 4 3 4 3 3" xfId="16557"/>
    <cellStyle name="40% - uthevingsfarge 5 4 3 4 4" xfId="16558"/>
    <cellStyle name="40% - uthevingsfarge 5 4 3 4 5" xfId="16559"/>
    <cellStyle name="40% - uthevingsfarge 5 4 3 5" xfId="16560"/>
    <cellStyle name="40% - uthevingsfarge 5 4 3 5 2" xfId="16561"/>
    <cellStyle name="40% - uthevingsfarge 5 4 3 5 3" xfId="16562"/>
    <cellStyle name="40% - uthevingsfarge 5 4 3 6" xfId="16563"/>
    <cellStyle name="40% - uthevingsfarge 5 4 3 6 2" xfId="16564"/>
    <cellStyle name="40% - uthevingsfarge 5 4 3 6 3" xfId="16565"/>
    <cellStyle name="40% - uthevingsfarge 5 4 3 7" xfId="16566"/>
    <cellStyle name="40% - uthevingsfarge 5 4 3 7 2" xfId="16567"/>
    <cellStyle name="40% - uthevingsfarge 5 4 3 8" xfId="16568"/>
    <cellStyle name="40% - uthevingsfarge 5 4 3 8 2" xfId="16569"/>
    <cellStyle name="40% - uthevingsfarge 5 4 3 9" xfId="16570"/>
    <cellStyle name="40% - uthevingsfarge 5 4 3_Tabell 4.5-4.7" xfId="16507"/>
    <cellStyle name="40% - uthevingsfarge 5 4 4" xfId="918"/>
    <cellStyle name="40% - uthevingsfarge 5 4 4 10" xfId="16572"/>
    <cellStyle name="40% - uthevingsfarge 5 4 4 2" xfId="919"/>
    <cellStyle name="40% - uthevingsfarge 5 4 4 2 2" xfId="16574"/>
    <cellStyle name="40% - uthevingsfarge 5 4 4 2 2 2" xfId="16575"/>
    <cellStyle name="40% - uthevingsfarge 5 4 4 2 2 3" xfId="16576"/>
    <cellStyle name="40% - uthevingsfarge 5 4 4 2 3" xfId="16577"/>
    <cellStyle name="40% - uthevingsfarge 5 4 4 2 3 2" xfId="16578"/>
    <cellStyle name="40% - uthevingsfarge 5 4 4 2 3 3" xfId="16579"/>
    <cellStyle name="40% - uthevingsfarge 5 4 4 2 4" xfId="16580"/>
    <cellStyle name="40% - uthevingsfarge 5 4 4 2 5" xfId="16581"/>
    <cellStyle name="40% - uthevingsfarge 5 4 4 2_Tabell 4.5-4.7" xfId="16573"/>
    <cellStyle name="40% - uthevingsfarge 5 4 4 3" xfId="16582"/>
    <cellStyle name="40% - uthevingsfarge 5 4 4 3 2" xfId="16583"/>
    <cellStyle name="40% - uthevingsfarge 5 4 4 3 2 2" xfId="16584"/>
    <cellStyle name="40% - uthevingsfarge 5 4 4 3 2 3" xfId="16585"/>
    <cellStyle name="40% - uthevingsfarge 5 4 4 3 3" xfId="16586"/>
    <cellStyle name="40% - uthevingsfarge 5 4 4 3 3 2" xfId="16587"/>
    <cellStyle name="40% - uthevingsfarge 5 4 4 3 3 3" xfId="16588"/>
    <cellStyle name="40% - uthevingsfarge 5 4 4 3 4" xfId="16589"/>
    <cellStyle name="40% - uthevingsfarge 5 4 4 3 5" xfId="16590"/>
    <cellStyle name="40% - uthevingsfarge 5 4 4 4" xfId="16591"/>
    <cellStyle name="40% - uthevingsfarge 5 4 4 4 2" xfId="16592"/>
    <cellStyle name="40% - uthevingsfarge 5 4 4 4 3" xfId="16593"/>
    <cellStyle name="40% - uthevingsfarge 5 4 4 5" xfId="16594"/>
    <cellStyle name="40% - uthevingsfarge 5 4 4 5 2" xfId="16595"/>
    <cellStyle name="40% - uthevingsfarge 5 4 4 5 3" xfId="16596"/>
    <cellStyle name="40% - uthevingsfarge 5 4 4 6" xfId="16597"/>
    <cellStyle name="40% - uthevingsfarge 5 4 4 6 2" xfId="16598"/>
    <cellStyle name="40% - uthevingsfarge 5 4 4 7" xfId="16599"/>
    <cellStyle name="40% - uthevingsfarge 5 4 4 7 2" xfId="16600"/>
    <cellStyle name="40% - uthevingsfarge 5 4 4 8" xfId="16601"/>
    <cellStyle name="40% - uthevingsfarge 5 4 4 9" xfId="16602"/>
    <cellStyle name="40% - uthevingsfarge 5 4 4_Tabell 4.5-4.7" xfId="16571"/>
    <cellStyle name="40% - uthevingsfarge 5 4 5" xfId="920"/>
    <cellStyle name="40% - uthevingsfarge 5 4 5 2" xfId="16604"/>
    <cellStyle name="40% - uthevingsfarge 5 4 5 2 2" xfId="16605"/>
    <cellStyle name="40% - uthevingsfarge 5 4 5 2 3" xfId="16606"/>
    <cellStyle name="40% - uthevingsfarge 5 4 5 3" xfId="16607"/>
    <cellStyle name="40% - uthevingsfarge 5 4 5 3 2" xfId="16608"/>
    <cellStyle name="40% - uthevingsfarge 5 4 5 3 3" xfId="16609"/>
    <cellStyle name="40% - uthevingsfarge 5 4 5 4" xfId="16610"/>
    <cellStyle name="40% - uthevingsfarge 5 4 5 5" xfId="16611"/>
    <cellStyle name="40% - uthevingsfarge 5 4 5_Tabell 4.5-4.7" xfId="16603"/>
    <cellStyle name="40% - uthevingsfarge 5 4 6" xfId="16612"/>
    <cellStyle name="40% - uthevingsfarge 5 4 6 2" xfId="16613"/>
    <cellStyle name="40% - uthevingsfarge 5 4 6 2 2" xfId="16614"/>
    <cellStyle name="40% - uthevingsfarge 5 4 6 2 3" xfId="16615"/>
    <cellStyle name="40% - uthevingsfarge 5 4 6 3" xfId="16616"/>
    <cellStyle name="40% - uthevingsfarge 5 4 6 3 2" xfId="16617"/>
    <cellStyle name="40% - uthevingsfarge 5 4 6 3 3" xfId="16618"/>
    <cellStyle name="40% - uthevingsfarge 5 4 6 4" xfId="16619"/>
    <cellStyle name="40% - uthevingsfarge 5 4 6 5" xfId="16620"/>
    <cellStyle name="40% - uthevingsfarge 5 4 7" xfId="16621"/>
    <cellStyle name="40% - uthevingsfarge 5 4 7 2" xfId="16622"/>
    <cellStyle name="40% - uthevingsfarge 5 4 7 3" xfId="16623"/>
    <cellStyle name="40% - uthevingsfarge 5 4 8" xfId="16624"/>
    <cellStyle name="40% - uthevingsfarge 5 4 8 2" xfId="16625"/>
    <cellStyle name="40% - uthevingsfarge 5 4 8 3" xfId="16626"/>
    <cellStyle name="40% - uthevingsfarge 5 4 9" xfId="16627"/>
    <cellStyle name="40% - uthevingsfarge 5 4 9 2" xfId="16628"/>
    <cellStyle name="40% - uthevingsfarge 5 4_Tabell 4.5-4.7" xfId="16373"/>
    <cellStyle name="40% - uthevingsfarge 5 5" xfId="921"/>
    <cellStyle name="40% - uthevingsfarge 5 5 10" xfId="16630"/>
    <cellStyle name="40% - uthevingsfarge 5 5 10 2" xfId="16631"/>
    <cellStyle name="40% - uthevingsfarge 5 5 11" xfId="16632"/>
    <cellStyle name="40% - uthevingsfarge 5 5 12" xfId="16633"/>
    <cellStyle name="40% - uthevingsfarge 5 5 13" xfId="16634"/>
    <cellStyle name="40% - uthevingsfarge 5 5 2" xfId="922"/>
    <cellStyle name="40% - uthevingsfarge 5 5 2 10" xfId="16636"/>
    <cellStyle name="40% - uthevingsfarge 5 5 2 11" xfId="16637"/>
    <cellStyle name="40% - uthevingsfarge 5 5 2 12" xfId="16638"/>
    <cellStyle name="40% - uthevingsfarge 5 5 2 2" xfId="923"/>
    <cellStyle name="40% - uthevingsfarge 5 5 2 2 10" xfId="16640"/>
    <cellStyle name="40% - uthevingsfarge 5 5 2 2 11" xfId="16641"/>
    <cellStyle name="40% - uthevingsfarge 5 5 2 2 2" xfId="924"/>
    <cellStyle name="40% - uthevingsfarge 5 5 2 2 2 10" xfId="16643"/>
    <cellStyle name="40% - uthevingsfarge 5 5 2 2 2 2" xfId="925"/>
    <cellStyle name="40% - uthevingsfarge 5 5 2 2 2 2 2" xfId="16645"/>
    <cellStyle name="40% - uthevingsfarge 5 5 2 2 2 2 2 2" xfId="16646"/>
    <cellStyle name="40% - uthevingsfarge 5 5 2 2 2 2 2 3" xfId="16647"/>
    <cellStyle name="40% - uthevingsfarge 5 5 2 2 2 2 3" xfId="16648"/>
    <cellStyle name="40% - uthevingsfarge 5 5 2 2 2 2 3 2" xfId="16649"/>
    <cellStyle name="40% - uthevingsfarge 5 5 2 2 2 2 3 3" xfId="16650"/>
    <cellStyle name="40% - uthevingsfarge 5 5 2 2 2 2 4" xfId="16651"/>
    <cellStyle name="40% - uthevingsfarge 5 5 2 2 2 2 5" xfId="16652"/>
    <cellStyle name="40% - uthevingsfarge 5 5 2 2 2 2_Tabell 4.5-4.7" xfId="16644"/>
    <cellStyle name="40% - uthevingsfarge 5 5 2 2 2 3" xfId="16653"/>
    <cellStyle name="40% - uthevingsfarge 5 5 2 2 2 3 2" xfId="16654"/>
    <cellStyle name="40% - uthevingsfarge 5 5 2 2 2 3 2 2" xfId="16655"/>
    <cellStyle name="40% - uthevingsfarge 5 5 2 2 2 3 2 3" xfId="16656"/>
    <cellStyle name="40% - uthevingsfarge 5 5 2 2 2 3 3" xfId="16657"/>
    <cellStyle name="40% - uthevingsfarge 5 5 2 2 2 3 3 2" xfId="16658"/>
    <cellStyle name="40% - uthevingsfarge 5 5 2 2 2 3 3 3" xfId="16659"/>
    <cellStyle name="40% - uthevingsfarge 5 5 2 2 2 3 4" xfId="16660"/>
    <cellStyle name="40% - uthevingsfarge 5 5 2 2 2 3 5" xfId="16661"/>
    <cellStyle name="40% - uthevingsfarge 5 5 2 2 2 4" xfId="16662"/>
    <cellStyle name="40% - uthevingsfarge 5 5 2 2 2 4 2" xfId="16663"/>
    <cellStyle name="40% - uthevingsfarge 5 5 2 2 2 4 3" xfId="16664"/>
    <cellStyle name="40% - uthevingsfarge 5 5 2 2 2 5" xfId="16665"/>
    <cellStyle name="40% - uthevingsfarge 5 5 2 2 2 5 2" xfId="16666"/>
    <cellStyle name="40% - uthevingsfarge 5 5 2 2 2 5 3" xfId="16667"/>
    <cellStyle name="40% - uthevingsfarge 5 5 2 2 2 6" xfId="16668"/>
    <cellStyle name="40% - uthevingsfarge 5 5 2 2 2 6 2" xfId="16669"/>
    <cellStyle name="40% - uthevingsfarge 5 5 2 2 2 7" xfId="16670"/>
    <cellStyle name="40% - uthevingsfarge 5 5 2 2 2 7 2" xfId="16671"/>
    <cellStyle name="40% - uthevingsfarge 5 5 2 2 2 8" xfId="16672"/>
    <cellStyle name="40% - uthevingsfarge 5 5 2 2 2 9" xfId="16673"/>
    <cellStyle name="40% - uthevingsfarge 5 5 2 2 2_Tabell 4.5-4.7" xfId="16642"/>
    <cellStyle name="40% - uthevingsfarge 5 5 2 2 3" xfId="926"/>
    <cellStyle name="40% - uthevingsfarge 5 5 2 2 3 2" xfId="16675"/>
    <cellStyle name="40% - uthevingsfarge 5 5 2 2 3 2 2" xfId="16676"/>
    <cellStyle name="40% - uthevingsfarge 5 5 2 2 3 2 3" xfId="16677"/>
    <cellStyle name="40% - uthevingsfarge 5 5 2 2 3 3" xfId="16678"/>
    <cellStyle name="40% - uthevingsfarge 5 5 2 2 3 3 2" xfId="16679"/>
    <cellStyle name="40% - uthevingsfarge 5 5 2 2 3 3 3" xfId="16680"/>
    <cellStyle name="40% - uthevingsfarge 5 5 2 2 3 4" xfId="16681"/>
    <cellStyle name="40% - uthevingsfarge 5 5 2 2 3 5" xfId="16682"/>
    <cellStyle name="40% - uthevingsfarge 5 5 2 2 3_Tabell 4.5-4.7" xfId="16674"/>
    <cellStyle name="40% - uthevingsfarge 5 5 2 2 4" xfId="16683"/>
    <cellStyle name="40% - uthevingsfarge 5 5 2 2 4 2" xfId="16684"/>
    <cellStyle name="40% - uthevingsfarge 5 5 2 2 4 2 2" xfId="16685"/>
    <cellStyle name="40% - uthevingsfarge 5 5 2 2 4 2 3" xfId="16686"/>
    <cellStyle name="40% - uthevingsfarge 5 5 2 2 4 3" xfId="16687"/>
    <cellStyle name="40% - uthevingsfarge 5 5 2 2 4 3 2" xfId="16688"/>
    <cellStyle name="40% - uthevingsfarge 5 5 2 2 4 3 3" xfId="16689"/>
    <cellStyle name="40% - uthevingsfarge 5 5 2 2 4 4" xfId="16690"/>
    <cellStyle name="40% - uthevingsfarge 5 5 2 2 4 5" xfId="16691"/>
    <cellStyle name="40% - uthevingsfarge 5 5 2 2 5" xfId="16692"/>
    <cellStyle name="40% - uthevingsfarge 5 5 2 2 5 2" xfId="16693"/>
    <cellStyle name="40% - uthevingsfarge 5 5 2 2 5 3" xfId="16694"/>
    <cellStyle name="40% - uthevingsfarge 5 5 2 2 6" xfId="16695"/>
    <cellStyle name="40% - uthevingsfarge 5 5 2 2 6 2" xfId="16696"/>
    <cellStyle name="40% - uthevingsfarge 5 5 2 2 6 3" xfId="16697"/>
    <cellStyle name="40% - uthevingsfarge 5 5 2 2 7" xfId="16698"/>
    <cellStyle name="40% - uthevingsfarge 5 5 2 2 7 2" xfId="16699"/>
    <cellStyle name="40% - uthevingsfarge 5 5 2 2 8" xfId="16700"/>
    <cellStyle name="40% - uthevingsfarge 5 5 2 2 8 2" xfId="16701"/>
    <cellStyle name="40% - uthevingsfarge 5 5 2 2 9" xfId="16702"/>
    <cellStyle name="40% - uthevingsfarge 5 5 2 2_Tabell 4.5-4.7" xfId="16639"/>
    <cellStyle name="40% - uthevingsfarge 5 5 2 3" xfId="927"/>
    <cellStyle name="40% - uthevingsfarge 5 5 2 3 10" xfId="16704"/>
    <cellStyle name="40% - uthevingsfarge 5 5 2 3 2" xfId="928"/>
    <cellStyle name="40% - uthevingsfarge 5 5 2 3 2 2" xfId="16706"/>
    <cellStyle name="40% - uthevingsfarge 5 5 2 3 2 2 2" xfId="16707"/>
    <cellStyle name="40% - uthevingsfarge 5 5 2 3 2 2 3" xfId="16708"/>
    <cellStyle name="40% - uthevingsfarge 5 5 2 3 2 3" xfId="16709"/>
    <cellStyle name="40% - uthevingsfarge 5 5 2 3 2 3 2" xfId="16710"/>
    <cellStyle name="40% - uthevingsfarge 5 5 2 3 2 3 3" xfId="16711"/>
    <cellStyle name="40% - uthevingsfarge 5 5 2 3 2 4" xfId="16712"/>
    <cellStyle name="40% - uthevingsfarge 5 5 2 3 2 5" xfId="16713"/>
    <cellStyle name="40% - uthevingsfarge 5 5 2 3 2_Tabell 4.5-4.7" xfId="16705"/>
    <cellStyle name="40% - uthevingsfarge 5 5 2 3 3" xfId="16714"/>
    <cellStyle name="40% - uthevingsfarge 5 5 2 3 3 2" xfId="16715"/>
    <cellStyle name="40% - uthevingsfarge 5 5 2 3 3 2 2" xfId="16716"/>
    <cellStyle name="40% - uthevingsfarge 5 5 2 3 3 2 3" xfId="16717"/>
    <cellStyle name="40% - uthevingsfarge 5 5 2 3 3 3" xfId="16718"/>
    <cellStyle name="40% - uthevingsfarge 5 5 2 3 3 3 2" xfId="16719"/>
    <cellStyle name="40% - uthevingsfarge 5 5 2 3 3 3 3" xfId="16720"/>
    <cellStyle name="40% - uthevingsfarge 5 5 2 3 3 4" xfId="16721"/>
    <cellStyle name="40% - uthevingsfarge 5 5 2 3 3 5" xfId="16722"/>
    <cellStyle name="40% - uthevingsfarge 5 5 2 3 4" xfId="16723"/>
    <cellStyle name="40% - uthevingsfarge 5 5 2 3 4 2" xfId="16724"/>
    <cellStyle name="40% - uthevingsfarge 5 5 2 3 4 3" xfId="16725"/>
    <cellStyle name="40% - uthevingsfarge 5 5 2 3 5" xfId="16726"/>
    <cellStyle name="40% - uthevingsfarge 5 5 2 3 5 2" xfId="16727"/>
    <cellStyle name="40% - uthevingsfarge 5 5 2 3 5 3" xfId="16728"/>
    <cellStyle name="40% - uthevingsfarge 5 5 2 3 6" xfId="16729"/>
    <cellStyle name="40% - uthevingsfarge 5 5 2 3 6 2" xfId="16730"/>
    <cellStyle name="40% - uthevingsfarge 5 5 2 3 7" xfId="16731"/>
    <cellStyle name="40% - uthevingsfarge 5 5 2 3 7 2" xfId="16732"/>
    <cellStyle name="40% - uthevingsfarge 5 5 2 3 8" xfId="16733"/>
    <cellStyle name="40% - uthevingsfarge 5 5 2 3 9" xfId="16734"/>
    <cellStyle name="40% - uthevingsfarge 5 5 2 3_Tabell 4.5-4.7" xfId="16703"/>
    <cellStyle name="40% - uthevingsfarge 5 5 2 4" xfId="929"/>
    <cellStyle name="40% - uthevingsfarge 5 5 2 4 2" xfId="16736"/>
    <cellStyle name="40% - uthevingsfarge 5 5 2 4 2 2" xfId="16737"/>
    <cellStyle name="40% - uthevingsfarge 5 5 2 4 2 3" xfId="16738"/>
    <cellStyle name="40% - uthevingsfarge 5 5 2 4 3" xfId="16739"/>
    <cellStyle name="40% - uthevingsfarge 5 5 2 4 3 2" xfId="16740"/>
    <cellStyle name="40% - uthevingsfarge 5 5 2 4 3 3" xfId="16741"/>
    <cellStyle name="40% - uthevingsfarge 5 5 2 4 4" xfId="16742"/>
    <cellStyle name="40% - uthevingsfarge 5 5 2 4 5" xfId="16743"/>
    <cellStyle name="40% - uthevingsfarge 5 5 2 4_Tabell 4.5-4.7" xfId="16735"/>
    <cellStyle name="40% - uthevingsfarge 5 5 2 5" xfId="16744"/>
    <cellStyle name="40% - uthevingsfarge 5 5 2 5 2" xfId="16745"/>
    <cellStyle name="40% - uthevingsfarge 5 5 2 5 2 2" xfId="16746"/>
    <cellStyle name="40% - uthevingsfarge 5 5 2 5 2 3" xfId="16747"/>
    <cellStyle name="40% - uthevingsfarge 5 5 2 5 3" xfId="16748"/>
    <cellStyle name="40% - uthevingsfarge 5 5 2 5 3 2" xfId="16749"/>
    <cellStyle name="40% - uthevingsfarge 5 5 2 5 3 3" xfId="16750"/>
    <cellStyle name="40% - uthevingsfarge 5 5 2 5 4" xfId="16751"/>
    <cellStyle name="40% - uthevingsfarge 5 5 2 5 5" xfId="16752"/>
    <cellStyle name="40% - uthevingsfarge 5 5 2 6" xfId="16753"/>
    <cellStyle name="40% - uthevingsfarge 5 5 2 6 2" xfId="16754"/>
    <cellStyle name="40% - uthevingsfarge 5 5 2 6 3" xfId="16755"/>
    <cellStyle name="40% - uthevingsfarge 5 5 2 7" xfId="16756"/>
    <cellStyle name="40% - uthevingsfarge 5 5 2 7 2" xfId="16757"/>
    <cellStyle name="40% - uthevingsfarge 5 5 2 7 3" xfId="16758"/>
    <cellStyle name="40% - uthevingsfarge 5 5 2 8" xfId="16759"/>
    <cellStyle name="40% - uthevingsfarge 5 5 2 8 2" xfId="16760"/>
    <cellStyle name="40% - uthevingsfarge 5 5 2 9" xfId="16761"/>
    <cellStyle name="40% - uthevingsfarge 5 5 2 9 2" xfId="16762"/>
    <cellStyle name="40% - uthevingsfarge 5 5 2_Tabell 4.5-4.7" xfId="16635"/>
    <cellStyle name="40% - uthevingsfarge 5 5 3" xfId="930"/>
    <cellStyle name="40% - uthevingsfarge 5 5 3 10" xfId="16764"/>
    <cellStyle name="40% - uthevingsfarge 5 5 3 11" xfId="16765"/>
    <cellStyle name="40% - uthevingsfarge 5 5 3 2" xfId="931"/>
    <cellStyle name="40% - uthevingsfarge 5 5 3 2 10" xfId="16767"/>
    <cellStyle name="40% - uthevingsfarge 5 5 3 2 2" xfId="932"/>
    <cellStyle name="40% - uthevingsfarge 5 5 3 2 2 2" xfId="16769"/>
    <cellStyle name="40% - uthevingsfarge 5 5 3 2 2 2 2" xfId="16770"/>
    <cellStyle name="40% - uthevingsfarge 5 5 3 2 2 2 3" xfId="16771"/>
    <cellStyle name="40% - uthevingsfarge 5 5 3 2 2 3" xfId="16772"/>
    <cellStyle name="40% - uthevingsfarge 5 5 3 2 2 3 2" xfId="16773"/>
    <cellStyle name="40% - uthevingsfarge 5 5 3 2 2 3 3" xfId="16774"/>
    <cellStyle name="40% - uthevingsfarge 5 5 3 2 2 4" xfId="16775"/>
    <cellStyle name="40% - uthevingsfarge 5 5 3 2 2 5" xfId="16776"/>
    <cellStyle name="40% - uthevingsfarge 5 5 3 2 2_Tabell 4.5-4.7" xfId="16768"/>
    <cellStyle name="40% - uthevingsfarge 5 5 3 2 3" xfId="16777"/>
    <cellStyle name="40% - uthevingsfarge 5 5 3 2 3 2" xfId="16778"/>
    <cellStyle name="40% - uthevingsfarge 5 5 3 2 3 2 2" xfId="16779"/>
    <cellStyle name="40% - uthevingsfarge 5 5 3 2 3 2 3" xfId="16780"/>
    <cellStyle name="40% - uthevingsfarge 5 5 3 2 3 3" xfId="16781"/>
    <cellStyle name="40% - uthevingsfarge 5 5 3 2 3 3 2" xfId="16782"/>
    <cellStyle name="40% - uthevingsfarge 5 5 3 2 3 3 3" xfId="16783"/>
    <cellStyle name="40% - uthevingsfarge 5 5 3 2 3 4" xfId="16784"/>
    <cellStyle name="40% - uthevingsfarge 5 5 3 2 3 5" xfId="16785"/>
    <cellStyle name="40% - uthevingsfarge 5 5 3 2 4" xfId="16786"/>
    <cellStyle name="40% - uthevingsfarge 5 5 3 2 4 2" xfId="16787"/>
    <cellStyle name="40% - uthevingsfarge 5 5 3 2 4 3" xfId="16788"/>
    <cellStyle name="40% - uthevingsfarge 5 5 3 2 5" xfId="16789"/>
    <cellStyle name="40% - uthevingsfarge 5 5 3 2 5 2" xfId="16790"/>
    <cellStyle name="40% - uthevingsfarge 5 5 3 2 5 3" xfId="16791"/>
    <cellStyle name="40% - uthevingsfarge 5 5 3 2 6" xfId="16792"/>
    <cellStyle name="40% - uthevingsfarge 5 5 3 2 6 2" xfId="16793"/>
    <cellStyle name="40% - uthevingsfarge 5 5 3 2 7" xfId="16794"/>
    <cellStyle name="40% - uthevingsfarge 5 5 3 2 7 2" xfId="16795"/>
    <cellStyle name="40% - uthevingsfarge 5 5 3 2 8" xfId="16796"/>
    <cellStyle name="40% - uthevingsfarge 5 5 3 2 9" xfId="16797"/>
    <cellStyle name="40% - uthevingsfarge 5 5 3 2_Tabell 4.5-4.7" xfId="16766"/>
    <cellStyle name="40% - uthevingsfarge 5 5 3 3" xfId="933"/>
    <cellStyle name="40% - uthevingsfarge 5 5 3 3 2" xfId="16799"/>
    <cellStyle name="40% - uthevingsfarge 5 5 3 3 2 2" xfId="16800"/>
    <cellStyle name="40% - uthevingsfarge 5 5 3 3 2 3" xfId="16801"/>
    <cellStyle name="40% - uthevingsfarge 5 5 3 3 3" xfId="16802"/>
    <cellStyle name="40% - uthevingsfarge 5 5 3 3 3 2" xfId="16803"/>
    <cellStyle name="40% - uthevingsfarge 5 5 3 3 3 3" xfId="16804"/>
    <cellStyle name="40% - uthevingsfarge 5 5 3 3 4" xfId="16805"/>
    <cellStyle name="40% - uthevingsfarge 5 5 3 3 5" xfId="16806"/>
    <cellStyle name="40% - uthevingsfarge 5 5 3 3_Tabell 4.5-4.7" xfId="16798"/>
    <cellStyle name="40% - uthevingsfarge 5 5 3 4" xfId="16807"/>
    <cellStyle name="40% - uthevingsfarge 5 5 3 4 2" xfId="16808"/>
    <cellStyle name="40% - uthevingsfarge 5 5 3 4 2 2" xfId="16809"/>
    <cellStyle name="40% - uthevingsfarge 5 5 3 4 2 3" xfId="16810"/>
    <cellStyle name="40% - uthevingsfarge 5 5 3 4 3" xfId="16811"/>
    <cellStyle name="40% - uthevingsfarge 5 5 3 4 3 2" xfId="16812"/>
    <cellStyle name="40% - uthevingsfarge 5 5 3 4 3 3" xfId="16813"/>
    <cellStyle name="40% - uthevingsfarge 5 5 3 4 4" xfId="16814"/>
    <cellStyle name="40% - uthevingsfarge 5 5 3 4 5" xfId="16815"/>
    <cellStyle name="40% - uthevingsfarge 5 5 3 5" xfId="16816"/>
    <cellStyle name="40% - uthevingsfarge 5 5 3 5 2" xfId="16817"/>
    <cellStyle name="40% - uthevingsfarge 5 5 3 5 3" xfId="16818"/>
    <cellStyle name="40% - uthevingsfarge 5 5 3 6" xfId="16819"/>
    <cellStyle name="40% - uthevingsfarge 5 5 3 6 2" xfId="16820"/>
    <cellStyle name="40% - uthevingsfarge 5 5 3 6 3" xfId="16821"/>
    <cellStyle name="40% - uthevingsfarge 5 5 3 7" xfId="16822"/>
    <cellStyle name="40% - uthevingsfarge 5 5 3 7 2" xfId="16823"/>
    <cellStyle name="40% - uthevingsfarge 5 5 3 8" xfId="16824"/>
    <cellStyle name="40% - uthevingsfarge 5 5 3 8 2" xfId="16825"/>
    <cellStyle name="40% - uthevingsfarge 5 5 3 9" xfId="16826"/>
    <cellStyle name="40% - uthevingsfarge 5 5 3_Tabell 4.5-4.7" xfId="16763"/>
    <cellStyle name="40% - uthevingsfarge 5 5 4" xfId="934"/>
    <cellStyle name="40% - uthevingsfarge 5 5 4 10" xfId="16828"/>
    <cellStyle name="40% - uthevingsfarge 5 5 4 2" xfId="935"/>
    <cellStyle name="40% - uthevingsfarge 5 5 4 2 2" xfId="16830"/>
    <cellStyle name="40% - uthevingsfarge 5 5 4 2 2 2" xfId="16831"/>
    <cellStyle name="40% - uthevingsfarge 5 5 4 2 2 3" xfId="16832"/>
    <cellStyle name="40% - uthevingsfarge 5 5 4 2 3" xfId="16833"/>
    <cellStyle name="40% - uthevingsfarge 5 5 4 2 3 2" xfId="16834"/>
    <cellStyle name="40% - uthevingsfarge 5 5 4 2 3 3" xfId="16835"/>
    <cellStyle name="40% - uthevingsfarge 5 5 4 2 4" xfId="16836"/>
    <cellStyle name="40% - uthevingsfarge 5 5 4 2 5" xfId="16837"/>
    <cellStyle name="40% - uthevingsfarge 5 5 4 2_Tabell 4.5-4.7" xfId="16829"/>
    <cellStyle name="40% - uthevingsfarge 5 5 4 3" xfId="16838"/>
    <cellStyle name="40% - uthevingsfarge 5 5 4 3 2" xfId="16839"/>
    <cellStyle name="40% - uthevingsfarge 5 5 4 3 2 2" xfId="16840"/>
    <cellStyle name="40% - uthevingsfarge 5 5 4 3 2 3" xfId="16841"/>
    <cellStyle name="40% - uthevingsfarge 5 5 4 3 3" xfId="16842"/>
    <cellStyle name="40% - uthevingsfarge 5 5 4 3 3 2" xfId="16843"/>
    <cellStyle name="40% - uthevingsfarge 5 5 4 3 3 3" xfId="16844"/>
    <cellStyle name="40% - uthevingsfarge 5 5 4 3 4" xfId="16845"/>
    <cellStyle name="40% - uthevingsfarge 5 5 4 3 5" xfId="16846"/>
    <cellStyle name="40% - uthevingsfarge 5 5 4 4" xfId="16847"/>
    <cellStyle name="40% - uthevingsfarge 5 5 4 4 2" xfId="16848"/>
    <cellStyle name="40% - uthevingsfarge 5 5 4 4 3" xfId="16849"/>
    <cellStyle name="40% - uthevingsfarge 5 5 4 5" xfId="16850"/>
    <cellStyle name="40% - uthevingsfarge 5 5 4 5 2" xfId="16851"/>
    <cellStyle name="40% - uthevingsfarge 5 5 4 5 3" xfId="16852"/>
    <cellStyle name="40% - uthevingsfarge 5 5 4 6" xfId="16853"/>
    <cellStyle name="40% - uthevingsfarge 5 5 4 6 2" xfId="16854"/>
    <cellStyle name="40% - uthevingsfarge 5 5 4 7" xfId="16855"/>
    <cellStyle name="40% - uthevingsfarge 5 5 4 7 2" xfId="16856"/>
    <cellStyle name="40% - uthevingsfarge 5 5 4 8" xfId="16857"/>
    <cellStyle name="40% - uthevingsfarge 5 5 4 9" xfId="16858"/>
    <cellStyle name="40% - uthevingsfarge 5 5 4_Tabell 4.5-4.7" xfId="16827"/>
    <cellStyle name="40% - uthevingsfarge 5 5 5" xfId="936"/>
    <cellStyle name="40% - uthevingsfarge 5 5 5 2" xfId="16860"/>
    <cellStyle name="40% - uthevingsfarge 5 5 5 2 2" xfId="16861"/>
    <cellStyle name="40% - uthevingsfarge 5 5 5 2 3" xfId="16862"/>
    <cellStyle name="40% - uthevingsfarge 5 5 5 3" xfId="16863"/>
    <cellStyle name="40% - uthevingsfarge 5 5 5 3 2" xfId="16864"/>
    <cellStyle name="40% - uthevingsfarge 5 5 5 3 3" xfId="16865"/>
    <cellStyle name="40% - uthevingsfarge 5 5 5 4" xfId="16866"/>
    <cellStyle name="40% - uthevingsfarge 5 5 5 5" xfId="16867"/>
    <cellStyle name="40% - uthevingsfarge 5 5 5_Tabell 4.5-4.7" xfId="16859"/>
    <cellStyle name="40% - uthevingsfarge 5 5 6" xfId="16868"/>
    <cellStyle name="40% - uthevingsfarge 5 5 6 2" xfId="16869"/>
    <cellStyle name="40% - uthevingsfarge 5 5 6 2 2" xfId="16870"/>
    <cellStyle name="40% - uthevingsfarge 5 5 6 2 3" xfId="16871"/>
    <cellStyle name="40% - uthevingsfarge 5 5 6 3" xfId="16872"/>
    <cellStyle name="40% - uthevingsfarge 5 5 6 3 2" xfId="16873"/>
    <cellStyle name="40% - uthevingsfarge 5 5 6 3 3" xfId="16874"/>
    <cellStyle name="40% - uthevingsfarge 5 5 6 4" xfId="16875"/>
    <cellStyle name="40% - uthevingsfarge 5 5 6 5" xfId="16876"/>
    <cellStyle name="40% - uthevingsfarge 5 5 7" xfId="16877"/>
    <cellStyle name="40% - uthevingsfarge 5 5 7 2" xfId="16878"/>
    <cellStyle name="40% - uthevingsfarge 5 5 7 3" xfId="16879"/>
    <cellStyle name="40% - uthevingsfarge 5 5 8" xfId="16880"/>
    <cellStyle name="40% - uthevingsfarge 5 5 8 2" xfId="16881"/>
    <cellStyle name="40% - uthevingsfarge 5 5 8 3" xfId="16882"/>
    <cellStyle name="40% - uthevingsfarge 5 5 9" xfId="16883"/>
    <cellStyle name="40% - uthevingsfarge 5 5 9 2" xfId="16884"/>
    <cellStyle name="40% - uthevingsfarge 5 5_Tabell 4.5-4.7" xfId="16629"/>
    <cellStyle name="40% - uthevingsfarge 5 6" xfId="937"/>
    <cellStyle name="40% - uthevingsfarge 5 6 10" xfId="16886"/>
    <cellStyle name="40% - uthevingsfarge 5 6 11" xfId="16887"/>
    <cellStyle name="40% - uthevingsfarge 5 6 12" xfId="16888"/>
    <cellStyle name="40% - uthevingsfarge 5 6 2" xfId="938"/>
    <cellStyle name="40% - uthevingsfarge 5 6 2 10" xfId="16890"/>
    <cellStyle name="40% - uthevingsfarge 5 6 2 11" xfId="16891"/>
    <cellStyle name="40% - uthevingsfarge 5 6 2 2" xfId="939"/>
    <cellStyle name="40% - uthevingsfarge 5 6 2 2 10" xfId="16893"/>
    <cellStyle name="40% - uthevingsfarge 5 6 2 2 2" xfId="940"/>
    <cellStyle name="40% - uthevingsfarge 5 6 2 2 2 2" xfId="16895"/>
    <cellStyle name="40% - uthevingsfarge 5 6 2 2 2 2 2" xfId="16896"/>
    <cellStyle name="40% - uthevingsfarge 5 6 2 2 2 2 3" xfId="16897"/>
    <cellStyle name="40% - uthevingsfarge 5 6 2 2 2 3" xfId="16898"/>
    <cellStyle name="40% - uthevingsfarge 5 6 2 2 2 3 2" xfId="16899"/>
    <cellStyle name="40% - uthevingsfarge 5 6 2 2 2 3 3" xfId="16900"/>
    <cellStyle name="40% - uthevingsfarge 5 6 2 2 2 4" xfId="16901"/>
    <cellStyle name="40% - uthevingsfarge 5 6 2 2 2 5" xfId="16902"/>
    <cellStyle name="40% - uthevingsfarge 5 6 2 2 2_Tabell 4.5-4.7" xfId="16894"/>
    <cellStyle name="40% - uthevingsfarge 5 6 2 2 3" xfId="16903"/>
    <cellStyle name="40% - uthevingsfarge 5 6 2 2 3 2" xfId="16904"/>
    <cellStyle name="40% - uthevingsfarge 5 6 2 2 3 2 2" xfId="16905"/>
    <cellStyle name="40% - uthevingsfarge 5 6 2 2 3 2 3" xfId="16906"/>
    <cellStyle name="40% - uthevingsfarge 5 6 2 2 3 3" xfId="16907"/>
    <cellStyle name="40% - uthevingsfarge 5 6 2 2 3 3 2" xfId="16908"/>
    <cellStyle name="40% - uthevingsfarge 5 6 2 2 3 3 3" xfId="16909"/>
    <cellStyle name="40% - uthevingsfarge 5 6 2 2 3 4" xfId="16910"/>
    <cellStyle name="40% - uthevingsfarge 5 6 2 2 3 5" xfId="16911"/>
    <cellStyle name="40% - uthevingsfarge 5 6 2 2 4" xfId="16912"/>
    <cellStyle name="40% - uthevingsfarge 5 6 2 2 4 2" xfId="16913"/>
    <cellStyle name="40% - uthevingsfarge 5 6 2 2 4 3" xfId="16914"/>
    <cellStyle name="40% - uthevingsfarge 5 6 2 2 5" xfId="16915"/>
    <cellStyle name="40% - uthevingsfarge 5 6 2 2 5 2" xfId="16916"/>
    <cellStyle name="40% - uthevingsfarge 5 6 2 2 5 3" xfId="16917"/>
    <cellStyle name="40% - uthevingsfarge 5 6 2 2 6" xfId="16918"/>
    <cellStyle name="40% - uthevingsfarge 5 6 2 2 6 2" xfId="16919"/>
    <cellStyle name="40% - uthevingsfarge 5 6 2 2 7" xfId="16920"/>
    <cellStyle name="40% - uthevingsfarge 5 6 2 2 7 2" xfId="16921"/>
    <cellStyle name="40% - uthevingsfarge 5 6 2 2 8" xfId="16922"/>
    <cellStyle name="40% - uthevingsfarge 5 6 2 2 9" xfId="16923"/>
    <cellStyle name="40% - uthevingsfarge 5 6 2 2_Tabell 4.5-4.7" xfId="16892"/>
    <cellStyle name="40% - uthevingsfarge 5 6 2 3" xfId="941"/>
    <cellStyle name="40% - uthevingsfarge 5 6 2 3 2" xfId="16925"/>
    <cellStyle name="40% - uthevingsfarge 5 6 2 3 2 2" xfId="16926"/>
    <cellStyle name="40% - uthevingsfarge 5 6 2 3 2 3" xfId="16927"/>
    <cellStyle name="40% - uthevingsfarge 5 6 2 3 3" xfId="16928"/>
    <cellStyle name="40% - uthevingsfarge 5 6 2 3 3 2" xfId="16929"/>
    <cellStyle name="40% - uthevingsfarge 5 6 2 3 3 3" xfId="16930"/>
    <cellStyle name="40% - uthevingsfarge 5 6 2 3 4" xfId="16931"/>
    <cellStyle name="40% - uthevingsfarge 5 6 2 3 5" xfId="16932"/>
    <cellStyle name="40% - uthevingsfarge 5 6 2 3_Tabell 4.5-4.7" xfId="16924"/>
    <cellStyle name="40% - uthevingsfarge 5 6 2 4" xfId="16933"/>
    <cellStyle name="40% - uthevingsfarge 5 6 2 4 2" xfId="16934"/>
    <cellStyle name="40% - uthevingsfarge 5 6 2 4 2 2" xfId="16935"/>
    <cellStyle name="40% - uthevingsfarge 5 6 2 4 2 3" xfId="16936"/>
    <cellStyle name="40% - uthevingsfarge 5 6 2 4 3" xfId="16937"/>
    <cellStyle name="40% - uthevingsfarge 5 6 2 4 3 2" xfId="16938"/>
    <cellStyle name="40% - uthevingsfarge 5 6 2 4 3 3" xfId="16939"/>
    <cellStyle name="40% - uthevingsfarge 5 6 2 4 4" xfId="16940"/>
    <cellStyle name="40% - uthevingsfarge 5 6 2 4 5" xfId="16941"/>
    <cellStyle name="40% - uthevingsfarge 5 6 2 5" xfId="16942"/>
    <cellStyle name="40% - uthevingsfarge 5 6 2 5 2" xfId="16943"/>
    <cellStyle name="40% - uthevingsfarge 5 6 2 5 3" xfId="16944"/>
    <cellStyle name="40% - uthevingsfarge 5 6 2 6" xfId="16945"/>
    <cellStyle name="40% - uthevingsfarge 5 6 2 6 2" xfId="16946"/>
    <cellStyle name="40% - uthevingsfarge 5 6 2 6 3" xfId="16947"/>
    <cellStyle name="40% - uthevingsfarge 5 6 2 7" xfId="16948"/>
    <cellStyle name="40% - uthevingsfarge 5 6 2 7 2" xfId="16949"/>
    <cellStyle name="40% - uthevingsfarge 5 6 2 8" xfId="16950"/>
    <cellStyle name="40% - uthevingsfarge 5 6 2 8 2" xfId="16951"/>
    <cellStyle name="40% - uthevingsfarge 5 6 2 9" xfId="16952"/>
    <cellStyle name="40% - uthevingsfarge 5 6 2_Tabell 4.5-4.7" xfId="16889"/>
    <cellStyle name="40% - uthevingsfarge 5 6 3" xfId="942"/>
    <cellStyle name="40% - uthevingsfarge 5 6 3 10" xfId="16954"/>
    <cellStyle name="40% - uthevingsfarge 5 6 3 2" xfId="943"/>
    <cellStyle name="40% - uthevingsfarge 5 6 3 2 2" xfId="16956"/>
    <cellStyle name="40% - uthevingsfarge 5 6 3 2 2 2" xfId="16957"/>
    <cellStyle name="40% - uthevingsfarge 5 6 3 2 2 3" xfId="16958"/>
    <cellStyle name="40% - uthevingsfarge 5 6 3 2 3" xfId="16959"/>
    <cellStyle name="40% - uthevingsfarge 5 6 3 2 3 2" xfId="16960"/>
    <cellStyle name="40% - uthevingsfarge 5 6 3 2 3 3" xfId="16961"/>
    <cellStyle name="40% - uthevingsfarge 5 6 3 2 4" xfId="16962"/>
    <cellStyle name="40% - uthevingsfarge 5 6 3 2 5" xfId="16963"/>
    <cellStyle name="40% - uthevingsfarge 5 6 3 2_Tabell 4.5-4.7" xfId="16955"/>
    <cellStyle name="40% - uthevingsfarge 5 6 3 3" xfId="16964"/>
    <cellStyle name="40% - uthevingsfarge 5 6 3 3 2" xfId="16965"/>
    <cellStyle name="40% - uthevingsfarge 5 6 3 3 2 2" xfId="16966"/>
    <cellStyle name="40% - uthevingsfarge 5 6 3 3 2 3" xfId="16967"/>
    <cellStyle name="40% - uthevingsfarge 5 6 3 3 3" xfId="16968"/>
    <cellStyle name="40% - uthevingsfarge 5 6 3 3 3 2" xfId="16969"/>
    <cellStyle name="40% - uthevingsfarge 5 6 3 3 3 3" xfId="16970"/>
    <cellStyle name="40% - uthevingsfarge 5 6 3 3 4" xfId="16971"/>
    <cellStyle name="40% - uthevingsfarge 5 6 3 3 5" xfId="16972"/>
    <cellStyle name="40% - uthevingsfarge 5 6 3 4" xfId="16973"/>
    <cellStyle name="40% - uthevingsfarge 5 6 3 4 2" xfId="16974"/>
    <cellStyle name="40% - uthevingsfarge 5 6 3 4 3" xfId="16975"/>
    <cellStyle name="40% - uthevingsfarge 5 6 3 5" xfId="16976"/>
    <cellStyle name="40% - uthevingsfarge 5 6 3 5 2" xfId="16977"/>
    <cellStyle name="40% - uthevingsfarge 5 6 3 5 3" xfId="16978"/>
    <cellStyle name="40% - uthevingsfarge 5 6 3 6" xfId="16979"/>
    <cellStyle name="40% - uthevingsfarge 5 6 3 6 2" xfId="16980"/>
    <cellStyle name="40% - uthevingsfarge 5 6 3 7" xfId="16981"/>
    <cellStyle name="40% - uthevingsfarge 5 6 3 7 2" xfId="16982"/>
    <cellStyle name="40% - uthevingsfarge 5 6 3 8" xfId="16983"/>
    <cellStyle name="40% - uthevingsfarge 5 6 3 9" xfId="16984"/>
    <cellStyle name="40% - uthevingsfarge 5 6 3_Tabell 4.5-4.7" xfId="16953"/>
    <cellStyle name="40% - uthevingsfarge 5 6 4" xfId="944"/>
    <cellStyle name="40% - uthevingsfarge 5 6 4 2" xfId="16986"/>
    <cellStyle name="40% - uthevingsfarge 5 6 4 2 2" xfId="16987"/>
    <cellStyle name="40% - uthevingsfarge 5 6 4 2 3" xfId="16988"/>
    <cellStyle name="40% - uthevingsfarge 5 6 4 3" xfId="16989"/>
    <cellStyle name="40% - uthevingsfarge 5 6 4 3 2" xfId="16990"/>
    <cellStyle name="40% - uthevingsfarge 5 6 4 3 3" xfId="16991"/>
    <cellStyle name="40% - uthevingsfarge 5 6 4 4" xfId="16992"/>
    <cellStyle name="40% - uthevingsfarge 5 6 4 5" xfId="16993"/>
    <cellStyle name="40% - uthevingsfarge 5 6 4_Tabell 4.5-4.7" xfId="16985"/>
    <cellStyle name="40% - uthevingsfarge 5 6 5" xfId="16994"/>
    <cellStyle name="40% - uthevingsfarge 5 6 5 2" xfId="16995"/>
    <cellStyle name="40% - uthevingsfarge 5 6 5 2 2" xfId="16996"/>
    <cellStyle name="40% - uthevingsfarge 5 6 5 2 3" xfId="16997"/>
    <cellStyle name="40% - uthevingsfarge 5 6 5 3" xfId="16998"/>
    <cellStyle name="40% - uthevingsfarge 5 6 5 3 2" xfId="16999"/>
    <cellStyle name="40% - uthevingsfarge 5 6 5 3 3" xfId="17000"/>
    <cellStyle name="40% - uthevingsfarge 5 6 5 4" xfId="17001"/>
    <cellStyle name="40% - uthevingsfarge 5 6 5 5" xfId="17002"/>
    <cellStyle name="40% - uthevingsfarge 5 6 6" xfId="17003"/>
    <cellStyle name="40% - uthevingsfarge 5 6 6 2" xfId="17004"/>
    <cellStyle name="40% - uthevingsfarge 5 6 6 3" xfId="17005"/>
    <cellStyle name="40% - uthevingsfarge 5 6 7" xfId="17006"/>
    <cellStyle name="40% - uthevingsfarge 5 6 7 2" xfId="17007"/>
    <cellStyle name="40% - uthevingsfarge 5 6 7 3" xfId="17008"/>
    <cellStyle name="40% - uthevingsfarge 5 6 8" xfId="17009"/>
    <cellStyle name="40% - uthevingsfarge 5 6 8 2" xfId="17010"/>
    <cellStyle name="40% - uthevingsfarge 5 6 9" xfId="17011"/>
    <cellStyle name="40% - uthevingsfarge 5 6 9 2" xfId="17012"/>
    <cellStyle name="40% - uthevingsfarge 5 6_Tabell 4.5-4.7" xfId="16885"/>
    <cellStyle name="40% - uthevingsfarge 5 7" xfId="945"/>
    <cellStyle name="40% - uthevingsfarge 5 7 10" xfId="17014"/>
    <cellStyle name="40% - uthevingsfarge 5 7 11" xfId="17015"/>
    <cellStyle name="40% - uthevingsfarge 5 7 2" xfId="946"/>
    <cellStyle name="40% - uthevingsfarge 5 7 2 10" xfId="17017"/>
    <cellStyle name="40% - uthevingsfarge 5 7 2 2" xfId="947"/>
    <cellStyle name="40% - uthevingsfarge 5 7 2 2 2" xfId="17019"/>
    <cellStyle name="40% - uthevingsfarge 5 7 2 2 2 2" xfId="17020"/>
    <cellStyle name="40% - uthevingsfarge 5 7 2 2 2 3" xfId="17021"/>
    <cellStyle name="40% - uthevingsfarge 5 7 2 2 3" xfId="17022"/>
    <cellStyle name="40% - uthevingsfarge 5 7 2 2 3 2" xfId="17023"/>
    <cellStyle name="40% - uthevingsfarge 5 7 2 2 3 3" xfId="17024"/>
    <cellStyle name="40% - uthevingsfarge 5 7 2 2 4" xfId="17025"/>
    <cellStyle name="40% - uthevingsfarge 5 7 2 2 5" xfId="17026"/>
    <cellStyle name="40% - uthevingsfarge 5 7 2 2_Tabell 4.5-4.7" xfId="17018"/>
    <cellStyle name="40% - uthevingsfarge 5 7 2 3" xfId="17027"/>
    <cellStyle name="40% - uthevingsfarge 5 7 2 3 2" xfId="17028"/>
    <cellStyle name="40% - uthevingsfarge 5 7 2 3 2 2" xfId="17029"/>
    <cellStyle name="40% - uthevingsfarge 5 7 2 3 2 3" xfId="17030"/>
    <cellStyle name="40% - uthevingsfarge 5 7 2 3 3" xfId="17031"/>
    <cellStyle name="40% - uthevingsfarge 5 7 2 3 3 2" xfId="17032"/>
    <cellStyle name="40% - uthevingsfarge 5 7 2 3 3 3" xfId="17033"/>
    <cellStyle name="40% - uthevingsfarge 5 7 2 3 4" xfId="17034"/>
    <cellStyle name="40% - uthevingsfarge 5 7 2 3 5" xfId="17035"/>
    <cellStyle name="40% - uthevingsfarge 5 7 2 4" xfId="17036"/>
    <cellStyle name="40% - uthevingsfarge 5 7 2 4 2" xfId="17037"/>
    <cellStyle name="40% - uthevingsfarge 5 7 2 4 3" xfId="17038"/>
    <cellStyle name="40% - uthevingsfarge 5 7 2 5" xfId="17039"/>
    <cellStyle name="40% - uthevingsfarge 5 7 2 5 2" xfId="17040"/>
    <cellStyle name="40% - uthevingsfarge 5 7 2 5 3" xfId="17041"/>
    <cellStyle name="40% - uthevingsfarge 5 7 2 6" xfId="17042"/>
    <cellStyle name="40% - uthevingsfarge 5 7 2 6 2" xfId="17043"/>
    <cellStyle name="40% - uthevingsfarge 5 7 2 7" xfId="17044"/>
    <cellStyle name="40% - uthevingsfarge 5 7 2 7 2" xfId="17045"/>
    <cellStyle name="40% - uthevingsfarge 5 7 2 8" xfId="17046"/>
    <cellStyle name="40% - uthevingsfarge 5 7 2 9" xfId="17047"/>
    <cellStyle name="40% - uthevingsfarge 5 7 2_Tabell 4.5-4.7" xfId="17016"/>
    <cellStyle name="40% - uthevingsfarge 5 7 3" xfId="948"/>
    <cellStyle name="40% - uthevingsfarge 5 7 3 2" xfId="17049"/>
    <cellStyle name="40% - uthevingsfarge 5 7 3 2 2" xfId="17050"/>
    <cellStyle name="40% - uthevingsfarge 5 7 3 2 3" xfId="17051"/>
    <cellStyle name="40% - uthevingsfarge 5 7 3 3" xfId="17052"/>
    <cellStyle name="40% - uthevingsfarge 5 7 3 3 2" xfId="17053"/>
    <cellStyle name="40% - uthevingsfarge 5 7 3 3 3" xfId="17054"/>
    <cellStyle name="40% - uthevingsfarge 5 7 3 4" xfId="17055"/>
    <cellStyle name="40% - uthevingsfarge 5 7 3 5" xfId="17056"/>
    <cellStyle name="40% - uthevingsfarge 5 7 3_Tabell 4.5-4.7" xfId="17048"/>
    <cellStyle name="40% - uthevingsfarge 5 7 4" xfId="17057"/>
    <cellStyle name="40% - uthevingsfarge 5 7 4 2" xfId="17058"/>
    <cellStyle name="40% - uthevingsfarge 5 7 4 2 2" xfId="17059"/>
    <cellStyle name="40% - uthevingsfarge 5 7 4 2 3" xfId="17060"/>
    <cellStyle name="40% - uthevingsfarge 5 7 4 3" xfId="17061"/>
    <cellStyle name="40% - uthevingsfarge 5 7 4 3 2" xfId="17062"/>
    <cellStyle name="40% - uthevingsfarge 5 7 4 3 3" xfId="17063"/>
    <cellStyle name="40% - uthevingsfarge 5 7 4 4" xfId="17064"/>
    <cellStyle name="40% - uthevingsfarge 5 7 4 5" xfId="17065"/>
    <cellStyle name="40% - uthevingsfarge 5 7 5" xfId="17066"/>
    <cellStyle name="40% - uthevingsfarge 5 7 5 2" xfId="17067"/>
    <cellStyle name="40% - uthevingsfarge 5 7 5 3" xfId="17068"/>
    <cellStyle name="40% - uthevingsfarge 5 7 6" xfId="17069"/>
    <cellStyle name="40% - uthevingsfarge 5 7 6 2" xfId="17070"/>
    <cellStyle name="40% - uthevingsfarge 5 7 6 3" xfId="17071"/>
    <cellStyle name="40% - uthevingsfarge 5 7 7" xfId="17072"/>
    <cellStyle name="40% - uthevingsfarge 5 7 7 2" xfId="17073"/>
    <cellStyle name="40% - uthevingsfarge 5 7 8" xfId="17074"/>
    <cellStyle name="40% - uthevingsfarge 5 7 8 2" xfId="17075"/>
    <cellStyle name="40% - uthevingsfarge 5 7 9" xfId="17076"/>
    <cellStyle name="40% - uthevingsfarge 5 7_Tabell 4.5-4.7" xfId="17013"/>
    <cellStyle name="40% - uthevingsfarge 5 8" xfId="949"/>
    <cellStyle name="40% - uthevingsfarge 5 8 10" xfId="17078"/>
    <cellStyle name="40% - uthevingsfarge 5 8 11" xfId="17079"/>
    <cellStyle name="40% - uthevingsfarge 5 8 2" xfId="950"/>
    <cellStyle name="40% - uthevingsfarge 5 8 2 10" xfId="17081"/>
    <cellStyle name="40% - uthevingsfarge 5 8 2 2" xfId="951"/>
    <cellStyle name="40% - uthevingsfarge 5 8 2 2 2" xfId="17083"/>
    <cellStyle name="40% - uthevingsfarge 5 8 2 2 2 2" xfId="17084"/>
    <cellStyle name="40% - uthevingsfarge 5 8 2 2 2 3" xfId="17085"/>
    <cellStyle name="40% - uthevingsfarge 5 8 2 2 3" xfId="17086"/>
    <cellStyle name="40% - uthevingsfarge 5 8 2 2 3 2" xfId="17087"/>
    <cellStyle name="40% - uthevingsfarge 5 8 2 2 3 3" xfId="17088"/>
    <cellStyle name="40% - uthevingsfarge 5 8 2 2 4" xfId="17089"/>
    <cellStyle name="40% - uthevingsfarge 5 8 2 2 5" xfId="17090"/>
    <cellStyle name="40% - uthevingsfarge 5 8 2 2_Tabell 4.5-4.7" xfId="17082"/>
    <cellStyle name="40% - uthevingsfarge 5 8 2 3" xfId="17091"/>
    <cellStyle name="40% - uthevingsfarge 5 8 2 3 2" xfId="17092"/>
    <cellStyle name="40% - uthevingsfarge 5 8 2 3 2 2" xfId="17093"/>
    <cellStyle name="40% - uthevingsfarge 5 8 2 3 2 3" xfId="17094"/>
    <cellStyle name="40% - uthevingsfarge 5 8 2 3 3" xfId="17095"/>
    <cellStyle name="40% - uthevingsfarge 5 8 2 3 3 2" xfId="17096"/>
    <cellStyle name="40% - uthevingsfarge 5 8 2 3 3 3" xfId="17097"/>
    <cellStyle name="40% - uthevingsfarge 5 8 2 3 4" xfId="17098"/>
    <cellStyle name="40% - uthevingsfarge 5 8 2 3 5" xfId="17099"/>
    <cellStyle name="40% - uthevingsfarge 5 8 2 4" xfId="17100"/>
    <cellStyle name="40% - uthevingsfarge 5 8 2 4 2" xfId="17101"/>
    <cellStyle name="40% - uthevingsfarge 5 8 2 4 3" xfId="17102"/>
    <cellStyle name="40% - uthevingsfarge 5 8 2 5" xfId="17103"/>
    <cellStyle name="40% - uthevingsfarge 5 8 2 5 2" xfId="17104"/>
    <cellStyle name="40% - uthevingsfarge 5 8 2 5 3" xfId="17105"/>
    <cellStyle name="40% - uthevingsfarge 5 8 2 6" xfId="17106"/>
    <cellStyle name="40% - uthevingsfarge 5 8 2 6 2" xfId="17107"/>
    <cellStyle name="40% - uthevingsfarge 5 8 2 7" xfId="17108"/>
    <cellStyle name="40% - uthevingsfarge 5 8 2 7 2" xfId="17109"/>
    <cellStyle name="40% - uthevingsfarge 5 8 2 8" xfId="17110"/>
    <cellStyle name="40% - uthevingsfarge 5 8 2 9" xfId="17111"/>
    <cellStyle name="40% - uthevingsfarge 5 8 2_Tabell 4.5-4.7" xfId="17080"/>
    <cellStyle name="40% - uthevingsfarge 5 8 3" xfId="952"/>
    <cellStyle name="40% - uthevingsfarge 5 8 3 2" xfId="17113"/>
    <cellStyle name="40% - uthevingsfarge 5 8 3 2 2" xfId="17114"/>
    <cellStyle name="40% - uthevingsfarge 5 8 3 2 3" xfId="17115"/>
    <cellStyle name="40% - uthevingsfarge 5 8 3 3" xfId="17116"/>
    <cellStyle name="40% - uthevingsfarge 5 8 3 3 2" xfId="17117"/>
    <cellStyle name="40% - uthevingsfarge 5 8 3 3 3" xfId="17118"/>
    <cellStyle name="40% - uthevingsfarge 5 8 3 4" xfId="17119"/>
    <cellStyle name="40% - uthevingsfarge 5 8 3 5" xfId="17120"/>
    <cellStyle name="40% - uthevingsfarge 5 8 3_Tabell 4.5-4.7" xfId="17112"/>
    <cellStyle name="40% - uthevingsfarge 5 8 4" xfId="17121"/>
    <cellStyle name="40% - uthevingsfarge 5 8 4 2" xfId="17122"/>
    <cellStyle name="40% - uthevingsfarge 5 8 4 2 2" xfId="17123"/>
    <cellStyle name="40% - uthevingsfarge 5 8 4 2 3" xfId="17124"/>
    <cellStyle name="40% - uthevingsfarge 5 8 4 3" xfId="17125"/>
    <cellStyle name="40% - uthevingsfarge 5 8 4 3 2" xfId="17126"/>
    <cellStyle name="40% - uthevingsfarge 5 8 4 3 3" xfId="17127"/>
    <cellStyle name="40% - uthevingsfarge 5 8 4 4" xfId="17128"/>
    <cellStyle name="40% - uthevingsfarge 5 8 4 5" xfId="17129"/>
    <cellStyle name="40% - uthevingsfarge 5 8 5" xfId="17130"/>
    <cellStyle name="40% - uthevingsfarge 5 8 5 2" xfId="17131"/>
    <cellStyle name="40% - uthevingsfarge 5 8 5 3" xfId="17132"/>
    <cellStyle name="40% - uthevingsfarge 5 8 6" xfId="17133"/>
    <cellStyle name="40% - uthevingsfarge 5 8 6 2" xfId="17134"/>
    <cellStyle name="40% - uthevingsfarge 5 8 6 3" xfId="17135"/>
    <cellStyle name="40% - uthevingsfarge 5 8 7" xfId="17136"/>
    <cellStyle name="40% - uthevingsfarge 5 8 7 2" xfId="17137"/>
    <cellStyle name="40% - uthevingsfarge 5 8 8" xfId="17138"/>
    <cellStyle name="40% - uthevingsfarge 5 8 8 2" xfId="17139"/>
    <cellStyle name="40% - uthevingsfarge 5 8 9" xfId="17140"/>
    <cellStyle name="40% - uthevingsfarge 5 8_Tabell 4.5-4.7" xfId="17077"/>
    <cellStyle name="40% - uthevingsfarge 5 9" xfId="953"/>
    <cellStyle name="40% - uthevingsfarge 5 9 10" xfId="17142"/>
    <cellStyle name="40% - uthevingsfarge 5 9 2" xfId="954"/>
    <cellStyle name="40% - uthevingsfarge 5 9 2 2" xfId="17144"/>
    <cellStyle name="40% - uthevingsfarge 5 9 2 2 2" xfId="17145"/>
    <cellStyle name="40% - uthevingsfarge 5 9 2 2 3" xfId="17146"/>
    <cellStyle name="40% - uthevingsfarge 5 9 2 3" xfId="17147"/>
    <cellStyle name="40% - uthevingsfarge 5 9 2 3 2" xfId="17148"/>
    <cellStyle name="40% - uthevingsfarge 5 9 2 3 3" xfId="17149"/>
    <cellStyle name="40% - uthevingsfarge 5 9 2 4" xfId="17150"/>
    <cellStyle name="40% - uthevingsfarge 5 9 2 5" xfId="17151"/>
    <cellStyle name="40% - uthevingsfarge 5 9 2_Tabell 4.5-4.7" xfId="17143"/>
    <cellStyle name="40% - uthevingsfarge 5 9 3" xfId="17152"/>
    <cellStyle name="40% - uthevingsfarge 5 9 3 2" xfId="17153"/>
    <cellStyle name="40% - uthevingsfarge 5 9 3 2 2" xfId="17154"/>
    <cellStyle name="40% - uthevingsfarge 5 9 3 2 3" xfId="17155"/>
    <cellStyle name="40% - uthevingsfarge 5 9 3 3" xfId="17156"/>
    <cellStyle name="40% - uthevingsfarge 5 9 3 3 2" xfId="17157"/>
    <cellStyle name="40% - uthevingsfarge 5 9 3 3 3" xfId="17158"/>
    <cellStyle name="40% - uthevingsfarge 5 9 3 4" xfId="17159"/>
    <cellStyle name="40% - uthevingsfarge 5 9 3 5" xfId="17160"/>
    <cellStyle name="40% - uthevingsfarge 5 9 4" xfId="17161"/>
    <cellStyle name="40% - uthevingsfarge 5 9 4 2" xfId="17162"/>
    <cellStyle name="40% - uthevingsfarge 5 9 4 3" xfId="17163"/>
    <cellStyle name="40% - uthevingsfarge 5 9 5" xfId="17164"/>
    <cellStyle name="40% - uthevingsfarge 5 9 5 2" xfId="17165"/>
    <cellStyle name="40% - uthevingsfarge 5 9 5 3" xfId="17166"/>
    <cellStyle name="40% - uthevingsfarge 5 9 6" xfId="17167"/>
    <cellStyle name="40% - uthevingsfarge 5 9 6 2" xfId="17168"/>
    <cellStyle name="40% - uthevingsfarge 5 9 7" xfId="17169"/>
    <cellStyle name="40% - uthevingsfarge 5 9 7 2" xfId="17170"/>
    <cellStyle name="40% - uthevingsfarge 5 9 8" xfId="17171"/>
    <cellStyle name="40% - uthevingsfarge 5 9 9" xfId="17172"/>
    <cellStyle name="40% - uthevingsfarge 5 9_Tabell 4.5-4.7" xfId="17141"/>
    <cellStyle name="40% - uthevingsfarge 6 10" xfId="955"/>
    <cellStyle name="40% - uthevingsfarge 6 10 2" xfId="17174"/>
    <cellStyle name="40% - uthevingsfarge 6 10 2 2" xfId="17175"/>
    <cellStyle name="40% - uthevingsfarge 6 10 2 3" xfId="17176"/>
    <cellStyle name="40% - uthevingsfarge 6 10 3" xfId="17177"/>
    <cellStyle name="40% - uthevingsfarge 6 10 3 2" xfId="17178"/>
    <cellStyle name="40% - uthevingsfarge 6 10 3 3" xfId="17179"/>
    <cellStyle name="40% - uthevingsfarge 6 10 4" xfId="17180"/>
    <cellStyle name="40% - uthevingsfarge 6 10 5" xfId="17181"/>
    <cellStyle name="40% - uthevingsfarge 6 10_Tabell 4.5-4.7" xfId="17173"/>
    <cellStyle name="40% - uthevingsfarge 6 11" xfId="17182"/>
    <cellStyle name="40% - uthevingsfarge 6 11 2" xfId="17183"/>
    <cellStyle name="40% - uthevingsfarge 6 11 2 2" xfId="17184"/>
    <cellStyle name="40% - uthevingsfarge 6 11 2 3" xfId="17185"/>
    <cellStyle name="40% - uthevingsfarge 6 11 3" xfId="17186"/>
    <cellStyle name="40% - uthevingsfarge 6 11 3 2" xfId="17187"/>
    <cellStyle name="40% - uthevingsfarge 6 11 3 3" xfId="17188"/>
    <cellStyle name="40% - uthevingsfarge 6 11 4" xfId="17189"/>
    <cellStyle name="40% - uthevingsfarge 6 11 5" xfId="17190"/>
    <cellStyle name="40% - uthevingsfarge 6 12" xfId="17191"/>
    <cellStyle name="40% - uthevingsfarge 6 12 2" xfId="17192"/>
    <cellStyle name="40% - uthevingsfarge 6 12 3" xfId="17193"/>
    <cellStyle name="40% - uthevingsfarge 6 13" xfId="17194"/>
    <cellStyle name="40% - uthevingsfarge 6 13 2" xfId="17195"/>
    <cellStyle name="40% - uthevingsfarge 6 13 3" xfId="17196"/>
    <cellStyle name="40% - uthevingsfarge 6 14" xfId="17197"/>
    <cellStyle name="40% - uthevingsfarge 6 14 2" xfId="17198"/>
    <cellStyle name="40% - uthevingsfarge 6 15" xfId="17199"/>
    <cellStyle name="40% - uthevingsfarge 6 15 2" xfId="17200"/>
    <cellStyle name="40% - uthevingsfarge 6 16" xfId="17201"/>
    <cellStyle name="40% - uthevingsfarge 6 17" xfId="17202"/>
    <cellStyle name="40% - uthevingsfarge 6 18" xfId="17203"/>
    <cellStyle name="40% - uthevingsfarge 6 2" xfId="956"/>
    <cellStyle name="40% - uthevingsfarge 6 2 10" xfId="17205"/>
    <cellStyle name="40% - uthevingsfarge 6 2 10 2" xfId="17206"/>
    <cellStyle name="40% - uthevingsfarge 6 2 11" xfId="17207"/>
    <cellStyle name="40% - uthevingsfarge 6 2 11 2" xfId="17208"/>
    <cellStyle name="40% - uthevingsfarge 6 2 12" xfId="17209"/>
    <cellStyle name="40% - uthevingsfarge 6 2 13" xfId="17210"/>
    <cellStyle name="40% - uthevingsfarge 6 2 14" xfId="17211"/>
    <cellStyle name="40% - uthevingsfarge 6 2 2" xfId="957"/>
    <cellStyle name="40% - uthevingsfarge 6 2 2 10" xfId="17213"/>
    <cellStyle name="40% - uthevingsfarge 6 2 2 11" xfId="17214"/>
    <cellStyle name="40% - uthevingsfarge 6 2 2 12" xfId="17215"/>
    <cellStyle name="40% - uthevingsfarge 6 2 2 2" xfId="958"/>
    <cellStyle name="40% - uthevingsfarge 6 2 2 2 10" xfId="17217"/>
    <cellStyle name="40% - uthevingsfarge 6 2 2 2 11" xfId="17218"/>
    <cellStyle name="40% - uthevingsfarge 6 2 2 2 2" xfId="959"/>
    <cellStyle name="40% - uthevingsfarge 6 2 2 2 2 10" xfId="17220"/>
    <cellStyle name="40% - uthevingsfarge 6 2 2 2 2 2" xfId="960"/>
    <cellStyle name="40% - uthevingsfarge 6 2 2 2 2 2 2" xfId="17222"/>
    <cellStyle name="40% - uthevingsfarge 6 2 2 2 2 2 2 2" xfId="17223"/>
    <cellStyle name="40% - uthevingsfarge 6 2 2 2 2 2 2 3" xfId="17224"/>
    <cellStyle name="40% - uthevingsfarge 6 2 2 2 2 2 3" xfId="17225"/>
    <cellStyle name="40% - uthevingsfarge 6 2 2 2 2 2 3 2" xfId="17226"/>
    <cellStyle name="40% - uthevingsfarge 6 2 2 2 2 2 3 3" xfId="17227"/>
    <cellStyle name="40% - uthevingsfarge 6 2 2 2 2 2 4" xfId="17228"/>
    <cellStyle name="40% - uthevingsfarge 6 2 2 2 2 2 5" xfId="17229"/>
    <cellStyle name="40% - uthevingsfarge 6 2 2 2 2 2_Tabell 4.5-4.7" xfId="17221"/>
    <cellStyle name="40% - uthevingsfarge 6 2 2 2 2 3" xfId="17230"/>
    <cellStyle name="40% - uthevingsfarge 6 2 2 2 2 3 2" xfId="17231"/>
    <cellStyle name="40% - uthevingsfarge 6 2 2 2 2 3 2 2" xfId="17232"/>
    <cellStyle name="40% - uthevingsfarge 6 2 2 2 2 3 2 3" xfId="17233"/>
    <cellStyle name="40% - uthevingsfarge 6 2 2 2 2 3 3" xfId="17234"/>
    <cellStyle name="40% - uthevingsfarge 6 2 2 2 2 3 3 2" xfId="17235"/>
    <cellStyle name="40% - uthevingsfarge 6 2 2 2 2 3 3 3" xfId="17236"/>
    <cellStyle name="40% - uthevingsfarge 6 2 2 2 2 3 4" xfId="17237"/>
    <cellStyle name="40% - uthevingsfarge 6 2 2 2 2 3 5" xfId="17238"/>
    <cellStyle name="40% - uthevingsfarge 6 2 2 2 2 4" xfId="17239"/>
    <cellStyle name="40% - uthevingsfarge 6 2 2 2 2 4 2" xfId="17240"/>
    <cellStyle name="40% - uthevingsfarge 6 2 2 2 2 4 3" xfId="17241"/>
    <cellStyle name="40% - uthevingsfarge 6 2 2 2 2 5" xfId="17242"/>
    <cellStyle name="40% - uthevingsfarge 6 2 2 2 2 5 2" xfId="17243"/>
    <cellStyle name="40% - uthevingsfarge 6 2 2 2 2 5 3" xfId="17244"/>
    <cellStyle name="40% - uthevingsfarge 6 2 2 2 2 6" xfId="17245"/>
    <cellStyle name="40% - uthevingsfarge 6 2 2 2 2 6 2" xfId="17246"/>
    <cellStyle name="40% - uthevingsfarge 6 2 2 2 2 7" xfId="17247"/>
    <cellStyle name="40% - uthevingsfarge 6 2 2 2 2 7 2" xfId="17248"/>
    <cellStyle name="40% - uthevingsfarge 6 2 2 2 2 8" xfId="17249"/>
    <cellStyle name="40% - uthevingsfarge 6 2 2 2 2 9" xfId="17250"/>
    <cellStyle name="40% - uthevingsfarge 6 2 2 2 2_Tabell 4.5-4.7" xfId="17219"/>
    <cellStyle name="40% - uthevingsfarge 6 2 2 2 3" xfId="961"/>
    <cellStyle name="40% - uthevingsfarge 6 2 2 2 3 2" xfId="17252"/>
    <cellStyle name="40% - uthevingsfarge 6 2 2 2 3 2 2" xfId="17253"/>
    <cellStyle name="40% - uthevingsfarge 6 2 2 2 3 2 3" xfId="17254"/>
    <cellStyle name="40% - uthevingsfarge 6 2 2 2 3 3" xfId="17255"/>
    <cellStyle name="40% - uthevingsfarge 6 2 2 2 3 3 2" xfId="17256"/>
    <cellStyle name="40% - uthevingsfarge 6 2 2 2 3 3 3" xfId="17257"/>
    <cellStyle name="40% - uthevingsfarge 6 2 2 2 3 4" xfId="17258"/>
    <cellStyle name="40% - uthevingsfarge 6 2 2 2 3 5" xfId="17259"/>
    <cellStyle name="40% - uthevingsfarge 6 2 2 2 3_Tabell 4.5-4.7" xfId="17251"/>
    <cellStyle name="40% - uthevingsfarge 6 2 2 2 4" xfId="17260"/>
    <cellStyle name="40% - uthevingsfarge 6 2 2 2 4 2" xfId="17261"/>
    <cellStyle name="40% - uthevingsfarge 6 2 2 2 4 2 2" xfId="17262"/>
    <cellStyle name="40% - uthevingsfarge 6 2 2 2 4 2 3" xfId="17263"/>
    <cellStyle name="40% - uthevingsfarge 6 2 2 2 4 3" xfId="17264"/>
    <cellStyle name="40% - uthevingsfarge 6 2 2 2 4 3 2" xfId="17265"/>
    <cellStyle name="40% - uthevingsfarge 6 2 2 2 4 3 3" xfId="17266"/>
    <cellStyle name="40% - uthevingsfarge 6 2 2 2 4 4" xfId="17267"/>
    <cellStyle name="40% - uthevingsfarge 6 2 2 2 4 5" xfId="17268"/>
    <cellStyle name="40% - uthevingsfarge 6 2 2 2 5" xfId="17269"/>
    <cellStyle name="40% - uthevingsfarge 6 2 2 2 5 2" xfId="17270"/>
    <cellStyle name="40% - uthevingsfarge 6 2 2 2 5 3" xfId="17271"/>
    <cellStyle name="40% - uthevingsfarge 6 2 2 2 6" xfId="17272"/>
    <cellStyle name="40% - uthevingsfarge 6 2 2 2 6 2" xfId="17273"/>
    <cellStyle name="40% - uthevingsfarge 6 2 2 2 6 3" xfId="17274"/>
    <cellStyle name="40% - uthevingsfarge 6 2 2 2 7" xfId="17275"/>
    <cellStyle name="40% - uthevingsfarge 6 2 2 2 7 2" xfId="17276"/>
    <cellStyle name="40% - uthevingsfarge 6 2 2 2 8" xfId="17277"/>
    <cellStyle name="40% - uthevingsfarge 6 2 2 2 8 2" xfId="17278"/>
    <cellStyle name="40% - uthevingsfarge 6 2 2 2 9" xfId="17279"/>
    <cellStyle name="40% - uthevingsfarge 6 2 2 2_Tabell 4.5-4.7" xfId="17216"/>
    <cellStyle name="40% - uthevingsfarge 6 2 2 3" xfId="962"/>
    <cellStyle name="40% - uthevingsfarge 6 2 2 3 10" xfId="17281"/>
    <cellStyle name="40% - uthevingsfarge 6 2 2 3 2" xfId="963"/>
    <cellStyle name="40% - uthevingsfarge 6 2 2 3 2 2" xfId="17283"/>
    <cellStyle name="40% - uthevingsfarge 6 2 2 3 2 2 2" xfId="17284"/>
    <cellStyle name="40% - uthevingsfarge 6 2 2 3 2 2 3" xfId="17285"/>
    <cellStyle name="40% - uthevingsfarge 6 2 2 3 2 3" xfId="17286"/>
    <cellStyle name="40% - uthevingsfarge 6 2 2 3 2 3 2" xfId="17287"/>
    <cellStyle name="40% - uthevingsfarge 6 2 2 3 2 3 3" xfId="17288"/>
    <cellStyle name="40% - uthevingsfarge 6 2 2 3 2 4" xfId="17289"/>
    <cellStyle name="40% - uthevingsfarge 6 2 2 3 2 5" xfId="17290"/>
    <cellStyle name="40% - uthevingsfarge 6 2 2 3 2_Tabell 4.5-4.7" xfId="17282"/>
    <cellStyle name="40% - uthevingsfarge 6 2 2 3 3" xfId="17291"/>
    <cellStyle name="40% - uthevingsfarge 6 2 2 3 3 2" xfId="17292"/>
    <cellStyle name="40% - uthevingsfarge 6 2 2 3 3 2 2" xfId="17293"/>
    <cellStyle name="40% - uthevingsfarge 6 2 2 3 3 2 3" xfId="17294"/>
    <cellStyle name="40% - uthevingsfarge 6 2 2 3 3 3" xfId="17295"/>
    <cellStyle name="40% - uthevingsfarge 6 2 2 3 3 3 2" xfId="17296"/>
    <cellStyle name="40% - uthevingsfarge 6 2 2 3 3 3 3" xfId="17297"/>
    <cellStyle name="40% - uthevingsfarge 6 2 2 3 3 4" xfId="17298"/>
    <cellStyle name="40% - uthevingsfarge 6 2 2 3 3 5" xfId="17299"/>
    <cellStyle name="40% - uthevingsfarge 6 2 2 3 4" xfId="17300"/>
    <cellStyle name="40% - uthevingsfarge 6 2 2 3 4 2" xfId="17301"/>
    <cellStyle name="40% - uthevingsfarge 6 2 2 3 4 3" xfId="17302"/>
    <cellStyle name="40% - uthevingsfarge 6 2 2 3 5" xfId="17303"/>
    <cellStyle name="40% - uthevingsfarge 6 2 2 3 5 2" xfId="17304"/>
    <cellStyle name="40% - uthevingsfarge 6 2 2 3 5 3" xfId="17305"/>
    <cellStyle name="40% - uthevingsfarge 6 2 2 3 6" xfId="17306"/>
    <cellStyle name="40% - uthevingsfarge 6 2 2 3 6 2" xfId="17307"/>
    <cellStyle name="40% - uthevingsfarge 6 2 2 3 7" xfId="17308"/>
    <cellStyle name="40% - uthevingsfarge 6 2 2 3 7 2" xfId="17309"/>
    <cellStyle name="40% - uthevingsfarge 6 2 2 3 8" xfId="17310"/>
    <cellStyle name="40% - uthevingsfarge 6 2 2 3 9" xfId="17311"/>
    <cellStyle name="40% - uthevingsfarge 6 2 2 3_Tabell 4.5-4.7" xfId="17280"/>
    <cellStyle name="40% - uthevingsfarge 6 2 2 4" xfId="964"/>
    <cellStyle name="40% - uthevingsfarge 6 2 2 4 2" xfId="17313"/>
    <cellStyle name="40% - uthevingsfarge 6 2 2 4 2 2" xfId="17314"/>
    <cellStyle name="40% - uthevingsfarge 6 2 2 4 2 3" xfId="17315"/>
    <cellStyle name="40% - uthevingsfarge 6 2 2 4 3" xfId="17316"/>
    <cellStyle name="40% - uthevingsfarge 6 2 2 4 3 2" xfId="17317"/>
    <cellStyle name="40% - uthevingsfarge 6 2 2 4 3 3" xfId="17318"/>
    <cellStyle name="40% - uthevingsfarge 6 2 2 4 4" xfId="17319"/>
    <cellStyle name="40% - uthevingsfarge 6 2 2 4 5" xfId="17320"/>
    <cellStyle name="40% - uthevingsfarge 6 2 2 4_Tabell 4.5-4.7" xfId="17312"/>
    <cellStyle name="40% - uthevingsfarge 6 2 2 5" xfId="17321"/>
    <cellStyle name="40% - uthevingsfarge 6 2 2 5 2" xfId="17322"/>
    <cellStyle name="40% - uthevingsfarge 6 2 2 5 2 2" xfId="17323"/>
    <cellStyle name="40% - uthevingsfarge 6 2 2 5 2 3" xfId="17324"/>
    <cellStyle name="40% - uthevingsfarge 6 2 2 5 3" xfId="17325"/>
    <cellStyle name="40% - uthevingsfarge 6 2 2 5 3 2" xfId="17326"/>
    <cellStyle name="40% - uthevingsfarge 6 2 2 5 3 3" xfId="17327"/>
    <cellStyle name="40% - uthevingsfarge 6 2 2 5 4" xfId="17328"/>
    <cellStyle name="40% - uthevingsfarge 6 2 2 5 5" xfId="17329"/>
    <cellStyle name="40% - uthevingsfarge 6 2 2 6" xfId="17330"/>
    <cellStyle name="40% - uthevingsfarge 6 2 2 6 2" xfId="17331"/>
    <cellStyle name="40% - uthevingsfarge 6 2 2 6 3" xfId="17332"/>
    <cellStyle name="40% - uthevingsfarge 6 2 2 7" xfId="17333"/>
    <cellStyle name="40% - uthevingsfarge 6 2 2 7 2" xfId="17334"/>
    <cellStyle name="40% - uthevingsfarge 6 2 2 7 3" xfId="17335"/>
    <cellStyle name="40% - uthevingsfarge 6 2 2 8" xfId="17336"/>
    <cellStyle name="40% - uthevingsfarge 6 2 2 8 2" xfId="17337"/>
    <cellStyle name="40% - uthevingsfarge 6 2 2 9" xfId="17338"/>
    <cellStyle name="40% - uthevingsfarge 6 2 2 9 2" xfId="17339"/>
    <cellStyle name="40% - uthevingsfarge 6 2 2_Tabell 4.5-4.7" xfId="17212"/>
    <cellStyle name="40% - uthevingsfarge 6 2 3" xfId="965"/>
    <cellStyle name="40% - uthevingsfarge 6 2 3 10" xfId="17341"/>
    <cellStyle name="40% - uthevingsfarge 6 2 3 11" xfId="17342"/>
    <cellStyle name="40% - uthevingsfarge 6 2 3 2" xfId="966"/>
    <cellStyle name="40% - uthevingsfarge 6 2 3 2 10" xfId="17344"/>
    <cellStyle name="40% - uthevingsfarge 6 2 3 2 2" xfId="967"/>
    <cellStyle name="40% - uthevingsfarge 6 2 3 2 2 2" xfId="17346"/>
    <cellStyle name="40% - uthevingsfarge 6 2 3 2 2 2 2" xfId="17347"/>
    <cellStyle name="40% - uthevingsfarge 6 2 3 2 2 2 3" xfId="17348"/>
    <cellStyle name="40% - uthevingsfarge 6 2 3 2 2 3" xfId="17349"/>
    <cellStyle name="40% - uthevingsfarge 6 2 3 2 2 3 2" xfId="17350"/>
    <cellStyle name="40% - uthevingsfarge 6 2 3 2 2 3 3" xfId="17351"/>
    <cellStyle name="40% - uthevingsfarge 6 2 3 2 2 4" xfId="17352"/>
    <cellStyle name="40% - uthevingsfarge 6 2 3 2 2 5" xfId="17353"/>
    <cellStyle name="40% - uthevingsfarge 6 2 3 2 2_Tabell 4.5-4.7" xfId="17345"/>
    <cellStyle name="40% - uthevingsfarge 6 2 3 2 3" xfId="17354"/>
    <cellStyle name="40% - uthevingsfarge 6 2 3 2 3 2" xfId="17355"/>
    <cellStyle name="40% - uthevingsfarge 6 2 3 2 3 2 2" xfId="17356"/>
    <cellStyle name="40% - uthevingsfarge 6 2 3 2 3 2 3" xfId="17357"/>
    <cellStyle name="40% - uthevingsfarge 6 2 3 2 3 3" xfId="17358"/>
    <cellStyle name="40% - uthevingsfarge 6 2 3 2 3 3 2" xfId="17359"/>
    <cellStyle name="40% - uthevingsfarge 6 2 3 2 3 3 3" xfId="17360"/>
    <cellStyle name="40% - uthevingsfarge 6 2 3 2 3 4" xfId="17361"/>
    <cellStyle name="40% - uthevingsfarge 6 2 3 2 3 5" xfId="17362"/>
    <cellStyle name="40% - uthevingsfarge 6 2 3 2 4" xfId="17363"/>
    <cellStyle name="40% - uthevingsfarge 6 2 3 2 4 2" xfId="17364"/>
    <cellStyle name="40% - uthevingsfarge 6 2 3 2 4 3" xfId="17365"/>
    <cellStyle name="40% - uthevingsfarge 6 2 3 2 5" xfId="17366"/>
    <cellStyle name="40% - uthevingsfarge 6 2 3 2 5 2" xfId="17367"/>
    <cellStyle name="40% - uthevingsfarge 6 2 3 2 5 3" xfId="17368"/>
    <cellStyle name="40% - uthevingsfarge 6 2 3 2 6" xfId="17369"/>
    <cellStyle name="40% - uthevingsfarge 6 2 3 2 6 2" xfId="17370"/>
    <cellStyle name="40% - uthevingsfarge 6 2 3 2 7" xfId="17371"/>
    <cellStyle name="40% - uthevingsfarge 6 2 3 2 7 2" xfId="17372"/>
    <cellStyle name="40% - uthevingsfarge 6 2 3 2 8" xfId="17373"/>
    <cellStyle name="40% - uthevingsfarge 6 2 3 2 9" xfId="17374"/>
    <cellStyle name="40% - uthevingsfarge 6 2 3 2_Tabell 4.5-4.7" xfId="17343"/>
    <cellStyle name="40% - uthevingsfarge 6 2 3 3" xfId="968"/>
    <cellStyle name="40% - uthevingsfarge 6 2 3 3 2" xfId="17376"/>
    <cellStyle name="40% - uthevingsfarge 6 2 3 3 2 2" xfId="17377"/>
    <cellStyle name="40% - uthevingsfarge 6 2 3 3 2 3" xfId="17378"/>
    <cellStyle name="40% - uthevingsfarge 6 2 3 3 3" xfId="17379"/>
    <cellStyle name="40% - uthevingsfarge 6 2 3 3 3 2" xfId="17380"/>
    <cellStyle name="40% - uthevingsfarge 6 2 3 3 3 3" xfId="17381"/>
    <cellStyle name="40% - uthevingsfarge 6 2 3 3 4" xfId="17382"/>
    <cellStyle name="40% - uthevingsfarge 6 2 3 3 5" xfId="17383"/>
    <cellStyle name="40% - uthevingsfarge 6 2 3 3_Tabell 4.5-4.7" xfId="17375"/>
    <cellStyle name="40% - uthevingsfarge 6 2 3 4" xfId="17384"/>
    <cellStyle name="40% - uthevingsfarge 6 2 3 4 2" xfId="17385"/>
    <cellStyle name="40% - uthevingsfarge 6 2 3 4 2 2" xfId="17386"/>
    <cellStyle name="40% - uthevingsfarge 6 2 3 4 2 3" xfId="17387"/>
    <cellStyle name="40% - uthevingsfarge 6 2 3 4 3" xfId="17388"/>
    <cellStyle name="40% - uthevingsfarge 6 2 3 4 3 2" xfId="17389"/>
    <cellStyle name="40% - uthevingsfarge 6 2 3 4 3 3" xfId="17390"/>
    <cellStyle name="40% - uthevingsfarge 6 2 3 4 4" xfId="17391"/>
    <cellStyle name="40% - uthevingsfarge 6 2 3 4 5" xfId="17392"/>
    <cellStyle name="40% - uthevingsfarge 6 2 3 5" xfId="17393"/>
    <cellStyle name="40% - uthevingsfarge 6 2 3 5 2" xfId="17394"/>
    <cellStyle name="40% - uthevingsfarge 6 2 3 5 3" xfId="17395"/>
    <cellStyle name="40% - uthevingsfarge 6 2 3 6" xfId="17396"/>
    <cellStyle name="40% - uthevingsfarge 6 2 3 6 2" xfId="17397"/>
    <cellStyle name="40% - uthevingsfarge 6 2 3 6 3" xfId="17398"/>
    <cellStyle name="40% - uthevingsfarge 6 2 3 7" xfId="17399"/>
    <cellStyle name="40% - uthevingsfarge 6 2 3 7 2" xfId="17400"/>
    <cellStyle name="40% - uthevingsfarge 6 2 3 8" xfId="17401"/>
    <cellStyle name="40% - uthevingsfarge 6 2 3 8 2" xfId="17402"/>
    <cellStyle name="40% - uthevingsfarge 6 2 3 9" xfId="17403"/>
    <cellStyle name="40% - uthevingsfarge 6 2 3_Tabell 4.5-4.7" xfId="17340"/>
    <cellStyle name="40% - uthevingsfarge 6 2 4" xfId="969"/>
    <cellStyle name="40% - uthevingsfarge 6 2 4 10" xfId="17405"/>
    <cellStyle name="40% - uthevingsfarge 6 2 4 2" xfId="970"/>
    <cellStyle name="40% - uthevingsfarge 6 2 4 2 2" xfId="17407"/>
    <cellStyle name="40% - uthevingsfarge 6 2 4 2 2 2" xfId="17408"/>
    <cellStyle name="40% - uthevingsfarge 6 2 4 2 2 3" xfId="17409"/>
    <cellStyle name="40% - uthevingsfarge 6 2 4 2 3" xfId="17410"/>
    <cellStyle name="40% - uthevingsfarge 6 2 4 2 3 2" xfId="17411"/>
    <cellStyle name="40% - uthevingsfarge 6 2 4 2 3 3" xfId="17412"/>
    <cellStyle name="40% - uthevingsfarge 6 2 4 2 4" xfId="17413"/>
    <cellStyle name="40% - uthevingsfarge 6 2 4 2 5" xfId="17414"/>
    <cellStyle name="40% - uthevingsfarge 6 2 4 2_Tabell 4.5-4.7" xfId="17406"/>
    <cellStyle name="40% - uthevingsfarge 6 2 4 3" xfId="17415"/>
    <cellStyle name="40% - uthevingsfarge 6 2 4 3 2" xfId="17416"/>
    <cellStyle name="40% - uthevingsfarge 6 2 4 3 2 2" xfId="17417"/>
    <cellStyle name="40% - uthevingsfarge 6 2 4 3 2 3" xfId="17418"/>
    <cellStyle name="40% - uthevingsfarge 6 2 4 3 3" xfId="17419"/>
    <cellStyle name="40% - uthevingsfarge 6 2 4 3 3 2" xfId="17420"/>
    <cellStyle name="40% - uthevingsfarge 6 2 4 3 3 3" xfId="17421"/>
    <cellStyle name="40% - uthevingsfarge 6 2 4 3 4" xfId="17422"/>
    <cellStyle name="40% - uthevingsfarge 6 2 4 3 5" xfId="17423"/>
    <cellStyle name="40% - uthevingsfarge 6 2 4 4" xfId="17424"/>
    <cellStyle name="40% - uthevingsfarge 6 2 4 4 2" xfId="17425"/>
    <cellStyle name="40% - uthevingsfarge 6 2 4 4 3" xfId="17426"/>
    <cellStyle name="40% - uthevingsfarge 6 2 4 5" xfId="17427"/>
    <cellStyle name="40% - uthevingsfarge 6 2 4 5 2" xfId="17428"/>
    <cellStyle name="40% - uthevingsfarge 6 2 4 5 3" xfId="17429"/>
    <cellStyle name="40% - uthevingsfarge 6 2 4 6" xfId="17430"/>
    <cellStyle name="40% - uthevingsfarge 6 2 4 6 2" xfId="17431"/>
    <cellStyle name="40% - uthevingsfarge 6 2 4 7" xfId="17432"/>
    <cellStyle name="40% - uthevingsfarge 6 2 4 7 2" xfId="17433"/>
    <cellStyle name="40% - uthevingsfarge 6 2 4 8" xfId="17434"/>
    <cellStyle name="40% - uthevingsfarge 6 2 4 9" xfId="17435"/>
    <cellStyle name="40% - uthevingsfarge 6 2 4_Tabell 4.5-4.7" xfId="17404"/>
    <cellStyle name="40% - uthevingsfarge 6 2 5" xfId="971"/>
    <cellStyle name="40% - uthevingsfarge 6 2 5 10" xfId="17437"/>
    <cellStyle name="40% - uthevingsfarge 6 2 5 2" xfId="972"/>
    <cellStyle name="40% - uthevingsfarge 6 2 5 2 2" xfId="17439"/>
    <cellStyle name="40% - uthevingsfarge 6 2 5 2 2 2" xfId="17440"/>
    <cellStyle name="40% - uthevingsfarge 6 2 5 2 2 3" xfId="17441"/>
    <cellStyle name="40% - uthevingsfarge 6 2 5 2 3" xfId="17442"/>
    <cellStyle name="40% - uthevingsfarge 6 2 5 2 3 2" xfId="17443"/>
    <cellStyle name="40% - uthevingsfarge 6 2 5 2 3 3" xfId="17444"/>
    <cellStyle name="40% - uthevingsfarge 6 2 5 2 4" xfId="17445"/>
    <cellStyle name="40% - uthevingsfarge 6 2 5 2 5" xfId="17446"/>
    <cellStyle name="40% - uthevingsfarge 6 2 5 2_Tabell 4.5-4.7" xfId="17438"/>
    <cellStyle name="40% - uthevingsfarge 6 2 5 3" xfId="17447"/>
    <cellStyle name="40% - uthevingsfarge 6 2 5 3 2" xfId="17448"/>
    <cellStyle name="40% - uthevingsfarge 6 2 5 3 2 2" xfId="17449"/>
    <cellStyle name="40% - uthevingsfarge 6 2 5 3 2 3" xfId="17450"/>
    <cellStyle name="40% - uthevingsfarge 6 2 5 3 3" xfId="17451"/>
    <cellStyle name="40% - uthevingsfarge 6 2 5 3 3 2" xfId="17452"/>
    <cellStyle name="40% - uthevingsfarge 6 2 5 3 3 3" xfId="17453"/>
    <cellStyle name="40% - uthevingsfarge 6 2 5 3 4" xfId="17454"/>
    <cellStyle name="40% - uthevingsfarge 6 2 5 3 5" xfId="17455"/>
    <cellStyle name="40% - uthevingsfarge 6 2 5 4" xfId="17456"/>
    <cellStyle name="40% - uthevingsfarge 6 2 5 4 2" xfId="17457"/>
    <cellStyle name="40% - uthevingsfarge 6 2 5 4 3" xfId="17458"/>
    <cellStyle name="40% - uthevingsfarge 6 2 5 5" xfId="17459"/>
    <cellStyle name="40% - uthevingsfarge 6 2 5 5 2" xfId="17460"/>
    <cellStyle name="40% - uthevingsfarge 6 2 5 5 3" xfId="17461"/>
    <cellStyle name="40% - uthevingsfarge 6 2 5 6" xfId="17462"/>
    <cellStyle name="40% - uthevingsfarge 6 2 5 6 2" xfId="17463"/>
    <cellStyle name="40% - uthevingsfarge 6 2 5 7" xfId="17464"/>
    <cellStyle name="40% - uthevingsfarge 6 2 5 7 2" xfId="17465"/>
    <cellStyle name="40% - uthevingsfarge 6 2 5 8" xfId="17466"/>
    <cellStyle name="40% - uthevingsfarge 6 2 5 9" xfId="17467"/>
    <cellStyle name="40% - uthevingsfarge 6 2 5_Tabell 4.5-4.7" xfId="17436"/>
    <cellStyle name="40% - uthevingsfarge 6 2 6" xfId="973"/>
    <cellStyle name="40% - uthevingsfarge 6 2 6 2" xfId="17469"/>
    <cellStyle name="40% - uthevingsfarge 6 2 6 2 2" xfId="17470"/>
    <cellStyle name="40% - uthevingsfarge 6 2 6 2 3" xfId="17471"/>
    <cellStyle name="40% - uthevingsfarge 6 2 6 3" xfId="17472"/>
    <cellStyle name="40% - uthevingsfarge 6 2 6 3 2" xfId="17473"/>
    <cellStyle name="40% - uthevingsfarge 6 2 6 3 3" xfId="17474"/>
    <cellStyle name="40% - uthevingsfarge 6 2 6 4" xfId="17475"/>
    <cellStyle name="40% - uthevingsfarge 6 2 6 5" xfId="17476"/>
    <cellStyle name="40% - uthevingsfarge 6 2 6_Tabell 4.5-4.7" xfId="17468"/>
    <cellStyle name="40% - uthevingsfarge 6 2 7" xfId="17477"/>
    <cellStyle name="40% - uthevingsfarge 6 2 7 2" xfId="17478"/>
    <cellStyle name="40% - uthevingsfarge 6 2 7 2 2" xfId="17479"/>
    <cellStyle name="40% - uthevingsfarge 6 2 7 2 3" xfId="17480"/>
    <cellStyle name="40% - uthevingsfarge 6 2 7 3" xfId="17481"/>
    <cellStyle name="40% - uthevingsfarge 6 2 7 3 2" xfId="17482"/>
    <cellStyle name="40% - uthevingsfarge 6 2 7 3 3" xfId="17483"/>
    <cellStyle name="40% - uthevingsfarge 6 2 7 4" xfId="17484"/>
    <cellStyle name="40% - uthevingsfarge 6 2 7 5" xfId="17485"/>
    <cellStyle name="40% - uthevingsfarge 6 2 8" xfId="17486"/>
    <cellStyle name="40% - uthevingsfarge 6 2 8 2" xfId="17487"/>
    <cellStyle name="40% - uthevingsfarge 6 2 8 3" xfId="17488"/>
    <cellStyle name="40% - uthevingsfarge 6 2 9" xfId="17489"/>
    <cellStyle name="40% - uthevingsfarge 6 2 9 2" xfId="17490"/>
    <cellStyle name="40% - uthevingsfarge 6 2 9 3" xfId="17491"/>
    <cellStyle name="40% - uthevingsfarge 6 2_Tabell 4.5-4.7" xfId="17204"/>
    <cellStyle name="40% - uthevingsfarge 6 3" xfId="974"/>
    <cellStyle name="40% - uthevingsfarge 6 3 10" xfId="17493"/>
    <cellStyle name="40% - uthevingsfarge 6 3 10 2" xfId="17494"/>
    <cellStyle name="40% - uthevingsfarge 6 3 11" xfId="17495"/>
    <cellStyle name="40% - uthevingsfarge 6 3 12" xfId="17496"/>
    <cellStyle name="40% - uthevingsfarge 6 3 13" xfId="17497"/>
    <cellStyle name="40% - uthevingsfarge 6 3 2" xfId="975"/>
    <cellStyle name="40% - uthevingsfarge 6 3 2 10" xfId="17499"/>
    <cellStyle name="40% - uthevingsfarge 6 3 2 11" xfId="17500"/>
    <cellStyle name="40% - uthevingsfarge 6 3 2 12" xfId="17501"/>
    <cellStyle name="40% - uthevingsfarge 6 3 2 2" xfId="976"/>
    <cellStyle name="40% - uthevingsfarge 6 3 2 2 10" xfId="17503"/>
    <cellStyle name="40% - uthevingsfarge 6 3 2 2 11" xfId="17504"/>
    <cellStyle name="40% - uthevingsfarge 6 3 2 2 2" xfId="977"/>
    <cellStyle name="40% - uthevingsfarge 6 3 2 2 2 10" xfId="17506"/>
    <cellStyle name="40% - uthevingsfarge 6 3 2 2 2 2" xfId="978"/>
    <cellStyle name="40% - uthevingsfarge 6 3 2 2 2 2 2" xfId="17508"/>
    <cellStyle name="40% - uthevingsfarge 6 3 2 2 2 2 2 2" xfId="17509"/>
    <cellStyle name="40% - uthevingsfarge 6 3 2 2 2 2 2 3" xfId="17510"/>
    <cellStyle name="40% - uthevingsfarge 6 3 2 2 2 2 3" xfId="17511"/>
    <cellStyle name="40% - uthevingsfarge 6 3 2 2 2 2 3 2" xfId="17512"/>
    <cellStyle name="40% - uthevingsfarge 6 3 2 2 2 2 3 3" xfId="17513"/>
    <cellStyle name="40% - uthevingsfarge 6 3 2 2 2 2 4" xfId="17514"/>
    <cellStyle name="40% - uthevingsfarge 6 3 2 2 2 2 5" xfId="17515"/>
    <cellStyle name="40% - uthevingsfarge 6 3 2 2 2 2_Tabell 4.5-4.7" xfId="17507"/>
    <cellStyle name="40% - uthevingsfarge 6 3 2 2 2 3" xfId="17516"/>
    <cellStyle name="40% - uthevingsfarge 6 3 2 2 2 3 2" xfId="17517"/>
    <cellStyle name="40% - uthevingsfarge 6 3 2 2 2 3 2 2" xfId="17518"/>
    <cellStyle name="40% - uthevingsfarge 6 3 2 2 2 3 2 3" xfId="17519"/>
    <cellStyle name="40% - uthevingsfarge 6 3 2 2 2 3 3" xfId="17520"/>
    <cellStyle name="40% - uthevingsfarge 6 3 2 2 2 3 3 2" xfId="17521"/>
    <cellStyle name="40% - uthevingsfarge 6 3 2 2 2 3 3 3" xfId="17522"/>
    <cellStyle name="40% - uthevingsfarge 6 3 2 2 2 3 4" xfId="17523"/>
    <cellStyle name="40% - uthevingsfarge 6 3 2 2 2 3 5" xfId="17524"/>
    <cellStyle name="40% - uthevingsfarge 6 3 2 2 2 4" xfId="17525"/>
    <cellStyle name="40% - uthevingsfarge 6 3 2 2 2 4 2" xfId="17526"/>
    <cellStyle name="40% - uthevingsfarge 6 3 2 2 2 4 3" xfId="17527"/>
    <cellStyle name="40% - uthevingsfarge 6 3 2 2 2 5" xfId="17528"/>
    <cellStyle name="40% - uthevingsfarge 6 3 2 2 2 5 2" xfId="17529"/>
    <cellStyle name="40% - uthevingsfarge 6 3 2 2 2 5 3" xfId="17530"/>
    <cellStyle name="40% - uthevingsfarge 6 3 2 2 2 6" xfId="17531"/>
    <cellStyle name="40% - uthevingsfarge 6 3 2 2 2 6 2" xfId="17532"/>
    <cellStyle name="40% - uthevingsfarge 6 3 2 2 2 7" xfId="17533"/>
    <cellStyle name="40% - uthevingsfarge 6 3 2 2 2 7 2" xfId="17534"/>
    <cellStyle name="40% - uthevingsfarge 6 3 2 2 2 8" xfId="17535"/>
    <cellStyle name="40% - uthevingsfarge 6 3 2 2 2 9" xfId="17536"/>
    <cellStyle name="40% - uthevingsfarge 6 3 2 2 2_Tabell 4.5-4.7" xfId="17505"/>
    <cellStyle name="40% - uthevingsfarge 6 3 2 2 3" xfId="979"/>
    <cellStyle name="40% - uthevingsfarge 6 3 2 2 3 2" xfId="17538"/>
    <cellStyle name="40% - uthevingsfarge 6 3 2 2 3 2 2" xfId="17539"/>
    <cellStyle name="40% - uthevingsfarge 6 3 2 2 3 2 3" xfId="17540"/>
    <cellStyle name="40% - uthevingsfarge 6 3 2 2 3 3" xfId="17541"/>
    <cellStyle name="40% - uthevingsfarge 6 3 2 2 3 3 2" xfId="17542"/>
    <cellStyle name="40% - uthevingsfarge 6 3 2 2 3 3 3" xfId="17543"/>
    <cellStyle name="40% - uthevingsfarge 6 3 2 2 3 4" xfId="17544"/>
    <cellStyle name="40% - uthevingsfarge 6 3 2 2 3 5" xfId="17545"/>
    <cellStyle name="40% - uthevingsfarge 6 3 2 2 3_Tabell 4.5-4.7" xfId="17537"/>
    <cellStyle name="40% - uthevingsfarge 6 3 2 2 4" xfId="17546"/>
    <cellStyle name="40% - uthevingsfarge 6 3 2 2 4 2" xfId="17547"/>
    <cellStyle name="40% - uthevingsfarge 6 3 2 2 4 2 2" xfId="17548"/>
    <cellStyle name="40% - uthevingsfarge 6 3 2 2 4 2 3" xfId="17549"/>
    <cellStyle name="40% - uthevingsfarge 6 3 2 2 4 3" xfId="17550"/>
    <cellStyle name="40% - uthevingsfarge 6 3 2 2 4 3 2" xfId="17551"/>
    <cellStyle name="40% - uthevingsfarge 6 3 2 2 4 3 3" xfId="17552"/>
    <cellStyle name="40% - uthevingsfarge 6 3 2 2 4 4" xfId="17553"/>
    <cellStyle name="40% - uthevingsfarge 6 3 2 2 4 5" xfId="17554"/>
    <cellStyle name="40% - uthevingsfarge 6 3 2 2 5" xfId="17555"/>
    <cellStyle name="40% - uthevingsfarge 6 3 2 2 5 2" xfId="17556"/>
    <cellStyle name="40% - uthevingsfarge 6 3 2 2 5 3" xfId="17557"/>
    <cellStyle name="40% - uthevingsfarge 6 3 2 2 6" xfId="17558"/>
    <cellStyle name="40% - uthevingsfarge 6 3 2 2 6 2" xfId="17559"/>
    <cellStyle name="40% - uthevingsfarge 6 3 2 2 6 3" xfId="17560"/>
    <cellStyle name="40% - uthevingsfarge 6 3 2 2 7" xfId="17561"/>
    <cellStyle name="40% - uthevingsfarge 6 3 2 2 7 2" xfId="17562"/>
    <cellStyle name="40% - uthevingsfarge 6 3 2 2 8" xfId="17563"/>
    <cellStyle name="40% - uthevingsfarge 6 3 2 2 8 2" xfId="17564"/>
    <cellStyle name="40% - uthevingsfarge 6 3 2 2 9" xfId="17565"/>
    <cellStyle name="40% - uthevingsfarge 6 3 2 2_Tabell 4.5-4.7" xfId="17502"/>
    <cellStyle name="40% - uthevingsfarge 6 3 2 3" xfId="980"/>
    <cellStyle name="40% - uthevingsfarge 6 3 2 3 10" xfId="17567"/>
    <cellStyle name="40% - uthevingsfarge 6 3 2 3 2" xfId="981"/>
    <cellStyle name="40% - uthevingsfarge 6 3 2 3 2 2" xfId="17569"/>
    <cellStyle name="40% - uthevingsfarge 6 3 2 3 2 2 2" xfId="17570"/>
    <cellStyle name="40% - uthevingsfarge 6 3 2 3 2 2 3" xfId="17571"/>
    <cellStyle name="40% - uthevingsfarge 6 3 2 3 2 3" xfId="17572"/>
    <cellStyle name="40% - uthevingsfarge 6 3 2 3 2 3 2" xfId="17573"/>
    <cellStyle name="40% - uthevingsfarge 6 3 2 3 2 3 3" xfId="17574"/>
    <cellStyle name="40% - uthevingsfarge 6 3 2 3 2 4" xfId="17575"/>
    <cellStyle name="40% - uthevingsfarge 6 3 2 3 2 5" xfId="17576"/>
    <cellStyle name="40% - uthevingsfarge 6 3 2 3 2_Tabell 4.5-4.7" xfId="17568"/>
    <cellStyle name="40% - uthevingsfarge 6 3 2 3 3" xfId="17577"/>
    <cellStyle name="40% - uthevingsfarge 6 3 2 3 3 2" xfId="17578"/>
    <cellStyle name="40% - uthevingsfarge 6 3 2 3 3 2 2" xfId="17579"/>
    <cellStyle name="40% - uthevingsfarge 6 3 2 3 3 2 3" xfId="17580"/>
    <cellStyle name="40% - uthevingsfarge 6 3 2 3 3 3" xfId="17581"/>
    <cellStyle name="40% - uthevingsfarge 6 3 2 3 3 3 2" xfId="17582"/>
    <cellStyle name="40% - uthevingsfarge 6 3 2 3 3 3 3" xfId="17583"/>
    <cellStyle name="40% - uthevingsfarge 6 3 2 3 3 4" xfId="17584"/>
    <cellStyle name="40% - uthevingsfarge 6 3 2 3 3 5" xfId="17585"/>
    <cellStyle name="40% - uthevingsfarge 6 3 2 3 4" xfId="17586"/>
    <cellStyle name="40% - uthevingsfarge 6 3 2 3 4 2" xfId="17587"/>
    <cellStyle name="40% - uthevingsfarge 6 3 2 3 4 3" xfId="17588"/>
    <cellStyle name="40% - uthevingsfarge 6 3 2 3 5" xfId="17589"/>
    <cellStyle name="40% - uthevingsfarge 6 3 2 3 5 2" xfId="17590"/>
    <cellStyle name="40% - uthevingsfarge 6 3 2 3 5 3" xfId="17591"/>
    <cellStyle name="40% - uthevingsfarge 6 3 2 3 6" xfId="17592"/>
    <cellStyle name="40% - uthevingsfarge 6 3 2 3 6 2" xfId="17593"/>
    <cellStyle name="40% - uthevingsfarge 6 3 2 3 7" xfId="17594"/>
    <cellStyle name="40% - uthevingsfarge 6 3 2 3 7 2" xfId="17595"/>
    <cellStyle name="40% - uthevingsfarge 6 3 2 3 8" xfId="17596"/>
    <cellStyle name="40% - uthevingsfarge 6 3 2 3 9" xfId="17597"/>
    <cellStyle name="40% - uthevingsfarge 6 3 2 3_Tabell 4.5-4.7" xfId="17566"/>
    <cellStyle name="40% - uthevingsfarge 6 3 2 4" xfId="982"/>
    <cellStyle name="40% - uthevingsfarge 6 3 2 4 2" xfId="17599"/>
    <cellStyle name="40% - uthevingsfarge 6 3 2 4 2 2" xfId="17600"/>
    <cellStyle name="40% - uthevingsfarge 6 3 2 4 2 3" xfId="17601"/>
    <cellStyle name="40% - uthevingsfarge 6 3 2 4 3" xfId="17602"/>
    <cellStyle name="40% - uthevingsfarge 6 3 2 4 3 2" xfId="17603"/>
    <cellStyle name="40% - uthevingsfarge 6 3 2 4 3 3" xfId="17604"/>
    <cellStyle name="40% - uthevingsfarge 6 3 2 4 4" xfId="17605"/>
    <cellStyle name="40% - uthevingsfarge 6 3 2 4 5" xfId="17606"/>
    <cellStyle name="40% - uthevingsfarge 6 3 2 4_Tabell 4.5-4.7" xfId="17598"/>
    <cellStyle name="40% - uthevingsfarge 6 3 2 5" xfId="17607"/>
    <cellStyle name="40% - uthevingsfarge 6 3 2 5 2" xfId="17608"/>
    <cellStyle name="40% - uthevingsfarge 6 3 2 5 2 2" xfId="17609"/>
    <cellStyle name="40% - uthevingsfarge 6 3 2 5 2 3" xfId="17610"/>
    <cellStyle name="40% - uthevingsfarge 6 3 2 5 3" xfId="17611"/>
    <cellStyle name="40% - uthevingsfarge 6 3 2 5 3 2" xfId="17612"/>
    <cellStyle name="40% - uthevingsfarge 6 3 2 5 3 3" xfId="17613"/>
    <cellStyle name="40% - uthevingsfarge 6 3 2 5 4" xfId="17614"/>
    <cellStyle name="40% - uthevingsfarge 6 3 2 5 5" xfId="17615"/>
    <cellStyle name="40% - uthevingsfarge 6 3 2 6" xfId="17616"/>
    <cellStyle name="40% - uthevingsfarge 6 3 2 6 2" xfId="17617"/>
    <cellStyle name="40% - uthevingsfarge 6 3 2 6 3" xfId="17618"/>
    <cellStyle name="40% - uthevingsfarge 6 3 2 7" xfId="17619"/>
    <cellStyle name="40% - uthevingsfarge 6 3 2 7 2" xfId="17620"/>
    <cellStyle name="40% - uthevingsfarge 6 3 2 7 3" xfId="17621"/>
    <cellStyle name="40% - uthevingsfarge 6 3 2 8" xfId="17622"/>
    <cellStyle name="40% - uthevingsfarge 6 3 2 8 2" xfId="17623"/>
    <cellStyle name="40% - uthevingsfarge 6 3 2 9" xfId="17624"/>
    <cellStyle name="40% - uthevingsfarge 6 3 2 9 2" xfId="17625"/>
    <cellStyle name="40% - uthevingsfarge 6 3 2_Tabell 4.5-4.7" xfId="17498"/>
    <cellStyle name="40% - uthevingsfarge 6 3 3" xfId="983"/>
    <cellStyle name="40% - uthevingsfarge 6 3 3 10" xfId="17627"/>
    <cellStyle name="40% - uthevingsfarge 6 3 3 11" xfId="17628"/>
    <cellStyle name="40% - uthevingsfarge 6 3 3 2" xfId="984"/>
    <cellStyle name="40% - uthevingsfarge 6 3 3 2 10" xfId="17630"/>
    <cellStyle name="40% - uthevingsfarge 6 3 3 2 2" xfId="985"/>
    <cellStyle name="40% - uthevingsfarge 6 3 3 2 2 2" xfId="17632"/>
    <cellStyle name="40% - uthevingsfarge 6 3 3 2 2 2 2" xfId="17633"/>
    <cellStyle name="40% - uthevingsfarge 6 3 3 2 2 2 3" xfId="17634"/>
    <cellStyle name="40% - uthevingsfarge 6 3 3 2 2 3" xfId="17635"/>
    <cellStyle name="40% - uthevingsfarge 6 3 3 2 2 3 2" xfId="17636"/>
    <cellStyle name="40% - uthevingsfarge 6 3 3 2 2 3 3" xfId="17637"/>
    <cellStyle name="40% - uthevingsfarge 6 3 3 2 2 4" xfId="17638"/>
    <cellStyle name="40% - uthevingsfarge 6 3 3 2 2 5" xfId="17639"/>
    <cellStyle name="40% - uthevingsfarge 6 3 3 2 2_Tabell 4.5-4.7" xfId="17631"/>
    <cellStyle name="40% - uthevingsfarge 6 3 3 2 3" xfId="17640"/>
    <cellStyle name="40% - uthevingsfarge 6 3 3 2 3 2" xfId="17641"/>
    <cellStyle name="40% - uthevingsfarge 6 3 3 2 3 2 2" xfId="17642"/>
    <cellStyle name="40% - uthevingsfarge 6 3 3 2 3 2 3" xfId="17643"/>
    <cellStyle name="40% - uthevingsfarge 6 3 3 2 3 3" xfId="17644"/>
    <cellStyle name="40% - uthevingsfarge 6 3 3 2 3 3 2" xfId="17645"/>
    <cellStyle name="40% - uthevingsfarge 6 3 3 2 3 3 3" xfId="17646"/>
    <cellStyle name="40% - uthevingsfarge 6 3 3 2 3 4" xfId="17647"/>
    <cellStyle name="40% - uthevingsfarge 6 3 3 2 3 5" xfId="17648"/>
    <cellStyle name="40% - uthevingsfarge 6 3 3 2 4" xfId="17649"/>
    <cellStyle name="40% - uthevingsfarge 6 3 3 2 4 2" xfId="17650"/>
    <cellStyle name="40% - uthevingsfarge 6 3 3 2 4 3" xfId="17651"/>
    <cellStyle name="40% - uthevingsfarge 6 3 3 2 5" xfId="17652"/>
    <cellStyle name="40% - uthevingsfarge 6 3 3 2 5 2" xfId="17653"/>
    <cellStyle name="40% - uthevingsfarge 6 3 3 2 5 3" xfId="17654"/>
    <cellStyle name="40% - uthevingsfarge 6 3 3 2 6" xfId="17655"/>
    <cellStyle name="40% - uthevingsfarge 6 3 3 2 6 2" xfId="17656"/>
    <cellStyle name="40% - uthevingsfarge 6 3 3 2 7" xfId="17657"/>
    <cellStyle name="40% - uthevingsfarge 6 3 3 2 7 2" xfId="17658"/>
    <cellStyle name="40% - uthevingsfarge 6 3 3 2 8" xfId="17659"/>
    <cellStyle name="40% - uthevingsfarge 6 3 3 2 9" xfId="17660"/>
    <cellStyle name="40% - uthevingsfarge 6 3 3 2_Tabell 4.5-4.7" xfId="17629"/>
    <cellStyle name="40% - uthevingsfarge 6 3 3 3" xfId="986"/>
    <cellStyle name="40% - uthevingsfarge 6 3 3 3 2" xfId="17662"/>
    <cellStyle name="40% - uthevingsfarge 6 3 3 3 2 2" xfId="17663"/>
    <cellStyle name="40% - uthevingsfarge 6 3 3 3 2 3" xfId="17664"/>
    <cellStyle name="40% - uthevingsfarge 6 3 3 3 3" xfId="17665"/>
    <cellStyle name="40% - uthevingsfarge 6 3 3 3 3 2" xfId="17666"/>
    <cellStyle name="40% - uthevingsfarge 6 3 3 3 3 3" xfId="17667"/>
    <cellStyle name="40% - uthevingsfarge 6 3 3 3 4" xfId="17668"/>
    <cellStyle name="40% - uthevingsfarge 6 3 3 3 5" xfId="17669"/>
    <cellStyle name="40% - uthevingsfarge 6 3 3 3_Tabell 4.5-4.7" xfId="17661"/>
    <cellStyle name="40% - uthevingsfarge 6 3 3 4" xfId="17670"/>
    <cellStyle name="40% - uthevingsfarge 6 3 3 4 2" xfId="17671"/>
    <cellStyle name="40% - uthevingsfarge 6 3 3 4 2 2" xfId="17672"/>
    <cellStyle name="40% - uthevingsfarge 6 3 3 4 2 3" xfId="17673"/>
    <cellStyle name="40% - uthevingsfarge 6 3 3 4 3" xfId="17674"/>
    <cellStyle name="40% - uthevingsfarge 6 3 3 4 3 2" xfId="17675"/>
    <cellStyle name="40% - uthevingsfarge 6 3 3 4 3 3" xfId="17676"/>
    <cellStyle name="40% - uthevingsfarge 6 3 3 4 4" xfId="17677"/>
    <cellStyle name="40% - uthevingsfarge 6 3 3 4 5" xfId="17678"/>
    <cellStyle name="40% - uthevingsfarge 6 3 3 5" xfId="17679"/>
    <cellStyle name="40% - uthevingsfarge 6 3 3 5 2" xfId="17680"/>
    <cellStyle name="40% - uthevingsfarge 6 3 3 5 3" xfId="17681"/>
    <cellStyle name="40% - uthevingsfarge 6 3 3 6" xfId="17682"/>
    <cellStyle name="40% - uthevingsfarge 6 3 3 6 2" xfId="17683"/>
    <cellStyle name="40% - uthevingsfarge 6 3 3 6 3" xfId="17684"/>
    <cellStyle name="40% - uthevingsfarge 6 3 3 7" xfId="17685"/>
    <cellStyle name="40% - uthevingsfarge 6 3 3 7 2" xfId="17686"/>
    <cellStyle name="40% - uthevingsfarge 6 3 3 8" xfId="17687"/>
    <cellStyle name="40% - uthevingsfarge 6 3 3 8 2" xfId="17688"/>
    <cellStyle name="40% - uthevingsfarge 6 3 3 9" xfId="17689"/>
    <cellStyle name="40% - uthevingsfarge 6 3 3_Tabell 4.5-4.7" xfId="17626"/>
    <cellStyle name="40% - uthevingsfarge 6 3 4" xfId="987"/>
    <cellStyle name="40% - uthevingsfarge 6 3 4 10" xfId="17691"/>
    <cellStyle name="40% - uthevingsfarge 6 3 4 2" xfId="988"/>
    <cellStyle name="40% - uthevingsfarge 6 3 4 2 2" xfId="17693"/>
    <cellStyle name="40% - uthevingsfarge 6 3 4 2 2 2" xfId="17694"/>
    <cellStyle name="40% - uthevingsfarge 6 3 4 2 2 3" xfId="17695"/>
    <cellStyle name="40% - uthevingsfarge 6 3 4 2 3" xfId="17696"/>
    <cellStyle name="40% - uthevingsfarge 6 3 4 2 3 2" xfId="17697"/>
    <cellStyle name="40% - uthevingsfarge 6 3 4 2 3 3" xfId="17698"/>
    <cellStyle name="40% - uthevingsfarge 6 3 4 2 4" xfId="17699"/>
    <cellStyle name="40% - uthevingsfarge 6 3 4 2 5" xfId="17700"/>
    <cellStyle name="40% - uthevingsfarge 6 3 4 2_Tabell 4.5-4.7" xfId="17692"/>
    <cellStyle name="40% - uthevingsfarge 6 3 4 3" xfId="17701"/>
    <cellStyle name="40% - uthevingsfarge 6 3 4 3 2" xfId="17702"/>
    <cellStyle name="40% - uthevingsfarge 6 3 4 3 2 2" xfId="17703"/>
    <cellStyle name="40% - uthevingsfarge 6 3 4 3 2 3" xfId="17704"/>
    <cellStyle name="40% - uthevingsfarge 6 3 4 3 3" xfId="17705"/>
    <cellStyle name="40% - uthevingsfarge 6 3 4 3 3 2" xfId="17706"/>
    <cellStyle name="40% - uthevingsfarge 6 3 4 3 3 3" xfId="17707"/>
    <cellStyle name="40% - uthevingsfarge 6 3 4 3 4" xfId="17708"/>
    <cellStyle name="40% - uthevingsfarge 6 3 4 3 5" xfId="17709"/>
    <cellStyle name="40% - uthevingsfarge 6 3 4 4" xfId="17710"/>
    <cellStyle name="40% - uthevingsfarge 6 3 4 4 2" xfId="17711"/>
    <cellStyle name="40% - uthevingsfarge 6 3 4 4 3" xfId="17712"/>
    <cellStyle name="40% - uthevingsfarge 6 3 4 5" xfId="17713"/>
    <cellStyle name="40% - uthevingsfarge 6 3 4 5 2" xfId="17714"/>
    <cellStyle name="40% - uthevingsfarge 6 3 4 5 3" xfId="17715"/>
    <cellStyle name="40% - uthevingsfarge 6 3 4 6" xfId="17716"/>
    <cellStyle name="40% - uthevingsfarge 6 3 4 6 2" xfId="17717"/>
    <cellStyle name="40% - uthevingsfarge 6 3 4 7" xfId="17718"/>
    <cellStyle name="40% - uthevingsfarge 6 3 4 7 2" xfId="17719"/>
    <cellStyle name="40% - uthevingsfarge 6 3 4 8" xfId="17720"/>
    <cellStyle name="40% - uthevingsfarge 6 3 4 9" xfId="17721"/>
    <cellStyle name="40% - uthevingsfarge 6 3 4_Tabell 4.5-4.7" xfId="17690"/>
    <cellStyle name="40% - uthevingsfarge 6 3 5" xfId="989"/>
    <cellStyle name="40% - uthevingsfarge 6 3 5 2" xfId="17723"/>
    <cellStyle name="40% - uthevingsfarge 6 3 5 2 2" xfId="17724"/>
    <cellStyle name="40% - uthevingsfarge 6 3 5 2 3" xfId="17725"/>
    <cellStyle name="40% - uthevingsfarge 6 3 5 3" xfId="17726"/>
    <cellStyle name="40% - uthevingsfarge 6 3 5 3 2" xfId="17727"/>
    <cellStyle name="40% - uthevingsfarge 6 3 5 3 3" xfId="17728"/>
    <cellStyle name="40% - uthevingsfarge 6 3 5 4" xfId="17729"/>
    <cellStyle name="40% - uthevingsfarge 6 3 5 5" xfId="17730"/>
    <cellStyle name="40% - uthevingsfarge 6 3 5_Tabell 4.5-4.7" xfId="17722"/>
    <cellStyle name="40% - uthevingsfarge 6 3 6" xfId="17731"/>
    <cellStyle name="40% - uthevingsfarge 6 3 6 2" xfId="17732"/>
    <cellStyle name="40% - uthevingsfarge 6 3 6 2 2" xfId="17733"/>
    <cellStyle name="40% - uthevingsfarge 6 3 6 2 3" xfId="17734"/>
    <cellStyle name="40% - uthevingsfarge 6 3 6 3" xfId="17735"/>
    <cellStyle name="40% - uthevingsfarge 6 3 6 3 2" xfId="17736"/>
    <cellStyle name="40% - uthevingsfarge 6 3 6 3 3" xfId="17737"/>
    <cellStyle name="40% - uthevingsfarge 6 3 6 4" xfId="17738"/>
    <cellStyle name="40% - uthevingsfarge 6 3 6 5" xfId="17739"/>
    <cellStyle name="40% - uthevingsfarge 6 3 7" xfId="17740"/>
    <cellStyle name="40% - uthevingsfarge 6 3 7 2" xfId="17741"/>
    <cellStyle name="40% - uthevingsfarge 6 3 7 3" xfId="17742"/>
    <cellStyle name="40% - uthevingsfarge 6 3 8" xfId="17743"/>
    <cellStyle name="40% - uthevingsfarge 6 3 8 2" xfId="17744"/>
    <cellStyle name="40% - uthevingsfarge 6 3 8 3" xfId="17745"/>
    <cellStyle name="40% - uthevingsfarge 6 3 9" xfId="17746"/>
    <cellStyle name="40% - uthevingsfarge 6 3 9 2" xfId="17747"/>
    <cellStyle name="40% - uthevingsfarge 6 3_Tabell 4.5-4.7" xfId="17492"/>
    <cellStyle name="40% - uthevingsfarge 6 4" xfId="990"/>
    <cellStyle name="40% - uthevingsfarge 6 4 10" xfId="17749"/>
    <cellStyle name="40% - uthevingsfarge 6 4 10 2" xfId="17750"/>
    <cellStyle name="40% - uthevingsfarge 6 4 11" xfId="17751"/>
    <cellStyle name="40% - uthevingsfarge 6 4 12" xfId="17752"/>
    <cellStyle name="40% - uthevingsfarge 6 4 13" xfId="17753"/>
    <cellStyle name="40% - uthevingsfarge 6 4 2" xfId="991"/>
    <cellStyle name="40% - uthevingsfarge 6 4 2 10" xfId="17755"/>
    <cellStyle name="40% - uthevingsfarge 6 4 2 11" xfId="17756"/>
    <cellStyle name="40% - uthevingsfarge 6 4 2 12" xfId="17757"/>
    <cellStyle name="40% - uthevingsfarge 6 4 2 2" xfId="992"/>
    <cellStyle name="40% - uthevingsfarge 6 4 2 2 10" xfId="17759"/>
    <cellStyle name="40% - uthevingsfarge 6 4 2 2 11" xfId="17760"/>
    <cellStyle name="40% - uthevingsfarge 6 4 2 2 2" xfId="993"/>
    <cellStyle name="40% - uthevingsfarge 6 4 2 2 2 10" xfId="17762"/>
    <cellStyle name="40% - uthevingsfarge 6 4 2 2 2 2" xfId="994"/>
    <cellStyle name="40% - uthevingsfarge 6 4 2 2 2 2 2" xfId="17764"/>
    <cellStyle name="40% - uthevingsfarge 6 4 2 2 2 2 2 2" xfId="17765"/>
    <cellStyle name="40% - uthevingsfarge 6 4 2 2 2 2 2 3" xfId="17766"/>
    <cellStyle name="40% - uthevingsfarge 6 4 2 2 2 2 3" xfId="17767"/>
    <cellStyle name="40% - uthevingsfarge 6 4 2 2 2 2 3 2" xfId="17768"/>
    <cellStyle name="40% - uthevingsfarge 6 4 2 2 2 2 3 3" xfId="17769"/>
    <cellStyle name="40% - uthevingsfarge 6 4 2 2 2 2 4" xfId="17770"/>
    <cellStyle name="40% - uthevingsfarge 6 4 2 2 2 2 5" xfId="17771"/>
    <cellStyle name="40% - uthevingsfarge 6 4 2 2 2 2_Tabell 4.5-4.7" xfId="17763"/>
    <cellStyle name="40% - uthevingsfarge 6 4 2 2 2 3" xfId="17772"/>
    <cellStyle name="40% - uthevingsfarge 6 4 2 2 2 3 2" xfId="17773"/>
    <cellStyle name="40% - uthevingsfarge 6 4 2 2 2 3 2 2" xfId="17774"/>
    <cellStyle name="40% - uthevingsfarge 6 4 2 2 2 3 2 3" xfId="17775"/>
    <cellStyle name="40% - uthevingsfarge 6 4 2 2 2 3 3" xfId="17776"/>
    <cellStyle name="40% - uthevingsfarge 6 4 2 2 2 3 3 2" xfId="17777"/>
    <cellStyle name="40% - uthevingsfarge 6 4 2 2 2 3 3 3" xfId="17778"/>
    <cellStyle name="40% - uthevingsfarge 6 4 2 2 2 3 4" xfId="17779"/>
    <cellStyle name="40% - uthevingsfarge 6 4 2 2 2 3 5" xfId="17780"/>
    <cellStyle name="40% - uthevingsfarge 6 4 2 2 2 4" xfId="17781"/>
    <cellStyle name="40% - uthevingsfarge 6 4 2 2 2 4 2" xfId="17782"/>
    <cellStyle name="40% - uthevingsfarge 6 4 2 2 2 4 3" xfId="17783"/>
    <cellStyle name="40% - uthevingsfarge 6 4 2 2 2 5" xfId="17784"/>
    <cellStyle name="40% - uthevingsfarge 6 4 2 2 2 5 2" xfId="17785"/>
    <cellStyle name="40% - uthevingsfarge 6 4 2 2 2 5 3" xfId="17786"/>
    <cellStyle name="40% - uthevingsfarge 6 4 2 2 2 6" xfId="17787"/>
    <cellStyle name="40% - uthevingsfarge 6 4 2 2 2 6 2" xfId="17788"/>
    <cellStyle name="40% - uthevingsfarge 6 4 2 2 2 7" xfId="17789"/>
    <cellStyle name="40% - uthevingsfarge 6 4 2 2 2 7 2" xfId="17790"/>
    <cellStyle name="40% - uthevingsfarge 6 4 2 2 2 8" xfId="17791"/>
    <cellStyle name="40% - uthevingsfarge 6 4 2 2 2 9" xfId="17792"/>
    <cellStyle name="40% - uthevingsfarge 6 4 2 2 2_Tabell 4.5-4.7" xfId="17761"/>
    <cellStyle name="40% - uthevingsfarge 6 4 2 2 3" xfId="995"/>
    <cellStyle name="40% - uthevingsfarge 6 4 2 2 3 2" xfId="17794"/>
    <cellStyle name="40% - uthevingsfarge 6 4 2 2 3 2 2" xfId="17795"/>
    <cellStyle name="40% - uthevingsfarge 6 4 2 2 3 2 3" xfId="17796"/>
    <cellStyle name="40% - uthevingsfarge 6 4 2 2 3 3" xfId="17797"/>
    <cellStyle name="40% - uthevingsfarge 6 4 2 2 3 3 2" xfId="17798"/>
    <cellStyle name="40% - uthevingsfarge 6 4 2 2 3 3 3" xfId="17799"/>
    <cellStyle name="40% - uthevingsfarge 6 4 2 2 3 4" xfId="17800"/>
    <cellStyle name="40% - uthevingsfarge 6 4 2 2 3 5" xfId="17801"/>
    <cellStyle name="40% - uthevingsfarge 6 4 2 2 3_Tabell 4.5-4.7" xfId="17793"/>
    <cellStyle name="40% - uthevingsfarge 6 4 2 2 4" xfId="17802"/>
    <cellStyle name="40% - uthevingsfarge 6 4 2 2 4 2" xfId="17803"/>
    <cellStyle name="40% - uthevingsfarge 6 4 2 2 4 2 2" xfId="17804"/>
    <cellStyle name="40% - uthevingsfarge 6 4 2 2 4 2 3" xfId="17805"/>
    <cellStyle name="40% - uthevingsfarge 6 4 2 2 4 3" xfId="17806"/>
    <cellStyle name="40% - uthevingsfarge 6 4 2 2 4 3 2" xfId="17807"/>
    <cellStyle name="40% - uthevingsfarge 6 4 2 2 4 3 3" xfId="17808"/>
    <cellStyle name="40% - uthevingsfarge 6 4 2 2 4 4" xfId="17809"/>
    <cellStyle name="40% - uthevingsfarge 6 4 2 2 4 5" xfId="17810"/>
    <cellStyle name="40% - uthevingsfarge 6 4 2 2 5" xfId="17811"/>
    <cellStyle name="40% - uthevingsfarge 6 4 2 2 5 2" xfId="17812"/>
    <cellStyle name="40% - uthevingsfarge 6 4 2 2 5 3" xfId="17813"/>
    <cellStyle name="40% - uthevingsfarge 6 4 2 2 6" xfId="17814"/>
    <cellStyle name="40% - uthevingsfarge 6 4 2 2 6 2" xfId="17815"/>
    <cellStyle name="40% - uthevingsfarge 6 4 2 2 6 3" xfId="17816"/>
    <cellStyle name="40% - uthevingsfarge 6 4 2 2 7" xfId="17817"/>
    <cellStyle name="40% - uthevingsfarge 6 4 2 2 7 2" xfId="17818"/>
    <cellStyle name="40% - uthevingsfarge 6 4 2 2 8" xfId="17819"/>
    <cellStyle name="40% - uthevingsfarge 6 4 2 2 8 2" xfId="17820"/>
    <cellStyle name="40% - uthevingsfarge 6 4 2 2 9" xfId="17821"/>
    <cellStyle name="40% - uthevingsfarge 6 4 2 2_Tabell 4.5-4.7" xfId="17758"/>
    <cellStyle name="40% - uthevingsfarge 6 4 2 3" xfId="996"/>
    <cellStyle name="40% - uthevingsfarge 6 4 2 3 10" xfId="17823"/>
    <cellStyle name="40% - uthevingsfarge 6 4 2 3 2" xfId="997"/>
    <cellStyle name="40% - uthevingsfarge 6 4 2 3 2 2" xfId="17825"/>
    <cellStyle name="40% - uthevingsfarge 6 4 2 3 2 2 2" xfId="17826"/>
    <cellStyle name="40% - uthevingsfarge 6 4 2 3 2 2 3" xfId="17827"/>
    <cellStyle name="40% - uthevingsfarge 6 4 2 3 2 3" xfId="17828"/>
    <cellStyle name="40% - uthevingsfarge 6 4 2 3 2 3 2" xfId="17829"/>
    <cellStyle name="40% - uthevingsfarge 6 4 2 3 2 3 3" xfId="17830"/>
    <cellStyle name="40% - uthevingsfarge 6 4 2 3 2 4" xfId="17831"/>
    <cellStyle name="40% - uthevingsfarge 6 4 2 3 2 5" xfId="17832"/>
    <cellStyle name="40% - uthevingsfarge 6 4 2 3 2_Tabell 4.5-4.7" xfId="17824"/>
    <cellStyle name="40% - uthevingsfarge 6 4 2 3 3" xfId="17833"/>
    <cellStyle name="40% - uthevingsfarge 6 4 2 3 3 2" xfId="17834"/>
    <cellStyle name="40% - uthevingsfarge 6 4 2 3 3 2 2" xfId="17835"/>
    <cellStyle name="40% - uthevingsfarge 6 4 2 3 3 2 3" xfId="17836"/>
    <cellStyle name="40% - uthevingsfarge 6 4 2 3 3 3" xfId="17837"/>
    <cellStyle name="40% - uthevingsfarge 6 4 2 3 3 3 2" xfId="17838"/>
    <cellStyle name="40% - uthevingsfarge 6 4 2 3 3 3 3" xfId="17839"/>
    <cellStyle name="40% - uthevingsfarge 6 4 2 3 3 4" xfId="17840"/>
    <cellStyle name="40% - uthevingsfarge 6 4 2 3 3 5" xfId="17841"/>
    <cellStyle name="40% - uthevingsfarge 6 4 2 3 4" xfId="17842"/>
    <cellStyle name="40% - uthevingsfarge 6 4 2 3 4 2" xfId="17843"/>
    <cellStyle name="40% - uthevingsfarge 6 4 2 3 4 3" xfId="17844"/>
    <cellStyle name="40% - uthevingsfarge 6 4 2 3 5" xfId="17845"/>
    <cellStyle name="40% - uthevingsfarge 6 4 2 3 5 2" xfId="17846"/>
    <cellStyle name="40% - uthevingsfarge 6 4 2 3 5 3" xfId="17847"/>
    <cellStyle name="40% - uthevingsfarge 6 4 2 3 6" xfId="17848"/>
    <cellStyle name="40% - uthevingsfarge 6 4 2 3 6 2" xfId="17849"/>
    <cellStyle name="40% - uthevingsfarge 6 4 2 3 7" xfId="17850"/>
    <cellStyle name="40% - uthevingsfarge 6 4 2 3 7 2" xfId="17851"/>
    <cellStyle name="40% - uthevingsfarge 6 4 2 3 8" xfId="17852"/>
    <cellStyle name="40% - uthevingsfarge 6 4 2 3 9" xfId="17853"/>
    <cellStyle name="40% - uthevingsfarge 6 4 2 3_Tabell 4.5-4.7" xfId="17822"/>
    <cellStyle name="40% - uthevingsfarge 6 4 2 4" xfId="998"/>
    <cellStyle name="40% - uthevingsfarge 6 4 2 4 2" xfId="17855"/>
    <cellStyle name="40% - uthevingsfarge 6 4 2 4 2 2" xfId="17856"/>
    <cellStyle name="40% - uthevingsfarge 6 4 2 4 2 3" xfId="17857"/>
    <cellStyle name="40% - uthevingsfarge 6 4 2 4 3" xfId="17858"/>
    <cellStyle name="40% - uthevingsfarge 6 4 2 4 3 2" xfId="17859"/>
    <cellStyle name="40% - uthevingsfarge 6 4 2 4 3 3" xfId="17860"/>
    <cellStyle name="40% - uthevingsfarge 6 4 2 4 4" xfId="17861"/>
    <cellStyle name="40% - uthevingsfarge 6 4 2 4 5" xfId="17862"/>
    <cellStyle name="40% - uthevingsfarge 6 4 2 4_Tabell 4.5-4.7" xfId="17854"/>
    <cellStyle name="40% - uthevingsfarge 6 4 2 5" xfId="17863"/>
    <cellStyle name="40% - uthevingsfarge 6 4 2 5 2" xfId="17864"/>
    <cellStyle name="40% - uthevingsfarge 6 4 2 5 2 2" xfId="17865"/>
    <cellStyle name="40% - uthevingsfarge 6 4 2 5 2 3" xfId="17866"/>
    <cellStyle name="40% - uthevingsfarge 6 4 2 5 3" xfId="17867"/>
    <cellStyle name="40% - uthevingsfarge 6 4 2 5 3 2" xfId="17868"/>
    <cellStyle name="40% - uthevingsfarge 6 4 2 5 3 3" xfId="17869"/>
    <cellStyle name="40% - uthevingsfarge 6 4 2 5 4" xfId="17870"/>
    <cellStyle name="40% - uthevingsfarge 6 4 2 5 5" xfId="17871"/>
    <cellStyle name="40% - uthevingsfarge 6 4 2 6" xfId="17872"/>
    <cellStyle name="40% - uthevingsfarge 6 4 2 6 2" xfId="17873"/>
    <cellStyle name="40% - uthevingsfarge 6 4 2 6 3" xfId="17874"/>
    <cellStyle name="40% - uthevingsfarge 6 4 2 7" xfId="17875"/>
    <cellStyle name="40% - uthevingsfarge 6 4 2 7 2" xfId="17876"/>
    <cellStyle name="40% - uthevingsfarge 6 4 2 7 3" xfId="17877"/>
    <cellStyle name="40% - uthevingsfarge 6 4 2 8" xfId="17878"/>
    <cellStyle name="40% - uthevingsfarge 6 4 2 8 2" xfId="17879"/>
    <cellStyle name="40% - uthevingsfarge 6 4 2 9" xfId="17880"/>
    <cellStyle name="40% - uthevingsfarge 6 4 2 9 2" xfId="17881"/>
    <cellStyle name="40% - uthevingsfarge 6 4 2_Tabell 4.5-4.7" xfId="17754"/>
    <cellStyle name="40% - uthevingsfarge 6 4 3" xfId="999"/>
    <cellStyle name="40% - uthevingsfarge 6 4 3 10" xfId="17883"/>
    <cellStyle name="40% - uthevingsfarge 6 4 3 11" xfId="17884"/>
    <cellStyle name="40% - uthevingsfarge 6 4 3 2" xfId="1000"/>
    <cellStyle name="40% - uthevingsfarge 6 4 3 2 10" xfId="17886"/>
    <cellStyle name="40% - uthevingsfarge 6 4 3 2 2" xfId="1001"/>
    <cellStyle name="40% - uthevingsfarge 6 4 3 2 2 2" xfId="17888"/>
    <cellStyle name="40% - uthevingsfarge 6 4 3 2 2 2 2" xfId="17889"/>
    <cellStyle name="40% - uthevingsfarge 6 4 3 2 2 2 3" xfId="17890"/>
    <cellStyle name="40% - uthevingsfarge 6 4 3 2 2 3" xfId="17891"/>
    <cellStyle name="40% - uthevingsfarge 6 4 3 2 2 3 2" xfId="17892"/>
    <cellStyle name="40% - uthevingsfarge 6 4 3 2 2 3 3" xfId="17893"/>
    <cellStyle name="40% - uthevingsfarge 6 4 3 2 2 4" xfId="17894"/>
    <cellStyle name="40% - uthevingsfarge 6 4 3 2 2 5" xfId="17895"/>
    <cellStyle name="40% - uthevingsfarge 6 4 3 2 2_Tabell 4.5-4.7" xfId="17887"/>
    <cellStyle name="40% - uthevingsfarge 6 4 3 2 3" xfId="17896"/>
    <cellStyle name="40% - uthevingsfarge 6 4 3 2 3 2" xfId="17897"/>
    <cellStyle name="40% - uthevingsfarge 6 4 3 2 3 2 2" xfId="17898"/>
    <cellStyle name="40% - uthevingsfarge 6 4 3 2 3 2 3" xfId="17899"/>
    <cellStyle name="40% - uthevingsfarge 6 4 3 2 3 3" xfId="17900"/>
    <cellStyle name="40% - uthevingsfarge 6 4 3 2 3 3 2" xfId="17901"/>
    <cellStyle name="40% - uthevingsfarge 6 4 3 2 3 3 3" xfId="17902"/>
    <cellStyle name="40% - uthevingsfarge 6 4 3 2 3 4" xfId="17903"/>
    <cellStyle name="40% - uthevingsfarge 6 4 3 2 3 5" xfId="17904"/>
    <cellStyle name="40% - uthevingsfarge 6 4 3 2 4" xfId="17905"/>
    <cellStyle name="40% - uthevingsfarge 6 4 3 2 4 2" xfId="17906"/>
    <cellStyle name="40% - uthevingsfarge 6 4 3 2 4 3" xfId="17907"/>
    <cellStyle name="40% - uthevingsfarge 6 4 3 2 5" xfId="17908"/>
    <cellStyle name="40% - uthevingsfarge 6 4 3 2 5 2" xfId="17909"/>
    <cellStyle name="40% - uthevingsfarge 6 4 3 2 5 3" xfId="17910"/>
    <cellStyle name="40% - uthevingsfarge 6 4 3 2 6" xfId="17911"/>
    <cellStyle name="40% - uthevingsfarge 6 4 3 2 6 2" xfId="17912"/>
    <cellStyle name="40% - uthevingsfarge 6 4 3 2 7" xfId="17913"/>
    <cellStyle name="40% - uthevingsfarge 6 4 3 2 7 2" xfId="17914"/>
    <cellStyle name="40% - uthevingsfarge 6 4 3 2 8" xfId="17915"/>
    <cellStyle name="40% - uthevingsfarge 6 4 3 2 9" xfId="17916"/>
    <cellStyle name="40% - uthevingsfarge 6 4 3 2_Tabell 4.5-4.7" xfId="17885"/>
    <cellStyle name="40% - uthevingsfarge 6 4 3 3" xfId="1002"/>
    <cellStyle name="40% - uthevingsfarge 6 4 3 3 2" xfId="17918"/>
    <cellStyle name="40% - uthevingsfarge 6 4 3 3 2 2" xfId="17919"/>
    <cellStyle name="40% - uthevingsfarge 6 4 3 3 2 3" xfId="17920"/>
    <cellStyle name="40% - uthevingsfarge 6 4 3 3 3" xfId="17921"/>
    <cellStyle name="40% - uthevingsfarge 6 4 3 3 3 2" xfId="17922"/>
    <cellStyle name="40% - uthevingsfarge 6 4 3 3 3 3" xfId="17923"/>
    <cellStyle name="40% - uthevingsfarge 6 4 3 3 4" xfId="17924"/>
    <cellStyle name="40% - uthevingsfarge 6 4 3 3 5" xfId="17925"/>
    <cellStyle name="40% - uthevingsfarge 6 4 3 3_Tabell 4.5-4.7" xfId="17917"/>
    <cellStyle name="40% - uthevingsfarge 6 4 3 4" xfId="17926"/>
    <cellStyle name="40% - uthevingsfarge 6 4 3 4 2" xfId="17927"/>
    <cellStyle name="40% - uthevingsfarge 6 4 3 4 2 2" xfId="17928"/>
    <cellStyle name="40% - uthevingsfarge 6 4 3 4 2 3" xfId="17929"/>
    <cellStyle name="40% - uthevingsfarge 6 4 3 4 3" xfId="17930"/>
    <cellStyle name="40% - uthevingsfarge 6 4 3 4 3 2" xfId="17931"/>
    <cellStyle name="40% - uthevingsfarge 6 4 3 4 3 3" xfId="17932"/>
    <cellStyle name="40% - uthevingsfarge 6 4 3 4 4" xfId="17933"/>
    <cellStyle name="40% - uthevingsfarge 6 4 3 4 5" xfId="17934"/>
    <cellStyle name="40% - uthevingsfarge 6 4 3 5" xfId="17935"/>
    <cellStyle name="40% - uthevingsfarge 6 4 3 5 2" xfId="17936"/>
    <cellStyle name="40% - uthevingsfarge 6 4 3 5 3" xfId="17937"/>
    <cellStyle name="40% - uthevingsfarge 6 4 3 6" xfId="17938"/>
    <cellStyle name="40% - uthevingsfarge 6 4 3 6 2" xfId="17939"/>
    <cellStyle name="40% - uthevingsfarge 6 4 3 6 3" xfId="17940"/>
    <cellStyle name="40% - uthevingsfarge 6 4 3 7" xfId="17941"/>
    <cellStyle name="40% - uthevingsfarge 6 4 3 7 2" xfId="17942"/>
    <cellStyle name="40% - uthevingsfarge 6 4 3 8" xfId="17943"/>
    <cellStyle name="40% - uthevingsfarge 6 4 3 8 2" xfId="17944"/>
    <cellStyle name="40% - uthevingsfarge 6 4 3 9" xfId="17945"/>
    <cellStyle name="40% - uthevingsfarge 6 4 3_Tabell 4.5-4.7" xfId="17882"/>
    <cellStyle name="40% - uthevingsfarge 6 4 4" xfId="1003"/>
    <cellStyle name="40% - uthevingsfarge 6 4 4 10" xfId="17947"/>
    <cellStyle name="40% - uthevingsfarge 6 4 4 2" xfId="1004"/>
    <cellStyle name="40% - uthevingsfarge 6 4 4 2 2" xfId="17949"/>
    <cellStyle name="40% - uthevingsfarge 6 4 4 2 2 2" xfId="17950"/>
    <cellStyle name="40% - uthevingsfarge 6 4 4 2 2 3" xfId="17951"/>
    <cellStyle name="40% - uthevingsfarge 6 4 4 2 3" xfId="17952"/>
    <cellStyle name="40% - uthevingsfarge 6 4 4 2 3 2" xfId="17953"/>
    <cellStyle name="40% - uthevingsfarge 6 4 4 2 3 3" xfId="17954"/>
    <cellStyle name="40% - uthevingsfarge 6 4 4 2 4" xfId="17955"/>
    <cellStyle name="40% - uthevingsfarge 6 4 4 2 5" xfId="17956"/>
    <cellStyle name="40% - uthevingsfarge 6 4 4 2_Tabell 4.5-4.7" xfId="17948"/>
    <cellStyle name="40% - uthevingsfarge 6 4 4 3" xfId="17957"/>
    <cellStyle name="40% - uthevingsfarge 6 4 4 3 2" xfId="17958"/>
    <cellStyle name="40% - uthevingsfarge 6 4 4 3 2 2" xfId="17959"/>
    <cellStyle name="40% - uthevingsfarge 6 4 4 3 2 3" xfId="17960"/>
    <cellStyle name="40% - uthevingsfarge 6 4 4 3 3" xfId="17961"/>
    <cellStyle name="40% - uthevingsfarge 6 4 4 3 3 2" xfId="17962"/>
    <cellStyle name="40% - uthevingsfarge 6 4 4 3 3 3" xfId="17963"/>
    <cellStyle name="40% - uthevingsfarge 6 4 4 3 4" xfId="17964"/>
    <cellStyle name="40% - uthevingsfarge 6 4 4 3 5" xfId="17965"/>
    <cellStyle name="40% - uthevingsfarge 6 4 4 4" xfId="17966"/>
    <cellStyle name="40% - uthevingsfarge 6 4 4 4 2" xfId="17967"/>
    <cellStyle name="40% - uthevingsfarge 6 4 4 4 3" xfId="17968"/>
    <cellStyle name="40% - uthevingsfarge 6 4 4 5" xfId="17969"/>
    <cellStyle name="40% - uthevingsfarge 6 4 4 5 2" xfId="17970"/>
    <cellStyle name="40% - uthevingsfarge 6 4 4 5 3" xfId="17971"/>
    <cellStyle name="40% - uthevingsfarge 6 4 4 6" xfId="17972"/>
    <cellStyle name="40% - uthevingsfarge 6 4 4 6 2" xfId="17973"/>
    <cellStyle name="40% - uthevingsfarge 6 4 4 7" xfId="17974"/>
    <cellStyle name="40% - uthevingsfarge 6 4 4 7 2" xfId="17975"/>
    <cellStyle name="40% - uthevingsfarge 6 4 4 8" xfId="17976"/>
    <cellStyle name="40% - uthevingsfarge 6 4 4 9" xfId="17977"/>
    <cellStyle name="40% - uthevingsfarge 6 4 4_Tabell 4.5-4.7" xfId="17946"/>
    <cellStyle name="40% - uthevingsfarge 6 4 5" xfId="1005"/>
    <cellStyle name="40% - uthevingsfarge 6 4 5 2" xfId="17979"/>
    <cellStyle name="40% - uthevingsfarge 6 4 5 2 2" xfId="17980"/>
    <cellStyle name="40% - uthevingsfarge 6 4 5 2 3" xfId="17981"/>
    <cellStyle name="40% - uthevingsfarge 6 4 5 3" xfId="17982"/>
    <cellStyle name="40% - uthevingsfarge 6 4 5 3 2" xfId="17983"/>
    <cellStyle name="40% - uthevingsfarge 6 4 5 3 3" xfId="17984"/>
    <cellStyle name="40% - uthevingsfarge 6 4 5 4" xfId="17985"/>
    <cellStyle name="40% - uthevingsfarge 6 4 5 5" xfId="17986"/>
    <cellStyle name="40% - uthevingsfarge 6 4 5_Tabell 4.5-4.7" xfId="17978"/>
    <cellStyle name="40% - uthevingsfarge 6 4 6" xfId="17987"/>
    <cellStyle name="40% - uthevingsfarge 6 4 6 2" xfId="17988"/>
    <cellStyle name="40% - uthevingsfarge 6 4 6 2 2" xfId="17989"/>
    <cellStyle name="40% - uthevingsfarge 6 4 6 2 3" xfId="17990"/>
    <cellStyle name="40% - uthevingsfarge 6 4 6 3" xfId="17991"/>
    <cellStyle name="40% - uthevingsfarge 6 4 6 3 2" xfId="17992"/>
    <cellStyle name="40% - uthevingsfarge 6 4 6 3 3" xfId="17993"/>
    <cellStyle name="40% - uthevingsfarge 6 4 6 4" xfId="17994"/>
    <cellStyle name="40% - uthevingsfarge 6 4 6 5" xfId="17995"/>
    <cellStyle name="40% - uthevingsfarge 6 4 7" xfId="17996"/>
    <cellStyle name="40% - uthevingsfarge 6 4 7 2" xfId="17997"/>
    <cellStyle name="40% - uthevingsfarge 6 4 7 3" xfId="17998"/>
    <cellStyle name="40% - uthevingsfarge 6 4 8" xfId="17999"/>
    <cellStyle name="40% - uthevingsfarge 6 4 8 2" xfId="18000"/>
    <cellStyle name="40% - uthevingsfarge 6 4 8 3" xfId="18001"/>
    <cellStyle name="40% - uthevingsfarge 6 4 9" xfId="18002"/>
    <cellStyle name="40% - uthevingsfarge 6 4 9 2" xfId="18003"/>
    <cellStyle name="40% - uthevingsfarge 6 4_Tabell 4.5-4.7" xfId="17748"/>
    <cellStyle name="40% - uthevingsfarge 6 5" xfId="1006"/>
    <cellStyle name="40% - uthevingsfarge 6 5 10" xfId="18005"/>
    <cellStyle name="40% - uthevingsfarge 6 5 10 2" xfId="18006"/>
    <cellStyle name="40% - uthevingsfarge 6 5 11" xfId="18007"/>
    <cellStyle name="40% - uthevingsfarge 6 5 12" xfId="18008"/>
    <cellStyle name="40% - uthevingsfarge 6 5 13" xfId="18009"/>
    <cellStyle name="40% - uthevingsfarge 6 5 2" xfId="1007"/>
    <cellStyle name="40% - uthevingsfarge 6 5 2 10" xfId="18011"/>
    <cellStyle name="40% - uthevingsfarge 6 5 2 11" xfId="18012"/>
    <cellStyle name="40% - uthevingsfarge 6 5 2 12" xfId="18013"/>
    <cellStyle name="40% - uthevingsfarge 6 5 2 2" xfId="1008"/>
    <cellStyle name="40% - uthevingsfarge 6 5 2 2 10" xfId="18015"/>
    <cellStyle name="40% - uthevingsfarge 6 5 2 2 11" xfId="18016"/>
    <cellStyle name="40% - uthevingsfarge 6 5 2 2 2" xfId="1009"/>
    <cellStyle name="40% - uthevingsfarge 6 5 2 2 2 10" xfId="18018"/>
    <cellStyle name="40% - uthevingsfarge 6 5 2 2 2 2" xfId="1010"/>
    <cellStyle name="40% - uthevingsfarge 6 5 2 2 2 2 2" xfId="18020"/>
    <cellStyle name="40% - uthevingsfarge 6 5 2 2 2 2 2 2" xfId="18021"/>
    <cellStyle name="40% - uthevingsfarge 6 5 2 2 2 2 2 3" xfId="18022"/>
    <cellStyle name="40% - uthevingsfarge 6 5 2 2 2 2 3" xfId="18023"/>
    <cellStyle name="40% - uthevingsfarge 6 5 2 2 2 2 3 2" xfId="18024"/>
    <cellStyle name="40% - uthevingsfarge 6 5 2 2 2 2 3 3" xfId="18025"/>
    <cellStyle name="40% - uthevingsfarge 6 5 2 2 2 2 4" xfId="18026"/>
    <cellStyle name="40% - uthevingsfarge 6 5 2 2 2 2 5" xfId="18027"/>
    <cellStyle name="40% - uthevingsfarge 6 5 2 2 2 2_Tabell 4.5-4.7" xfId="18019"/>
    <cellStyle name="40% - uthevingsfarge 6 5 2 2 2 3" xfId="18028"/>
    <cellStyle name="40% - uthevingsfarge 6 5 2 2 2 3 2" xfId="18029"/>
    <cellStyle name="40% - uthevingsfarge 6 5 2 2 2 3 2 2" xfId="18030"/>
    <cellStyle name="40% - uthevingsfarge 6 5 2 2 2 3 2 3" xfId="18031"/>
    <cellStyle name="40% - uthevingsfarge 6 5 2 2 2 3 3" xfId="18032"/>
    <cellStyle name="40% - uthevingsfarge 6 5 2 2 2 3 3 2" xfId="18033"/>
    <cellStyle name="40% - uthevingsfarge 6 5 2 2 2 3 3 3" xfId="18034"/>
    <cellStyle name="40% - uthevingsfarge 6 5 2 2 2 3 4" xfId="18035"/>
    <cellStyle name="40% - uthevingsfarge 6 5 2 2 2 3 5" xfId="18036"/>
    <cellStyle name="40% - uthevingsfarge 6 5 2 2 2 4" xfId="18037"/>
    <cellStyle name="40% - uthevingsfarge 6 5 2 2 2 4 2" xfId="18038"/>
    <cellStyle name="40% - uthevingsfarge 6 5 2 2 2 4 3" xfId="18039"/>
    <cellStyle name="40% - uthevingsfarge 6 5 2 2 2 5" xfId="18040"/>
    <cellStyle name="40% - uthevingsfarge 6 5 2 2 2 5 2" xfId="18041"/>
    <cellStyle name="40% - uthevingsfarge 6 5 2 2 2 5 3" xfId="18042"/>
    <cellStyle name="40% - uthevingsfarge 6 5 2 2 2 6" xfId="18043"/>
    <cellStyle name="40% - uthevingsfarge 6 5 2 2 2 6 2" xfId="18044"/>
    <cellStyle name="40% - uthevingsfarge 6 5 2 2 2 7" xfId="18045"/>
    <cellStyle name="40% - uthevingsfarge 6 5 2 2 2 7 2" xfId="18046"/>
    <cellStyle name="40% - uthevingsfarge 6 5 2 2 2 8" xfId="18047"/>
    <cellStyle name="40% - uthevingsfarge 6 5 2 2 2 9" xfId="18048"/>
    <cellStyle name="40% - uthevingsfarge 6 5 2 2 2_Tabell 4.5-4.7" xfId="18017"/>
    <cellStyle name="40% - uthevingsfarge 6 5 2 2 3" xfId="1011"/>
    <cellStyle name="40% - uthevingsfarge 6 5 2 2 3 2" xfId="18050"/>
    <cellStyle name="40% - uthevingsfarge 6 5 2 2 3 2 2" xfId="18051"/>
    <cellStyle name="40% - uthevingsfarge 6 5 2 2 3 2 3" xfId="18052"/>
    <cellStyle name="40% - uthevingsfarge 6 5 2 2 3 3" xfId="18053"/>
    <cellStyle name="40% - uthevingsfarge 6 5 2 2 3 3 2" xfId="18054"/>
    <cellStyle name="40% - uthevingsfarge 6 5 2 2 3 3 3" xfId="18055"/>
    <cellStyle name="40% - uthevingsfarge 6 5 2 2 3 4" xfId="18056"/>
    <cellStyle name="40% - uthevingsfarge 6 5 2 2 3 5" xfId="18057"/>
    <cellStyle name="40% - uthevingsfarge 6 5 2 2 3_Tabell 4.5-4.7" xfId="18049"/>
    <cellStyle name="40% - uthevingsfarge 6 5 2 2 4" xfId="18058"/>
    <cellStyle name="40% - uthevingsfarge 6 5 2 2 4 2" xfId="18059"/>
    <cellStyle name="40% - uthevingsfarge 6 5 2 2 4 2 2" xfId="18060"/>
    <cellStyle name="40% - uthevingsfarge 6 5 2 2 4 2 3" xfId="18061"/>
    <cellStyle name="40% - uthevingsfarge 6 5 2 2 4 3" xfId="18062"/>
    <cellStyle name="40% - uthevingsfarge 6 5 2 2 4 3 2" xfId="18063"/>
    <cellStyle name="40% - uthevingsfarge 6 5 2 2 4 3 3" xfId="18064"/>
    <cellStyle name="40% - uthevingsfarge 6 5 2 2 4 4" xfId="18065"/>
    <cellStyle name="40% - uthevingsfarge 6 5 2 2 4 5" xfId="18066"/>
    <cellStyle name="40% - uthevingsfarge 6 5 2 2 5" xfId="18067"/>
    <cellStyle name="40% - uthevingsfarge 6 5 2 2 5 2" xfId="18068"/>
    <cellStyle name="40% - uthevingsfarge 6 5 2 2 5 3" xfId="18069"/>
    <cellStyle name="40% - uthevingsfarge 6 5 2 2 6" xfId="18070"/>
    <cellStyle name="40% - uthevingsfarge 6 5 2 2 6 2" xfId="18071"/>
    <cellStyle name="40% - uthevingsfarge 6 5 2 2 6 3" xfId="18072"/>
    <cellStyle name="40% - uthevingsfarge 6 5 2 2 7" xfId="18073"/>
    <cellStyle name="40% - uthevingsfarge 6 5 2 2 7 2" xfId="18074"/>
    <cellStyle name="40% - uthevingsfarge 6 5 2 2 8" xfId="18075"/>
    <cellStyle name="40% - uthevingsfarge 6 5 2 2 8 2" xfId="18076"/>
    <cellStyle name="40% - uthevingsfarge 6 5 2 2 9" xfId="18077"/>
    <cellStyle name="40% - uthevingsfarge 6 5 2 2_Tabell 4.5-4.7" xfId="18014"/>
    <cellStyle name="40% - uthevingsfarge 6 5 2 3" xfId="1012"/>
    <cellStyle name="40% - uthevingsfarge 6 5 2 3 10" xfId="18079"/>
    <cellStyle name="40% - uthevingsfarge 6 5 2 3 2" xfId="1013"/>
    <cellStyle name="40% - uthevingsfarge 6 5 2 3 2 2" xfId="18081"/>
    <cellStyle name="40% - uthevingsfarge 6 5 2 3 2 2 2" xfId="18082"/>
    <cellStyle name="40% - uthevingsfarge 6 5 2 3 2 2 3" xfId="18083"/>
    <cellStyle name="40% - uthevingsfarge 6 5 2 3 2 3" xfId="18084"/>
    <cellStyle name="40% - uthevingsfarge 6 5 2 3 2 3 2" xfId="18085"/>
    <cellStyle name="40% - uthevingsfarge 6 5 2 3 2 3 3" xfId="18086"/>
    <cellStyle name="40% - uthevingsfarge 6 5 2 3 2 4" xfId="18087"/>
    <cellStyle name="40% - uthevingsfarge 6 5 2 3 2 5" xfId="18088"/>
    <cellStyle name="40% - uthevingsfarge 6 5 2 3 2_Tabell 4.5-4.7" xfId="18080"/>
    <cellStyle name="40% - uthevingsfarge 6 5 2 3 3" xfId="18089"/>
    <cellStyle name="40% - uthevingsfarge 6 5 2 3 3 2" xfId="18090"/>
    <cellStyle name="40% - uthevingsfarge 6 5 2 3 3 2 2" xfId="18091"/>
    <cellStyle name="40% - uthevingsfarge 6 5 2 3 3 2 3" xfId="18092"/>
    <cellStyle name="40% - uthevingsfarge 6 5 2 3 3 3" xfId="18093"/>
    <cellStyle name="40% - uthevingsfarge 6 5 2 3 3 3 2" xfId="18094"/>
    <cellStyle name="40% - uthevingsfarge 6 5 2 3 3 3 3" xfId="18095"/>
    <cellStyle name="40% - uthevingsfarge 6 5 2 3 3 4" xfId="18096"/>
    <cellStyle name="40% - uthevingsfarge 6 5 2 3 3 5" xfId="18097"/>
    <cellStyle name="40% - uthevingsfarge 6 5 2 3 4" xfId="18098"/>
    <cellStyle name="40% - uthevingsfarge 6 5 2 3 4 2" xfId="18099"/>
    <cellStyle name="40% - uthevingsfarge 6 5 2 3 4 3" xfId="18100"/>
    <cellStyle name="40% - uthevingsfarge 6 5 2 3 5" xfId="18101"/>
    <cellStyle name="40% - uthevingsfarge 6 5 2 3 5 2" xfId="18102"/>
    <cellStyle name="40% - uthevingsfarge 6 5 2 3 5 3" xfId="18103"/>
    <cellStyle name="40% - uthevingsfarge 6 5 2 3 6" xfId="18104"/>
    <cellStyle name="40% - uthevingsfarge 6 5 2 3 6 2" xfId="18105"/>
    <cellStyle name="40% - uthevingsfarge 6 5 2 3 7" xfId="18106"/>
    <cellStyle name="40% - uthevingsfarge 6 5 2 3 7 2" xfId="18107"/>
    <cellStyle name="40% - uthevingsfarge 6 5 2 3 8" xfId="18108"/>
    <cellStyle name="40% - uthevingsfarge 6 5 2 3 9" xfId="18109"/>
    <cellStyle name="40% - uthevingsfarge 6 5 2 3_Tabell 4.5-4.7" xfId="18078"/>
    <cellStyle name="40% - uthevingsfarge 6 5 2 4" xfId="1014"/>
    <cellStyle name="40% - uthevingsfarge 6 5 2 4 2" xfId="18111"/>
    <cellStyle name="40% - uthevingsfarge 6 5 2 4 2 2" xfId="18112"/>
    <cellStyle name="40% - uthevingsfarge 6 5 2 4 2 3" xfId="18113"/>
    <cellStyle name="40% - uthevingsfarge 6 5 2 4 3" xfId="18114"/>
    <cellStyle name="40% - uthevingsfarge 6 5 2 4 3 2" xfId="18115"/>
    <cellStyle name="40% - uthevingsfarge 6 5 2 4 3 3" xfId="18116"/>
    <cellStyle name="40% - uthevingsfarge 6 5 2 4 4" xfId="18117"/>
    <cellStyle name="40% - uthevingsfarge 6 5 2 4 5" xfId="18118"/>
    <cellStyle name="40% - uthevingsfarge 6 5 2 4_Tabell 4.5-4.7" xfId="18110"/>
    <cellStyle name="40% - uthevingsfarge 6 5 2 5" xfId="18119"/>
    <cellStyle name="40% - uthevingsfarge 6 5 2 5 2" xfId="18120"/>
    <cellStyle name="40% - uthevingsfarge 6 5 2 5 2 2" xfId="18121"/>
    <cellStyle name="40% - uthevingsfarge 6 5 2 5 2 3" xfId="18122"/>
    <cellStyle name="40% - uthevingsfarge 6 5 2 5 3" xfId="18123"/>
    <cellStyle name="40% - uthevingsfarge 6 5 2 5 3 2" xfId="18124"/>
    <cellStyle name="40% - uthevingsfarge 6 5 2 5 3 3" xfId="18125"/>
    <cellStyle name="40% - uthevingsfarge 6 5 2 5 4" xfId="18126"/>
    <cellStyle name="40% - uthevingsfarge 6 5 2 5 5" xfId="18127"/>
    <cellStyle name="40% - uthevingsfarge 6 5 2 6" xfId="18128"/>
    <cellStyle name="40% - uthevingsfarge 6 5 2 6 2" xfId="18129"/>
    <cellStyle name="40% - uthevingsfarge 6 5 2 6 3" xfId="18130"/>
    <cellStyle name="40% - uthevingsfarge 6 5 2 7" xfId="18131"/>
    <cellStyle name="40% - uthevingsfarge 6 5 2 7 2" xfId="18132"/>
    <cellStyle name="40% - uthevingsfarge 6 5 2 7 3" xfId="18133"/>
    <cellStyle name="40% - uthevingsfarge 6 5 2 8" xfId="18134"/>
    <cellStyle name="40% - uthevingsfarge 6 5 2 8 2" xfId="18135"/>
    <cellStyle name="40% - uthevingsfarge 6 5 2 9" xfId="18136"/>
    <cellStyle name="40% - uthevingsfarge 6 5 2 9 2" xfId="18137"/>
    <cellStyle name="40% - uthevingsfarge 6 5 2_Tabell 4.5-4.7" xfId="18010"/>
    <cellStyle name="40% - uthevingsfarge 6 5 3" xfId="1015"/>
    <cellStyle name="40% - uthevingsfarge 6 5 3 10" xfId="18139"/>
    <cellStyle name="40% - uthevingsfarge 6 5 3 11" xfId="18140"/>
    <cellStyle name="40% - uthevingsfarge 6 5 3 2" xfId="1016"/>
    <cellStyle name="40% - uthevingsfarge 6 5 3 2 10" xfId="18142"/>
    <cellStyle name="40% - uthevingsfarge 6 5 3 2 2" xfId="1017"/>
    <cellStyle name="40% - uthevingsfarge 6 5 3 2 2 2" xfId="18144"/>
    <cellStyle name="40% - uthevingsfarge 6 5 3 2 2 2 2" xfId="18145"/>
    <cellStyle name="40% - uthevingsfarge 6 5 3 2 2 2 3" xfId="18146"/>
    <cellStyle name="40% - uthevingsfarge 6 5 3 2 2 3" xfId="18147"/>
    <cellStyle name="40% - uthevingsfarge 6 5 3 2 2 3 2" xfId="18148"/>
    <cellStyle name="40% - uthevingsfarge 6 5 3 2 2 3 3" xfId="18149"/>
    <cellStyle name="40% - uthevingsfarge 6 5 3 2 2 4" xfId="18150"/>
    <cellStyle name="40% - uthevingsfarge 6 5 3 2 2 5" xfId="18151"/>
    <cellStyle name="40% - uthevingsfarge 6 5 3 2 2_Tabell 4.5-4.7" xfId="18143"/>
    <cellStyle name="40% - uthevingsfarge 6 5 3 2 3" xfId="18152"/>
    <cellStyle name="40% - uthevingsfarge 6 5 3 2 3 2" xfId="18153"/>
    <cellStyle name="40% - uthevingsfarge 6 5 3 2 3 2 2" xfId="18154"/>
    <cellStyle name="40% - uthevingsfarge 6 5 3 2 3 2 3" xfId="18155"/>
    <cellStyle name="40% - uthevingsfarge 6 5 3 2 3 3" xfId="18156"/>
    <cellStyle name="40% - uthevingsfarge 6 5 3 2 3 3 2" xfId="18157"/>
    <cellStyle name="40% - uthevingsfarge 6 5 3 2 3 3 3" xfId="18158"/>
    <cellStyle name="40% - uthevingsfarge 6 5 3 2 3 4" xfId="18159"/>
    <cellStyle name="40% - uthevingsfarge 6 5 3 2 3 5" xfId="18160"/>
    <cellStyle name="40% - uthevingsfarge 6 5 3 2 4" xfId="18161"/>
    <cellStyle name="40% - uthevingsfarge 6 5 3 2 4 2" xfId="18162"/>
    <cellStyle name="40% - uthevingsfarge 6 5 3 2 4 3" xfId="18163"/>
    <cellStyle name="40% - uthevingsfarge 6 5 3 2 5" xfId="18164"/>
    <cellStyle name="40% - uthevingsfarge 6 5 3 2 5 2" xfId="18165"/>
    <cellStyle name="40% - uthevingsfarge 6 5 3 2 5 3" xfId="18166"/>
    <cellStyle name="40% - uthevingsfarge 6 5 3 2 6" xfId="18167"/>
    <cellStyle name="40% - uthevingsfarge 6 5 3 2 6 2" xfId="18168"/>
    <cellStyle name="40% - uthevingsfarge 6 5 3 2 7" xfId="18169"/>
    <cellStyle name="40% - uthevingsfarge 6 5 3 2 7 2" xfId="18170"/>
    <cellStyle name="40% - uthevingsfarge 6 5 3 2 8" xfId="18171"/>
    <cellStyle name="40% - uthevingsfarge 6 5 3 2 9" xfId="18172"/>
    <cellStyle name="40% - uthevingsfarge 6 5 3 2_Tabell 4.5-4.7" xfId="18141"/>
    <cellStyle name="40% - uthevingsfarge 6 5 3 3" xfId="1018"/>
    <cellStyle name="40% - uthevingsfarge 6 5 3 3 2" xfId="18174"/>
    <cellStyle name="40% - uthevingsfarge 6 5 3 3 2 2" xfId="18175"/>
    <cellStyle name="40% - uthevingsfarge 6 5 3 3 2 3" xfId="18176"/>
    <cellStyle name="40% - uthevingsfarge 6 5 3 3 3" xfId="18177"/>
    <cellStyle name="40% - uthevingsfarge 6 5 3 3 3 2" xfId="18178"/>
    <cellStyle name="40% - uthevingsfarge 6 5 3 3 3 3" xfId="18179"/>
    <cellStyle name="40% - uthevingsfarge 6 5 3 3 4" xfId="18180"/>
    <cellStyle name="40% - uthevingsfarge 6 5 3 3 5" xfId="18181"/>
    <cellStyle name="40% - uthevingsfarge 6 5 3 3_Tabell 4.5-4.7" xfId="18173"/>
    <cellStyle name="40% - uthevingsfarge 6 5 3 4" xfId="18182"/>
    <cellStyle name="40% - uthevingsfarge 6 5 3 4 2" xfId="18183"/>
    <cellStyle name="40% - uthevingsfarge 6 5 3 4 2 2" xfId="18184"/>
    <cellStyle name="40% - uthevingsfarge 6 5 3 4 2 3" xfId="18185"/>
    <cellStyle name="40% - uthevingsfarge 6 5 3 4 3" xfId="18186"/>
    <cellStyle name="40% - uthevingsfarge 6 5 3 4 3 2" xfId="18187"/>
    <cellStyle name="40% - uthevingsfarge 6 5 3 4 3 3" xfId="18188"/>
    <cellStyle name="40% - uthevingsfarge 6 5 3 4 4" xfId="18189"/>
    <cellStyle name="40% - uthevingsfarge 6 5 3 4 5" xfId="18190"/>
    <cellStyle name="40% - uthevingsfarge 6 5 3 5" xfId="18191"/>
    <cellStyle name="40% - uthevingsfarge 6 5 3 5 2" xfId="18192"/>
    <cellStyle name="40% - uthevingsfarge 6 5 3 5 3" xfId="18193"/>
    <cellStyle name="40% - uthevingsfarge 6 5 3 6" xfId="18194"/>
    <cellStyle name="40% - uthevingsfarge 6 5 3 6 2" xfId="18195"/>
    <cellStyle name="40% - uthevingsfarge 6 5 3 6 3" xfId="18196"/>
    <cellStyle name="40% - uthevingsfarge 6 5 3 7" xfId="18197"/>
    <cellStyle name="40% - uthevingsfarge 6 5 3 7 2" xfId="18198"/>
    <cellStyle name="40% - uthevingsfarge 6 5 3 8" xfId="18199"/>
    <cellStyle name="40% - uthevingsfarge 6 5 3 8 2" xfId="18200"/>
    <cellStyle name="40% - uthevingsfarge 6 5 3 9" xfId="18201"/>
    <cellStyle name="40% - uthevingsfarge 6 5 3_Tabell 4.5-4.7" xfId="18138"/>
    <cellStyle name="40% - uthevingsfarge 6 5 4" xfId="1019"/>
    <cellStyle name="40% - uthevingsfarge 6 5 4 10" xfId="18203"/>
    <cellStyle name="40% - uthevingsfarge 6 5 4 2" xfId="1020"/>
    <cellStyle name="40% - uthevingsfarge 6 5 4 2 2" xfId="18205"/>
    <cellStyle name="40% - uthevingsfarge 6 5 4 2 2 2" xfId="18206"/>
    <cellStyle name="40% - uthevingsfarge 6 5 4 2 2 3" xfId="18207"/>
    <cellStyle name="40% - uthevingsfarge 6 5 4 2 3" xfId="18208"/>
    <cellStyle name="40% - uthevingsfarge 6 5 4 2 3 2" xfId="18209"/>
    <cellStyle name="40% - uthevingsfarge 6 5 4 2 3 3" xfId="18210"/>
    <cellStyle name="40% - uthevingsfarge 6 5 4 2 4" xfId="18211"/>
    <cellStyle name="40% - uthevingsfarge 6 5 4 2 5" xfId="18212"/>
    <cellStyle name="40% - uthevingsfarge 6 5 4 2_Tabell 4.5-4.7" xfId="18204"/>
    <cellStyle name="40% - uthevingsfarge 6 5 4 3" xfId="18213"/>
    <cellStyle name="40% - uthevingsfarge 6 5 4 3 2" xfId="18214"/>
    <cellStyle name="40% - uthevingsfarge 6 5 4 3 2 2" xfId="18215"/>
    <cellStyle name="40% - uthevingsfarge 6 5 4 3 2 3" xfId="18216"/>
    <cellStyle name="40% - uthevingsfarge 6 5 4 3 3" xfId="18217"/>
    <cellStyle name="40% - uthevingsfarge 6 5 4 3 3 2" xfId="18218"/>
    <cellStyle name="40% - uthevingsfarge 6 5 4 3 3 3" xfId="18219"/>
    <cellStyle name="40% - uthevingsfarge 6 5 4 3 4" xfId="18220"/>
    <cellStyle name="40% - uthevingsfarge 6 5 4 3 5" xfId="18221"/>
    <cellStyle name="40% - uthevingsfarge 6 5 4 4" xfId="18222"/>
    <cellStyle name="40% - uthevingsfarge 6 5 4 4 2" xfId="18223"/>
    <cellStyle name="40% - uthevingsfarge 6 5 4 4 3" xfId="18224"/>
    <cellStyle name="40% - uthevingsfarge 6 5 4 5" xfId="18225"/>
    <cellStyle name="40% - uthevingsfarge 6 5 4 5 2" xfId="18226"/>
    <cellStyle name="40% - uthevingsfarge 6 5 4 5 3" xfId="18227"/>
    <cellStyle name="40% - uthevingsfarge 6 5 4 6" xfId="18228"/>
    <cellStyle name="40% - uthevingsfarge 6 5 4 6 2" xfId="18229"/>
    <cellStyle name="40% - uthevingsfarge 6 5 4 7" xfId="18230"/>
    <cellStyle name="40% - uthevingsfarge 6 5 4 7 2" xfId="18231"/>
    <cellStyle name="40% - uthevingsfarge 6 5 4 8" xfId="18232"/>
    <cellStyle name="40% - uthevingsfarge 6 5 4 9" xfId="18233"/>
    <cellStyle name="40% - uthevingsfarge 6 5 4_Tabell 4.5-4.7" xfId="18202"/>
    <cellStyle name="40% - uthevingsfarge 6 5 5" xfId="1021"/>
    <cellStyle name="40% - uthevingsfarge 6 5 5 2" xfId="18235"/>
    <cellStyle name="40% - uthevingsfarge 6 5 5 2 2" xfId="18236"/>
    <cellStyle name="40% - uthevingsfarge 6 5 5 2 3" xfId="18237"/>
    <cellStyle name="40% - uthevingsfarge 6 5 5 3" xfId="18238"/>
    <cellStyle name="40% - uthevingsfarge 6 5 5 3 2" xfId="18239"/>
    <cellStyle name="40% - uthevingsfarge 6 5 5 3 3" xfId="18240"/>
    <cellStyle name="40% - uthevingsfarge 6 5 5 4" xfId="18241"/>
    <cellStyle name="40% - uthevingsfarge 6 5 5 5" xfId="18242"/>
    <cellStyle name="40% - uthevingsfarge 6 5 5_Tabell 4.5-4.7" xfId="18234"/>
    <cellStyle name="40% - uthevingsfarge 6 5 6" xfId="18243"/>
    <cellStyle name="40% - uthevingsfarge 6 5 6 2" xfId="18244"/>
    <cellStyle name="40% - uthevingsfarge 6 5 6 2 2" xfId="18245"/>
    <cellStyle name="40% - uthevingsfarge 6 5 6 2 3" xfId="18246"/>
    <cellStyle name="40% - uthevingsfarge 6 5 6 3" xfId="18247"/>
    <cellStyle name="40% - uthevingsfarge 6 5 6 3 2" xfId="18248"/>
    <cellStyle name="40% - uthevingsfarge 6 5 6 3 3" xfId="18249"/>
    <cellStyle name="40% - uthevingsfarge 6 5 6 4" xfId="18250"/>
    <cellStyle name="40% - uthevingsfarge 6 5 6 5" xfId="18251"/>
    <cellStyle name="40% - uthevingsfarge 6 5 7" xfId="18252"/>
    <cellStyle name="40% - uthevingsfarge 6 5 7 2" xfId="18253"/>
    <cellStyle name="40% - uthevingsfarge 6 5 7 3" xfId="18254"/>
    <cellStyle name="40% - uthevingsfarge 6 5 8" xfId="18255"/>
    <cellStyle name="40% - uthevingsfarge 6 5 8 2" xfId="18256"/>
    <cellStyle name="40% - uthevingsfarge 6 5 8 3" xfId="18257"/>
    <cellStyle name="40% - uthevingsfarge 6 5 9" xfId="18258"/>
    <cellStyle name="40% - uthevingsfarge 6 5 9 2" xfId="18259"/>
    <cellStyle name="40% - uthevingsfarge 6 5_Tabell 4.5-4.7" xfId="18004"/>
    <cellStyle name="40% - uthevingsfarge 6 6" xfId="1022"/>
    <cellStyle name="40% - uthevingsfarge 6 6 10" xfId="18261"/>
    <cellStyle name="40% - uthevingsfarge 6 6 11" xfId="18262"/>
    <cellStyle name="40% - uthevingsfarge 6 6 12" xfId="18263"/>
    <cellStyle name="40% - uthevingsfarge 6 6 2" xfId="1023"/>
    <cellStyle name="40% - uthevingsfarge 6 6 2 10" xfId="18265"/>
    <cellStyle name="40% - uthevingsfarge 6 6 2 11" xfId="18266"/>
    <cellStyle name="40% - uthevingsfarge 6 6 2 2" xfId="1024"/>
    <cellStyle name="40% - uthevingsfarge 6 6 2 2 10" xfId="18268"/>
    <cellStyle name="40% - uthevingsfarge 6 6 2 2 2" xfId="1025"/>
    <cellStyle name="40% - uthevingsfarge 6 6 2 2 2 2" xfId="18270"/>
    <cellStyle name="40% - uthevingsfarge 6 6 2 2 2 2 2" xfId="18271"/>
    <cellStyle name="40% - uthevingsfarge 6 6 2 2 2 2 3" xfId="18272"/>
    <cellStyle name="40% - uthevingsfarge 6 6 2 2 2 3" xfId="18273"/>
    <cellStyle name="40% - uthevingsfarge 6 6 2 2 2 3 2" xfId="18274"/>
    <cellStyle name="40% - uthevingsfarge 6 6 2 2 2 3 3" xfId="18275"/>
    <cellStyle name="40% - uthevingsfarge 6 6 2 2 2 4" xfId="18276"/>
    <cellStyle name="40% - uthevingsfarge 6 6 2 2 2 5" xfId="18277"/>
    <cellStyle name="40% - uthevingsfarge 6 6 2 2 2_Tabell 4.5-4.7" xfId="18269"/>
    <cellStyle name="40% - uthevingsfarge 6 6 2 2 3" xfId="18278"/>
    <cellStyle name="40% - uthevingsfarge 6 6 2 2 3 2" xfId="18279"/>
    <cellStyle name="40% - uthevingsfarge 6 6 2 2 3 2 2" xfId="18280"/>
    <cellStyle name="40% - uthevingsfarge 6 6 2 2 3 2 3" xfId="18281"/>
    <cellStyle name="40% - uthevingsfarge 6 6 2 2 3 3" xfId="18282"/>
    <cellStyle name="40% - uthevingsfarge 6 6 2 2 3 3 2" xfId="18283"/>
    <cellStyle name="40% - uthevingsfarge 6 6 2 2 3 3 3" xfId="18284"/>
    <cellStyle name="40% - uthevingsfarge 6 6 2 2 3 4" xfId="18285"/>
    <cellStyle name="40% - uthevingsfarge 6 6 2 2 3 5" xfId="18286"/>
    <cellStyle name="40% - uthevingsfarge 6 6 2 2 4" xfId="18287"/>
    <cellStyle name="40% - uthevingsfarge 6 6 2 2 4 2" xfId="18288"/>
    <cellStyle name="40% - uthevingsfarge 6 6 2 2 4 3" xfId="18289"/>
    <cellStyle name="40% - uthevingsfarge 6 6 2 2 5" xfId="18290"/>
    <cellStyle name="40% - uthevingsfarge 6 6 2 2 5 2" xfId="18291"/>
    <cellStyle name="40% - uthevingsfarge 6 6 2 2 5 3" xfId="18292"/>
    <cellStyle name="40% - uthevingsfarge 6 6 2 2 6" xfId="18293"/>
    <cellStyle name="40% - uthevingsfarge 6 6 2 2 6 2" xfId="18294"/>
    <cellStyle name="40% - uthevingsfarge 6 6 2 2 7" xfId="18295"/>
    <cellStyle name="40% - uthevingsfarge 6 6 2 2 7 2" xfId="18296"/>
    <cellStyle name="40% - uthevingsfarge 6 6 2 2 8" xfId="18297"/>
    <cellStyle name="40% - uthevingsfarge 6 6 2 2 9" xfId="18298"/>
    <cellStyle name="40% - uthevingsfarge 6 6 2 2_Tabell 4.5-4.7" xfId="18267"/>
    <cellStyle name="40% - uthevingsfarge 6 6 2 3" xfId="1026"/>
    <cellStyle name="40% - uthevingsfarge 6 6 2 3 2" xfId="18300"/>
    <cellStyle name="40% - uthevingsfarge 6 6 2 3 2 2" xfId="18301"/>
    <cellStyle name="40% - uthevingsfarge 6 6 2 3 2 3" xfId="18302"/>
    <cellStyle name="40% - uthevingsfarge 6 6 2 3 3" xfId="18303"/>
    <cellStyle name="40% - uthevingsfarge 6 6 2 3 3 2" xfId="18304"/>
    <cellStyle name="40% - uthevingsfarge 6 6 2 3 3 3" xfId="18305"/>
    <cellStyle name="40% - uthevingsfarge 6 6 2 3 4" xfId="18306"/>
    <cellStyle name="40% - uthevingsfarge 6 6 2 3 5" xfId="18307"/>
    <cellStyle name="40% - uthevingsfarge 6 6 2 3_Tabell 4.5-4.7" xfId="18299"/>
    <cellStyle name="40% - uthevingsfarge 6 6 2 4" xfId="18308"/>
    <cellStyle name="40% - uthevingsfarge 6 6 2 4 2" xfId="18309"/>
    <cellStyle name="40% - uthevingsfarge 6 6 2 4 2 2" xfId="18310"/>
    <cellStyle name="40% - uthevingsfarge 6 6 2 4 2 3" xfId="18311"/>
    <cellStyle name="40% - uthevingsfarge 6 6 2 4 3" xfId="18312"/>
    <cellStyle name="40% - uthevingsfarge 6 6 2 4 3 2" xfId="18313"/>
    <cellStyle name="40% - uthevingsfarge 6 6 2 4 3 3" xfId="18314"/>
    <cellStyle name="40% - uthevingsfarge 6 6 2 4 4" xfId="18315"/>
    <cellStyle name="40% - uthevingsfarge 6 6 2 4 5" xfId="18316"/>
    <cellStyle name="40% - uthevingsfarge 6 6 2 5" xfId="18317"/>
    <cellStyle name="40% - uthevingsfarge 6 6 2 5 2" xfId="18318"/>
    <cellStyle name="40% - uthevingsfarge 6 6 2 5 3" xfId="18319"/>
    <cellStyle name="40% - uthevingsfarge 6 6 2 6" xfId="18320"/>
    <cellStyle name="40% - uthevingsfarge 6 6 2 6 2" xfId="18321"/>
    <cellStyle name="40% - uthevingsfarge 6 6 2 6 3" xfId="18322"/>
    <cellStyle name="40% - uthevingsfarge 6 6 2 7" xfId="18323"/>
    <cellStyle name="40% - uthevingsfarge 6 6 2 7 2" xfId="18324"/>
    <cellStyle name="40% - uthevingsfarge 6 6 2 8" xfId="18325"/>
    <cellStyle name="40% - uthevingsfarge 6 6 2 8 2" xfId="18326"/>
    <cellStyle name="40% - uthevingsfarge 6 6 2 9" xfId="18327"/>
    <cellStyle name="40% - uthevingsfarge 6 6 2_Tabell 4.5-4.7" xfId="18264"/>
    <cellStyle name="40% - uthevingsfarge 6 6 3" xfId="1027"/>
    <cellStyle name="40% - uthevingsfarge 6 6 3 10" xfId="18329"/>
    <cellStyle name="40% - uthevingsfarge 6 6 3 2" xfId="1028"/>
    <cellStyle name="40% - uthevingsfarge 6 6 3 2 2" xfId="18331"/>
    <cellStyle name="40% - uthevingsfarge 6 6 3 2 2 2" xfId="18332"/>
    <cellStyle name="40% - uthevingsfarge 6 6 3 2 2 3" xfId="18333"/>
    <cellStyle name="40% - uthevingsfarge 6 6 3 2 3" xfId="18334"/>
    <cellStyle name="40% - uthevingsfarge 6 6 3 2 3 2" xfId="18335"/>
    <cellStyle name="40% - uthevingsfarge 6 6 3 2 3 3" xfId="18336"/>
    <cellStyle name="40% - uthevingsfarge 6 6 3 2 4" xfId="18337"/>
    <cellStyle name="40% - uthevingsfarge 6 6 3 2 5" xfId="18338"/>
    <cellStyle name="40% - uthevingsfarge 6 6 3 2_Tabell 4.5-4.7" xfId="18330"/>
    <cellStyle name="40% - uthevingsfarge 6 6 3 3" xfId="18339"/>
    <cellStyle name="40% - uthevingsfarge 6 6 3 3 2" xfId="18340"/>
    <cellStyle name="40% - uthevingsfarge 6 6 3 3 2 2" xfId="18341"/>
    <cellStyle name="40% - uthevingsfarge 6 6 3 3 2 3" xfId="18342"/>
    <cellStyle name="40% - uthevingsfarge 6 6 3 3 3" xfId="18343"/>
    <cellStyle name="40% - uthevingsfarge 6 6 3 3 3 2" xfId="18344"/>
    <cellStyle name="40% - uthevingsfarge 6 6 3 3 3 3" xfId="18345"/>
    <cellStyle name="40% - uthevingsfarge 6 6 3 3 4" xfId="18346"/>
    <cellStyle name="40% - uthevingsfarge 6 6 3 3 5" xfId="18347"/>
    <cellStyle name="40% - uthevingsfarge 6 6 3 4" xfId="18348"/>
    <cellStyle name="40% - uthevingsfarge 6 6 3 4 2" xfId="18349"/>
    <cellStyle name="40% - uthevingsfarge 6 6 3 4 3" xfId="18350"/>
    <cellStyle name="40% - uthevingsfarge 6 6 3 5" xfId="18351"/>
    <cellStyle name="40% - uthevingsfarge 6 6 3 5 2" xfId="18352"/>
    <cellStyle name="40% - uthevingsfarge 6 6 3 5 3" xfId="18353"/>
    <cellStyle name="40% - uthevingsfarge 6 6 3 6" xfId="18354"/>
    <cellStyle name="40% - uthevingsfarge 6 6 3 6 2" xfId="18355"/>
    <cellStyle name="40% - uthevingsfarge 6 6 3 7" xfId="18356"/>
    <cellStyle name="40% - uthevingsfarge 6 6 3 7 2" xfId="18357"/>
    <cellStyle name="40% - uthevingsfarge 6 6 3 8" xfId="18358"/>
    <cellStyle name="40% - uthevingsfarge 6 6 3 9" xfId="18359"/>
    <cellStyle name="40% - uthevingsfarge 6 6 3_Tabell 4.5-4.7" xfId="18328"/>
    <cellStyle name="40% - uthevingsfarge 6 6 4" xfId="1029"/>
    <cellStyle name="40% - uthevingsfarge 6 6 4 2" xfId="18361"/>
    <cellStyle name="40% - uthevingsfarge 6 6 4 2 2" xfId="18362"/>
    <cellStyle name="40% - uthevingsfarge 6 6 4 2 3" xfId="18363"/>
    <cellStyle name="40% - uthevingsfarge 6 6 4 3" xfId="18364"/>
    <cellStyle name="40% - uthevingsfarge 6 6 4 3 2" xfId="18365"/>
    <cellStyle name="40% - uthevingsfarge 6 6 4 3 3" xfId="18366"/>
    <cellStyle name="40% - uthevingsfarge 6 6 4 4" xfId="18367"/>
    <cellStyle name="40% - uthevingsfarge 6 6 4 5" xfId="18368"/>
    <cellStyle name="40% - uthevingsfarge 6 6 4_Tabell 4.5-4.7" xfId="18360"/>
    <cellStyle name="40% - uthevingsfarge 6 6 5" xfId="18369"/>
    <cellStyle name="40% - uthevingsfarge 6 6 5 2" xfId="18370"/>
    <cellStyle name="40% - uthevingsfarge 6 6 5 2 2" xfId="18371"/>
    <cellStyle name="40% - uthevingsfarge 6 6 5 2 3" xfId="18372"/>
    <cellStyle name="40% - uthevingsfarge 6 6 5 3" xfId="18373"/>
    <cellStyle name="40% - uthevingsfarge 6 6 5 3 2" xfId="18374"/>
    <cellStyle name="40% - uthevingsfarge 6 6 5 3 3" xfId="18375"/>
    <cellStyle name="40% - uthevingsfarge 6 6 5 4" xfId="18376"/>
    <cellStyle name="40% - uthevingsfarge 6 6 5 5" xfId="18377"/>
    <cellStyle name="40% - uthevingsfarge 6 6 6" xfId="18378"/>
    <cellStyle name="40% - uthevingsfarge 6 6 6 2" xfId="18379"/>
    <cellStyle name="40% - uthevingsfarge 6 6 6 3" xfId="18380"/>
    <cellStyle name="40% - uthevingsfarge 6 6 7" xfId="18381"/>
    <cellStyle name="40% - uthevingsfarge 6 6 7 2" xfId="18382"/>
    <cellStyle name="40% - uthevingsfarge 6 6 7 3" xfId="18383"/>
    <cellStyle name="40% - uthevingsfarge 6 6 8" xfId="18384"/>
    <cellStyle name="40% - uthevingsfarge 6 6 8 2" xfId="18385"/>
    <cellStyle name="40% - uthevingsfarge 6 6 9" xfId="18386"/>
    <cellStyle name="40% - uthevingsfarge 6 6 9 2" xfId="18387"/>
    <cellStyle name="40% - uthevingsfarge 6 6_Tabell 4.5-4.7" xfId="18260"/>
    <cellStyle name="40% - uthevingsfarge 6 7" xfId="1030"/>
    <cellStyle name="40% - uthevingsfarge 6 7 10" xfId="18389"/>
    <cellStyle name="40% - uthevingsfarge 6 7 11" xfId="18390"/>
    <cellStyle name="40% - uthevingsfarge 6 7 2" xfId="1031"/>
    <cellStyle name="40% - uthevingsfarge 6 7 2 10" xfId="18392"/>
    <cellStyle name="40% - uthevingsfarge 6 7 2 2" xfId="1032"/>
    <cellStyle name="40% - uthevingsfarge 6 7 2 2 2" xfId="18394"/>
    <cellStyle name="40% - uthevingsfarge 6 7 2 2 2 2" xfId="18395"/>
    <cellStyle name="40% - uthevingsfarge 6 7 2 2 2 3" xfId="18396"/>
    <cellStyle name="40% - uthevingsfarge 6 7 2 2 3" xfId="18397"/>
    <cellStyle name="40% - uthevingsfarge 6 7 2 2 3 2" xfId="18398"/>
    <cellStyle name="40% - uthevingsfarge 6 7 2 2 3 3" xfId="18399"/>
    <cellStyle name="40% - uthevingsfarge 6 7 2 2 4" xfId="18400"/>
    <cellStyle name="40% - uthevingsfarge 6 7 2 2 5" xfId="18401"/>
    <cellStyle name="40% - uthevingsfarge 6 7 2 2_Tabell 4.5-4.7" xfId="18393"/>
    <cellStyle name="40% - uthevingsfarge 6 7 2 3" xfId="18402"/>
    <cellStyle name="40% - uthevingsfarge 6 7 2 3 2" xfId="18403"/>
    <cellStyle name="40% - uthevingsfarge 6 7 2 3 2 2" xfId="18404"/>
    <cellStyle name="40% - uthevingsfarge 6 7 2 3 2 3" xfId="18405"/>
    <cellStyle name="40% - uthevingsfarge 6 7 2 3 3" xfId="18406"/>
    <cellStyle name="40% - uthevingsfarge 6 7 2 3 3 2" xfId="18407"/>
    <cellStyle name="40% - uthevingsfarge 6 7 2 3 3 3" xfId="18408"/>
    <cellStyle name="40% - uthevingsfarge 6 7 2 3 4" xfId="18409"/>
    <cellStyle name="40% - uthevingsfarge 6 7 2 3 5" xfId="18410"/>
    <cellStyle name="40% - uthevingsfarge 6 7 2 4" xfId="18411"/>
    <cellStyle name="40% - uthevingsfarge 6 7 2 4 2" xfId="18412"/>
    <cellStyle name="40% - uthevingsfarge 6 7 2 4 3" xfId="18413"/>
    <cellStyle name="40% - uthevingsfarge 6 7 2 5" xfId="18414"/>
    <cellStyle name="40% - uthevingsfarge 6 7 2 5 2" xfId="18415"/>
    <cellStyle name="40% - uthevingsfarge 6 7 2 5 3" xfId="18416"/>
    <cellStyle name="40% - uthevingsfarge 6 7 2 6" xfId="18417"/>
    <cellStyle name="40% - uthevingsfarge 6 7 2 6 2" xfId="18418"/>
    <cellStyle name="40% - uthevingsfarge 6 7 2 7" xfId="18419"/>
    <cellStyle name="40% - uthevingsfarge 6 7 2 7 2" xfId="18420"/>
    <cellStyle name="40% - uthevingsfarge 6 7 2 8" xfId="18421"/>
    <cellStyle name="40% - uthevingsfarge 6 7 2 9" xfId="18422"/>
    <cellStyle name="40% - uthevingsfarge 6 7 2_Tabell 4.5-4.7" xfId="18391"/>
    <cellStyle name="40% - uthevingsfarge 6 7 3" xfId="1033"/>
    <cellStyle name="40% - uthevingsfarge 6 7 3 2" xfId="18424"/>
    <cellStyle name="40% - uthevingsfarge 6 7 3 2 2" xfId="18425"/>
    <cellStyle name="40% - uthevingsfarge 6 7 3 2 3" xfId="18426"/>
    <cellStyle name="40% - uthevingsfarge 6 7 3 3" xfId="18427"/>
    <cellStyle name="40% - uthevingsfarge 6 7 3 3 2" xfId="18428"/>
    <cellStyle name="40% - uthevingsfarge 6 7 3 3 3" xfId="18429"/>
    <cellStyle name="40% - uthevingsfarge 6 7 3 4" xfId="18430"/>
    <cellStyle name="40% - uthevingsfarge 6 7 3 5" xfId="18431"/>
    <cellStyle name="40% - uthevingsfarge 6 7 3_Tabell 4.5-4.7" xfId="18423"/>
    <cellStyle name="40% - uthevingsfarge 6 7 4" xfId="18432"/>
    <cellStyle name="40% - uthevingsfarge 6 7 4 2" xfId="18433"/>
    <cellStyle name="40% - uthevingsfarge 6 7 4 2 2" xfId="18434"/>
    <cellStyle name="40% - uthevingsfarge 6 7 4 2 3" xfId="18435"/>
    <cellStyle name="40% - uthevingsfarge 6 7 4 3" xfId="18436"/>
    <cellStyle name="40% - uthevingsfarge 6 7 4 3 2" xfId="18437"/>
    <cellStyle name="40% - uthevingsfarge 6 7 4 3 3" xfId="18438"/>
    <cellStyle name="40% - uthevingsfarge 6 7 4 4" xfId="18439"/>
    <cellStyle name="40% - uthevingsfarge 6 7 4 5" xfId="18440"/>
    <cellStyle name="40% - uthevingsfarge 6 7 5" xfId="18441"/>
    <cellStyle name="40% - uthevingsfarge 6 7 5 2" xfId="18442"/>
    <cellStyle name="40% - uthevingsfarge 6 7 5 3" xfId="18443"/>
    <cellStyle name="40% - uthevingsfarge 6 7 6" xfId="18444"/>
    <cellStyle name="40% - uthevingsfarge 6 7 6 2" xfId="18445"/>
    <cellStyle name="40% - uthevingsfarge 6 7 6 3" xfId="18446"/>
    <cellStyle name="40% - uthevingsfarge 6 7 7" xfId="18447"/>
    <cellStyle name="40% - uthevingsfarge 6 7 7 2" xfId="18448"/>
    <cellStyle name="40% - uthevingsfarge 6 7 8" xfId="18449"/>
    <cellStyle name="40% - uthevingsfarge 6 7 8 2" xfId="18450"/>
    <cellStyle name="40% - uthevingsfarge 6 7 9" xfId="18451"/>
    <cellStyle name="40% - uthevingsfarge 6 7_Tabell 4.5-4.7" xfId="18388"/>
    <cellStyle name="40% - uthevingsfarge 6 8" xfId="1034"/>
    <cellStyle name="40% - uthevingsfarge 6 8 10" xfId="18453"/>
    <cellStyle name="40% - uthevingsfarge 6 8 11" xfId="18454"/>
    <cellStyle name="40% - uthevingsfarge 6 8 2" xfId="1035"/>
    <cellStyle name="40% - uthevingsfarge 6 8 2 10" xfId="18456"/>
    <cellStyle name="40% - uthevingsfarge 6 8 2 2" xfId="1036"/>
    <cellStyle name="40% - uthevingsfarge 6 8 2 2 2" xfId="18458"/>
    <cellStyle name="40% - uthevingsfarge 6 8 2 2 2 2" xfId="18459"/>
    <cellStyle name="40% - uthevingsfarge 6 8 2 2 2 3" xfId="18460"/>
    <cellStyle name="40% - uthevingsfarge 6 8 2 2 3" xfId="18461"/>
    <cellStyle name="40% - uthevingsfarge 6 8 2 2 3 2" xfId="18462"/>
    <cellStyle name="40% - uthevingsfarge 6 8 2 2 3 3" xfId="18463"/>
    <cellStyle name="40% - uthevingsfarge 6 8 2 2 4" xfId="18464"/>
    <cellStyle name="40% - uthevingsfarge 6 8 2 2 5" xfId="18465"/>
    <cellStyle name="40% - uthevingsfarge 6 8 2 2_Tabell 4.5-4.7" xfId="18457"/>
    <cellStyle name="40% - uthevingsfarge 6 8 2 3" xfId="18466"/>
    <cellStyle name="40% - uthevingsfarge 6 8 2 3 2" xfId="18467"/>
    <cellStyle name="40% - uthevingsfarge 6 8 2 3 2 2" xfId="18468"/>
    <cellStyle name="40% - uthevingsfarge 6 8 2 3 2 3" xfId="18469"/>
    <cellStyle name="40% - uthevingsfarge 6 8 2 3 3" xfId="18470"/>
    <cellStyle name="40% - uthevingsfarge 6 8 2 3 3 2" xfId="18471"/>
    <cellStyle name="40% - uthevingsfarge 6 8 2 3 3 3" xfId="18472"/>
    <cellStyle name="40% - uthevingsfarge 6 8 2 3 4" xfId="18473"/>
    <cellStyle name="40% - uthevingsfarge 6 8 2 3 5" xfId="18474"/>
    <cellStyle name="40% - uthevingsfarge 6 8 2 4" xfId="18475"/>
    <cellStyle name="40% - uthevingsfarge 6 8 2 4 2" xfId="18476"/>
    <cellStyle name="40% - uthevingsfarge 6 8 2 4 3" xfId="18477"/>
    <cellStyle name="40% - uthevingsfarge 6 8 2 5" xfId="18478"/>
    <cellStyle name="40% - uthevingsfarge 6 8 2 5 2" xfId="18479"/>
    <cellStyle name="40% - uthevingsfarge 6 8 2 5 3" xfId="18480"/>
    <cellStyle name="40% - uthevingsfarge 6 8 2 6" xfId="18481"/>
    <cellStyle name="40% - uthevingsfarge 6 8 2 6 2" xfId="18482"/>
    <cellStyle name="40% - uthevingsfarge 6 8 2 7" xfId="18483"/>
    <cellStyle name="40% - uthevingsfarge 6 8 2 7 2" xfId="18484"/>
    <cellStyle name="40% - uthevingsfarge 6 8 2 8" xfId="18485"/>
    <cellStyle name="40% - uthevingsfarge 6 8 2 9" xfId="18486"/>
    <cellStyle name="40% - uthevingsfarge 6 8 2_Tabell 4.5-4.7" xfId="18455"/>
    <cellStyle name="40% - uthevingsfarge 6 8 3" xfId="1037"/>
    <cellStyle name="40% - uthevingsfarge 6 8 3 2" xfId="18488"/>
    <cellStyle name="40% - uthevingsfarge 6 8 3 2 2" xfId="18489"/>
    <cellStyle name="40% - uthevingsfarge 6 8 3 2 3" xfId="18490"/>
    <cellStyle name="40% - uthevingsfarge 6 8 3 3" xfId="18491"/>
    <cellStyle name="40% - uthevingsfarge 6 8 3 3 2" xfId="18492"/>
    <cellStyle name="40% - uthevingsfarge 6 8 3 3 3" xfId="18493"/>
    <cellStyle name="40% - uthevingsfarge 6 8 3 4" xfId="18494"/>
    <cellStyle name="40% - uthevingsfarge 6 8 3 5" xfId="18495"/>
    <cellStyle name="40% - uthevingsfarge 6 8 3_Tabell 4.5-4.7" xfId="18487"/>
    <cellStyle name="40% - uthevingsfarge 6 8 4" xfId="18496"/>
    <cellStyle name="40% - uthevingsfarge 6 8 4 2" xfId="18497"/>
    <cellStyle name="40% - uthevingsfarge 6 8 4 2 2" xfId="18498"/>
    <cellStyle name="40% - uthevingsfarge 6 8 4 2 3" xfId="18499"/>
    <cellStyle name="40% - uthevingsfarge 6 8 4 3" xfId="18500"/>
    <cellStyle name="40% - uthevingsfarge 6 8 4 3 2" xfId="18501"/>
    <cellStyle name="40% - uthevingsfarge 6 8 4 3 3" xfId="18502"/>
    <cellStyle name="40% - uthevingsfarge 6 8 4 4" xfId="18503"/>
    <cellStyle name="40% - uthevingsfarge 6 8 4 5" xfId="18504"/>
    <cellStyle name="40% - uthevingsfarge 6 8 5" xfId="18505"/>
    <cellStyle name="40% - uthevingsfarge 6 8 5 2" xfId="18506"/>
    <cellStyle name="40% - uthevingsfarge 6 8 5 3" xfId="18507"/>
    <cellStyle name="40% - uthevingsfarge 6 8 6" xfId="18508"/>
    <cellStyle name="40% - uthevingsfarge 6 8 6 2" xfId="18509"/>
    <cellStyle name="40% - uthevingsfarge 6 8 6 3" xfId="18510"/>
    <cellStyle name="40% - uthevingsfarge 6 8 7" xfId="18511"/>
    <cellStyle name="40% - uthevingsfarge 6 8 7 2" xfId="18512"/>
    <cellStyle name="40% - uthevingsfarge 6 8 8" xfId="18513"/>
    <cellStyle name="40% - uthevingsfarge 6 8 8 2" xfId="18514"/>
    <cellStyle name="40% - uthevingsfarge 6 8 9" xfId="18515"/>
    <cellStyle name="40% - uthevingsfarge 6 8_Tabell 4.5-4.7" xfId="18452"/>
    <cellStyle name="40% - uthevingsfarge 6 9" xfId="1038"/>
    <cellStyle name="40% - uthevingsfarge 6 9 10" xfId="18517"/>
    <cellStyle name="40% - uthevingsfarge 6 9 2" xfId="1039"/>
    <cellStyle name="40% - uthevingsfarge 6 9 2 2" xfId="18519"/>
    <cellStyle name="40% - uthevingsfarge 6 9 2 2 2" xfId="18520"/>
    <cellStyle name="40% - uthevingsfarge 6 9 2 2 3" xfId="18521"/>
    <cellStyle name="40% - uthevingsfarge 6 9 2 3" xfId="18522"/>
    <cellStyle name="40% - uthevingsfarge 6 9 2 3 2" xfId="18523"/>
    <cellStyle name="40% - uthevingsfarge 6 9 2 3 3" xfId="18524"/>
    <cellStyle name="40% - uthevingsfarge 6 9 2 4" xfId="18525"/>
    <cellStyle name="40% - uthevingsfarge 6 9 2 5" xfId="18526"/>
    <cellStyle name="40% - uthevingsfarge 6 9 2_Tabell 4.5-4.7" xfId="18518"/>
    <cellStyle name="40% - uthevingsfarge 6 9 3" xfId="18527"/>
    <cellStyle name="40% - uthevingsfarge 6 9 3 2" xfId="18528"/>
    <cellStyle name="40% - uthevingsfarge 6 9 3 2 2" xfId="18529"/>
    <cellStyle name="40% - uthevingsfarge 6 9 3 2 3" xfId="18530"/>
    <cellStyle name="40% - uthevingsfarge 6 9 3 3" xfId="18531"/>
    <cellStyle name="40% - uthevingsfarge 6 9 3 3 2" xfId="18532"/>
    <cellStyle name="40% - uthevingsfarge 6 9 3 3 3" xfId="18533"/>
    <cellStyle name="40% - uthevingsfarge 6 9 3 4" xfId="18534"/>
    <cellStyle name="40% - uthevingsfarge 6 9 3 5" xfId="18535"/>
    <cellStyle name="40% - uthevingsfarge 6 9 4" xfId="18536"/>
    <cellStyle name="40% - uthevingsfarge 6 9 4 2" xfId="18537"/>
    <cellStyle name="40% - uthevingsfarge 6 9 4 3" xfId="18538"/>
    <cellStyle name="40% - uthevingsfarge 6 9 5" xfId="18539"/>
    <cellStyle name="40% - uthevingsfarge 6 9 5 2" xfId="18540"/>
    <cellStyle name="40% - uthevingsfarge 6 9 5 3" xfId="18541"/>
    <cellStyle name="40% - uthevingsfarge 6 9 6" xfId="18542"/>
    <cellStyle name="40% - uthevingsfarge 6 9 6 2" xfId="18543"/>
    <cellStyle name="40% - uthevingsfarge 6 9 7" xfId="18544"/>
    <cellStyle name="40% - uthevingsfarge 6 9 7 2" xfId="18545"/>
    <cellStyle name="40% - uthevingsfarge 6 9 8" xfId="18546"/>
    <cellStyle name="40% - uthevingsfarge 6 9 9" xfId="18547"/>
    <cellStyle name="40% - uthevingsfarge 6 9_Tabell 4.5-4.7" xfId="18516"/>
    <cellStyle name="Benyttet hyperkobling 2" xfId="1040"/>
    <cellStyle name="Comma" xfId="18548"/>
    <cellStyle name="Comma [0]" xfId="18549"/>
    <cellStyle name="Currency" xfId="18550"/>
    <cellStyle name="Currency [0]" xfId="18551"/>
    <cellStyle name="Hyperkobling" xfId="2044" builtinId="8"/>
    <cellStyle name="Hyperkobling 2" xfId="1041"/>
    <cellStyle name="Hyperkobling 3" xfId="18552"/>
    <cellStyle name="Hyperkobling 4" xfId="18553"/>
    <cellStyle name="Komma" xfId="1" builtinId="3"/>
    <cellStyle name="Komma 10" xfId="2028"/>
    <cellStyle name="Komma 10 2" xfId="18555"/>
    <cellStyle name="Komma 10 2 2" xfId="18556"/>
    <cellStyle name="Komma 10 2 3" xfId="18557"/>
    <cellStyle name="Komma 10 3" xfId="18558"/>
    <cellStyle name="Komma 10 3 2" xfId="18559"/>
    <cellStyle name="Komma 10 3 3" xfId="18560"/>
    <cellStyle name="Komma 10 4" xfId="18561"/>
    <cellStyle name="Komma 10 5" xfId="18562"/>
    <cellStyle name="Komma 10_Tabell 4.5-4.7" xfId="18554"/>
    <cellStyle name="Komma 11" xfId="2040"/>
    <cellStyle name="Komma 11 2" xfId="18564"/>
    <cellStyle name="Komma 11_Tabell 4.5-4.7" xfId="18563"/>
    <cellStyle name="Komma 12" xfId="2046"/>
    <cellStyle name="Komma 12 2" xfId="18566"/>
    <cellStyle name="Komma 12_Tabell 4.5-4.7" xfId="18565"/>
    <cellStyle name="Komma 13" xfId="18567"/>
    <cellStyle name="Komma 13 2" xfId="18568"/>
    <cellStyle name="Komma 14" xfId="18569"/>
    <cellStyle name="Komma 2" xfId="19"/>
    <cellStyle name="Komma 2 10" xfId="34306"/>
    <cellStyle name="Komma 2 2" xfId="1042"/>
    <cellStyle name="Komma 2 2 2" xfId="2011"/>
    <cellStyle name="Komma 2 2_Tabell 4.5-4.7" xfId="18571"/>
    <cellStyle name="Komma 2 3" xfId="1043"/>
    <cellStyle name="Komma 2 3 10" xfId="18573"/>
    <cellStyle name="Komma 2 3 2" xfId="1044"/>
    <cellStyle name="Komma 2 3 2 2" xfId="18575"/>
    <cellStyle name="Komma 2 3 2 2 2" xfId="18576"/>
    <cellStyle name="Komma 2 3 2 2 3" xfId="18577"/>
    <cellStyle name="Komma 2 3 2 3" xfId="18578"/>
    <cellStyle name="Komma 2 3 2 3 2" xfId="18579"/>
    <cellStyle name="Komma 2 3 2 3 3" xfId="18580"/>
    <cellStyle name="Komma 2 3 2 4" xfId="18581"/>
    <cellStyle name="Komma 2 3 2 5" xfId="18582"/>
    <cellStyle name="Komma 2 3 2_Tabell 4.5-4.7" xfId="18574"/>
    <cellStyle name="Komma 2 3 3" xfId="18583"/>
    <cellStyle name="Komma 2 3 3 2" xfId="18584"/>
    <cellStyle name="Komma 2 3 3 2 2" xfId="18585"/>
    <cellStyle name="Komma 2 3 3 2 3" xfId="18586"/>
    <cellStyle name="Komma 2 3 3 3" xfId="18587"/>
    <cellStyle name="Komma 2 3 3 3 2" xfId="18588"/>
    <cellStyle name="Komma 2 3 3 3 3" xfId="18589"/>
    <cellStyle name="Komma 2 3 3 4" xfId="18590"/>
    <cellStyle name="Komma 2 3 3 5" xfId="18591"/>
    <cellStyle name="Komma 2 3 4" xfId="18592"/>
    <cellStyle name="Komma 2 3 4 2" xfId="18593"/>
    <cellStyle name="Komma 2 3 4 3" xfId="18594"/>
    <cellStyle name="Komma 2 3 5" xfId="18595"/>
    <cellStyle name="Komma 2 3 5 2" xfId="18596"/>
    <cellStyle name="Komma 2 3 5 3" xfId="18597"/>
    <cellStyle name="Komma 2 3 6" xfId="18598"/>
    <cellStyle name="Komma 2 3 6 2" xfId="18599"/>
    <cellStyle name="Komma 2 3 7" xfId="18600"/>
    <cellStyle name="Komma 2 3 7 2" xfId="18601"/>
    <cellStyle name="Komma 2 3 8" xfId="18602"/>
    <cellStyle name="Komma 2 3 9" xfId="18603"/>
    <cellStyle name="Komma 2 3_Tabell 4.5-4.7" xfId="18572"/>
    <cellStyle name="Komma 2 4" xfId="2010"/>
    <cellStyle name="Komma 2 5" xfId="2032"/>
    <cellStyle name="Komma 2 6" xfId="2035"/>
    <cellStyle name="Komma 2 7" xfId="34297"/>
    <cellStyle name="Komma 2 8" xfId="34300"/>
    <cellStyle name="Komma 2 9" xfId="34303"/>
    <cellStyle name="Komma 2_Tabell 4.5-4.7" xfId="18570"/>
    <cellStyle name="Komma 3" xfId="1045"/>
    <cellStyle name="Komma 3 2" xfId="1046"/>
    <cellStyle name="Komma 3 2 10" xfId="18606"/>
    <cellStyle name="Komma 3 2 10 2" xfId="18607"/>
    <cellStyle name="Komma 3 2 11" xfId="18608"/>
    <cellStyle name="Komma 3 2 12" xfId="18609"/>
    <cellStyle name="Komma 3 2 13" xfId="18610"/>
    <cellStyle name="Komma 3 2 2" xfId="1047"/>
    <cellStyle name="Komma 3 2 2 10" xfId="18612"/>
    <cellStyle name="Komma 3 2 2 11" xfId="18613"/>
    <cellStyle name="Komma 3 2 2 12" xfId="18614"/>
    <cellStyle name="Komma 3 2 2 2" xfId="1048"/>
    <cellStyle name="Komma 3 2 2 2 2" xfId="18616"/>
    <cellStyle name="Komma 3 2 2 2 2 2" xfId="18617"/>
    <cellStyle name="Komma 3 2 2 2 2 3" xfId="18618"/>
    <cellStyle name="Komma 3 2 2 2 3" xfId="18619"/>
    <cellStyle name="Komma 3 2 2 2 3 2" xfId="18620"/>
    <cellStyle name="Komma 3 2 2 2 3 3" xfId="18621"/>
    <cellStyle name="Komma 3 2 2 2 4" xfId="18622"/>
    <cellStyle name="Komma 3 2 2 2 5" xfId="18623"/>
    <cellStyle name="Komma 3 2 2 2_Tabell 4.5-4.7" xfId="18615"/>
    <cellStyle name="Komma 3 2 2 3" xfId="18624"/>
    <cellStyle name="Komma 3 2 2 3 2" xfId="18625"/>
    <cellStyle name="Komma 3 2 2 3 2 2" xfId="18626"/>
    <cellStyle name="Komma 3 2 2 3 2 3" xfId="18627"/>
    <cellStyle name="Komma 3 2 2 3 3" xfId="18628"/>
    <cellStyle name="Komma 3 2 2 3 3 2" xfId="18629"/>
    <cellStyle name="Komma 3 2 2 3 3 3" xfId="18630"/>
    <cellStyle name="Komma 3 2 2 3 4" xfId="18631"/>
    <cellStyle name="Komma 3 2 2 3 5" xfId="18632"/>
    <cellStyle name="Komma 3 2 2 4" xfId="18633"/>
    <cellStyle name="Komma 3 2 2 4 2" xfId="18634"/>
    <cellStyle name="Komma 3 2 2 4 2 2" xfId="18635"/>
    <cellStyle name="Komma 3 2 2 4 2 3" xfId="18636"/>
    <cellStyle name="Komma 3 2 2 4 3" xfId="18637"/>
    <cellStyle name="Komma 3 2 2 4 3 2" xfId="18638"/>
    <cellStyle name="Komma 3 2 2 4 3 3" xfId="18639"/>
    <cellStyle name="Komma 3 2 2 4 4" xfId="18640"/>
    <cellStyle name="Komma 3 2 2 4 5" xfId="18641"/>
    <cellStyle name="Komma 3 2 2 5" xfId="18642"/>
    <cellStyle name="Komma 3 2 2 5 2" xfId="18643"/>
    <cellStyle name="Komma 3 2 2 5 2 2" xfId="18644"/>
    <cellStyle name="Komma 3 2 2 5 2 3" xfId="18645"/>
    <cellStyle name="Komma 3 2 2 5 3" xfId="18646"/>
    <cellStyle name="Komma 3 2 2 5 3 2" xfId="18647"/>
    <cellStyle name="Komma 3 2 2 5 3 3" xfId="18648"/>
    <cellStyle name="Komma 3 2 2 5 4" xfId="18649"/>
    <cellStyle name="Komma 3 2 2 5 5" xfId="18650"/>
    <cellStyle name="Komma 3 2 2 6" xfId="18651"/>
    <cellStyle name="Komma 3 2 2 6 2" xfId="18652"/>
    <cellStyle name="Komma 3 2 2 6 3" xfId="18653"/>
    <cellStyle name="Komma 3 2 2 7" xfId="18654"/>
    <cellStyle name="Komma 3 2 2 7 2" xfId="18655"/>
    <cellStyle name="Komma 3 2 2 7 3" xfId="18656"/>
    <cellStyle name="Komma 3 2 2 8" xfId="18657"/>
    <cellStyle name="Komma 3 2 2 8 2" xfId="18658"/>
    <cellStyle name="Komma 3 2 2 9" xfId="18659"/>
    <cellStyle name="Komma 3 2 2 9 2" xfId="18660"/>
    <cellStyle name="Komma 3 2 2_Tabell 4.5-4.7" xfId="18611"/>
    <cellStyle name="Komma 3 2 3" xfId="1049"/>
    <cellStyle name="Komma 3 2 3 2" xfId="18662"/>
    <cellStyle name="Komma 3 2 3 2 2" xfId="18663"/>
    <cellStyle name="Komma 3 2 3 2 3" xfId="18664"/>
    <cellStyle name="Komma 3 2 3 3" xfId="18665"/>
    <cellStyle name="Komma 3 2 3 3 2" xfId="18666"/>
    <cellStyle name="Komma 3 2 3 3 3" xfId="18667"/>
    <cellStyle name="Komma 3 2 3 4" xfId="18668"/>
    <cellStyle name="Komma 3 2 3 5" xfId="18669"/>
    <cellStyle name="Komma 3 2 3_Tabell 4.5-4.7" xfId="18661"/>
    <cellStyle name="Komma 3 2 4" xfId="18670"/>
    <cellStyle name="Komma 3 2 4 2" xfId="18671"/>
    <cellStyle name="Komma 3 2 4 2 2" xfId="18672"/>
    <cellStyle name="Komma 3 2 4 2 3" xfId="18673"/>
    <cellStyle name="Komma 3 2 4 3" xfId="18674"/>
    <cellStyle name="Komma 3 2 4 3 2" xfId="18675"/>
    <cellStyle name="Komma 3 2 4 3 3" xfId="18676"/>
    <cellStyle name="Komma 3 2 4 4" xfId="18677"/>
    <cellStyle name="Komma 3 2 4 5" xfId="18678"/>
    <cellStyle name="Komma 3 2 5" xfId="18679"/>
    <cellStyle name="Komma 3 2 5 2" xfId="18680"/>
    <cellStyle name="Komma 3 2 5 2 2" xfId="18681"/>
    <cellStyle name="Komma 3 2 5 2 3" xfId="18682"/>
    <cellStyle name="Komma 3 2 5 3" xfId="18683"/>
    <cellStyle name="Komma 3 2 5 3 2" xfId="18684"/>
    <cellStyle name="Komma 3 2 5 3 3" xfId="18685"/>
    <cellStyle name="Komma 3 2 5 4" xfId="18686"/>
    <cellStyle name="Komma 3 2 5 5" xfId="18687"/>
    <cellStyle name="Komma 3 2 6" xfId="18688"/>
    <cellStyle name="Komma 3 2 6 2" xfId="18689"/>
    <cellStyle name="Komma 3 2 6 2 2" xfId="18690"/>
    <cellStyle name="Komma 3 2 6 2 3" xfId="18691"/>
    <cellStyle name="Komma 3 2 6 3" xfId="18692"/>
    <cellStyle name="Komma 3 2 6 3 2" xfId="18693"/>
    <cellStyle name="Komma 3 2 6 3 3" xfId="18694"/>
    <cellStyle name="Komma 3 2 6 4" xfId="18695"/>
    <cellStyle name="Komma 3 2 6 5" xfId="18696"/>
    <cellStyle name="Komma 3 2 7" xfId="18697"/>
    <cellStyle name="Komma 3 2 7 2" xfId="18698"/>
    <cellStyle name="Komma 3 2 7 3" xfId="18699"/>
    <cellStyle name="Komma 3 2 8" xfId="18700"/>
    <cellStyle name="Komma 3 2 8 2" xfId="18701"/>
    <cellStyle name="Komma 3 2 8 3" xfId="18702"/>
    <cellStyle name="Komma 3 2 9" xfId="18703"/>
    <cellStyle name="Komma 3 2 9 2" xfId="18704"/>
    <cellStyle name="Komma 3 2_Tabell 4.5-4.7" xfId="18605"/>
    <cellStyle name="Komma 3 3" xfId="1050"/>
    <cellStyle name="Komma 3 3 10" xfId="18706"/>
    <cellStyle name="Komma 3 3 10 2" xfId="18707"/>
    <cellStyle name="Komma 3 3 11" xfId="18708"/>
    <cellStyle name="Komma 3 3 12" xfId="18709"/>
    <cellStyle name="Komma 3 3 13" xfId="18710"/>
    <cellStyle name="Komma 3 3 2" xfId="1051"/>
    <cellStyle name="Komma 3 3 2 10" xfId="18712"/>
    <cellStyle name="Komma 3 3 2 2" xfId="1052"/>
    <cellStyle name="Komma 3 3 2 2 2" xfId="18714"/>
    <cellStyle name="Komma 3 3 2 2 2 2" xfId="18715"/>
    <cellStyle name="Komma 3 3 2 2 2 3" xfId="18716"/>
    <cellStyle name="Komma 3 3 2 2 3" xfId="18717"/>
    <cellStyle name="Komma 3 3 2 2 3 2" xfId="18718"/>
    <cellStyle name="Komma 3 3 2 2 3 3" xfId="18719"/>
    <cellStyle name="Komma 3 3 2 2 4" xfId="18720"/>
    <cellStyle name="Komma 3 3 2 2 5" xfId="18721"/>
    <cellStyle name="Komma 3 3 2 2_Tabell 4.5-4.7" xfId="18713"/>
    <cellStyle name="Komma 3 3 2 3" xfId="18722"/>
    <cellStyle name="Komma 3 3 2 3 2" xfId="18723"/>
    <cellStyle name="Komma 3 3 2 3 2 2" xfId="18724"/>
    <cellStyle name="Komma 3 3 2 3 2 3" xfId="18725"/>
    <cellStyle name="Komma 3 3 2 3 3" xfId="18726"/>
    <cellStyle name="Komma 3 3 2 3 3 2" xfId="18727"/>
    <cellStyle name="Komma 3 3 2 3 3 3" xfId="18728"/>
    <cellStyle name="Komma 3 3 2 3 4" xfId="18729"/>
    <cellStyle name="Komma 3 3 2 3 5" xfId="18730"/>
    <cellStyle name="Komma 3 3 2 4" xfId="18731"/>
    <cellStyle name="Komma 3 3 2 4 2" xfId="18732"/>
    <cellStyle name="Komma 3 3 2 4 3" xfId="18733"/>
    <cellStyle name="Komma 3 3 2 5" xfId="18734"/>
    <cellStyle name="Komma 3 3 2 5 2" xfId="18735"/>
    <cellStyle name="Komma 3 3 2 5 3" xfId="18736"/>
    <cellStyle name="Komma 3 3 2 6" xfId="18737"/>
    <cellStyle name="Komma 3 3 2 6 2" xfId="18738"/>
    <cellStyle name="Komma 3 3 2 7" xfId="18739"/>
    <cellStyle name="Komma 3 3 2 7 2" xfId="18740"/>
    <cellStyle name="Komma 3 3 2 8" xfId="18741"/>
    <cellStyle name="Komma 3 3 2 9" xfId="18742"/>
    <cellStyle name="Komma 3 3 2_Tabell 4.5-4.7" xfId="18711"/>
    <cellStyle name="Komma 3 3 3" xfId="1053"/>
    <cellStyle name="Komma 3 3 3 2" xfId="18744"/>
    <cellStyle name="Komma 3 3 3 2 2" xfId="18745"/>
    <cellStyle name="Komma 3 3 3 2 3" xfId="18746"/>
    <cellStyle name="Komma 3 3 3 3" xfId="18747"/>
    <cellStyle name="Komma 3 3 3 3 2" xfId="18748"/>
    <cellStyle name="Komma 3 3 3 3 3" xfId="18749"/>
    <cellStyle name="Komma 3 3 3 4" xfId="18750"/>
    <cellStyle name="Komma 3 3 3 5" xfId="18751"/>
    <cellStyle name="Komma 3 3 3_Tabell 4.5-4.7" xfId="18743"/>
    <cellStyle name="Komma 3 3 4" xfId="18752"/>
    <cellStyle name="Komma 3 3 4 2" xfId="18753"/>
    <cellStyle name="Komma 3 3 4 2 2" xfId="18754"/>
    <cellStyle name="Komma 3 3 4 2 3" xfId="18755"/>
    <cellStyle name="Komma 3 3 4 3" xfId="18756"/>
    <cellStyle name="Komma 3 3 4 3 2" xfId="18757"/>
    <cellStyle name="Komma 3 3 4 3 3" xfId="18758"/>
    <cellStyle name="Komma 3 3 4 4" xfId="18759"/>
    <cellStyle name="Komma 3 3 4 5" xfId="18760"/>
    <cellStyle name="Komma 3 3 5" xfId="18761"/>
    <cellStyle name="Komma 3 3 5 2" xfId="18762"/>
    <cellStyle name="Komma 3 3 5 2 2" xfId="18763"/>
    <cellStyle name="Komma 3 3 5 2 3" xfId="18764"/>
    <cellStyle name="Komma 3 3 5 3" xfId="18765"/>
    <cellStyle name="Komma 3 3 5 3 2" xfId="18766"/>
    <cellStyle name="Komma 3 3 5 3 3" xfId="18767"/>
    <cellStyle name="Komma 3 3 5 4" xfId="18768"/>
    <cellStyle name="Komma 3 3 5 5" xfId="18769"/>
    <cellStyle name="Komma 3 3 6" xfId="18770"/>
    <cellStyle name="Komma 3 3 6 2" xfId="18771"/>
    <cellStyle name="Komma 3 3 6 2 2" xfId="18772"/>
    <cellStyle name="Komma 3 3 6 2 3" xfId="18773"/>
    <cellStyle name="Komma 3 3 6 3" xfId="18774"/>
    <cellStyle name="Komma 3 3 6 3 2" xfId="18775"/>
    <cellStyle name="Komma 3 3 6 3 3" xfId="18776"/>
    <cellStyle name="Komma 3 3 6 4" xfId="18777"/>
    <cellStyle name="Komma 3 3 6 5" xfId="18778"/>
    <cellStyle name="Komma 3 3 7" xfId="18779"/>
    <cellStyle name="Komma 3 3 7 2" xfId="18780"/>
    <cellStyle name="Komma 3 3 7 3" xfId="18781"/>
    <cellStyle name="Komma 3 3 8" xfId="18782"/>
    <cellStyle name="Komma 3 3 8 2" xfId="18783"/>
    <cellStyle name="Komma 3 3 8 3" xfId="18784"/>
    <cellStyle name="Komma 3 3 9" xfId="18785"/>
    <cellStyle name="Komma 3 3 9 2" xfId="18786"/>
    <cellStyle name="Komma 3 3_Tabell 4.5-4.7" xfId="18705"/>
    <cellStyle name="Komma 3 4" xfId="2012"/>
    <cellStyle name="Komma 3 4 2" xfId="18788"/>
    <cellStyle name="Komma 3 4_Tabell 4.5-4.7" xfId="18787"/>
    <cellStyle name="Komma 3 5" xfId="2033"/>
    <cellStyle name="Komma 3 5 2" xfId="18790"/>
    <cellStyle name="Komma 3 5 2 2" xfId="18791"/>
    <cellStyle name="Komma 3 5 2 3" xfId="18792"/>
    <cellStyle name="Komma 3 5 3" xfId="18793"/>
    <cellStyle name="Komma 3 5 3 2" xfId="18794"/>
    <cellStyle name="Komma 3 5 3 3" xfId="18795"/>
    <cellStyle name="Komma 3 5 4" xfId="18796"/>
    <cellStyle name="Komma 3 5 5" xfId="18797"/>
    <cellStyle name="Komma 3 5 6" xfId="18798"/>
    <cellStyle name="Komma 3 5_Tabell 4.5-4.7" xfId="18789"/>
    <cellStyle name="Komma 3 6" xfId="2023"/>
    <cellStyle name="Komma 3 6 2" xfId="18800"/>
    <cellStyle name="Komma 3 6 3" xfId="18801"/>
    <cellStyle name="Komma 3 6 4" xfId="18802"/>
    <cellStyle name="Komma 3 6_Tabell 4.5-4.7" xfId="18799"/>
    <cellStyle name="Komma 3 7" xfId="18803"/>
    <cellStyle name="Komma 3 7 2" xfId="18804"/>
    <cellStyle name="Komma 3 7 3" xfId="18805"/>
    <cellStyle name="Komma 3 8" xfId="18806"/>
    <cellStyle name="Komma 3 9" xfId="18807"/>
    <cellStyle name="Komma 3_Tabell 4.5-4.7" xfId="18604"/>
    <cellStyle name="Komma 4" xfId="1054"/>
    <cellStyle name="Komma 4 10" xfId="1055"/>
    <cellStyle name="Komma 4 10 10" xfId="18810"/>
    <cellStyle name="Komma 4 10 2" xfId="1056"/>
    <cellStyle name="Komma 4 10 2 2" xfId="18812"/>
    <cellStyle name="Komma 4 10 2 2 2" xfId="18813"/>
    <cellStyle name="Komma 4 10 2 2 3" xfId="18814"/>
    <cellStyle name="Komma 4 10 2 3" xfId="18815"/>
    <cellStyle name="Komma 4 10 2 3 2" xfId="18816"/>
    <cellStyle name="Komma 4 10 2 3 3" xfId="18817"/>
    <cellStyle name="Komma 4 10 2 4" xfId="18818"/>
    <cellStyle name="Komma 4 10 2 5" xfId="18819"/>
    <cellStyle name="Komma 4 10 2_Tabell 4.5-4.7" xfId="18811"/>
    <cellStyle name="Komma 4 10 3" xfId="18820"/>
    <cellStyle name="Komma 4 10 3 2" xfId="18821"/>
    <cellStyle name="Komma 4 10 3 2 2" xfId="18822"/>
    <cellStyle name="Komma 4 10 3 2 3" xfId="18823"/>
    <cellStyle name="Komma 4 10 3 3" xfId="18824"/>
    <cellStyle name="Komma 4 10 3 3 2" xfId="18825"/>
    <cellStyle name="Komma 4 10 3 3 3" xfId="18826"/>
    <cellStyle name="Komma 4 10 3 4" xfId="18827"/>
    <cellStyle name="Komma 4 10 3 5" xfId="18828"/>
    <cellStyle name="Komma 4 10 4" xfId="18829"/>
    <cellStyle name="Komma 4 10 4 2" xfId="18830"/>
    <cellStyle name="Komma 4 10 4 3" xfId="18831"/>
    <cellStyle name="Komma 4 10 5" xfId="18832"/>
    <cellStyle name="Komma 4 10 5 2" xfId="18833"/>
    <cellStyle name="Komma 4 10 5 3" xfId="18834"/>
    <cellStyle name="Komma 4 10 6" xfId="18835"/>
    <cellStyle name="Komma 4 10 6 2" xfId="18836"/>
    <cellStyle name="Komma 4 10 7" xfId="18837"/>
    <cellStyle name="Komma 4 10 7 2" xfId="18838"/>
    <cellStyle name="Komma 4 10 8" xfId="18839"/>
    <cellStyle name="Komma 4 10 9" xfId="18840"/>
    <cellStyle name="Komma 4 10_Tabell 4.5-4.7" xfId="18809"/>
    <cellStyle name="Komma 4 11" xfId="1057"/>
    <cellStyle name="Komma 4 11 2" xfId="18842"/>
    <cellStyle name="Komma 4 11 2 2" xfId="18843"/>
    <cellStyle name="Komma 4 11 2 3" xfId="18844"/>
    <cellStyle name="Komma 4 11 3" xfId="18845"/>
    <cellStyle name="Komma 4 11 3 2" xfId="18846"/>
    <cellStyle name="Komma 4 11 3 3" xfId="18847"/>
    <cellStyle name="Komma 4 11 4" xfId="18848"/>
    <cellStyle name="Komma 4 11 5" xfId="18849"/>
    <cellStyle name="Komma 4 11_Tabell 4.5-4.7" xfId="18841"/>
    <cellStyle name="Komma 4 12" xfId="18850"/>
    <cellStyle name="Komma 4 12 2" xfId="18851"/>
    <cellStyle name="Komma 4 12 2 2" xfId="18852"/>
    <cellStyle name="Komma 4 12 2 3" xfId="18853"/>
    <cellStyle name="Komma 4 12 3" xfId="18854"/>
    <cellStyle name="Komma 4 12 3 2" xfId="18855"/>
    <cellStyle name="Komma 4 12 3 3" xfId="18856"/>
    <cellStyle name="Komma 4 12 4" xfId="18857"/>
    <cellStyle name="Komma 4 12 5" xfId="18858"/>
    <cellStyle name="Komma 4 13" xfId="18859"/>
    <cellStyle name="Komma 4 13 2" xfId="18860"/>
    <cellStyle name="Komma 4 13 2 2" xfId="18861"/>
    <cellStyle name="Komma 4 13 2 3" xfId="18862"/>
    <cellStyle name="Komma 4 13 3" xfId="18863"/>
    <cellStyle name="Komma 4 13 3 2" xfId="18864"/>
    <cellStyle name="Komma 4 13 3 3" xfId="18865"/>
    <cellStyle name="Komma 4 13 4" xfId="18866"/>
    <cellStyle name="Komma 4 13 5" xfId="18867"/>
    <cellStyle name="Komma 4 14" xfId="18868"/>
    <cellStyle name="Komma 4 14 2" xfId="18869"/>
    <cellStyle name="Komma 4 15" xfId="18870"/>
    <cellStyle name="Komma 4 15 2" xfId="18871"/>
    <cellStyle name="Komma 4 16" xfId="18872"/>
    <cellStyle name="Komma 4 17" xfId="18873"/>
    <cellStyle name="Komma 4 2" xfId="1058"/>
    <cellStyle name="Komma 4 2 10" xfId="18875"/>
    <cellStyle name="Komma 4 2 10 2" xfId="18876"/>
    <cellStyle name="Komma 4 2 11" xfId="18877"/>
    <cellStyle name="Komma 4 2 12" xfId="18878"/>
    <cellStyle name="Komma 4 2 13" xfId="18879"/>
    <cellStyle name="Komma 4 2 2" xfId="1059"/>
    <cellStyle name="Komma 4 2 2 10" xfId="18881"/>
    <cellStyle name="Komma 4 2 2 11" xfId="18882"/>
    <cellStyle name="Komma 4 2 2 12" xfId="18883"/>
    <cellStyle name="Komma 4 2 2 2" xfId="1060"/>
    <cellStyle name="Komma 4 2 2 2 10" xfId="18885"/>
    <cellStyle name="Komma 4 2 2 2 11" xfId="18886"/>
    <cellStyle name="Komma 4 2 2 2 2" xfId="1061"/>
    <cellStyle name="Komma 4 2 2 2 2 10" xfId="18888"/>
    <cellStyle name="Komma 4 2 2 2 2 2" xfId="1062"/>
    <cellStyle name="Komma 4 2 2 2 2 2 2" xfId="18890"/>
    <cellStyle name="Komma 4 2 2 2 2 2 2 2" xfId="18891"/>
    <cellStyle name="Komma 4 2 2 2 2 2 2 3" xfId="18892"/>
    <cellStyle name="Komma 4 2 2 2 2 2 3" xfId="18893"/>
    <cellStyle name="Komma 4 2 2 2 2 2 3 2" xfId="18894"/>
    <cellStyle name="Komma 4 2 2 2 2 2 3 3" xfId="18895"/>
    <cellStyle name="Komma 4 2 2 2 2 2 4" xfId="18896"/>
    <cellStyle name="Komma 4 2 2 2 2 2 5" xfId="18897"/>
    <cellStyle name="Komma 4 2 2 2 2 2_Tabell 4.5-4.7" xfId="18889"/>
    <cellStyle name="Komma 4 2 2 2 2 3" xfId="18898"/>
    <cellStyle name="Komma 4 2 2 2 2 3 2" xfId="18899"/>
    <cellStyle name="Komma 4 2 2 2 2 3 2 2" xfId="18900"/>
    <cellStyle name="Komma 4 2 2 2 2 3 2 3" xfId="18901"/>
    <cellStyle name="Komma 4 2 2 2 2 3 3" xfId="18902"/>
    <cellStyle name="Komma 4 2 2 2 2 3 3 2" xfId="18903"/>
    <cellStyle name="Komma 4 2 2 2 2 3 3 3" xfId="18904"/>
    <cellStyle name="Komma 4 2 2 2 2 3 4" xfId="18905"/>
    <cellStyle name="Komma 4 2 2 2 2 3 5" xfId="18906"/>
    <cellStyle name="Komma 4 2 2 2 2 4" xfId="18907"/>
    <cellStyle name="Komma 4 2 2 2 2 4 2" xfId="18908"/>
    <cellStyle name="Komma 4 2 2 2 2 4 3" xfId="18909"/>
    <cellStyle name="Komma 4 2 2 2 2 5" xfId="18910"/>
    <cellStyle name="Komma 4 2 2 2 2 5 2" xfId="18911"/>
    <cellStyle name="Komma 4 2 2 2 2 5 3" xfId="18912"/>
    <cellStyle name="Komma 4 2 2 2 2 6" xfId="18913"/>
    <cellStyle name="Komma 4 2 2 2 2 6 2" xfId="18914"/>
    <cellStyle name="Komma 4 2 2 2 2 7" xfId="18915"/>
    <cellStyle name="Komma 4 2 2 2 2 7 2" xfId="18916"/>
    <cellStyle name="Komma 4 2 2 2 2 8" xfId="18917"/>
    <cellStyle name="Komma 4 2 2 2 2 9" xfId="18918"/>
    <cellStyle name="Komma 4 2 2 2 2_Tabell 4.5-4.7" xfId="18887"/>
    <cellStyle name="Komma 4 2 2 2 3" xfId="1063"/>
    <cellStyle name="Komma 4 2 2 2 3 2" xfId="18920"/>
    <cellStyle name="Komma 4 2 2 2 3 2 2" xfId="18921"/>
    <cellStyle name="Komma 4 2 2 2 3 2 3" xfId="18922"/>
    <cellStyle name="Komma 4 2 2 2 3 3" xfId="18923"/>
    <cellStyle name="Komma 4 2 2 2 3 3 2" xfId="18924"/>
    <cellStyle name="Komma 4 2 2 2 3 3 3" xfId="18925"/>
    <cellStyle name="Komma 4 2 2 2 3 4" xfId="18926"/>
    <cellStyle name="Komma 4 2 2 2 3 5" xfId="18927"/>
    <cellStyle name="Komma 4 2 2 2 3_Tabell 4.5-4.7" xfId="18919"/>
    <cellStyle name="Komma 4 2 2 2 4" xfId="18928"/>
    <cellStyle name="Komma 4 2 2 2 4 2" xfId="18929"/>
    <cellStyle name="Komma 4 2 2 2 4 2 2" xfId="18930"/>
    <cellStyle name="Komma 4 2 2 2 4 2 3" xfId="18931"/>
    <cellStyle name="Komma 4 2 2 2 4 3" xfId="18932"/>
    <cellStyle name="Komma 4 2 2 2 4 3 2" xfId="18933"/>
    <cellStyle name="Komma 4 2 2 2 4 3 3" xfId="18934"/>
    <cellStyle name="Komma 4 2 2 2 4 4" xfId="18935"/>
    <cellStyle name="Komma 4 2 2 2 4 5" xfId="18936"/>
    <cellStyle name="Komma 4 2 2 2 5" xfId="18937"/>
    <cellStyle name="Komma 4 2 2 2 5 2" xfId="18938"/>
    <cellStyle name="Komma 4 2 2 2 5 3" xfId="18939"/>
    <cellStyle name="Komma 4 2 2 2 6" xfId="18940"/>
    <cellStyle name="Komma 4 2 2 2 6 2" xfId="18941"/>
    <cellStyle name="Komma 4 2 2 2 6 3" xfId="18942"/>
    <cellStyle name="Komma 4 2 2 2 7" xfId="18943"/>
    <cellStyle name="Komma 4 2 2 2 7 2" xfId="18944"/>
    <cellStyle name="Komma 4 2 2 2 8" xfId="18945"/>
    <cellStyle name="Komma 4 2 2 2 8 2" xfId="18946"/>
    <cellStyle name="Komma 4 2 2 2 9" xfId="18947"/>
    <cellStyle name="Komma 4 2 2 2_Tabell 4.5-4.7" xfId="18884"/>
    <cellStyle name="Komma 4 2 2 3" xfId="1064"/>
    <cellStyle name="Komma 4 2 2 3 10" xfId="18949"/>
    <cellStyle name="Komma 4 2 2 3 2" xfId="1065"/>
    <cellStyle name="Komma 4 2 2 3 2 2" xfId="18951"/>
    <cellStyle name="Komma 4 2 2 3 2 2 2" xfId="18952"/>
    <cellStyle name="Komma 4 2 2 3 2 2 3" xfId="18953"/>
    <cellStyle name="Komma 4 2 2 3 2 3" xfId="18954"/>
    <cellStyle name="Komma 4 2 2 3 2 3 2" xfId="18955"/>
    <cellStyle name="Komma 4 2 2 3 2 3 3" xfId="18956"/>
    <cellStyle name="Komma 4 2 2 3 2 4" xfId="18957"/>
    <cellStyle name="Komma 4 2 2 3 2 5" xfId="18958"/>
    <cellStyle name="Komma 4 2 2 3 2_Tabell 4.5-4.7" xfId="18950"/>
    <cellStyle name="Komma 4 2 2 3 3" xfId="18959"/>
    <cellStyle name="Komma 4 2 2 3 3 2" xfId="18960"/>
    <cellStyle name="Komma 4 2 2 3 3 2 2" xfId="18961"/>
    <cellStyle name="Komma 4 2 2 3 3 2 3" xfId="18962"/>
    <cellStyle name="Komma 4 2 2 3 3 3" xfId="18963"/>
    <cellStyle name="Komma 4 2 2 3 3 3 2" xfId="18964"/>
    <cellStyle name="Komma 4 2 2 3 3 3 3" xfId="18965"/>
    <cellStyle name="Komma 4 2 2 3 3 4" xfId="18966"/>
    <cellStyle name="Komma 4 2 2 3 3 5" xfId="18967"/>
    <cellStyle name="Komma 4 2 2 3 4" xfId="18968"/>
    <cellStyle name="Komma 4 2 2 3 4 2" xfId="18969"/>
    <cellStyle name="Komma 4 2 2 3 4 3" xfId="18970"/>
    <cellStyle name="Komma 4 2 2 3 5" xfId="18971"/>
    <cellStyle name="Komma 4 2 2 3 5 2" xfId="18972"/>
    <cellStyle name="Komma 4 2 2 3 5 3" xfId="18973"/>
    <cellStyle name="Komma 4 2 2 3 6" xfId="18974"/>
    <cellStyle name="Komma 4 2 2 3 6 2" xfId="18975"/>
    <cellStyle name="Komma 4 2 2 3 7" xfId="18976"/>
    <cellStyle name="Komma 4 2 2 3 7 2" xfId="18977"/>
    <cellStyle name="Komma 4 2 2 3 8" xfId="18978"/>
    <cellStyle name="Komma 4 2 2 3 9" xfId="18979"/>
    <cellStyle name="Komma 4 2 2 3_Tabell 4.5-4.7" xfId="18948"/>
    <cellStyle name="Komma 4 2 2 4" xfId="1066"/>
    <cellStyle name="Komma 4 2 2 4 2" xfId="18981"/>
    <cellStyle name="Komma 4 2 2 4 2 2" xfId="18982"/>
    <cellStyle name="Komma 4 2 2 4 2 3" xfId="18983"/>
    <cellStyle name="Komma 4 2 2 4 3" xfId="18984"/>
    <cellStyle name="Komma 4 2 2 4 3 2" xfId="18985"/>
    <cellStyle name="Komma 4 2 2 4 3 3" xfId="18986"/>
    <cellStyle name="Komma 4 2 2 4 4" xfId="18987"/>
    <cellStyle name="Komma 4 2 2 4 5" xfId="18988"/>
    <cellStyle name="Komma 4 2 2 4_Tabell 4.5-4.7" xfId="18980"/>
    <cellStyle name="Komma 4 2 2 5" xfId="18989"/>
    <cellStyle name="Komma 4 2 2 5 2" xfId="18990"/>
    <cellStyle name="Komma 4 2 2 5 2 2" xfId="18991"/>
    <cellStyle name="Komma 4 2 2 5 2 3" xfId="18992"/>
    <cellStyle name="Komma 4 2 2 5 3" xfId="18993"/>
    <cellStyle name="Komma 4 2 2 5 3 2" xfId="18994"/>
    <cellStyle name="Komma 4 2 2 5 3 3" xfId="18995"/>
    <cellStyle name="Komma 4 2 2 5 4" xfId="18996"/>
    <cellStyle name="Komma 4 2 2 5 5" xfId="18997"/>
    <cellStyle name="Komma 4 2 2 6" xfId="18998"/>
    <cellStyle name="Komma 4 2 2 6 2" xfId="18999"/>
    <cellStyle name="Komma 4 2 2 6 3" xfId="19000"/>
    <cellStyle name="Komma 4 2 2 7" xfId="19001"/>
    <cellStyle name="Komma 4 2 2 7 2" xfId="19002"/>
    <cellStyle name="Komma 4 2 2 7 3" xfId="19003"/>
    <cellStyle name="Komma 4 2 2 8" xfId="19004"/>
    <cellStyle name="Komma 4 2 2 8 2" xfId="19005"/>
    <cellStyle name="Komma 4 2 2 9" xfId="19006"/>
    <cellStyle name="Komma 4 2 2 9 2" xfId="19007"/>
    <cellStyle name="Komma 4 2 2_Tabell 4.5-4.7" xfId="18880"/>
    <cellStyle name="Komma 4 2 3" xfId="1067"/>
    <cellStyle name="Komma 4 2 3 10" xfId="19009"/>
    <cellStyle name="Komma 4 2 3 11" xfId="19010"/>
    <cellStyle name="Komma 4 2 3 2" xfId="1068"/>
    <cellStyle name="Komma 4 2 3 2 10" xfId="19012"/>
    <cellStyle name="Komma 4 2 3 2 2" xfId="1069"/>
    <cellStyle name="Komma 4 2 3 2 2 2" xfId="19014"/>
    <cellStyle name="Komma 4 2 3 2 2 2 2" xfId="19015"/>
    <cellStyle name="Komma 4 2 3 2 2 2 3" xfId="19016"/>
    <cellStyle name="Komma 4 2 3 2 2 3" xfId="19017"/>
    <cellStyle name="Komma 4 2 3 2 2 3 2" xfId="19018"/>
    <cellStyle name="Komma 4 2 3 2 2 3 3" xfId="19019"/>
    <cellStyle name="Komma 4 2 3 2 2 4" xfId="19020"/>
    <cellStyle name="Komma 4 2 3 2 2 5" xfId="19021"/>
    <cellStyle name="Komma 4 2 3 2 2_Tabell 4.5-4.7" xfId="19013"/>
    <cellStyle name="Komma 4 2 3 2 3" xfId="19022"/>
    <cellStyle name="Komma 4 2 3 2 3 2" xfId="19023"/>
    <cellStyle name="Komma 4 2 3 2 3 2 2" xfId="19024"/>
    <cellStyle name="Komma 4 2 3 2 3 2 3" xfId="19025"/>
    <cellStyle name="Komma 4 2 3 2 3 3" xfId="19026"/>
    <cellStyle name="Komma 4 2 3 2 3 3 2" xfId="19027"/>
    <cellStyle name="Komma 4 2 3 2 3 3 3" xfId="19028"/>
    <cellStyle name="Komma 4 2 3 2 3 4" xfId="19029"/>
    <cellStyle name="Komma 4 2 3 2 3 5" xfId="19030"/>
    <cellStyle name="Komma 4 2 3 2 4" xfId="19031"/>
    <cellStyle name="Komma 4 2 3 2 4 2" xfId="19032"/>
    <cellStyle name="Komma 4 2 3 2 4 3" xfId="19033"/>
    <cellStyle name="Komma 4 2 3 2 5" xfId="19034"/>
    <cellStyle name="Komma 4 2 3 2 5 2" xfId="19035"/>
    <cellStyle name="Komma 4 2 3 2 5 3" xfId="19036"/>
    <cellStyle name="Komma 4 2 3 2 6" xfId="19037"/>
    <cellStyle name="Komma 4 2 3 2 6 2" xfId="19038"/>
    <cellStyle name="Komma 4 2 3 2 7" xfId="19039"/>
    <cellStyle name="Komma 4 2 3 2 7 2" xfId="19040"/>
    <cellStyle name="Komma 4 2 3 2 8" xfId="19041"/>
    <cellStyle name="Komma 4 2 3 2 9" xfId="19042"/>
    <cellStyle name="Komma 4 2 3 2_Tabell 4.5-4.7" xfId="19011"/>
    <cellStyle name="Komma 4 2 3 3" xfId="1070"/>
    <cellStyle name="Komma 4 2 3 3 2" xfId="19044"/>
    <cellStyle name="Komma 4 2 3 3 2 2" xfId="19045"/>
    <cellStyle name="Komma 4 2 3 3 2 3" xfId="19046"/>
    <cellStyle name="Komma 4 2 3 3 3" xfId="19047"/>
    <cellStyle name="Komma 4 2 3 3 3 2" xfId="19048"/>
    <cellStyle name="Komma 4 2 3 3 3 3" xfId="19049"/>
    <cellStyle name="Komma 4 2 3 3 4" xfId="19050"/>
    <cellStyle name="Komma 4 2 3 3 5" xfId="19051"/>
    <cellStyle name="Komma 4 2 3 3_Tabell 4.5-4.7" xfId="19043"/>
    <cellStyle name="Komma 4 2 3 4" xfId="19052"/>
    <cellStyle name="Komma 4 2 3 4 2" xfId="19053"/>
    <cellStyle name="Komma 4 2 3 4 2 2" xfId="19054"/>
    <cellStyle name="Komma 4 2 3 4 2 3" xfId="19055"/>
    <cellStyle name="Komma 4 2 3 4 3" xfId="19056"/>
    <cellStyle name="Komma 4 2 3 4 3 2" xfId="19057"/>
    <cellStyle name="Komma 4 2 3 4 3 3" xfId="19058"/>
    <cellStyle name="Komma 4 2 3 4 4" xfId="19059"/>
    <cellStyle name="Komma 4 2 3 4 5" xfId="19060"/>
    <cellStyle name="Komma 4 2 3 5" xfId="19061"/>
    <cellStyle name="Komma 4 2 3 5 2" xfId="19062"/>
    <cellStyle name="Komma 4 2 3 5 3" xfId="19063"/>
    <cellStyle name="Komma 4 2 3 6" xfId="19064"/>
    <cellStyle name="Komma 4 2 3 6 2" xfId="19065"/>
    <cellStyle name="Komma 4 2 3 6 3" xfId="19066"/>
    <cellStyle name="Komma 4 2 3 7" xfId="19067"/>
    <cellStyle name="Komma 4 2 3 7 2" xfId="19068"/>
    <cellStyle name="Komma 4 2 3 8" xfId="19069"/>
    <cellStyle name="Komma 4 2 3 8 2" xfId="19070"/>
    <cellStyle name="Komma 4 2 3 9" xfId="19071"/>
    <cellStyle name="Komma 4 2 3_Tabell 4.5-4.7" xfId="19008"/>
    <cellStyle name="Komma 4 2 4" xfId="1071"/>
    <cellStyle name="Komma 4 2 4 10" xfId="19073"/>
    <cellStyle name="Komma 4 2 4 2" xfId="1072"/>
    <cellStyle name="Komma 4 2 4 2 2" xfId="19075"/>
    <cellStyle name="Komma 4 2 4 2 2 2" xfId="19076"/>
    <cellStyle name="Komma 4 2 4 2 2 3" xfId="19077"/>
    <cellStyle name="Komma 4 2 4 2 3" xfId="19078"/>
    <cellStyle name="Komma 4 2 4 2 3 2" xfId="19079"/>
    <cellStyle name="Komma 4 2 4 2 3 3" xfId="19080"/>
    <cellStyle name="Komma 4 2 4 2 4" xfId="19081"/>
    <cellStyle name="Komma 4 2 4 2 5" xfId="19082"/>
    <cellStyle name="Komma 4 2 4 2_Tabell 4.5-4.7" xfId="19074"/>
    <cellStyle name="Komma 4 2 4 3" xfId="19083"/>
    <cellStyle name="Komma 4 2 4 3 2" xfId="19084"/>
    <cellStyle name="Komma 4 2 4 3 2 2" xfId="19085"/>
    <cellStyle name="Komma 4 2 4 3 2 3" xfId="19086"/>
    <cellStyle name="Komma 4 2 4 3 3" xfId="19087"/>
    <cellStyle name="Komma 4 2 4 3 3 2" xfId="19088"/>
    <cellStyle name="Komma 4 2 4 3 3 3" xfId="19089"/>
    <cellStyle name="Komma 4 2 4 3 4" xfId="19090"/>
    <cellStyle name="Komma 4 2 4 3 5" xfId="19091"/>
    <cellStyle name="Komma 4 2 4 4" xfId="19092"/>
    <cellStyle name="Komma 4 2 4 4 2" xfId="19093"/>
    <cellStyle name="Komma 4 2 4 4 3" xfId="19094"/>
    <cellStyle name="Komma 4 2 4 5" xfId="19095"/>
    <cellStyle name="Komma 4 2 4 5 2" xfId="19096"/>
    <cellStyle name="Komma 4 2 4 5 3" xfId="19097"/>
    <cellStyle name="Komma 4 2 4 6" xfId="19098"/>
    <cellStyle name="Komma 4 2 4 6 2" xfId="19099"/>
    <cellStyle name="Komma 4 2 4 7" xfId="19100"/>
    <cellStyle name="Komma 4 2 4 7 2" xfId="19101"/>
    <cellStyle name="Komma 4 2 4 8" xfId="19102"/>
    <cellStyle name="Komma 4 2 4 9" xfId="19103"/>
    <cellStyle name="Komma 4 2 4_Tabell 4.5-4.7" xfId="19072"/>
    <cellStyle name="Komma 4 2 5" xfId="1073"/>
    <cellStyle name="Komma 4 2 5 2" xfId="19105"/>
    <cellStyle name="Komma 4 2 5 2 2" xfId="19106"/>
    <cellStyle name="Komma 4 2 5 2 3" xfId="19107"/>
    <cellStyle name="Komma 4 2 5 3" xfId="19108"/>
    <cellStyle name="Komma 4 2 5 3 2" xfId="19109"/>
    <cellStyle name="Komma 4 2 5 3 3" xfId="19110"/>
    <cellStyle name="Komma 4 2 5 4" xfId="19111"/>
    <cellStyle name="Komma 4 2 5 5" xfId="19112"/>
    <cellStyle name="Komma 4 2 5_Tabell 4.5-4.7" xfId="19104"/>
    <cellStyle name="Komma 4 2 6" xfId="19113"/>
    <cellStyle name="Komma 4 2 6 2" xfId="19114"/>
    <cellStyle name="Komma 4 2 6 2 2" xfId="19115"/>
    <cellStyle name="Komma 4 2 6 2 3" xfId="19116"/>
    <cellStyle name="Komma 4 2 6 3" xfId="19117"/>
    <cellStyle name="Komma 4 2 6 3 2" xfId="19118"/>
    <cellStyle name="Komma 4 2 6 3 3" xfId="19119"/>
    <cellStyle name="Komma 4 2 6 4" xfId="19120"/>
    <cellStyle name="Komma 4 2 6 5" xfId="19121"/>
    <cellStyle name="Komma 4 2 7" xfId="19122"/>
    <cellStyle name="Komma 4 2 7 2" xfId="19123"/>
    <cellStyle name="Komma 4 2 7 3" xfId="19124"/>
    <cellStyle name="Komma 4 2 8" xfId="19125"/>
    <cellStyle name="Komma 4 2 8 2" xfId="19126"/>
    <cellStyle name="Komma 4 2 8 3" xfId="19127"/>
    <cellStyle name="Komma 4 2 9" xfId="19128"/>
    <cellStyle name="Komma 4 2 9 2" xfId="19129"/>
    <cellStyle name="Komma 4 2_Tabell 4.5-4.7" xfId="18874"/>
    <cellStyle name="Komma 4 3" xfId="1074"/>
    <cellStyle name="Komma 4 3 10" xfId="19131"/>
    <cellStyle name="Komma 4 3 10 2" xfId="19132"/>
    <cellStyle name="Komma 4 3 11" xfId="19133"/>
    <cellStyle name="Komma 4 3 12" xfId="19134"/>
    <cellStyle name="Komma 4 3 13" xfId="19135"/>
    <cellStyle name="Komma 4 3 2" xfId="1075"/>
    <cellStyle name="Komma 4 3 2 10" xfId="19137"/>
    <cellStyle name="Komma 4 3 2 11" xfId="19138"/>
    <cellStyle name="Komma 4 3 2 12" xfId="19139"/>
    <cellStyle name="Komma 4 3 2 2" xfId="1076"/>
    <cellStyle name="Komma 4 3 2 2 10" xfId="19141"/>
    <cellStyle name="Komma 4 3 2 2 11" xfId="19142"/>
    <cellStyle name="Komma 4 3 2 2 2" xfId="1077"/>
    <cellStyle name="Komma 4 3 2 2 2 10" xfId="19144"/>
    <cellStyle name="Komma 4 3 2 2 2 2" xfId="1078"/>
    <cellStyle name="Komma 4 3 2 2 2 2 2" xfId="19146"/>
    <cellStyle name="Komma 4 3 2 2 2 2 2 2" xfId="19147"/>
    <cellStyle name="Komma 4 3 2 2 2 2 2 3" xfId="19148"/>
    <cellStyle name="Komma 4 3 2 2 2 2 3" xfId="19149"/>
    <cellStyle name="Komma 4 3 2 2 2 2 3 2" xfId="19150"/>
    <cellStyle name="Komma 4 3 2 2 2 2 3 3" xfId="19151"/>
    <cellStyle name="Komma 4 3 2 2 2 2 4" xfId="19152"/>
    <cellStyle name="Komma 4 3 2 2 2 2 5" xfId="19153"/>
    <cellStyle name="Komma 4 3 2 2 2 2_Tabell 4.5-4.7" xfId="19145"/>
    <cellStyle name="Komma 4 3 2 2 2 3" xfId="19154"/>
    <cellStyle name="Komma 4 3 2 2 2 3 2" xfId="19155"/>
    <cellStyle name="Komma 4 3 2 2 2 3 2 2" xfId="19156"/>
    <cellStyle name="Komma 4 3 2 2 2 3 2 3" xfId="19157"/>
    <cellStyle name="Komma 4 3 2 2 2 3 3" xfId="19158"/>
    <cellStyle name="Komma 4 3 2 2 2 3 3 2" xfId="19159"/>
    <cellStyle name="Komma 4 3 2 2 2 3 3 3" xfId="19160"/>
    <cellStyle name="Komma 4 3 2 2 2 3 4" xfId="19161"/>
    <cellStyle name="Komma 4 3 2 2 2 3 5" xfId="19162"/>
    <cellStyle name="Komma 4 3 2 2 2 4" xfId="19163"/>
    <cellStyle name="Komma 4 3 2 2 2 4 2" xfId="19164"/>
    <cellStyle name="Komma 4 3 2 2 2 4 3" xfId="19165"/>
    <cellStyle name="Komma 4 3 2 2 2 5" xfId="19166"/>
    <cellStyle name="Komma 4 3 2 2 2 5 2" xfId="19167"/>
    <cellStyle name="Komma 4 3 2 2 2 5 3" xfId="19168"/>
    <cellStyle name="Komma 4 3 2 2 2 6" xfId="19169"/>
    <cellStyle name="Komma 4 3 2 2 2 6 2" xfId="19170"/>
    <cellStyle name="Komma 4 3 2 2 2 7" xfId="19171"/>
    <cellStyle name="Komma 4 3 2 2 2 7 2" xfId="19172"/>
    <cellStyle name="Komma 4 3 2 2 2 8" xfId="19173"/>
    <cellStyle name="Komma 4 3 2 2 2 9" xfId="19174"/>
    <cellStyle name="Komma 4 3 2 2 2_Tabell 4.5-4.7" xfId="19143"/>
    <cellStyle name="Komma 4 3 2 2 3" xfId="1079"/>
    <cellStyle name="Komma 4 3 2 2 3 2" xfId="19176"/>
    <cellStyle name="Komma 4 3 2 2 3 2 2" xfId="19177"/>
    <cellStyle name="Komma 4 3 2 2 3 2 3" xfId="19178"/>
    <cellStyle name="Komma 4 3 2 2 3 3" xfId="19179"/>
    <cellStyle name="Komma 4 3 2 2 3 3 2" xfId="19180"/>
    <cellStyle name="Komma 4 3 2 2 3 3 3" xfId="19181"/>
    <cellStyle name="Komma 4 3 2 2 3 4" xfId="19182"/>
    <cellStyle name="Komma 4 3 2 2 3 5" xfId="19183"/>
    <cellStyle name="Komma 4 3 2 2 3_Tabell 4.5-4.7" xfId="19175"/>
    <cellStyle name="Komma 4 3 2 2 4" xfId="19184"/>
    <cellStyle name="Komma 4 3 2 2 4 2" xfId="19185"/>
    <cellStyle name="Komma 4 3 2 2 4 2 2" xfId="19186"/>
    <cellStyle name="Komma 4 3 2 2 4 2 3" xfId="19187"/>
    <cellStyle name="Komma 4 3 2 2 4 3" xfId="19188"/>
    <cellStyle name="Komma 4 3 2 2 4 3 2" xfId="19189"/>
    <cellStyle name="Komma 4 3 2 2 4 3 3" xfId="19190"/>
    <cellStyle name="Komma 4 3 2 2 4 4" xfId="19191"/>
    <cellStyle name="Komma 4 3 2 2 4 5" xfId="19192"/>
    <cellStyle name="Komma 4 3 2 2 5" xfId="19193"/>
    <cellStyle name="Komma 4 3 2 2 5 2" xfId="19194"/>
    <cellStyle name="Komma 4 3 2 2 5 3" xfId="19195"/>
    <cellStyle name="Komma 4 3 2 2 6" xfId="19196"/>
    <cellStyle name="Komma 4 3 2 2 6 2" xfId="19197"/>
    <cellStyle name="Komma 4 3 2 2 6 3" xfId="19198"/>
    <cellStyle name="Komma 4 3 2 2 7" xfId="19199"/>
    <cellStyle name="Komma 4 3 2 2 7 2" xfId="19200"/>
    <cellStyle name="Komma 4 3 2 2 8" xfId="19201"/>
    <cellStyle name="Komma 4 3 2 2 8 2" xfId="19202"/>
    <cellStyle name="Komma 4 3 2 2 9" xfId="19203"/>
    <cellStyle name="Komma 4 3 2 2_Tabell 4.5-4.7" xfId="19140"/>
    <cellStyle name="Komma 4 3 2 3" xfId="1080"/>
    <cellStyle name="Komma 4 3 2 3 10" xfId="19205"/>
    <cellStyle name="Komma 4 3 2 3 2" xfId="1081"/>
    <cellStyle name="Komma 4 3 2 3 2 2" xfId="19207"/>
    <cellStyle name="Komma 4 3 2 3 2 2 2" xfId="19208"/>
    <cellStyle name="Komma 4 3 2 3 2 2 3" xfId="19209"/>
    <cellStyle name="Komma 4 3 2 3 2 3" xfId="19210"/>
    <cellStyle name="Komma 4 3 2 3 2 3 2" xfId="19211"/>
    <cellStyle name="Komma 4 3 2 3 2 3 3" xfId="19212"/>
    <cellStyle name="Komma 4 3 2 3 2 4" xfId="19213"/>
    <cellStyle name="Komma 4 3 2 3 2 5" xfId="19214"/>
    <cellStyle name="Komma 4 3 2 3 2_Tabell 4.5-4.7" xfId="19206"/>
    <cellStyle name="Komma 4 3 2 3 3" xfId="19215"/>
    <cellStyle name="Komma 4 3 2 3 3 2" xfId="19216"/>
    <cellStyle name="Komma 4 3 2 3 3 2 2" xfId="19217"/>
    <cellStyle name="Komma 4 3 2 3 3 2 3" xfId="19218"/>
    <cellStyle name="Komma 4 3 2 3 3 3" xfId="19219"/>
    <cellStyle name="Komma 4 3 2 3 3 3 2" xfId="19220"/>
    <cellStyle name="Komma 4 3 2 3 3 3 3" xfId="19221"/>
    <cellStyle name="Komma 4 3 2 3 3 4" xfId="19222"/>
    <cellStyle name="Komma 4 3 2 3 3 5" xfId="19223"/>
    <cellStyle name="Komma 4 3 2 3 4" xfId="19224"/>
    <cellStyle name="Komma 4 3 2 3 4 2" xfId="19225"/>
    <cellStyle name="Komma 4 3 2 3 4 3" xfId="19226"/>
    <cellStyle name="Komma 4 3 2 3 5" xfId="19227"/>
    <cellStyle name="Komma 4 3 2 3 5 2" xfId="19228"/>
    <cellStyle name="Komma 4 3 2 3 5 3" xfId="19229"/>
    <cellStyle name="Komma 4 3 2 3 6" xfId="19230"/>
    <cellStyle name="Komma 4 3 2 3 6 2" xfId="19231"/>
    <cellStyle name="Komma 4 3 2 3 7" xfId="19232"/>
    <cellStyle name="Komma 4 3 2 3 7 2" xfId="19233"/>
    <cellStyle name="Komma 4 3 2 3 8" xfId="19234"/>
    <cellStyle name="Komma 4 3 2 3 9" xfId="19235"/>
    <cellStyle name="Komma 4 3 2 3_Tabell 4.5-4.7" xfId="19204"/>
    <cellStyle name="Komma 4 3 2 4" xfId="1082"/>
    <cellStyle name="Komma 4 3 2 4 2" xfId="19237"/>
    <cellStyle name="Komma 4 3 2 4 2 2" xfId="19238"/>
    <cellStyle name="Komma 4 3 2 4 2 3" xfId="19239"/>
    <cellStyle name="Komma 4 3 2 4 3" xfId="19240"/>
    <cellStyle name="Komma 4 3 2 4 3 2" xfId="19241"/>
    <cellStyle name="Komma 4 3 2 4 3 3" xfId="19242"/>
    <cellStyle name="Komma 4 3 2 4 4" xfId="19243"/>
    <cellStyle name="Komma 4 3 2 4 5" xfId="19244"/>
    <cellStyle name="Komma 4 3 2 4_Tabell 4.5-4.7" xfId="19236"/>
    <cellStyle name="Komma 4 3 2 5" xfId="19245"/>
    <cellStyle name="Komma 4 3 2 5 2" xfId="19246"/>
    <cellStyle name="Komma 4 3 2 5 2 2" xfId="19247"/>
    <cellStyle name="Komma 4 3 2 5 2 3" xfId="19248"/>
    <cellStyle name="Komma 4 3 2 5 3" xfId="19249"/>
    <cellStyle name="Komma 4 3 2 5 3 2" xfId="19250"/>
    <cellStyle name="Komma 4 3 2 5 3 3" xfId="19251"/>
    <cellStyle name="Komma 4 3 2 5 4" xfId="19252"/>
    <cellStyle name="Komma 4 3 2 5 5" xfId="19253"/>
    <cellStyle name="Komma 4 3 2 6" xfId="19254"/>
    <cellStyle name="Komma 4 3 2 6 2" xfId="19255"/>
    <cellStyle name="Komma 4 3 2 6 3" xfId="19256"/>
    <cellStyle name="Komma 4 3 2 7" xfId="19257"/>
    <cellStyle name="Komma 4 3 2 7 2" xfId="19258"/>
    <cellStyle name="Komma 4 3 2 7 3" xfId="19259"/>
    <cellStyle name="Komma 4 3 2 8" xfId="19260"/>
    <cellStyle name="Komma 4 3 2 8 2" xfId="19261"/>
    <cellStyle name="Komma 4 3 2 9" xfId="19262"/>
    <cellStyle name="Komma 4 3 2 9 2" xfId="19263"/>
    <cellStyle name="Komma 4 3 2_Tabell 4.5-4.7" xfId="19136"/>
    <cellStyle name="Komma 4 3 3" xfId="1083"/>
    <cellStyle name="Komma 4 3 3 10" xfId="19265"/>
    <cellStyle name="Komma 4 3 3 11" xfId="19266"/>
    <cellStyle name="Komma 4 3 3 2" xfId="1084"/>
    <cellStyle name="Komma 4 3 3 2 10" xfId="19268"/>
    <cellStyle name="Komma 4 3 3 2 2" xfId="1085"/>
    <cellStyle name="Komma 4 3 3 2 2 2" xfId="19270"/>
    <cellStyle name="Komma 4 3 3 2 2 2 2" xfId="19271"/>
    <cellStyle name="Komma 4 3 3 2 2 2 3" xfId="19272"/>
    <cellStyle name="Komma 4 3 3 2 2 3" xfId="19273"/>
    <cellStyle name="Komma 4 3 3 2 2 3 2" xfId="19274"/>
    <cellStyle name="Komma 4 3 3 2 2 3 3" xfId="19275"/>
    <cellStyle name="Komma 4 3 3 2 2 4" xfId="19276"/>
    <cellStyle name="Komma 4 3 3 2 2 5" xfId="19277"/>
    <cellStyle name="Komma 4 3 3 2 2_Tabell 4.5-4.7" xfId="19269"/>
    <cellStyle name="Komma 4 3 3 2 3" xfId="19278"/>
    <cellStyle name="Komma 4 3 3 2 3 2" xfId="19279"/>
    <cellStyle name="Komma 4 3 3 2 3 2 2" xfId="19280"/>
    <cellStyle name="Komma 4 3 3 2 3 2 3" xfId="19281"/>
    <cellStyle name="Komma 4 3 3 2 3 3" xfId="19282"/>
    <cellStyle name="Komma 4 3 3 2 3 3 2" xfId="19283"/>
    <cellStyle name="Komma 4 3 3 2 3 3 3" xfId="19284"/>
    <cellStyle name="Komma 4 3 3 2 3 4" xfId="19285"/>
    <cellStyle name="Komma 4 3 3 2 3 5" xfId="19286"/>
    <cellStyle name="Komma 4 3 3 2 4" xfId="19287"/>
    <cellStyle name="Komma 4 3 3 2 4 2" xfId="19288"/>
    <cellStyle name="Komma 4 3 3 2 4 3" xfId="19289"/>
    <cellStyle name="Komma 4 3 3 2 5" xfId="19290"/>
    <cellStyle name="Komma 4 3 3 2 5 2" xfId="19291"/>
    <cellStyle name="Komma 4 3 3 2 5 3" xfId="19292"/>
    <cellStyle name="Komma 4 3 3 2 6" xfId="19293"/>
    <cellStyle name="Komma 4 3 3 2 6 2" xfId="19294"/>
    <cellStyle name="Komma 4 3 3 2 7" xfId="19295"/>
    <cellStyle name="Komma 4 3 3 2 7 2" xfId="19296"/>
    <cellStyle name="Komma 4 3 3 2 8" xfId="19297"/>
    <cellStyle name="Komma 4 3 3 2 9" xfId="19298"/>
    <cellStyle name="Komma 4 3 3 2_Tabell 4.5-4.7" xfId="19267"/>
    <cellStyle name="Komma 4 3 3 3" xfId="1086"/>
    <cellStyle name="Komma 4 3 3 3 2" xfId="19300"/>
    <cellStyle name="Komma 4 3 3 3 2 2" xfId="19301"/>
    <cellStyle name="Komma 4 3 3 3 2 3" xfId="19302"/>
    <cellStyle name="Komma 4 3 3 3 3" xfId="19303"/>
    <cellStyle name="Komma 4 3 3 3 3 2" xfId="19304"/>
    <cellStyle name="Komma 4 3 3 3 3 3" xfId="19305"/>
    <cellStyle name="Komma 4 3 3 3 4" xfId="19306"/>
    <cellStyle name="Komma 4 3 3 3 5" xfId="19307"/>
    <cellStyle name="Komma 4 3 3 3_Tabell 4.5-4.7" xfId="19299"/>
    <cellStyle name="Komma 4 3 3 4" xfId="19308"/>
    <cellStyle name="Komma 4 3 3 4 2" xfId="19309"/>
    <cellStyle name="Komma 4 3 3 4 2 2" xfId="19310"/>
    <cellStyle name="Komma 4 3 3 4 2 3" xfId="19311"/>
    <cellStyle name="Komma 4 3 3 4 3" xfId="19312"/>
    <cellStyle name="Komma 4 3 3 4 3 2" xfId="19313"/>
    <cellStyle name="Komma 4 3 3 4 3 3" xfId="19314"/>
    <cellStyle name="Komma 4 3 3 4 4" xfId="19315"/>
    <cellStyle name="Komma 4 3 3 4 5" xfId="19316"/>
    <cellStyle name="Komma 4 3 3 5" xfId="19317"/>
    <cellStyle name="Komma 4 3 3 5 2" xfId="19318"/>
    <cellStyle name="Komma 4 3 3 5 3" xfId="19319"/>
    <cellStyle name="Komma 4 3 3 6" xfId="19320"/>
    <cellStyle name="Komma 4 3 3 6 2" xfId="19321"/>
    <cellStyle name="Komma 4 3 3 6 3" xfId="19322"/>
    <cellStyle name="Komma 4 3 3 7" xfId="19323"/>
    <cellStyle name="Komma 4 3 3 7 2" xfId="19324"/>
    <cellStyle name="Komma 4 3 3 8" xfId="19325"/>
    <cellStyle name="Komma 4 3 3 8 2" xfId="19326"/>
    <cellStyle name="Komma 4 3 3 9" xfId="19327"/>
    <cellStyle name="Komma 4 3 3_Tabell 4.5-4.7" xfId="19264"/>
    <cellStyle name="Komma 4 3 4" xfId="1087"/>
    <cellStyle name="Komma 4 3 4 10" xfId="19329"/>
    <cellStyle name="Komma 4 3 4 2" xfId="1088"/>
    <cellStyle name="Komma 4 3 4 2 2" xfId="19331"/>
    <cellStyle name="Komma 4 3 4 2 2 2" xfId="19332"/>
    <cellStyle name="Komma 4 3 4 2 2 3" xfId="19333"/>
    <cellStyle name="Komma 4 3 4 2 3" xfId="19334"/>
    <cellStyle name="Komma 4 3 4 2 3 2" xfId="19335"/>
    <cellStyle name="Komma 4 3 4 2 3 3" xfId="19336"/>
    <cellStyle name="Komma 4 3 4 2 4" xfId="19337"/>
    <cellStyle name="Komma 4 3 4 2 5" xfId="19338"/>
    <cellStyle name="Komma 4 3 4 2_Tabell 4.5-4.7" xfId="19330"/>
    <cellStyle name="Komma 4 3 4 3" xfId="19339"/>
    <cellStyle name="Komma 4 3 4 3 2" xfId="19340"/>
    <cellStyle name="Komma 4 3 4 3 2 2" xfId="19341"/>
    <cellStyle name="Komma 4 3 4 3 2 3" xfId="19342"/>
    <cellStyle name="Komma 4 3 4 3 3" xfId="19343"/>
    <cellStyle name="Komma 4 3 4 3 3 2" xfId="19344"/>
    <cellStyle name="Komma 4 3 4 3 3 3" xfId="19345"/>
    <cellStyle name="Komma 4 3 4 3 4" xfId="19346"/>
    <cellStyle name="Komma 4 3 4 3 5" xfId="19347"/>
    <cellStyle name="Komma 4 3 4 4" xfId="19348"/>
    <cellStyle name="Komma 4 3 4 4 2" xfId="19349"/>
    <cellStyle name="Komma 4 3 4 4 3" xfId="19350"/>
    <cellStyle name="Komma 4 3 4 5" xfId="19351"/>
    <cellStyle name="Komma 4 3 4 5 2" xfId="19352"/>
    <cellStyle name="Komma 4 3 4 5 3" xfId="19353"/>
    <cellStyle name="Komma 4 3 4 6" xfId="19354"/>
    <cellStyle name="Komma 4 3 4 6 2" xfId="19355"/>
    <cellStyle name="Komma 4 3 4 7" xfId="19356"/>
    <cellStyle name="Komma 4 3 4 7 2" xfId="19357"/>
    <cellStyle name="Komma 4 3 4 8" xfId="19358"/>
    <cellStyle name="Komma 4 3 4 9" xfId="19359"/>
    <cellStyle name="Komma 4 3 4_Tabell 4.5-4.7" xfId="19328"/>
    <cellStyle name="Komma 4 3 5" xfId="1089"/>
    <cellStyle name="Komma 4 3 5 2" xfId="19361"/>
    <cellStyle name="Komma 4 3 5 2 2" xfId="19362"/>
    <cellStyle name="Komma 4 3 5 2 3" xfId="19363"/>
    <cellStyle name="Komma 4 3 5 3" xfId="19364"/>
    <cellStyle name="Komma 4 3 5 3 2" xfId="19365"/>
    <cellStyle name="Komma 4 3 5 3 3" xfId="19366"/>
    <cellStyle name="Komma 4 3 5 4" xfId="19367"/>
    <cellStyle name="Komma 4 3 5 5" xfId="19368"/>
    <cellStyle name="Komma 4 3 5_Tabell 4.5-4.7" xfId="19360"/>
    <cellStyle name="Komma 4 3 6" xfId="19369"/>
    <cellStyle name="Komma 4 3 6 2" xfId="19370"/>
    <cellStyle name="Komma 4 3 6 2 2" xfId="19371"/>
    <cellStyle name="Komma 4 3 6 2 3" xfId="19372"/>
    <cellStyle name="Komma 4 3 6 3" xfId="19373"/>
    <cellStyle name="Komma 4 3 6 3 2" xfId="19374"/>
    <cellStyle name="Komma 4 3 6 3 3" xfId="19375"/>
    <cellStyle name="Komma 4 3 6 4" xfId="19376"/>
    <cellStyle name="Komma 4 3 6 5" xfId="19377"/>
    <cellStyle name="Komma 4 3 7" xfId="19378"/>
    <cellStyle name="Komma 4 3 7 2" xfId="19379"/>
    <cellStyle name="Komma 4 3 7 3" xfId="19380"/>
    <cellStyle name="Komma 4 3 8" xfId="19381"/>
    <cellStyle name="Komma 4 3 8 2" xfId="19382"/>
    <cellStyle name="Komma 4 3 8 3" xfId="19383"/>
    <cellStyle name="Komma 4 3 9" xfId="19384"/>
    <cellStyle name="Komma 4 3 9 2" xfId="19385"/>
    <cellStyle name="Komma 4 3_Tabell 4.5-4.7" xfId="19130"/>
    <cellStyle name="Komma 4 4" xfId="1090"/>
    <cellStyle name="Komma 4 4 10" xfId="19387"/>
    <cellStyle name="Komma 4 4 10 2" xfId="19388"/>
    <cellStyle name="Komma 4 4 11" xfId="19389"/>
    <cellStyle name="Komma 4 4 12" xfId="19390"/>
    <cellStyle name="Komma 4 4 13" xfId="19391"/>
    <cellStyle name="Komma 4 4 2" xfId="1091"/>
    <cellStyle name="Komma 4 4 2 10" xfId="19393"/>
    <cellStyle name="Komma 4 4 2 11" xfId="19394"/>
    <cellStyle name="Komma 4 4 2 12" xfId="19395"/>
    <cellStyle name="Komma 4 4 2 2" xfId="1092"/>
    <cellStyle name="Komma 4 4 2 2 10" xfId="19397"/>
    <cellStyle name="Komma 4 4 2 2 11" xfId="19398"/>
    <cellStyle name="Komma 4 4 2 2 2" xfId="1093"/>
    <cellStyle name="Komma 4 4 2 2 2 10" xfId="19400"/>
    <cellStyle name="Komma 4 4 2 2 2 2" xfId="1094"/>
    <cellStyle name="Komma 4 4 2 2 2 2 2" xfId="19402"/>
    <cellStyle name="Komma 4 4 2 2 2 2 2 2" xfId="19403"/>
    <cellStyle name="Komma 4 4 2 2 2 2 2 3" xfId="19404"/>
    <cellStyle name="Komma 4 4 2 2 2 2 3" xfId="19405"/>
    <cellStyle name="Komma 4 4 2 2 2 2 3 2" xfId="19406"/>
    <cellStyle name="Komma 4 4 2 2 2 2 3 3" xfId="19407"/>
    <cellStyle name="Komma 4 4 2 2 2 2 4" xfId="19408"/>
    <cellStyle name="Komma 4 4 2 2 2 2 5" xfId="19409"/>
    <cellStyle name="Komma 4 4 2 2 2 2_Tabell 4.5-4.7" xfId="19401"/>
    <cellStyle name="Komma 4 4 2 2 2 3" xfId="19410"/>
    <cellStyle name="Komma 4 4 2 2 2 3 2" xfId="19411"/>
    <cellStyle name="Komma 4 4 2 2 2 3 2 2" xfId="19412"/>
    <cellStyle name="Komma 4 4 2 2 2 3 2 3" xfId="19413"/>
    <cellStyle name="Komma 4 4 2 2 2 3 3" xfId="19414"/>
    <cellStyle name="Komma 4 4 2 2 2 3 3 2" xfId="19415"/>
    <cellStyle name="Komma 4 4 2 2 2 3 3 3" xfId="19416"/>
    <cellStyle name="Komma 4 4 2 2 2 3 4" xfId="19417"/>
    <cellStyle name="Komma 4 4 2 2 2 3 5" xfId="19418"/>
    <cellStyle name="Komma 4 4 2 2 2 4" xfId="19419"/>
    <cellStyle name="Komma 4 4 2 2 2 4 2" xfId="19420"/>
    <cellStyle name="Komma 4 4 2 2 2 4 3" xfId="19421"/>
    <cellStyle name="Komma 4 4 2 2 2 5" xfId="19422"/>
    <cellStyle name="Komma 4 4 2 2 2 5 2" xfId="19423"/>
    <cellStyle name="Komma 4 4 2 2 2 5 3" xfId="19424"/>
    <cellStyle name="Komma 4 4 2 2 2 6" xfId="19425"/>
    <cellStyle name="Komma 4 4 2 2 2 6 2" xfId="19426"/>
    <cellStyle name="Komma 4 4 2 2 2 7" xfId="19427"/>
    <cellStyle name="Komma 4 4 2 2 2 7 2" xfId="19428"/>
    <cellStyle name="Komma 4 4 2 2 2 8" xfId="19429"/>
    <cellStyle name="Komma 4 4 2 2 2 9" xfId="19430"/>
    <cellStyle name="Komma 4 4 2 2 2_Tabell 4.5-4.7" xfId="19399"/>
    <cellStyle name="Komma 4 4 2 2 3" xfId="1095"/>
    <cellStyle name="Komma 4 4 2 2 3 2" xfId="19432"/>
    <cellStyle name="Komma 4 4 2 2 3 2 2" xfId="19433"/>
    <cellStyle name="Komma 4 4 2 2 3 2 3" xfId="19434"/>
    <cellStyle name="Komma 4 4 2 2 3 3" xfId="19435"/>
    <cellStyle name="Komma 4 4 2 2 3 3 2" xfId="19436"/>
    <cellStyle name="Komma 4 4 2 2 3 3 3" xfId="19437"/>
    <cellStyle name="Komma 4 4 2 2 3 4" xfId="19438"/>
    <cellStyle name="Komma 4 4 2 2 3 5" xfId="19439"/>
    <cellStyle name="Komma 4 4 2 2 3_Tabell 4.5-4.7" xfId="19431"/>
    <cellStyle name="Komma 4 4 2 2 4" xfId="19440"/>
    <cellStyle name="Komma 4 4 2 2 4 2" xfId="19441"/>
    <cellStyle name="Komma 4 4 2 2 4 2 2" xfId="19442"/>
    <cellStyle name="Komma 4 4 2 2 4 2 3" xfId="19443"/>
    <cellStyle name="Komma 4 4 2 2 4 3" xfId="19444"/>
    <cellStyle name="Komma 4 4 2 2 4 3 2" xfId="19445"/>
    <cellStyle name="Komma 4 4 2 2 4 3 3" xfId="19446"/>
    <cellStyle name="Komma 4 4 2 2 4 4" xfId="19447"/>
    <cellStyle name="Komma 4 4 2 2 4 5" xfId="19448"/>
    <cellStyle name="Komma 4 4 2 2 5" xfId="19449"/>
    <cellStyle name="Komma 4 4 2 2 5 2" xfId="19450"/>
    <cellStyle name="Komma 4 4 2 2 5 3" xfId="19451"/>
    <cellStyle name="Komma 4 4 2 2 6" xfId="19452"/>
    <cellStyle name="Komma 4 4 2 2 6 2" xfId="19453"/>
    <cellStyle name="Komma 4 4 2 2 6 3" xfId="19454"/>
    <cellStyle name="Komma 4 4 2 2 7" xfId="19455"/>
    <cellStyle name="Komma 4 4 2 2 7 2" xfId="19456"/>
    <cellStyle name="Komma 4 4 2 2 8" xfId="19457"/>
    <cellStyle name="Komma 4 4 2 2 8 2" xfId="19458"/>
    <cellStyle name="Komma 4 4 2 2 9" xfId="19459"/>
    <cellStyle name="Komma 4 4 2 2_Tabell 4.5-4.7" xfId="19396"/>
    <cellStyle name="Komma 4 4 2 3" xfId="1096"/>
    <cellStyle name="Komma 4 4 2 3 10" xfId="19461"/>
    <cellStyle name="Komma 4 4 2 3 2" xfId="1097"/>
    <cellStyle name="Komma 4 4 2 3 2 2" xfId="19463"/>
    <cellStyle name="Komma 4 4 2 3 2 2 2" xfId="19464"/>
    <cellStyle name="Komma 4 4 2 3 2 2 3" xfId="19465"/>
    <cellStyle name="Komma 4 4 2 3 2 3" xfId="19466"/>
    <cellStyle name="Komma 4 4 2 3 2 3 2" xfId="19467"/>
    <cellStyle name="Komma 4 4 2 3 2 3 3" xfId="19468"/>
    <cellStyle name="Komma 4 4 2 3 2 4" xfId="19469"/>
    <cellStyle name="Komma 4 4 2 3 2 5" xfId="19470"/>
    <cellStyle name="Komma 4 4 2 3 2_Tabell 4.5-4.7" xfId="19462"/>
    <cellStyle name="Komma 4 4 2 3 3" xfId="19471"/>
    <cellStyle name="Komma 4 4 2 3 3 2" xfId="19472"/>
    <cellStyle name="Komma 4 4 2 3 3 2 2" xfId="19473"/>
    <cellStyle name="Komma 4 4 2 3 3 2 3" xfId="19474"/>
    <cellStyle name="Komma 4 4 2 3 3 3" xfId="19475"/>
    <cellStyle name="Komma 4 4 2 3 3 3 2" xfId="19476"/>
    <cellStyle name="Komma 4 4 2 3 3 3 3" xfId="19477"/>
    <cellStyle name="Komma 4 4 2 3 3 4" xfId="19478"/>
    <cellStyle name="Komma 4 4 2 3 3 5" xfId="19479"/>
    <cellStyle name="Komma 4 4 2 3 4" xfId="19480"/>
    <cellStyle name="Komma 4 4 2 3 4 2" xfId="19481"/>
    <cellStyle name="Komma 4 4 2 3 4 3" xfId="19482"/>
    <cellStyle name="Komma 4 4 2 3 5" xfId="19483"/>
    <cellStyle name="Komma 4 4 2 3 5 2" xfId="19484"/>
    <cellStyle name="Komma 4 4 2 3 5 3" xfId="19485"/>
    <cellStyle name="Komma 4 4 2 3 6" xfId="19486"/>
    <cellStyle name="Komma 4 4 2 3 6 2" xfId="19487"/>
    <cellStyle name="Komma 4 4 2 3 7" xfId="19488"/>
    <cellStyle name="Komma 4 4 2 3 7 2" xfId="19489"/>
    <cellStyle name="Komma 4 4 2 3 8" xfId="19490"/>
    <cellStyle name="Komma 4 4 2 3 9" xfId="19491"/>
    <cellStyle name="Komma 4 4 2 3_Tabell 4.5-4.7" xfId="19460"/>
    <cellStyle name="Komma 4 4 2 4" xfId="1098"/>
    <cellStyle name="Komma 4 4 2 4 2" xfId="19493"/>
    <cellStyle name="Komma 4 4 2 4 2 2" xfId="19494"/>
    <cellStyle name="Komma 4 4 2 4 2 3" xfId="19495"/>
    <cellStyle name="Komma 4 4 2 4 3" xfId="19496"/>
    <cellStyle name="Komma 4 4 2 4 3 2" xfId="19497"/>
    <cellStyle name="Komma 4 4 2 4 3 3" xfId="19498"/>
    <cellStyle name="Komma 4 4 2 4 4" xfId="19499"/>
    <cellStyle name="Komma 4 4 2 4 5" xfId="19500"/>
    <cellStyle name="Komma 4 4 2 4_Tabell 4.5-4.7" xfId="19492"/>
    <cellStyle name="Komma 4 4 2 5" xfId="19501"/>
    <cellStyle name="Komma 4 4 2 5 2" xfId="19502"/>
    <cellStyle name="Komma 4 4 2 5 2 2" xfId="19503"/>
    <cellStyle name="Komma 4 4 2 5 2 3" xfId="19504"/>
    <cellStyle name="Komma 4 4 2 5 3" xfId="19505"/>
    <cellStyle name="Komma 4 4 2 5 3 2" xfId="19506"/>
    <cellStyle name="Komma 4 4 2 5 3 3" xfId="19507"/>
    <cellStyle name="Komma 4 4 2 5 4" xfId="19508"/>
    <cellStyle name="Komma 4 4 2 5 5" xfId="19509"/>
    <cellStyle name="Komma 4 4 2 6" xfId="19510"/>
    <cellStyle name="Komma 4 4 2 6 2" xfId="19511"/>
    <cellStyle name="Komma 4 4 2 6 3" xfId="19512"/>
    <cellStyle name="Komma 4 4 2 7" xfId="19513"/>
    <cellStyle name="Komma 4 4 2 7 2" xfId="19514"/>
    <cellStyle name="Komma 4 4 2 7 3" xfId="19515"/>
    <cellStyle name="Komma 4 4 2 8" xfId="19516"/>
    <cellStyle name="Komma 4 4 2 8 2" xfId="19517"/>
    <cellStyle name="Komma 4 4 2 9" xfId="19518"/>
    <cellStyle name="Komma 4 4 2 9 2" xfId="19519"/>
    <cellStyle name="Komma 4 4 2_Tabell 4.5-4.7" xfId="19392"/>
    <cellStyle name="Komma 4 4 3" xfId="1099"/>
    <cellStyle name="Komma 4 4 3 10" xfId="19521"/>
    <cellStyle name="Komma 4 4 3 11" xfId="19522"/>
    <cellStyle name="Komma 4 4 3 2" xfId="1100"/>
    <cellStyle name="Komma 4 4 3 2 10" xfId="19524"/>
    <cellStyle name="Komma 4 4 3 2 2" xfId="1101"/>
    <cellStyle name="Komma 4 4 3 2 2 2" xfId="19526"/>
    <cellStyle name="Komma 4 4 3 2 2 2 2" xfId="19527"/>
    <cellStyle name="Komma 4 4 3 2 2 2 3" xfId="19528"/>
    <cellStyle name="Komma 4 4 3 2 2 3" xfId="19529"/>
    <cellStyle name="Komma 4 4 3 2 2 3 2" xfId="19530"/>
    <cellStyle name="Komma 4 4 3 2 2 3 3" xfId="19531"/>
    <cellStyle name="Komma 4 4 3 2 2 4" xfId="19532"/>
    <cellStyle name="Komma 4 4 3 2 2 5" xfId="19533"/>
    <cellStyle name="Komma 4 4 3 2 2_Tabell 4.5-4.7" xfId="19525"/>
    <cellStyle name="Komma 4 4 3 2 3" xfId="19534"/>
    <cellStyle name="Komma 4 4 3 2 3 2" xfId="19535"/>
    <cellStyle name="Komma 4 4 3 2 3 2 2" xfId="19536"/>
    <cellStyle name="Komma 4 4 3 2 3 2 3" xfId="19537"/>
    <cellStyle name="Komma 4 4 3 2 3 3" xfId="19538"/>
    <cellStyle name="Komma 4 4 3 2 3 3 2" xfId="19539"/>
    <cellStyle name="Komma 4 4 3 2 3 3 3" xfId="19540"/>
    <cellStyle name="Komma 4 4 3 2 3 4" xfId="19541"/>
    <cellStyle name="Komma 4 4 3 2 3 5" xfId="19542"/>
    <cellStyle name="Komma 4 4 3 2 4" xfId="19543"/>
    <cellStyle name="Komma 4 4 3 2 4 2" xfId="19544"/>
    <cellStyle name="Komma 4 4 3 2 4 3" xfId="19545"/>
    <cellStyle name="Komma 4 4 3 2 5" xfId="19546"/>
    <cellStyle name="Komma 4 4 3 2 5 2" xfId="19547"/>
    <cellStyle name="Komma 4 4 3 2 5 3" xfId="19548"/>
    <cellStyle name="Komma 4 4 3 2 6" xfId="19549"/>
    <cellStyle name="Komma 4 4 3 2 6 2" xfId="19550"/>
    <cellStyle name="Komma 4 4 3 2 7" xfId="19551"/>
    <cellStyle name="Komma 4 4 3 2 7 2" xfId="19552"/>
    <cellStyle name="Komma 4 4 3 2 8" xfId="19553"/>
    <cellStyle name="Komma 4 4 3 2 9" xfId="19554"/>
    <cellStyle name="Komma 4 4 3 2_Tabell 4.5-4.7" xfId="19523"/>
    <cellStyle name="Komma 4 4 3 3" xfId="1102"/>
    <cellStyle name="Komma 4 4 3 3 2" xfId="19556"/>
    <cellStyle name="Komma 4 4 3 3 2 2" xfId="19557"/>
    <cellStyle name="Komma 4 4 3 3 2 3" xfId="19558"/>
    <cellStyle name="Komma 4 4 3 3 3" xfId="19559"/>
    <cellStyle name="Komma 4 4 3 3 3 2" xfId="19560"/>
    <cellStyle name="Komma 4 4 3 3 3 3" xfId="19561"/>
    <cellStyle name="Komma 4 4 3 3 4" xfId="19562"/>
    <cellStyle name="Komma 4 4 3 3 5" xfId="19563"/>
    <cellStyle name="Komma 4 4 3 3_Tabell 4.5-4.7" xfId="19555"/>
    <cellStyle name="Komma 4 4 3 4" xfId="19564"/>
    <cellStyle name="Komma 4 4 3 4 2" xfId="19565"/>
    <cellStyle name="Komma 4 4 3 4 2 2" xfId="19566"/>
    <cellStyle name="Komma 4 4 3 4 2 3" xfId="19567"/>
    <cellStyle name="Komma 4 4 3 4 3" xfId="19568"/>
    <cellStyle name="Komma 4 4 3 4 3 2" xfId="19569"/>
    <cellStyle name="Komma 4 4 3 4 3 3" xfId="19570"/>
    <cellStyle name="Komma 4 4 3 4 4" xfId="19571"/>
    <cellStyle name="Komma 4 4 3 4 5" xfId="19572"/>
    <cellStyle name="Komma 4 4 3 5" xfId="19573"/>
    <cellStyle name="Komma 4 4 3 5 2" xfId="19574"/>
    <cellStyle name="Komma 4 4 3 5 3" xfId="19575"/>
    <cellStyle name="Komma 4 4 3 6" xfId="19576"/>
    <cellStyle name="Komma 4 4 3 6 2" xfId="19577"/>
    <cellStyle name="Komma 4 4 3 6 3" xfId="19578"/>
    <cellStyle name="Komma 4 4 3 7" xfId="19579"/>
    <cellStyle name="Komma 4 4 3 7 2" xfId="19580"/>
    <cellStyle name="Komma 4 4 3 8" xfId="19581"/>
    <cellStyle name="Komma 4 4 3 8 2" xfId="19582"/>
    <cellStyle name="Komma 4 4 3 9" xfId="19583"/>
    <cellStyle name="Komma 4 4 3_Tabell 4.5-4.7" xfId="19520"/>
    <cellStyle name="Komma 4 4 4" xfId="1103"/>
    <cellStyle name="Komma 4 4 4 10" xfId="19585"/>
    <cellStyle name="Komma 4 4 4 2" xfId="1104"/>
    <cellStyle name="Komma 4 4 4 2 2" xfId="19587"/>
    <cellStyle name="Komma 4 4 4 2 2 2" xfId="19588"/>
    <cellStyle name="Komma 4 4 4 2 2 3" xfId="19589"/>
    <cellStyle name="Komma 4 4 4 2 3" xfId="19590"/>
    <cellStyle name="Komma 4 4 4 2 3 2" xfId="19591"/>
    <cellStyle name="Komma 4 4 4 2 3 3" xfId="19592"/>
    <cellStyle name="Komma 4 4 4 2 4" xfId="19593"/>
    <cellStyle name="Komma 4 4 4 2 5" xfId="19594"/>
    <cellStyle name="Komma 4 4 4 2_Tabell 4.5-4.7" xfId="19586"/>
    <cellStyle name="Komma 4 4 4 3" xfId="19595"/>
    <cellStyle name="Komma 4 4 4 3 2" xfId="19596"/>
    <cellStyle name="Komma 4 4 4 3 2 2" xfId="19597"/>
    <cellStyle name="Komma 4 4 4 3 2 3" xfId="19598"/>
    <cellStyle name="Komma 4 4 4 3 3" xfId="19599"/>
    <cellStyle name="Komma 4 4 4 3 3 2" xfId="19600"/>
    <cellStyle name="Komma 4 4 4 3 3 3" xfId="19601"/>
    <cellStyle name="Komma 4 4 4 3 4" xfId="19602"/>
    <cellStyle name="Komma 4 4 4 3 5" xfId="19603"/>
    <cellStyle name="Komma 4 4 4 4" xfId="19604"/>
    <cellStyle name="Komma 4 4 4 4 2" xfId="19605"/>
    <cellStyle name="Komma 4 4 4 4 3" xfId="19606"/>
    <cellStyle name="Komma 4 4 4 5" xfId="19607"/>
    <cellStyle name="Komma 4 4 4 5 2" xfId="19608"/>
    <cellStyle name="Komma 4 4 4 5 3" xfId="19609"/>
    <cellStyle name="Komma 4 4 4 6" xfId="19610"/>
    <cellStyle name="Komma 4 4 4 6 2" xfId="19611"/>
    <cellStyle name="Komma 4 4 4 7" xfId="19612"/>
    <cellStyle name="Komma 4 4 4 7 2" xfId="19613"/>
    <cellStyle name="Komma 4 4 4 8" xfId="19614"/>
    <cellStyle name="Komma 4 4 4 9" xfId="19615"/>
    <cellStyle name="Komma 4 4 4_Tabell 4.5-4.7" xfId="19584"/>
    <cellStyle name="Komma 4 4 5" xfId="1105"/>
    <cellStyle name="Komma 4 4 5 2" xfId="19617"/>
    <cellStyle name="Komma 4 4 5 2 2" xfId="19618"/>
    <cellStyle name="Komma 4 4 5 2 3" xfId="19619"/>
    <cellStyle name="Komma 4 4 5 3" xfId="19620"/>
    <cellStyle name="Komma 4 4 5 3 2" xfId="19621"/>
    <cellStyle name="Komma 4 4 5 3 3" xfId="19622"/>
    <cellStyle name="Komma 4 4 5 4" xfId="19623"/>
    <cellStyle name="Komma 4 4 5 5" xfId="19624"/>
    <cellStyle name="Komma 4 4 5_Tabell 4.5-4.7" xfId="19616"/>
    <cellStyle name="Komma 4 4 6" xfId="19625"/>
    <cellStyle name="Komma 4 4 6 2" xfId="19626"/>
    <cellStyle name="Komma 4 4 6 2 2" xfId="19627"/>
    <cellStyle name="Komma 4 4 6 2 3" xfId="19628"/>
    <cellStyle name="Komma 4 4 6 3" xfId="19629"/>
    <cellStyle name="Komma 4 4 6 3 2" xfId="19630"/>
    <cellStyle name="Komma 4 4 6 3 3" xfId="19631"/>
    <cellStyle name="Komma 4 4 6 4" xfId="19632"/>
    <cellStyle name="Komma 4 4 6 5" xfId="19633"/>
    <cellStyle name="Komma 4 4 7" xfId="19634"/>
    <cellStyle name="Komma 4 4 7 2" xfId="19635"/>
    <cellStyle name="Komma 4 4 7 3" xfId="19636"/>
    <cellStyle name="Komma 4 4 8" xfId="19637"/>
    <cellStyle name="Komma 4 4 8 2" xfId="19638"/>
    <cellStyle name="Komma 4 4 8 3" xfId="19639"/>
    <cellStyle name="Komma 4 4 9" xfId="19640"/>
    <cellStyle name="Komma 4 4 9 2" xfId="19641"/>
    <cellStyle name="Komma 4 4_Tabell 4.5-4.7" xfId="19386"/>
    <cellStyle name="Komma 4 5" xfId="1106"/>
    <cellStyle name="Komma 4 5 10" xfId="19643"/>
    <cellStyle name="Komma 4 5 10 2" xfId="19644"/>
    <cellStyle name="Komma 4 5 11" xfId="19645"/>
    <cellStyle name="Komma 4 5 12" xfId="19646"/>
    <cellStyle name="Komma 4 5 13" xfId="19647"/>
    <cellStyle name="Komma 4 5 2" xfId="1107"/>
    <cellStyle name="Komma 4 5 2 10" xfId="19649"/>
    <cellStyle name="Komma 4 5 2 11" xfId="19650"/>
    <cellStyle name="Komma 4 5 2 12" xfId="19651"/>
    <cellStyle name="Komma 4 5 2 2" xfId="1108"/>
    <cellStyle name="Komma 4 5 2 2 10" xfId="19653"/>
    <cellStyle name="Komma 4 5 2 2 11" xfId="19654"/>
    <cellStyle name="Komma 4 5 2 2 2" xfId="1109"/>
    <cellStyle name="Komma 4 5 2 2 2 10" xfId="19656"/>
    <cellStyle name="Komma 4 5 2 2 2 2" xfId="1110"/>
    <cellStyle name="Komma 4 5 2 2 2 2 2" xfId="19658"/>
    <cellStyle name="Komma 4 5 2 2 2 2 2 2" xfId="19659"/>
    <cellStyle name="Komma 4 5 2 2 2 2 2 3" xfId="19660"/>
    <cellStyle name="Komma 4 5 2 2 2 2 3" xfId="19661"/>
    <cellStyle name="Komma 4 5 2 2 2 2 3 2" xfId="19662"/>
    <cellStyle name="Komma 4 5 2 2 2 2 3 3" xfId="19663"/>
    <cellStyle name="Komma 4 5 2 2 2 2 4" xfId="19664"/>
    <cellStyle name="Komma 4 5 2 2 2 2 5" xfId="19665"/>
    <cellStyle name="Komma 4 5 2 2 2 2_Tabell 4.5-4.7" xfId="19657"/>
    <cellStyle name="Komma 4 5 2 2 2 3" xfId="19666"/>
    <cellStyle name="Komma 4 5 2 2 2 3 2" xfId="19667"/>
    <cellStyle name="Komma 4 5 2 2 2 3 2 2" xfId="19668"/>
    <cellStyle name="Komma 4 5 2 2 2 3 2 3" xfId="19669"/>
    <cellStyle name="Komma 4 5 2 2 2 3 3" xfId="19670"/>
    <cellStyle name="Komma 4 5 2 2 2 3 3 2" xfId="19671"/>
    <cellStyle name="Komma 4 5 2 2 2 3 3 3" xfId="19672"/>
    <cellStyle name="Komma 4 5 2 2 2 3 4" xfId="19673"/>
    <cellStyle name="Komma 4 5 2 2 2 3 5" xfId="19674"/>
    <cellStyle name="Komma 4 5 2 2 2 4" xfId="19675"/>
    <cellStyle name="Komma 4 5 2 2 2 4 2" xfId="19676"/>
    <cellStyle name="Komma 4 5 2 2 2 4 3" xfId="19677"/>
    <cellStyle name="Komma 4 5 2 2 2 5" xfId="19678"/>
    <cellStyle name="Komma 4 5 2 2 2 5 2" xfId="19679"/>
    <cellStyle name="Komma 4 5 2 2 2 5 3" xfId="19680"/>
    <cellStyle name="Komma 4 5 2 2 2 6" xfId="19681"/>
    <cellStyle name="Komma 4 5 2 2 2 6 2" xfId="19682"/>
    <cellStyle name="Komma 4 5 2 2 2 7" xfId="19683"/>
    <cellStyle name="Komma 4 5 2 2 2 7 2" xfId="19684"/>
    <cellStyle name="Komma 4 5 2 2 2 8" xfId="19685"/>
    <cellStyle name="Komma 4 5 2 2 2 9" xfId="19686"/>
    <cellStyle name="Komma 4 5 2 2 2_Tabell 4.5-4.7" xfId="19655"/>
    <cellStyle name="Komma 4 5 2 2 3" xfId="1111"/>
    <cellStyle name="Komma 4 5 2 2 3 2" xfId="19688"/>
    <cellStyle name="Komma 4 5 2 2 3 2 2" xfId="19689"/>
    <cellStyle name="Komma 4 5 2 2 3 2 3" xfId="19690"/>
    <cellStyle name="Komma 4 5 2 2 3 3" xfId="19691"/>
    <cellStyle name="Komma 4 5 2 2 3 3 2" xfId="19692"/>
    <cellStyle name="Komma 4 5 2 2 3 3 3" xfId="19693"/>
    <cellStyle name="Komma 4 5 2 2 3 4" xfId="19694"/>
    <cellStyle name="Komma 4 5 2 2 3 5" xfId="19695"/>
    <cellStyle name="Komma 4 5 2 2 3_Tabell 4.5-4.7" xfId="19687"/>
    <cellStyle name="Komma 4 5 2 2 4" xfId="19696"/>
    <cellStyle name="Komma 4 5 2 2 4 2" xfId="19697"/>
    <cellStyle name="Komma 4 5 2 2 4 2 2" xfId="19698"/>
    <cellStyle name="Komma 4 5 2 2 4 2 3" xfId="19699"/>
    <cellStyle name="Komma 4 5 2 2 4 3" xfId="19700"/>
    <cellStyle name="Komma 4 5 2 2 4 3 2" xfId="19701"/>
    <cellStyle name="Komma 4 5 2 2 4 3 3" xfId="19702"/>
    <cellStyle name="Komma 4 5 2 2 4 4" xfId="19703"/>
    <cellStyle name="Komma 4 5 2 2 4 5" xfId="19704"/>
    <cellStyle name="Komma 4 5 2 2 5" xfId="19705"/>
    <cellStyle name="Komma 4 5 2 2 5 2" xfId="19706"/>
    <cellStyle name="Komma 4 5 2 2 5 3" xfId="19707"/>
    <cellStyle name="Komma 4 5 2 2 6" xfId="19708"/>
    <cellStyle name="Komma 4 5 2 2 6 2" xfId="19709"/>
    <cellStyle name="Komma 4 5 2 2 6 3" xfId="19710"/>
    <cellStyle name="Komma 4 5 2 2 7" xfId="19711"/>
    <cellStyle name="Komma 4 5 2 2 7 2" xfId="19712"/>
    <cellStyle name="Komma 4 5 2 2 8" xfId="19713"/>
    <cellStyle name="Komma 4 5 2 2 8 2" xfId="19714"/>
    <cellStyle name="Komma 4 5 2 2 9" xfId="19715"/>
    <cellStyle name="Komma 4 5 2 2_Tabell 4.5-4.7" xfId="19652"/>
    <cellStyle name="Komma 4 5 2 3" xfId="1112"/>
    <cellStyle name="Komma 4 5 2 3 10" xfId="19717"/>
    <cellStyle name="Komma 4 5 2 3 2" xfId="1113"/>
    <cellStyle name="Komma 4 5 2 3 2 2" xfId="19719"/>
    <cellStyle name="Komma 4 5 2 3 2 2 2" xfId="19720"/>
    <cellStyle name="Komma 4 5 2 3 2 2 3" xfId="19721"/>
    <cellStyle name="Komma 4 5 2 3 2 3" xfId="19722"/>
    <cellStyle name="Komma 4 5 2 3 2 3 2" xfId="19723"/>
    <cellStyle name="Komma 4 5 2 3 2 3 3" xfId="19724"/>
    <cellStyle name="Komma 4 5 2 3 2 4" xfId="19725"/>
    <cellStyle name="Komma 4 5 2 3 2 5" xfId="19726"/>
    <cellStyle name="Komma 4 5 2 3 2_Tabell 4.5-4.7" xfId="19718"/>
    <cellStyle name="Komma 4 5 2 3 3" xfId="19727"/>
    <cellStyle name="Komma 4 5 2 3 3 2" xfId="19728"/>
    <cellStyle name="Komma 4 5 2 3 3 2 2" xfId="19729"/>
    <cellStyle name="Komma 4 5 2 3 3 2 3" xfId="19730"/>
    <cellStyle name="Komma 4 5 2 3 3 3" xfId="19731"/>
    <cellStyle name="Komma 4 5 2 3 3 3 2" xfId="19732"/>
    <cellStyle name="Komma 4 5 2 3 3 3 3" xfId="19733"/>
    <cellStyle name="Komma 4 5 2 3 3 4" xfId="19734"/>
    <cellStyle name="Komma 4 5 2 3 3 5" xfId="19735"/>
    <cellStyle name="Komma 4 5 2 3 4" xfId="19736"/>
    <cellStyle name="Komma 4 5 2 3 4 2" xfId="19737"/>
    <cellStyle name="Komma 4 5 2 3 4 3" xfId="19738"/>
    <cellStyle name="Komma 4 5 2 3 5" xfId="19739"/>
    <cellStyle name="Komma 4 5 2 3 5 2" xfId="19740"/>
    <cellStyle name="Komma 4 5 2 3 5 3" xfId="19741"/>
    <cellStyle name="Komma 4 5 2 3 6" xfId="19742"/>
    <cellStyle name="Komma 4 5 2 3 6 2" xfId="19743"/>
    <cellStyle name="Komma 4 5 2 3 7" xfId="19744"/>
    <cellStyle name="Komma 4 5 2 3 7 2" xfId="19745"/>
    <cellStyle name="Komma 4 5 2 3 8" xfId="19746"/>
    <cellStyle name="Komma 4 5 2 3 9" xfId="19747"/>
    <cellStyle name="Komma 4 5 2 3_Tabell 4.5-4.7" xfId="19716"/>
    <cellStyle name="Komma 4 5 2 4" xfId="1114"/>
    <cellStyle name="Komma 4 5 2 4 2" xfId="19749"/>
    <cellStyle name="Komma 4 5 2 4 2 2" xfId="19750"/>
    <cellStyle name="Komma 4 5 2 4 2 3" xfId="19751"/>
    <cellStyle name="Komma 4 5 2 4 3" xfId="19752"/>
    <cellStyle name="Komma 4 5 2 4 3 2" xfId="19753"/>
    <cellStyle name="Komma 4 5 2 4 3 3" xfId="19754"/>
    <cellStyle name="Komma 4 5 2 4 4" xfId="19755"/>
    <cellStyle name="Komma 4 5 2 4 5" xfId="19756"/>
    <cellStyle name="Komma 4 5 2 4_Tabell 4.5-4.7" xfId="19748"/>
    <cellStyle name="Komma 4 5 2 5" xfId="19757"/>
    <cellStyle name="Komma 4 5 2 5 2" xfId="19758"/>
    <cellStyle name="Komma 4 5 2 5 2 2" xfId="19759"/>
    <cellStyle name="Komma 4 5 2 5 2 3" xfId="19760"/>
    <cellStyle name="Komma 4 5 2 5 3" xfId="19761"/>
    <cellStyle name="Komma 4 5 2 5 3 2" xfId="19762"/>
    <cellStyle name="Komma 4 5 2 5 3 3" xfId="19763"/>
    <cellStyle name="Komma 4 5 2 5 4" xfId="19764"/>
    <cellStyle name="Komma 4 5 2 5 5" xfId="19765"/>
    <cellStyle name="Komma 4 5 2 6" xfId="19766"/>
    <cellStyle name="Komma 4 5 2 6 2" xfId="19767"/>
    <cellStyle name="Komma 4 5 2 6 3" xfId="19768"/>
    <cellStyle name="Komma 4 5 2 7" xfId="19769"/>
    <cellStyle name="Komma 4 5 2 7 2" xfId="19770"/>
    <cellStyle name="Komma 4 5 2 7 3" xfId="19771"/>
    <cellStyle name="Komma 4 5 2 8" xfId="19772"/>
    <cellStyle name="Komma 4 5 2 8 2" xfId="19773"/>
    <cellStyle name="Komma 4 5 2 9" xfId="19774"/>
    <cellStyle name="Komma 4 5 2 9 2" xfId="19775"/>
    <cellStyle name="Komma 4 5 2_Tabell 4.5-4.7" xfId="19648"/>
    <cellStyle name="Komma 4 5 3" xfId="1115"/>
    <cellStyle name="Komma 4 5 3 10" xfId="19777"/>
    <cellStyle name="Komma 4 5 3 11" xfId="19778"/>
    <cellStyle name="Komma 4 5 3 2" xfId="1116"/>
    <cellStyle name="Komma 4 5 3 2 10" xfId="19780"/>
    <cellStyle name="Komma 4 5 3 2 2" xfId="1117"/>
    <cellStyle name="Komma 4 5 3 2 2 2" xfId="19782"/>
    <cellStyle name="Komma 4 5 3 2 2 2 2" xfId="19783"/>
    <cellStyle name="Komma 4 5 3 2 2 2 3" xfId="19784"/>
    <cellStyle name="Komma 4 5 3 2 2 3" xfId="19785"/>
    <cellStyle name="Komma 4 5 3 2 2 3 2" xfId="19786"/>
    <cellStyle name="Komma 4 5 3 2 2 3 3" xfId="19787"/>
    <cellStyle name="Komma 4 5 3 2 2 4" xfId="19788"/>
    <cellStyle name="Komma 4 5 3 2 2 5" xfId="19789"/>
    <cellStyle name="Komma 4 5 3 2 2_Tabell 4.5-4.7" xfId="19781"/>
    <cellStyle name="Komma 4 5 3 2 3" xfId="19790"/>
    <cellStyle name="Komma 4 5 3 2 3 2" xfId="19791"/>
    <cellStyle name="Komma 4 5 3 2 3 2 2" xfId="19792"/>
    <cellStyle name="Komma 4 5 3 2 3 2 3" xfId="19793"/>
    <cellStyle name="Komma 4 5 3 2 3 3" xfId="19794"/>
    <cellStyle name="Komma 4 5 3 2 3 3 2" xfId="19795"/>
    <cellStyle name="Komma 4 5 3 2 3 3 3" xfId="19796"/>
    <cellStyle name="Komma 4 5 3 2 3 4" xfId="19797"/>
    <cellStyle name="Komma 4 5 3 2 3 5" xfId="19798"/>
    <cellStyle name="Komma 4 5 3 2 4" xfId="19799"/>
    <cellStyle name="Komma 4 5 3 2 4 2" xfId="19800"/>
    <cellStyle name="Komma 4 5 3 2 4 3" xfId="19801"/>
    <cellStyle name="Komma 4 5 3 2 5" xfId="19802"/>
    <cellStyle name="Komma 4 5 3 2 5 2" xfId="19803"/>
    <cellStyle name="Komma 4 5 3 2 5 3" xfId="19804"/>
    <cellStyle name="Komma 4 5 3 2 6" xfId="19805"/>
    <cellStyle name="Komma 4 5 3 2 6 2" xfId="19806"/>
    <cellStyle name="Komma 4 5 3 2 7" xfId="19807"/>
    <cellStyle name="Komma 4 5 3 2 7 2" xfId="19808"/>
    <cellStyle name="Komma 4 5 3 2 8" xfId="19809"/>
    <cellStyle name="Komma 4 5 3 2 9" xfId="19810"/>
    <cellStyle name="Komma 4 5 3 2_Tabell 4.5-4.7" xfId="19779"/>
    <cellStyle name="Komma 4 5 3 3" xfId="1118"/>
    <cellStyle name="Komma 4 5 3 3 2" xfId="19812"/>
    <cellStyle name="Komma 4 5 3 3 2 2" xfId="19813"/>
    <cellStyle name="Komma 4 5 3 3 2 3" xfId="19814"/>
    <cellStyle name="Komma 4 5 3 3 3" xfId="19815"/>
    <cellStyle name="Komma 4 5 3 3 3 2" xfId="19816"/>
    <cellStyle name="Komma 4 5 3 3 3 3" xfId="19817"/>
    <cellStyle name="Komma 4 5 3 3 4" xfId="19818"/>
    <cellStyle name="Komma 4 5 3 3 5" xfId="19819"/>
    <cellStyle name="Komma 4 5 3 3_Tabell 4.5-4.7" xfId="19811"/>
    <cellStyle name="Komma 4 5 3 4" xfId="19820"/>
    <cellStyle name="Komma 4 5 3 4 2" xfId="19821"/>
    <cellStyle name="Komma 4 5 3 4 2 2" xfId="19822"/>
    <cellStyle name="Komma 4 5 3 4 2 3" xfId="19823"/>
    <cellStyle name="Komma 4 5 3 4 3" xfId="19824"/>
    <cellStyle name="Komma 4 5 3 4 3 2" xfId="19825"/>
    <cellStyle name="Komma 4 5 3 4 3 3" xfId="19826"/>
    <cellStyle name="Komma 4 5 3 4 4" xfId="19827"/>
    <cellStyle name="Komma 4 5 3 4 5" xfId="19828"/>
    <cellStyle name="Komma 4 5 3 5" xfId="19829"/>
    <cellStyle name="Komma 4 5 3 5 2" xfId="19830"/>
    <cellStyle name="Komma 4 5 3 5 3" xfId="19831"/>
    <cellStyle name="Komma 4 5 3 6" xfId="19832"/>
    <cellStyle name="Komma 4 5 3 6 2" xfId="19833"/>
    <cellStyle name="Komma 4 5 3 6 3" xfId="19834"/>
    <cellStyle name="Komma 4 5 3 7" xfId="19835"/>
    <cellStyle name="Komma 4 5 3 7 2" xfId="19836"/>
    <cellStyle name="Komma 4 5 3 8" xfId="19837"/>
    <cellStyle name="Komma 4 5 3 8 2" xfId="19838"/>
    <cellStyle name="Komma 4 5 3 9" xfId="19839"/>
    <cellStyle name="Komma 4 5 3_Tabell 4.5-4.7" xfId="19776"/>
    <cellStyle name="Komma 4 5 4" xfId="1119"/>
    <cellStyle name="Komma 4 5 4 10" xfId="19841"/>
    <cellStyle name="Komma 4 5 4 2" xfId="1120"/>
    <cellStyle name="Komma 4 5 4 2 2" xfId="19843"/>
    <cellStyle name="Komma 4 5 4 2 2 2" xfId="19844"/>
    <cellStyle name="Komma 4 5 4 2 2 3" xfId="19845"/>
    <cellStyle name="Komma 4 5 4 2 3" xfId="19846"/>
    <cellStyle name="Komma 4 5 4 2 3 2" xfId="19847"/>
    <cellStyle name="Komma 4 5 4 2 3 3" xfId="19848"/>
    <cellStyle name="Komma 4 5 4 2 4" xfId="19849"/>
    <cellStyle name="Komma 4 5 4 2 5" xfId="19850"/>
    <cellStyle name="Komma 4 5 4 2_Tabell 4.5-4.7" xfId="19842"/>
    <cellStyle name="Komma 4 5 4 3" xfId="19851"/>
    <cellStyle name="Komma 4 5 4 3 2" xfId="19852"/>
    <cellStyle name="Komma 4 5 4 3 2 2" xfId="19853"/>
    <cellStyle name="Komma 4 5 4 3 2 3" xfId="19854"/>
    <cellStyle name="Komma 4 5 4 3 3" xfId="19855"/>
    <cellStyle name="Komma 4 5 4 3 3 2" xfId="19856"/>
    <cellStyle name="Komma 4 5 4 3 3 3" xfId="19857"/>
    <cellStyle name="Komma 4 5 4 3 4" xfId="19858"/>
    <cellStyle name="Komma 4 5 4 3 5" xfId="19859"/>
    <cellStyle name="Komma 4 5 4 4" xfId="19860"/>
    <cellStyle name="Komma 4 5 4 4 2" xfId="19861"/>
    <cellStyle name="Komma 4 5 4 4 3" xfId="19862"/>
    <cellStyle name="Komma 4 5 4 5" xfId="19863"/>
    <cellStyle name="Komma 4 5 4 5 2" xfId="19864"/>
    <cellStyle name="Komma 4 5 4 5 3" xfId="19865"/>
    <cellStyle name="Komma 4 5 4 6" xfId="19866"/>
    <cellStyle name="Komma 4 5 4 6 2" xfId="19867"/>
    <cellStyle name="Komma 4 5 4 7" xfId="19868"/>
    <cellStyle name="Komma 4 5 4 7 2" xfId="19869"/>
    <cellStyle name="Komma 4 5 4 8" xfId="19870"/>
    <cellStyle name="Komma 4 5 4 9" xfId="19871"/>
    <cellStyle name="Komma 4 5 4_Tabell 4.5-4.7" xfId="19840"/>
    <cellStyle name="Komma 4 5 5" xfId="1121"/>
    <cellStyle name="Komma 4 5 5 2" xfId="19873"/>
    <cellStyle name="Komma 4 5 5 2 2" xfId="19874"/>
    <cellStyle name="Komma 4 5 5 2 3" xfId="19875"/>
    <cellStyle name="Komma 4 5 5 3" xfId="19876"/>
    <cellStyle name="Komma 4 5 5 3 2" xfId="19877"/>
    <cellStyle name="Komma 4 5 5 3 3" xfId="19878"/>
    <cellStyle name="Komma 4 5 5 4" xfId="19879"/>
    <cellStyle name="Komma 4 5 5 5" xfId="19880"/>
    <cellStyle name="Komma 4 5 5_Tabell 4.5-4.7" xfId="19872"/>
    <cellStyle name="Komma 4 5 6" xfId="19881"/>
    <cellStyle name="Komma 4 5 6 2" xfId="19882"/>
    <cellStyle name="Komma 4 5 6 2 2" xfId="19883"/>
    <cellStyle name="Komma 4 5 6 2 3" xfId="19884"/>
    <cellStyle name="Komma 4 5 6 3" xfId="19885"/>
    <cellStyle name="Komma 4 5 6 3 2" xfId="19886"/>
    <cellStyle name="Komma 4 5 6 3 3" xfId="19887"/>
    <cellStyle name="Komma 4 5 6 4" xfId="19888"/>
    <cellStyle name="Komma 4 5 6 5" xfId="19889"/>
    <cellStyle name="Komma 4 5 7" xfId="19890"/>
    <cellStyle name="Komma 4 5 7 2" xfId="19891"/>
    <cellStyle name="Komma 4 5 7 3" xfId="19892"/>
    <cellStyle name="Komma 4 5 8" xfId="19893"/>
    <cellStyle name="Komma 4 5 8 2" xfId="19894"/>
    <cellStyle name="Komma 4 5 8 3" xfId="19895"/>
    <cellStyle name="Komma 4 5 9" xfId="19896"/>
    <cellStyle name="Komma 4 5 9 2" xfId="19897"/>
    <cellStyle name="Komma 4 5_Tabell 4.5-4.7" xfId="19642"/>
    <cellStyle name="Komma 4 6" xfId="1122"/>
    <cellStyle name="Komma 4 6 10" xfId="19899"/>
    <cellStyle name="Komma 4 6 11" xfId="19900"/>
    <cellStyle name="Komma 4 6 12" xfId="19901"/>
    <cellStyle name="Komma 4 6 2" xfId="1123"/>
    <cellStyle name="Komma 4 6 2 10" xfId="19903"/>
    <cellStyle name="Komma 4 6 2 11" xfId="19904"/>
    <cellStyle name="Komma 4 6 2 2" xfId="1124"/>
    <cellStyle name="Komma 4 6 2 2 10" xfId="19906"/>
    <cellStyle name="Komma 4 6 2 2 2" xfId="1125"/>
    <cellStyle name="Komma 4 6 2 2 2 2" xfId="19908"/>
    <cellStyle name="Komma 4 6 2 2 2 2 2" xfId="19909"/>
    <cellStyle name="Komma 4 6 2 2 2 2 3" xfId="19910"/>
    <cellStyle name="Komma 4 6 2 2 2 3" xfId="19911"/>
    <cellStyle name="Komma 4 6 2 2 2 3 2" xfId="19912"/>
    <cellStyle name="Komma 4 6 2 2 2 3 3" xfId="19913"/>
    <cellStyle name="Komma 4 6 2 2 2 4" xfId="19914"/>
    <cellStyle name="Komma 4 6 2 2 2 5" xfId="19915"/>
    <cellStyle name="Komma 4 6 2 2 2_Tabell 4.5-4.7" xfId="19907"/>
    <cellStyle name="Komma 4 6 2 2 3" xfId="19916"/>
    <cellStyle name="Komma 4 6 2 2 3 2" xfId="19917"/>
    <cellStyle name="Komma 4 6 2 2 3 2 2" xfId="19918"/>
    <cellStyle name="Komma 4 6 2 2 3 2 3" xfId="19919"/>
    <cellStyle name="Komma 4 6 2 2 3 3" xfId="19920"/>
    <cellStyle name="Komma 4 6 2 2 3 3 2" xfId="19921"/>
    <cellStyle name="Komma 4 6 2 2 3 3 3" xfId="19922"/>
    <cellStyle name="Komma 4 6 2 2 3 4" xfId="19923"/>
    <cellStyle name="Komma 4 6 2 2 3 5" xfId="19924"/>
    <cellStyle name="Komma 4 6 2 2 4" xfId="19925"/>
    <cellStyle name="Komma 4 6 2 2 4 2" xfId="19926"/>
    <cellStyle name="Komma 4 6 2 2 4 3" xfId="19927"/>
    <cellStyle name="Komma 4 6 2 2 5" xfId="19928"/>
    <cellStyle name="Komma 4 6 2 2 5 2" xfId="19929"/>
    <cellStyle name="Komma 4 6 2 2 5 3" xfId="19930"/>
    <cellStyle name="Komma 4 6 2 2 6" xfId="19931"/>
    <cellStyle name="Komma 4 6 2 2 6 2" xfId="19932"/>
    <cellStyle name="Komma 4 6 2 2 7" xfId="19933"/>
    <cellStyle name="Komma 4 6 2 2 7 2" xfId="19934"/>
    <cellStyle name="Komma 4 6 2 2 8" xfId="19935"/>
    <cellStyle name="Komma 4 6 2 2 9" xfId="19936"/>
    <cellStyle name="Komma 4 6 2 2_Tabell 4.5-4.7" xfId="19905"/>
    <cellStyle name="Komma 4 6 2 3" xfId="1126"/>
    <cellStyle name="Komma 4 6 2 3 2" xfId="19938"/>
    <cellStyle name="Komma 4 6 2 3 2 2" xfId="19939"/>
    <cellStyle name="Komma 4 6 2 3 2 3" xfId="19940"/>
    <cellStyle name="Komma 4 6 2 3 3" xfId="19941"/>
    <cellStyle name="Komma 4 6 2 3 3 2" xfId="19942"/>
    <cellStyle name="Komma 4 6 2 3 3 3" xfId="19943"/>
    <cellStyle name="Komma 4 6 2 3 4" xfId="19944"/>
    <cellStyle name="Komma 4 6 2 3 5" xfId="19945"/>
    <cellStyle name="Komma 4 6 2 3_Tabell 4.5-4.7" xfId="19937"/>
    <cellStyle name="Komma 4 6 2 4" xfId="19946"/>
    <cellStyle name="Komma 4 6 2 4 2" xfId="19947"/>
    <cellStyle name="Komma 4 6 2 4 2 2" xfId="19948"/>
    <cellStyle name="Komma 4 6 2 4 2 3" xfId="19949"/>
    <cellStyle name="Komma 4 6 2 4 3" xfId="19950"/>
    <cellStyle name="Komma 4 6 2 4 3 2" xfId="19951"/>
    <cellStyle name="Komma 4 6 2 4 3 3" xfId="19952"/>
    <cellStyle name="Komma 4 6 2 4 4" xfId="19953"/>
    <cellStyle name="Komma 4 6 2 4 5" xfId="19954"/>
    <cellStyle name="Komma 4 6 2 5" xfId="19955"/>
    <cellStyle name="Komma 4 6 2 5 2" xfId="19956"/>
    <cellStyle name="Komma 4 6 2 5 3" xfId="19957"/>
    <cellStyle name="Komma 4 6 2 6" xfId="19958"/>
    <cellStyle name="Komma 4 6 2 6 2" xfId="19959"/>
    <cellStyle name="Komma 4 6 2 6 3" xfId="19960"/>
    <cellStyle name="Komma 4 6 2 7" xfId="19961"/>
    <cellStyle name="Komma 4 6 2 7 2" xfId="19962"/>
    <cellStyle name="Komma 4 6 2 8" xfId="19963"/>
    <cellStyle name="Komma 4 6 2 8 2" xfId="19964"/>
    <cellStyle name="Komma 4 6 2 9" xfId="19965"/>
    <cellStyle name="Komma 4 6 2_Tabell 4.5-4.7" xfId="19902"/>
    <cellStyle name="Komma 4 6 3" xfId="1127"/>
    <cellStyle name="Komma 4 6 3 10" xfId="19967"/>
    <cellStyle name="Komma 4 6 3 2" xfId="1128"/>
    <cellStyle name="Komma 4 6 3 2 2" xfId="19969"/>
    <cellStyle name="Komma 4 6 3 2 2 2" xfId="19970"/>
    <cellStyle name="Komma 4 6 3 2 2 3" xfId="19971"/>
    <cellStyle name="Komma 4 6 3 2 3" xfId="19972"/>
    <cellStyle name="Komma 4 6 3 2 3 2" xfId="19973"/>
    <cellStyle name="Komma 4 6 3 2 3 3" xfId="19974"/>
    <cellStyle name="Komma 4 6 3 2 4" xfId="19975"/>
    <cellStyle name="Komma 4 6 3 2 5" xfId="19976"/>
    <cellStyle name="Komma 4 6 3 2_Tabell 4.5-4.7" xfId="19968"/>
    <cellStyle name="Komma 4 6 3 3" xfId="19977"/>
    <cellStyle name="Komma 4 6 3 3 2" xfId="19978"/>
    <cellStyle name="Komma 4 6 3 3 2 2" xfId="19979"/>
    <cellStyle name="Komma 4 6 3 3 2 3" xfId="19980"/>
    <cellStyle name="Komma 4 6 3 3 3" xfId="19981"/>
    <cellStyle name="Komma 4 6 3 3 3 2" xfId="19982"/>
    <cellStyle name="Komma 4 6 3 3 3 3" xfId="19983"/>
    <cellStyle name="Komma 4 6 3 3 4" xfId="19984"/>
    <cellStyle name="Komma 4 6 3 3 5" xfId="19985"/>
    <cellStyle name="Komma 4 6 3 4" xfId="19986"/>
    <cellStyle name="Komma 4 6 3 4 2" xfId="19987"/>
    <cellStyle name="Komma 4 6 3 4 3" xfId="19988"/>
    <cellStyle name="Komma 4 6 3 5" xfId="19989"/>
    <cellStyle name="Komma 4 6 3 5 2" xfId="19990"/>
    <cellStyle name="Komma 4 6 3 5 3" xfId="19991"/>
    <cellStyle name="Komma 4 6 3 6" xfId="19992"/>
    <cellStyle name="Komma 4 6 3 6 2" xfId="19993"/>
    <cellStyle name="Komma 4 6 3 7" xfId="19994"/>
    <cellStyle name="Komma 4 6 3 7 2" xfId="19995"/>
    <cellStyle name="Komma 4 6 3 8" xfId="19996"/>
    <cellStyle name="Komma 4 6 3 9" xfId="19997"/>
    <cellStyle name="Komma 4 6 3_Tabell 4.5-4.7" xfId="19966"/>
    <cellStyle name="Komma 4 6 4" xfId="1129"/>
    <cellStyle name="Komma 4 6 4 2" xfId="19999"/>
    <cellStyle name="Komma 4 6 4 2 2" xfId="20000"/>
    <cellStyle name="Komma 4 6 4 2 3" xfId="20001"/>
    <cellStyle name="Komma 4 6 4 3" xfId="20002"/>
    <cellStyle name="Komma 4 6 4 3 2" xfId="20003"/>
    <cellStyle name="Komma 4 6 4 3 3" xfId="20004"/>
    <cellStyle name="Komma 4 6 4 4" xfId="20005"/>
    <cellStyle name="Komma 4 6 4 5" xfId="20006"/>
    <cellStyle name="Komma 4 6 4_Tabell 4.5-4.7" xfId="19998"/>
    <cellStyle name="Komma 4 6 5" xfId="20007"/>
    <cellStyle name="Komma 4 6 5 2" xfId="20008"/>
    <cellStyle name="Komma 4 6 5 2 2" xfId="20009"/>
    <cellStyle name="Komma 4 6 5 2 3" xfId="20010"/>
    <cellStyle name="Komma 4 6 5 3" xfId="20011"/>
    <cellStyle name="Komma 4 6 5 3 2" xfId="20012"/>
    <cellStyle name="Komma 4 6 5 3 3" xfId="20013"/>
    <cellStyle name="Komma 4 6 5 4" xfId="20014"/>
    <cellStyle name="Komma 4 6 5 5" xfId="20015"/>
    <cellStyle name="Komma 4 6 6" xfId="20016"/>
    <cellStyle name="Komma 4 6 6 2" xfId="20017"/>
    <cellStyle name="Komma 4 6 6 3" xfId="20018"/>
    <cellStyle name="Komma 4 6 7" xfId="20019"/>
    <cellStyle name="Komma 4 6 7 2" xfId="20020"/>
    <cellStyle name="Komma 4 6 7 3" xfId="20021"/>
    <cellStyle name="Komma 4 6 8" xfId="20022"/>
    <cellStyle name="Komma 4 6 8 2" xfId="20023"/>
    <cellStyle name="Komma 4 6 9" xfId="20024"/>
    <cellStyle name="Komma 4 6 9 2" xfId="20025"/>
    <cellStyle name="Komma 4 6_Tabell 4.5-4.7" xfId="19898"/>
    <cellStyle name="Komma 4 7" xfId="1130"/>
    <cellStyle name="Komma 4 7 10" xfId="20027"/>
    <cellStyle name="Komma 4 7 11" xfId="20028"/>
    <cellStyle name="Komma 4 7 2" xfId="1131"/>
    <cellStyle name="Komma 4 7 2 10" xfId="20030"/>
    <cellStyle name="Komma 4 7 2 2" xfId="1132"/>
    <cellStyle name="Komma 4 7 2 2 2" xfId="20032"/>
    <cellStyle name="Komma 4 7 2 2 2 2" xfId="20033"/>
    <cellStyle name="Komma 4 7 2 2 2 3" xfId="20034"/>
    <cellStyle name="Komma 4 7 2 2 3" xfId="20035"/>
    <cellStyle name="Komma 4 7 2 2 3 2" xfId="20036"/>
    <cellStyle name="Komma 4 7 2 2 3 3" xfId="20037"/>
    <cellStyle name="Komma 4 7 2 2 4" xfId="20038"/>
    <cellStyle name="Komma 4 7 2 2 5" xfId="20039"/>
    <cellStyle name="Komma 4 7 2 2_Tabell 4.5-4.7" xfId="20031"/>
    <cellStyle name="Komma 4 7 2 3" xfId="20040"/>
    <cellStyle name="Komma 4 7 2 3 2" xfId="20041"/>
    <cellStyle name="Komma 4 7 2 3 2 2" xfId="20042"/>
    <cellStyle name="Komma 4 7 2 3 2 3" xfId="20043"/>
    <cellStyle name="Komma 4 7 2 3 3" xfId="20044"/>
    <cellStyle name="Komma 4 7 2 3 3 2" xfId="20045"/>
    <cellStyle name="Komma 4 7 2 3 3 3" xfId="20046"/>
    <cellStyle name="Komma 4 7 2 3 4" xfId="20047"/>
    <cellStyle name="Komma 4 7 2 3 5" xfId="20048"/>
    <cellStyle name="Komma 4 7 2 4" xfId="20049"/>
    <cellStyle name="Komma 4 7 2 4 2" xfId="20050"/>
    <cellStyle name="Komma 4 7 2 4 3" xfId="20051"/>
    <cellStyle name="Komma 4 7 2 5" xfId="20052"/>
    <cellStyle name="Komma 4 7 2 5 2" xfId="20053"/>
    <cellStyle name="Komma 4 7 2 5 3" xfId="20054"/>
    <cellStyle name="Komma 4 7 2 6" xfId="20055"/>
    <cellStyle name="Komma 4 7 2 6 2" xfId="20056"/>
    <cellStyle name="Komma 4 7 2 7" xfId="20057"/>
    <cellStyle name="Komma 4 7 2 7 2" xfId="20058"/>
    <cellStyle name="Komma 4 7 2 8" xfId="20059"/>
    <cellStyle name="Komma 4 7 2 9" xfId="20060"/>
    <cellStyle name="Komma 4 7 2_Tabell 4.5-4.7" xfId="20029"/>
    <cellStyle name="Komma 4 7 3" xfId="1133"/>
    <cellStyle name="Komma 4 7 3 2" xfId="20062"/>
    <cellStyle name="Komma 4 7 3 2 2" xfId="20063"/>
    <cellStyle name="Komma 4 7 3 2 3" xfId="20064"/>
    <cellStyle name="Komma 4 7 3 3" xfId="20065"/>
    <cellStyle name="Komma 4 7 3 3 2" xfId="20066"/>
    <cellStyle name="Komma 4 7 3 3 3" xfId="20067"/>
    <cellStyle name="Komma 4 7 3 4" xfId="20068"/>
    <cellStyle name="Komma 4 7 3 5" xfId="20069"/>
    <cellStyle name="Komma 4 7 3_Tabell 4.5-4.7" xfId="20061"/>
    <cellStyle name="Komma 4 7 4" xfId="20070"/>
    <cellStyle name="Komma 4 7 4 2" xfId="20071"/>
    <cellStyle name="Komma 4 7 4 2 2" xfId="20072"/>
    <cellStyle name="Komma 4 7 4 2 3" xfId="20073"/>
    <cellStyle name="Komma 4 7 4 3" xfId="20074"/>
    <cellStyle name="Komma 4 7 4 3 2" xfId="20075"/>
    <cellStyle name="Komma 4 7 4 3 3" xfId="20076"/>
    <cellStyle name="Komma 4 7 4 4" xfId="20077"/>
    <cellStyle name="Komma 4 7 4 5" xfId="20078"/>
    <cellStyle name="Komma 4 7 5" xfId="20079"/>
    <cellStyle name="Komma 4 7 5 2" xfId="20080"/>
    <cellStyle name="Komma 4 7 5 3" xfId="20081"/>
    <cellStyle name="Komma 4 7 6" xfId="20082"/>
    <cellStyle name="Komma 4 7 6 2" xfId="20083"/>
    <cellStyle name="Komma 4 7 6 3" xfId="20084"/>
    <cellStyle name="Komma 4 7 7" xfId="20085"/>
    <cellStyle name="Komma 4 7 7 2" xfId="20086"/>
    <cellStyle name="Komma 4 7 8" xfId="20087"/>
    <cellStyle name="Komma 4 7 8 2" xfId="20088"/>
    <cellStyle name="Komma 4 7 9" xfId="20089"/>
    <cellStyle name="Komma 4 7_Tabell 4.5-4.7" xfId="20026"/>
    <cellStyle name="Komma 4 8" xfId="1134"/>
    <cellStyle name="Komma 4 8 10" xfId="20091"/>
    <cellStyle name="Komma 4 8 11" xfId="20092"/>
    <cellStyle name="Komma 4 8 2" xfId="1135"/>
    <cellStyle name="Komma 4 8 2 10" xfId="20094"/>
    <cellStyle name="Komma 4 8 2 2" xfId="1136"/>
    <cellStyle name="Komma 4 8 2 2 2" xfId="20096"/>
    <cellStyle name="Komma 4 8 2 2 2 2" xfId="20097"/>
    <cellStyle name="Komma 4 8 2 2 2 3" xfId="20098"/>
    <cellStyle name="Komma 4 8 2 2 3" xfId="20099"/>
    <cellStyle name="Komma 4 8 2 2 3 2" xfId="20100"/>
    <cellStyle name="Komma 4 8 2 2 3 3" xfId="20101"/>
    <cellStyle name="Komma 4 8 2 2 4" xfId="20102"/>
    <cellStyle name="Komma 4 8 2 2 5" xfId="20103"/>
    <cellStyle name="Komma 4 8 2 2_Tabell 4.5-4.7" xfId="20095"/>
    <cellStyle name="Komma 4 8 2 3" xfId="20104"/>
    <cellStyle name="Komma 4 8 2 3 2" xfId="20105"/>
    <cellStyle name="Komma 4 8 2 3 2 2" xfId="20106"/>
    <cellStyle name="Komma 4 8 2 3 2 3" xfId="20107"/>
    <cellStyle name="Komma 4 8 2 3 3" xfId="20108"/>
    <cellStyle name="Komma 4 8 2 3 3 2" xfId="20109"/>
    <cellStyle name="Komma 4 8 2 3 3 3" xfId="20110"/>
    <cellStyle name="Komma 4 8 2 3 4" xfId="20111"/>
    <cellStyle name="Komma 4 8 2 3 5" xfId="20112"/>
    <cellStyle name="Komma 4 8 2 4" xfId="20113"/>
    <cellStyle name="Komma 4 8 2 4 2" xfId="20114"/>
    <cellStyle name="Komma 4 8 2 4 3" xfId="20115"/>
    <cellStyle name="Komma 4 8 2 5" xfId="20116"/>
    <cellStyle name="Komma 4 8 2 5 2" xfId="20117"/>
    <cellStyle name="Komma 4 8 2 5 3" xfId="20118"/>
    <cellStyle name="Komma 4 8 2 6" xfId="20119"/>
    <cellStyle name="Komma 4 8 2 6 2" xfId="20120"/>
    <cellStyle name="Komma 4 8 2 7" xfId="20121"/>
    <cellStyle name="Komma 4 8 2 7 2" xfId="20122"/>
    <cellStyle name="Komma 4 8 2 8" xfId="20123"/>
    <cellStyle name="Komma 4 8 2 9" xfId="20124"/>
    <cellStyle name="Komma 4 8 2_Tabell 4.5-4.7" xfId="20093"/>
    <cellStyle name="Komma 4 8 3" xfId="1137"/>
    <cellStyle name="Komma 4 8 3 2" xfId="20126"/>
    <cellStyle name="Komma 4 8 3 2 2" xfId="20127"/>
    <cellStyle name="Komma 4 8 3 2 3" xfId="20128"/>
    <cellStyle name="Komma 4 8 3 3" xfId="20129"/>
    <cellStyle name="Komma 4 8 3 3 2" xfId="20130"/>
    <cellStyle name="Komma 4 8 3 3 3" xfId="20131"/>
    <cellStyle name="Komma 4 8 3 4" xfId="20132"/>
    <cellStyle name="Komma 4 8 3 5" xfId="20133"/>
    <cellStyle name="Komma 4 8 3_Tabell 4.5-4.7" xfId="20125"/>
    <cellStyle name="Komma 4 8 4" xfId="20134"/>
    <cellStyle name="Komma 4 8 4 2" xfId="20135"/>
    <cellStyle name="Komma 4 8 4 2 2" xfId="20136"/>
    <cellStyle name="Komma 4 8 4 2 3" xfId="20137"/>
    <cellStyle name="Komma 4 8 4 3" xfId="20138"/>
    <cellStyle name="Komma 4 8 4 3 2" xfId="20139"/>
    <cellStyle name="Komma 4 8 4 3 3" xfId="20140"/>
    <cellStyle name="Komma 4 8 4 4" xfId="20141"/>
    <cellStyle name="Komma 4 8 4 5" xfId="20142"/>
    <cellStyle name="Komma 4 8 5" xfId="20143"/>
    <cellStyle name="Komma 4 8 5 2" xfId="20144"/>
    <cellStyle name="Komma 4 8 5 3" xfId="20145"/>
    <cellStyle name="Komma 4 8 6" xfId="20146"/>
    <cellStyle name="Komma 4 8 6 2" xfId="20147"/>
    <cellStyle name="Komma 4 8 6 3" xfId="20148"/>
    <cellStyle name="Komma 4 8 7" xfId="20149"/>
    <cellStyle name="Komma 4 8 7 2" xfId="20150"/>
    <cellStyle name="Komma 4 8 8" xfId="20151"/>
    <cellStyle name="Komma 4 8 8 2" xfId="20152"/>
    <cellStyle name="Komma 4 8 9" xfId="20153"/>
    <cellStyle name="Komma 4 8_Tabell 4.5-4.7" xfId="20090"/>
    <cellStyle name="Komma 4 9" xfId="1138"/>
    <cellStyle name="Komma 4 9 10" xfId="20155"/>
    <cellStyle name="Komma 4 9 2" xfId="1139"/>
    <cellStyle name="Komma 4 9 2 2" xfId="20157"/>
    <cellStyle name="Komma 4 9 2 2 2" xfId="20158"/>
    <cellStyle name="Komma 4 9 2 2 3" xfId="20159"/>
    <cellStyle name="Komma 4 9 2 3" xfId="20160"/>
    <cellStyle name="Komma 4 9 2 3 2" xfId="20161"/>
    <cellStyle name="Komma 4 9 2 3 3" xfId="20162"/>
    <cellStyle name="Komma 4 9 2 4" xfId="20163"/>
    <cellStyle name="Komma 4 9 2 5" xfId="20164"/>
    <cellStyle name="Komma 4 9 2_Tabell 4.5-4.7" xfId="20156"/>
    <cellStyle name="Komma 4 9 3" xfId="20165"/>
    <cellStyle name="Komma 4 9 3 2" xfId="20166"/>
    <cellStyle name="Komma 4 9 3 2 2" xfId="20167"/>
    <cellStyle name="Komma 4 9 3 2 3" xfId="20168"/>
    <cellStyle name="Komma 4 9 3 3" xfId="20169"/>
    <cellStyle name="Komma 4 9 3 3 2" xfId="20170"/>
    <cellStyle name="Komma 4 9 3 3 3" xfId="20171"/>
    <cellStyle name="Komma 4 9 3 4" xfId="20172"/>
    <cellStyle name="Komma 4 9 3 5" xfId="20173"/>
    <cellStyle name="Komma 4 9 4" xfId="20174"/>
    <cellStyle name="Komma 4 9 4 2" xfId="20175"/>
    <cellStyle name="Komma 4 9 4 3" xfId="20176"/>
    <cellStyle name="Komma 4 9 5" xfId="20177"/>
    <cellStyle name="Komma 4 9 5 2" xfId="20178"/>
    <cellStyle name="Komma 4 9 5 3" xfId="20179"/>
    <cellStyle name="Komma 4 9 6" xfId="20180"/>
    <cellStyle name="Komma 4 9 6 2" xfId="20181"/>
    <cellStyle name="Komma 4 9 7" xfId="20182"/>
    <cellStyle name="Komma 4 9 7 2" xfId="20183"/>
    <cellStyle name="Komma 4 9 8" xfId="20184"/>
    <cellStyle name="Komma 4 9 9" xfId="20185"/>
    <cellStyle name="Komma 4 9_Tabell 4.5-4.7" xfId="20154"/>
    <cellStyle name="Komma 4_Tabell 4.5-4.7" xfId="18808"/>
    <cellStyle name="Komma 5" xfId="1140"/>
    <cellStyle name="Komma 5 10" xfId="20187"/>
    <cellStyle name="Komma 5 11" xfId="20188"/>
    <cellStyle name="Komma 5 12" xfId="20189"/>
    <cellStyle name="Komma 5 2" xfId="1141"/>
    <cellStyle name="Komma 5 3" xfId="1142"/>
    <cellStyle name="Komma 5 4" xfId="1143"/>
    <cellStyle name="Komma 5 4 2" xfId="20191"/>
    <cellStyle name="Komma 5 4 2 2" xfId="20192"/>
    <cellStyle name="Komma 5 4 2 3" xfId="20193"/>
    <cellStyle name="Komma 5 4 3" xfId="20194"/>
    <cellStyle name="Komma 5 4 3 2" xfId="20195"/>
    <cellStyle name="Komma 5 4 3 3" xfId="20196"/>
    <cellStyle name="Komma 5 4 4" xfId="20197"/>
    <cellStyle name="Komma 5 4 5" xfId="20198"/>
    <cellStyle name="Komma 5 4_Tabell 4.5-4.7" xfId="20190"/>
    <cellStyle name="Komma 5 5" xfId="20199"/>
    <cellStyle name="Komma 5 5 2" xfId="20200"/>
    <cellStyle name="Komma 5 5 2 2" xfId="20201"/>
    <cellStyle name="Komma 5 5 2 3" xfId="20202"/>
    <cellStyle name="Komma 5 5 3" xfId="20203"/>
    <cellStyle name="Komma 5 5 3 2" xfId="20204"/>
    <cellStyle name="Komma 5 5 3 3" xfId="20205"/>
    <cellStyle name="Komma 5 5 4" xfId="20206"/>
    <cellStyle name="Komma 5 5 5" xfId="20207"/>
    <cellStyle name="Komma 5 6" xfId="20208"/>
    <cellStyle name="Komma 5 6 2" xfId="20209"/>
    <cellStyle name="Komma 5 6 3" xfId="20210"/>
    <cellStyle name="Komma 5 7" xfId="20211"/>
    <cellStyle name="Komma 5 7 2" xfId="20212"/>
    <cellStyle name="Komma 5 7 3" xfId="20213"/>
    <cellStyle name="Komma 5 8" xfId="20214"/>
    <cellStyle name="Komma 5 8 2" xfId="20215"/>
    <cellStyle name="Komma 5 9" xfId="20216"/>
    <cellStyle name="Komma 5 9 2" xfId="20217"/>
    <cellStyle name="Komma 5_Tabell 4.5-4.7" xfId="20186"/>
    <cellStyle name="Komma 6" xfId="1144"/>
    <cellStyle name="Komma 6 10" xfId="20219"/>
    <cellStyle name="Komma 6 11" xfId="20220"/>
    <cellStyle name="Komma 6 2" xfId="1145"/>
    <cellStyle name="Komma 6 2 10" xfId="20222"/>
    <cellStyle name="Komma 6 2 2" xfId="1146"/>
    <cellStyle name="Komma 6 2 2 2" xfId="20224"/>
    <cellStyle name="Komma 6 2 2 2 2" xfId="20225"/>
    <cellStyle name="Komma 6 2 2 2 3" xfId="20226"/>
    <cellStyle name="Komma 6 2 2 3" xfId="20227"/>
    <cellStyle name="Komma 6 2 2 3 2" xfId="20228"/>
    <cellStyle name="Komma 6 2 2 3 3" xfId="20229"/>
    <cellStyle name="Komma 6 2 2 4" xfId="20230"/>
    <cellStyle name="Komma 6 2 2 5" xfId="20231"/>
    <cellStyle name="Komma 6 2 2_Tabell 4.5-4.7" xfId="20223"/>
    <cellStyle name="Komma 6 2 3" xfId="20232"/>
    <cellStyle name="Komma 6 2 3 2" xfId="20233"/>
    <cellStyle name="Komma 6 2 3 2 2" xfId="20234"/>
    <cellStyle name="Komma 6 2 3 2 3" xfId="20235"/>
    <cellStyle name="Komma 6 2 3 3" xfId="20236"/>
    <cellStyle name="Komma 6 2 3 3 2" xfId="20237"/>
    <cellStyle name="Komma 6 2 3 3 3" xfId="20238"/>
    <cellStyle name="Komma 6 2 3 4" xfId="20239"/>
    <cellStyle name="Komma 6 2 3 5" xfId="20240"/>
    <cellStyle name="Komma 6 2 4" xfId="20241"/>
    <cellStyle name="Komma 6 2 4 2" xfId="20242"/>
    <cellStyle name="Komma 6 2 4 3" xfId="20243"/>
    <cellStyle name="Komma 6 2 5" xfId="20244"/>
    <cellStyle name="Komma 6 2 5 2" xfId="20245"/>
    <cellStyle name="Komma 6 2 5 3" xfId="20246"/>
    <cellStyle name="Komma 6 2 6" xfId="20247"/>
    <cellStyle name="Komma 6 2 6 2" xfId="20248"/>
    <cellStyle name="Komma 6 2 7" xfId="20249"/>
    <cellStyle name="Komma 6 2 7 2" xfId="20250"/>
    <cellStyle name="Komma 6 2 8" xfId="20251"/>
    <cellStyle name="Komma 6 2 9" xfId="20252"/>
    <cellStyle name="Komma 6 2_Tabell 4.5-4.7" xfId="20221"/>
    <cellStyle name="Komma 6 3" xfId="1147"/>
    <cellStyle name="Komma 6 3 2" xfId="20254"/>
    <cellStyle name="Komma 6 3 2 2" xfId="20255"/>
    <cellStyle name="Komma 6 3 2 3" xfId="20256"/>
    <cellStyle name="Komma 6 3 3" xfId="20257"/>
    <cellStyle name="Komma 6 3 3 2" xfId="20258"/>
    <cellStyle name="Komma 6 3 3 3" xfId="20259"/>
    <cellStyle name="Komma 6 3 4" xfId="20260"/>
    <cellStyle name="Komma 6 3 5" xfId="20261"/>
    <cellStyle name="Komma 6 3_Tabell 4.5-4.7" xfId="20253"/>
    <cellStyle name="Komma 6 4" xfId="20262"/>
    <cellStyle name="Komma 6 4 2" xfId="20263"/>
    <cellStyle name="Komma 6 4 2 2" xfId="20264"/>
    <cellStyle name="Komma 6 4 2 3" xfId="20265"/>
    <cellStyle name="Komma 6 4 3" xfId="20266"/>
    <cellStyle name="Komma 6 4 3 2" xfId="20267"/>
    <cellStyle name="Komma 6 4 3 3" xfId="20268"/>
    <cellStyle name="Komma 6 4 4" xfId="20269"/>
    <cellStyle name="Komma 6 4 5" xfId="20270"/>
    <cellStyle name="Komma 6 5" xfId="20271"/>
    <cellStyle name="Komma 6 5 2" xfId="20272"/>
    <cellStyle name="Komma 6 5 3" xfId="20273"/>
    <cellStyle name="Komma 6 6" xfId="20274"/>
    <cellStyle name="Komma 6 6 2" xfId="20275"/>
    <cellStyle name="Komma 6 6 3" xfId="20276"/>
    <cellStyle name="Komma 6 7" xfId="20277"/>
    <cellStyle name="Komma 6 7 2" xfId="20278"/>
    <cellStyle name="Komma 6 8" xfId="20279"/>
    <cellStyle name="Komma 6 8 2" xfId="20280"/>
    <cellStyle name="Komma 6 9" xfId="20281"/>
    <cellStyle name="Komma 6_Tabell 4.5-4.7" xfId="20218"/>
    <cellStyle name="Komma 7" xfId="1148"/>
    <cellStyle name="Komma 8" xfId="2000"/>
    <cellStyle name="Komma 8 2" xfId="20283"/>
    <cellStyle name="Komma 8 2 2" xfId="20284"/>
    <cellStyle name="Komma 8 2 3" xfId="20285"/>
    <cellStyle name="Komma 8 3" xfId="20286"/>
    <cellStyle name="Komma 8 3 2" xfId="20287"/>
    <cellStyle name="Komma 8 3 3" xfId="20288"/>
    <cellStyle name="Komma 8 4" xfId="20289"/>
    <cellStyle name="Komma 8 5" xfId="20290"/>
    <cellStyle name="Komma 8 6" xfId="20291"/>
    <cellStyle name="Komma 8_Tabell 4.5-4.7" xfId="20282"/>
    <cellStyle name="Komma 9" xfId="2005"/>
    <cellStyle name="Komma 9 2" xfId="20293"/>
    <cellStyle name="Komma 9 2 2" xfId="20294"/>
    <cellStyle name="Komma 9 2 3" xfId="20295"/>
    <cellStyle name="Komma 9 3" xfId="20296"/>
    <cellStyle name="Komma 9 3 2" xfId="20297"/>
    <cellStyle name="Komma 9 3 3" xfId="20298"/>
    <cellStyle name="Komma 9 4" xfId="20299"/>
    <cellStyle name="Komma 9 5" xfId="20300"/>
    <cellStyle name="Komma 9_Tabell 4.5-4.7" xfId="20292"/>
    <cellStyle name="Merknad 10" xfId="20301"/>
    <cellStyle name="Merknad 2" xfId="1149"/>
    <cellStyle name="Merknad 2 2" xfId="1150"/>
    <cellStyle name="Merknad 2 2 10" xfId="20304"/>
    <cellStyle name="Merknad 2 2 11" xfId="20305"/>
    <cellStyle name="Merknad 2 2 2" xfId="1151"/>
    <cellStyle name="Merknad 2 2 2 10" xfId="20307"/>
    <cellStyle name="Merknad 2 2 2 2" xfId="1152"/>
    <cellStyle name="Merknad 2 2 2 2 2" xfId="20309"/>
    <cellStyle name="Merknad 2 2 2 2 2 2" xfId="20310"/>
    <cellStyle name="Merknad 2 2 2 2 2 3" xfId="20311"/>
    <cellStyle name="Merknad 2 2 2 2 3" xfId="20312"/>
    <cellStyle name="Merknad 2 2 2 2 3 2" xfId="20313"/>
    <cellStyle name="Merknad 2 2 2 2 3 3" xfId="20314"/>
    <cellStyle name="Merknad 2 2 2 2 4" xfId="20315"/>
    <cellStyle name="Merknad 2 2 2 2 5" xfId="20316"/>
    <cellStyle name="Merknad 2 2 2 2_Tabell 4.5-4.7" xfId="20308"/>
    <cellStyle name="Merknad 2 2 2 3" xfId="20317"/>
    <cellStyle name="Merknad 2 2 2 3 2" xfId="20318"/>
    <cellStyle name="Merknad 2 2 2 3 2 2" xfId="20319"/>
    <cellStyle name="Merknad 2 2 2 3 2 3" xfId="20320"/>
    <cellStyle name="Merknad 2 2 2 3 3" xfId="20321"/>
    <cellStyle name="Merknad 2 2 2 3 3 2" xfId="20322"/>
    <cellStyle name="Merknad 2 2 2 3 3 3" xfId="20323"/>
    <cellStyle name="Merknad 2 2 2 3 4" xfId="20324"/>
    <cellStyle name="Merknad 2 2 2 3 5" xfId="20325"/>
    <cellStyle name="Merknad 2 2 2 4" xfId="20326"/>
    <cellStyle name="Merknad 2 2 2 4 2" xfId="20327"/>
    <cellStyle name="Merknad 2 2 2 4 3" xfId="20328"/>
    <cellStyle name="Merknad 2 2 2 5" xfId="20329"/>
    <cellStyle name="Merknad 2 2 2 5 2" xfId="20330"/>
    <cellStyle name="Merknad 2 2 2 5 3" xfId="20331"/>
    <cellStyle name="Merknad 2 2 2 6" xfId="20332"/>
    <cellStyle name="Merknad 2 2 2 6 2" xfId="20333"/>
    <cellStyle name="Merknad 2 2 2 7" xfId="20334"/>
    <cellStyle name="Merknad 2 2 2 7 2" xfId="20335"/>
    <cellStyle name="Merknad 2 2 2 8" xfId="20336"/>
    <cellStyle name="Merknad 2 2 2 9" xfId="20337"/>
    <cellStyle name="Merknad 2 2 2_Tabell 4.5-4.7" xfId="20306"/>
    <cellStyle name="Merknad 2 2 3" xfId="1153"/>
    <cellStyle name="Merknad 2 2 3 2" xfId="20339"/>
    <cellStyle name="Merknad 2 2 3 2 2" xfId="20340"/>
    <cellStyle name="Merknad 2 2 3 2 3" xfId="20341"/>
    <cellStyle name="Merknad 2 2 3 3" xfId="20342"/>
    <cellStyle name="Merknad 2 2 3 3 2" xfId="20343"/>
    <cellStyle name="Merknad 2 2 3 3 3" xfId="20344"/>
    <cellStyle name="Merknad 2 2 3 4" xfId="20345"/>
    <cellStyle name="Merknad 2 2 3 5" xfId="20346"/>
    <cellStyle name="Merknad 2 2 3_Tabell 4.5-4.7" xfId="20338"/>
    <cellStyle name="Merknad 2 2 4" xfId="20347"/>
    <cellStyle name="Merknad 2 2 4 2" xfId="20348"/>
    <cellStyle name="Merknad 2 2 4 2 2" xfId="20349"/>
    <cellStyle name="Merknad 2 2 4 2 3" xfId="20350"/>
    <cellStyle name="Merknad 2 2 4 3" xfId="20351"/>
    <cellStyle name="Merknad 2 2 4 3 2" xfId="20352"/>
    <cellStyle name="Merknad 2 2 4 3 3" xfId="20353"/>
    <cellStyle name="Merknad 2 2 4 4" xfId="20354"/>
    <cellStyle name="Merknad 2 2 4 5" xfId="20355"/>
    <cellStyle name="Merknad 2 2 5" xfId="20356"/>
    <cellStyle name="Merknad 2 2 5 2" xfId="20357"/>
    <cellStyle name="Merknad 2 2 5 3" xfId="20358"/>
    <cellStyle name="Merknad 2 2 6" xfId="20359"/>
    <cellStyle name="Merknad 2 2 6 2" xfId="20360"/>
    <cellStyle name="Merknad 2 2 6 3" xfId="20361"/>
    <cellStyle name="Merknad 2 2 7" xfId="20362"/>
    <cellStyle name="Merknad 2 2 7 2" xfId="20363"/>
    <cellStyle name="Merknad 2 2 8" xfId="20364"/>
    <cellStyle name="Merknad 2 2 8 2" xfId="20365"/>
    <cellStyle name="Merknad 2 2 9" xfId="20366"/>
    <cellStyle name="Merknad 2 2_Tabell 4.5-4.7" xfId="20303"/>
    <cellStyle name="Merknad 2 3" xfId="1154"/>
    <cellStyle name="Merknad 2 4" xfId="1155"/>
    <cellStyle name="Merknad 2 4 10" xfId="20368"/>
    <cellStyle name="Merknad 2 4 2" xfId="1156"/>
    <cellStyle name="Merknad 2 4 2 2" xfId="20370"/>
    <cellStyle name="Merknad 2 4 2 2 2" xfId="20371"/>
    <cellStyle name="Merknad 2 4 2 2 3" xfId="20372"/>
    <cellStyle name="Merknad 2 4 2 3" xfId="20373"/>
    <cellStyle name="Merknad 2 4 2 3 2" xfId="20374"/>
    <cellStyle name="Merknad 2 4 2 3 3" xfId="20375"/>
    <cellStyle name="Merknad 2 4 2 4" xfId="20376"/>
    <cellStyle name="Merknad 2 4 2 5" xfId="20377"/>
    <cellStyle name="Merknad 2 4 2_Tabell 4.5-4.7" xfId="20369"/>
    <cellStyle name="Merknad 2 4 3" xfId="20378"/>
    <cellStyle name="Merknad 2 4 3 2" xfId="20379"/>
    <cellStyle name="Merknad 2 4 3 2 2" xfId="20380"/>
    <cellStyle name="Merknad 2 4 3 2 3" xfId="20381"/>
    <cellStyle name="Merknad 2 4 3 3" xfId="20382"/>
    <cellStyle name="Merknad 2 4 3 3 2" xfId="20383"/>
    <cellStyle name="Merknad 2 4 3 3 3" xfId="20384"/>
    <cellStyle name="Merknad 2 4 3 4" xfId="20385"/>
    <cellStyle name="Merknad 2 4 3 5" xfId="20386"/>
    <cellStyle name="Merknad 2 4 4" xfId="20387"/>
    <cellStyle name="Merknad 2 4 4 2" xfId="20388"/>
    <cellStyle name="Merknad 2 4 4 3" xfId="20389"/>
    <cellStyle name="Merknad 2 4 5" xfId="20390"/>
    <cellStyle name="Merknad 2 4 5 2" xfId="20391"/>
    <cellStyle name="Merknad 2 4 5 3" xfId="20392"/>
    <cellStyle name="Merknad 2 4 6" xfId="20393"/>
    <cellStyle name="Merknad 2 4 6 2" xfId="20394"/>
    <cellStyle name="Merknad 2 4 7" xfId="20395"/>
    <cellStyle name="Merknad 2 4 7 2" xfId="20396"/>
    <cellStyle name="Merknad 2 4 8" xfId="20397"/>
    <cellStyle name="Merknad 2 4 9" xfId="20398"/>
    <cellStyle name="Merknad 2 4_Tabell 4.5-4.7" xfId="20367"/>
    <cellStyle name="Merknad 2 5" xfId="1157"/>
    <cellStyle name="Merknad 2 5 10" xfId="20400"/>
    <cellStyle name="Merknad 2 5 2" xfId="20401"/>
    <cellStyle name="Merknad 2 5 2 2" xfId="20402"/>
    <cellStyle name="Merknad 2 5 2 2 2" xfId="20403"/>
    <cellStyle name="Merknad 2 5 2 2 3" xfId="20404"/>
    <cellStyle name="Merknad 2 5 2 3" xfId="20405"/>
    <cellStyle name="Merknad 2 5 2 3 2" xfId="20406"/>
    <cellStyle name="Merknad 2 5 2 3 3" xfId="20407"/>
    <cellStyle name="Merknad 2 5 2 4" xfId="20408"/>
    <cellStyle name="Merknad 2 5 2 5" xfId="20409"/>
    <cellStyle name="Merknad 2 5 3" xfId="20410"/>
    <cellStyle name="Merknad 2 5 3 2" xfId="20411"/>
    <cellStyle name="Merknad 2 5 3 2 2" xfId="20412"/>
    <cellStyle name="Merknad 2 5 3 2 3" xfId="20413"/>
    <cellStyle name="Merknad 2 5 3 3" xfId="20414"/>
    <cellStyle name="Merknad 2 5 3 3 2" xfId="20415"/>
    <cellStyle name="Merknad 2 5 3 3 3" xfId="20416"/>
    <cellStyle name="Merknad 2 5 3 4" xfId="20417"/>
    <cellStyle name="Merknad 2 5 3 5" xfId="20418"/>
    <cellStyle name="Merknad 2 5 4" xfId="20419"/>
    <cellStyle name="Merknad 2 5 4 2" xfId="20420"/>
    <cellStyle name="Merknad 2 5 4 3" xfId="20421"/>
    <cellStyle name="Merknad 2 5 5" xfId="20422"/>
    <cellStyle name="Merknad 2 5 5 2" xfId="20423"/>
    <cellStyle name="Merknad 2 5 5 3" xfId="20424"/>
    <cellStyle name="Merknad 2 5 6" xfId="20425"/>
    <cellStyle name="Merknad 2 5 6 2" xfId="20426"/>
    <cellStyle name="Merknad 2 5 7" xfId="20427"/>
    <cellStyle name="Merknad 2 5 7 2" xfId="20428"/>
    <cellStyle name="Merknad 2 5 8" xfId="20429"/>
    <cellStyle name="Merknad 2 5 9" xfId="20430"/>
    <cellStyle name="Merknad 2 5_Tabell 4.5-4.7" xfId="20399"/>
    <cellStyle name="Merknad 2 6" xfId="20431"/>
    <cellStyle name="Merknad 2_Tabell 4.5-4.7" xfId="20302"/>
    <cellStyle name="Merknad 3" xfId="1158"/>
    <cellStyle name="Merknad 3 10" xfId="1159"/>
    <cellStyle name="Merknad 3 10 2" xfId="20434"/>
    <cellStyle name="Merknad 3 10 2 2" xfId="20435"/>
    <cellStyle name="Merknad 3 10 2 3" xfId="20436"/>
    <cellStyle name="Merknad 3 10 3" xfId="20437"/>
    <cellStyle name="Merknad 3 10 3 2" xfId="20438"/>
    <cellStyle name="Merknad 3 10 3 3" xfId="20439"/>
    <cellStyle name="Merknad 3 10 4" xfId="20440"/>
    <cellStyle name="Merknad 3 10 5" xfId="20441"/>
    <cellStyle name="Merknad 3 10_Tabell 4.5-4.7" xfId="20433"/>
    <cellStyle name="Merknad 3 11" xfId="20442"/>
    <cellStyle name="Merknad 3 11 2" xfId="20443"/>
    <cellStyle name="Merknad 3 11 2 2" xfId="20444"/>
    <cellStyle name="Merknad 3 11 2 3" xfId="20445"/>
    <cellStyle name="Merknad 3 11 3" xfId="20446"/>
    <cellStyle name="Merknad 3 11 3 2" xfId="20447"/>
    <cellStyle name="Merknad 3 11 3 3" xfId="20448"/>
    <cellStyle name="Merknad 3 11 4" xfId="20449"/>
    <cellStyle name="Merknad 3 11 5" xfId="20450"/>
    <cellStyle name="Merknad 3 12" xfId="20451"/>
    <cellStyle name="Merknad 3 12 2" xfId="20452"/>
    <cellStyle name="Merknad 3 12 3" xfId="20453"/>
    <cellStyle name="Merknad 3 13" xfId="20454"/>
    <cellStyle name="Merknad 3 13 2" xfId="20455"/>
    <cellStyle name="Merknad 3 13 3" xfId="20456"/>
    <cellStyle name="Merknad 3 14" xfId="20457"/>
    <cellStyle name="Merknad 3 14 2" xfId="20458"/>
    <cellStyle name="Merknad 3 15" xfId="20459"/>
    <cellStyle name="Merknad 3 15 2" xfId="20460"/>
    <cellStyle name="Merknad 3 16" xfId="20461"/>
    <cellStyle name="Merknad 3 17" xfId="20462"/>
    <cellStyle name="Merknad 3 18" xfId="20463"/>
    <cellStyle name="Merknad 3 2" xfId="1160"/>
    <cellStyle name="Merknad 3 2 10" xfId="20465"/>
    <cellStyle name="Merknad 3 2 10 2" xfId="20466"/>
    <cellStyle name="Merknad 3 2 11" xfId="20467"/>
    <cellStyle name="Merknad 3 2 12" xfId="20468"/>
    <cellStyle name="Merknad 3 2 13" xfId="20469"/>
    <cellStyle name="Merknad 3 2 2" xfId="1161"/>
    <cellStyle name="Merknad 3 2 2 10" xfId="20471"/>
    <cellStyle name="Merknad 3 2 2 11" xfId="20472"/>
    <cellStyle name="Merknad 3 2 2 12" xfId="20473"/>
    <cellStyle name="Merknad 3 2 2 2" xfId="1162"/>
    <cellStyle name="Merknad 3 2 2 2 10" xfId="20475"/>
    <cellStyle name="Merknad 3 2 2 2 11" xfId="20476"/>
    <cellStyle name="Merknad 3 2 2 2 2" xfId="1163"/>
    <cellStyle name="Merknad 3 2 2 2 2 10" xfId="20478"/>
    <cellStyle name="Merknad 3 2 2 2 2 2" xfId="1164"/>
    <cellStyle name="Merknad 3 2 2 2 2 2 2" xfId="20480"/>
    <cellStyle name="Merknad 3 2 2 2 2 2 2 2" xfId="20481"/>
    <cellStyle name="Merknad 3 2 2 2 2 2 2 3" xfId="20482"/>
    <cellStyle name="Merknad 3 2 2 2 2 2 3" xfId="20483"/>
    <cellStyle name="Merknad 3 2 2 2 2 2 3 2" xfId="20484"/>
    <cellStyle name="Merknad 3 2 2 2 2 2 3 3" xfId="20485"/>
    <cellStyle name="Merknad 3 2 2 2 2 2 4" xfId="20486"/>
    <cellStyle name="Merknad 3 2 2 2 2 2 5" xfId="20487"/>
    <cellStyle name="Merknad 3 2 2 2 2 2_Tabell 4.5-4.7" xfId="20479"/>
    <cellStyle name="Merknad 3 2 2 2 2 3" xfId="20488"/>
    <cellStyle name="Merknad 3 2 2 2 2 3 2" xfId="20489"/>
    <cellStyle name="Merknad 3 2 2 2 2 3 2 2" xfId="20490"/>
    <cellStyle name="Merknad 3 2 2 2 2 3 2 3" xfId="20491"/>
    <cellStyle name="Merknad 3 2 2 2 2 3 3" xfId="20492"/>
    <cellStyle name="Merknad 3 2 2 2 2 3 3 2" xfId="20493"/>
    <cellStyle name="Merknad 3 2 2 2 2 3 3 3" xfId="20494"/>
    <cellStyle name="Merknad 3 2 2 2 2 3 4" xfId="20495"/>
    <cellStyle name="Merknad 3 2 2 2 2 3 5" xfId="20496"/>
    <cellStyle name="Merknad 3 2 2 2 2 4" xfId="20497"/>
    <cellStyle name="Merknad 3 2 2 2 2 4 2" xfId="20498"/>
    <cellStyle name="Merknad 3 2 2 2 2 4 3" xfId="20499"/>
    <cellStyle name="Merknad 3 2 2 2 2 5" xfId="20500"/>
    <cellStyle name="Merknad 3 2 2 2 2 5 2" xfId="20501"/>
    <cellStyle name="Merknad 3 2 2 2 2 5 3" xfId="20502"/>
    <cellStyle name="Merknad 3 2 2 2 2 6" xfId="20503"/>
    <cellStyle name="Merknad 3 2 2 2 2 6 2" xfId="20504"/>
    <cellStyle name="Merknad 3 2 2 2 2 7" xfId="20505"/>
    <cellStyle name="Merknad 3 2 2 2 2 7 2" xfId="20506"/>
    <cellStyle name="Merknad 3 2 2 2 2 8" xfId="20507"/>
    <cellStyle name="Merknad 3 2 2 2 2 9" xfId="20508"/>
    <cellStyle name="Merknad 3 2 2 2 2_Tabell 4.5-4.7" xfId="20477"/>
    <cellStyle name="Merknad 3 2 2 2 3" xfId="1165"/>
    <cellStyle name="Merknad 3 2 2 2 3 2" xfId="20510"/>
    <cellStyle name="Merknad 3 2 2 2 3 2 2" xfId="20511"/>
    <cellStyle name="Merknad 3 2 2 2 3 2 3" xfId="20512"/>
    <cellStyle name="Merknad 3 2 2 2 3 3" xfId="20513"/>
    <cellStyle name="Merknad 3 2 2 2 3 3 2" xfId="20514"/>
    <cellStyle name="Merknad 3 2 2 2 3 3 3" xfId="20515"/>
    <cellStyle name="Merknad 3 2 2 2 3 4" xfId="20516"/>
    <cellStyle name="Merknad 3 2 2 2 3 5" xfId="20517"/>
    <cellStyle name="Merknad 3 2 2 2 3_Tabell 4.5-4.7" xfId="20509"/>
    <cellStyle name="Merknad 3 2 2 2 4" xfId="20518"/>
    <cellStyle name="Merknad 3 2 2 2 4 2" xfId="20519"/>
    <cellStyle name="Merknad 3 2 2 2 4 2 2" xfId="20520"/>
    <cellStyle name="Merknad 3 2 2 2 4 2 3" xfId="20521"/>
    <cellStyle name="Merknad 3 2 2 2 4 3" xfId="20522"/>
    <cellStyle name="Merknad 3 2 2 2 4 3 2" xfId="20523"/>
    <cellStyle name="Merknad 3 2 2 2 4 3 3" xfId="20524"/>
    <cellStyle name="Merknad 3 2 2 2 4 4" xfId="20525"/>
    <cellStyle name="Merknad 3 2 2 2 4 5" xfId="20526"/>
    <cellStyle name="Merknad 3 2 2 2 5" xfId="20527"/>
    <cellStyle name="Merknad 3 2 2 2 5 2" xfId="20528"/>
    <cellStyle name="Merknad 3 2 2 2 5 3" xfId="20529"/>
    <cellStyle name="Merknad 3 2 2 2 6" xfId="20530"/>
    <cellStyle name="Merknad 3 2 2 2 6 2" xfId="20531"/>
    <cellStyle name="Merknad 3 2 2 2 6 3" xfId="20532"/>
    <cellStyle name="Merknad 3 2 2 2 7" xfId="20533"/>
    <cellStyle name="Merknad 3 2 2 2 7 2" xfId="20534"/>
    <cellStyle name="Merknad 3 2 2 2 8" xfId="20535"/>
    <cellStyle name="Merknad 3 2 2 2 8 2" xfId="20536"/>
    <cellStyle name="Merknad 3 2 2 2 9" xfId="20537"/>
    <cellStyle name="Merknad 3 2 2 2_Tabell 4.5-4.7" xfId="20474"/>
    <cellStyle name="Merknad 3 2 2 3" xfId="1166"/>
    <cellStyle name="Merknad 3 2 2 3 10" xfId="20539"/>
    <cellStyle name="Merknad 3 2 2 3 2" xfId="1167"/>
    <cellStyle name="Merknad 3 2 2 3 2 2" xfId="20541"/>
    <cellStyle name="Merknad 3 2 2 3 2 2 2" xfId="20542"/>
    <cellStyle name="Merknad 3 2 2 3 2 2 3" xfId="20543"/>
    <cellStyle name="Merknad 3 2 2 3 2 3" xfId="20544"/>
    <cellStyle name="Merknad 3 2 2 3 2 3 2" xfId="20545"/>
    <cellStyle name="Merknad 3 2 2 3 2 3 3" xfId="20546"/>
    <cellStyle name="Merknad 3 2 2 3 2 4" xfId="20547"/>
    <cellStyle name="Merknad 3 2 2 3 2 5" xfId="20548"/>
    <cellStyle name="Merknad 3 2 2 3 2_Tabell 4.5-4.7" xfId="20540"/>
    <cellStyle name="Merknad 3 2 2 3 3" xfId="20549"/>
    <cellStyle name="Merknad 3 2 2 3 3 2" xfId="20550"/>
    <cellStyle name="Merknad 3 2 2 3 3 2 2" xfId="20551"/>
    <cellStyle name="Merknad 3 2 2 3 3 2 3" xfId="20552"/>
    <cellStyle name="Merknad 3 2 2 3 3 3" xfId="20553"/>
    <cellStyle name="Merknad 3 2 2 3 3 3 2" xfId="20554"/>
    <cellStyle name="Merknad 3 2 2 3 3 3 3" xfId="20555"/>
    <cellStyle name="Merknad 3 2 2 3 3 4" xfId="20556"/>
    <cellStyle name="Merknad 3 2 2 3 3 5" xfId="20557"/>
    <cellStyle name="Merknad 3 2 2 3 4" xfId="20558"/>
    <cellStyle name="Merknad 3 2 2 3 4 2" xfId="20559"/>
    <cellStyle name="Merknad 3 2 2 3 4 3" xfId="20560"/>
    <cellStyle name="Merknad 3 2 2 3 5" xfId="20561"/>
    <cellStyle name="Merknad 3 2 2 3 5 2" xfId="20562"/>
    <cellStyle name="Merknad 3 2 2 3 5 3" xfId="20563"/>
    <cellStyle name="Merknad 3 2 2 3 6" xfId="20564"/>
    <cellStyle name="Merknad 3 2 2 3 6 2" xfId="20565"/>
    <cellStyle name="Merknad 3 2 2 3 7" xfId="20566"/>
    <cellStyle name="Merknad 3 2 2 3 7 2" xfId="20567"/>
    <cellStyle name="Merknad 3 2 2 3 8" xfId="20568"/>
    <cellStyle name="Merknad 3 2 2 3 9" xfId="20569"/>
    <cellStyle name="Merknad 3 2 2 3_Tabell 4.5-4.7" xfId="20538"/>
    <cellStyle name="Merknad 3 2 2 4" xfId="1168"/>
    <cellStyle name="Merknad 3 2 2 4 2" xfId="20571"/>
    <cellStyle name="Merknad 3 2 2 4 2 2" xfId="20572"/>
    <cellStyle name="Merknad 3 2 2 4 2 3" xfId="20573"/>
    <cellStyle name="Merknad 3 2 2 4 3" xfId="20574"/>
    <cellStyle name="Merknad 3 2 2 4 3 2" xfId="20575"/>
    <cellStyle name="Merknad 3 2 2 4 3 3" xfId="20576"/>
    <cellStyle name="Merknad 3 2 2 4 4" xfId="20577"/>
    <cellStyle name="Merknad 3 2 2 4 5" xfId="20578"/>
    <cellStyle name="Merknad 3 2 2 4_Tabell 4.5-4.7" xfId="20570"/>
    <cellStyle name="Merknad 3 2 2 5" xfId="20579"/>
    <cellStyle name="Merknad 3 2 2 5 2" xfId="20580"/>
    <cellStyle name="Merknad 3 2 2 5 2 2" xfId="20581"/>
    <cellStyle name="Merknad 3 2 2 5 2 3" xfId="20582"/>
    <cellStyle name="Merknad 3 2 2 5 3" xfId="20583"/>
    <cellStyle name="Merknad 3 2 2 5 3 2" xfId="20584"/>
    <cellStyle name="Merknad 3 2 2 5 3 3" xfId="20585"/>
    <cellStyle name="Merknad 3 2 2 5 4" xfId="20586"/>
    <cellStyle name="Merknad 3 2 2 5 5" xfId="20587"/>
    <cellStyle name="Merknad 3 2 2 6" xfId="20588"/>
    <cellStyle name="Merknad 3 2 2 6 2" xfId="20589"/>
    <cellStyle name="Merknad 3 2 2 6 3" xfId="20590"/>
    <cellStyle name="Merknad 3 2 2 7" xfId="20591"/>
    <cellStyle name="Merknad 3 2 2 7 2" xfId="20592"/>
    <cellStyle name="Merknad 3 2 2 7 3" xfId="20593"/>
    <cellStyle name="Merknad 3 2 2 8" xfId="20594"/>
    <cellStyle name="Merknad 3 2 2 8 2" xfId="20595"/>
    <cellStyle name="Merknad 3 2 2 9" xfId="20596"/>
    <cellStyle name="Merknad 3 2 2 9 2" xfId="20597"/>
    <cellStyle name="Merknad 3 2 2_Tabell 4.5-4.7" xfId="20470"/>
    <cellStyle name="Merknad 3 2 3" xfId="1169"/>
    <cellStyle name="Merknad 3 2 3 10" xfId="20599"/>
    <cellStyle name="Merknad 3 2 3 11" xfId="20600"/>
    <cellStyle name="Merknad 3 2 3 2" xfId="1170"/>
    <cellStyle name="Merknad 3 2 3 2 10" xfId="20602"/>
    <cellStyle name="Merknad 3 2 3 2 2" xfId="1171"/>
    <cellStyle name="Merknad 3 2 3 2 2 2" xfId="20604"/>
    <cellStyle name="Merknad 3 2 3 2 2 2 2" xfId="20605"/>
    <cellStyle name="Merknad 3 2 3 2 2 2 3" xfId="20606"/>
    <cellStyle name="Merknad 3 2 3 2 2 3" xfId="20607"/>
    <cellStyle name="Merknad 3 2 3 2 2 3 2" xfId="20608"/>
    <cellStyle name="Merknad 3 2 3 2 2 3 3" xfId="20609"/>
    <cellStyle name="Merknad 3 2 3 2 2 4" xfId="20610"/>
    <cellStyle name="Merknad 3 2 3 2 2 5" xfId="20611"/>
    <cellStyle name="Merknad 3 2 3 2 2_Tabell 4.5-4.7" xfId="20603"/>
    <cellStyle name="Merknad 3 2 3 2 3" xfId="20612"/>
    <cellStyle name="Merknad 3 2 3 2 3 2" xfId="20613"/>
    <cellStyle name="Merknad 3 2 3 2 3 2 2" xfId="20614"/>
    <cellStyle name="Merknad 3 2 3 2 3 2 3" xfId="20615"/>
    <cellStyle name="Merknad 3 2 3 2 3 3" xfId="20616"/>
    <cellStyle name="Merknad 3 2 3 2 3 3 2" xfId="20617"/>
    <cellStyle name="Merknad 3 2 3 2 3 3 3" xfId="20618"/>
    <cellStyle name="Merknad 3 2 3 2 3 4" xfId="20619"/>
    <cellStyle name="Merknad 3 2 3 2 3 5" xfId="20620"/>
    <cellStyle name="Merknad 3 2 3 2 4" xfId="20621"/>
    <cellStyle name="Merknad 3 2 3 2 4 2" xfId="20622"/>
    <cellStyle name="Merknad 3 2 3 2 4 3" xfId="20623"/>
    <cellStyle name="Merknad 3 2 3 2 5" xfId="20624"/>
    <cellStyle name="Merknad 3 2 3 2 5 2" xfId="20625"/>
    <cellStyle name="Merknad 3 2 3 2 5 3" xfId="20626"/>
    <cellStyle name="Merknad 3 2 3 2 6" xfId="20627"/>
    <cellStyle name="Merknad 3 2 3 2 6 2" xfId="20628"/>
    <cellStyle name="Merknad 3 2 3 2 7" xfId="20629"/>
    <cellStyle name="Merknad 3 2 3 2 7 2" xfId="20630"/>
    <cellStyle name="Merknad 3 2 3 2 8" xfId="20631"/>
    <cellStyle name="Merknad 3 2 3 2 9" xfId="20632"/>
    <cellStyle name="Merknad 3 2 3 2_Tabell 4.5-4.7" xfId="20601"/>
    <cellStyle name="Merknad 3 2 3 3" xfId="1172"/>
    <cellStyle name="Merknad 3 2 3 3 2" xfId="20634"/>
    <cellStyle name="Merknad 3 2 3 3 2 2" xfId="20635"/>
    <cellStyle name="Merknad 3 2 3 3 2 3" xfId="20636"/>
    <cellStyle name="Merknad 3 2 3 3 3" xfId="20637"/>
    <cellStyle name="Merknad 3 2 3 3 3 2" xfId="20638"/>
    <cellStyle name="Merknad 3 2 3 3 3 3" xfId="20639"/>
    <cellStyle name="Merknad 3 2 3 3 4" xfId="20640"/>
    <cellStyle name="Merknad 3 2 3 3 5" xfId="20641"/>
    <cellStyle name="Merknad 3 2 3 3_Tabell 4.5-4.7" xfId="20633"/>
    <cellStyle name="Merknad 3 2 3 4" xfId="20642"/>
    <cellStyle name="Merknad 3 2 3 4 2" xfId="20643"/>
    <cellStyle name="Merknad 3 2 3 4 2 2" xfId="20644"/>
    <cellStyle name="Merknad 3 2 3 4 2 3" xfId="20645"/>
    <cellStyle name="Merknad 3 2 3 4 3" xfId="20646"/>
    <cellStyle name="Merknad 3 2 3 4 3 2" xfId="20647"/>
    <cellStyle name="Merknad 3 2 3 4 3 3" xfId="20648"/>
    <cellStyle name="Merknad 3 2 3 4 4" xfId="20649"/>
    <cellStyle name="Merknad 3 2 3 4 5" xfId="20650"/>
    <cellStyle name="Merknad 3 2 3 5" xfId="20651"/>
    <cellStyle name="Merknad 3 2 3 5 2" xfId="20652"/>
    <cellStyle name="Merknad 3 2 3 5 3" xfId="20653"/>
    <cellStyle name="Merknad 3 2 3 6" xfId="20654"/>
    <cellStyle name="Merknad 3 2 3 6 2" xfId="20655"/>
    <cellStyle name="Merknad 3 2 3 6 3" xfId="20656"/>
    <cellStyle name="Merknad 3 2 3 7" xfId="20657"/>
    <cellStyle name="Merknad 3 2 3 7 2" xfId="20658"/>
    <cellStyle name="Merknad 3 2 3 8" xfId="20659"/>
    <cellStyle name="Merknad 3 2 3 8 2" xfId="20660"/>
    <cellStyle name="Merknad 3 2 3 9" xfId="20661"/>
    <cellStyle name="Merknad 3 2 3_Tabell 4.5-4.7" xfId="20598"/>
    <cellStyle name="Merknad 3 2 4" xfId="1173"/>
    <cellStyle name="Merknad 3 2 4 10" xfId="20663"/>
    <cellStyle name="Merknad 3 2 4 2" xfId="1174"/>
    <cellStyle name="Merknad 3 2 4 2 2" xfId="20665"/>
    <cellStyle name="Merknad 3 2 4 2 2 2" xfId="20666"/>
    <cellStyle name="Merknad 3 2 4 2 2 3" xfId="20667"/>
    <cellStyle name="Merknad 3 2 4 2 3" xfId="20668"/>
    <cellStyle name="Merknad 3 2 4 2 3 2" xfId="20669"/>
    <cellStyle name="Merknad 3 2 4 2 3 3" xfId="20670"/>
    <cellStyle name="Merknad 3 2 4 2 4" xfId="20671"/>
    <cellStyle name="Merknad 3 2 4 2 5" xfId="20672"/>
    <cellStyle name="Merknad 3 2 4 2_Tabell 4.5-4.7" xfId="20664"/>
    <cellStyle name="Merknad 3 2 4 3" xfId="20673"/>
    <cellStyle name="Merknad 3 2 4 3 2" xfId="20674"/>
    <cellStyle name="Merknad 3 2 4 3 2 2" xfId="20675"/>
    <cellStyle name="Merknad 3 2 4 3 2 3" xfId="20676"/>
    <cellStyle name="Merknad 3 2 4 3 3" xfId="20677"/>
    <cellStyle name="Merknad 3 2 4 3 3 2" xfId="20678"/>
    <cellStyle name="Merknad 3 2 4 3 3 3" xfId="20679"/>
    <cellStyle name="Merknad 3 2 4 3 4" xfId="20680"/>
    <cellStyle name="Merknad 3 2 4 3 5" xfId="20681"/>
    <cellStyle name="Merknad 3 2 4 4" xfId="20682"/>
    <cellStyle name="Merknad 3 2 4 4 2" xfId="20683"/>
    <cellStyle name="Merknad 3 2 4 4 3" xfId="20684"/>
    <cellStyle name="Merknad 3 2 4 5" xfId="20685"/>
    <cellStyle name="Merknad 3 2 4 5 2" xfId="20686"/>
    <cellStyle name="Merknad 3 2 4 5 3" xfId="20687"/>
    <cellStyle name="Merknad 3 2 4 6" xfId="20688"/>
    <cellStyle name="Merknad 3 2 4 6 2" xfId="20689"/>
    <cellStyle name="Merknad 3 2 4 7" xfId="20690"/>
    <cellStyle name="Merknad 3 2 4 7 2" xfId="20691"/>
    <cellStyle name="Merknad 3 2 4 8" xfId="20692"/>
    <cellStyle name="Merknad 3 2 4 9" xfId="20693"/>
    <cellStyle name="Merknad 3 2 4_Tabell 4.5-4.7" xfId="20662"/>
    <cellStyle name="Merknad 3 2 5" xfId="1175"/>
    <cellStyle name="Merknad 3 2 5 2" xfId="20695"/>
    <cellStyle name="Merknad 3 2 5 2 2" xfId="20696"/>
    <cellStyle name="Merknad 3 2 5 2 3" xfId="20697"/>
    <cellStyle name="Merknad 3 2 5 3" xfId="20698"/>
    <cellStyle name="Merknad 3 2 5 3 2" xfId="20699"/>
    <cellStyle name="Merknad 3 2 5 3 3" xfId="20700"/>
    <cellStyle name="Merknad 3 2 5 4" xfId="20701"/>
    <cellStyle name="Merknad 3 2 5 5" xfId="20702"/>
    <cellStyle name="Merknad 3 2 5_Tabell 4.5-4.7" xfId="20694"/>
    <cellStyle name="Merknad 3 2 6" xfId="20703"/>
    <cellStyle name="Merknad 3 2 6 2" xfId="20704"/>
    <cellStyle name="Merknad 3 2 6 2 2" xfId="20705"/>
    <cellStyle name="Merknad 3 2 6 2 3" xfId="20706"/>
    <cellStyle name="Merknad 3 2 6 3" xfId="20707"/>
    <cellStyle name="Merknad 3 2 6 3 2" xfId="20708"/>
    <cellStyle name="Merknad 3 2 6 3 3" xfId="20709"/>
    <cellStyle name="Merknad 3 2 6 4" xfId="20710"/>
    <cellStyle name="Merknad 3 2 6 5" xfId="20711"/>
    <cellStyle name="Merknad 3 2 7" xfId="20712"/>
    <cellStyle name="Merknad 3 2 7 2" xfId="20713"/>
    <cellStyle name="Merknad 3 2 7 3" xfId="20714"/>
    <cellStyle name="Merknad 3 2 8" xfId="20715"/>
    <cellStyle name="Merknad 3 2 8 2" xfId="20716"/>
    <cellStyle name="Merknad 3 2 8 3" xfId="20717"/>
    <cellStyle name="Merknad 3 2 9" xfId="20718"/>
    <cellStyle name="Merknad 3 2 9 2" xfId="20719"/>
    <cellStyle name="Merknad 3 2_Tabell 4.5-4.7" xfId="20464"/>
    <cellStyle name="Merknad 3 3" xfId="1176"/>
    <cellStyle name="Merknad 3 3 10" xfId="20721"/>
    <cellStyle name="Merknad 3 3 10 2" xfId="20722"/>
    <cellStyle name="Merknad 3 3 11" xfId="20723"/>
    <cellStyle name="Merknad 3 3 12" xfId="20724"/>
    <cellStyle name="Merknad 3 3 13" xfId="20725"/>
    <cellStyle name="Merknad 3 3 2" xfId="1177"/>
    <cellStyle name="Merknad 3 3 2 10" xfId="20727"/>
    <cellStyle name="Merknad 3 3 2 11" xfId="20728"/>
    <cellStyle name="Merknad 3 3 2 12" xfId="20729"/>
    <cellStyle name="Merknad 3 3 2 2" xfId="1178"/>
    <cellStyle name="Merknad 3 3 2 2 10" xfId="20731"/>
    <cellStyle name="Merknad 3 3 2 2 11" xfId="20732"/>
    <cellStyle name="Merknad 3 3 2 2 2" xfId="1179"/>
    <cellStyle name="Merknad 3 3 2 2 2 10" xfId="20734"/>
    <cellStyle name="Merknad 3 3 2 2 2 2" xfId="1180"/>
    <cellStyle name="Merknad 3 3 2 2 2 2 2" xfId="20736"/>
    <cellStyle name="Merknad 3 3 2 2 2 2 2 2" xfId="20737"/>
    <cellStyle name="Merknad 3 3 2 2 2 2 2 3" xfId="20738"/>
    <cellStyle name="Merknad 3 3 2 2 2 2 3" xfId="20739"/>
    <cellStyle name="Merknad 3 3 2 2 2 2 3 2" xfId="20740"/>
    <cellStyle name="Merknad 3 3 2 2 2 2 3 3" xfId="20741"/>
    <cellStyle name="Merknad 3 3 2 2 2 2 4" xfId="20742"/>
    <cellStyle name="Merknad 3 3 2 2 2 2 5" xfId="20743"/>
    <cellStyle name="Merknad 3 3 2 2 2 2_Tabell 4.5-4.7" xfId="20735"/>
    <cellStyle name="Merknad 3 3 2 2 2 3" xfId="20744"/>
    <cellStyle name="Merknad 3 3 2 2 2 3 2" xfId="20745"/>
    <cellStyle name="Merknad 3 3 2 2 2 3 2 2" xfId="20746"/>
    <cellStyle name="Merknad 3 3 2 2 2 3 2 3" xfId="20747"/>
    <cellStyle name="Merknad 3 3 2 2 2 3 3" xfId="20748"/>
    <cellStyle name="Merknad 3 3 2 2 2 3 3 2" xfId="20749"/>
    <cellStyle name="Merknad 3 3 2 2 2 3 3 3" xfId="20750"/>
    <cellStyle name="Merknad 3 3 2 2 2 3 4" xfId="20751"/>
    <cellStyle name="Merknad 3 3 2 2 2 3 5" xfId="20752"/>
    <cellStyle name="Merknad 3 3 2 2 2 4" xfId="20753"/>
    <cellStyle name="Merknad 3 3 2 2 2 4 2" xfId="20754"/>
    <cellStyle name="Merknad 3 3 2 2 2 4 3" xfId="20755"/>
    <cellStyle name="Merknad 3 3 2 2 2 5" xfId="20756"/>
    <cellStyle name="Merknad 3 3 2 2 2 5 2" xfId="20757"/>
    <cellStyle name="Merknad 3 3 2 2 2 5 3" xfId="20758"/>
    <cellStyle name="Merknad 3 3 2 2 2 6" xfId="20759"/>
    <cellStyle name="Merknad 3 3 2 2 2 6 2" xfId="20760"/>
    <cellStyle name="Merknad 3 3 2 2 2 7" xfId="20761"/>
    <cellStyle name="Merknad 3 3 2 2 2 7 2" xfId="20762"/>
    <cellStyle name="Merknad 3 3 2 2 2 8" xfId="20763"/>
    <cellStyle name="Merknad 3 3 2 2 2 9" xfId="20764"/>
    <cellStyle name="Merknad 3 3 2 2 2_Tabell 4.5-4.7" xfId="20733"/>
    <cellStyle name="Merknad 3 3 2 2 3" xfId="1181"/>
    <cellStyle name="Merknad 3 3 2 2 3 2" xfId="20766"/>
    <cellStyle name="Merknad 3 3 2 2 3 2 2" xfId="20767"/>
    <cellStyle name="Merknad 3 3 2 2 3 2 3" xfId="20768"/>
    <cellStyle name="Merknad 3 3 2 2 3 3" xfId="20769"/>
    <cellStyle name="Merknad 3 3 2 2 3 3 2" xfId="20770"/>
    <cellStyle name="Merknad 3 3 2 2 3 3 3" xfId="20771"/>
    <cellStyle name="Merknad 3 3 2 2 3 4" xfId="20772"/>
    <cellStyle name="Merknad 3 3 2 2 3 5" xfId="20773"/>
    <cellStyle name="Merknad 3 3 2 2 3_Tabell 4.5-4.7" xfId="20765"/>
    <cellStyle name="Merknad 3 3 2 2 4" xfId="20774"/>
    <cellStyle name="Merknad 3 3 2 2 4 2" xfId="20775"/>
    <cellStyle name="Merknad 3 3 2 2 4 2 2" xfId="20776"/>
    <cellStyle name="Merknad 3 3 2 2 4 2 3" xfId="20777"/>
    <cellStyle name="Merknad 3 3 2 2 4 3" xfId="20778"/>
    <cellStyle name="Merknad 3 3 2 2 4 3 2" xfId="20779"/>
    <cellStyle name="Merknad 3 3 2 2 4 3 3" xfId="20780"/>
    <cellStyle name="Merknad 3 3 2 2 4 4" xfId="20781"/>
    <cellStyle name="Merknad 3 3 2 2 4 5" xfId="20782"/>
    <cellStyle name="Merknad 3 3 2 2 5" xfId="20783"/>
    <cellStyle name="Merknad 3 3 2 2 5 2" xfId="20784"/>
    <cellStyle name="Merknad 3 3 2 2 5 3" xfId="20785"/>
    <cellStyle name="Merknad 3 3 2 2 6" xfId="20786"/>
    <cellStyle name="Merknad 3 3 2 2 6 2" xfId="20787"/>
    <cellStyle name="Merknad 3 3 2 2 6 3" xfId="20788"/>
    <cellStyle name="Merknad 3 3 2 2 7" xfId="20789"/>
    <cellStyle name="Merknad 3 3 2 2 7 2" xfId="20790"/>
    <cellStyle name="Merknad 3 3 2 2 8" xfId="20791"/>
    <cellStyle name="Merknad 3 3 2 2 8 2" xfId="20792"/>
    <cellStyle name="Merknad 3 3 2 2 9" xfId="20793"/>
    <cellStyle name="Merknad 3 3 2 2_Tabell 4.5-4.7" xfId="20730"/>
    <cellStyle name="Merknad 3 3 2 3" xfId="1182"/>
    <cellStyle name="Merknad 3 3 2 3 10" xfId="20795"/>
    <cellStyle name="Merknad 3 3 2 3 2" xfId="1183"/>
    <cellStyle name="Merknad 3 3 2 3 2 2" xfId="20797"/>
    <cellStyle name="Merknad 3 3 2 3 2 2 2" xfId="20798"/>
    <cellStyle name="Merknad 3 3 2 3 2 2 3" xfId="20799"/>
    <cellStyle name="Merknad 3 3 2 3 2 3" xfId="20800"/>
    <cellStyle name="Merknad 3 3 2 3 2 3 2" xfId="20801"/>
    <cellStyle name="Merknad 3 3 2 3 2 3 3" xfId="20802"/>
    <cellStyle name="Merknad 3 3 2 3 2 4" xfId="20803"/>
    <cellStyle name="Merknad 3 3 2 3 2 5" xfId="20804"/>
    <cellStyle name="Merknad 3 3 2 3 2_Tabell 4.5-4.7" xfId="20796"/>
    <cellStyle name="Merknad 3 3 2 3 3" xfId="20805"/>
    <cellStyle name="Merknad 3 3 2 3 3 2" xfId="20806"/>
    <cellStyle name="Merknad 3 3 2 3 3 2 2" xfId="20807"/>
    <cellStyle name="Merknad 3 3 2 3 3 2 3" xfId="20808"/>
    <cellStyle name="Merknad 3 3 2 3 3 3" xfId="20809"/>
    <cellStyle name="Merknad 3 3 2 3 3 3 2" xfId="20810"/>
    <cellStyle name="Merknad 3 3 2 3 3 3 3" xfId="20811"/>
    <cellStyle name="Merknad 3 3 2 3 3 4" xfId="20812"/>
    <cellStyle name="Merknad 3 3 2 3 3 5" xfId="20813"/>
    <cellStyle name="Merknad 3 3 2 3 4" xfId="20814"/>
    <cellStyle name="Merknad 3 3 2 3 4 2" xfId="20815"/>
    <cellStyle name="Merknad 3 3 2 3 4 3" xfId="20816"/>
    <cellStyle name="Merknad 3 3 2 3 5" xfId="20817"/>
    <cellStyle name="Merknad 3 3 2 3 5 2" xfId="20818"/>
    <cellStyle name="Merknad 3 3 2 3 5 3" xfId="20819"/>
    <cellStyle name="Merknad 3 3 2 3 6" xfId="20820"/>
    <cellStyle name="Merknad 3 3 2 3 6 2" xfId="20821"/>
    <cellStyle name="Merknad 3 3 2 3 7" xfId="20822"/>
    <cellStyle name="Merknad 3 3 2 3 7 2" xfId="20823"/>
    <cellStyle name="Merknad 3 3 2 3 8" xfId="20824"/>
    <cellStyle name="Merknad 3 3 2 3 9" xfId="20825"/>
    <cellStyle name="Merknad 3 3 2 3_Tabell 4.5-4.7" xfId="20794"/>
    <cellStyle name="Merknad 3 3 2 4" xfId="1184"/>
    <cellStyle name="Merknad 3 3 2 4 2" xfId="20827"/>
    <cellStyle name="Merknad 3 3 2 4 2 2" xfId="20828"/>
    <cellStyle name="Merknad 3 3 2 4 2 3" xfId="20829"/>
    <cellStyle name="Merknad 3 3 2 4 3" xfId="20830"/>
    <cellStyle name="Merknad 3 3 2 4 3 2" xfId="20831"/>
    <cellStyle name="Merknad 3 3 2 4 3 3" xfId="20832"/>
    <cellStyle name="Merknad 3 3 2 4 4" xfId="20833"/>
    <cellStyle name="Merknad 3 3 2 4 5" xfId="20834"/>
    <cellStyle name="Merknad 3 3 2 4_Tabell 4.5-4.7" xfId="20826"/>
    <cellStyle name="Merknad 3 3 2 5" xfId="20835"/>
    <cellStyle name="Merknad 3 3 2 5 2" xfId="20836"/>
    <cellStyle name="Merknad 3 3 2 5 2 2" xfId="20837"/>
    <cellStyle name="Merknad 3 3 2 5 2 3" xfId="20838"/>
    <cellStyle name="Merknad 3 3 2 5 3" xfId="20839"/>
    <cellStyle name="Merknad 3 3 2 5 3 2" xfId="20840"/>
    <cellStyle name="Merknad 3 3 2 5 3 3" xfId="20841"/>
    <cellStyle name="Merknad 3 3 2 5 4" xfId="20842"/>
    <cellStyle name="Merknad 3 3 2 5 5" xfId="20843"/>
    <cellStyle name="Merknad 3 3 2 6" xfId="20844"/>
    <cellStyle name="Merknad 3 3 2 6 2" xfId="20845"/>
    <cellStyle name="Merknad 3 3 2 6 3" xfId="20846"/>
    <cellStyle name="Merknad 3 3 2 7" xfId="20847"/>
    <cellStyle name="Merknad 3 3 2 7 2" xfId="20848"/>
    <cellStyle name="Merknad 3 3 2 7 3" xfId="20849"/>
    <cellStyle name="Merknad 3 3 2 8" xfId="20850"/>
    <cellStyle name="Merknad 3 3 2 8 2" xfId="20851"/>
    <cellStyle name="Merknad 3 3 2 9" xfId="20852"/>
    <cellStyle name="Merknad 3 3 2 9 2" xfId="20853"/>
    <cellStyle name="Merknad 3 3 2_Tabell 4.5-4.7" xfId="20726"/>
    <cellStyle name="Merknad 3 3 3" xfId="1185"/>
    <cellStyle name="Merknad 3 3 3 10" xfId="20855"/>
    <cellStyle name="Merknad 3 3 3 11" xfId="20856"/>
    <cellStyle name="Merknad 3 3 3 2" xfId="1186"/>
    <cellStyle name="Merknad 3 3 3 2 10" xfId="20858"/>
    <cellStyle name="Merknad 3 3 3 2 2" xfId="1187"/>
    <cellStyle name="Merknad 3 3 3 2 2 2" xfId="20860"/>
    <cellStyle name="Merknad 3 3 3 2 2 2 2" xfId="20861"/>
    <cellStyle name="Merknad 3 3 3 2 2 2 3" xfId="20862"/>
    <cellStyle name="Merknad 3 3 3 2 2 3" xfId="20863"/>
    <cellStyle name="Merknad 3 3 3 2 2 3 2" xfId="20864"/>
    <cellStyle name="Merknad 3 3 3 2 2 3 3" xfId="20865"/>
    <cellStyle name="Merknad 3 3 3 2 2 4" xfId="20866"/>
    <cellStyle name="Merknad 3 3 3 2 2 5" xfId="20867"/>
    <cellStyle name="Merknad 3 3 3 2 2_Tabell 4.5-4.7" xfId="20859"/>
    <cellStyle name="Merknad 3 3 3 2 3" xfId="20868"/>
    <cellStyle name="Merknad 3 3 3 2 3 2" xfId="20869"/>
    <cellStyle name="Merknad 3 3 3 2 3 2 2" xfId="20870"/>
    <cellStyle name="Merknad 3 3 3 2 3 2 3" xfId="20871"/>
    <cellStyle name="Merknad 3 3 3 2 3 3" xfId="20872"/>
    <cellStyle name="Merknad 3 3 3 2 3 3 2" xfId="20873"/>
    <cellStyle name="Merknad 3 3 3 2 3 3 3" xfId="20874"/>
    <cellStyle name="Merknad 3 3 3 2 3 4" xfId="20875"/>
    <cellStyle name="Merknad 3 3 3 2 3 5" xfId="20876"/>
    <cellStyle name="Merknad 3 3 3 2 4" xfId="20877"/>
    <cellStyle name="Merknad 3 3 3 2 4 2" xfId="20878"/>
    <cellStyle name="Merknad 3 3 3 2 4 3" xfId="20879"/>
    <cellStyle name="Merknad 3 3 3 2 5" xfId="20880"/>
    <cellStyle name="Merknad 3 3 3 2 5 2" xfId="20881"/>
    <cellStyle name="Merknad 3 3 3 2 5 3" xfId="20882"/>
    <cellStyle name="Merknad 3 3 3 2 6" xfId="20883"/>
    <cellStyle name="Merknad 3 3 3 2 6 2" xfId="20884"/>
    <cellStyle name="Merknad 3 3 3 2 7" xfId="20885"/>
    <cellStyle name="Merknad 3 3 3 2 7 2" xfId="20886"/>
    <cellStyle name="Merknad 3 3 3 2 8" xfId="20887"/>
    <cellStyle name="Merknad 3 3 3 2 9" xfId="20888"/>
    <cellStyle name="Merknad 3 3 3 2_Tabell 4.5-4.7" xfId="20857"/>
    <cellStyle name="Merknad 3 3 3 3" xfId="1188"/>
    <cellStyle name="Merknad 3 3 3 3 2" xfId="20890"/>
    <cellStyle name="Merknad 3 3 3 3 2 2" xfId="20891"/>
    <cellStyle name="Merknad 3 3 3 3 2 3" xfId="20892"/>
    <cellStyle name="Merknad 3 3 3 3 3" xfId="20893"/>
    <cellStyle name="Merknad 3 3 3 3 3 2" xfId="20894"/>
    <cellStyle name="Merknad 3 3 3 3 3 3" xfId="20895"/>
    <cellStyle name="Merknad 3 3 3 3 4" xfId="20896"/>
    <cellStyle name="Merknad 3 3 3 3 5" xfId="20897"/>
    <cellStyle name="Merknad 3 3 3 3_Tabell 4.5-4.7" xfId="20889"/>
    <cellStyle name="Merknad 3 3 3 4" xfId="20898"/>
    <cellStyle name="Merknad 3 3 3 4 2" xfId="20899"/>
    <cellStyle name="Merknad 3 3 3 4 2 2" xfId="20900"/>
    <cellStyle name="Merknad 3 3 3 4 2 3" xfId="20901"/>
    <cellStyle name="Merknad 3 3 3 4 3" xfId="20902"/>
    <cellStyle name="Merknad 3 3 3 4 3 2" xfId="20903"/>
    <cellStyle name="Merknad 3 3 3 4 3 3" xfId="20904"/>
    <cellStyle name="Merknad 3 3 3 4 4" xfId="20905"/>
    <cellStyle name="Merknad 3 3 3 4 5" xfId="20906"/>
    <cellStyle name="Merknad 3 3 3 5" xfId="20907"/>
    <cellStyle name="Merknad 3 3 3 5 2" xfId="20908"/>
    <cellStyle name="Merknad 3 3 3 5 3" xfId="20909"/>
    <cellStyle name="Merknad 3 3 3 6" xfId="20910"/>
    <cellStyle name="Merknad 3 3 3 6 2" xfId="20911"/>
    <cellStyle name="Merknad 3 3 3 6 3" xfId="20912"/>
    <cellStyle name="Merknad 3 3 3 7" xfId="20913"/>
    <cellStyle name="Merknad 3 3 3 7 2" xfId="20914"/>
    <cellStyle name="Merknad 3 3 3 8" xfId="20915"/>
    <cellStyle name="Merknad 3 3 3 8 2" xfId="20916"/>
    <cellStyle name="Merknad 3 3 3 9" xfId="20917"/>
    <cellStyle name="Merknad 3 3 3_Tabell 4.5-4.7" xfId="20854"/>
    <cellStyle name="Merknad 3 3 4" xfId="1189"/>
    <cellStyle name="Merknad 3 3 4 10" xfId="20919"/>
    <cellStyle name="Merknad 3 3 4 2" xfId="1190"/>
    <cellStyle name="Merknad 3 3 4 2 2" xfId="20921"/>
    <cellStyle name="Merknad 3 3 4 2 2 2" xfId="20922"/>
    <cellStyle name="Merknad 3 3 4 2 2 3" xfId="20923"/>
    <cellStyle name="Merknad 3 3 4 2 3" xfId="20924"/>
    <cellStyle name="Merknad 3 3 4 2 3 2" xfId="20925"/>
    <cellStyle name="Merknad 3 3 4 2 3 3" xfId="20926"/>
    <cellStyle name="Merknad 3 3 4 2 4" xfId="20927"/>
    <cellStyle name="Merknad 3 3 4 2 5" xfId="20928"/>
    <cellStyle name="Merknad 3 3 4 2_Tabell 4.5-4.7" xfId="20920"/>
    <cellStyle name="Merknad 3 3 4 3" xfId="20929"/>
    <cellStyle name="Merknad 3 3 4 3 2" xfId="20930"/>
    <cellStyle name="Merknad 3 3 4 3 2 2" xfId="20931"/>
    <cellStyle name="Merknad 3 3 4 3 2 3" xfId="20932"/>
    <cellStyle name="Merknad 3 3 4 3 3" xfId="20933"/>
    <cellStyle name="Merknad 3 3 4 3 3 2" xfId="20934"/>
    <cellStyle name="Merknad 3 3 4 3 3 3" xfId="20935"/>
    <cellStyle name="Merknad 3 3 4 3 4" xfId="20936"/>
    <cellStyle name="Merknad 3 3 4 3 5" xfId="20937"/>
    <cellStyle name="Merknad 3 3 4 4" xfId="20938"/>
    <cellStyle name="Merknad 3 3 4 4 2" xfId="20939"/>
    <cellStyle name="Merknad 3 3 4 4 3" xfId="20940"/>
    <cellStyle name="Merknad 3 3 4 5" xfId="20941"/>
    <cellStyle name="Merknad 3 3 4 5 2" xfId="20942"/>
    <cellStyle name="Merknad 3 3 4 5 3" xfId="20943"/>
    <cellStyle name="Merknad 3 3 4 6" xfId="20944"/>
    <cellStyle name="Merknad 3 3 4 6 2" xfId="20945"/>
    <cellStyle name="Merknad 3 3 4 7" xfId="20946"/>
    <cellStyle name="Merknad 3 3 4 7 2" xfId="20947"/>
    <cellStyle name="Merknad 3 3 4 8" xfId="20948"/>
    <cellStyle name="Merknad 3 3 4 9" xfId="20949"/>
    <cellStyle name="Merknad 3 3 4_Tabell 4.5-4.7" xfId="20918"/>
    <cellStyle name="Merknad 3 3 5" xfId="1191"/>
    <cellStyle name="Merknad 3 3 5 2" xfId="20951"/>
    <cellStyle name="Merknad 3 3 5 2 2" xfId="20952"/>
    <cellStyle name="Merknad 3 3 5 2 3" xfId="20953"/>
    <cellStyle name="Merknad 3 3 5 3" xfId="20954"/>
    <cellStyle name="Merknad 3 3 5 3 2" xfId="20955"/>
    <cellStyle name="Merknad 3 3 5 3 3" xfId="20956"/>
    <cellStyle name="Merknad 3 3 5 4" xfId="20957"/>
    <cellStyle name="Merknad 3 3 5 5" xfId="20958"/>
    <cellStyle name="Merknad 3 3 5_Tabell 4.5-4.7" xfId="20950"/>
    <cellStyle name="Merknad 3 3 6" xfId="20959"/>
    <cellStyle name="Merknad 3 3 6 2" xfId="20960"/>
    <cellStyle name="Merknad 3 3 6 2 2" xfId="20961"/>
    <cellStyle name="Merknad 3 3 6 2 3" xfId="20962"/>
    <cellStyle name="Merknad 3 3 6 3" xfId="20963"/>
    <cellStyle name="Merknad 3 3 6 3 2" xfId="20964"/>
    <cellStyle name="Merknad 3 3 6 3 3" xfId="20965"/>
    <cellStyle name="Merknad 3 3 6 4" xfId="20966"/>
    <cellStyle name="Merknad 3 3 6 5" xfId="20967"/>
    <cellStyle name="Merknad 3 3 7" xfId="20968"/>
    <cellStyle name="Merknad 3 3 7 2" xfId="20969"/>
    <cellStyle name="Merknad 3 3 7 3" xfId="20970"/>
    <cellStyle name="Merknad 3 3 8" xfId="20971"/>
    <cellStyle name="Merknad 3 3 8 2" xfId="20972"/>
    <cellStyle name="Merknad 3 3 8 3" xfId="20973"/>
    <cellStyle name="Merknad 3 3 9" xfId="20974"/>
    <cellStyle name="Merknad 3 3 9 2" xfId="20975"/>
    <cellStyle name="Merknad 3 3_Tabell 4.5-4.7" xfId="20720"/>
    <cellStyle name="Merknad 3 4" xfId="1192"/>
    <cellStyle name="Merknad 3 4 10" xfId="20977"/>
    <cellStyle name="Merknad 3 4 10 2" xfId="20978"/>
    <cellStyle name="Merknad 3 4 11" xfId="20979"/>
    <cellStyle name="Merknad 3 4 12" xfId="20980"/>
    <cellStyle name="Merknad 3 4 13" xfId="20981"/>
    <cellStyle name="Merknad 3 4 2" xfId="1193"/>
    <cellStyle name="Merknad 3 4 2 10" xfId="20983"/>
    <cellStyle name="Merknad 3 4 2 11" xfId="20984"/>
    <cellStyle name="Merknad 3 4 2 12" xfId="20985"/>
    <cellStyle name="Merknad 3 4 2 2" xfId="1194"/>
    <cellStyle name="Merknad 3 4 2 2 10" xfId="20987"/>
    <cellStyle name="Merknad 3 4 2 2 11" xfId="20988"/>
    <cellStyle name="Merknad 3 4 2 2 2" xfId="1195"/>
    <cellStyle name="Merknad 3 4 2 2 2 10" xfId="20990"/>
    <cellStyle name="Merknad 3 4 2 2 2 2" xfId="1196"/>
    <cellStyle name="Merknad 3 4 2 2 2 2 2" xfId="20992"/>
    <cellStyle name="Merknad 3 4 2 2 2 2 2 2" xfId="20993"/>
    <cellStyle name="Merknad 3 4 2 2 2 2 2 3" xfId="20994"/>
    <cellStyle name="Merknad 3 4 2 2 2 2 3" xfId="20995"/>
    <cellStyle name="Merknad 3 4 2 2 2 2 3 2" xfId="20996"/>
    <cellStyle name="Merknad 3 4 2 2 2 2 3 3" xfId="20997"/>
    <cellStyle name="Merknad 3 4 2 2 2 2 4" xfId="20998"/>
    <cellStyle name="Merknad 3 4 2 2 2 2 5" xfId="20999"/>
    <cellStyle name="Merknad 3 4 2 2 2 2_Tabell 4.5-4.7" xfId="20991"/>
    <cellStyle name="Merknad 3 4 2 2 2 3" xfId="21000"/>
    <cellStyle name="Merknad 3 4 2 2 2 3 2" xfId="21001"/>
    <cellStyle name="Merknad 3 4 2 2 2 3 2 2" xfId="21002"/>
    <cellStyle name="Merknad 3 4 2 2 2 3 2 3" xfId="21003"/>
    <cellStyle name="Merknad 3 4 2 2 2 3 3" xfId="21004"/>
    <cellStyle name="Merknad 3 4 2 2 2 3 3 2" xfId="21005"/>
    <cellStyle name="Merknad 3 4 2 2 2 3 3 3" xfId="21006"/>
    <cellStyle name="Merknad 3 4 2 2 2 3 4" xfId="21007"/>
    <cellStyle name="Merknad 3 4 2 2 2 3 5" xfId="21008"/>
    <cellStyle name="Merknad 3 4 2 2 2 4" xfId="21009"/>
    <cellStyle name="Merknad 3 4 2 2 2 4 2" xfId="21010"/>
    <cellStyle name="Merknad 3 4 2 2 2 4 3" xfId="21011"/>
    <cellStyle name="Merknad 3 4 2 2 2 5" xfId="21012"/>
    <cellStyle name="Merknad 3 4 2 2 2 5 2" xfId="21013"/>
    <cellStyle name="Merknad 3 4 2 2 2 5 3" xfId="21014"/>
    <cellStyle name="Merknad 3 4 2 2 2 6" xfId="21015"/>
    <cellStyle name="Merknad 3 4 2 2 2 6 2" xfId="21016"/>
    <cellStyle name="Merknad 3 4 2 2 2 7" xfId="21017"/>
    <cellStyle name="Merknad 3 4 2 2 2 7 2" xfId="21018"/>
    <cellStyle name="Merknad 3 4 2 2 2 8" xfId="21019"/>
    <cellStyle name="Merknad 3 4 2 2 2 9" xfId="21020"/>
    <cellStyle name="Merknad 3 4 2 2 2_Tabell 4.5-4.7" xfId="20989"/>
    <cellStyle name="Merknad 3 4 2 2 3" xfId="1197"/>
    <cellStyle name="Merknad 3 4 2 2 3 2" xfId="21022"/>
    <cellStyle name="Merknad 3 4 2 2 3 2 2" xfId="21023"/>
    <cellStyle name="Merknad 3 4 2 2 3 2 3" xfId="21024"/>
    <cellStyle name="Merknad 3 4 2 2 3 3" xfId="21025"/>
    <cellStyle name="Merknad 3 4 2 2 3 3 2" xfId="21026"/>
    <cellStyle name="Merknad 3 4 2 2 3 3 3" xfId="21027"/>
    <cellStyle name="Merknad 3 4 2 2 3 4" xfId="21028"/>
    <cellStyle name="Merknad 3 4 2 2 3 5" xfId="21029"/>
    <cellStyle name="Merknad 3 4 2 2 3_Tabell 4.5-4.7" xfId="21021"/>
    <cellStyle name="Merknad 3 4 2 2 4" xfId="21030"/>
    <cellStyle name="Merknad 3 4 2 2 4 2" xfId="21031"/>
    <cellStyle name="Merknad 3 4 2 2 4 2 2" xfId="21032"/>
    <cellStyle name="Merknad 3 4 2 2 4 2 3" xfId="21033"/>
    <cellStyle name="Merknad 3 4 2 2 4 3" xfId="21034"/>
    <cellStyle name="Merknad 3 4 2 2 4 3 2" xfId="21035"/>
    <cellStyle name="Merknad 3 4 2 2 4 3 3" xfId="21036"/>
    <cellStyle name="Merknad 3 4 2 2 4 4" xfId="21037"/>
    <cellStyle name="Merknad 3 4 2 2 4 5" xfId="21038"/>
    <cellStyle name="Merknad 3 4 2 2 5" xfId="21039"/>
    <cellStyle name="Merknad 3 4 2 2 5 2" xfId="21040"/>
    <cellStyle name="Merknad 3 4 2 2 5 3" xfId="21041"/>
    <cellStyle name="Merknad 3 4 2 2 6" xfId="21042"/>
    <cellStyle name="Merknad 3 4 2 2 6 2" xfId="21043"/>
    <cellStyle name="Merknad 3 4 2 2 6 3" xfId="21044"/>
    <cellStyle name="Merknad 3 4 2 2 7" xfId="21045"/>
    <cellStyle name="Merknad 3 4 2 2 7 2" xfId="21046"/>
    <cellStyle name="Merknad 3 4 2 2 8" xfId="21047"/>
    <cellStyle name="Merknad 3 4 2 2 8 2" xfId="21048"/>
    <cellStyle name="Merknad 3 4 2 2 9" xfId="21049"/>
    <cellStyle name="Merknad 3 4 2 2_Tabell 4.5-4.7" xfId="20986"/>
    <cellStyle name="Merknad 3 4 2 3" xfId="1198"/>
    <cellStyle name="Merknad 3 4 2 3 10" xfId="21051"/>
    <cellStyle name="Merknad 3 4 2 3 2" xfId="1199"/>
    <cellStyle name="Merknad 3 4 2 3 2 2" xfId="21053"/>
    <cellStyle name="Merknad 3 4 2 3 2 2 2" xfId="21054"/>
    <cellStyle name="Merknad 3 4 2 3 2 2 3" xfId="21055"/>
    <cellStyle name="Merknad 3 4 2 3 2 3" xfId="21056"/>
    <cellStyle name="Merknad 3 4 2 3 2 3 2" xfId="21057"/>
    <cellStyle name="Merknad 3 4 2 3 2 3 3" xfId="21058"/>
    <cellStyle name="Merknad 3 4 2 3 2 4" xfId="21059"/>
    <cellStyle name="Merknad 3 4 2 3 2 5" xfId="21060"/>
    <cellStyle name="Merknad 3 4 2 3 2_Tabell 4.5-4.7" xfId="21052"/>
    <cellStyle name="Merknad 3 4 2 3 3" xfId="21061"/>
    <cellStyle name="Merknad 3 4 2 3 3 2" xfId="21062"/>
    <cellStyle name="Merknad 3 4 2 3 3 2 2" xfId="21063"/>
    <cellStyle name="Merknad 3 4 2 3 3 2 3" xfId="21064"/>
    <cellStyle name="Merknad 3 4 2 3 3 3" xfId="21065"/>
    <cellStyle name="Merknad 3 4 2 3 3 3 2" xfId="21066"/>
    <cellStyle name="Merknad 3 4 2 3 3 3 3" xfId="21067"/>
    <cellStyle name="Merknad 3 4 2 3 3 4" xfId="21068"/>
    <cellStyle name="Merknad 3 4 2 3 3 5" xfId="21069"/>
    <cellStyle name="Merknad 3 4 2 3 4" xfId="21070"/>
    <cellStyle name="Merknad 3 4 2 3 4 2" xfId="21071"/>
    <cellStyle name="Merknad 3 4 2 3 4 3" xfId="21072"/>
    <cellStyle name="Merknad 3 4 2 3 5" xfId="21073"/>
    <cellStyle name="Merknad 3 4 2 3 5 2" xfId="21074"/>
    <cellStyle name="Merknad 3 4 2 3 5 3" xfId="21075"/>
    <cellStyle name="Merknad 3 4 2 3 6" xfId="21076"/>
    <cellStyle name="Merknad 3 4 2 3 6 2" xfId="21077"/>
    <cellStyle name="Merknad 3 4 2 3 7" xfId="21078"/>
    <cellStyle name="Merknad 3 4 2 3 7 2" xfId="21079"/>
    <cellStyle name="Merknad 3 4 2 3 8" xfId="21080"/>
    <cellStyle name="Merknad 3 4 2 3 9" xfId="21081"/>
    <cellStyle name="Merknad 3 4 2 3_Tabell 4.5-4.7" xfId="21050"/>
    <cellStyle name="Merknad 3 4 2 4" xfId="1200"/>
    <cellStyle name="Merknad 3 4 2 4 2" xfId="21083"/>
    <cellStyle name="Merknad 3 4 2 4 2 2" xfId="21084"/>
    <cellStyle name="Merknad 3 4 2 4 2 3" xfId="21085"/>
    <cellStyle name="Merknad 3 4 2 4 3" xfId="21086"/>
    <cellStyle name="Merknad 3 4 2 4 3 2" xfId="21087"/>
    <cellStyle name="Merknad 3 4 2 4 3 3" xfId="21088"/>
    <cellStyle name="Merknad 3 4 2 4 4" xfId="21089"/>
    <cellStyle name="Merknad 3 4 2 4 5" xfId="21090"/>
    <cellStyle name="Merknad 3 4 2 4_Tabell 4.5-4.7" xfId="21082"/>
    <cellStyle name="Merknad 3 4 2 5" xfId="21091"/>
    <cellStyle name="Merknad 3 4 2 5 2" xfId="21092"/>
    <cellStyle name="Merknad 3 4 2 5 2 2" xfId="21093"/>
    <cellStyle name="Merknad 3 4 2 5 2 3" xfId="21094"/>
    <cellStyle name="Merknad 3 4 2 5 3" xfId="21095"/>
    <cellStyle name="Merknad 3 4 2 5 3 2" xfId="21096"/>
    <cellStyle name="Merknad 3 4 2 5 3 3" xfId="21097"/>
    <cellStyle name="Merknad 3 4 2 5 4" xfId="21098"/>
    <cellStyle name="Merknad 3 4 2 5 5" xfId="21099"/>
    <cellStyle name="Merknad 3 4 2 6" xfId="21100"/>
    <cellStyle name="Merknad 3 4 2 6 2" xfId="21101"/>
    <cellStyle name="Merknad 3 4 2 6 3" xfId="21102"/>
    <cellStyle name="Merknad 3 4 2 7" xfId="21103"/>
    <cellStyle name="Merknad 3 4 2 7 2" xfId="21104"/>
    <cellStyle name="Merknad 3 4 2 7 3" xfId="21105"/>
    <cellStyle name="Merknad 3 4 2 8" xfId="21106"/>
    <cellStyle name="Merknad 3 4 2 8 2" xfId="21107"/>
    <cellStyle name="Merknad 3 4 2 9" xfId="21108"/>
    <cellStyle name="Merknad 3 4 2 9 2" xfId="21109"/>
    <cellStyle name="Merknad 3 4 2_Tabell 4.5-4.7" xfId="20982"/>
    <cellStyle name="Merknad 3 4 3" xfId="1201"/>
    <cellStyle name="Merknad 3 4 3 10" xfId="21111"/>
    <cellStyle name="Merknad 3 4 3 11" xfId="21112"/>
    <cellStyle name="Merknad 3 4 3 2" xfId="1202"/>
    <cellStyle name="Merknad 3 4 3 2 10" xfId="21114"/>
    <cellStyle name="Merknad 3 4 3 2 2" xfId="1203"/>
    <cellStyle name="Merknad 3 4 3 2 2 2" xfId="21116"/>
    <cellStyle name="Merknad 3 4 3 2 2 2 2" xfId="21117"/>
    <cellStyle name="Merknad 3 4 3 2 2 2 3" xfId="21118"/>
    <cellStyle name="Merknad 3 4 3 2 2 3" xfId="21119"/>
    <cellStyle name="Merknad 3 4 3 2 2 3 2" xfId="21120"/>
    <cellStyle name="Merknad 3 4 3 2 2 3 3" xfId="21121"/>
    <cellStyle name="Merknad 3 4 3 2 2 4" xfId="21122"/>
    <cellStyle name="Merknad 3 4 3 2 2 5" xfId="21123"/>
    <cellStyle name="Merknad 3 4 3 2 2_Tabell 4.5-4.7" xfId="21115"/>
    <cellStyle name="Merknad 3 4 3 2 3" xfId="21124"/>
    <cellStyle name="Merknad 3 4 3 2 3 2" xfId="21125"/>
    <cellStyle name="Merknad 3 4 3 2 3 2 2" xfId="21126"/>
    <cellStyle name="Merknad 3 4 3 2 3 2 3" xfId="21127"/>
    <cellStyle name="Merknad 3 4 3 2 3 3" xfId="21128"/>
    <cellStyle name="Merknad 3 4 3 2 3 3 2" xfId="21129"/>
    <cellStyle name="Merknad 3 4 3 2 3 3 3" xfId="21130"/>
    <cellStyle name="Merknad 3 4 3 2 3 4" xfId="21131"/>
    <cellStyle name="Merknad 3 4 3 2 3 5" xfId="21132"/>
    <cellStyle name="Merknad 3 4 3 2 4" xfId="21133"/>
    <cellStyle name="Merknad 3 4 3 2 4 2" xfId="21134"/>
    <cellStyle name="Merknad 3 4 3 2 4 3" xfId="21135"/>
    <cellStyle name="Merknad 3 4 3 2 5" xfId="21136"/>
    <cellStyle name="Merknad 3 4 3 2 5 2" xfId="21137"/>
    <cellStyle name="Merknad 3 4 3 2 5 3" xfId="21138"/>
    <cellStyle name="Merknad 3 4 3 2 6" xfId="21139"/>
    <cellStyle name="Merknad 3 4 3 2 6 2" xfId="21140"/>
    <cellStyle name="Merknad 3 4 3 2 7" xfId="21141"/>
    <cellStyle name="Merknad 3 4 3 2 7 2" xfId="21142"/>
    <cellStyle name="Merknad 3 4 3 2 8" xfId="21143"/>
    <cellStyle name="Merknad 3 4 3 2 9" xfId="21144"/>
    <cellStyle name="Merknad 3 4 3 2_Tabell 4.5-4.7" xfId="21113"/>
    <cellStyle name="Merknad 3 4 3 3" xfId="1204"/>
    <cellStyle name="Merknad 3 4 3 3 2" xfId="21146"/>
    <cellStyle name="Merknad 3 4 3 3 2 2" xfId="21147"/>
    <cellStyle name="Merknad 3 4 3 3 2 3" xfId="21148"/>
    <cellStyle name="Merknad 3 4 3 3 3" xfId="21149"/>
    <cellStyle name="Merknad 3 4 3 3 3 2" xfId="21150"/>
    <cellStyle name="Merknad 3 4 3 3 3 3" xfId="21151"/>
    <cellStyle name="Merknad 3 4 3 3 4" xfId="21152"/>
    <cellStyle name="Merknad 3 4 3 3 5" xfId="21153"/>
    <cellStyle name="Merknad 3 4 3 3_Tabell 4.5-4.7" xfId="21145"/>
    <cellStyle name="Merknad 3 4 3 4" xfId="21154"/>
    <cellStyle name="Merknad 3 4 3 4 2" xfId="21155"/>
    <cellStyle name="Merknad 3 4 3 4 2 2" xfId="21156"/>
    <cellStyle name="Merknad 3 4 3 4 2 3" xfId="21157"/>
    <cellStyle name="Merknad 3 4 3 4 3" xfId="21158"/>
    <cellStyle name="Merknad 3 4 3 4 3 2" xfId="21159"/>
    <cellStyle name="Merknad 3 4 3 4 3 3" xfId="21160"/>
    <cellStyle name="Merknad 3 4 3 4 4" xfId="21161"/>
    <cellStyle name="Merknad 3 4 3 4 5" xfId="21162"/>
    <cellStyle name="Merknad 3 4 3 5" xfId="21163"/>
    <cellStyle name="Merknad 3 4 3 5 2" xfId="21164"/>
    <cellStyle name="Merknad 3 4 3 5 3" xfId="21165"/>
    <cellStyle name="Merknad 3 4 3 6" xfId="21166"/>
    <cellStyle name="Merknad 3 4 3 6 2" xfId="21167"/>
    <cellStyle name="Merknad 3 4 3 6 3" xfId="21168"/>
    <cellStyle name="Merknad 3 4 3 7" xfId="21169"/>
    <cellStyle name="Merknad 3 4 3 7 2" xfId="21170"/>
    <cellStyle name="Merknad 3 4 3 8" xfId="21171"/>
    <cellStyle name="Merknad 3 4 3 8 2" xfId="21172"/>
    <cellStyle name="Merknad 3 4 3 9" xfId="21173"/>
    <cellStyle name="Merknad 3 4 3_Tabell 4.5-4.7" xfId="21110"/>
    <cellStyle name="Merknad 3 4 4" xfId="1205"/>
    <cellStyle name="Merknad 3 4 4 10" xfId="21175"/>
    <cellStyle name="Merknad 3 4 4 2" xfId="1206"/>
    <cellStyle name="Merknad 3 4 4 2 2" xfId="21177"/>
    <cellStyle name="Merknad 3 4 4 2 2 2" xfId="21178"/>
    <cellStyle name="Merknad 3 4 4 2 2 3" xfId="21179"/>
    <cellStyle name="Merknad 3 4 4 2 3" xfId="21180"/>
    <cellStyle name="Merknad 3 4 4 2 3 2" xfId="21181"/>
    <cellStyle name="Merknad 3 4 4 2 3 3" xfId="21182"/>
    <cellStyle name="Merknad 3 4 4 2 4" xfId="21183"/>
    <cellStyle name="Merknad 3 4 4 2 5" xfId="21184"/>
    <cellStyle name="Merknad 3 4 4 2_Tabell 4.5-4.7" xfId="21176"/>
    <cellStyle name="Merknad 3 4 4 3" xfId="21185"/>
    <cellStyle name="Merknad 3 4 4 3 2" xfId="21186"/>
    <cellStyle name="Merknad 3 4 4 3 2 2" xfId="21187"/>
    <cellStyle name="Merknad 3 4 4 3 2 3" xfId="21188"/>
    <cellStyle name="Merknad 3 4 4 3 3" xfId="21189"/>
    <cellStyle name="Merknad 3 4 4 3 3 2" xfId="21190"/>
    <cellStyle name="Merknad 3 4 4 3 3 3" xfId="21191"/>
    <cellStyle name="Merknad 3 4 4 3 4" xfId="21192"/>
    <cellStyle name="Merknad 3 4 4 3 5" xfId="21193"/>
    <cellStyle name="Merknad 3 4 4 4" xfId="21194"/>
    <cellStyle name="Merknad 3 4 4 4 2" xfId="21195"/>
    <cellStyle name="Merknad 3 4 4 4 3" xfId="21196"/>
    <cellStyle name="Merknad 3 4 4 5" xfId="21197"/>
    <cellStyle name="Merknad 3 4 4 5 2" xfId="21198"/>
    <cellStyle name="Merknad 3 4 4 5 3" xfId="21199"/>
    <cellStyle name="Merknad 3 4 4 6" xfId="21200"/>
    <cellStyle name="Merknad 3 4 4 6 2" xfId="21201"/>
    <cellStyle name="Merknad 3 4 4 7" xfId="21202"/>
    <cellStyle name="Merknad 3 4 4 7 2" xfId="21203"/>
    <cellStyle name="Merknad 3 4 4 8" xfId="21204"/>
    <cellStyle name="Merknad 3 4 4 9" xfId="21205"/>
    <cellStyle name="Merknad 3 4 4_Tabell 4.5-4.7" xfId="21174"/>
    <cellStyle name="Merknad 3 4 5" xfId="1207"/>
    <cellStyle name="Merknad 3 4 5 2" xfId="21207"/>
    <cellStyle name="Merknad 3 4 5 2 2" xfId="21208"/>
    <cellStyle name="Merknad 3 4 5 2 3" xfId="21209"/>
    <cellStyle name="Merknad 3 4 5 3" xfId="21210"/>
    <cellStyle name="Merknad 3 4 5 3 2" xfId="21211"/>
    <cellStyle name="Merknad 3 4 5 3 3" xfId="21212"/>
    <cellStyle name="Merknad 3 4 5 4" xfId="21213"/>
    <cellStyle name="Merknad 3 4 5 5" xfId="21214"/>
    <cellStyle name="Merknad 3 4 5_Tabell 4.5-4.7" xfId="21206"/>
    <cellStyle name="Merknad 3 4 6" xfId="21215"/>
    <cellStyle name="Merknad 3 4 6 2" xfId="21216"/>
    <cellStyle name="Merknad 3 4 6 2 2" xfId="21217"/>
    <cellStyle name="Merknad 3 4 6 2 3" xfId="21218"/>
    <cellStyle name="Merknad 3 4 6 3" xfId="21219"/>
    <cellStyle name="Merknad 3 4 6 3 2" xfId="21220"/>
    <cellStyle name="Merknad 3 4 6 3 3" xfId="21221"/>
    <cellStyle name="Merknad 3 4 6 4" xfId="21222"/>
    <cellStyle name="Merknad 3 4 6 5" xfId="21223"/>
    <cellStyle name="Merknad 3 4 7" xfId="21224"/>
    <cellStyle name="Merknad 3 4 7 2" xfId="21225"/>
    <cellStyle name="Merknad 3 4 7 3" xfId="21226"/>
    <cellStyle name="Merknad 3 4 8" xfId="21227"/>
    <cellStyle name="Merknad 3 4 8 2" xfId="21228"/>
    <cellStyle name="Merknad 3 4 8 3" xfId="21229"/>
    <cellStyle name="Merknad 3 4 9" xfId="21230"/>
    <cellStyle name="Merknad 3 4 9 2" xfId="21231"/>
    <cellStyle name="Merknad 3 4_Tabell 4.5-4.7" xfId="20976"/>
    <cellStyle name="Merknad 3 5" xfId="1208"/>
    <cellStyle name="Merknad 3 5 10" xfId="21233"/>
    <cellStyle name="Merknad 3 5 10 2" xfId="21234"/>
    <cellStyle name="Merknad 3 5 11" xfId="21235"/>
    <cellStyle name="Merknad 3 5 12" xfId="21236"/>
    <cellStyle name="Merknad 3 5 13" xfId="21237"/>
    <cellStyle name="Merknad 3 5 2" xfId="1209"/>
    <cellStyle name="Merknad 3 5 2 10" xfId="21239"/>
    <cellStyle name="Merknad 3 5 2 11" xfId="21240"/>
    <cellStyle name="Merknad 3 5 2 12" xfId="21241"/>
    <cellStyle name="Merknad 3 5 2 2" xfId="1210"/>
    <cellStyle name="Merknad 3 5 2 2 10" xfId="21243"/>
    <cellStyle name="Merknad 3 5 2 2 11" xfId="21244"/>
    <cellStyle name="Merknad 3 5 2 2 2" xfId="1211"/>
    <cellStyle name="Merknad 3 5 2 2 2 10" xfId="21246"/>
    <cellStyle name="Merknad 3 5 2 2 2 2" xfId="1212"/>
    <cellStyle name="Merknad 3 5 2 2 2 2 2" xfId="21248"/>
    <cellStyle name="Merknad 3 5 2 2 2 2 2 2" xfId="21249"/>
    <cellStyle name="Merknad 3 5 2 2 2 2 2 3" xfId="21250"/>
    <cellStyle name="Merknad 3 5 2 2 2 2 3" xfId="21251"/>
    <cellStyle name="Merknad 3 5 2 2 2 2 3 2" xfId="21252"/>
    <cellStyle name="Merknad 3 5 2 2 2 2 3 3" xfId="21253"/>
    <cellStyle name="Merknad 3 5 2 2 2 2 4" xfId="21254"/>
    <cellStyle name="Merknad 3 5 2 2 2 2 5" xfId="21255"/>
    <cellStyle name="Merknad 3 5 2 2 2 2_Tabell 4.5-4.7" xfId="21247"/>
    <cellStyle name="Merknad 3 5 2 2 2 3" xfId="21256"/>
    <cellStyle name="Merknad 3 5 2 2 2 3 2" xfId="21257"/>
    <cellStyle name="Merknad 3 5 2 2 2 3 2 2" xfId="21258"/>
    <cellStyle name="Merknad 3 5 2 2 2 3 2 3" xfId="21259"/>
    <cellStyle name="Merknad 3 5 2 2 2 3 3" xfId="21260"/>
    <cellStyle name="Merknad 3 5 2 2 2 3 3 2" xfId="21261"/>
    <cellStyle name="Merknad 3 5 2 2 2 3 3 3" xfId="21262"/>
    <cellStyle name="Merknad 3 5 2 2 2 3 4" xfId="21263"/>
    <cellStyle name="Merknad 3 5 2 2 2 3 5" xfId="21264"/>
    <cellStyle name="Merknad 3 5 2 2 2 4" xfId="21265"/>
    <cellStyle name="Merknad 3 5 2 2 2 4 2" xfId="21266"/>
    <cellStyle name="Merknad 3 5 2 2 2 4 3" xfId="21267"/>
    <cellStyle name="Merknad 3 5 2 2 2 5" xfId="21268"/>
    <cellStyle name="Merknad 3 5 2 2 2 5 2" xfId="21269"/>
    <cellStyle name="Merknad 3 5 2 2 2 5 3" xfId="21270"/>
    <cellStyle name="Merknad 3 5 2 2 2 6" xfId="21271"/>
    <cellStyle name="Merknad 3 5 2 2 2 6 2" xfId="21272"/>
    <cellStyle name="Merknad 3 5 2 2 2 7" xfId="21273"/>
    <cellStyle name="Merknad 3 5 2 2 2 7 2" xfId="21274"/>
    <cellStyle name="Merknad 3 5 2 2 2 8" xfId="21275"/>
    <cellStyle name="Merknad 3 5 2 2 2 9" xfId="21276"/>
    <cellStyle name="Merknad 3 5 2 2 2_Tabell 4.5-4.7" xfId="21245"/>
    <cellStyle name="Merknad 3 5 2 2 3" xfId="1213"/>
    <cellStyle name="Merknad 3 5 2 2 3 2" xfId="21278"/>
    <cellStyle name="Merknad 3 5 2 2 3 2 2" xfId="21279"/>
    <cellStyle name="Merknad 3 5 2 2 3 2 3" xfId="21280"/>
    <cellStyle name="Merknad 3 5 2 2 3 3" xfId="21281"/>
    <cellStyle name="Merknad 3 5 2 2 3 3 2" xfId="21282"/>
    <cellStyle name="Merknad 3 5 2 2 3 3 3" xfId="21283"/>
    <cellStyle name="Merknad 3 5 2 2 3 4" xfId="21284"/>
    <cellStyle name="Merknad 3 5 2 2 3 5" xfId="21285"/>
    <cellStyle name="Merknad 3 5 2 2 3_Tabell 4.5-4.7" xfId="21277"/>
    <cellStyle name="Merknad 3 5 2 2 4" xfId="21286"/>
    <cellStyle name="Merknad 3 5 2 2 4 2" xfId="21287"/>
    <cellStyle name="Merknad 3 5 2 2 4 2 2" xfId="21288"/>
    <cellStyle name="Merknad 3 5 2 2 4 2 3" xfId="21289"/>
    <cellStyle name="Merknad 3 5 2 2 4 3" xfId="21290"/>
    <cellStyle name="Merknad 3 5 2 2 4 3 2" xfId="21291"/>
    <cellStyle name="Merknad 3 5 2 2 4 3 3" xfId="21292"/>
    <cellStyle name="Merknad 3 5 2 2 4 4" xfId="21293"/>
    <cellStyle name="Merknad 3 5 2 2 4 5" xfId="21294"/>
    <cellStyle name="Merknad 3 5 2 2 5" xfId="21295"/>
    <cellStyle name="Merknad 3 5 2 2 5 2" xfId="21296"/>
    <cellStyle name="Merknad 3 5 2 2 5 3" xfId="21297"/>
    <cellStyle name="Merknad 3 5 2 2 6" xfId="21298"/>
    <cellStyle name="Merknad 3 5 2 2 6 2" xfId="21299"/>
    <cellStyle name="Merknad 3 5 2 2 6 3" xfId="21300"/>
    <cellStyle name="Merknad 3 5 2 2 7" xfId="21301"/>
    <cellStyle name="Merknad 3 5 2 2 7 2" xfId="21302"/>
    <cellStyle name="Merknad 3 5 2 2 8" xfId="21303"/>
    <cellStyle name="Merknad 3 5 2 2 8 2" xfId="21304"/>
    <cellStyle name="Merknad 3 5 2 2 9" xfId="21305"/>
    <cellStyle name="Merknad 3 5 2 2_Tabell 4.5-4.7" xfId="21242"/>
    <cellStyle name="Merknad 3 5 2 3" xfId="1214"/>
    <cellStyle name="Merknad 3 5 2 3 10" xfId="21307"/>
    <cellStyle name="Merknad 3 5 2 3 2" xfId="1215"/>
    <cellStyle name="Merknad 3 5 2 3 2 2" xfId="21309"/>
    <cellStyle name="Merknad 3 5 2 3 2 2 2" xfId="21310"/>
    <cellStyle name="Merknad 3 5 2 3 2 2 3" xfId="21311"/>
    <cellStyle name="Merknad 3 5 2 3 2 3" xfId="21312"/>
    <cellStyle name="Merknad 3 5 2 3 2 3 2" xfId="21313"/>
    <cellStyle name="Merknad 3 5 2 3 2 3 3" xfId="21314"/>
    <cellStyle name="Merknad 3 5 2 3 2 4" xfId="21315"/>
    <cellStyle name="Merknad 3 5 2 3 2 5" xfId="21316"/>
    <cellStyle name="Merknad 3 5 2 3 2_Tabell 4.5-4.7" xfId="21308"/>
    <cellStyle name="Merknad 3 5 2 3 3" xfId="21317"/>
    <cellStyle name="Merknad 3 5 2 3 3 2" xfId="21318"/>
    <cellStyle name="Merknad 3 5 2 3 3 2 2" xfId="21319"/>
    <cellStyle name="Merknad 3 5 2 3 3 2 3" xfId="21320"/>
    <cellStyle name="Merknad 3 5 2 3 3 3" xfId="21321"/>
    <cellStyle name="Merknad 3 5 2 3 3 3 2" xfId="21322"/>
    <cellStyle name="Merknad 3 5 2 3 3 3 3" xfId="21323"/>
    <cellStyle name="Merknad 3 5 2 3 3 4" xfId="21324"/>
    <cellStyle name="Merknad 3 5 2 3 3 5" xfId="21325"/>
    <cellStyle name="Merknad 3 5 2 3 4" xfId="21326"/>
    <cellStyle name="Merknad 3 5 2 3 4 2" xfId="21327"/>
    <cellStyle name="Merknad 3 5 2 3 4 3" xfId="21328"/>
    <cellStyle name="Merknad 3 5 2 3 5" xfId="21329"/>
    <cellStyle name="Merknad 3 5 2 3 5 2" xfId="21330"/>
    <cellStyle name="Merknad 3 5 2 3 5 3" xfId="21331"/>
    <cellStyle name="Merknad 3 5 2 3 6" xfId="21332"/>
    <cellStyle name="Merknad 3 5 2 3 6 2" xfId="21333"/>
    <cellStyle name="Merknad 3 5 2 3 7" xfId="21334"/>
    <cellStyle name="Merknad 3 5 2 3 7 2" xfId="21335"/>
    <cellStyle name="Merknad 3 5 2 3 8" xfId="21336"/>
    <cellStyle name="Merknad 3 5 2 3 9" xfId="21337"/>
    <cellStyle name="Merknad 3 5 2 3_Tabell 4.5-4.7" xfId="21306"/>
    <cellStyle name="Merknad 3 5 2 4" xfId="1216"/>
    <cellStyle name="Merknad 3 5 2 4 2" xfId="21339"/>
    <cellStyle name="Merknad 3 5 2 4 2 2" xfId="21340"/>
    <cellStyle name="Merknad 3 5 2 4 2 3" xfId="21341"/>
    <cellStyle name="Merknad 3 5 2 4 3" xfId="21342"/>
    <cellStyle name="Merknad 3 5 2 4 3 2" xfId="21343"/>
    <cellStyle name="Merknad 3 5 2 4 3 3" xfId="21344"/>
    <cellStyle name="Merknad 3 5 2 4 4" xfId="21345"/>
    <cellStyle name="Merknad 3 5 2 4 5" xfId="21346"/>
    <cellStyle name="Merknad 3 5 2 4_Tabell 4.5-4.7" xfId="21338"/>
    <cellStyle name="Merknad 3 5 2 5" xfId="21347"/>
    <cellStyle name="Merknad 3 5 2 5 2" xfId="21348"/>
    <cellStyle name="Merknad 3 5 2 5 2 2" xfId="21349"/>
    <cellStyle name="Merknad 3 5 2 5 2 3" xfId="21350"/>
    <cellStyle name="Merknad 3 5 2 5 3" xfId="21351"/>
    <cellStyle name="Merknad 3 5 2 5 3 2" xfId="21352"/>
    <cellStyle name="Merknad 3 5 2 5 3 3" xfId="21353"/>
    <cellStyle name="Merknad 3 5 2 5 4" xfId="21354"/>
    <cellStyle name="Merknad 3 5 2 5 5" xfId="21355"/>
    <cellStyle name="Merknad 3 5 2 6" xfId="21356"/>
    <cellStyle name="Merknad 3 5 2 6 2" xfId="21357"/>
    <cellStyle name="Merknad 3 5 2 6 3" xfId="21358"/>
    <cellStyle name="Merknad 3 5 2 7" xfId="21359"/>
    <cellStyle name="Merknad 3 5 2 7 2" xfId="21360"/>
    <cellStyle name="Merknad 3 5 2 7 3" xfId="21361"/>
    <cellStyle name="Merknad 3 5 2 8" xfId="21362"/>
    <cellStyle name="Merknad 3 5 2 8 2" xfId="21363"/>
    <cellStyle name="Merknad 3 5 2 9" xfId="21364"/>
    <cellStyle name="Merknad 3 5 2 9 2" xfId="21365"/>
    <cellStyle name="Merknad 3 5 2_Tabell 4.5-4.7" xfId="21238"/>
    <cellStyle name="Merknad 3 5 3" xfId="1217"/>
    <cellStyle name="Merknad 3 5 3 10" xfId="21367"/>
    <cellStyle name="Merknad 3 5 3 11" xfId="21368"/>
    <cellStyle name="Merknad 3 5 3 2" xfId="1218"/>
    <cellStyle name="Merknad 3 5 3 2 10" xfId="21370"/>
    <cellStyle name="Merknad 3 5 3 2 2" xfId="1219"/>
    <cellStyle name="Merknad 3 5 3 2 2 2" xfId="21372"/>
    <cellStyle name="Merknad 3 5 3 2 2 2 2" xfId="21373"/>
    <cellStyle name="Merknad 3 5 3 2 2 2 3" xfId="21374"/>
    <cellStyle name="Merknad 3 5 3 2 2 3" xfId="21375"/>
    <cellStyle name="Merknad 3 5 3 2 2 3 2" xfId="21376"/>
    <cellStyle name="Merknad 3 5 3 2 2 3 3" xfId="21377"/>
    <cellStyle name="Merknad 3 5 3 2 2 4" xfId="21378"/>
    <cellStyle name="Merknad 3 5 3 2 2 5" xfId="21379"/>
    <cellStyle name="Merknad 3 5 3 2 2_Tabell 4.5-4.7" xfId="21371"/>
    <cellStyle name="Merknad 3 5 3 2 3" xfId="21380"/>
    <cellStyle name="Merknad 3 5 3 2 3 2" xfId="21381"/>
    <cellStyle name="Merknad 3 5 3 2 3 2 2" xfId="21382"/>
    <cellStyle name="Merknad 3 5 3 2 3 2 3" xfId="21383"/>
    <cellStyle name="Merknad 3 5 3 2 3 3" xfId="21384"/>
    <cellStyle name="Merknad 3 5 3 2 3 3 2" xfId="21385"/>
    <cellStyle name="Merknad 3 5 3 2 3 3 3" xfId="21386"/>
    <cellStyle name="Merknad 3 5 3 2 3 4" xfId="21387"/>
    <cellStyle name="Merknad 3 5 3 2 3 5" xfId="21388"/>
    <cellStyle name="Merknad 3 5 3 2 4" xfId="21389"/>
    <cellStyle name="Merknad 3 5 3 2 4 2" xfId="21390"/>
    <cellStyle name="Merknad 3 5 3 2 4 3" xfId="21391"/>
    <cellStyle name="Merknad 3 5 3 2 5" xfId="21392"/>
    <cellStyle name="Merknad 3 5 3 2 5 2" xfId="21393"/>
    <cellStyle name="Merknad 3 5 3 2 5 3" xfId="21394"/>
    <cellStyle name="Merknad 3 5 3 2 6" xfId="21395"/>
    <cellStyle name="Merknad 3 5 3 2 6 2" xfId="21396"/>
    <cellStyle name="Merknad 3 5 3 2 7" xfId="21397"/>
    <cellStyle name="Merknad 3 5 3 2 7 2" xfId="21398"/>
    <cellStyle name="Merknad 3 5 3 2 8" xfId="21399"/>
    <cellStyle name="Merknad 3 5 3 2 9" xfId="21400"/>
    <cellStyle name="Merknad 3 5 3 2_Tabell 4.5-4.7" xfId="21369"/>
    <cellStyle name="Merknad 3 5 3 3" xfId="1220"/>
    <cellStyle name="Merknad 3 5 3 3 2" xfId="21402"/>
    <cellStyle name="Merknad 3 5 3 3 2 2" xfId="21403"/>
    <cellStyle name="Merknad 3 5 3 3 2 3" xfId="21404"/>
    <cellStyle name="Merknad 3 5 3 3 3" xfId="21405"/>
    <cellStyle name="Merknad 3 5 3 3 3 2" xfId="21406"/>
    <cellStyle name="Merknad 3 5 3 3 3 3" xfId="21407"/>
    <cellStyle name="Merknad 3 5 3 3 4" xfId="21408"/>
    <cellStyle name="Merknad 3 5 3 3 5" xfId="21409"/>
    <cellStyle name="Merknad 3 5 3 3_Tabell 4.5-4.7" xfId="21401"/>
    <cellStyle name="Merknad 3 5 3 4" xfId="21410"/>
    <cellStyle name="Merknad 3 5 3 4 2" xfId="21411"/>
    <cellStyle name="Merknad 3 5 3 4 2 2" xfId="21412"/>
    <cellStyle name="Merknad 3 5 3 4 2 3" xfId="21413"/>
    <cellStyle name="Merknad 3 5 3 4 3" xfId="21414"/>
    <cellStyle name="Merknad 3 5 3 4 3 2" xfId="21415"/>
    <cellStyle name="Merknad 3 5 3 4 3 3" xfId="21416"/>
    <cellStyle name="Merknad 3 5 3 4 4" xfId="21417"/>
    <cellStyle name="Merknad 3 5 3 4 5" xfId="21418"/>
    <cellStyle name="Merknad 3 5 3 5" xfId="21419"/>
    <cellStyle name="Merknad 3 5 3 5 2" xfId="21420"/>
    <cellStyle name="Merknad 3 5 3 5 3" xfId="21421"/>
    <cellStyle name="Merknad 3 5 3 6" xfId="21422"/>
    <cellStyle name="Merknad 3 5 3 6 2" xfId="21423"/>
    <cellStyle name="Merknad 3 5 3 6 3" xfId="21424"/>
    <cellStyle name="Merknad 3 5 3 7" xfId="21425"/>
    <cellStyle name="Merknad 3 5 3 7 2" xfId="21426"/>
    <cellStyle name="Merknad 3 5 3 8" xfId="21427"/>
    <cellStyle name="Merknad 3 5 3 8 2" xfId="21428"/>
    <cellStyle name="Merknad 3 5 3 9" xfId="21429"/>
    <cellStyle name="Merknad 3 5 3_Tabell 4.5-4.7" xfId="21366"/>
    <cellStyle name="Merknad 3 5 4" xfId="1221"/>
    <cellStyle name="Merknad 3 5 4 10" xfId="21431"/>
    <cellStyle name="Merknad 3 5 4 2" xfId="1222"/>
    <cellStyle name="Merknad 3 5 4 2 2" xfId="21433"/>
    <cellStyle name="Merknad 3 5 4 2 2 2" xfId="21434"/>
    <cellStyle name="Merknad 3 5 4 2 2 3" xfId="21435"/>
    <cellStyle name="Merknad 3 5 4 2 3" xfId="21436"/>
    <cellStyle name="Merknad 3 5 4 2 3 2" xfId="21437"/>
    <cellStyle name="Merknad 3 5 4 2 3 3" xfId="21438"/>
    <cellStyle name="Merknad 3 5 4 2 4" xfId="21439"/>
    <cellStyle name="Merknad 3 5 4 2 5" xfId="21440"/>
    <cellStyle name="Merknad 3 5 4 2_Tabell 4.5-4.7" xfId="21432"/>
    <cellStyle name="Merknad 3 5 4 3" xfId="21441"/>
    <cellStyle name="Merknad 3 5 4 3 2" xfId="21442"/>
    <cellStyle name="Merknad 3 5 4 3 2 2" xfId="21443"/>
    <cellStyle name="Merknad 3 5 4 3 2 3" xfId="21444"/>
    <cellStyle name="Merknad 3 5 4 3 3" xfId="21445"/>
    <cellStyle name="Merknad 3 5 4 3 3 2" xfId="21446"/>
    <cellStyle name="Merknad 3 5 4 3 3 3" xfId="21447"/>
    <cellStyle name="Merknad 3 5 4 3 4" xfId="21448"/>
    <cellStyle name="Merknad 3 5 4 3 5" xfId="21449"/>
    <cellStyle name="Merknad 3 5 4 4" xfId="21450"/>
    <cellStyle name="Merknad 3 5 4 4 2" xfId="21451"/>
    <cellStyle name="Merknad 3 5 4 4 3" xfId="21452"/>
    <cellStyle name="Merknad 3 5 4 5" xfId="21453"/>
    <cellStyle name="Merknad 3 5 4 5 2" xfId="21454"/>
    <cellStyle name="Merknad 3 5 4 5 3" xfId="21455"/>
    <cellStyle name="Merknad 3 5 4 6" xfId="21456"/>
    <cellStyle name="Merknad 3 5 4 6 2" xfId="21457"/>
    <cellStyle name="Merknad 3 5 4 7" xfId="21458"/>
    <cellStyle name="Merknad 3 5 4 7 2" xfId="21459"/>
    <cellStyle name="Merknad 3 5 4 8" xfId="21460"/>
    <cellStyle name="Merknad 3 5 4 9" xfId="21461"/>
    <cellStyle name="Merknad 3 5 4_Tabell 4.5-4.7" xfId="21430"/>
    <cellStyle name="Merknad 3 5 5" xfId="1223"/>
    <cellStyle name="Merknad 3 5 5 2" xfId="21463"/>
    <cellStyle name="Merknad 3 5 5 2 2" xfId="21464"/>
    <cellStyle name="Merknad 3 5 5 2 3" xfId="21465"/>
    <cellStyle name="Merknad 3 5 5 3" xfId="21466"/>
    <cellStyle name="Merknad 3 5 5 3 2" xfId="21467"/>
    <cellStyle name="Merknad 3 5 5 3 3" xfId="21468"/>
    <cellStyle name="Merknad 3 5 5 4" xfId="21469"/>
    <cellStyle name="Merknad 3 5 5 5" xfId="21470"/>
    <cellStyle name="Merknad 3 5 5_Tabell 4.5-4.7" xfId="21462"/>
    <cellStyle name="Merknad 3 5 6" xfId="21471"/>
    <cellStyle name="Merknad 3 5 6 2" xfId="21472"/>
    <cellStyle name="Merknad 3 5 6 2 2" xfId="21473"/>
    <cellStyle name="Merknad 3 5 6 2 3" xfId="21474"/>
    <cellStyle name="Merknad 3 5 6 3" xfId="21475"/>
    <cellStyle name="Merknad 3 5 6 3 2" xfId="21476"/>
    <cellStyle name="Merknad 3 5 6 3 3" xfId="21477"/>
    <cellStyle name="Merknad 3 5 6 4" xfId="21478"/>
    <cellStyle name="Merknad 3 5 6 5" xfId="21479"/>
    <cellStyle name="Merknad 3 5 7" xfId="21480"/>
    <cellStyle name="Merknad 3 5 7 2" xfId="21481"/>
    <cellStyle name="Merknad 3 5 7 3" xfId="21482"/>
    <cellStyle name="Merknad 3 5 8" xfId="21483"/>
    <cellStyle name="Merknad 3 5 8 2" xfId="21484"/>
    <cellStyle name="Merknad 3 5 8 3" xfId="21485"/>
    <cellStyle name="Merknad 3 5 9" xfId="21486"/>
    <cellStyle name="Merknad 3 5 9 2" xfId="21487"/>
    <cellStyle name="Merknad 3 5_Tabell 4.5-4.7" xfId="21232"/>
    <cellStyle name="Merknad 3 6" xfId="1224"/>
    <cellStyle name="Merknad 3 6 10" xfId="21489"/>
    <cellStyle name="Merknad 3 6 11" xfId="21490"/>
    <cellStyle name="Merknad 3 6 12" xfId="21491"/>
    <cellStyle name="Merknad 3 6 2" xfId="1225"/>
    <cellStyle name="Merknad 3 6 2 10" xfId="21493"/>
    <cellStyle name="Merknad 3 6 2 11" xfId="21494"/>
    <cellStyle name="Merknad 3 6 2 2" xfId="1226"/>
    <cellStyle name="Merknad 3 6 2 2 10" xfId="21496"/>
    <cellStyle name="Merknad 3 6 2 2 2" xfId="1227"/>
    <cellStyle name="Merknad 3 6 2 2 2 2" xfId="21498"/>
    <cellStyle name="Merknad 3 6 2 2 2 2 2" xfId="21499"/>
    <cellStyle name="Merknad 3 6 2 2 2 2 3" xfId="21500"/>
    <cellStyle name="Merknad 3 6 2 2 2 3" xfId="21501"/>
    <cellStyle name="Merknad 3 6 2 2 2 3 2" xfId="21502"/>
    <cellStyle name="Merknad 3 6 2 2 2 3 3" xfId="21503"/>
    <cellStyle name="Merknad 3 6 2 2 2 4" xfId="21504"/>
    <cellStyle name="Merknad 3 6 2 2 2 5" xfId="21505"/>
    <cellStyle name="Merknad 3 6 2 2 2_Tabell 4.5-4.7" xfId="21497"/>
    <cellStyle name="Merknad 3 6 2 2 3" xfId="21506"/>
    <cellStyle name="Merknad 3 6 2 2 3 2" xfId="21507"/>
    <cellStyle name="Merknad 3 6 2 2 3 2 2" xfId="21508"/>
    <cellStyle name="Merknad 3 6 2 2 3 2 3" xfId="21509"/>
    <cellStyle name="Merknad 3 6 2 2 3 3" xfId="21510"/>
    <cellStyle name="Merknad 3 6 2 2 3 3 2" xfId="21511"/>
    <cellStyle name="Merknad 3 6 2 2 3 3 3" xfId="21512"/>
    <cellStyle name="Merknad 3 6 2 2 3 4" xfId="21513"/>
    <cellStyle name="Merknad 3 6 2 2 3 5" xfId="21514"/>
    <cellStyle name="Merknad 3 6 2 2 4" xfId="21515"/>
    <cellStyle name="Merknad 3 6 2 2 4 2" xfId="21516"/>
    <cellStyle name="Merknad 3 6 2 2 4 3" xfId="21517"/>
    <cellStyle name="Merknad 3 6 2 2 5" xfId="21518"/>
    <cellStyle name="Merknad 3 6 2 2 5 2" xfId="21519"/>
    <cellStyle name="Merknad 3 6 2 2 5 3" xfId="21520"/>
    <cellStyle name="Merknad 3 6 2 2 6" xfId="21521"/>
    <cellStyle name="Merknad 3 6 2 2 6 2" xfId="21522"/>
    <cellStyle name="Merknad 3 6 2 2 7" xfId="21523"/>
    <cellStyle name="Merknad 3 6 2 2 7 2" xfId="21524"/>
    <cellStyle name="Merknad 3 6 2 2 8" xfId="21525"/>
    <cellStyle name="Merknad 3 6 2 2 9" xfId="21526"/>
    <cellStyle name="Merknad 3 6 2 2_Tabell 4.5-4.7" xfId="21495"/>
    <cellStyle name="Merknad 3 6 2 3" xfId="1228"/>
    <cellStyle name="Merknad 3 6 2 3 2" xfId="21528"/>
    <cellStyle name="Merknad 3 6 2 3 2 2" xfId="21529"/>
    <cellStyle name="Merknad 3 6 2 3 2 3" xfId="21530"/>
    <cellStyle name="Merknad 3 6 2 3 3" xfId="21531"/>
    <cellStyle name="Merknad 3 6 2 3 3 2" xfId="21532"/>
    <cellStyle name="Merknad 3 6 2 3 3 3" xfId="21533"/>
    <cellStyle name="Merknad 3 6 2 3 4" xfId="21534"/>
    <cellStyle name="Merknad 3 6 2 3 5" xfId="21535"/>
    <cellStyle name="Merknad 3 6 2 3_Tabell 4.5-4.7" xfId="21527"/>
    <cellStyle name="Merknad 3 6 2 4" xfId="21536"/>
    <cellStyle name="Merknad 3 6 2 4 2" xfId="21537"/>
    <cellStyle name="Merknad 3 6 2 4 2 2" xfId="21538"/>
    <cellStyle name="Merknad 3 6 2 4 2 3" xfId="21539"/>
    <cellStyle name="Merknad 3 6 2 4 3" xfId="21540"/>
    <cellStyle name="Merknad 3 6 2 4 3 2" xfId="21541"/>
    <cellStyle name="Merknad 3 6 2 4 3 3" xfId="21542"/>
    <cellStyle name="Merknad 3 6 2 4 4" xfId="21543"/>
    <cellStyle name="Merknad 3 6 2 4 5" xfId="21544"/>
    <cellStyle name="Merknad 3 6 2 5" xfId="21545"/>
    <cellStyle name="Merknad 3 6 2 5 2" xfId="21546"/>
    <cellStyle name="Merknad 3 6 2 5 3" xfId="21547"/>
    <cellStyle name="Merknad 3 6 2 6" xfId="21548"/>
    <cellStyle name="Merknad 3 6 2 6 2" xfId="21549"/>
    <cellStyle name="Merknad 3 6 2 6 3" xfId="21550"/>
    <cellStyle name="Merknad 3 6 2 7" xfId="21551"/>
    <cellStyle name="Merknad 3 6 2 7 2" xfId="21552"/>
    <cellStyle name="Merknad 3 6 2 8" xfId="21553"/>
    <cellStyle name="Merknad 3 6 2 8 2" xfId="21554"/>
    <cellStyle name="Merknad 3 6 2 9" xfId="21555"/>
    <cellStyle name="Merknad 3 6 2_Tabell 4.5-4.7" xfId="21492"/>
    <cellStyle name="Merknad 3 6 3" xfId="1229"/>
    <cellStyle name="Merknad 3 6 3 10" xfId="21557"/>
    <cellStyle name="Merknad 3 6 3 2" xfId="1230"/>
    <cellStyle name="Merknad 3 6 3 2 2" xfId="21559"/>
    <cellStyle name="Merknad 3 6 3 2 2 2" xfId="21560"/>
    <cellStyle name="Merknad 3 6 3 2 2 3" xfId="21561"/>
    <cellStyle name="Merknad 3 6 3 2 3" xfId="21562"/>
    <cellStyle name="Merknad 3 6 3 2 3 2" xfId="21563"/>
    <cellStyle name="Merknad 3 6 3 2 3 3" xfId="21564"/>
    <cellStyle name="Merknad 3 6 3 2 4" xfId="21565"/>
    <cellStyle name="Merknad 3 6 3 2 5" xfId="21566"/>
    <cellStyle name="Merknad 3 6 3 2_Tabell 4.5-4.7" xfId="21558"/>
    <cellStyle name="Merknad 3 6 3 3" xfId="21567"/>
    <cellStyle name="Merknad 3 6 3 3 2" xfId="21568"/>
    <cellStyle name="Merknad 3 6 3 3 2 2" xfId="21569"/>
    <cellStyle name="Merknad 3 6 3 3 2 3" xfId="21570"/>
    <cellStyle name="Merknad 3 6 3 3 3" xfId="21571"/>
    <cellStyle name="Merknad 3 6 3 3 3 2" xfId="21572"/>
    <cellStyle name="Merknad 3 6 3 3 3 3" xfId="21573"/>
    <cellStyle name="Merknad 3 6 3 3 4" xfId="21574"/>
    <cellStyle name="Merknad 3 6 3 3 5" xfId="21575"/>
    <cellStyle name="Merknad 3 6 3 4" xfId="21576"/>
    <cellStyle name="Merknad 3 6 3 4 2" xfId="21577"/>
    <cellStyle name="Merknad 3 6 3 4 3" xfId="21578"/>
    <cellStyle name="Merknad 3 6 3 5" xfId="21579"/>
    <cellStyle name="Merknad 3 6 3 5 2" xfId="21580"/>
    <cellStyle name="Merknad 3 6 3 5 3" xfId="21581"/>
    <cellStyle name="Merknad 3 6 3 6" xfId="21582"/>
    <cellStyle name="Merknad 3 6 3 6 2" xfId="21583"/>
    <cellStyle name="Merknad 3 6 3 7" xfId="21584"/>
    <cellStyle name="Merknad 3 6 3 7 2" xfId="21585"/>
    <cellStyle name="Merknad 3 6 3 8" xfId="21586"/>
    <cellStyle name="Merknad 3 6 3 9" xfId="21587"/>
    <cellStyle name="Merknad 3 6 3_Tabell 4.5-4.7" xfId="21556"/>
    <cellStyle name="Merknad 3 6 4" xfId="1231"/>
    <cellStyle name="Merknad 3 6 4 2" xfId="21589"/>
    <cellStyle name="Merknad 3 6 4 2 2" xfId="21590"/>
    <cellStyle name="Merknad 3 6 4 2 3" xfId="21591"/>
    <cellStyle name="Merknad 3 6 4 3" xfId="21592"/>
    <cellStyle name="Merknad 3 6 4 3 2" xfId="21593"/>
    <cellStyle name="Merknad 3 6 4 3 3" xfId="21594"/>
    <cellStyle name="Merknad 3 6 4 4" xfId="21595"/>
    <cellStyle name="Merknad 3 6 4 5" xfId="21596"/>
    <cellStyle name="Merknad 3 6 4_Tabell 4.5-4.7" xfId="21588"/>
    <cellStyle name="Merknad 3 6 5" xfId="21597"/>
    <cellStyle name="Merknad 3 6 5 2" xfId="21598"/>
    <cellStyle name="Merknad 3 6 5 2 2" xfId="21599"/>
    <cellStyle name="Merknad 3 6 5 2 3" xfId="21600"/>
    <cellStyle name="Merknad 3 6 5 3" xfId="21601"/>
    <cellStyle name="Merknad 3 6 5 3 2" xfId="21602"/>
    <cellStyle name="Merknad 3 6 5 3 3" xfId="21603"/>
    <cellStyle name="Merknad 3 6 5 4" xfId="21604"/>
    <cellStyle name="Merknad 3 6 5 5" xfId="21605"/>
    <cellStyle name="Merknad 3 6 6" xfId="21606"/>
    <cellStyle name="Merknad 3 6 6 2" xfId="21607"/>
    <cellStyle name="Merknad 3 6 6 3" xfId="21608"/>
    <cellStyle name="Merknad 3 6 7" xfId="21609"/>
    <cellStyle name="Merknad 3 6 7 2" xfId="21610"/>
    <cellStyle name="Merknad 3 6 7 3" xfId="21611"/>
    <cellStyle name="Merknad 3 6 8" xfId="21612"/>
    <cellStyle name="Merknad 3 6 8 2" xfId="21613"/>
    <cellStyle name="Merknad 3 6 9" xfId="21614"/>
    <cellStyle name="Merknad 3 6 9 2" xfId="21615"/>
    <cellStyle name="Merknad 3 6_Tabell 4.5-4.7" xfId="21488"/>
    <cellStyle name="Merknad 3 7" xfId="1232"/>
    <cellStyle name="Merknad 3 7 10" xfId="21617"/>
    <cellStyle name="Merknad 3 7 11" xfId="21618"/>
    <cellStyle name="Merknad 3 7 2" xfId="1233"/>
    <cellStyle name="Merknad 3 7 2 10" xfId="21620"/>
    <cellStyle name="Merknad 3 7 2 2" xfId="1234"/>
    <cellStyle name="Merknad 3 7 2 2 2" xfId="21622"/>
    <cellStyle name="Merknad 3 7 2 2 2 2" xfId="21623"/>
    <cellStyle name="Merknad 3 7 2 2 2 3" xfId="21624"/>
    <cellStyle name="Merknad 3 7 2 2 3" xfId="21625"/>
    <cellStyle name="Merknad 3 7 2 2 3 2" xfId="21626"/>
    <cellStyle name="Merknad 3 7 2 2 3 3" xfId="21627"/>
    <cellStyle name="Merknad 3 7 2 2 4" xfId="21628"/>
    <cellStyle name="Merknad 3 7 2 2 5" xfId="21629"/>
    <cellStyle name="Merknad 3 7 2 2_Tabell 4.5-4.7" xfId="21621"/>
    <cellStyle name="Merknad 3 7 2 3" xfId="21630"/>
    <cellStyle name="Merknad 3 7 2 3 2" xfId="21631"/>
    <cellStyle name="Merknad 3 7 2 3 2 2" xfId="21632"/>
    <cellStyle name="Merknad 3 7 2 3 2 3" xfId="21633"/>
    <cellStyle name="Merknad 3 7 2 3 3" xfId="21634"/>
    <cellStyle name="Merknad 3 7 2 3 3 2" xfId="21635"/>
    <cellStyle name="Merknad 3 7 2 3 3 3" xfId="21636"/>
    <cellStyle name="Merknad 3 7 2 3 4" xfId="21637"/>
    <cellStyle name="Merknad 3 7 2 3 5" xfId="21638"/>
    <cellStyle name="Merknad 3 7 2 4" xfId="21639"/>
    <cellStyle name="Merknad 3 7 2 4 2" xfId="21640"/>
    <cellStyle name="Merknad 3 7 2 4 3" xfId="21641"/>
    <cellStyle name="Merknad 3 7 2 5" xfId="21642"/>
    <cellStyle name="Merknad 3 7 2 5 2" xfId="21643"/>
    <cellStyle name="Merknad 3 7 2 5 3" xfId="21644"/>
    <cellStyle name="Merknad 3 7 2 6" xfId="21645"/>
    <cellStyle name="Merknad 3 7 2 6 2" xfId="21646"/>
    <cellStyle name="Merknad 3 7 2 7" xfId="21647"/>
    <cellStyle name="Merknad 3 7 2 7 2" xfId="21648"/>
    <cellStyle name="Merknad 3 7 2 8" xfId="21649"/>
    <cellStyle name="Merknad 3 7 2 9" xfId="21650"/>
    <cellStyle name="Merknad 3 7 2_Tabell 4.5-4.7" xfId="21619"/>
    <cellStyle name="Merknad 3 7 3" xfId="1235"/>
    <cellStyle name="Merknad 3 7 3 2" xfId="21652"/>
    <cellStyle name="Merknad 3 7 3 2 2" xfId="21653"/>
    <cellStyle name="Merknad 3 7 3 2 3" xfId="21654"/>
    <cellStyle name="Merknad 3 7 3 3" xfId="21655"/>
    <cellStyle name="Merknad 3 7 3 3 2" xfId="21656"/>
    <cellStyle name="Merknad 3 7 3 3 3" xfId="21657"/>
    <cellStyle name="Merknad 3 7 3 4" xfId="21658"/>
    <cellStyle name="Merknad 3 7 3 5" xfId="21659"/>
    <cellStyle name="Merknad 3 7 3_Tabell 4.5-4.7" xfId="21651"/>
    <cellStyle name="Merknad 3 7 4" xfId="21660"/>
    <cellStyle name="Merknad 3 7 4 2" xfId="21661"/>
    <cellStyle name="Merknad 3 7 4 2 2" xfId="21662"/>
    <cellStyle name="Merknad 3 7 4 2 3" xfId="21663"/>
    <cellStyle name="Merknad 3 7 4 3" xfId="21664"/>
    <cellStyle name="Merknad 3 7 4 3 2" xfId="21665"/>
    <cellStyle name="Merknad 3 7 4 3 3" xfId="21666"/>
    <cellStyle name="Merknad 3 7 4 4" xfId="21667"/>
    <cellStyle name="Merknad 3 7 4 5" xfId="21668"/>
    <cellStyle name="Merknad 3 7 5" xfId="21669"/>
    <cellStyle name="Merknad 3 7 5 2" xfId="21670"/>
    <cellStyle name="Merknad 3 7 5 3" xfId="21671"/>
    <cellStyle name="Merknad 3 7 6" xfId="21672"/>
    <cellStyle name="Merknad 3 7 6 2" xfId="21673"/>
    <cellStyle name="Merknad 3 7 6 3" xfId="21674"/>
    <cellStyle name="Merknad 3 7 7" xfId="21675"/>
    <cellStyle name="Merknad 3 7 7 2" xfId="21676"/>
    <cellStyle name="Merknad 3 7 8" xfId="21677"/>
    <cellStyle name="Merknad 3 7 8 2" xfId="21678"/>
    <cellStyle name="Merknad 3 7 9" xfId="21679"/>
    <cellStyle name="Merknad 3 7_Tabell 4.5-4.7" xfId="21616"/>
    <cellStyle name="Merknad 3 8" xfId="1236"/>
    <cellStyle name="Merknad 3 8 10" xfId="21681"/>
    <cellStyle name="Merknad 3 8 11" xfId="21682"/>
    <cellStyle name="Merknad 3 8 2" xfId="1237"/>
    <cellStyle name="Merknad 3 8 2 10" xfId="21684"/>
    <cellStyle name="Merknad 3 8 2 2" xfId="1238"/>
    <cellStyle name="Merknad 3 8 2 2 2" xfId="21686"/>
    <cellStyle name="Merknad 3 8 2 2 2 2" xfId="21687"/>
    <cellStyle name="Merknad 3 8 2 2 2 3" xfId="21688"/>
    <cellStyle name="Merknad 3 8 2 2 3" xfId="21689"/>
    <cellStyle name="Merknad 3 8 2 2 3 2" xfId="21690"/>
    <cellStyle name="Merknad 3 8 2 2 3 3" xfId="21691"/>
    <cellStyle name="Merknad 3 8 2 2 4" xfId="21692"/>
    <cellStyle name="Merknad 3 8 2 2 5" xfId="21693"/>
    <cellStyle name="Merknad 3 8 2 2_Tabell 4.5-4.7" xfId="21685"/>
    <cellStyle name="Merknad 3 8 2 3" xfId="21694"/>
    <cellStyle name="Merknad 3 8 2 3 2" xfId="21695"/>
    <cellStyle name="Merknad 3 8 2 3 2 2" xfId="21696"/>
    <cellStyle name="Merknad 3 8 2 3 2 3" xfId="21697"/>
    <cellStyle name="Merknad 3 8 2 3 3" xfId="21698"/>
    <cellStyle name="Merknad 3 8 2 3 3 2" xfId="21699"/>
    <cellStyle name="Merknad 3 8 2 3 3 3" xfId="21700"/>
    <cellStyle name="Merknad 3 8 2 3 4" xfId="21701"/>
    <cellStyle name="Merknad 3 8 2 3 5" xfId="21702"/>
    <cellStyle name="Merknad 3 8 2 4" xfId="21703"/>
    <cellStyle name="Merknad 3 8 2 4 2" xfId="21704"/>
    <cellStyle name="Merknad 3 8 2 4 3" xfId="21705"/>
    <cellStyle name="Merknad 3 8 2 5" xfId="21706"/>
    <cellStyle name="Merknad 3 8 2 5 2" xfId="21707"/>
    <cellStyle name="Merknad 3 8 2 5 3" xfId="21708"/>
    <cellStyle name="Merknad 3 8 2 6" xfId="21709"/>
    <cellStyle name="Merknad 3 8 2 6 2" xfId="21710"/>
    <cellStyle name="Merknad 3 8 2 7" xfId="21711"/>
    <cellStyle name="Merknad 3 8 2 7 2" xfId="21712"/>
    <cellStyle name="Merknad 3 8 2 8" xfId="21713"/>
    <cellStyle name="Merknad 3 8 2 9" xfId="21714"/>
    <cellStyle name="Merknad 3 8 2_Tabell 4.5-4.7" xfId="21683"/>
    <cellStyle name="Merknad 3 8 3" xfId="1239"/>
    <cellStyle name="Merknad 3 8 3 2" xfId="21716"/>
    <cellStyle name="Merknad 3 8 3 2 2" xfId="21717"/>
    <cellStyle name="Merknad 3 8 3 2 3" xfId="21718"/>
    <cellStyle name="Merknad 3 8 3 3" xfId="21719"/>
    <cellStyle name="Merknad 3 8 3 3 2" xfId="21720"/>
    <cellStyle name="Merknad 3 8 3 3 3" xfId="21721"/>
    <cellStyle name="Merknad 3 8 3 4" xfId="21722"/>
    <cellStyle name="Merknad 3 8 3 5" xfId="21723"/>
    <cellStyle name="Merknad 3 8 3_Tabell 4.5-4.7" xfId="21715"/>
    <cellStyle name="Merknad 3 8 4" xfId="21724"/>
    <cellStyle name="Merknad 3 8 4 2" xfId="21725"/>
    <cellStyle name="Merknad 3 8 4 2 2" xfId="21726"/>
    <cellStyle name="Merknad 3 8 4 2 3" xfId="21727"/>
    <cellStyle name="Merknad 3 8 4 3" xfId="21728"/>
    <cellStyle name="Merknad 3 8 4 3 2" xfId="21729"/>
    <cellStyle name="Merknad 3 8 4 3 3" xfId="21730"/>
    <cellStyle name="Merknad 3 8 4 4" xfId="21731"/>
    <cellStyle name="Merknad 3 8 4 5" xfId="21732"/>
    <cellStyle name="Merknad 3 8 5" xfId="21733"/>
    <cellStyle name="Merknad 3 8 5 2" xfId="21734"/>
    <cellStyle name="Merknad 3 8 5 3" xfId="21735"/>
    <cellStyle name="Merknad 3 8 6" xfId="21736"/>
    <cellStyle name="Merknad 3 8 6 2" xfId="21737"/>
    <cellStyle name="Merknad 3 8 6 3" xfId="21738"/>
    <cellStyle name="Merknad 3 8 7" xfId="21739"/>
    <cellStyle name="Merknad 3 8 7 2" xfId="21740"/>
    <cellStyle name="Merknad 3 8 8" xfId="21741"/>
    <cellStyle name="Merknad 3 8 8 2" xfId="21742"/>
    <cellStyle name="Merknad 3 8 9" xfId="21743"/>
    <cellStyle name="Merknad 3 8_Tabell 4.5-4.7" xfId="21680"/>
    <cellStyle name="Merknad 3 9" xfId="1240"/>
    <cellStyle name="Merknad 3 9 10" xfId="21745"/>
    <cellStyle name="Merknad 3 9 2" xfId="1241"/>
    <cellStyle name="Merknad 3 9 2 2" xfId="21747"/>
    <cellStyle name="Merknad 3 9 2 2 2" xfId="21748"/>
    <cellStyle name="Merknad 3 9 2 2 3" xfId="21749"/>
    <cellStyle name="Merknad 3 9 2 3" xfId="21750"/>
    <cellStyle name="Merknad 3 9 2 3 2" xfId="21751"/>
    <cellStyle name="Merknad 3 9 2 3 3" xfId="21752"/>
    <cellStyle name="Merknad 3 9 2 4" xfId="21753"/>
    <cellStyle name="Merknad 3 9 2 5" xfId="21754"/>
    <cellStyle name="Merknad 3 9 2_Tabell 4.5-4.7" xfId="21746"/>
    <cellStyle name="Merknad 3 9 3" xfId="21755"/>
    <cellStyle name="Merknad 3 9 3 2" xfId="21756"/>
    <cellStyle name="Merknad 3 9 3 2 2" xfId="21757"/>
    <cellStyle name="Merknad 3 9 3 2 3" xfId="21758"/>
    <cellStyle name="Merknad 3 9 3 3" xfId="21759"/>
    <cellStyle name="Merknad 3 9 3 3 2" xfId="21760"/>
    <cellStyle name="Merknad 3 9 3 3 3" xfId="21761"/>
    <cellStyle name="Merknad 3 9 3 4" xfId="21762"/>
    <cellStyle name="Merknad 3 9 3 5" xfId="21763"/>
    <cellStyle name="Merknad 3 9 4" xfId="21764"/>
    <cellStyle name="Merknad 3 9 4 2" xfId="21765"/>
    <cellStyle name="Merknad 3 9 4 3" xfId="21766"/>
    <cellStyle name="Merknad 3 9 5" xfId="21767"/>
    <cellStyle name="Merknad 3 9 5 2" xfId="21768"/>
    <cellStyle name="Merknad 3 9 5 3" xfId="21769"/>
    <cellStyle name="Merknad 3 9 6" xfId="21770"/>
    <cellStyle name="Merknad 3 9 6 2" xfId="21771"/>
    <cellStyle name="Merknad 3 9 7" xfId="21772"/>
    <cellStyle name="Merknad 3 9 7 2" xfId="21773"/>
    <cellStyle name="Merknad 3 9 8" xfId="21774"/>
    <cellStyle name="Merknad 3 9 9" xfId="21775"/>
    <cellStyle name="Merknad 3 9_Tabell 4.5-4.7" xfId="21744"/>
    <cellStyle name="Merknad 3_Tabell 4.5-4.7" xfId="20432"/>
    <cellStyle name="Merknad 4" xfId="1242"/>
    <cellStyle name="Merknad 5" xfId="1243"/>
    <cellStyle name="Merknad 5 2" xfId="21777"/>
    <cellStyle name="Merknad 5 2 2" xfId="21778"/>
    <cellStyle name="Merknad 5 2 3" xfId="21779"/>
    <cellStyle name="Merknad 5 3" xfId="21780"/>
    <cellStyle name="Merknad 5 3 2" xfId="21781"/>
    <cellStyle name="Merknad 5 3 3" xfId="21782"/>
    <cellStyle name="Merknad 5 4" xfId="21783"/>
    <cellStyle name="Merknad 5 5" xfId="21784"/>
    <cellStyle name="Merknad 5_Tabell 4.5-4.7" xfId="21776"/>
    <cellStyle name="Merknad 6" xfId="1244"/>
    <cellStyle name="Merknad 6 2" xfId="21786"/>
    <cellStyle name="Merknad 6 2 2" xfId="21787"/>
    <cellStyle name="Merknad 6 2 3" xfId="21788"/>
    <cellStyle name="Merknad 6 3" xfId="21789"/>
    <cellStyle name="Merknad 6 3 2" xfId="21790"/>
    <cellStyle name="Merknad 6 3 3" xfId="21791"/>
    <cellStyle name="Merknad 6 4" xfId="21792"/>
    <cellStyle name="Merknad 6 5" xfId="21793"/>
    <cellStyle name="Merknad 6_Tabell 4.5-4.7" xfId="21785"/>
    <cellStyle name="Merknad 7" xfId="21794"/>
    <cellStyle name="Merknad 7 2" xfId="21795"/>
    <cellStyle name="Merknad 7 2 2" xfId="21796"/>
    <cellStyle name="Merknad 7 2 3" xfId="21797"/>
    <cellStyle name="Merknad 7 3" xfId="21798"/>
    <cellStyle name="Merknad 7 3 2" xfId="21799"/>
    <cellStyle name="Merknad 7 3 3" xfId="21800"/>
    <cellStyle name="Merknad 7 4" xfId="21801"/>
    <cellStyle name="Merknad 7 5" xfId="21802"/>
    <cellStyle name="Merknad 8" xfId="21803"/>
    <cellStyle name="Merknad 8 2" xfId="21804"/>
    <cellStyle name="Merknad 9" xfId="21805"/>
    <cellStyle name="Merknad 9 2" xfId="21806"/>
    <cellStyle name="Normal" xfId="0" builtinId="0"/>
    <cellStyle name="Normal 10" xfId="1245"/>
    <cellStyle name="Normal 10 10" xfId="21808"/>
    <cellStyle name="Normal 10 2" xfId="18"/>
    <cellStyle name="Normal 10 2 2" xfId="21810"/>
    <cellStyle name="Normal 10 2 2 2" xfId="21811"/>
    <cellStyle name="Normal 10 2 2 3" xfId="21812"/>
    <cellStyle name="Normal 10 2 3" xfId="21813"/>
    <cellStyle name="Normal 10 2 3 2" xfId="21814"/>
    <cellStyle name="Normal 10 2 3 3" xfId="21815"/>
    <cellStyle name="Normal 10 2 4" xfId="21816"/>
    <cellStyle name="Normal 10 2 5" xfId="21817"/>
    <cellStyle name="Normal 10 2_Tabell 4.5-4.7" xfId="21809"/>
    <cellStyle name="Normal 10 3" xfId="21818"/>
    <cellStyle name="Normal 10 3 2" xfId="21819"/>
    <cellStyle name="Normal 10 3 2 2" xfId="21820"/>
    <cellStyle name="Normal 10 3 2 3" xfId="21821"/>
    <cellStyle name="Normal 10 3 3" xfId="21822"/>
    <cellStyle name="Normal 10 3 3 2" xfId="21823"/>
    <cellStyle name="Normal 10 3 3 3" xfId="21824"/>
    <cellStyle name="Normal 10 3 4" xfId="21825"/>
    <cellStyle name="Normal 10 3 5" xfId="21826"/>
    <cellStyle name="Normal 10 4" xfId="21827"/>
    <cellStyle name="Normal 10 4 2" xfId="21828"/>
    <cellStyle name="Normal 10 4 3" xfId="21829"/>
    <cellStyle name="Normal 10 5" xfId="21830"/>
    <cellStyle name="Normal 10 5 2" xfId="21831"/>
    <cellStyle name="Normal 10 5 3" xfId="21832"/>
    <cellStyle name="Normal 10 6" xfId="21833"/>
    <cellStyle name="Normal 10 6 2" xfId="21834"/>
    <cellStyle name="Normal 10 7" xfId="21835"/>
    <cellStyle name="Normal 10 7 2" xfId="21836"/>
    <cellStyle name="Normal 10 8" xfId="21837"/>
    <cellStyle name="Normal 10 9" xfId="21838"/>
    <cellStyle name="Normal 10_Tabell 4.5-4.7" xfId="21807"/>
    <cellStyle name="Normal 11" xfId="1246"/>
    <cellStyle name="Normal 12" xfId="15"/>
    <cellStyle name="Normal 12 2" xfId="17"/>
    <cellStyle name="Normal 12 2 2" xfId="21841"/>
    <cellStyle name="Normal 12 2 3" xfId="21842"/>
    <cellStyle name="Normal 12 2_Tabell 4.5-4.7" xfId="21840"/>
    <cellStyle name="Normal 12 3" xfId="21843"/>
    <cellStyle name="Normal 12 3 2" xfId="21844"/>
    <cellStyle name="Normal 12 3 3" xfId="21845"/>
    <cellStyle name="Normal 12 4" xfId="21846"/>
    <cellStyle name="Normal 12 5" xfId="21847"/>
    <cellStyle name="Normal 12 6" xfId="21848"/>
    <cellStyle name="Normal 12 7" xfId="21849"/>
    <cellStyle name="Normal 12_Tabell 4.5-4.7" xfId="21839"/>
    <cellStyle name="Normal 13" xfId="2001"/>
    <cellStyle name="Normal 13 2" xfId="2006"/>
    <cellStyle name="Normal 13 2 2" xfId="21852"/>
    <cellStyle name="Normal 13 2 3" xfId="21853"/>
    <cellStyle name="Normal 13 2 4" xfId="21854"/>
    <cellStyle name="Normal 13 2_Tabell 4.5-4.7" xfId="21851"/>
    <cellStyle name="Normal 13 3" xfId="21855"/>
    <cellStyle name="Normal 13 3 2" xfId="21856"/>
    <cellStyle name="Normal 13 3 3" xfId="21857"/>
    <cellStyle name="Normal 13 4" xfId="21858"/>
    <cellStyle name="Normal 13 5" xfId="21859"/>
    <cellStyle name="Normal 13 6" xfId="21860"/>
    <cellStyle name="Normal 13_Tabell 4.5-4.7" xfId="21850"/>
    <cellStyle name="Normal 14" xfId="2004"/>
    <cellStyle name="Normal 14 2" xfId="2043"/>
    <cellStyle name="Normal 14 3" xfId="21862"/>
    <cellStyle name="Normal 14 3 2" xfId="21863"/>
    <cellStyle name="Normal 14_Tabell 4.5-4.7" xfId="21861"/>
    <cellStyle name="Normal 15" xfId="21864"/>
    <cellStyle name="Normal 15 2" xfId="21865"/>
    <cellStyle name="Normal 15 3" xfId="21866"/>
    <cellStyle name="Normal 16" xfId="21867"/>
    <cellStyle name="Normal 16 2" xfId="21868"/>
    <cellStyle name="Normal 16 3" xfId="21869"/>
    <cellStyle name="Normal 17" xfId="21870"/>
    <cellStyle name="Normal 17 2" xfId="21871"/>
    <cellStyle name="Normal 18" xfId="21872"/>
    <cellStyle name="Normal 18 2" xfId="21873"/>
    <cellStyle name="Normal 19" xfId="21874"/>
    <cellStyle name="Normal 2" xfId="2"/>
    <cellStyle name="Normal 2 10" xfId="2037"/>
    <cellStyle name="Normal 2 10 2" xfId="4048"/>
    <cellStyle name="Normal 2 10 2 2" xfId="21878"/>
    <cellStyle name="Normal 2 10 2 2 2" xfId="21879"/>
    <cellStyle name="Normal 2 10 2 2 2 2" xfId="21880"/>
    <cellStyle name="Normal 2 10 2 2 2 3" xfId="21881"/>
    <cellStyle name="Normal 2 10 2 2 3" xfId="21882"/>
    <cellStyle name="Normal 2 10 2 2 3 2" xfId="21883"/>
    <cellStyle name="Normal 2 10 2 2 3 3" xfId="21884"/>
    <cellStyle name="Normal 2 10 2 2 4" xfId="21885"/>
    <cellStyle name="Normal 2 10 2 2 5" xfId="21886"/>
    <cellStyle name="Normal 2 10 2 3" xfId="21887"/>
    <cellStyle name="Normal 2 10 2 3 2" xfId="21888"/>
    <cellStyle name="Normal 2 10 2 3 3" xfId="21889"/>
    <cellStyle name="Normal 2 10 2 4" xfId="21890"/>
    <cellStyle name="Normal 2 10 2 4 2" xfId="21891"/>
    <cellStyle name="Normal 2 10 2 4 3" xfId="21892"/>
    <cellStyle name="Normal 2 10 2 5" xfId="21893"/>
    <cellStyle name="Normal 2 10 2 6" xfId="21894"/>
    <cellStyle name="Normal 2 10 2_Tabell 4.5-4.7" xfId="21877"/>
    <cellStyle name="Normal 2 10 3" xfId="21895"/>
    <cellStyle name="Normal 2 10 3 2" xfId="21896"/>
    <cellStyle name="Normal 2 10 3 2 2" xfId="21897"/>
    <cellStyle name="Normal 2 10 3 2 3" xfId="21898"/>
    <cellStyle name="Normal 2 10 3 3" xfId="21899"/>
    <cellStyle name="Normal 2 10 3 3 2" xfId="21900"/>
    <cellStyle name="Normal 2 10 3 3 3" xfId="21901"/>
    <cellStyle name="Normal 2 10 3 4" xfId="21902"/>
    <cellStyle name="Normal 2 10 3 5" xfId="21903"/>
    <cellStyle name="Normal 2 10 4" xfId="21904"/>
    <cellStyle name="Normal 2 10 4 2" xfId="21905"/>
    <cellStyle name="Normal 2 10 4 3" xfId="21906"/>
    <cellStyle name="Normal 2 10 5" xfId="21907"/>
    <cellStyle name="Normal 2 10 5 2" xfId="21908"/>
    <cellStyle name="Normal 2 10 5 3" xfId="21909"/>
    <cellStyle name="Normal 2 10 6" xfId="21910"/>
    <cellStyle name="Normal 2 10 7" xfId="21911"/>
    <cellStyle name="Normal 2 10 8" xfId="21912"/>
    <cellStyle name="Normal 2 10_Tabell 4.5-4.7" xfId="21876"/>
    <cellStyle name="Normal 2 11" xfId="21913"/>
    <cellStyle name="Normal 2 11 2" xfId="21914"/>
    <cellStyle name="Normal 2 11 2 2" xfId="21915"/>
    <cellStyle name="Normal 2 11 2 2 2" xfId="21916"/>
    <cellStyle name="Normal 2 11 2 2 2 2" xfId="21917"/>
    <cellStyle name="Normal 2 11 2 2 2 3" xfId="21918"/>
    <cellStyle name="Normal 2 11 2 2 3" xfId="21919"/>
    <cellStyle name="Normal 2 11 2 2 3 2" xfId="21920"/>
    <cellStyle name="Normal 2 11 2 2 3 3" xfId="21921"/>
    <cellStyle name="Normal 2 11 2 2 4" xfId="21922"/>
    <cellStyle name="Normal 2 11 2 2 5" xfId="21923"/>
    <cellStyle name="Normal 2 11 2 3" xfId="21924"/>
    <cellStyle name="Normal 2 11 2 3 2" xfId="21925"/>
    <cellStyle name="Normal 2 11 2 3 3" xfId="21926"/>
    <cellStyle name="Normal 2 11 2 4" xfId="21927"/>
    <cellStyle name="Normal 2 11 2 4 2" xfId="21928"/>
    <cellStyle name="Normal 2 11 2 4 3" xfId="21929"/>
    <cellStyle name="Normal 2 11 2 5" xfId="21930"/>
    <cellStyle name="Normal 2 11 2 6" xfId="21931"/>
    <cellStyle name="Normal 2 11 3" xfId="21932"/>
    <cellStyle name="Normal 2 11 3 2" xfId="21933"/>
    <cellStyle name="Normal 2 11 3 2 2" xfId="21934"/>
    <cellStyle name="Normal 2 11 3 2 3" xfId="21935"/>
    <cellStyle name="Normal 2 11 3 3" xfId="21936"/>
    <cellStyle name="Normal 2 11 3 3 2" xfId="21937"/>
    <cellStyle name="Normal 2 11 3 3 3" xfId="21938"/>
    <cellStyle name="Normal 2 11 3 4" xfId="21939"/>
    <cellStyle name="Normal 2 11 3 5" xfId="21940"/>
    <cellStyle name="Normal 2 11 4" xfId="21941"/>
    <cellStyle name="Normal 2 11 4 2" xfId="21942"/>
    <cellStyle name="Normal 2 11 4 3" xfId="21943"/>
    <cellStyle name="Normal 2 11 5" xfId="21944"/>
    <cellStyle name="Normal 2 11 5 2" xfId="21945"/>
    <cellStyle name="Normal 2 11 5 3" xfId="21946"/>
    <cellStyle name="Normal 2 11 6" xfId="21947"/>
    <cellStyle name="Normal 2 11 7" xfId="21948"/>
    <cellStyle name="Normal 2 12" xfId="21949"/>
    <cellStyle name="Normal 2 12 2" xfId="21950"/>
    <cellStyle name="Normal 2 12 2 2" xfId="21951"/>
    <cellStyle name="Normal 2 12 2 3" xfId="21952"/>
    <cellStyle name="Normal 2 12 3" xfId="21953"/>
    <cellStyle name="Normal 2 12 3 2" xfId="21954"/>
    <cellStyle name="Normal 2 12 3 3" xfId="21955"/>
    <cellStyle name="Normal 2 12 4" xfId="21956"/>
    <cellStyle name="Normal 2 12 5" xfId="21957"/>
    <cellStyle name="Normal 2 13" xfId="21958"/>
    <cellStyle name="Normal 2 14" xfId="21959"/>
    <cellStyle name="Normal 2 14 2" xfId="21960"/>
    <cellStyle name="Normal 2 14 2 2" xfId="21961"/>
    <cellStyle name="Normal 2 14 2 3" xfId="21962"/>
    <cellStyle name="Normal 2 14 3" xfId="21963"/>
    <cellStyle name="Normal 2 14 3 2" xfId="21964"/>
    <cellStyle name="Normal 2 14 3 3" xfId="21965"/>
    <cellStyle name="Normal 2 14 4" xfId="21966"/>
    <cellStyle name="Normal 2 14 5" xfId="21967"/>
    <cellStyle name="Normal 2 15" xfId="21968"/>
    <cellStyle name="Normal 2 15 2" xfId="21969"/>
    <cellStyle name="Normal 2 16" xfId="21970"/>
    <cellStyle name="Normal 2 16 2" xfId="21971"/>
    <cellStyle name="Normal 2 17" xfId="21972"/>
    <cellStyle name="Normal 2 18" xfId="21973"/>
    <cellStyle name="Normal 2 19" xfId="34296"/>
    <cellStyle name="Normal 2 2" xfId="1247"/>
    <cellStyle name="Normal 2 2 10" xfId="21975"/>
    <cellStyle name="Normal 2 2 2" xfId="1248"/>
    <cellStyle name="Normal 2 2 2 2" xfId="21977"/>
    <cellStyle name="Normal 2 2 2 2 2" xfId="21978"/>
    <cellStyle name="Normal 2 2 2 2 2 2" xfId="21979"/>
    <cellStyle name="Normal 2 2 2 2 2 2 2" xfId="21980"/>
    <cellStyle name="Normal 2 2 2 2 2 2 3" xfId="21981"/>
    <cellStyle name="Normal 2 2 2 2 2 3" xfId="21982"/>
    <cellStyle name="Normal 2 2 2 2 2 3 2" xfId="21983"/>
    <cellStyle name="Normal 2 2 2 2 2 3 3" xfId="21984"/>
    <cellStyle name="Normal 2 2 2 2 2 4" xfId="21985"/>
    <cellStyle name="Normal 2 2 2 2 2 5" xfId="21986"/>
    <cellStyle name="Normal 2 2 2 2 3" xfId="21987"/>
    <cellStyle name="Normal 2 2 2 2 3 2" xfId="21988"/>
    <cellStyle name="Normal 2 2 2 2 3 3" xfId="21989"/>
    <cellStyle name="Normal 2 2 2 2 4" xfId="21990"/>
    <cellStyle name="Normal 2 2 2 2 4 2" xfId="21991"/>
    <cellStyle name="Normal 2 2 2 2 4 3" xfId="21992"/>
    <cellStyle name="Normal 2 2 2 2 5" xfId="21993"/>
    <cellStyle name="Normal 2 2 2 2 6" xfId="21994"/>
    <cellStyle name="Normal 2 2 2 3" xfId="21995"/>
    <cellStyle name="Normal 2 2 2 4" xfId="21996"/>
    <cellStyle name="Normal 2 2 2 4 2" xfId="21997"/>
    <cellStyle name="Normal 2 2 2 4 2 2" xfId="21998"/>
    <cellStyle name="Normal 2 2 2 4 2 3" xfId="21999"/>
    <cellStyle name="Normal 2 2 2 4 3" xfId="22000"/>
    <cellStyle name="Normal 2 2 2 4 3 2" xfId="22001"/>
    <cellStyle name="Normal 2 2 2 4 3 3" xfId="22002"/>
    <cellStyle name="Normal 2 2 2 4 4" xfId="22003"/>
    <cellStyle name="Normal 2 2 2 4 5" xfId="22004"/>
    <cellStyle name="Normal 2 2 2 5" xfId="22005"/>
    <cellStyle name="Normal 2 2 2 5 2" xfId="22006"/>
    <cellStyle name="Normal 2 2 2 5 3" xfId="22007"/>
    <cellStyle name="Normal 2 2 2 6" xfId="22008"/>
    <cellStyle name="Normal 2 2 2 6 2" xfId="22009"/>
    <cellStyle name="Normal 2 2 2 6 3" xfId="22010"/>
    <cellStyle name="Normal 2 2 2 7" xfId="22011"/>
    <cellStyle name="Normal 2 2 2 8" xfId="22012"/>
    <cellStyle name="Normal 2 2 2 9" xfId="22013"/>
    <cellStyle name="Normal 2 2 2_Tabell 4.5-4.7" xfId="21976"/>
    <cellStyle name="Normal 2 2 3" xfId="2042"/>
    <cellStyle name="Normal 2 2 3 2" xfId="22015"/>
    <cellStyle name="Normal 2 2 3 2 2" xfId="22016"/>
    <cellStyle name="Normal 2 2 3 2 2 2" xfId="22017"/>
    <cellStyle name="Normal 2 2 3 2 2 3" xfId="22018"/>
    <cellStyle name="Normal 2 2 3 2 3" xfId="22019"/>
    <cellStyle name="Normal 2 2 3 2 3 2" xfId="22020"/>
    <cellStyle name="Normal 2 2 3 2 3 3" xfId="22021"/>
    <cellStyle name="Normal 2 2 3 2 4" xfId="22022"/>
    <cellStyle name="Normal 2 2 3 2 5" xfId="22023"/>
    <cellStyle name="Normal 2 2 3 3" xfId="22024"/>
    <cellStyle name="Normal 2 2 3 3 2" xfId="22025"/>
    <cellStyle name="Normal 2 2 3 3 3" xfId="22026"/>
    <cellStyle name="Normal 2 2 3 4" xfId="22027"/>
    <cellStyle name="Normal 2 2 3 4 2" xfId="22028"/>
    <cellStyle name="Normal 2 2 3 4 3" xfId="22029"/>
    <cellStyle name="Normal 2 2 3 5" xfId="22030"/>
    <cellStyle name="Normal 2 2 3 6" xfId="22031"/>
    <cellStyle name="Normal 2 2 3 7" xfId="22032"/>
    <cellStyle name="Normal 2 2 3_Tabell 4.5-4.7" xfId="22014"/>
    <cellStyle name="Normal 2 2 4" xfId="2039"/>
    <cellStyle name="Normal 2 2 4 2" xfId="22034"/>
    <cellStyle name="Normal 2 2 4_Tabell 4.5-4.7" xfId="22033"/>
    <cellStyle name="Normal 2 2 5" xfId="22035"/>
    <cellStyle name="Normal 2 2 5 2" xfId="22036"/>
    <cellStyle name="Normal 2 2 5 2 2" xfId="22037"/>
    <cellStyle name="Normal 2 2 5 2 3" xfId="22038"/>
    <cellStyle name="Normal 2 2 5 3" xfId="22039"/>
    <cellStyle name="Normal 2 2 5 3 2" xfId="22040"/>
    <cellStyle name="Normal 2 2 5 3 3" xfId="22041"/>
    <cellStyle name="Normal 2 2 5 4" xfId="22042"/>
    <cellStyle name="Normal 2 2 5 5" xfId="22043"/>
    <cellStyle name="Normal 2 2 6" xfId="22044"/>
    <cellStyle name="Normal 2 2 6 2" xfId="22045"/>
    <cellStyle name="Normal 2 2 6 3" xfId="22046"/>
    <cellStyle name="Normal 2 2 7" xfId="22047"/>
    <cellStyle name="Normal 2 2 7 2" xfId="22048"/>
    <cellStyle name="Normal 2 2 7 3" xfId="22049"/>
    <cellStyle name="Normal 2 2 8" xfId="22050"/>
    <cellStyle name="Normal 2 2 9" xfId="22051"/>
    <cellStyle name="Normal 2 2_Tabell 4.5-4.7" xfId="21974"/>
    <cellStyle name="Normal 2 20" xfId="34299"/>
    <cellStyle name="Normal 2 21" xfId="34302"/>
    <cellStyle name="Normal 2 22" xfId="34305"/>
    <cellStyle name="Normal 2 23" xfId="34308"/>
    <cellStyle name="Normal 2 24" xfId="34309"/>
    <cellStyle name="Normal 2 25" xfId="34311"/>
    <cellStyle name="Normal 2 26" xfId="34313"/>
    <cellStyle name="Normal 2 27" xfId="34315"/>
    <cellStyle name="Normal 2 28" xfId="34317"/>
    <cellStyle name="Normal 2 29" xfId="34319"/>
    <cellStyle name="Normal 2 3" xfId="16"/>
    <cellStyle name="Normal 2 3 10" xfId="1249"/>
    <cellStyle name="Normal 2 3 10 10" xfId="22054"/>
    <cellStyle name="Normal 2 3 10 2" xfId="1250"/>
    <cellStyle name="Normal 2 3 10 2 2" xfId="22056"/>
    <cellStyle name="Normal 2 3 10 2 2 2" xfId="22057"/>
    <cellStyle name="Normal 2 3 10 2 2 3" xfId="22058"/>
    <cellStyle name="Normal 2 3 10 2 3" xfId="22059"/>
    <cellStyle name="Normal 2 3 10 2 3 2" xfId="22060"/>
    <cellStyle name="Normal 2 3 10 2 3 3" xfId="22061"/>
    <cellStyle name="Normal 2 3 10 2 4" xfId="22062"/>
    <cellStyle name="Normal 2 3 10 2 5" xfId="22063"/>
    <cellStyle name="Normal 2 3 10 2_Tabell 4.5-4.7" xfId="22055"/>
    <cellStyle name="Normal 2 3 10 3" xfId="22064"/>
    <cellStyle name="Normal 2 3 10 3 2" xfId="22065"/>
    <cellStyle name="Normal 2 3 10 3 2 2" xfId="22066"/>
    <cellStyle name="Normal 2 3 10 3 2 3" xfId="22067"/>
    <cellStyle name="Normal 2 3 10 3 3" xfId="22068"/>
    <cellStyle name="Normal 2 3 10 3 3 2" xfId="22069"/>
    <cellStyle name="Normal 2 3 10 3 3 3" xfId="22070"/>
    <cellStyle name="Normal 2 3 10 3 4" xfId="22071"/>
    <cellStyle name="Normal 2 3 10 3 5" xfId="22072"/>
    <cellStyle name="Normal 2 3 10 4" xfId="22073"/>
    <cellStyle name="Normal 2 3 10 4 2" xfId="22074"/>
    <cellStyle name="Normal 2 3 10 4 3" xfId="22075"/>
    <cellStyle name="Normal 2 3 10 5" xfId="22076"/>
    <cellStyle name="Normal 2 3 10 5 2" xfId="22077"/>
    <cellStyle name="Normal 2 3 10 5 3" xfId="22078"/>
    <cellStyle name="Normal 2 3 10 6" xfId="22079"/>
    <cellStyle name="Normal 2 3 10 6 2" xfId="22080"/>
    <cellStyle name="Normal 2 3 10 7" xfId="22081"/>
    <cellStyle name="Normal 2 3 10 7 2" xfId="22082"/>
    <cellStyle name="Normal 2 3 10 8" xfId="22083"/>
    <cellStyle name="Normal 2 3 10 9" xfId="22084"/>
    <cellStyle name="Normal 2 3 10_Tabell 4.5-4.7" xfId="22053"/>
    <cellStyle name="Normal 2 3 11" xfId="1251"/>
    <cellStyle name="Normal 2 3 11 10" xfId="22086"/>
    <cellStyle name="Normal 2 3 11 2" xfId="22087"/>
    <cellStyle name="Normal 2 3 11 2 2" xfId="22088"/>
    <cellStyle name="Normal 2 3 11 2 2 2" xfId="22089"/>
    <cellStyle name="Normal 2 3 11 2 2 3" xfId="22090"/>
    <cellStyle name="Normal 2 3 11 2 3" xfId="22091"/>
    <cellStyle name="Normal 2 3 11 2 3 2" xfId="22092"/>
    <cellStyle name="Normal 2 3 11 2 3 3" xfId="22093"/>
    <cellStyle name="Normal 2 3 11 2 4" xfId="22094"/>
    <cellStyle name="Normal 2 3 11 2 5" xfId="22095"/>
    <cellStyle name="Normal 2 3 11 3" xfId="22096"/>
    <cellStyle name="Normal 2 3 11 3 2" xfId="22097"/>
    <cellStyle name="Normal 2 3 11 3 2 2" xfId="22098"/>
    <cellStyle name="Normal 2 3 11 3 2 3" xfId="22099"/>
    <cellStyle name="Normal 2 3 11 3 3" xfId="22100"/>
    <cellStyle name="Normal 2 3 11 3 3 2" xfId="22101"/>
    <cellStyle name="Normal 2 3 11 3 3 3" xfId="22102"/>
    <cellStyle name="Normal 2 3 11 3 4" xfId="22103"/>
    <cellStyle name="Normal 2 3 11 3 5" xfId="22104"/>
    <cellStyle name="Normal 2 3 11 4" xfId="22105"/>
    <cellStyle name="Normal 2 3 11 4 2" xfId="22106"/>
    <cellStyle name="Normal 2 3 11 4 3" xfId="22107"/>
    <cellStyle name="Normal 2 3 11 5" xfId="22108"/>
    <cellStyle name="Normal 2 3 11 5 2" xfId="22109"/>
    <cellStyle name="Normal 2 3 11 5 3" xfId="22110"/>
    <cellStyle name="Normal 2 3 11 6" xfId="22111"/>
    <cellStyle name="Normal 2 3 11 6 2" xfId="22112"/>
    <cellStyle name="Normal 2 3 11 7" xfId="22113"/>
    <cellStyle name="Normal 2 3 11 7 2" xfId="22114"/>
    <cellStyle name="Normal 2 3 11 8" xfId="22115"/>
    <cellStyle name="Normal 2 3 11 9" xfId="22116"/>
    <cellStyle name="Normal 2 3 11_Tabell 4.5-4.7" xfId="22085"/>
    <cellStyle name="Normal 2 3 12" xfId="2021"/>
    <cellStyle name="Normal 2 3 12 2" xfId="22118"/>
    <cellStyle name="Normal 2 3 12_Tabell 4.5-4.7" xfId="22117"/>
    <cellStyle name="Normal 2 3 2" xfId="1252"/>
    <cellStyle name="Normal 2 3 2 10" xfId="22120"/>
    <cellStyle name="Normal 2 3 2 10 2" xfId="22121"/>
    <cellStyle name="Normal 2 3 2 11" xfId="22122"/>
    <cellStyle name="Normal 2 3 2 11 2" xfId="22123"/>
    <cellStyle name="Normal 2 3 2 12" xfId="22124"/>
    <cellStyle name="Normal 2 3 2 13" xfId="22125"/>
    <cellStyle name="Normal 2 3 2 14" xfId="22126"/>
    <cellStyle name="Normal 2 3 2 2" xfId="1253"/>
    <cellStyle name="Normal 2 3 2 2 10" xfId="22128"/>
    <cellStyle name="Normal 2 3 2 2 11" xfId="22129"/>
    <cellStyle name="Normal 2 3 2 2 12" xfId="22130"/>
    <cellStyle name="Normal 2 3 2 2 2" xfId="1254"/>
    <cellStyle name="Normal 2 3 2 2 2 10" xfId="22132"/>
    <cellStyle name="Normal 2 3 2 2 2 11" xfId="22133"/>
    <cellStyle name="Normal 2 3 2 2 2 2" xfId="1255"/>
    <cellStyle name="Normal 2 3 2 2 2 2 10" xfId="22135"/>
    <cellStyle name="Normal 2 3 2 2 2 2 2" xfId="1256"/>
    <cellStyle name="Normal 2 3 2 2 2 2 2 2" xfId="22137"/>
    <cellStyle name="Normal 2 3 2 2 2 2 2 2 2" xfId="22138"/>
    <cellStyle name="Normal 2 3 2 2 2 2 2 2 3" xfId="22139"/>
    <cellStyle name="Normal 2 3 2 2 2 2 2 3" xfId="22140"/>
    <cellStyle name="Normal 2 3 2 2 2 2 2 3 2" xfId="22141"/>
    <cellStyle name="Normal 2 3 2 2 2 2 2 3 3" xfId="22142"/>
    <cellStyle name="Normal 2 3 2 2 2 2 2 4" xfId="22143"/>
    <cellStyle name="Normal 2 3 2 2 2 2 2 5" xfId="22144"/>
    <cellStyle name="Normal 2 3 2 2 2 2 2_Tabell 4.5-4.7" xfId="22136"/>
    <cellStyle name="Normal 2 3 2 2 2 2 3" xfId="22145"/>
    <cellStyle name="Normal 2 3 2 2 2 2 3 2" xfId="22146"/>
    <cellStyle name="Normal 2 3 2 2 2 2 3 2 2" xfId="22147"/>
    <cellStyle name="Normal 2 3 2 2 2 2 3 2 3" xfId="22148"/>
    <cellStyle name="Normal 2 3 2 2 2 2 3 3" xfId="22149"/>
    <cellStyle name="Normal 2 3 2 2 2 2 3 3 2" xfId="22150"/>
    <cellStyle name="Normal 2 3 2 2 2 2 3 3 3" xfId="22151"/>
    <cellStyle name="Normal 2 3 2 2 2 2 3 4" xfId="22152"/>
    <cellStyle name="Normal 2 3 2 2 2 2 3 5" xfId="22153"/>
    <cellStyle name="Normal 2 3 2 2 2 2 4" xfId="22154"/>
    <cellStyle name="Normal 2 3 2 2 2 2 4 2" xfId="22155"/>
    <cellStyle name="Normal 2 3 2 2 2 2 4 3" xfId="22156"/>
    <cellStyle name="Normal 2 3 2 2 2 2 5" xfId="22157"/>
    <cellStyle name="Normal 2 3 2 2 2 2 5 2" xfId="22158"/>
    <cellStyle name="Normal 2 3 2 2 2 2 5 3" xfId="22159"/>
    <cellStyle name="Normal 2 3 2 2 2 2 6" xfId="22160"/>
    <cellStyle name="Normal 2 3 2 2 2 2 6 2" xfId="22161"/>
    <cellStyle name="Normal 2 3 2 2 2 2 7" xfId="22162"/>
    <cellStyle name="Normal 2 3 2 2 2 2 7 2" xfId="22163"/>
    <cellStyle name="Normal 2 3 2 2 2 2 8" xfId="22164"/>
    <cellStyle name="Normal 2 3 2 2 2 2 9" xfId="22165"/>
    <cellStyle name="Normal 2 3 2 2 2 2_Tabell 4.5-4.7" xfId="22134"/>
    <cellStyle name="Normal 2 3 2 2 2 3" xfId="1257"/>
    <cellStyle name="Normal 2 3 2 2 2 3 2" xfId="22167"/>
    <cellStyle name="Normal 2 3 2 2 2 3 2 2" xfId="22168"/>
    <cellStyle name="Normal 2 3 2 2 2 3 2 3" xfId="22169"/>
    <cellStyle name="Normal 2 3 2 2 2 3 3" xfId="22170"/>
    <cellStyle name="Normal 2 3 2 2 2 3 3 2" xfId="22171"/>
    <cellStyle name="Normal 2 3 2 2 2 3 3 3" xfId="22172"/>
    <cellStyle name="Normal 2 3 2 2 2 3 4" xfId="22173"/>
    <cellStyle name="Normal 2 3 2 2 2 3 5" xfId="22174"/>
    <cellStyle name="Normal 2 3 2 2 2 3_Tabell 4.5-4.7" xfId="22166"/>
    <cellStyle name="Normal 2 3 2 2 2 4" xfId="22175"/>
    <cellStyle name="Normal 2 3 2 2 2 4 2" xfId="22176"/>
    <cellStyle name="Normal 2 3 2 2 2 4 2 2" xfId="22177"/>
    <cellStyle name="Normal 2 3 2 2 2 4 2 3" xfId="22178"/>
    <cellStyle name="Normal 2 3 2 2 2 4 3" xfId="22179"/>
    <cellStyle name="Normal 2 3 2 2 2 4 3 2" xfId="22180"/>
    <cellStyle name="Normal 2 3 2 2 2 4 3 3" xfId="22181"/>
    <cellStyle name="Normal 2 3 2 2 2 4 4" xfId="22182"/>
    <cellStyle name="Normal 2 3 2 2 2 4 5" xfId="22183"/>
    <cellStyle name="Normal 2 3 2 2 2 5" xfId="22184"/>
    <cellStyle name="Normal 2 3 2 2 2 5 2" xfId="22185"/>
    <cellStyle name="Normal 2 3 2 2 2 5 3" xfId="22186"/>
    <cellStyle name="Normal 2 3 2 2 2 6" xfId="22187"/>
    <cellStyle name="Normal 2 3 2 2 2 6 2" xfId="22188"/>
    <cellStyle name="Normal 2 3 2 2 2 6 3" xfId="22189"/>
    <cellStyle name="Normal 2 3 2 2 2 7" xfId="22190"/>
    <cellStyle name="Normal 2 3 2 2 2 7 2" xfId="22191"/>
    <cellStyle name="Normal 2 3 2 2 2 8" xfId="22192"/>
    <cellStyle name="Normal 2 3 2 2 2 8 2" xfId="22193"/>
    <cellStyle name="Normal 2 3 2 2 2 9" xfId="22194"/>
    <cellStyle name="Normal 2 3 2 2 2_Tabell 4.5-4.7" xfId="22131"/>
    <cellStyle name="Normal 2 3 2 2 3" xfId="1258"/>
    <cellStyle name="Normal 2 3 2 2 3 10" xfId="22196"/>
    <cellStyle name="Normal 2 3 2 2 3 2" xfId="1259"/>
    <cellStyle name="Normal 2 3 2 2 3 2 2" xfId="22198"/>
    <cellStyle name="Normal 2 3 2 2 3 2 2 2" xfId="22199"/>
    <cellStyle name="Normal 2 3 2 2 3 2 2 3" xfId="22200"/>
    <cellStyle name="Normal 2 3 2 2 3 2 3" xfId="22201"/>
    <cellStyle name="Normal 2 3 2 2 3 2 3 2" xfId="22202"/>
    <cellStyle name="Normal 2 3 2 2 3 2 3 3" xfId="22203"/>
    <cellStyle name="Normal 2 3 2 2 3 2 4" xfId="22204"/>
    <cellStyle name="Normal 2 3 2 2 3 2 5" xfId="22205"/>
    <cellStyle name="Normal 2 3 2 2 3 2_Tabell 4.5-4.7" xfId="22197"/>
    <cellStyle name="Normal 2 3 2 2 3 3" xfId="22206"/>
    <cellStyle name="Normal 2 3 2 2 3 3 2" xfId="22207"/>
    <cellStyle name="Normal 2 3 2 2 3 3 2 2" xfId="22208"/>
    <cellStyle name="Normal 2 3 2 2 3 3 2 3" xfId="22209"/>
    <cellStyle name="Normal 2 3 2 2 3 3 3" xfId="22210"/>
    <cellStyle name="Normal 2 3 2 2 3 3 3 2" xfId="22211"/>
    <cellStyle name="Normal 2 3 2 2 3 3 3 3" xfId="22212"/>
    <cellStyle name="Normal 2 3 2 2 3 3 4" xfId="22213"/>
    <cellStyle name="Normal 2 3 2 2 3 3 5" xfId="22214"/>
    <cellStyle name="Normal 2 3 2 2 3 4" xfId="22215"/>
    <cellStyle name="Normal 2 3 2 2 3 4 2" xfId="22216"/>
    <cellStyle name="Normal 2 3 2 2 3 4 3" xfId="22217"/>
    <cellStyle name="Normal 2 3 2 2 3 5" xfId="22218"/>
    <cellStyle name="Normal 2 3 2 2 3 5 2" xfId="22219"/>
    <cellStyle name="Normal 2 3 2 2 3 5 3" xfId="22220"/>
    <cellStyle name="Normal 2 3 2 2 3 6" xfId="22221"/>
    <cellStyle name="Normal 2 3 2 2 3 6 2" xfId="22222"/>
    <cellStyle name="Normal 2 3 2 2 3 7" xfId="22223"/>
    <cellStyle name="Normal 2 3 2 2 3 7 2" xfId="22224"/>
    <cellStyle name="Normal 2 3 2 2 3 8" xfId="22225"/>
    <cellStyle name="Normal 2 3 2 2 3 9" xfId="22226"/>
    <cellStyle name="Normal 2 3 2 2 3_Tabell 4.5-4.7" xfId="22195"/>
    <cellStyle name="Normal 2 3 2 2 4" xfId="1260"/>
    <cellStyle name="Normal 2 3 2 2 4 2" xfId="22228"/>
    <cellStyle name="Normal 2 3 2 2 4 2 2" xfId="22229"/>
    <cellStyle name="Normal 2 3 2 2 4 2 3" xfId="22230"/>
    <cellStyle name="Normal 2 3 2 2 4 3" xfId="22231"/>
    <cellStyle name="Normal 2 3 2 2 4 3 2" xfId="22232"/>
    <cellStyle name="Normal 2 3 2 2 4 3 3" xfId="22233"/>
    <cellStyle name="Normal 2 3 2 2 4 4" xfId="22234"/>
    <cellStyle name="Normal 2 3 2 2 4 5" xfId="22235"/>
    <cellStyle name="Normal 2 3 2 2 4_Tabell 4.5-4.7" xfId="22227"/>
    <cellStyle name="Normal 2 3 2 2 5" xfId="22236"/>
    <cellStyle name="Normal 2 3 2 2 5 2" xfId="22237"/>
    <cellStyle name="Normal 2 3 2 2 5 2 2" xfId="22238"/>
    <cellStyle name="Normal 2 3 2 2 5 2 3" xfId="22239"/>
    <cellStyle name="Normal 2 3 2 2 5 3" xfId="22240"/>
    <cellStyle name="Normal 2 3 2 2 5 3 2" xfId="22241"/>
    <cellStyle name="Normal 2 3 2 2 5 3 3" xfId="22242"/>
    <cellStyle name="Normal 2 3 2 2 5 4" xfId="22243"/>
    <cellStyle name="Normal 2 3 2 2 5 5" xfId="22244"/>
    <cellStyle name="Normal 2 3 2 2 6" xfId="22245"/>
    <cellStyle name="Normal 2 3 2 2 6 2" xfId="22246"/>
    <cellStyle name="Normal 2 3 2 2 6 3" xfId="22247"/>
    <cellStyle name="Normal 2 3 2 2 7" xfId="22248"/>
    <cellStyle name="Normal 2 3 2 2 7 2" xfId="22249"/>
    <cellStyle name="Normal 2 3 2 2 7 3" xfId="22250"/>
    <cellStyle name="Normal 2 3 2 2 8" xfId="22251"/>
    <cellStyle name="Normal 2 3 2 2 8 2" xfId="22252"/>
    <cellStyle name="Normal 2 3 2 2 9" xfId="22253"/>
    <cellStyle name="Normal 2 3 2 2 9 2" xfId="22254"/>
    <cellStyle name="Normal 2 3 2 2_Tabell 4.5-4.7" xfId="22127"/>
    <cellStyle name="Normal 2 3 2 3" xfId="1261"/>
    <cellStyle name="Normal 2 3 2 3 10" xfId="22256"/>
    <cellStyle name="Normal 2 3 2 3 11" xfId="22257"/>
    <cellStyle name="Normal 2 3 2 3 2" xfId="1262"/>
    <cellStyle name="Normal 2 3 2 3 2 10" xfId="22259"/>
    <cellStyle name="Normal 2 3 2 3 2 2" xfId="1263"/>
    <cellStyle name="Normal 2 3 2 3 2 2 2" xfId="22261"/>
    <cellStyle name="Normal 2 3 2 3 2 2 2 2" xfId="22262"/>
    <cellStyle name="Normal 2 3 2 3 2 2 2 3" xfId="22263"/>
    <cellStyle name="Normal 2 3 2 3 2 2 3" xfId="22264"/>
    <cellStyle name="Normal 2 3 2 3 2 2 3 2" xfId="22265"/>
    <cellStyle name="Normal 2 3 2 3 2 2 3 3" xfId="22266"/>
    <cellStyle name="Normal 2 3 2 3 2 2 4" xfId="22267"/>
    <cellStyle name="Normal 2 3 2 3 2 2 5" xfId="22268"/>
    <cellStyle name="Normal 2 3 2 3 2 2_Tabell 4.5-4.7" xfId="22260"/>
    <cellStyle name="Normal 2 3 2 3 2 3" xfId="22269"/>
    <cellStyle name="Normal 2 3 2 3 2 3 2" xfId="22270"/>
    <cellStyle name="Normal 2 3 2 3 2 3 2 2" xfId="22271"/>
    <cellStyle name="Normal 2 3 2 3 2 3 2 3" xfId="22272"/>
    <cellStyle name="Normal 2 3 2 3 2 3 3" xfId="22273"/>
    <cellStyle name="Normal 2 3 2 3 2 3 3 2" xfId="22274"/>
    <cellStyle name="Normal 2 3 2 3 2 3 3 3" xfId="22275"/>
    <cellStyle name="Normal 2 3 2 3 2 3 4" xfId="22276"/>
    <cellStyle name="Normal 2 3 2 3 2 3 5" xfId="22277"/>
    <cellStyle name="Normal 2 3 2 3 2 4" xfId="22278"/>
    <cellStyle name="Normal 2 3 2 3 2 4 2" xfId="22279"/>
    <cellStyle name="Normal 2 3 2 3 2 4 3" xfId="22280"/>
    <cellStyle name="Normal 2 3 2 3 2 5" xfId="22281"/>
    <cellStyle name="Normal 2 3 2 3 2 5 2" xfId="22282"/>
    <cellStyle name="Normal 2 3 2 3 2 5 3" xfId="22283"/>
    <cellStyle name="Normal 2 3 2 3 2 6" xfId="22284"/>
    <cellStyle name="Normal 2 3 2 3 2 6 2" xfId="22285"/>
    <cellStyle name="Normal 2 3 2 3 2 7" xfId="22286"/>
    <cellStyle name="Normal 2 3 2 3 2 7 2" xfId="22287"/>
    <cellStyle name="Normal 2 3 2 3 2 8" xfId="22288"/>
    <cellStyle name="Normal 2 3 2 3 2 9" xfId="22289"/>
    <cellStyle name="Normal 2 3 2 3 2_Tabell 4.5-4.7" xfId="22258"/>
    <cellStyle name="Normal 2 3 2 3 3" xfId="1264"/>
    <cellStyle name="Normal 2 3 2 3 3 2" xfId="22291"/>
    <cellStyle name="Normal 2 3 2 3 3 2 2" xfId="22292"/>
    <cellStyle name="Normal 2 3 2 3 3 2 3" xfId="22293"/>
    <cellStyle name="Normal 2 3 2 3 3 3" xfId="22294"/>
    <cellStyle name="Normal 2 3 2 3 3 3 2" xfId="22295"/>
    <cellStyle name="Normal 2 3 2 3 3 3 3" xfId="22296"/>
    <cellStyle name="Normal 2 3 2 3 3 4" xfId="22297"/>
    <cellStyle name="Normal 2 3 2 3 3 5" xfId="22298"/>
    <cellStyle name="Normal 2 3 2 3 3_Tabell 4.5-4.7" xfId="22290"/>
    <cellStyle name="Normal 2 3 2 3 4" xfId="22299"/>
    <cellStyle name="Normal 2 3 2 3 4 2" xfId="22300"/>
    <cellStyle name="Normal 2 3 2 3 4 2 2" xfId="22301"/>
    <cellStyle name="Normal 2 3 2 3 4 2 3" xfId="22302"/>
    <cellStyle name="Normal 2 3 2 3 4 3" xfId="22303"/>
    <cellStyle name="Normal 2 3 2 3 4 3 2" xfId="22304"/>
    <cellStyle name="Normal 2 3 2 3 4 3 3" xfId="22305"/>
    <cellStyle name="Normal 2 3 2 3 4 4" xfId="22306"/>
    <cellStyle name="Normal 2 3 2 3 4 5" xfId="22307"/>
    <cellStyle name="Normal 2 3 2 3 5" xfId="22308"/>
    <cellStyle name="Normal 2 3 2 3 5 2" xfId="22309"/>
    <cellStyle name="Normal 2 3 2 3 5 3" xfId="22310"/>
    <cellStyle name="Normal 2 3 2 3 6" xfId="22311"/>
    <cellStyle name="Normal 2 3 2 3 6 2" xfId="22312"/>
    <cellStyle name="Normal 2 3 2 3 6 3" xfId="22313"/>
    <cellStyle name="Normal 2 3 2 3 7" xfId="22314"/>
    <cellStyle name="Normal 2 3 2 3 7 2" xfId="22315"/>
    <cellStyle name="Normal 2 3 2 3 8" xfId="22316"/>
    <cellStyle name="Normal 2 3 2 3 8 2" xfId="22317"/>
    <cellStyle name="Normal 2 3 2 3 9" xfId="22318"/>
    <cellStyle name="Normal 2 3 2 3_Tabell 4.5-4.7" xfId="22255"/>
    <cellStyle name="Normal 2 3 2 4" xfId="1265"/>
    <cellStyle name="Normal 2 3 2 4 10" xfId="22320"/>
    <cellStyle name="Normal 2 3 2 4 2" xfId="1266"/>
    <cellStyle name="Normal 2 3 2 4 2 2" xfId="22322"/>
    <cellStyle name="Normal 2 3 2 4 2 2 2" xfId="22323"/>
    <cellStyle name="Normal 2 3 2 4 2 2 3" xfId="22324"/>
    <cellStyle name="Normal 2 3 2 4 2 3" xfId="22325"/>
    <cellStyle name="Normal 2 3 2 4 2 3 2" xfId="22326"/>
    <cellStyle name="Normal 2 3 2 4 2 3 3" xfId="22327"/>
    <cellStyle name="Normal 2 3 2 4 2 4" xfId="22328"/>
    <cellStyle name="Normal 2 3 2 4 2 5" xfId="22329"/>
    <cellStyle name="Normal 2 3 2 4 2_Tabell 4.5-4.7" xfId="22321"/>
    <cellStyle name="Normal 2 3 2 4 3" xfId="22330"/>
    <cellStyle name="Normal 2 3 2 4 3 2" xfId="22331"/>
    <cellStyle name="Normal 2 3 2 4 3 2 2" xfId="22332"/>
    <cellStyle name="Normal 2 3 2 4 3 2 3" xfId="22333"/>
    <cellStyle name="Normal 2 3 2 4 3 3" xfId="22334"/>
    <cellStyle name="Normal 2 3 2 4 3 3 2" xfId="22335"/>
    <cellStyle name="Normal 2 3 2 4 3 3 3" xfId="22336"/>
    <cellStyle name="Normal 2 3 2 4 3 4" xfId="22337"/>
    <cellStyle name="Normal 2 3 2 4 3 5" xfId="22338"/>
    <cellStyle name="Normal 2 3 2 4 4" xfId="22339"/>
    <cellStyle name="Normal 2 3 2 4 4 2" xfId="22340"/>
    <cellStyle name="Normal 2 3 2 4 4 3" xfId="22341"/>
    <cellStyle name="Normal 2 3 2 4 5" xfId="22342"/>
    <cellStyle name="Normal 2 3 2 4 5 2" xfId="22343"/>
    <cellStyle name="Normal 2 3 2 4 5 3" xfId="22344"/>
    <cellStyle name="Normal 2 3 2 4 6" xfId="22345"/>
    <cellStyle name="Normal 2 3 2 4 6 2" xfId="22346"/>
    <cellStyle name="Normal 2 3 2 4 7" xfId="22347"/>
    <cellStyle name="Normal 2 3 2 4 7 2" xfId="22348"/>
    <cellStyle name="Normal 2 3 2 4 8" xfId="22349"/>
    <cellStyle name="Normal 2 3 2 4 9" xfId="22350"/>
    <cellStyle name="Normal 2 3 2 4_Tabell 4.5-4.7" xfId="22319"/>
    <cellStyle name="Normal 2 3 2 5" xfId="1267"/>
    <cellStyle name="Normal 2 3 2 5 10" xfId="22352"/>
    <cellStyle name="Normal 2 3 2 5 2" xfId="1268"/>
    <cellStyle name="Normal 2 3 2 5 2 2" xfId="22354"/>
    <cellStyle name="Normal 2 3 2 5 2 2 2" xfId="22355"/>
    <cellStyle name="Normal 2 3 2 5 2 2 3" xfId="22356"/>
    <cellStyle name="Normal 2 3 2 5 2 3" xfId="22357"/>
    <cellStyle name="Normal 2 3 2 5 2 3 2" xfId="22358"/>
    <cellStyle name="Normal 2 3 2 5 2 3 3" xfId="22359"/>
    <cellStyle name="Normal 2 3 2 5 2 4" xfId="22360"/>
    <cellStyle name="Normal 2 3 2 5 2 5" xfId="22361"/>
    <cellStyle name="Normal 2 3 2 5 2_Tabell 4.5-4.7" xfId="22353"/>
    <cellStyle name="Normal 2 3 2 5 3" xfId="22362"/>
    <cellStyle name="Normal 2 3 2 5 3 2" xfId="22363"/>
    <cellStyle name="Normal 2 3 2 5 3 2 2" xfId="22364"/>
    <cellStyle name="Normal 2 3 2 5 3 2 3" xfId="22365"/>
    <cellStyle name="Normal 2 3 2 5 3 3" xfId="22366"/>
    <cellStyle name="Normal 2 3 2 5 3 3 2" xfId="22367"/>
    <cellStyle name="Normal 2 3 2 5 3 3 3" xfId="22368"/>
    <cellStyle name="Normal 2 3 2 5 3 4" xfId="22369"/>
    <cellStyle name="Normal 2 3 2 5 3 5" xfId="22370"/>
    <cellStyle name="Normal 2 3 2 5 4" xfId="22371"/>
    <cellStyle name="Normal 2 3 2 5 4 2" xfId="22372"/>
    <cellStyle name="Normal 2 3 2 5 4 3" xfId="22373"/>
    <cellStyle name="Normal 2 3 2 5 5" xfId="22374"/>
    <cellStyle name="Normal 2 3 2 5 5 2" xfId="22375"/>
    <cellStyle name="Normal 2 3 2 5 5 3" xfId="22376"/>
    <cellStyle name="Normal 2 3 2 5 6" xfId="22377"/>
    <cellStyle name="Normal 2 3 2 5 6 2" xfId="22378"/>
    <cellStyle name="Normal 2 3 2 5 7" xfId="22379"/>
    <cellStyle name="Normal 2 3 2 5 7 2" xfId="22380"/>
    <cellStyle name="Normal 2 3 2 5 8" xfId="22381"/>
    <cellStyle name="Normal 2 3 2 5 9" xfId="22382"/>
    <cellStyle name="Normal 2 3 2 5_Tabell 4.5-4.7" xfId="22351"/>
    <cellStyle name="Normal 2 3 2 6" xfId="1269"/>
    <cellStyle name="Normal 2 3 2 6 2" xfId="22384"/>
    <cellStyle name="Normal 2 3 2 6 2 2" xfId="22385"/>
    <cellStyle name="Normal 2 3 2 6 2 3" xfId="22386"/>
    <cellStyle name="Normal 2 3 2 6 3" xfId="22387"/>
    <cellStyle name="Normal 2 3 2 6 3 2" xfId="22388"/>
    <cellStyle name="Normal 2 3 2 6 3 3" xfId="22389"/>
    <cellStyle name="Normal 2 3 2 6 4" xfId="22390"/>
    <cellStyle name="Normal 2 3 2 6 5" xfId="22391"/>
    <cellStyle name="Normal 2 3 2 6_Tabell 4.5-4.7" xfId="22383"/>
    <cellStyle name="Normal 2 3 2 7" xfId="22392"/>
    <cellStyle name="Normal 2 3 2 7 2" xfId="22393"/>
    <cellStyle name="Normal 2 3 2 7 2 2" xfId="22394"/>
    <cellStyle name="Normal 2 3 2 7 2 3" xfId="22395"/>
    <cellStyle name="Normal 2 3 2 7 3" xfId="22396"/>
    <cellStyle name="Normal 2 3 2 7 3 2" xfId="22397"/>
    <cellStyle name="Normal 2 3 2 7 3 3" xfId="22398"/>
    <cellStyle name="Normal 2 3 2 7 4" xfId="22399"/>
    <cellStyle name="Normal 2 3 2 7 5" xfId="22400"/>
    <cellStyle name="Normal 2 3 2 8" xfId="22401"/>
    <cellStyle name="Normal 2 3 2 8 2" xfId="22402"/>
    <cellStyle name="Normal 2 3 2 8 3" xfId="22403"/>
    <cellStyle name="Normal 2 3 2 9" xfId="22404"/>
    <cellStyle name="Normal 2 3 2 9 2" xfId="22405"/>
    <cellStyle name="Normal 2 3 2 9 3" xfId="22406"/>
    <cellStyle name="Normal 2 3 2_Tabell 4.5-4.7" xfId="22119"/>
    <cellStyle name="Normal 2 3 3" xfId="1270"/>
    <cellStyle name="Normal 2 3 3 10" xfId="22408"/>
    <cellStyle name="Normal 2 3 3 10 2" xfId="22409"/>
    <cellStyle name="Normal 2 3 3 11" xfId="22410"/>
    <cellStyle name="Normal 2 3 3 12" xfId="22411"/>
    <cellStyle name="Normal 2 3 3 13" xfId="22412"/>
    <cellStyle name="Normal 2 3 3 2" xfId="1271"/>
    <cellStyle name="Normal 2 3 3 2 10" xfId="22414"/>
    <cellStyle name="Normal 2 3 3 2 11" xfId="22415"/>
    <cellStyle name="Normal 2 3 3 2 12" xfId="22416"/>
    <cellStyle name="Normal 2 3 3 2 2" xfId="1272"/>
    <cellStyle name="Normal 2 3 3 2 2 10" xfId="22418"/>
    <cellStyle name="Normal 2 3 3 2 2 11" xfId="22419"/>
    <cellStyle name="Normal 2 3 3 2 2 2" xfId="1273"/>
    <cellStyle name="Normal 2 3 3 2 2 2 10" xfId="22421"/>
    <cellStyle name="Normal 2 3 3 2 2 2 2" xfId="1274"/>
    <cellStyle name="Normal 2 3 3 2 2 2 2 2" xfId="22423"/>
    <cellStyle name="Normal 2 3 3 2 2 2 2 2 2" xfId="22424"/>
    <cellStyle name="Normal 2 3 3 2 2 2 2 2 3" xfId="22425"/>
    <cellStyle name="Normal 2 3 3 2 2 2 2 3" xfId="22426"/>
    <cellStyle name="Normal 2 3 3 2 2 2 2 3 2" xfId="22427"/>
    <cellStyle name="Normal 2 3 3 2 2 2 2 3 3" xfId="22428"/>
    <cellStyle name="Normal 2 3 3 2 2 2 2 4" xfId="22429"/>
    <cellStyle name="Normal 2 3 3 2 2 2 2 5" xfId="22430"/>
    <cellStyle name="Normal 2 3 3 2 2 2 2_Tabell 4.5-4.7" xfId="22422"/>
    <cellStyle name="Normal 2 3 3 2 2 2 3" xfId="22431"/>
    <cellStyle name="Normal 2 3 3 2 2 2 3 2" xfId="22432"/>
    <cellStyle name="Normal 2 3 3 2 2 2 3 2 2" xfId="22433"/>
    <cellStyle name="Normal 2 3 3 2 2 2 3 2 3" xfId="22434"/>
    <cellStyle name="Normal 2 3 3 2 2 2 3 3" xfId="22435"/>
    <cellStyle name="Normal 2 3 3 2 2 2 3 3 2" xfId="22436"/>
    <cellStyle name="Normal 2 3 3 2 2 2 3 3 3" xfId="22437"/>
    <cellStyle name="Normal 2 3 3 2 2 2 3 4" xfId="22438"/>
    <cellStyle name="Normal 2 3 3 2 2 2 3 5" xfId="22439"/>
    <cellStyle name="Normal 2 3 3 2 2 2 4" xfId="22440"/>
    <cellStyle name="Normal 2 3 3 2 2 2 4 2" xfId="22441"/>
    <cellStyle name="Normal 2 3 3 2 2 2 4 3" xfId="22442"/>
    <cellStyle name="Normal 2 3 3 2 2 2 5" xfId="22443"/>
    <cellStyle name="Normal 2 3 3 2 2 2 5 2" xfId="22444"/>
    <cellStyle name="Normal 2 3 3 2 2 2 5 3" xfId="22445"/>
    <cellStyle name="Normal 2 3 3 2 2 2 6" xfId="22446"/>
    <cellStyle name="Normal 2 3 3 2 2 2 6 2" xfId="22447"/>
    <cellStyle name="Normal 2 3 3 2 2 2 7" xfId="22448"/>
    <cellStyle name="Normal 2 3 3 2 2 2 7 2" xfId="22449"/>
    <cellStyle name="Normal 2 3 3 2 2 2 8" xfId="22450"/>
    <cellStyle name="Normal 2 3 3 2 2 2 9" xfId="22451"/>
    <cellStyle name="Normal 2 3 3 2 2 2_Tabell 4.5-4.7" xfId="22420"/>
    <cellStyle name="Normal 2 3 3 2 2 3" xfId="1275"/>
    <cellStyle name="Normal 2 3 3 2 2 3 2" xfId="22453"/>
    <cellStyle name="Normal 2 3 3 2 2 3 2 2" xfId="22454"/>
    <cellStyle name="Normal 2 3 3 2 2 3 2 3" xfId="22455"/>
    <cellStyle name="Normal 2 3 3 2 2 3 3" xfId="22456"/>
    <cellStyle name="Normal 2 3 3 2 2 3 3 2" xfId="22457"/>
    <cellStyle name="Normal 2 3 3 2 2 3 3 3" xfId="22458"/>
    <cellStyle name="Normal 2 3 3 2 2 3 4" xfId="22459"/>
    <cellStyle name="Normal 2 3 3 2 2 3 5" xfId="22460"/>
    <cellStyle name="Normal 2 3 3 2 2 3_Tabell 4.5-4.7" xfId="22452"/>
    <cellStyle name="Normal 2 3 3 2 2 4" xfId="22461"/>
    <cellStyle name="Normal 2 3 3 2 2 4 2" xfId="22462"/>
    <cellStyle name="Normal 2 3 3 2 2 4 2 2" xfId="22463"/>
    <cellStyle name="Normal 2 3 3 2 2 4 2 3" xfId="22464"/>
    <cellStyle name="Normal 2 3 3 2 2 4 3" xfId="22465"/>
    <cellStyle name="Normal 2 3 3 2 2 4 3 2" xfId="22466"/>
    <cellStyle name="Normal 2 3 3 2 2 4 3 3" xfId="22467"/>
    <cellStyle name="Normal 2 3 3 2 2 4 4" xfId="22468"/>
    <cellStyle name="Normal 2 3 3 2 2 4 5" xfId="22469"/>
    <cellStyle name="Normal 2 3 3 2 2 5" xfId="22470"/>
    <cellStyle name="Normal 2 3 3 2 2 5 2" xfId="22471"/>
    <cellStyle name="Normal 2 3 3 2 2 5 3" xfId="22472"/>
    <cellStyle name="Normal 2 3 3 2 2 6" xfId="22473"/>
    <cellStyle name="Normal 2 3 3 2 2 6 2" xfId="22474"/>
    <cellStyle name="Normal 2 3 3 2 2 6 3" xfId="22475"/>
    <cellStyle name="Normal 2 3 3 2 2 7" xfId="22476"/>
    <cellStyle name="Normal 2 3 3 2 2 7 2" xfId="22477"/>
    <cellStyle name="Normal 2 3 3 2 2 8" xfId="22478"/>
    <cellStyle name="Normal 2 3 3 2 2 8 2" xfId="22479"/>
    <cellStyle name="Normal 2 3 3 2 2 9" xfId="22480"/>
    <cellStyle name="Normal 2 3 3 2 2_Tabell 4.5-4.7" xfId="22417"/>
    <cellStyle name="Normal 2 3 3 2 3" xfId="1276"/>
    <cellStyle name="Normal 2 3 3 2 3 10" xfId="22482"/>
    <cellStyle name="Normal 2 3 3 2 3 2" xfId="1277"/>
    <cellStyle name="Normal 2 3 3 2 3 2 2" xfId="22484"/>
    <cellStyle name="Normal 2 3 3 2 3 2 2 2" xfId="22485"/>
    <cellStyle name="Normal 2 3 3 2 3 2 2 3" xfId="22486"/>
    <cellStyle name="Normal 2 3 3 2 3 2 3" xfId="22487"/>
    <cellStyle name="Normal 2 3 3 2 3 2 3 2" xfId="22488"/>
    <cellStyle name="Normal 2 3 3 2 3 2 3 3" xfId="22489"/>
    <cellStyle name="Normal 2 3 3 2 3 2 4" xfId="22490"/>
    <cellStyle name="Normal 2 3 3 2 3 2 5" xfId="22491"/>
    <cellStyle name="Normal 2 3 3 2 3 2_Tabell 4.5-4.7" xfId="22483"/>
    <cellStyle name="Normal 2 3 3 2 3 3" xfId="22492"/>
    <cellStyle name="Normal 2 3 3 2 3 3 2" xfId="22493"/>
    <cellStyle name="Normal 2 3 3 2 3 3 2 2" xfId="22494"/>
    <cellStyle name="Normal 2 3 3 2 3 3 2 3" xfId="22495"/>
    <cellStyle name="Normal 2 3 3 2 3 3 3" xfId="22496"/>
    <cellStyle name="Normal 2 3 3 2 3 3 3 2" xfId="22497"/>
    <cellStyle name="Normal 2 3 3 2 3 3 3 3" xfId="22498"/>
    <cellStyle name="Normal 2 3 3 2 3 3 4" xfId="22499"/>
    <cellStyle name="Normal 2 3 3 2 3 3 5" xfId="22500"/>
    <cellStyle name="Normal 2 3 3 2 3 4" xfId="22501"/>
    <cellStyle name="Normal 2 3 3 2 3 4 2" xfId="22502"/>
    <cellStyle name="Normal 2 3 3 2 3 4 3" xfId="22503"/>
    <cellStyle name="Normal 2 3 3 2 3 5" xfId="22504"/>
    <cellStyle name="Normal 2 3 3 2 3 5 2" xfId="22505"/>
    <cellStyle name="Normal 2 3 3 2 3 5 3" xfId="22506"/>
    <cellStyle name="Normal 2 3 3 2 3 6" xfId="22507"/>
    <cellStyle name="Normal 2 3 3 2 3 6 2" xfId="22508"/>
    <cellStyle name="Normal 2 3 3 2 3 7" xfId="22509"/>
    <cellStyle name="Normal 2 3 3 2 3 7 2" xfId="22510"/>
    <cellStyle name="Normal 2 3 3 2 3 8" xfId="22511"/>
    <cellStyle name="Normal 2 3 3 2 3 9" xfId="22512"/>
    <cellStyle name="Normal 2 3 3 2 3_Tabell 4.5-4.7" xfId="22481"/>
    <cellStyle name="Normal 2 3 3 2 4" xfId="1278"/>
    <cellStyle name="Normal 2 3 3 2 4 2" xfId="22514"/>
    <cellStyle name="Normal 2 3 3 2 4 2 2" xfId="22515"/>
    <cellStyle name="Normal 2 3 3 2 4 2 3" xfId="22516"/>
    <cellStyle name="Normal 2 3 3 2 4 3" xfId="22517"/>
    <cellStyle name="Normal 2 3 3 2 4 3 2" xfId="22518"/>
    <cellStyle name="Normal 2 3 3 2 4 3 3" xfId="22519"/>
    <cellStyle name="Normal 2 3 3 2 4 4" xfId="22520"/>
    <cellStyle name="Normal 2 3 3 2 4 5" xfId="22521"/>
    <cellStyle name="Normal 2 3 3 2 4_Tabell 4.5-4.7" xfId="22513"/>
    <cellStyle name="Normal 2 3 3 2 5" xfId="22522"/>
    <cellStyle name="Normal 2 3 3 2 5 2" xfId="22523"/>
    <cellStyle name="Normal 2 3 3 2 5 2 2" xfId="22524"/>
    <cellStyle name="Normal 2 3 3 2 5 2 3" xfId="22525"/>
    <cellStyle name="Normal 2 3 3 2 5 3" xfId="22526"/>
    <cellStyle name="Normal 2 3 3 2 5 3 2" xfId="22527"/>
    <cellStyle name="Normal 2 3 3 2 5 3 3" xfId="22528"/>
    <cellStyle name="Normal 2 3 3 2 5 4" xfId="22529"/>
    <cellStyle name="Normal 2 3 3 2 5 5" xfId="22530"/>
    <cellStyle name="Normal 2 3 3 2 6" xfId="22531"/>
    <cellStyle name="Normal 2 3 3 2 6 2" xfId="22532"/>
    <cellStyle name="Normal 2 3 3 2 6 3" xfId="22533"/>
    <cellStyle name="Normal 2 3 3 2 7" xfId="22534"/>
    <cellStyle name="Normal 2 3 3 2 7 2" xfId="22535"/>
    <cellStyle name="Normal 2 3 3 2 7 3" xfId="22536"/>
    <cellStyle name="Normal 2 3 3 2 8" xfId="22537"/>
    <cellStyle name="Normal 2 3 3 2 8 2" xfId="22538"/>
    <cellStyle name="Normal 2 3 3 2 9" xfId="22539"/>
    <cellStyle name="Normal 2 3 3 2 9 2" xfId="22540"/>
    <cellStyle name="Normal 2 3 3 2_Tabell 4.5-4.7" xfId="22413"/>
    <cellStyle name="Normal 2 3 3 3" xfId="1279"/>
    <cellStyle name="Normal 2 3 3 3 10" xfId="22542"/>
    <cellStyle name="Normal 2 3 3 3 11" xfId="22543"/>
    <cellStyle name="Normal 2 3 3 3 2" xfId="1280"/>
    <cellStyle name="Normal 2 3 3 3 2 10" xfId="22545"/>
    <cellStyle name="Normal 2 3 3 3 2 2" xfId="1281"/>
    <cellStyle name="Normal 2 3 3 3 2 2 2" xfId="22547"/>
    <cellStyle name="Normal 2 3 3 3 2 2 2 2" xfId="22548"/>
    <cellStyle name="Normal 2 3 3 3 2 2 2 3" xfId="22549"/>
    <cellStyle name="Normal 2 3 3 3 2 2 3" xfId="22550"/>
    <cellStyle name="Normal 2 3 3 3 2 2 3 2" xfId="22551"/>
    <cellStyle name="Normal 2 3 3 3 2 2 3 3" xfId="22552"/>
    <cellStyle name="Normal 2 3 3 3 2 2 4" xfId="22553"/>
    <cellStyle name="Normal 2 3 3 3 2 2 5" xfId="22554"/>
    <cellStyle name="Normal 2 3 3 3 2 2_Tabell 4.5-4.7" xfId="22546"/>
    <cellStyle name="Normal 2 3 3 3 2 3" xfId="22555"/>
    <cellStyle name="Normal 2 3 3 3 2 3 2" xfId="22556"/>
    <cellStyle name="Normal 2 3 3 3 2 3 2 2" xfId="22557"/>
    <cellStyle name="Normal 2 3 3 3 2 3 2 3" xfId="22558"/>
    <cellStyle name="Normal 2 3 3 3 2 3 3" xfId="22559"/>
    <cellStyle name="Normal 2 3 3 3 2 3 3 2" xfId="22560"/>
    <cellStyle name="Normal 2 3 3 3 2 3 3 3" xfId="22561"/>
    <cellStyle name="Normal 2 3 3 3 2 3 4" xfId="22562"/>
    <cellStyle name="Normal 2 3 3 3 2 3 5" xfId="22563"/>
    <cellStyle name="Normal 2 3 3 3 2 4" xfId="22564"/>
    <cellStyle name="Normal 2 3 3 3 2 4 2" xfId="22565"/>
    <cellStyle name="Normal 2 3 3 3 2 4 3" xfId="22566"/>
    <cellStyle name="Normal 2 3 3 3 2 5" xfId="22567"/>
    <cellStyle name="Normal 2 3 3 3 2 5 2" xfId="22568"/>
    <cellStyle name="Normal 2 3 3 3 2 5 3" xfId="22569"/>
    <cellStyle name="Normal 2 3 3 3 2 6" xfId="22570"/>
    <cellStyle name="Normal 2 3 3 3 2 6 2" xfId="22571"/>
    <cellStyle name="Normal 2 3 3 3 2 7" xfId="22572"/>
    <cellStyle name="Normal 2 3 3 3 2 7 2" xfId="22573"/>
    <cellStyle name="Normal 2 3 3 3 2 8" xfId="22574"/>
    <cellStyle name="Normal 2 3 3 3 2 9" xfId="22575"/>
    <cellStyle name="Normal 2 3 3 3 2_Tabell 4.5-4.7" xfId="22544"/>
    <cellStyle name="Normal 2 3 3 3 3" xfId="1282"/>
    <cellStyle name="Normal 2 3 3 3 3 2" xfId="22577"/>
    <cellStyle name="Normal 2 3 3 3 3 2 2" xfId="22578"/>
    <cellStyle name="Normal 2 3 3 3 3 2 3" xfId="22579"/>
    <cellStyle name="Normal 2 3 3 3 3 3" xfId="22580"/>
    <cellStyle name="Normal 2 3 3 3 3 3 2" xfId="22581"/>
    <cellStyle name="Normal 2 3 3 3 3 3 3" xfId="22582"/>
    <cellStyle name="Normal 2 3 3 3 3 4" xfId="22583"/>
    <cellStyle name="Normal 2 3 3 3 3 5" xfId="22584"/>
    <cellStyle name="Normal 2 3 3 3 3_Tabell 4.5-4.7" xfId="22576"/>
    <cellStyle name="Normal 2 3 3 3 4" xfId="22585"/>
    <cellStyle name="Normal 2 3 3 3 4 2" xfId="22586"/>
    <cellStyle name="Normal 2 3 3 3 4 2 2" xfId="22587"/>
    <cellStyle name="Normal 2 3 3 3 4 2 3" xfId="22588"/>
    <cellStyle name="Normal 2 3 3 3 4 3" xfId="22589"/>
    <cellStyle name="Normal 2 3 3 3 4 3 2" xfId="22590"/>
    <cellStyle name="Normal 2 3 3 3 4 3 3" xfId="22591"/>
    <cellStyle name="Normal 2 3 3 3 4 4" xfId="22592"/>
    <cellStyle name="Normal 2 3 3 3 4 5" xfId="22593"/>
    <cellStyle name="Normal 2 3 3 3 5" xfId="22594"/>
    <cellStyle name="Normal 2 3 3 3 5 2" xfId="22595"/>
    <cellStyle name="Normal 2 3 3 3 5 3" xfId="22596"/>
    <cellStyle name="Normal 2 3 3 3 6" xfId="22597"/>
    <cellStyle name="Normal 2 3 3 3 6 2" xfId="22598"/>
    <cellStyle name="Normal 2 3 3 3 6 3" xfId="22599"/>
    <cellStyle name="Normal 2 3 3 3 7" xfId="22600"/>
    <cellStyle name="Normal 2 3 3 3 7 2" xfId="22601"/>
    <cellStyle name="Normal 2 3 3 3 8" xfId="22602"/>
    <cellStyle name="Normal 2 3 3 3 8 2" xfId="22603"/>
    <cellStyle name="Normal 2 3 3 3 9" xfId="22604"/>
    <cellStyle name="Normal 2 3 3 3_Tabell 4.5-4.7" xfId="22541"/>
    <cellStyle name="Normal 2 3 3 4" xfId="1283"/>
    <cellStyle name="Normal 2 3 3 4 10" xfId="22606"/>
    <cellStyle name="Normal 2 3 3 4 2" xfId="1284"/>
    <cellStyle name="Normal 2 3 3 4 2 2" xfId="22608"/>
    <cellStyle name="Normal 2 3 3 4 2 2 2" xfId="22609"/>
    <cellStyle name="Normal 2 3 3 4 2 2 3" xfId="22610"/>
    <cellStyle name="Normal 2 3 3 4 2 3" xfId="22611"/>
    <cellStyle name="Normal 2 3 3 4 2 3 2" xfId="22612"/>
    <cellStyle name="Normal 2 3 3 4 2 3 3" xfId="22613"/>
    <cellStyle name="Normal 2 3 3 4 2 4" xfId="22614"/>
    <cellStyle name="Normal 2 3 3 4 2 5" xfId="22615"/>
    <cellStyle name="Normal 2 3 3 4 2_Tabell 4.5-4.7" xfId="22607"/>
    <cellStyle name="Normal 2 3 3 4 3" xfId="22616"/>
    <cellStyle name="Normal 2 3 3 4 3 2" xfId="22617"/>
    <cellStyle name="Normal 2 3 3 4 3 2 2" xfId="22618"/>
    <cellStyle name="Normal 2 3 3 4 3 2 3" xfId="22619"/>
    <cellStyle name="Normal 2 3 3 4 3 3" xfId="22620"/>
    <cellStyle name="Normal 2 3 3 4 3 3 2" xfId="22621"/>
    <cellStyle name="Normal 2 3 3 4 3 3 3" xfId="22622"/>
    <cellStyle name="Normal 2 3 3 4 3 4" xfId="22623"/>
    <cellStyle name="Normal 2 3 3 4 3 5" xfId="22624"/>
    <cellStyle name="Normal 2 3 3 4 4" xfId="22625"/>
    <cellStyle name="Normal 2 3 3 4 4 2" xfId="22626"/>
    <cellStyle name="Normal 2 3 3 4 4 3" xfId="22627"/>
    <cellStyle name="Normal 2 3 3 4 5" xfId="22628"/>
    <cellStyle name="Normal 2 3 3 4 5 2" xfId="22629"/>
    <cellStyle name="Normal 2 3 3 4 5 3" xfId="22630"/>
    <cellStyle name="Normal 2 3 3 4 6" xfId="22631"/>
    <cellStyle name="Normal 2 3 3 4 6 2" xfId="22632"/>
    <cellStyle name="Normal 2 3 3 4 7" xfId="22633"/>
    <cellStyle name="Normal 2 3 3 4 7 2" xfId="22634"/>
    <cellStyle name="Normal 2 3 3 4 8" xfId="22635"/>
    <cellStyle name="Normal 2 3 3 4 9" xfId="22636"/>
    <cellStyle name="Normal 2 3 3 4_Tabell 4.5-4.7" xfId="22605"/>
    <cellStyle name="Normal 2 3 3 5" xfId="1285"/>
    <cellStyle name="Normal 2 3 3 5 2" xfId="22638"/>
    <cellStyle name="Normal 2 3 3 5 2 2" xfId="22639"/>
    <cellStyle name="Normal 2 3 3 5 2 3" xfId="22640"/>
    <cellStyle name="Normal 2 3 3 5 3" xfId="22641"/>
    <cellStyle name="Normal 2 3 3 5 3 2" xfId="22642"/>
    <cellStyle name="Normal 2 3 3 5 3 3" xfId="22643"/>
    <cellStyle name="Normal 2 3 3 5 4" xfId="22644"/>
    <cellStyle name="Normal 2 3 3 5 5" xfId="22645"/>
    <cellStyle name="Normal 2 3 3 5_Tabell 4.5-4.7" xfId="22637"/>
    <cellStyle name="Normal 2 3 3 6" xfId="22646"/>
    <cellStyle name="Normal 2 3 3 6 2" xfId="22647"/>
    <cellStyle name="Normal 2 3 3 6 2 2" xfId="22648"/>
    <cellStyle name="Normal 2 3 3 6 2 3" xfId="22649"/>
    <cellStyle name="Normal 2 3 3 6 3" xfId="22650"/>
    <cellStyle name="Normal 2 3 3 6 3 2" xfId="22651"/>
    <cellStyle name="Normal 2 3 3 6 3 3" xfId="22652"/>
    <cellStyle name="Normal 2 3 3 6 4" xfId="22653"/>
    <cellStyle name="Normal 2 3 3 6 5" xfId="22654"/>
    <cellStyle name="Normal 2 3 3 7" xfId="22655"/>
    <cellStyle name="Normal 2 3 3 7 2" xfId="22656"/>
    <cellStyle name="Normal 2 3 3 7 3" xfId="22657"/>
    <cellStyle name="Normal 2 3 3 8" xfId="22658"/>
    <cellStyle name="Normal 2 3 3 8 2" xfId="22659"/>
    <cellStyle name="Normal 2 3 3 8 3" xfId="22660"/>
    <cellStyle name="Normal 2 3 3 9" xfId="22661"/>
    <cellStyle name="Normal 2 3 3 9 2" xfId="22662"/>
    <cellStyle name="Normal 2 3 3_Tabell 4.5-4.7" xfId="22407"/>
    <cellStyle name="Normal 2 3 4" xfId="1286"/>
    <cellStyle name="Normal 2 3 4 10" xfId="22664"/>
    <cellStyle name="Normal 2 3 4 10 2" xfId="22665"/>
    <cellStyle name="Normal 2 3 4 11" xfId="22666"/>
    <cellStyle name="Normal 2 3 4 12" xfId="22667"/>
    <cellStyle name="Normal 2 3 4 13" xfId="22668"/>
    <cellStyle name="Normal 2 3 4 2" xfId="1287"/>
    <cellStyle name="Normal 2 3 4 2 10" xfId="22670"/>
    <cellStyle name="Normal 2 3 4 2 11" xfId="22671"/>
    <cellStyle name="Normal 2 3 4 2 12" xfId="22672"/>
    <cellStyle name="Normal 2 3 4 2 2" xfId="1288"/>
    <cellStyle name="Normal 2 3 4 2 2 10" xfId="22674"/>
    <cellStyle name="Normal 2 3 4 2 2 11" xfId="22675"/>
    <cellStyle name="Normal 2 3 4 2 2 2" xfId="1289"/>
    <cellStyle name="Normal 2 3 4 2 2 2 10" xfId="22677"/>
    <cellStyle name="Normal 2 3 4 2 2 2 2" xfId="1290"/>
    <cellStyle name="Normal 2 3 4 2 2 2 2 2" xfId="22679"/>
    <cellStyle name="Normal 2 3 4 2 2 2 2 2 2" xfId="22680"/>
    <cellStyle name="Normal 2 3 4 2 2 2 2 2 3" xfId="22681"/>
    <cellStyle name="Normal 2 3 4 2 2 2 2 3" xfId="22682"/>
    <cellStyle name="Normal 2 3 4 2 2 2 2 3 2" xfId="22683"/>
    <cellStyle name="Normal 2 3 4 2 2 2 2 3 3" xfId="22684"/>
    <cellStyle name="Normal 2 3 4 2 2 2 2 4" xfId="22685"/>
    <cellStyle name="Normal 2 3 4 2 2 2 2 5" xfId="22686"/>
    <cellStyle name="Normal 2 3 4 2 2 2 2_Tabell 4.5-4.7" xfId="22678"/>
    <cellStyle name="Normal 2 3 4 2 2 2 3" xfId="22687"/>
    <cellStyle name="Normal 2 3 4 2 2 2 3 2" xfId="22688"/>
    <cellStyle name="Normal 2 3 4 2 2 2 3 2 2" xfId="22689"/>
    <cellStyle name="Normal 2 3 4 2 2 2 3 2 3" xfId="22690"/>
    <cellStyle name="Normal 2 3 4 2 2 2 3 3" xfId="22691"/>
    <cellStyle name="Normal 2 3 4 2 2 2 3 3 2" xfId="22692"/>
    <cellStyle name="Normal 2 3 4 2 2 2 3 3 3" xfId="22693"/>
    <cellStyle name="Normal 2 3 4 2 2 2 3 4" xfId="22694"/>
    <cellStyle name="Normal 2 3 4 2 2 2 3 5" xfId="22695"/>
    <cellStyle name="Normal 2 3 4 2 2 2 4" xfId="22696"/>
    <cellStyle name="Normal 2 3 4 2 2 2 4 2" xfId="22697"/>
    <cellStyle name="Normal 2 3 4 2 2 2 4 3" xfId="22698"/>
    <cellStyle name="Normal 2 3 4 2 2 2 5" xfId="22699"/>
    <cellStyle name="Normal 2 3 4 2 2 2 5 2" xfId="22700"/>
    <cellStyle name="Normal 2 3 4 2 2 2 5 3" xfId="22701"/>
    <cellStyle name="Normal 2 3 4 2 2 2 6" xfId="22702"/>
    <cellStyle name="Normal 2 3 4 2 2 2 6 2" xfId="22703"/>
    <cellStyle name="Normal 2 3 4 2 2 2 7" xfId="22704"/>
    <cellStyle name="Normal 2 3 4 2 2 2 7 2" xfId="22705"/>
    <cellStyle name="Normal 2 3 4 2 2 2 8" xfId="22706"/>
    <cellStyle name="Normal 2 3 4 2 2 2 9" xfId="22707"/>
    <cellStyle name="Normal 2 3 4 2 2 2_Tabell 4.5-4.7" xfId="22676"/>
    <cellStyle name="Normal 2 3 4 2 2 3" xfId="1291"/>
    <cellStyle name="Normal 2 3 4 2 2 3 2" xfId="22709"/>
    <cellStyle name="Normal 2 3 4 2 2 3 2 2" xfId="22710"/>
    <cellStyle name="Normal 2 3 4 2 2 3 2 3" xfId="22711"/>
    <cellStyle name="Normal 2 3 4 2 2 3 3" xfId="22712"/>
    <cellStyle name="Normal 2 3 4 2 2 3 3 2" xfId="22713"/>
    <cellStyle name="Normal 2 3 4 2 2 3 3 3" xfId="22714"/>
    <cellStyle name="Normal 2 3 4 2 2 3 4" xfId="22715"/>
    <cellStyle name="Normal 2 3 4 2 2 3 5" xfId="22716"/>
    <cellStyle name="Normal 2 3 4 2 2 3_Tabell 4.5-4.7" xfId="22708"/>
    <cellStyle name="Normal 2 3 4 2 2 4" xfId="22717"/>
    <cellStyle name="Normal 2 3 4 2 2 4 2" xfId="22718"/>
    <cellStyle name="Normal 2 3 4 2 2 4 2 2" xfId="22719"/>
    <cellStyle name="Normal 2 3 4 2 2 4 2 3" xfId="22720"/>
    <cellStyle name="Normal 2 3 4 2 2 4 3" xfId="22721"/>
    <cellStyle name="Normal 2 3 4 2 2 4 3 2" xfId="22722"/>
    <cellStyle name="Normal 2 3 4 2 2 4 3 3" xfId="22723"/>
    <cellStyle name="Normal 2 3 4 2 2 4 4" xfId="22724"/>
    <cellStyle name="Normal 2 3 4 2 2 4 5" xfId="22725"/>
    <cellStyle name="Normal 2 3 4 2 2 5" xfId="22726"/>
    <cellStyle name="Normal 2 3 4 2 2 5 2" xfId="22727"/>
    <cellStyle name="Normal 2 3 4 2 2 5 3" xfId="22728"/>
    <cellStyle name="Normal 2 3 4 2 2 6" xfId="22729"/>
    <cellStyle name="Normal 2 3 4 2 2 6 2" xfId="22730"/>
    <cellStyle name="Normal 2 3 4 2 2 6 3" xfId="22731"/>
    <cellStyle name="Normal 2 3 4 2 2 7" xfId="22732"/>
    <cellStyle name="Normal 2 3 4 2 2 7 2" xfId="22733"/>
    <cellStyle name="Normal 2 3 4 2 2 8" xfId="22734"/>
    <cellStyle name="Normal 2 3 4 2 2 8 2" xfId="22735"/>
    <cellStyle name="Normal 2 3 4 2 2 9" xfId="22736"/>
    <cellStyle name="Normal 2 3 4 2 2_Tabell 4.5-4.7" xfId="22673"/>
    <cellStyle name="Normal 2 3 4 2 3" xfId="1292"/>
    <cellStyle name="Normal 2 3 4 2 3 10" xfId="22738"/>
    <cellStyle name="Normal 2 3 4 2 3 2" xfId="1293"/>
    <cellStyle name="Normal 2 3 4 2 3 2 2" xfId="22740"/>
    <cellStyle name="Normal 2 3 4 2 3 2 2 2" xfId="22741"/>
    <cellStyle name="Normal 2 3 4 2 3 2 2 3" xfId="22742"/>
    <cellStyle name="Normal 2 3 4 2 3 2 3" xfId="22743"/>
    <cellStyle name="Normal 2 3 4 2 3 2 3 2" xfId="22744"/>
    <cellStyle name="Normal 2 3 4 2 3 2 3 3" xfId="22745"/>
    <cellStyle name="Normal 2 3 4 2 3 2 4" xfId="22746"/>
    <cellStyle name="Normal 2 3 4 2 3 2 5" xfId="22747"/>
    <cellStyle name="Normal 2 3 4 2 3 2_Tabell 4.5-4.7" xfId="22739"/>
    <cellStyle name="Normal 2 3 4 2 3 3" xfId="22748"/>
    <cellStyle name="Normal 2 3 4 2 3 3 2" xfId="22749"/>
    <cellStyle name="Normal 2 3 4 2 3 3 2 2" xfId="22750"/>
    <cellStyle name="Normal 2 3 4 2 3 3 2 3" xfId="22751"/>
    <cellStyle name="Normal 2 3 4 2 3 3 3" xfId="22752"/>
    <cellStyle name="Normal 2 3 4 2 3 3 3 2" xfId="22753"/>
    <cellStyle name="Normal 2 3 4 2 3 3 3 3" xfId="22754"/>
    <cellStyle name="Normal 2 3 4 2 3 3 4" xfId="22755"/>
    <cellStyle name="Normal 2 3 4 2 3 3 5" xfId="22756"/>
    <cellStyle name="Normal 2 3 4 2 3 4" xfId="22757"/>
    <cellStyle name="Normal 2 3 4 2 3 4 2" xfId="22758"/>
    <cellStyle name="Normal 2 3 4 2 3 4 3" xfId="22759"/>
    <cellStyle name="Normal 2 3 4 2 3 5" xfId="22760"/>
    <cellStyle name="Normal 2 3 4 2 3 5 2" xfId="22761"/>
    <cellStyle name="Normal 2 3 4 2 3 5 3" xfId="22762"/>
    <cellStyle name="Normal 2 3 4 2 3 6" xfId="22763"/>
    <cellStyle name="Normal 2 3 4 2 3 6 2" xfId="22764"/>
    <cellStyle name="Normal 2 3 4 2 3 7" xfId="22765"/>
    <cellStyle name="Normal 2 3 4 2 3 7 2" xfId="22766"/>
    <cellStyle name="Normal 2 3 4 2 3 8" xfId="22767"/>
    <cellStyle name="Normal 2 3 4 2 3 9" xfId="22768"/>
    <cellStyle name="Normal 2 3 4 2 3_Tabell 4.5-4.7" xfId="22737"/>
    <cellStyle name="Normal 2 3 4 2 4" xfId="1294"/>
    <cellStyle name="Normal 2 3 4 2 4 2" xfId="22770"/>
    <cellStyle name="Normal 2 3 4 2 4 2 2" xfId="22771"/>
    <cellStyle name="Normal 2 3 4 2 4 2 3" xfId="22772"/>
    <cellStyle name="Normal 2 3 4 2 4 3" xfId="22773"/>
    <cellStyle name="Normal 2 3 4 2 4 3 2" xfId="22774"/>
    <cellStyle name="Normal 2 3 4 2 4 3 3" xfId="22775"/>
    <cellStyle name="Normal 2 3 4 2 4 4" xfId="22776"/>
    <cellStyle name="Normal 2 3 4 2 4 5" xfId="22777"/>
    <cellStyle name="Normal 2 3 4 2 4_Tabell 4.5-4.7" xfId="22769"/>
    <cellStyle name="Normal 2 3 4 2 5" xfId="22778"/>
    <cellStyle name="Normal 2 3 4 2 5 2" xfId="22779"/>
    <cellStyle name="Normal 2 3 4 2 5 2 2" xfId="22780"/>
    <cellStyle name="Normal 2 3 4 2 5 2 3" xfId="22781"/>
    <cellStyle name="Normal 2 3 4 2 5 3" xfId="22782"/>
    <cellStyle name="Normal 2 3 4 2 5 3 2" xfId="22783"/>
    <cellStyle name="Normal 2 3 4 2 5 3 3" xfId="22784"/>
    <cellStyle name="Normal 2 3 4 2 5 4" xfId="22785"/>
    <cellStyle name="Normal 2 3 4 2 5 5" xfId="22786"/>
    <cellStyle name="Normal 2 3 4 2 6" xfId="22787"/>
    <cellStyle name="Normal 2 3 4 2 6 2" xfId="22788"/>
    <cellStyle name="Normal 2 3 4 2 6 3" xfId="22789"/>
    <cellStyle name="Normal 2 3 4 2 7" xfId="22790"/>
    <cellStyle name="Normal 2 3 4 2 7 2" xfId="22791"/>
    <cellStyle name="Normal 2 3 4 2 7 3" xfId="22792"/>
    <cellStyle name="Normal 2 3 4 2 8" xfId="22793"/>
    <cellStyle name="Normal 2 3 4 2 8 2" xfId="22794"/>
    <cellStyle name="Normal 2 3 4 2 9" xfId="22795"/>
    <cellStyle name="Normal 2 3 4 2 9 2" xfId="22796"/>
    <cellStyle name="Normal 2 3 4 2_Tabell 4.5-4.7" xfId="22669"/>
    <cellStyle name="Normal 2 3 4 3" xfId="1295"/>
    <cellStyle name="Normal 2 3 4 3 10" xfId="22798"/>
    <cellStyle name="Normal 2 3 4 3 11" xfId="22799"/>
    <cellStyle name="Normal 2 3 4 3 2" xfId="1296"/>
    <cellStyle name="Normal 2 3 4 3 2 10" xfId="22801"/>
    <cellStyle name="Normal 2 3 4 3 2 2" xfId="1297"/>
    <cellStyle name="Normal 2 3 4 3 2 2 2" xfId="22803"/>
    <cellStyle name="Normal 2 3 4 3 2 2 2 2" xfId="22804"/>
    <cellStyle name="Normal 2 3 4 3 2 2 2 3" xfId="22805"/>
    <cellStyle name="Normal 2 3 4 3 2 2 3" xfId="22806"/>
    <cellStyle name="Normal 2 3 4 3 2 2 3 2" xfId="22807"/>
    <cellStyle name="Normal 2 3 4 3 2 2 3 3" xfId="22808"/>
    <cellStyle name="Normal 2 3 4 3 2 2 4" xfId="22809"/>
    <cellStyle name="Normal 2 3 4 3 2 2 5" xfId="22810"/>
    <cellStyle name="Normal 2 3 4 3 2 2_Tabell 4.5-4.7" xfId="22802"/>
    <cellStyle name="Normal 2 3 4 3 2 3" xfId="22811"/>
    <cellStyle name="Normal 2 3 4 3 2 3 2" xfId="22812"/>
    <cellStyle name="Normal 2 3 4 3 2 3 2 2" xfId="22813"/>
    <cellStyle name="Normal 2 3 4 3 2 3 2 3" xfId="22814"/>
    <cellStyle name="Normal 2 3 4 3 2 3 3" xfId="22815"/>
    <cellStyle name="Normal 2 3 4 3 2 3 3 2" xfId="22816"/>
    <cellStyle name="Normal 2 3 4 3 2 3 3 3" xfId="22817"/>
    <cellStyle name="Normal 2 3 4 3 2 3 4" xfId="22818"/>
    <cellStyle name="Normal 2 3 4 3 2 3 5" xfId="22819"/>
    <cellStyle name="Normal 2 3 4 3 2 4" xfId="22820"/>
    <cellStyle name="Normal 2 3 4 3 2 4 2" xfId="22821"/>
    <cellStyle name="Normal 2 3 4 3 2 4 3" xfId="22822"/>
    <cellStyle name="Normal 2 3 4 3 2 5" xfId="22823"/>
    <cellStyle name="Normal 2 3 4 3 2 5 2" xfId="22824"/>
    <cellStyle name="Normal 2 3 4 3 2 5 3" xfId="22825"/>
    <cellStyle name="Normal 2 3 4 3 2 6" xfId="22826"/>
    <cellStyle name="Normal 2 3 4 3 2 6 2" xfId="22827"/>
    <cellStyle name="Normal 2 3 4 3 2 7" xfId="22828"/>
    <cellStyle name="Normal 2 3 4 3 2 7 2" xfId="22829"/>
    <cellStyle name="Normal 2 3 4 3 2 8" xfId="22830"/>
    <cellStyle name="Normal 2 3 4 3 2 9" xfId="22831"/>
    <cellStyle name="Normal 2 3 4 3 2_Tabell 4.5-4.7" xfId="22800"/>
    <cellStyle name="Normal 2 3 4 3 3" xfId="1298"/>
    <cellStyle name="Normal 2 3 4 3 3 2" xfId="22833"/>
    <cellStyle name="Normal 2 3 4 3 3 2 2" xfId="22834"/>
    <cellStyle name="Normal 2 3 4 3 3 2 3" xfId="22835"/>
    <cellStyle name="Normal 2 3 4 3 3 3" xfId="22836"/>
    <cellStyle name="Normal 2 3 4 3 3 3 2" xfId="22837"/>
    <cellStyle name="Normal 2 3 4 3 3 3 3" xfId="22838"/>
    <cellStyle name="Normal 2 3 4 3 3 4" xfId="22839"/>
    <cellStyle name="Normal 2 3 4 3 3 5" xfId="22840"/>
    <cellStyle name="Normal 2 3 4 3 3_Tabell 4.5-4.7" xfId="22832"/>
    <cellStyle name="Normal 2 3 4 3 4" xfId="22841"/>
    <cellStyle name="Normal 2 3 4 3 4 2" xfId="22842"/>
    <cellStyle name="Normal 2 3 4 3 4 2 2" xfId="22843"/>
    <cellStyle name="Normal 2 3 4 3 4 2 3" xfId="22844"/>
    <cellStyle name="Normal 2 3 4 3 4 3" xfId="22845"/>
    <cellStyle name="Normal 2 3 4 3 4 3 2" xfId="22846"/>
    <cellStyle name="Normal 2 3 4 3 4 3 3" xfId="22847"/>
    <cellStyle name="Normal 2 3 4 3 4 4" xfId="22848"/>
    <cellStyle name="Normal 2 3 4 3 4 5" xfId="22849"/>
    <cellStyle name="Normal 2 3 4 3 5" xfId="22850"/>
    <cellStyle name="Normal 2 3 4 3 5 2" xfId="22851"/>
    <cellStyle name="Normal 2 3 4 3 5 3" xfId="22852"/>
    <cellStyle name="Normal 2 3 4 3 6" xfId="22853"/>
    <cellStyle name="Normal 2 3 4 3 6 2" xfId="22854"/>
    <cellStyle name="Normal 2 3 4 3 6 3" xfId="22855"/>
    <cellStyle name="Normal 2 3 4 3 7" xfId="22856"/>
    <cellStyle name="Normal 2 3 4 3 7 2" xfId="22857"/>
    <cellStyle name="Normal 2 3 4 3 8" xfId="22858"/>
    <cellStyle name="Normal 2 3 4 3 8 2" xfId="22859"/>
    <cellStyle name="Normal 2 3 4 3 9" xfId="22860"/>
    <cellStyle name="Normal 2 3 4 3_Tabell 4.5-4.7" xfId="22797"/>
    <cellStyle name="Normal 2 3 4 4" xfId="1299"/>
    <cellStyle name="Normal 2 3 4 4 10" xfId="22862"/>
    <cellStyle name="Normal 2 3 4 4 2" xfId="1300"/>
    <cellStyle name="Normal 2 3 4 4 2 2" xfId="22864"/>
    <cellStyle name="Normal 2 3 4 4 2 2 2" xfId="22865"/>
    <cellStyle name="Normal 2 3 4 4 2 2 3" xfId="22866"/>
    <cellStyle name="Normal 2 3 4 4 2 3" xfId="22867"/>
    <cellStyle name="Normal 2 3 4 4 2 3 2" xfId="22868"/>
    <cellStyle name="Normal 2 3 4 4 2 3 3" xfId="22869"/>
    <cellStyle name="Normal 2 3 4 4 2 4" xfId="22870"/>
    <cellStyle name="Normal 2 3 4 4 2 5" xfId="22871"/>
    <cellStyle name="Normal 2 3 4 4 2_Tabell 4.5-4.7" xfId="22863"/>
    <cellStyle name="Normal 2 3 4 4 3" xfId="22872"/>
    <cellStyle name="Normal 2 3 4 4 3 2" xfId="22873"/>
    <cellStyle name="Normal 2 3 4 4 3 2 2" xfId="22874"/>
    <cellStyle name="Normal 2 3 4 4 3 2 3" xfId="22875"/>
    <cellStyle name="Normal 2 3 4 4 3 3" xfId="22876"/>
    <cellStyle name="Normal 2 3 4 4 3 3 2" xfId="22877"/>
    <cellStyle name="Normal 2 3 4 4 3 3 3" xfId="22878"/>
    <cellStyle name="Normal 2 3 4 4 3 4" xfId="22879"/>
    <cellStyle name="Normal 2 3 4 4 3 5" xfId="22880"/>
    <cellStyle name="Normal 2 3 4 4 4" xfId="22881"/>
    <cellStyle name="Normal 2 3 4 4 4 2" xfId="22882"/>
    <cellStyle name="Normal 2 3 4 4 4 3" xfId="22883"/>
    <cellStyle name="Normal 2 3 4 4 5" xfId="22884"/>
    <cellStyle name="Normal 2 3 4 4 5 2" xfId="22885"/>
    <cellStyle name="Normal 2 3 4 4 5 3" xfId="22886"/>
    <cellStyle name="Normal 2 3 4 4 6" xfId="22887"/>
    <cellStyle name="Normal 2 3 4 4 6 2" xfId="22888"/>
    <cellStyle name="Normal 2 3 4 4 7" xfId="22889"/>
    <cellStyle name="Normal 2 3 4 4 7 2" xfId="22890"/>
    <cellStyle name="Normal 2 3 4 4 8" xfId="22891"/>
    <cellStyle name="Normal 2 3 4 4 9" xfId="22892"/>
    <cellStyle name="Normal 2 3 4 4_Tabell 4.5-4.7" xfId="22861"/>
    <cellStyle name="Normal 2 3 4 5" xfId="1301"/>
    <cellStyle name="Normal 2 3 4 5 2" xfId="22894"/>
    <cellStyle name="Normal 2 3 4 5 2 2" xfId="22895"/>
    <cellStyle name="Normal 2 3 4 5 2 3" xfId="22896"/>
    <cellStyle name="Normal 2 3 4 5 3" xfId="22897"/>
    <cellStyle name="Normal 2 3 4 5 3 2" xfId="22898"/>
    <cellStyle name="Normal 2 3 4 5 3 3" xfId="22899"/>
    <cellStyle name="Normal 2 3 4 5 4" xfId="22900"/>
    <cellStyle name="Normal 2 3 4 5 5" xfId="22901"/>
    <cellStyle name="Normal 2 3 4 5_Tabell 4.5-4.7" xfId="22893"/>
    <cellStyle name="Normal 2 3 4 6" xfId="22902"/>
    <cellStyle name="Normal 2 3 4 6 2" xfId="22903"/>
    <cellStyle name="Normal 2 3 4 6 2 2" xfId="22904"/>
    <cellStyle name="Normal 2 3 4 6 2 3" xfId="22905"/>
    <cellStyle name="Normal 2 3 4 6 3" xfId="22906"/>
    <cellStyle name="Normal 2 3 4 6 3 2" xfId="22907"/>
    <cellStyle name="Normal 2 3 4 6 3 3" xfId="22908"/>
    <cellStyle name="Normal 2 3 4 6 4" xfId="22909"/>
    <cellStyle name="Normal 2 3 4 6 5" xfId="22910"/>
    <cellStyle name="Normal 2 3 4 7" xfId="22911"/>
    <cellStyle name="Normal 2 3 4 7 2" xfId="22912"/>
    <cellStyle name="Normal 2 3 4 7 3" xfId="22913"/>
    <cellStyle name="Normal 2 3 4 8" xfId="22914"/>
    <cellStyle name="Normal 2 3 4 8 2" xfId="22915"/>
    <cellStyle name="Normal 2 3 4 8 3" xfId="22916"/>
    <cellStyle name="Normal 2 3 4 9" xfId="22917"/>
    <cellStyle name="Normal 2 3 4 9 2" xfId="22918"/>
    <cellStyle name="Normal 2 3 4_Tabell 4.5-4.7" xfId="22663"/>
    <cellStyle name="Normal 2 3 5" xfId="1302"/>
    <cellStyle name="Normal 2 3 5 10" xfId="22920"/>
    <cellStyle name="Normal 2 3 5 10 2" xfId="22921"/>
    <cellStyle name="Normal 2 3 5 11" xfId="22922"/>
    <cellStyle name="Normal 2 3 5 12" xfId="22923"/>
    <cellStyle name="Normal 2 3 5 13" xfId="22924"/>
    <cellStyle name="Normal 2 3 5 2" xfId="1303"/>
    <cellStyle name="Normal 2 3 5 2 10" xfId="22926"/>
    <cellStyle name="Normal 2 3 5 2 11" xfId="22927"/>
    <cellStyle name="Normal 2 3 5 2 12" xfId="22928"/>
    <cellStyle name="Normal 2 3 5 2 2" xfId="1304"/>
    <cellStyle name="Normal 2 3 5 2 2 10" xfId="22930"/>
    <cellStyle name="Normal 2 3 5 2 2 11" xfId="22931"/>
    <cellStyle name="Normal 2 3 5 2 2 2" xfId="1305"/>
    <cellStyle name="Normal 2 3 5 2 2 2 10" xfId="22933"/>
    <cellStyle name="Normal 2 3 5 2 2 2 2" xfId="1306"/>
    <cellStyle name="Normal 2 3 5 2 2 2 2 2" xfId="22935"/>
    <cellStyle name="Normal 2 3 5 2 2 2 2 2 2" xfId="22936"/>
    <cellStyle name="Normal 2 3 5 2 2 2 2 2 3" xfId="22937"/>
    <cellStyle name="Normal 2 3 5 2 2 2 2 3" xfId="22938"/>
    <cellStyle name="Normal 2 3 5 2 2 2 2 3 2" xfId="22939"/>
    <cellStyle name="Normal 2 3 5 2 2 2 2 3 3" xfId="22940"/>
    <cellStyle name="Normal 2 3 5 2 2 2 2 4" xfId="22941"/>
    <cellStyle name="Normal 2 3 5 2 2 2 2 5" xfId="22942"/>
    <cellStyle name="Normal 2 3 5 2 2 2 2_Tabell 4.5-4.7" xfId="22934"/>
    <cellStyle name="Normal 2 3 5 2 2 2 3" xfId="22943"/>
    <cellStyle name="Normal 2 3 5 2 2 2 3 2" xfId="22944"/>
    <cellStyle name="Normal 2 3 5 2 2 2 3 2 2" xfId="22945"/>
    <cellStyle name="Normal 2 3 5 2 2 2 3 2 3" xfId="22946"/>
    <cellStyle name="Normal 2 3 5 2 2 2 3 3" xfId="22947"/>
    <cellStyle name="Normal 2 3 5 2 2 2 3 3 2" xfId="22948"/>
    <cellStyle name="Normal 2 3 5 2 2 2 3 3 3" xfId="22949"/>
    <cellStyle name="Normal 2 3 5 2 2 2 3 4" xfId="22950"/>
    <cellStyle name="Normal 2 3 5 2 2 2 3 5" xfId="22951"/>
    <cellStyle name="Normal 2 3 5 2 2 2 4" xfId="22952"/>
    <cellStyle name="Normal 2 3 5 2 2 2 4 2" xfId="22953"/>
    <cellStyle name="Normal 2 3 5 2 2 2 4 3" xfId="22954"/>
    <cellStyle name="Normal 2 3 5 2 2 2 5" xfId="22955"/>
    <cellStyle name="Normal 2 3 5 2 2 2 5 2" xfId="22956"/>
    <cellStyle name="Normal 2 3 5 2 2 2 5 3" xfId="22957"/>
    <cellStyle name="Normal 2 3 5 2 2 2 6" xfId="22958"/>
    <cellStyle name="Normal 2 3 5 2 2 2 6 2" xfId="22959"/>
    <cellStyle name="Normal 2 3 5 2 2 2 7" xfId="22960"/>
    <cellStyle name="Normal 2 3 5 2 2 2 7 2" xfId="22961"/>
    <cellStyle name="Normal 2 3 5 2 2 2 8" xfId="22962"/>
    <cellStyle name="Normal 2 3 5 2 2 2 9" xfId="22963"/>
    <cellStyle name="Normal 2 3 5 2 2 2_Tabell 4.5-4.7" xfId="22932"/>
    <cellStyle name="Normal 2 3 5 2 2 3" xfId="1307"/>
    <cellStyle name="Normal 2 3 5 2 2 3 2" xfId="22965"/>
    <cellStyle name="Normal 2 3 5 2 2 3 2 2" xfId="22966"/>
    <cellStyle name="Normal 2 3 5 2 2 3 2 3" xfId="22967"/>
    <cellStyle name="Normal 2 3 5 2 2 3 3" xfId="22968"/>
    <cellStyle name="Normal 2 3 5 2 2 3 3 2" xfId="22969"/>
    <cellStyle name="Normal 2 3 5 2 2 3 3 3" xfId="22970"/>
    <cellStyle name="Normal 2 3 5 2 2 3 4" xfId="22971"/>
    <cellStyle name="Normal 2 3 5 2 2 3 5" xfId="22972"/>
    <cellStyle name="Normal 2 3 5 2 2 3_Tabell 4.5-4.7" xfId="22964"/>
    <cellStyle name="Normal 2 3 5 2 2 4" xfId="22973"/>
    <cellStyle name="Normal 2 3 5 2 2 4 2" xfId="22974"/>
    <cellStyle name="Normal 2 3 5 2 2 4 2 2" xfId="22975"/>
    <cellStyle name="Normal 2 3 5 2 2 4 2 3" xfId="22976"/>
    <cellStyle name="Normal 2 3 5 2 2 4 3" xfId="22977"/>
    <cellStyle name="Normal 2 3 5 2 2 4 3 2" xfId="22978"/>
    <cellStyle name="Normal 2 3 5 2 2 4 3 3" xfId="22979"/>
    <cellStyle name="Normal 2 3 5 2 2 4 4" xfId="22980"/>
    <cellStyle name="Normal 2 3 5 2 2 4 5" xfId="22981"/>
    <cellStyle name="Normal 2 3 5 2 2 5" xfId="22982"/>
    <cellStyle name="Normal 2 3 5 2 2 5 2" xfId="22983"/>
    <cellStyle name="Normal 2 3 5 2 2 5 3" xfId="22984"/>
    <cellStyle name="Normal 2 3 5 2 2 6" xfId="22985"/>
    <cellStyle name="Normal 2 3 5 2 2 6 2" xfId="22986"/>
    <cellStyle name="Normal 2 3 5 2 2 6 3" xfId="22987"/>
    <cellStyle name="Normal 2 3 5 2 2 7" xfId="22988"/>
    <cellStyle name="Normal 2 3 5 2 2 7 2" xfId="22989"/>
    <cellStyle name="Normal 2 3 5 2 2 8" xfId="22990"/>
    <cellStyle name="Normal 2 3 5 2 2 8 2" xfId="22991"/>
    <cellStyle name="Normal 2 3 5 2 2 9" xfId="22992"/>
    <cellStyle name="Normal 2 3 5 2 2_Tabell 4.5-4.7" xfId="22929"/>
    <cellStyle name="Normal 2 3 5 2 3" xfId="1308"/>
    <cellStyle name="Normal 2 3 5 2 3 10" xfId="22994"/>
    <cellStyle name="Normal 2 3 5 2 3 2" xfId="1309"/>
    <cellStyle name="Normal 2 3 5 2 3 2 2" xfId="22996"/>
    <cellStyle name="Normal 2 3 5 2 3 2 2 2" xfId="22997"/>
    <cellStyle name="Normal 2 3 5 2 3 2 2 3" xfId="22998"/>
    <cellStyle name="Normal 2 3 5 2 3 2 3" xfId="22999"/>
    <cellStyle name="Normal 2 3 5 2 3 2 3 2" xfId="23000"/>
    <cellStyle name="Normal 2 3 5 2 3 2 3 3" xfId="23001"/>
    <cellStyle name="Normal 2 3 5 2 3 2 4" xfId="23002"/>
    <cellStyle name="Normal 2 3 5 2 3 2 5" xfId="23003"/>
    <cellStyle name="Normal 2 3 5 2 3 2_Tabell 4.5-4.7" xfId="22995"/>
    <cellStyle name="Normal 2 3 5 2 3 3" xfId="23004"/>
    <cellStyle name="Normal 2 3 5 2 3 3 2" xfId="23005"/>
    <cellStyle name="Normal 2 3 5 2 3 3 2 2" xfId="23006"/>
    <cellStyle name="Normal 2 3 5 2 3 3 2 3" xfId="23007"/>
    <cellStyle name="Normal 2 3 5 2 3 3 3" xfId="23008"/>
    <cellStyle name="Normal 2 3 5 2 3 3 3 2" xfId="23009"/>
    <cellStyle name="Normal 2 3 5 2 3 3 3 3" xfId="23010"/>
    <cellStyle name="Normal 2 3 5 2 3 3 4" xfId="23011"/>
    <cellStyle name="Normal 2 3 5 2 3 3 5" xfId="23012"/>
    <cellStyle name="Normal 2 3 5 2 3 4" xfId="23013"/>
    <cellStyle name="Normal 2 3 5 2 3 4 2" xfId="23014"/>
    <cellStyle name="Normal 2 3 5 2 3 4 3" xfId="23015"/>
    <cellStyle name="Normal 2 3 5 2 3 5" xfId="23016"/>
    <cellStyle name="Normal 2 3 5 2 3 5 2" xfId="23017"/>
    <cellStyle name="Normal 2 3 5 2 3 5 3" xfId="23018"/>
    <cellStyle name="Normal 2 3 5 2 3 6" xfId="23019"/>
    <cellStyle name="Normal 2 3 5 2 3 6 2" xfId="23020"/>
    <cellStyle name="Normal 2 3 5 2 3 7" xfId="23021"/>
    <cellStyle name="Normal 2 3 5 2 3 7 2" xfId="23022"/>
    <cellStyle name="Normal 2 3 5 2 3 8" xfId="23023"/>
    <cellStyle name="Normal 2 3 5 2 3 9" xfId="23024"/>
    <cellStyle name="Normal 2 3 5 2 3_Tabell 4.5-4.7" xfId="22993"/>
    <cellStyle name="Normal 2 3 5 2 4" xfId="1310"/>
    <cellStyle name="Normal 2 3 5 2 4 2" xfId="23026"/>
    <cellStyle name="Normal 2 3 5 2 4 2 2" xfId="23027"/>
    <cellStyle name="Normal 2 3 5 2 4 2 3" xfId="23028"/>
    <cellStyle name="Normal 2 3 5 2 4 3" xfId="23029"/>
    <cellStyle name="Normal 2 3 5 2 4 3 2" xfId="23030"/>
    <cellStyle name="Normal 2 3 5 2 4 3 3" xfId="23031"/>
    <cellStyle name="Normal 2 3 5 2 4 4" xfId="23032"/>
    <cellStyle name="Normal 2 3 5 2 4 5" xfId="23033"/>
    <cellStyle name="Normal 2 3 5 2 4_Tabell 4.5-4.7" xfId="23025"/>
    <cellStyle name="Normal 2 3 5 2 5" xfId="23034"/>
    <cellStyle name="Normal 2 3 5 2 5 2" xfId="23035"/>
    <cellStyle name="Normal 2 3 5 2 5 2 2" xfId="23036"/>
    <cellStyle name="Normal 2 3 5 2 5 2 3" xfId="23037"/>
    <cellStyle name="Normal 2 3 5 2 5 3" xfId="23038"/>
    <cellStyle name="Normal 2 3 5 2 5 3 2" xfId="23039"/>
    <cellStyle name="Normal 2 3 5 2 5 3 3" xfId="23040"/>
    <cellStyle name="Normal 2 3 5 2 5 4" xfId="23041"/>
    <cellStyle name="Normal 2 3 5 2 5 5" xfId="23042"/>
    <cellStyle name="Normal 2 3 5 2 6" xfId="23043"/>
    <cellStyle name="Normal 2 3 5 2 6 2" xfId="23044"/>
    <cellStyle name="Normal 2 3 5 2 6 3" xfId="23045"/>
    <cellStyle name="Normal 2 3 5 2 7" xfId="23046"/>
    <cellStyle name="Normal 2 3 5 2 7 2" xfId="23047"/>
    <cellStyle name="Normal 2 3 5 2 7 3" xfId="23048"/>
    <cellStyle name="Normal 2 3 5 2 8" xfId="23049"/>
    <cellStyle name="Normal 2 3 5 2 8 2" xfId="23050"/>
    <cellStyle name="Normal 2 3 5 2 9" xfId="23051"/>
    <cellStyle name="Normal 2 3 5 2 9 2" xfId="23052"/>
    <cellStyle name="Normal 2 3 5 2_Tabell 4.5-4.7" xfId="22925"/>
    <cellStyle name="Normal 2 3 5 3" xfId="1311"/>
    <cellStyle name="Normal 2 3 5 3 10" xfId="23054"/>
    <cellStyle name="Normal 2 3 5 3 11" xfId="23055"/>
    <cellStyle name="Normal 2 3 5 3 2" xfId="1312"/>
    <cellStyle name="Normal 2 3 5 3 2 10" xfId="23057"/>
    <cellStyle name="Normal 2 3 5 3 2 2" xfId="1313"/>
    <cellStyle name="Normal 2 3 5 3 2 2 2" xfId="23059"/>
    <cellStyle name="Normal 2 3 5 3 2 2 2 2" xfId="23060"/>
    <cellStyle name="Normal 2 3 5 3 2 2 2 3" xfId="23061"/>
    <cellStyle name="Normal 2 3 5 3 2 2 3" xfId="23062"/>
    <cellStyle name="Normal 2 3 5 3 2 2 3 2" xfId="23063"/>
    <cellStyle name="Normal 2 3 5 3 2 2 3 3" xfId="23064"/>
    <cellStyle name="Normal 2 3 5 3 2 2 4" xfId="23065"/>
    <cellStyle name="Normal 2 3 5 3 2 2 5" xfId="23066"/>
    <cellStyle name="Normal 2 3 5 3 2 2_Tabell 4.5-4.7" xfId="23058"/>
    <cellStyle name="Normal 2 3 5 3 2 3" xfId="23067"/>
    <cellStyle name="Normal 2 3 5 3 2 3 2" xfId="23068"/>
    <cellStyle name="Normal 2 3 5 3 2 3 2 2" xfId="23069"/>
    <cellStyle name="Normal 2 3 5 3 2 3 2 3" xfId="23070"/>
    <cellStyle name="Normal 2 3 5 3 2 3 3" xfId="23071"/>
    <cellStyle name="Normal 2 3 5 3 2 3 3 2" xfId="23072"/>
    <cellStyle name="Normal 2 3 5 3 2 3 3 3" xfId="23073"/>
    <cellStyle name="Normal 2 3 5 3 2 3 4" xfId="23074"/>
    <cellStyle name="Normal 2 3 5 3 2 3 5" xfId="23075"/>
    <cellStyle name="Normal 2 3 5 3 2 4" xfId="23076"/>
    <cellStyle name="Normal 2 3 5 3 2 4 2" xfId="23077"/>
    <cellStyle name="Normal 2 3 5 3 2 4 3" xfId="23078"/>
    <cellStyle name="Normal 2 3 5 3 2 5" xfId="23079"/>
    <cellStyle name="Normal 2 3 5 3 2 5 2" xfId="23080"/>
    <cellStyle name="Normal 2 3 5 3 2 5 3" xfId="23081"/>
    <cellStyle name="Normal 2 3 5 3 2 6" xfId="23082"/>
    <cellStyle name="Normal 2 3 5 3 2 6 2" xfId="23083"/>
    <cellStyle name="Normal 2 3 5 3 2 7" xfId="23084"/>
    <cellStyle name="Normal 2 3 5 3 2 7 2" xfId="23085"/>
    <cellStyle name="Normal 2 3 5 3 2 8" xfId="23086"/>
    <cellStyle name="Normal 2 3 5 3 2 9" xfId="23087"/>
    <cellStyle name="Normal 2 3 5 3 2_Tabell 4.5-4.7" xfId="23056"/>
    <cellStyle name="Normal 2 3 5 3 3" xfId="1314"/>
    <cellStyle name="Normal 2 3 5 3 3 2" xfId="23089"/>
    <cellStyle name="Normal 2 3 5 3 3 2 2" xfId="23090"/>
    <cellStyle name="Normal 2 3 5 3 3 2 3" xfId="23091"/>
    <cellStyle name="Normal 2 3 5 3 3 3" xfId="23092"/>
    <cellStyle name="Normal 2 3 5 3 3 3 2" xfId="23093"/>
    <cellStyle name="Normal 2 3 5 3 3 3 3" xfId="23094"/>
    <cellStyle name="Normal 2 3 5 3 3 4" xfId="23095"/>
    <cellStyle name="Normal 2 3 5 3 3 5" xfId="23096"/>
    <cellStyle name="Normal 2 3 5 3 3_Tabell 4.5-4.7" xfId="23088"/>
    <cellStyle name="Normal 2 3 5 3 4" xfId="23097"/>
    <cellStyle name="Normal 2 3 5 3 4 2" xfId="23098"/>
    <cellStyle name="Normal 2 3 5 3 4 2 2" xfId="23099"/>
    <cellStyle name="Normal 2 3 5 3 4 2 3" xfId="23100"/>
    <cellStyle name="Normal 2 3 5 3 4 3" xfId="23101"/>
    <cellStyle name="Normal 2 3 5 3 4 3 2" xfId="23102"/>
    <cellStyle name="Normal 2 3 5 3 4 3 3" xfId="23103"/>
    <cellStyle name="Normal 2 3 5 3 4 4" xfId="23104"/>
    <cellStyle name="Normal 2 3 5 3 4 5" xfId="23105"/>
    <cellStyle name="Normal 2 3 5 3 5" xfId="23106"/>
    <cellStyle name="Normal 2 3 5 3 5 2" xfId="23107"/>
    <cellStyle name="Normal 2 3 5 3 5 3" xfId="23108"/>
    <cellStyle name="Normal 2 3 5 3 6" xfId="23109"/>
    <cellStyle name="Normal 2 3 5 3 6 2" xfId="23110"/>
    <cellStyle name="Normal 2 3 5 3 6 3" xfId="23111"/>
    <cellStyle name="Normal 2 3 5 3 7" xfId="23112"/>
    <cellStyle name="Normal 2 3 5 3 7 2" xfId="23113"/>
    <cellStyle name="Normal 2 3 5 3 8" xfId="23114"/>
    <cellStyle name="Normal 2 3 5 3 8 2" xfId="23115"/>
    <cellStyle name="Normal 2 3 5 3 9" xfId="23116"/>
    <cellStyle name="Normal 2 3 5 3_Tabell 4.5-4.7" xfId="23053"/>
    <cellStyle name="Normal 2 3 5 4" xfId="1315"/>
    <cellStyle name="Normal 2 3 5 4 10" xfId="23118"/>
    <cellStyle name="Normal 2 3 5 4 2" xfId="1316"/>
    <cellStyle name="Normal 2 3 5 4 2 2" xfId="23120"/>
    <cellStyle name="Normal 2 3 5 4 2 2 2" xfId="23121"/>
    <cellStyle name="Normal 2 3 5 4 2 2 3" xfId="23122"/>
    <cellStyle name="Normal 2 3 5 4 2 3" xfId="23123"/>
    <cellStyle name="Normal 2 3 5 4 2 3 2" xfId="23124"/>
    <cellStyle name="Normal 2 3 5 4 2 3 3" xfId="23125"/>
    <cellStyle name="Normal 2 3 5 4 2 4" xfId="23126"/>
    <cellStyle name="Normal 2 3 5 4 2 5" xfId="23127"/>
    <cellStyle name="Normal 2 3 5 4 2_Tabell 4.5-4.7" xfId="23119"/>
    <cellStyle name="Normal 2 3 5 4 3" xfId="23128"/>
    <cellStyle name="Normal 2 3 5 4 3 2" xfId="23129"/>
    <cellStyle name="Normal 2 3 5 4 3 2 2" xfId="23130"/>
    <cellStyle name="Normal 2 3 5 4 3 2 3" xfId="23131"/>
    <cellStyle name="Normal 2 3 5 4 3 3" xfId="23132"/>
    <cellStyle name="Normal 2 3 5 4 3 3 2" xfId="23133"/>
    <cellStyle name="Normal 2 3 5 4 3 3 3" xfId="23134"/>
    <cellStyle name="Normal 2 3 5 4 3 4" xfId="23135"/>
    <cellStyle name="Normal 2 3 5 4 3 5" xfId="23136"/>
    <cellStyle name="Normal 2 3 5 4 4" xfId="23137"/>
    <cellStyle name="Normal 2 3 5 4 4 2" xfId="23138"/>
    <cellStyle name="Normal 2 3 5 4 4 3" xfId="23139"/>
    <cellStyle name="Normal 2 3 5 4 5" xfId="23140"/>
    <cellStyle name="Normal 2 3 5 4 5 2" xfId="23141"/>
    <cellStyle name="Normal 2 3 5 4 5 3" xfId="23142"/>
    <cellStyle name="Normal 2 3 5 4 6" xfId="23143"/>
    <cellStyle name="Normal 2 3 5 4 6 2" xfId="23144"/>
    <cellStyle name="Normal 2 3 5 4 7" xfId="23145"/>
    <cellStyle name="Normal 2 3 5 4 7 2" xfId="23146"/>
    <cellStyle name="Normal 2 3 5 4 8" xfId="23147"/>
    <cellStyle name="Normal 2 3 5 4 9" xfId="23148"/>
    <cellStyle name="Normal 2 3 5 4_Tabell 4.5-4.7" xfId="23117"/>
    <cellStyle name="Normal 2 3 5 5" xfId="1317"/>
    <cellStyle name="Normal 2 3 5 5 2" xfId="23150"/>
    <cellStyle name="Normal 2 3 5 5 2 2" xfId="23151"/>
    <cellStyle name="Normal 2 3 5 5 2 3" xfId="23152"/>
    <cellStyle name="Normal 2 3 5 5 3" xfId="23153"/>
    <cellStyle name="Normal 2 3 5 5 3 2" xfId="23154"/>
    <cellStyle name="Normal 2 3 5 5 3 3" xfId="23155"/>
    <cellStyle name="Normal 2 3 5 5 4" xfId="23156"/>
    <cellStyle name="Normal 2 3 5 5 5" xfId="23157"/>
    <cellStyle name="Normal 2 3 5 5_Tabell 4.5-4.7" xfId="23149"/>
    <cellStyle name="Normal 2 3 5 6" xfId="23158"/>
    <cellStyle name="Normal 2 3 5 6 2" xfId="23159"/>
    <cellStyle name="Normal 2 3 5 6 2 2" xfId="23160"/>
    <cellStyle name="Normal 2 3 5 6 2 3" xfId="23161"/>
    <cellStyle name="Normal 2 3 5 6 3" xfId="23162"/>
    <cellStyle name="Normal 2 3 5 6 3 2" xfId="23163"/>
    <cellStyle name="Normal 2 3 5 6 3 3" xfId="23164"/>
    <cellStyle name="Normal 2 3 5 6 4" xfId="23165"/>
    <cellStyle name="Normal 2 3 5 6 5" xfId="23166"/>
    <cellStyle name="Normal 2 3 5 7" xfId="23167"/>
    <cellStyle name="Normal 2 3 5 7 2" xfId="23168"/>
    <cellStyle name="Normal 2 3 5 7 3" xfId="23169"/>
    <cellStyle name="Normal 2 3 5 8" xfId="23170"/>
    <cellStyle name="Normal 2 3 5 8 2" xfId="23171"/>
    <cellStyle name="Normal 2 3 5 8 3" xfId="23172"/>
    <cellStyle name="Normal 2 3 5 9" xfId="23173"/>
    <cellStyle name="Normal 2 3 5 9 2" xfId="23174"/>
    <cellStyle name="Normal 2 3 5_Tabell 4.5-4.7" xfId="22919"/>
    <cellStyle name="Normal 2 3 6" xfId="1318"/>
    <cellStyle name="Normal 2 3 6 10" xfId="23176"/>
    <cellStyle name="Normal 2 3 6 11" xfId="23177"/>
    <cellStyle name="Normal 2 3 6 12" xfId="23178"/>
    <cellStyle name="Normal 2 3 6 2" xfId="1319"/>
    <cellStyle name="Normal 2 3 6 2 10" xfId="23180"/>
    <cellStyle name="Normal 2 3 6 2 11" xfId="23181"/>
    <cellStyle name="Normal 2 3 6 2 2" xfId="1320"/>
    <cellStyle name="Normal 2 3 6 2 2 10" xfId="23183"/>
    <cellStyle name="Normal 2 3 6 2 2 2" xfId="1321"/>
    <cellStyle name="Normal 2 3 6 2 2 2 2" xfId="23185"/>
    <cellStyle name="Normal 2 3 6 2 2 2 2 2" xfId="23186"/>
    <cellStyle name="Normal 2 3 6 2 2 2 2 3" xfId="23187"/>
    <cellStyle name="Normal 2 3 6 2 2 2 3" xfId="23188"/>
    <cellStyle name="Normal 2 3 6 2 2 2 3 2" xfId="23189"/>
    <cellStyle name="Normal 2 3 6 2 2 2 3 3" xfId="23190"/>
    <cellStyle name="Normal 2 3 6 2 2 2 4" xfId="23191"/>
    <cellStyle name="Normal 2 3 6 2 2 2 5" xfId="23192"/>
    <cellStyle name="Normal 2 3 6 2 2 2_Tabell 4.5-4.7" xfId="23184"/>
    <cellStyle name="Normal 2 3 6 2 2 3" xfId="23193"/>
    <cellStyle name="Normal 2 3 6 2 2 3 2" xfId="23194"/>
    <cellStyle name="Normal 2 3 6 2 2 3 2 2" xfId="23195"/>
    <cellStyle name="Normal 2 3 6 2 2 3 2 3" xfId="23196"/>
    <cellStyle name="Normal 2 3 6 2 2 3 3" xfId="23197"/>
    <cellStyle name="Normal 2 3 6 2 2 3 3 2" xfId="23198"/>
    <cellStyle name="Normal 2 3 6 2 2 3 3 3" xfId="23199"/>
    <cellStyle name="Normal 2 3 6 2 2 3 4" xfId="23200"/>
    <cellStyle name="Normal 2 3 6 2 2 3 5" xfId="23201"/>
    <cellStyle name="Normal 2 3 6 2 2 4" xfId="23202"/>
    <cellStyle name="Normal 2 3 6 2 2 4 2" xfId="23203"/>
    <cellStyle name="Normal 2 3 6 2 2 4 3" xfId="23204"/>
    <cellStyle name="Normal 2 3 6 2 2 5" xfId="23205"/>
    <cellStyle name="Normal 2 3 6 2 2 5 2" xfId="23206"/>
    <cellStyle name="Normal 2 3 6 2 2 5 3" xfId="23207"/>
    <cellStyle name="Normal 2 3 6 2 2 6" xfId="23208"/>
    <cellStyle name="Normal 2 3 6 2 2 6 2" xfId="23209"/>
    <cellStyle name="Normal 2 3 6 2 2 7" xfId="23210"/>
    <cellStyle name="Normal 2 3 6 2 2 7 2" xfId="23211"/>
    <cellStyle name="Normal 2 3 6 2 2 8" xfId="23212"/>
    <cellStyle name="Normal 2 3 6 2 2 9" xfId="23213"/>
    <cellStyle name="Normal 2 3 6 2 2_Tabell 4.5-4.7" xfId="23182"/>
    <cellStyle name="Normal 2 3 6 2 3" xfId="1322"/>
    <cellStyle name="Normal 2 3 6 2 3 2" xfId="23215"/>
    <cellStyle name="Normal 2 3 6 2 3 2 2" xfId="23216"/>
    <cellStyle name="Normal 2 3 6 2 3 2 3" xfId="23217"/>
    <cellStyle name="Normal 2 3 6 2 3 3" xfId="23218"/>
    <cellStyle name="Normal 2 3 6 2 3 3 2" xfId="23219"/>
    <cellStyle name="Normal 2 3 6 2 3 3 3" xfId="23220"/>
    <cellStyle name="Normal 2 3 6 2 3 4" xfId="23221"/>
    <cellStyle name="Normal 2 3 6 2 3 5" xfId="23222"/>
    <cellStyle name="Normal 2 3 6 2 3_Tabell 4.5-4.7" xfId="23214"/>
    <cellStyle name="Normal 2 3 6 2 4" xfId="23223"/>
    <cellStyle name="Normal 2 3 6 2 4 2" xfId="23224"/>
    <cellStyle name="Normal 2 3 6 2 4 2 2" xfId="23225"/>
    <cellStyle name="Normal 2 3 6 2 4 2 3" xfId="23226"/>
    <cellStyle name="Normal 2 3 6 2 4 3" xfId="23227"/>
    <cellStyle name="Normal 2 3 6 2 4 3 2" xfId="23228"/>
    <cellStyle name="Normal 2 3 6 2 4 3 3" xfId="23229"/>
    <cellStyle name="Normal 2 3 6 2 4 4" xfId="23230"/>
    <cellStyle name="Normal 2 3 6 2 4 5" xfId="23231"/>
    <cellStyle name="Normal 2 3 6 2 5" xfId="23232"/>
    <cellStyle name="Normal 2 3 6 2 5 2" xfId="23233"/>
    <cellStyle name="Normal 2 3 6 2 5 3" xfId="23234"/>
    <cellStyle name="Normal 2 3 6 2 6" xfId="23235"/>
    <cellStyle name="Normal 2 3 6 2 6 2" xfId="23236"/>
    <cellStyle name="Normal 2 3 6 2 6 3" xfId="23237"/>
    <cellStyle name="Normal 2 3 6 2 7" xfId="23238"/>
    <cellStyle name="Normal 2 3 6 2 7 2" xfId="23239"/>
    <cellStyle name="Normal 2 3 6 2 8" xfId="23240"/>
    <cellStyle name="Normal 2 3 6 2 8 2" xfId="23241"/>
    <cellStyle name="Normal 2 3 6 2 9" xfId="23242"/>
    <cellStyle name="Normal 2 3 6 2_Tabell 4.5-4.7" xfId="23179"/>
    <cellStyle name="Normal 2 3 6 3" xfId="1323"/>
    <cellStyle name="Normal 2 3 6 3 10" xfId="23244"/>
    <cellStyle name="Normal 2 3 6 3 2" xfId="1324"/>
    <cellStyle name="Normal 2 3 6 3 2 2" xfId="23246"/>
    <cellStyle name="Normal 2 3 6 3 2 2 2" xfId="23247"/>
    <cellStyle name="Normal 2 3 6 3 2 2 3" xfId="23248"/>
    <cellStyle name="Normal 2 3 6 3 2 3" xfId="23249"/>
    <cellStyle name="Normal 2 3 6 3 2 3 2" xfId="23250"/>
    <cellStyle name="Normal 2 3 6 3 2 3 3" xfId="23251"/>
    <cellStyle name="Normal 2 3 6 3 2 4" xfId="23252"/>
    <cellStyle name="Normal 2 3 6 3 2 5" xfId="23253"/>
    <cellStyle name="Normal 2 3 6 3 2_Tabell 4.5-4.7" xfId="23245"/>
    <cellStyle name="Normal 2 3 6 3 3" xfId="23254"/>
    <cellStyle name="Normal 2 3 6 3 3 2" xfId="23255"/>
    <cellStyle name="Normal 2 3 6 3 3 2 2" xfId="23256"/>
    <cellStyle name="Normal 2 3 6 3 3 2 3" xfId="23257"/>
    <cellStyle name="Normal 2 3 6 3 3 3" xfId="23258"/>
    <cellStyle name="Normal 2 3 6 3 3 3 2" xfId="23259"/>
    <cellStyle name="Normal 2 3 6 3 3 3 3" xfId="23260"/>
    <cellStyle name="Normal 2 3 6 3 3 4" xfId="23261"/>
    <cellStyle name="Normal 2 3 6 3 3 5" xfId="23262"/>
    <cellStyle name="Normal 2 3 6 3 4" xfId="23263"/>
    <cellStyle name="Normal 2 3 6 3 4 2" xfId="23264"/>
    <cellStyle name="Normal 2 3 6 3 4 3" xfId="23265"/>
    <cellStyle name="Normal 2 3 6 3 5" xfId="23266"/>
    <cellStyle name="Normal 2 3 6 3 5 2" xfId="23267"/>
    <cellStyle name="Normal 2 3 6 3 5 3" xfId="23268"/>
    <cellStyle name="Normal 2 3 6 3 6" xfId="23269"/>
    <cellStyle name="Normal 2 3 6 3 6 2" xfId="23270"/>
    <cellStyle name="Normal 2 3 6 3 7" xfId="23271"/>
    <cellStyle name="Normal 2 3 6 3 7 2" xfId="23272"/>
    <cellStyle name="Normal 2 3 6 3 8" xfId="23273"/>
    <cellStyle name="Normal 2 3 6 3 9" xfId="23274"/>
    <cellStyle name="Normal 2 3 6 3_Tabell 4.5-4.7" xfId="23243"/>
    <cellStyle name="Normal 2 3 6 4" xfId="1325"/>
    <cellStyle name="Normal 2 3 6 4 2" xfId="23276"/>
    <cellStyle name="Normal 2 3 6 4 2 2" xfId="23277"/>
    <cellStyle name="Normal 2 3 6 4 2 3" xfId="23278"/>
    <cellStyle name="Normal 2 3 6 4 3" xfId="23279"/>
    <cellStyle name="Normal 2 3 6 4 3 2" xfId="23280"/>
    <cellStyle name="Normal 2 3 6 4 3 3" xfId="23281"/>
    <cellStyle name="Normal 2 3 6 4 4" xfId="23282"/>
    <cellStyle name="Normal 2 3 6 4 5" xfId="23283"/>
    <cellStyle name="Normal 2 3 6 4_Tabell 4.5-4.7" xfId="23275"/>
    <cellStyle name="Normal 2 3 6 5" xfId="23284"/>
    <cellStyle name="Normal 2 3 6 5 2" xfId="23285"/>
    <cellStyle name="Normal 2 3 6 5 2 2" xfId="23286"/>
    <cellStyle name="Normal 2 3 6 5 2 3" xfId="23287"/>
    <cellStyle name="Normal 2 3 6 5 3" xfId="23288"/>
    <cellStyle name="Normal 2 3 6 5 3 2" xfId="23289"/>
    <cellStyle name="Normal 2 3 6 5 3 3" xfId="23290"/>
    <cellStyle name="Normal 2 3 6 5 4" xfId="23291"/>
    <cellStyle name="Normal 2 3 6 5 5" xfId="23292"/>
    <cellStyle name="Normal 2 3 6 6" xfId="23293"/>
    <cellStyle name="Normal 2 3 6 6 2" xfId="23294"/>
    <cellStyle name="Normal 2 3 6 6 3" xfId="23295"/>
    <cellStyle name="Normal 2 3 6 7" xfId="23296"/>
    <cellStyle name="Normal 2 3 6 7 2" xfId="23297"/>
    <cellStyle name="Normal 2 3 6 7 3" xfId="23298"/>
    <cellStyle name="Normal 2 3 6 8" xfId="23299"/>
    <cellStyle name="Normal 2 3 6 8 2" xfId="23300"/>
    <cellStyle name="Normal 2 3 6 9" xfId="23301"/>
    <cellStyle name="Normal 2 3 6 9 2" xfId="23302"/>
    <cellStyle name="Normal 2 3 6_Tabell 4.5-4.7" xfId="23175"/>
    <cellStyle name="Normal 2 3 7" xfId="1326"/>
    <cellStyle name="Normal 2 3 7 10" xfId="23304"/>
    <cellStyle name="Normal 2 3 7 11" xfId="23305"/>
    <cellStyle name="Normal 2 3 7 2" xfId="1327"/>
    <cellStyle name="Normal 2 3 7 2 10" xfId="23307"/>
    <cellStyle name="Normal 2 3 7 2 2" xfId="1328"/>
    <cellStyle name="Normal 2 3 7 2 2 2" xfId="23309"/>
    <cellStyle name="Normal 2 3 7 2 2 2 2" xfId="23310"/>
    <cellStyle name="Normal 2 3 7 2 2 2 3" xfId="23311"/>
    <cellStyle name="Normal 2 3 7 2 2 3" xfId="23312"/>
    <cellStyle name="Normal 2 3 7 2 2 3 2" xfId="23313"/>
    <cellStyle name="Normal 2 3 7 2 2 3 3" xfId="23314"/>
    <cellStyle name="Normal 2 3 7 2 2 4" xfId="23315"/>
    <cellStyle name="Normal 2 3 7 2 2 5" xfId="23316"/>
    <cellStyle name="Normal 2 3 7 2 2_Tabell 4.5-4.7" xfId="23308"/>
    <cellStyle name="Normal 2 3 7 2 3" xfId="23317"/>
    <cellStyle name="Normal 2 3 7 2 3 2" xfId="23318"/>
    <cellStyle name="Normal 2 3 7 2 3 2 2" xfId="23319"/>
    <cellStyle name="Normal 2 3 7 2 3 2 3" xfId="23320"/>
    <cellStyle name="Normal 2 3 7 2 3 3" xfId="23321"/>
    <cellStyle name="Normal 2 3 7 2 3 3 2" xfId="23322"/>
    <cellStyle name="Normal 2 3 7 2 3 3 3" xfId="23323"/>
    <cellStyle name="Normal 2 3 7 2 3 4" xfId="23324"/>
    <cellStyle name="Normal 2 3 7 2 3 5" xfId="23325"/>
    <cellStyle name="Normal 2 3 7 2 4" xfId="23326"/>
    <cellStyle name="Normal 2 3 7 2 4 2" xfId="23327"/>
    <cellStyle name="Normal 2 3 7 2 4 3" xfId="23328"/>
    <cellStyle name="Normal 2 3 7 2 5" xfId="23329"/>
    <cellStyle name="Normal 2 3 7 2 5 2" xfId="23330"/>
    <cellStyle name="Normal 2 3 7 2 5 3" xfId="23331"/>
    <cellStyle name="Normal 2 3 7 2 6" xfId="23332"/>
    <cellStyle name="Normal 2 3 7 2 6 2" xfId="23333"/>
    <cellStyle name="Normal 2 3 7 2 7" xfId="23334"/>
    <cellStyle name="Normal 2 3 7 2 7 2" xfId="23335"/>
    <cellStyle name="Normal 2 3 7 2 8" xfId="23336"/>
    <cellStyle name="Normal 2 3 7 2 9" xfId="23337"/>
    <cellStyle name="Normal 2 3 7 2_Tabell 4.5-4.7" xfId="23306"/>
    <cellStyle name="Normal 2 3 7 3" xfId="1329"/>
    <cellStyle name="Normal 2 3 7 3 2" xfId="23339"/>
    <cellStyle name="Normal 2 3 7 3 2 2" xfId="23340"/>
    <cellStyle name="Normal 2 3 7 3 2 3" xfId="23341"/>
    <cellStyle name="Normal 2 3 7 3 3" xfId="23342"/>
    <cellStyle name="Normal 2 3 7 3 3 2" xfId="23343"/>
    <cellStyle name="Normal 2 3 7 3 3 3" xfId="23344"/>
    <cellStyle name="Normal 2 3 7 3 4" xfId="23345"/>
    <cellStyle name="Normal 2 3 7 3 5" xfId="23346"/>
    <cellStyle name="Normal 2 3 7 3_Tabell 4.5-4.7" xfId="23338"/>
    <cellStyle name="Normal 2 3 7 4" xfId="23347"/>
    <cellStyle name="Normal 2 3 7 4 2" xfId="23348"/>
    <cellStyle name="Normal 2 3 7 4 2 2" xfId="23349"/>
    <cellStyle name="Normal 2 3 7 4 2 3" xfId="23350"/>
    <cellStyle name="Normal 2 3 7 4 3" xfId="23351"/>
    <cellStyle name="Normal 2 3 7 4 3 2" xfId="23352"/>
    <cellStyle name="Normal 2 3 7 4 3 3" xfId="23353"/>
    <cellStyle name="Normal 2 3 7 4 4" xfId="23354"/>
    <cellStyle name="Normal 2 3 7 4 5" xfId="23355"/>
    <cellStyle name="Normal 2 3 7 5" xfId="23356"/>
    <cellStyle name="Normal 2 3 7 5 2" xfId="23357"/>
    <cellStyle name="Normal 2 3 7 5 3" xfId="23358"/>
    <cellStyle name="Normal 2 3 7 6" xfId="23359"/>
    <cellStyle name="Normal 2 3 7 6 2" xfId="23360"/>
    <cellStyle name="Normal 2 3 7 6 3" xfId="23361"/>
    <cellStyle name="Normal 2 3 7 7" xfId="23362"/>
    <cellStyle name="Normal 2 3 7 7 2" xfId="23363"/>
    <cellStyle name="Normal 2 3 7 8" xfId="23364"/>
    <cellStyle name="Normal 2 3 7 8 2" xfId="23365"/>
    <cellStyle name="Normal 2 3 7 9" xfId="23366"/>
    <cellStyle name="Normal 2 3 7_Tabell 4.5-4.7" xfId="23303"/>
    <cellStyle name="Normal 2 3 8" xfId="1330"/>
    <cellStyle name="Normal 2 3 8 10" xfId="23368"/>
    <cellStyle name="Normal 2 3 8 11" xfId="23369"/>
    <cellStyle name="Normal 2 3 8 2" xfId="1331"/>
    <cellStyle name="Normal 2 3 8 2 10" xfId="23371"/>
    <cellStyle name="Normal 2 3 8 2 2" xfId="1332"/>
    <cellStyle name="Normal 2 3 8 2 2 2" xfId="23373"/>
    <cellStyle name="Normal 2 3 8 2 2 2 2" xfId="23374"/>
    <cellStyle name="Normal 2 3 8 2 2 2 3" xfId="23375"/>
    <cellStyle name="Normal 2 3 8 2 2 3" xfId="23376"/>
    <cellStyle name="Normal 2 3 8 2 2 3 2" xfId="23377"/>
    <cellStyle name="Normal 2 3 8 2 2 3 3" xfId="23378"/>
    <cellStyle name="Normal 2 3 8 2 2 4" xfId="23379"/>
    <cellStyle name="Normal 2 3 8 2 2 5" xfId="23380"/>
    <cellStyle name="Normal 2 3 8 2 2_Tabell 4.5-4.7" xfId="23372"/>
    <cellStyle name="Normal 2 3 8 2 3" xfId="23381"/>
    <cellStyle name="Normal 2 3 8 2 3 2" xfId="23382"/>
    <cellStyle name="Normal 2 3 8 2 3 2 2" xfId="23383"/>
    <cellStyle name="Normal 2 3 8 2 3 2 3" xfId="23384"/>
    <cellStyle name="Normal 2 3 8 2 3 3" xfId="23385"/>
    <cellStyle name="Normal 2 3 8 2 3 3 2" xfId="23386"/>
    <cellStyle name="Normal 2 3 8 2 3 3 3" xfId="23387"/>
    <cellStyle name="Normal 2 3 8 2 3 4" xfId="23388"/>
    <cellStyle name="Normal 2 3 8 2 3 5" xfId="23389"/>
    <cellStyle name="Normal 2 3 8 2 4" xfId="23390"/>
    <cellStyle name="Normal 2 3 8 2 4 2" xfId="23391"/>
    <cellStyle name="Normal 2 3 8 2 4 3" xfId="23392"/>
    <cellStyle name="Normal 2 3 8 2 5" xfId="23393"/>
    <cellStyle name="Normal 2 3 8 2 5 2" xfId="23394"/>
    <cellStyle name="Normal 2 3 8 2 5 3" xfId="23395"/>
    <cellStyle name="Normal 2 3 8 2 6" xfId="23396"/>
    <cellStyle name="Normal 2 3 8 2 6 2" xfId="23397"/>
    <cellStyle name="Normal 2 3 8 2 7" xfId="23398"/>
    <cellStyle name="Normal 2 3 8 2 7 2" xfId="23399"/>
    <cellStyle name="Normal 2 3 8 2 8" xfId="23400"/>
    <cellStyle name="Normal 2 3 8 2 9" xfId="23401"/>
    <cellStyle name="Normal 2 3 8 2_Tabell 4.5-4.7" xfId="23370"/>
    <cellStyle name="Normal 2 3 8 3" xfId="1333"/>
    <cellStyle name="Normal 2 3 8 3 2" xfId="23403"/>
    <cellStyle name="Normal 2 3 8 3 2 2" xfId="23404"/>
    <cellStyle name="Normal 2 3 8 3 2 3" xfId="23405"/>
    <cellStyle name="Normal 2 3 8 3 3" xfId="23406"/>
    <cellStyle name="Normal 2 3 8 3 3 2" xfId="23407"/>
    <cellStyle name="Normal 2 3 8 3 3 3" xfId="23408"/>
    <cellStyle name="Normal 2 3 8 3 4" xfId="23409"/>
    <cellStyle name="Normal 2 3 8 3 5" xfId="23410"/>
    <cellStyle name="Normal 2 3 8 3_Tabell 4.5-4.7" xfId="23402"/>
    <cellStyle name="Normal 2 3 8 4" xfId="23411"/>
    <cellStyle name="Normal 2 3 8 4 2" xfId="23412"/>
    <cellStyle name="Normal 2 3 8 4 2 2" xfId="23413"/>
    <cellStyle name="Normal 2 3 8 4 2 3" xfId="23414"/>
    <cellStyle name="Normal 2 3 8 4 3" xfId="23415"/>
    <cellStyle name="Normal 2 3 8 4 3 2" xfId="23416"/>
    <cellStyle name="Normal 2 3 8 4 3 3" xfId="23417"/>
    <cellStyle name="Normal 2 3 8 4 4" xfId="23418"/>
    <cellStyle name="Normal 2 3 8 4 5" xfId="23419"/>
    <cellStyle name="Normal 2 3 8 5" xfId="23420"/>
    <cellStyle name="Normal 2 3 8 5 2" xfId="23421"/>
    <cellStyle name="Normal 2 3 8 5 3" xfId="23422"/>
    <cellStyle name="Normal 2 3 8 6" xfId="23423"/>
    <cellStyle name="Normal 2 3 8 6 2" xfId="23424"/>
    <cellStyle name="Normal 2 3 8 6 3" xfId="23425"/>
    <cellStyle name="Normal 2 3 8 7" xfId="23426"/>
    <cellStyle name="Normal 2 3 8 7 2" xfId="23427"/>
    <cellStyle name="Normal 2 3 8 8" xfId="23428"/>
    <cellStyle name="Normal 2 3 8 8 2" xfId="23429"/>
    <cellStyle name="Normal 2 3 8 9" xfId="23430"/>
    <cellStyle name="Normal 2 3 8_Tabell 4.5-4.7" xfId="23367"/>
    <cellStyle name="Normal 2 3 9" xfId="1334"/>
    <cellStyle name="Normal 2 3 9 10" xfId="23432"/>
    <cellStyle name="Normal 2 3 9 2" xfId="1335"/>
    <cellStyle name="Normal 2 3 9 2 2" xfId="23434"/>
    <cellStyle name="Normal 2 3 9 2 2 2" xfId="23435"/>
    <cellStyle name="Normal 2 3 9 2 2 3" xfId="23436"/>
    <cellStyle name="Normal 2 3 9 2 3" xfId="23437"/>
    <cellStyle name="Normal 2 3 9 2 3 2" xfId="23438"/>
    <cellStyle name="Normal 2 3 9 2 3 3" xfId="23439"/>
    <cellStyle name="Normal 2 3 9 2 4" xfId="23440"/>
    <cellStyle name="Normal 2 3 9 2 5" xfId="23441"/>
    <cellStyle name="Normal 2 3 9 2_Tabell 4.5-4.7" xfId="23433"/>
    <cellStyle name="Normal 2 3 9 3" xfId="23442"/>
    <cellStyle name="Normal 2 3 9 3 2" xfId="23443"/>
    <cellStyle name="Normal 2 3 9 3 2 2" xfId="23444"/>
    <cellStyle name="Normal 2 3 9 3 2 3" xfId="23445"/>
    <cellStyle name="Normal 2 3 9 3 3" xfId="23446"/>
    <cellStyle name="Normal 2 3 9 3 3 2" xfId="23447"/>
    <cellStyle name="Normal 2 3 9 3 3 3" xfId="23448"/>
    <cellStyle name="Normal 2 3 9 3 4" xfId="23449"/>
    <cellStyle name="Normal 2 3 9 3 5" xfId="23450"/>
    <cellStyle name="Normal 2 3 9 4" xfId="23451"/>
    <cellStyle name="Normal 2 3 9 4 2" xfId="23452"/>
    <cellStyle name="Normal 2 3 9 4 3" xfId="23453"/>
    <cellStyle name="Normal 2 3 9 5" xfId="23454"/>
    <cellStyle name="Normal 2 3 9 5 2" xfId="23455"/>
    <cellStyle name="Normal 2 3 9 5 3" xfId="23456"/>
    <cellStyle name="Normal 2 3 9 6" xfId="23457"/>
    <cellStyle name="Normal 2 3 9 6 2" xfId="23458"/>
    <cellStyle name="Normal 2 3 9 7" xfId="23459"/>
    <cellStyle name="Normal 2 3 9 7 2" xfId="23460"/>
    <cellStyle name="Normal 2 3 9 8" xfId="23461"/>
    <cellStyle name="Normal 2 3 9 9" xfId="23462"/>
    <cellStyle name="Normal 2 3 9_Tabell 4.5-4.7" xfId="23431"/>
    <cellStyle name="Normal 2 3_Tabell 4.5-4.7" xfId="22052"/>
    <cellStyle name="Normal 2 30" xfId="34321"/>
    <cellStyle name="Normal 2 31" xfId="34323"/>
    <cellStyle name="Normal 2 32" xfId="34329"/>
    <cellStyle name="Normal 2 33" xfId="34333"/>
    <cellStyle name="Normal 2 34" xfId="34334"/>
    <cellStyle name="Normal 2 35" xfId="34341"/>
    <cellStyle name="Normal 2 36" xfId="34344"/>
    <cellStyle name="Normal 2 4" xfId="1336"/>
    <cellStyle name="Normal 2 4 10" xfId="23464"/>
    <cellStyle name="Normal 2 4 10 2" xfId="23465"/>
    <cellStyle name="Normal 2 4 10 3" xfId="23466"/>
    <cellStyle name="Normal 2 4 11" xfId="23467"/>
    <cellStyle name="Normal 2 4 11 2" xfId="23468"/>
    <cellStyle name="Normal 2 4 12" xfId="23469"/>
    <cellStyle name="Normal 2 4 12 2" xfId="23470"/>
    <cellStyle name="Normal 2 4 13" xfId="23471"/>
    <cellStyle name="Normal 2 4 14" xfId="23472"/>
    <cellStyle name="Normal 2 4 15" xfId="23473"/>
    <cellStyle name="Normal 2 4 2" xfId="1337"/>
    <cellStyle name="Normal 2 4 2 10" xfId="23475"/>
    <cellStyle name="Normal 2 4 2 11" xfId="23476"/>
    <cellStyle name="Normal 2 4 2 12" xfId="23477"/>
    <cellStyle name="Normal 2 4 2 2" xfId="1338"/>
    <cellStyle name="Normal 2 4 2 2 2" xfId="23479"/>
    <cellStyle name="Normal 2 4 2 2 2 2" xfId="23480"/>
    <cellStyle name="Normal 2 4 2 2 2 3" xfId="23481"/>
    <cellStyle name="Normal 2 4 2 2 3" xfId="23482"/>
    <cellStyle name="Normal 2 4 2 2 3 2" xfId="23483"/>
    <cellStyle name="Normal 2 4 2 2 3 3" xfId="23484"/>
    <cellStyle name="Normal 2 4 2 2 4" xfId="23485"/>
    <cellStyle name="Normal 2 4 2 2 5" xfId="23486"/>
    <cellStyle name="Normal 2 4 2 2_Tabell 4.5-4.7" xfId="23478"/>
    <cellStyle name="Normal 2 4 2 3" xfId="23487"/>
    <cellStyle name="Normal 2 4 2 3 2" xfId="23488"/>
    <cellStyle name="Normal 2 4 2 3 2 2" xfId="23489"/>
    <cellStyle name="Normal 2 4 2 3 2 3" xfId="23490"/>
    <cellStyle name="Normal 2 4 2 3 3" xfId="23491"/>
    <cellStyle name="Normal 2 4 2 3 3 2" xfId="23492"/>
    <cellStyle name="Normal 2 4 2 3 3 3" xfId="23493"/>
    <cellStyle name="Normal 2 4 2 3 4" xfId="23494"/>
    <cellStyle name="Normal 2 4 2 3 5" xfId="23495"/>
    <cellStyle name="Normal 2 4 2 4" xfId="23496"/>
    <cellStyle name="Normal 2 4 2 4 2" xfId="23497"/>
    <cellStyle name="Normal 2 4 2 4 2 2" xfId="23498"/>
    <cellStyle name="Normal 2 4 2 4 2 3" xfId="23499"/>
    <cellStyle name="Normal 2 4 2 4 3" xfId="23500"/>
    <cellStyle name="Normal 2 4 2 4 3 2" xfId="23501"/>
    <cellStyle name="Normal 2 4 2 4 3 3" xfId="23502"/>
    <cellStyle name="Normal 2 4 2 4 4" xfId="23503"/>
    <cellStyle name="Normal 2 4 2 4 5" xfId="23504"/>
    <cellStyle name="Normal 2 4 2 5" xfId="23505"/>
    <cellStyle name="Normal 2 4 2 5 2" xfId="23506"/>
    <cellStyle name="Normal 2 4 2 5 2 2" xfId="23507"/>
    <cellStyle name="Normal 2 4 2 5 2 3" xfId="23508"/>
    <cellStyle name="Normal 2 4 2 5 3" xfId="23509"/>
    <cellStyle name="Normal 2 4 2 5 3 2" xfId="23510"/>
    <cellStyle name="Normal 2 4 2 5 3 3" xfId="23511"/>
    <cellStyle name="Normal 2 4 2 5 4" xfId="23512"/>
    <cellStyle name="Normal 2 4 2 5 5" xfId="23513"/>
    <cellStyle name="Normal 2 4 2 6" xfId="23514"/>
    <cellStyle name="Normal 2 4 2 6 2" xfId="23515"/>
    <cellStyle name="Normal 2 4 2 6 3" xfId="23516"/>
    <cellStyle name="Normal 2 4 2 7" xfId="23517"/>
    <cellStyle name="Normal 2 4 2 7 2" xfId="23518"/>
    <cellStyle name="Normal 2 4 2 7 3" xfId="23519"/>
    <cellStyle name="Normal 2 4 2 8" xfId="23520"/>
    <cellStyle name="Normal 2 4 2 8 2" xfId="23521"/>
    <cellStyle name="Normal 2 4 2 9" xfId="23522"/>
    <cellStyle name="Normal 2 4 2 9 2" xfId="23523"/>
    <cellStyle name="Normal 2 4 2_Tabell 4.5-4.7" xfId="23474"/>
    <cellStyle name="Normal 2 4 3" xfId="1339"/>
    <cellStyle name="Normal 2 4 4" xfId="1340"/>
    <cellStyle name="Normal 2 4 5" xfId="1341"/>
    <cellStyle name="Normal 2 4 5 2" xfId="23525"/>
    <cellStyle name="Normal 2 4 5 2 2" xfId="23526"/>
    <cellStyle name="Normal 2 4 5 2 3" xfId="23527"/>
    <cellStyle name="Normal 2 4 5 3" xfId="23528"/>
    <cellStyle name="Normal 2 4 5 3 2" xfId="23529"/>
    <cellStyle name="Normal 2 4 5 3 3" xfId="23530"/>
    <cellStyle name="Normal 2 4 5 4" xfId="23531"/>
    <cellStyle name="Normal 2 4 5 5" xfId="23532"/>
    <cellStyle name="Normal 2 4 5_Tabell 4.5-4.7" xfId="23524"/>
    <cellStyle name="Normal 2 4 6" xfId="23533"/>
    <cellStyle name="Normal 2 4 6 2" xfId="23534"/>
    <cellStyle name="Normal 2 4 6 2 2" xfId="23535"/>
    <cellStyle name="Normal 2 4 6 2 3" xfId="23536"/>
    <cellStyle name="Normal 2 4 6 3" xfId="23537"/>
    <cellStyle name="Normal 2 4 6 3 2" xfId="23538"/>
    <cellStyle name="Normal 2 4 6 3 3" xfId="23539"/>
    <cellStyle name="Normal 2 4 6 4" xfId="23540"/>
    <cellStyle name="Normal 2 4 6 5" xfId="23541"/>
    <cellStyle name="Normal 2 4 7" xfId="23542"/>
    <cellStyle name="Normal 2 4 7 2" xfId="23543"/>
    <cellStyle name="Normal 2 4 7 2 2" xfId="23544"/>
    <cellStyle name="Normal 2 4 7 2 3" xfId="23545"/>
    <cellStyle name="Normal 2 4 7 3" xfId="23546"/>
    <cellStyle name="Normal 2 4 7 3 2" xfId="23547"/>
    <cellStyle name="Normal 2 4 7 3 3" xfId="23548"/>
    <cellStyle name="Normal 2 4 7 4" xfId="23549"/>
    <cellStyle name="Normal 2 4 7 5" xfId="23550"/>
    <cellStyle name="Normal 2 4 8" xfId="23551"/>
    <cellStyle name="Normal 2 4 8 2" xfId="23552"/>
    <cellStyle name="Normal 2 4 8 2 2" xfId="23553"/>
    <cellStyle name="Normal 2 4 8 2 3" xfId="23554"/>
    <cellStyle name="Normal 2 4 8 3" xfId="23555"/>
    <cellStyle name="Normal 2 4 8 3 2" xfId="23556"/>
    <cellStyle name="Normal 2 4 8 3 3" xfId="23557"/>
    <cellStyle name="Normal 2 4 8 4" xfId="23558"/>
    <cellStyle name="Normal 2 4 8 5" xfId="23559"/>
    <cellStyle name="Normal 2 4 9" xfId="23560"/>
    <cellStyle name="Normal 2 4 9 2" xfId="23561"/>
    <cellStyle name="Normal 2 4 9 3" xfId="23562"/>
    <cellStyle name="Normal 2 4_Tabell 4.5-4.7" xfId="23463"/>
    <cellStyle name="Normal 2 5" xfId="1342"/>
    <cellStyle name="Normal 2 5 10" xfId="23564"/>
    <cellStyle name="Normal 2 5 10 2" xfId="23565"/>
    <cellStyle name="Normal 2 5 11" xfId="23566"/>
    <cellStyle name="Normal 2 5 12" xfId="23567"/>
    <cellStyle name="Normal 2 5 13" xfId="23568"/>
    <cellStyle name="Normal 2 5 2" xfId="1343"/>
    <cellStyle name="Normal 2 5 2 2" xfId="23570"/>
    <cellStyle name="Normal 2 5 2 2 2" xfId="23571"/>
    <cellStyle name="Normal 2 5 2 2 2 2" xfId="23572"/>
    <cellStyle name="Normal 2 5 2 2 2 3" xfId="23573"/>
    <cellStyle name="Normal 2 5 2 2 3" xfId="23574"/>
    <cellStyle name="Normal 2 5 2 2 3 2" xfId="23575"/>
    <cellStyle name="Normal 2 5 2 2 3 3" xfId="23576"/>
    <cellStyle name="Normal 2 5 2 2 4" xfId="23577"/>
    <cellStyle name="Normal 2 5 2 2 5" xfId="23578"/>
    <cellStyle name="Normal 2 5 2 3" xfId="23579"/>
    <cellStyle name="Normal 2 5 2 3 2" xfId="23580"/>
    <cellStyle name="Normal 2 5 2 3 3" xfId="23581"/>
    <cellStyle name="Normal 2 5 2 4" xfId="23582"/>
    <cellStyle name="Normal 2 5 2 4 2" xfId="23583"/>
    <cellStyle name="Normal 2 5 2 4 3" xfId="23584"/>
    <cellStyle name="Normal 2 5 2 5" xfId="23585"/>
    <cellStyle name="Normal 2 5 2 6" xfId="23586"/>
    <cellStyle name="Normal 2 5 2_Tabell 4.5-4.7" xfId="23569"/>
    <cellStyle name="Normal 2 5 3" xfId="23587"/>
    <cellStyle name="Normal 2 5 3 2" xfId="23588"/>
    <cellStyle name="Normal 2 5 3 2 2" xfId="23589"/>
    <cellStyle name="Normal 2 5 3 2 3" xfId="23590"/>
    <cellStyle name="Normal 2 5 3 3" xfId="23591"/>
    <cellStyle name="Normal 2 5 3 3 2" xfId="23592"/>
    <cellStyle name="Normal 2 5 3 3 3" xfId="23593"/>
    <cellStyle name="Normal 2 5 3 4" xfId="23594"/>
    <cellStyle name="Normal 2 5 3 5" xfId="23595"/>
    <cellStyle name="Normal 2 5 4" xfId="23596"/>
    <cellStyle name="Normal 2 5 4 2" xfId="23597"/>
    <cellStyle name="Normal 2 5 4 2 2" xfId="23598"/>
    <cellStyle name="Normal 2 5 4 2 3" xfId="23599"/>
    <cellStyle name="Normal 2 5 4 3" xfId="23600"/>
    <cellStyle name="Normal 2 5 4 3 2" xfId="23601"/>
    <cellStyle name="Normal 2 5 4 3 3" xfId="23602"/>
    <cellStyle name="Normal 2 5 4 4" xfId="23603"/>
    <cellStyle name="Normal 2 5 4 5" xfId="23604"/>
    <cellStyle name="Normal 2 5 5" xfId="23605"/>
    <cellStyle name="Normal 2 5 5 2" xfId="23606"/>
    <cellStyle name="Normal 2 5 5 2 2" xfId="23607"/>
    <cellStyle name="Normal 2 5 5 2 3" xfId="23608"/>
    <cellStyle name="Normal 2 5 5 3" xfId="23609"/>
    <cellStyle name="Normal 2 5 5 3 2" xfId="23610"/>
    <cellStyle name="Normal 2 5 5 3 3" xfId="23611"/>
    <cellStyle name="Normal 2 5 5 4" xfId="23612"/>
    <cellStyle name="Normal 2 5 5 5" xfId="23613"/>
    <cellStyle name="Normal 2 5 6" xfId="23614"/>
    <cellStyle name="Normal 2 5 6 2" xfId="23615"/>
    <cellStyle name="Normal 2 5 6 2 2" xfId="23616"/>
    <cellStyle name="Normal 2 5 6 2 3" xfId="23617"/>
    <cellStyle name="Normal 2 5 6 3" xfId="23618"/>
    <cellStyle name="Normal 2 5 6 3 2" xfId="23619"/>
    <cellStyle name="Normal 2 5 6 3 3" xfId="23620"/>
    <cellStyle name="Normal 2 5 6 4" xfId="23621"/>
    <cellStyle name="Normal 2 5 6 5" xfId="23622"/>
    <cellStyle name="Normal 2 5 7" xfId="23623"/>
    <cellStyle name="Normal 2 5 7 2" xfId="23624"/>
    <cellStyle name="Normal 2 5 7 3" xfId="23625"/>
    <cellStyle name="Normal 2 5 8" xfId="23626"/>
    <cellStyle name="Normal 2 5 8 2" xfId="23627"/>
    <cellStyle name="Normal 2 5 8 3" xfId="23628"/>
    <cellStyle name="Normal 2 5 9" xfId="23629"/>
    <cellStyle name="Normal 2 5 9 2" xfId="23630"/>
    <cellStyle name="Normal 2 5_Tabell 4.5-4.7" xfId="23563"/>
    <cellStyle name="Normal 2 6" xfId="1344"/>
    <cellStyle name="Normal 2 6 2" xfId="23632"/>
    <cellStyle name="Normal 2 6 2 2" xfId="23633"/>
    <cellStyle name="Normal 2 6 2 2 2" xfId="23634"/>
    <cellStyle name="Normal 2 6 2 2 2 2" xfId="23635"/>
    <cellStyle name="Normal 2 6 2 2 2 3" xfId="23636"/>
    <cellStyle name="Normal 2 6 2 2 3" xfId="23637"/>
    <cellStyle name="Normal 2 6 2 2 3 2" xfId="23638"/>
    <cellStyle name="Normal 2 6 2 2 3 3" xfId="23639"/>
    <cellStyle name="Normal 2 6 2 2 4" xfId="23640"/>
    <cellStyle name="Normal 2 6 2 2 5" xfId="23641"/>
    <cellStyle name="Normal 2 6 2 3" xfId="23642"/>
    <cellStyle name="Normal 2 6 2 3 2" xfId="23643"/>
    <cellStyle name="Normal 2 6 2 3 3" xfId="23644"/>
    <cellStyle name="Normal 2 6 2 4" xfId="23645"/>
    <cellStyle name="Normal 2 6 2 4 2" xfId="23646"/>
    <cellStyle name="Normal 2 6 2 4 3" xfId="23647"/>
    <cellStyle name="Normal 2 6 2 5" xfId="23648"/>
    <cellStyle name="Normal 2 6 2 6" xfId="23649"/>
    <cellStyle name="Normal 2 6 3" xfId="23650"/>
    <cellStyle name="Normal 2 6 3 2" xfId="23651"/>
    <cellStyle name="Normal 2 6 3 2 2" xfId="23652"/>
    <cellStyle name="Normal 2 6 3 2 3" xfId="23653"/>
    <cellStyle name="Normal 2 6 3 3" xfId="23654"/>
    <cellStyle name="Normal 2 6 3 3 2" xfId="23655"/>
    <cellStyle name="Normal 2 6 3 3 3" xfId="23656"/>
    <cellStyle name="Normal 2 6 3 4" xfId="23657"/>
    <cellStyle name="Normal 2 6 3 5" xfId="23658"/>
    <cellStyle name="Normal 2 6 4" xfId="23659"/>
    <cellStyle name="Normal 2 6 4 2" xfId="23660"/>
    <cellStyle name="Normal 2 6 4 3" xfId="23661"/>
    <cellStyle name="Normal 2 6 5" xfId="23662"/>
    <cellStyle name="Normal 2 6 5 2" xfId="23663"/>
    <cellStyle name="Normal 2 6 5 3" xfId="23664"/>
    <cellStyle name="Normal 2 6 6" xfId="23665"/>
    <cellStyle name="Normal 2 6 7" xfId="23666"/>
    <cellStyle name="Normal 2 6 8" xfId="23667"/>
    <cellStyle name="Normal 2 6_Tabell 4.5-4.7" xfId="23631"/>
    <cellStyle name="Normal 2 7" xfId="2013"/>
    <cellStyle name="Normal 2 7 2" xfId="23669"/>
    <cellStyle name="Normal 2 7 2 2" xfId="23670"/>
    <cellStyle name="Normal 2 7 2 2 2" xfId="23671"/>
    <cellStyle name="Normal 2 7 2 2 2 2" xfId="23672"/>
    <cellStyle name="Normal 2 7 2 2 2 3" xfId="23673"/>
    <cellStyle name="Normal 2 7 2 2 3" xfId="23674"/>
    <cellStyle name="Normal 2 7 2 2 3 2" xfId="23675"/>
    <cellStyle name="Normal 2 7 2 2 3 3" xfId="23676"/>
    <cellStyle name="Normal 2 7 2 2 4" xfId="23677"/>
    <cellStyle name="Normal 2 7 2 2 5" xfId="23678"/>
    <cellStyle name="Normal 2 7 2 3" xfId="23679"/>
    <cellStyle name="Normal 2 7 2 3 2" xfId="23680"/>
    <cellStyle name="Normal 2 7 2 3 3" xfId="23681"/>
    <cellStyle name="Normal 2 7 2 4" xfId="23682"/>
    <cellStyle name="Normal 2 7 2 4 2" xfId="23683"/>
    <cellStyle name="Normal 2 7 2 4 3" xfId="23684"/>
    <cellStyle name="Normal 2 7 2 5" xfId="23685"/>
    <cellStyle name="Normal 2 7 2 6" xfId="23686"/>
    <cellStyle name="Normal 2 7 3" xfId="23687"/>
    <cellStyle name="Normal 2 7 3 2" xfId="23688"/>
    <cellStyle name="Normal 2 7 3 2 2" xfId="23689"/>
    <cellStyle name="Normal 2 7 3 2 3" xfId="23690"/>
    <cellStyle name="Normal 2 7 3 3" xfId="23691"/>
    <cellStyle name="Normal 2 7 3 3 2" xfId="23692"/>
    <cellStyle name="Normal 2 7 3 3 3" xfId="23693"/>
    <cellStyle name="Normal 2 7 3 4" xfId="23694"/>
    <cellStyle name="Normal 2 7 3 5" xfId="23695"/>
    <cellStyle name="Normal 2 7 4" xfId="23696"/>
    <cellStyle name="Normal 2 7 4 2" xfId="23697"/>
    <cellStyle name="Normal 2 7 4 3" xfId="23698"/>
    <cellStyle name="Normal 2 7 5" xfId="23699"/>
    <cellStyle name="Normal 2 7 5 2" xfId="23700"/>
    <cellStyle name="Normal 2 7 5 3" xfId="23701"/>
    <cellStyle name="Normal 2 7 6" xfId="23702"/>
    <cellStyle name="Normal 2 7 7" xfId="23703"/>
    <cellStyle name="Normal 2 7 8" xfId="23704"/>
    <cellStyle name="Normal 2 7_Tabell 4.5-4.7" xfId="23668"/>
    <cellStyle name="Normal 2 8" xfId="2026"/>
    <cellStyle name="Normal 2 8 2" xfId="23706"/>
    <cellStyle name="Normal 2 8 2 2" xfId="23707"/>
    <cellStyle name="Normal 2 8 2 2 2" xfId="23708"/>
    <cellStyle name="Normal 2 8 2 2 2 2" xfId="23709"/>
    <cellStyle name="Normal 2 8 2 2 2 3" xfId="23710"/>
    <cellStyle name="Normal 2 8 2 2 3" xfId="23711"/>
    <cellStyle name="Normal 2 8 2 2 3 2" xfId="23712"/>
    <cellStyle name="Normal 2 8 2 2 3 3" xfId="23713"/>
    <cellStyle name="Normal 2 8 2 2 4" xfId="23714"/>
    <cellStyle name="Normal 2 8 2 2 5" xfId="23715"/>
    <cellStyle name="Normal 2 8 2 3" xfId="23716"/>
    <cellStyle name="Normal 2 8 2 3 2" xfId="23717"/>
    <cellStyle name="Normal 2 8 2 3 3" xfId="23718"/>
    <cellStyle name="Normal 2 8 2 4" xfId="23719"/>
    <cellStyle name="Normal 2 8 2 4 2" xfId="23720"/>
    <cellStyle name="Normal 2 8 2 4 3" xfId="23721"/>
    <cellStyle name="Normal 2 8 2 5" xfId="23722"/>
    <cellStyle name="Normal 2 8 2 6" xfId="23723"/>
    <cellStyle name="Normal 2 8 3" xfId="23724"/>
    <cellStyle name="Normal 2 8 3 2" xfId="23725"/>
    <cellStyle name="Normal 2 8 3 2 2" xfId="23726"/>
    <cellStyle name="Normal 2 8 3 2 3" xfId="23727"/>
    <cellStyle name="Normal 2 8 3 3" xfId="23728"/>
    <cellStyle name="Normal 2 8 3 3 2" xfId="23729"/>
    <cellStyle name="Normal 2 8 3 3 3" xfId="23730"/>
    <cellStyle name="Normal 2 8 3 4" xfId="23731"/>
    <cellStyle name="Normal 2 8 3 5" xfId="23732"/>
    <cellStyle name="Normal 2 8 4" xfId="23733"/>
    <cellStyle name="Normal 2 8 4 2" xfId="23734"/>
    <cellStyle name="Normal 2 8 4 3" xfId="23735"/>
    <cellStyle name="Normal 2 8 5" xfId="23736"/>
    <cellStyle name="Normal 2 8 5 2" xfId="23737"/>
    <cellStyle name="Normal 2 8 5 3" xfId="23738"/>
    <cellStyle name="Normal 2 8 6" xfId="23739"/>
    <cellStyle name="Normal 2 8 7" xfId="23740"/>
    <cellStyle name="Normal 2 8 8" xfId="23741"/>
    <cellStyle name="Normal 2 8_Tabell 4.5-4.7" xfId="23705"/>
    <cellStyle name="Normal 2 9" xfId="2034"/>
    <cellStyle name="Normal 2 9 2" xfId="23743"/>
    <cellStyle name="Normal 2 9 2 2" xfId="23744"/>
    <cellStyle name="Normal 2 9 2 2 2" xfId="23745"/>
    <cellStyle name="Normal 2 9 2 2 2 2" xfId="23746"/>
    <cellStyle name="Normal 2 9 2 2 2 3" xfId="23747"/>
    <cellStyle name="Normal 2 9 2 2 3" xfId="23748"/>
    <cellStyle name="Normal 2 9 2 2 3 2" xfId="23749"/>
    <cellStyle name="Normal 2 9 2 2 3 3" xfId="23750"/>
    <cellStyle name="Normal 2 9 2 2 4" xfId="23751"/>
    <cellStyle name="Normal 2 9 2 2 5" xfId="23752"/>
    <cellStyle name="Normal 2 9 2 3" xfId="23753"/>
    <cellStyle name="Normal 2 9 2 3 2" xfId="23754"/>
    <cellStyle name="Normal 2 9 2 3 3" xfId="23755"/>
    <cellStyle name="Normal 2 9 2 4" xfId="23756"/>
    <cellStyle name="Normal 2 9 2 4 2" xfId="23757"/>
    <cellStyle name="Normal 2 9 2 4 3" xfId="23758"/>
    <cellStyle name="Normal 2 9 2 5" xfId="23759"/>
    <cellStyle name="Normal 2 9 2 6" xfId="23760"/>
    <cellStyle name="Normal 2 9 3" xfId="23761"/>
    <cellStyle name="Normal 2 9 3 2" xfId="23762"/>
    <cellStyle name="Normal 2 9 3 2 2" xfId="23763"/>
    <cellStyle name="Normal 2 9 3 2 3" xfId="23764"/>
    <cellStyle name="Normal 2 9 3 3" xfId="23765"/>
    <cellStyle name="Normal 2 9 3 3 2" xfId="23766"/>
    <cellStyle name="Normal 2 9 3 3 3" xfId="23767"/>
    <cellStyle name="Normal 2 9 3 4" xfId="23768"/>
    <cellStyle name="Normal 2 9 3 5" xfId="23769"/>
    <cellStyle name="Normal 2 9 4" xfId="23770"/>
    <cellStyle name="Normal 2 9 4 2" xfId="23771"/>
    <cellStyle name="Normal 2 9 4 3" xfId="23772"/>
    <cellStyle name="Normal 2 9 5" xfId="23773"/>
    <cellStyle name="Normal 2 9 5 2" xfId="23774"/>
    <cellStyle name="Normal 2 9 5 3" xfId="23775"/>
    <cellStyle name="Normal 2 9 6" xfId="23776"/>
    <cellStyle name="Normal 2 9 7" xfId="23777"/>
    <cellStyle name="Normal 2 9 8" xfId="23778"/>
    <cellStyle name="Normal 2 9_Tabell 4.5-4.7" xfId="23742"/>
    <cellStyle name="Normal 2_Tabell 4.5-4.7" xfId="21875"/>
    <cellStyle name="Normal 20" xfId="23779"/>
    <cellStyle name="Normal 21" xfId="34328"/>
    <cellStyle name="Normal 22" xfId="34327"/>
    <cellStyle name="Normal 23" xfId="34332"/>
    <cellStyle name="Normal 24" xfId="34336"/>
    <cellStyle name="Normal 3" xfId="3"/>
    <cellStyle name="Normal 3 10" xfId="1345"/>
    <cellStyle name="Normal 3 10 10" xfId="23782"/>
    <cellStyle name="Normal 3 10 11" xfId="23783"/>
    <cellStyle name="Normal 3 10 2" xfId="1346"/>
    <cellStyle name="Normal 3 10 2 10" xfId="23785"/>
    <cellStyle name="Normal 3 10 2 2" xfId="1347"/>
    <cellStyle name="Normal 3 10 2 2 2" xfId="23787"/>
    <cellStyle name="Normal 3 10 2 2 2 2" xfId="23788"/>
    <cellStyle name="Normal 3 10 2 2 2 3" xfId="23789"/>
    <cellStyle name="Normal 3 10 2 2 3" xfId="23790"/>
    <cellStyle name="Normal 3 10 2 2 3 2" xfId="23791"/>
    <cellStyle name="Normal 3 10 2 2 3 3" xfId="23792"/>
    <cellStyle name="Normal 3 10 2 2 4" xfId="23793"/>
    <cellStyle name="Normal 3 10 2 2 5" xfId="23794"/>
    <cellStyle name="Normal 3 10 2 2_Tabell 4.5-4.7" xfId="23786"/>
    <cellStyle name="Normal 3 10 2 3" xfId="23795"/>
    <cellStyle name="Normal 3 10 2 3 2" xfId="23796"/>
    <cellStyle name="Normal 3 10 2 3 2 2" xfId="23797"/>
    <cellStyle name="Normal 3 10 2 3 2 3" xfId="23798"/>
    <cellStyle name="Normal 3 10 2 3 3" xfId="23799"/>
    <cellStyle name="Normal 3 10 2 3 3 2" xfId="23800"/>
    <cellStyle name="Normal 3 10 2 3 3 3" xfId="23801"/>
    <cellStyle name="Normal 3 10 2 3 4" xfId="23802"/>
    <cellStyle name="Normal 3 10 2 3 5" xfId="23803"/>
    <cellStyle name="Normal 3 10 2 4" xfId="23804"/>
    <cellStyle name="Normal 3 10 2 4 2" xfId="23805"/>
    <cellStyle name="Normal 3 10 2 4 3" xfId="23806"/>
    <cellStyle name="Normal 3 10 2 5" xfId="23807"/>
    <cellStyle name="Normal 3 10 2 5 2" xfId="23808"/>
    <cellStyle name="Normal 3 10 2 5 3" xfId="23809"/>
    <cellStyle name="Normal 3 10 2 6" xfId="23810"/>
    <cellStyle name="Normal 3 10 2 6 2" xfId="23811"/>
    <cellStyle name="Normal 3 10 2 7" xfId="23812"/>
    <cellStyle name="Normal 3 10 2 7 2" xfId="23813"/>
    <cellStyle name="Normal 3 10 2 8" xfId="23814"/>
    <cellStyle name="Normal 3 10 2 9" xfId="23815"/>
    <cellStyle name="Normal 3 10 2_Tabell 4.5-4.7" xfId="23784"/>
    <cellStyle name="Normal 3 10 3" xfId="1348"/>
    <cellStyle name="Normal 3 10 3 2" xfId="23817"/>
    <cellStyle name="Normal 3 10 3 2 2" xfId="23818"/>
    <cellStyle name="Normal 3 10 3 2 3" xfId="23819"/>
    <cellStyle name="Normal 3 10 3 3" xfId="23820"/>
    <cellStyle name="Normal 3 10 3 3 2" xfId="23821"/>
    <cellStyle name="Normal 3 10 3 3 3" xfId="23822"/>
    <cellStyle name="Normal 3 10 3 4" xfId="23823"/>
    <cellStyle name="Normal 3 10 3 5" xfId="23824"/>
    <cellStyle name="Normal 3 10 3_Tabell 4.5-4.7" xfId="23816"/>
    <cellStyle name="Normal 3 10 4" xfId="23825"/>
    <cellStyle name="Normal 3 10 4 2" xfId="23826"/>
    <cellStyle name="Normal 3 10 4 2 2" xfId="23827"/>
    <cellStyle name="Normal 3 10 4 2 3" xfId="23828"/>
    <cellStyle name="Normal 3 10 4 3" xfId="23829"/>
    <cellStyle name="Normal 3 10 4 3 2" xfId="23830"/>
    <cellStyle name="Normal 3 10 4 3 3" xfId="23831"/>
    <cellStyle name="Normal 3 10 4 4" xfId="23832"/>
    <cellStyle name="Normal 3 10 4 5" xfId="23833"/>
    <cellStyle name="Normal 3 10 5" xfId="23834"/>
    <cellStyle name="Normal 3 10 5 2" xfId="23835"/>
    <cellStyle name="Normal 3 10 5 3" xfId="23836"/>
    <cellStyle name="Normal 3 10 6" xfId="23837"/>
    <cellStyle name="Normal 3 10 6 2" xfId="23838"/>
    <cellStyle name="Normal 3 10 6 3" xfId="23839"/>
    <cellStyle name="Normal 3 10 7" xfId="23840"/>
    <cellStyle name="Normal 3 10 7 2" xfId="23841"/>
    <cellStyle name="Normal 3 10 8" xfId="23842"/>
    <cellStyle name="Normal 3 10 8 2" xfId="23843"/>
    <cellStyle name="Normal 3 10 9" xfId="23844"/>
    <cellStyle name="Normal 3 10_Tabell 4.5-4.7" xfId="23781"/>
    <cellStyle name="Normal 3 11" xfId="1349"/>
    <cellStyle name="Normal 3 11 10" xfId="23846"/>
    <cellStyle name="Normal 3 11 11" xfId="23847"/>
    <cellStyle name="Normal 3 11 2" xfId="1350"/>
    <cellStyle name="Normal 3 11 2 10" xfId="23849"/>
    <cellStyle name="Normal 3 11 2 2" xfId="1351"/>
    <cellStyle name="Normal 3 11 2 2 2" xfId="23851"/>
    <cellStyle name="Normal 3 11 2 2 2 2" xfId="23852"/>
    <cellStyle name="Normal 3 11 2 2 2 3" xfId="23853"/>
    <cellStyle name="Normal 3 11 2 2 3" xfId="23854"/>
    <cellStyle name="Normal 3 11 2 2 3 2" xfId="23855"/>
    <cellStyle name="Normal 3 11 2 2 3 3" xfId="23856"/>
    <cellStyle name="Normal 3 11 2 2 4" xfId="23857"/>
    <cellStyle name="Normal 3 11 2 2 5" xfId="23858"/>
    <cellStyle name="Normal 3 11 2 2_Tabell 4.5-4.7" xfId="23850"/>
    <cellStyle name="Normal 3 11 2 3" xfId="23859"/>
    <cellStyle name="Normal 3 11 2 3 2" xfId="23860"/>
    <cellStyle name="Normal 3 11 2 3 2 2" xfId="23861"/>
    <cellStyle name="Normal 3 11 2 3 2 3" xfId="23862"/>
    <cellStyle name="Normal 3 11 2 3 3" xfId="23863"/>
    <cellStyle name="Normal 3 11 2 3 3 2" xfId="23864"/>
    <cellStyle name="Normal 3 11 2 3 3 3" xfId="23865"/>
    <cellStyle name="Normal 3 11 2 3 4" xfId="23866"/>
    <cellStyle name="Normal 3 11 2 3 5" xfId="23867"/>
    <cellStyle name="Normal 3 11 2 4" xfId="23868"/>
    <cellStyle name="Normal 3 11 2 4 2" xfId="23869"/>
    <cellStyle name="Normal 3 11 2 4 3" xfId="23870"/>
    <cellStyle name="Normal 3 11 2 5" xfId="23871"/>
    <cellStyle name="Normal 3 11 2 5 2" xfId="23872"/>
    <cellStyle name="Normal 3 11 2 5 3" xfId="23873"/>
    <cellStyle name="Normal 3 11 2 6" xfId="23874"/>
    <cellStyle name="Normal 3 11 2 6 2" xfId="23875"/>
    <cellStyle name="Normal 3 11 2 7" xfId="23876"/>
    <cellStyle name="Normal 3 11 2 7 2" xfId="23877"/>
    <cellStyle name="Normal 3 11 2 8" xfId="23878"/>
    <cellStyle name="Normal 3 11 2 9" xfId="23879"/>
    <cellStyle name="Normal 3 11 2_Tabell 4.5-4.7" xfId="23848"/>
    <cellStyle name="Normal 3 11 3" xfId="1352"/>
    <cellStyle name="Normal 3 11 3 2" xfId="23881"/>
    <cellStyle name="Normal 3 11 3 2 2" xfId="23882"/>
    <cellStyle name="Normal 3 11 3 2 3" xfId="23883"/>
    <cellStyle name="Normal 3 11 3 3" xfId="23884"/>
    <cellStyle name="Normal 3 11 3 3 2" xfId="23885"/>
    <cellStyle name="Normal 3 11 3 3 3" xfId="23886"/>
    <cellStyle name="Normal 3 11 3 4" xfId="23887"/>
    <cellStyle name="Normal 3 11 3 5" xfId="23888"/>
    <cellStyle name="Normal 3 11 3_Tabell 4.5-4.7" xfId="23880"/>
    <cellStyle name="Normal 3 11 4" xfId="23889"/>
    <cellStyle name="Normal 3 11 4 2" xfId="23890"/>
    <cellStyle name="Normal 3 11 4 2 2" xfId="23891"/>
    <cellStyle name="Normal 3 11 4 2 3" xfId="23892"/>
    <cellStyle name="Normal 3 11 4 3" xfId="23893"/>
    <cellStyle name="Normal 3 11 4 3 2" xfId="23894"/>
    <cellStyle name="Normal 3 11 4 3 3" xfId="23895"/>
    <cellStyle name="Normal 3 11 4 4" xfId="23896"/>
    <cellStyle name="Normal 3 11 4 5" xfId="23897"/>
    <cellStyle name="Normal 3 11 5" xfId="23898"/>
    <cellStyle name="Normal 3 11 5 2" xfId="23899"/>
    <cellStyle name="Normal 3 11 5 3" xfId="23900"/>
    <cellStyle name="Normal 3 11 6" xfId="23901"/>
    <cellStyle name="Normal 3 11 6 2" xfId="23902"/>
    <cellStyle name="Normal 3 11 6 3" xfId="23903"/>
    <cellStyle name="Normal 3 11 7" xfId="23904"/>
    <cellStyle name="Normal 3 11 7 2" xfId="23905"/>
    <cellStyle name="Normal 3 11 8" xfId="23906"/>
    <cellStyle name="Normal 3 11 8 2" xfId="23907"/>
    <cellStyle name="Normal 3 11 9" xfId="23908"/>
    <cellStyle name="Normal 3 11_Tabell 4.5-4.7" xfId="23845"/>
    <cellStyle name="Normal 3 12" xfId="1353"/>
    <cellStyle name="Normal 3 12 10" xfId="23910"/>
    <cellStyle name="Normal 3 12 2" xfId="1354"/>
    <cellStyle name="Normal 3 12 2 2" xfId="23912"/>
    <cellStyle name="Normal 3 12 2 2 2" xfId="23913"/>
    <cellStyle name="Normal 3 12 2 2 3" xfId="23914"/>
    <cellStyle name="Normal 3 12 2 3" xfId="23915"/>
    <cellStyle name="Normal 3 12 2 3 2" xfId="23916"/>
    <cellStyle name="Normal 3 12 2 3 3" xfId="23917"/>
    <cellStyle name="Normal 3 12 2 4" xfId="23918"/>
    <cellStyle name="Normal 3 12 2 5" xfId="23919"/>
    <cellStyle name="Normal 3 12 2_Tabell 4.5-4.7" xfId="23911"/>
    <cellStyle name="Normal 3 12 3" xfId="23920"/>
    <cellStyle name="Normal 3 12 3 2" xfId="23921"/>
    <cellStyle name="Normal 3 12 3 2 2" xfId="23922"/>
    <cellStyle name="Normal 3 12 3 2 3" xfId="23923"/>
    <cellStyle name="Normal 3 12 3 3" xfId="23924"/>
    <cellStyle name="Normal 3 12 3 3 2" xfId="23925"/>
    <cellStyle name="Normal 3 12 3 3 3" xfId="23926"/>
    <cellStyle name="Normal 3 12 3 4" xfId="23927"/>
    <cellStyle name="Normal 3 12 3 5" xfId="23928"/>
    <cellStyle name="Normal 3 12 4" xfId="23929"/>
    <cellStyle name="Normal 3 12 4 2" xfId="23930"/>
    <cellStyle name="Normal 3 12 4 3" xfId="23931"/>
    <cellStyle name="Normal 3 12 5" xfId="23932"/>
    <cellStyle name="Normal 3 12 5 2" xfId="23933"/>
    <cellStyle name="Normal 3 12 5 3" xfId="23934"/>
    <cellStyle name="Normal 3 12 6" xfId="23935"/>
    <cellStyle name="Normal 3 12 6 2" xfId="23936"/>
    <cellStyle name="Normal 3 12 7" xfId="23937"/>
    <cellStyle name="Normal 3 12 7 2" xfId="23938"/>
    <cellStyle name="Normal 3 12 8" xfId="23939"/>
    <cellStyle name="Normal 3 12 9" xfId="23940"/>
    <cellStyle name="Normal 3 12_Tabell 4.5-4.7" xfId="23909"/>
    <cellStyle name="Normal 3 13" xfId="1355"/>
    <cellStyle name="Normal 3 13 10" xfId="23942"/>
    <cellStyle name="Normal 3 13 2" xfId="1356"/>
    <cellStyle name="Normal 3 13 2 2" xfId="23944"/>
    <cellStyle name="Normal 3 13 2 2 2" xfId="23945"/>
    <cellStyle name="Normal 3 13 2 2 3" xfId="23946"/>
    <cellStyle name="Normal 3 13 2 3" xfId="23947"/>
    <cellStyle name="Normal 3 13 2 3 2" xfId="23948"/>
    <cellStyle name="Normal 3 13 2 3 3" xfId="23949"/>
    <cellStyle name="Normal 3 13 2 4" xfId="23950"/>
    <cellStyle name="Normal 3 13 2 5" xfId="23951"/>
    <cellStyle name="Normal 3 13 2_Tabell 4.5-4.7" xfId="23943"/>
    <cellStyle name="Normal 3 13 3" xfId="23952"/>
    <cellStyle name="Normal 3 13 3 2" xfId="23953"/>
    <cellStyle name="Normal 3 13 3 2 2" xfId="23954"/>
    <cellStyle name="Normal 3 13 3 2 3" xfId="23955"/>
    <cellStyle name="Normal 3 13 3 3" xfId="23956"/>
    <cellStyle name="Normal 3 13 3 3 2" xfId="23957"/>
    <cellStyle name="Normal 3 13 3 3 3" xfId="23958"/>
    <cellStyle name="Normal 3 13 3 4" xfId="23959"/>
    <cellStyle name="Normal 3 13 3 5" xfId="23960"/>
    <cellStyle name="Normal 3 13 4" xfId="23961"/>
    <cellStyle name="Normal 3 13 4 2" xfId="23962"/>
    <cellStyle name="Normal 3 13 4 3" xfId="23963"/>
    <cellStyle name="Normal 3 13 5" xfId="23964"/>
    <cellStyle name="Normal 3 13 5 2" xfId="23965"/>
    <cellStyle name="Normal 3 13 5 3" xfId="23966"/>
    <cellStyle name="Normal 3 13 6" xfId="23967"/>
    <cellStyle name="Normal 3 13 6 2" xfId="23968"/>
    <cellStyle name="Normal 3 13 7" xfId="23969"/>
    <cellStyle name="Normal 3 13 7 2" xfId="23970"/>
    <cellStyle name="Normal 3 13 8" xfId="23971"/>
    <cellStyle name="Normal 3 13 9" xfId="23972"/>
    <cellStyle name="Normal 3 13_Tabell 4.5-4.7" xfId="23941"/>
    <cellStyle name="Normal 3 14" xfId="6"/>
    <cellStyle name="Normal 3 14 2" xfId="23974"/>
    <cellStyle name="Normal 3 14 2 2" xfId="23975"/>
    <cellStyle name="Normal 3 14 2 3" xfId="23976"/>
    <cellStyle name="Normal 3 14 3" xfId="23977"/>
    <cellStyle name="Normal 3 14 3 2" xfId="23978"/>
    <cellStyle name="Normal 3 14 3 3" xfId="23979"/>
    <cellStyle name="Normal 3 14 4" xfId="23980"/>
    <cellStyle name="Normal 3 14 5" xfId="23981"/>
    <cellStyle name="Normal 3 14 6" xfId="23982"/>
    <cellStyle name="Normal 3 14_Tabell 4.5-4.7" xfId="23973"/>
    <cellStyle name="Normal 3 15" xfId="2027"/>
    <cellStyle name="Normal 3 15 2" xfId="23984"/>
    <cellStyle name="Normal 3 15 3" xfId="23985"/>
    <cellStyle name="Normal 3 15 4" xfId="23986"/>
    <cellStyle name="Normal 3 15_Tabell 4.5-4.7" xfId="23983"/>
    <cellStyle name="Normal 3 16" xfId="2024"/>
    <cellStyle name="Normal 3 16 2" xfId="23988"/>
    <cellStyle name="Normal 3 16 3" xfId="23989"/>
    <cellStyle name="Normal 3 16 4" xfId="23990"/>
    <cellStyle name="Normal 3 16_Tabell 4.5-4.7" xfId="23987"/>
    <cellStyle name="Normal 3 17" xfId="23991"/>
    <cellStyle name="Normal 3 18" xfId="23992"/>
    <cellStyle name="Normal 3 19" xfId="34331"/>
    <cellStyle name="Normal 3 2" xfId="7"/>
    <cellStyle name="Normal 3 2 10" xfId="1357"/>
    <cellStyle name="Normal 3 2 10 10" xfId="23995"/>
    <cellStyle name="Normal 3 2 10 2" xfId="1358"/>
    <cellStyle name="Normal 3 2 10 2 2" xfId="23997"/>
    <cellStyle name="Normal 3 2 10 2 2 2" xfId="23998"/>
    <cellStyle name="Normal 3 2 10 2 2 3" xfId="23999"/>
    <cellStyle name="Normal 3 2 10 2 3" xfId="24000"/>
    <cellStyle name="Normal 3 2 10 2 3 2" xfId="24001"/>
    <cellStyle name="Normal 3 2 10 2 3 3" xfId="24002"/>
    <cellStyle name="Normal 3 2 10 2 4" xfId="24003"/>
    <cellStyle name="Normal 3 2 10 2 5" xfId="24004"/>
    <cellStyle name="Normal 3 2 10 2_Tabell 4.5-4.7" xfId="23996"/>
    <cellStyle name="Normal 3 2 10 3" xfId="24005"/>
    <cellStyle name="Normal 3 2 10 3 2" xfId="24006"/>
    <cellStyle name="Normal 3 2 10 3 2 2" xfId="24007"/>
    <cellStyle name="Normal 3 2 10 3 2 3" xfId="24008"/>
    <cellStyle name="Normal 3 2 10 3 3" xfId="24009"/>
    <cellStyle name="Normal 3 2 10 3 3 2" xfId="24010"/>
    <cellStyle name="Normal 3 2 10 3 3 3" xfId="24011"/>
    <cellStyle name="Normal 3 2 10 3 4" xfId="24012"/>
    <cellStyle name="Normal 3 2 10 3 5" xfId="24013"/>
    <cellStyle name="Normal 3 2 10 4" xfId="24014"/>
    <cellStyle name="Normal 3 2 10 4 2" xfId="24015"/>
    <cellStyle name="Normal 3 2 10 4 3" xfId="24016"/>
    <cellStyle name="Normal 3 2 10 5" xfId="24017"/>
    <cellStyle name="Normal 3 2 10 5 2" xfId="24018"/>
    <cellStyle name="Normal 3 2 10 5 3" xfId="24019"/>
    <cellStyle name="Normal 3 2 10 6" xfId="24020"/>
    <cellStyle name="Normal 3 2 10 6 2" xfId="24021"/>
    <cellStyle name="Normal 3 2 10 7" xfId="24022"/>
    <cellStyle name="Normal 3 2 10 7 2" xfId="24023"/>
    <cellStyle name="Normal 3 2 10 8" xfId="24024"/>
    <cellStyle name="Normal 3 2 10 9" xfId="24025"/>
    <cellStyle name="Normal 3 2 10_Tabell 4.5-4.7" xfId="23994"/>
    <cellStyle name="Normal 3 2 11" xfId="1359"/>
    <cellStyle name="Normal 3 2 11 2" xfId="24027"/>
    <cellStyle name="Normal 3 2 11 2 2" xfId="24028"/>
    <cellStyle name="Normal 3 2 11 2 3" xfId="24029"/>
    <cellStyle name="Normal 3 2 11 3" xfId="24030"/>
    <cellStyle name="Normal 3 2 11 3 2" xfId="24031"/>
    <cellStyle name="Normal 3 2 11 3 3" xfId="24032"/>
    <cellStyle name="Normal 3 2 11 4" xfId="24033"/>
    <cellStyle name="Normal 3 2 11 5" xfId="24034"/>
    <cellStyle name="Normal 3 2 11_Tabell 4.5-4.7" xfId="24026"/>
    <cellStyle name="Normal 3 2 12" xfId="2014"/>
    <cellStyle name="Normal 3 2 12 2" xfId="24036"/>
    <cellStyle name="Normal 3 2 12 2 2" xfId="24037"/>
    <cellStyle name="Normal 3 2 12 2 3" xfId="24038"/>
    <cellStyle name="Normal 3 2 12 3" xfId="24039"/>
    <cellStyle name="Normal 3 2 12 3 2" xfId="24040"/>
    <cellStyle name="Normal 3 2 12 3 3" xfId="24041"/>
    <cellStyle name="Normal 3 2 12 4" xfId="24042"/>
    <cellStyle name="Normal 3 2 12 5" xfId="24043"/>
    <cellStyle name="Normal 3 2 12 6" xfId="24044"/>
    <cellStyle name="Normal 3 2 12_Tabell 4.5-4.7" xfId="24035"/>
    <cellStyle name="Normal 3 2 13" xfId="24045"/>
    <cellStyle name="Normal 3 2 13 2" xfId="24046"/>
    <cellStyle name="Normal 3 2 13 2 2" xfId="24047"/>
    <cellStyle name="Normal 3 2 13 2 3" xfId="24048"/>
    <cellStyle name="Normal 3 2 13 3" xfId="24049"/>
    <cellStyle name="Normal 3 2 13 3 2" xfId="24050"/>
    <cellStyle name="Normal 3 2 13 3 3" xfId="24051"/>
    <cellStyle name="Normal 3 2 13 4" xfId="24052"/>
    <cellStyle name="Normal 3 2 13 5" xfId="24053"/>
    <cellStyle name="Normal 3 2 14" xfId="24054"/>
    <cellStyle name="Normal 3 2 14 2" xfId="24055"/>
    <cellStyle name="Normal 3 2 15" xfId="24056"/>
    <cellStyle name="Normal 3 2 15 2" xfId="24057"/>
    <cellStyle name="Normal 3 2 16" xfId="24058"/>
    <cellStyle name="Normal 3 2 17" xfId="24059"/>
    <cellStyle name="Normal 3 2 2" xfId="1360"/>
    <cellStyle name="Normal 3 2 2 10" xfId="24061"/>
    <cellStyle name="Normal 3 2 2 10 2" xfId="24062"/>
    <cellStyle name="Normal 3 2 2 11" xfId="24063"/>
    <cellStyle name="Normal 3 2 2 12" xfId="24064"/>
    <cellStyle name="Normal 3 2 2 2" xfId="1361"/>
    <cellStyle name="Normal 3 2 2 2 10" xfId="24066"/>
    <cellStyle name="Normal 3 2 2 2 11" xfId="24067"/>
    <cellStyle name="Normal 3 2 2 2 12" xfId="24068"/>
    <cellStyle name="Normal 3 2 2 2 2" xfId="1362"/>
    <cellStyle name="Normal 3 2 2 2 2 10" xfId="24070"/>
    <cellStyle name="Normal 3 2 2 2 2 11" xfId="24071"/>
    <cellStyle name="Normal 3 2 2 2 2 2" xfId="1363"/>
    <cellStyle name="Normal 3 2 2 2 2 2 10" xfId="24073"/>
    <cellStyle name="Normal 3 2 2 2 2 2 2" xfId="1364"/>
    <cellStyle name="Normal 3 2 2 2 2 2 2 2" xfId="24075"/>
    <cellStyle name="Normal 3 2 2 2 2 2 2 2 2" xfId="24076"/>
    <cellStyle name="Normal 3 2 2 2 2 2 2 2 3" xfId="24077"/>
    <cellStyle name="Normal 3 2 2 2 2 2 2 3" xfId="24078"/>
    <cellStyle name="Normal 3 2 2 2 2 2 2 3 2" xfId="24079"/>
    <cellStyle name="Normal 3 2 2 2 2 2 2 3 3" xfId="24080"/>
    <cellStyle name="Normal 3 2 2 2 2 2 2 4" xfId="24081"/>
    <cellStyle name="Normal 3 2 2 2 2 2 2 5" xfId="24082"/>
    <cellStyle name="Normal 3 2 2 2 2 2 2_Tabell 4.5-4.7" xfId="24074"/>
    <cellStyle name="Normal 3 2 2 2 2 2 3" xfId="24083"/>
    <cellStyle name="Normal 3 2 2 2 2 2 3 2" xfId="24084"/>
    <cellStyle name="Normal 3 2 2 2 2 2 3 2 2" xfId="24085"/>
    <cellStyle name="Normal 3 2 2 2 2 2 3 2 3" xfId="24086"/>
    <cellStyle name="Normal 3 2 2 2 2 2 3 3" xfId="24087"/>
    <cellStyle name="Normal 3 2 2 2 2 2 3 3 2" xfId="24088"/>
    <cellStyle name="Normal 3 2 2 2 2 2 3 3 3" xfId="24089"/>
    <cellStyle name="Normal 3 2 2 2 2 2 3 4" xfId="24090"/>
    <cellStyle name="Normal 3 2 2 2 2 2 3 5" xfId="24091"/>
    <cellStyle name="Normal 3 2 2 2 2 2 4" xfId="24092"/>
    <cellStyle name="Normal 3 2 2 2 2 2 4 2" xfId="24093"/>
    <cellStyle name="Normal 3 2 2 2 2 2 4 3" xfId="24094"/>
    <cellStyle name="Normal 3 2 2 2 2 2 5" xfId="24095"/>
    <cellStyle name="Normal 3 2 2 2 2 2 5 2" xfId="24096"/>
    <cellStyle name="Normal 3 2 2 2 2 2 5 3" xfId="24097"/>
    <cellStyle name="Normal 3 2 2 2 2 2 6" xfId="24098"/>
    <cellStyle name="Normal 3 2 2 2 2 2 6 2" xfId="24099"/>
    <cellStyle name="Normal 3 2 2 2 2 2 7" xfId="24100"/>
    <cellStyle name="Normal 3 2 2 2 2 2 7 2" xfId="24101"/>
    <cellStyle name="Normal 3 2 2 2 2 2 8" xfId="24102"/>
    <cellStyle name="Normal 3 2 2 2 2 2 9" xfId="24103"/>
    <cellStyle name="Normal 3 2 2 2 2 2_Tabell 4.5-4.7" xfId="24072"/>
    <cellStyle name="Normal 3 2 2 2 2 3" xfId="1365"/>
    <cellStyle name="Normal 3 2 2 2 2 3 2" xfId="24105"/>
    <cellStyle name="Normal 3 2 2 2 2 3 2 2" xfId="24106"/>
    <cellStyle name="Normal 3 2 2 2 2 3 2 3" xfId="24107"/>
    <cellStyle name="Normal 3 2 2 2 2 3 3" xfId="24108"/>
    <cellStyle name="Normal 3 2 2 2 2 3 3 2" xfId="24109"/>
    <cellStyle name="Normal 3 2 2 2 2 3 3 3" xfId="24110"/>
    <cellStyle name="Normal 3 2 2 2 2 3 4" xfId="24111"/>
    <cellStyle name="Normal 3 2 2 2 2 3 5" xfId="24112"/>
    <cellStyle name="Normal 3 2 2 2 2 3_Tabell 4.5-4.7" xfId="24104"/>
    <cellStyle name="Normal 3 2 2 2 2 4" xfId="24113"/>
    <cellStyle name="Normal 3 2 2 2 2 4 2" xfId="24114"/>
    <cellStyle name="Normal 3 2 2 2 2 4 2 2" xfId="24115"/>
    <cellStyle name="Normal 3 2 2 2 2 4 2 3" xfId="24116"/>
    <cellStyle name="Normal 3 2 2 2 2 4 3" xfId="24117"/>
    <cellStyle name="Normal 3 2 2 2 2 4 3 2" xfId="24118"/>
    <cellStyle name="Normal 3 2 2 2 2 4 3 3" xfId="24119"/>
    <cellStyle name="Normal 3 2 2 2 2 4 4" xfId="24120"/>
    <cellStyle name="Normal 3 2 2 2 2 4 5" xfId="24121"/>
    <cellStyle name="Normal 3 2 2 2 2 5" xfId="24122"/>
    <cellStyle name="Normal 3 2 2 2 2 5 2" xfId="24123"/>
    <cellStyle name="Normal 3 2 2 2 2 5 3" xfId="24124"/>
    <cellStyle name="Normal 3 2 2 2 2 6" xfId="24125"/>
    <cellStyle name="Normal 3 2 2 2 2 6 2" xfId="24126"/>
    <cellStyle name="Normal 3 2 2 2 2 6 3" xfId="24127"/>
    <cellStyle name="Normal 3 2 2 2 2 7" xfId="24128"/>
    <cellStyle name="Normal 3 2 2 2 2 7 2" xfId="24129"/>
    <cellStyle name="Normal 3 2 2 2 2 8" xfId="24130"/>
    <cellStyle name="Normal 3 2 2 2 2 8 2" xfId="24131"/>
    <cellStyle name="Normal 3 2 2 2 2 9" xfId="24132"/>
    <cellStyle name="Normal 3 2 2 2 2_Tabell 4.5-4.7" xfId="24069"/>
    <cellStyle name="Normal 3 2 2 2 3" xfId="1366"/>
    <cellStyle name="Normal 3 2 2 2 3 10" xfId="24134"/>
    <cellStyle name="Normal 3 2 2 2 3 2" xfId="1367"/>
    <cellStyle name="Normal 3 2 2 2 3 2 2" xfId="24136"/>
    <cellStyle name="Normal 3 2 2 2 3 2 2 2" xfId="24137"/>
    <cellStyle name="Normal 3 2 2 2 3 2 2 3" xfId="24138"/>
    <cellStyle name="Normal 3 2 2 2 3 2 3" xfId="24139"/>
    <cellStyle name="Normal 3 2 2 2 3 2 3 2" xfId="24140"/>
    <cellStyle name="Normal 3 2 2 2 3 2 3 3" xfId="24141"/>
    <cellStyle name="Normal 3 2 2 2 3 2 4" xfId="24142"/>
    <cellStyle name="Normal 3 2 2 2 3 2 5" xfId="24143"/>
    <cellStyle name="Normal 3 2 2 2 3 2_Tabell 4.5-4.7" xfId="24135"/>
    <cellStyle name="Normal 3 2 2 2 3 3" xfId="24144"/>
    <cellStyle name="Normal 3 2 2 2 3 3 2" xfId="24145"/>
    <cellStyle name="Normal 3 2 2 2 3 3 2 2" xfId="24146"/>
    <cellStyle name="Normal 3 2 2 2 3 3 2 3" xfId="24147"/>
    <cellStyle name="Normal 3 2 2 2 3 3 3" xfId="24148"/>
    <cellStyle name="Normal 3 2 2 2 3 3 3 2" xfId="24149"/>
    <cellStyle name="Normal 3 2 2 2 3 3 3 3" xfId="24150"/>
    <cellStyle name="Normal 3 2 2 2 3 3 4" xfId="24151"/>
    <cellStyle name="Normal 3 2 2 2 3 3 5" xfId="24152"/>
    <cellStyle name="Normal 3 2 2 2 3 4" xfId="24153"/>
    <cellStyle name="Normal 3 2 2 2 3 4 2" xfId="24154"/>
    <cellStyle name="Normal 3 2 2 2 3 4 3" xfId="24155"/>
    <cellStyle name="Normal 3 2 2 2 3 5" xfId="24156"/>
    <cellStyle name="Normal 3 2 2 2 3 5 2" xfId="24157"/>
    <cellStyle name="Normal 3 2 2 2 3 5 3" xfId="24158"/>
    <cellStyle name="Normal 3 2 2 2 3 6" xfId="24159"/>
    <cellStyle name="Normal 3 2 2 2 3 6 2" xfId="24160"/>
    <cellStyle name="Normal 3 2 2 2 3 7" xfId="24161"/>
    <cellStyle name="Normal 3 2 2 2 3 7 2" xfId="24162"/>
    <cellStyle name="Normal 3 2 2 2 3 8" xfId="24163"/>
    <cellStyle name="Normal 3 2 2 2 3 9" xfId="24164"/>
    <cellStyle name="Normal 3 2 2 2 3_Tabell 4.5-4.7" xfId="24133"/>
    <cellStyle name="Normal 3 2 2 2 4" xfId="1368"/>
    <cellStyle name="Normal 3 2 2 2 4 2" xfId="24166"/>
    <cellStyle name="Normal 3 2 2 2 4 2 2" xfId="24167"/>
    <cellStyle name="Normal 3 2 2 2 4 2 3" xfId="24168"/>
    <cellStyle name="Normal 3 2 2 2 4 3" xfId="24169"/>
    <cellStyle name="Normal 3 2 2 2 4 3 2" xfId="24170"/>
    <cellStyle name="Normal 3 2 2 2 4 3 3" xfId="24171"/>
    <cellStyle name="Normal 3 2 2 2 4 4" xfId="24172"/>
    <cellStyle name="Normal 3 2 2 2 4 5" xfId="24173"/>
    <cellStyle name="Normal 3 2 2 2 4_Tabell 4.5-4.7" xfId="24165"/>
    <cellStyle name="Normal 3 2 2 2 5" xfId="24174"/>
    <cellStyle name="Normal 3 2 2 2 5 2" xfId="24175"/>
    <cellStyle name="Normal 3 2 2 2 5 2 2" xfId="24176"/>
    <cellStyle name="Normal 3 2 2 2 5 2 3" xfId="24177"/>
    <cellStyle name="Normal 3 2 2 2 5 3" xfId="24178"/>
    <cellStyle name="Normal 3 2 2 2 5 3 2" xfId="24179"/>
    <cellStyle name="Normal 3 2 2 2 5 3 3" xfId="24180"/>
    <cellStyle name="Normal 3 2 2 2 5 4" xfId="24181"/>
    <cellStyle name="Normal 3 2 2 2 5 5" xfId="24182"/>
    <cellStyle name="Normal 3 2 2 2 6" xfId="24183"/>
    <cellStyle name="Normal 3 2 2 2 6 2" xfId="24184"/>
    <cellStyle name="Normal 3 2 2 2 6 3" xfId="24185"/>
    <cellStyle name="Normal 3 2 2 2 7" xfId="24186"/>
    <cellStyle name="Normal 3 2 2 2 7 2" xfId="24187"/>
    <cellStyle name="Normal 3 2 2 2 7 3" xfId="24188"/>
    <cellStyle name="Normal 3 2 2 2 8" xfId="24189"/>
    <cellStyle name="Normal 3 2 2 2 8 2" xfId="24190"/>
    <cellStyle name="Normal 3 2 2 2 9" xfId="24191"/>
    <cellStyle name="Normal 3 2 2 2 9 2" xfId="24192"/>
    <cellStyle name="Normal 3 2 2 2_Tabell 4.5-4.7" xfId="24065"/>
    <cellStyle name="Normal 3 2 2 3" xfId="1369"/>
    <cellStyle name="Normal 3 2 2 3 10" xfId="24194"/>
    <cellStyle name="Normal 3 2 2 3 11" xfId="24195"/>
    <cellStyle name="Normal 3 2 2 3 2" xfId="1370"/>
    <cellStyle name="Normal 3 2 2 3 2 10" xfId="24197"/>
    <cellStyle name="Normal 3 2 2 3 2 2" xfId="1371"/>
    <cellStyle name="Normal 3 2 2 3 2 2 2" xfId="24199"/>
    <cellStyle name="Normal 3 2 2 3 2 2 2 2" xfId="24200"/>
    <cellStyle name="Normal 3 2 2 3 2 2 2 3" xfId="24201"/>
    <cellStyle name="Normal 3 2 2 3 2 2 3" xfId="24202"/>
    <cellStyle name="Normal 3 2 2 3 2 2 3 2" xfId="24203"/>
    <cellStyle name="Normal 3 2 2 3 2 2 3 3" xfId="24204"/>
    <cellStyle name="Normal 3 2 2 3 2 2 4" xfId="24205"/>
    <cellStyle name="Normal 3 2 2 3 2 2 5" xfId="24206"/>
    <cellStyle name="Normal 3 2 2 3 2 2_Tabell 4.5-4.7" xfId="24198"/>
    <cellStyle name="Normal 3 2 2 3 2 3" xfId="24207"/>
    <cellStyle name="Normal 3 2 2 3 2 3 2" xfId="24208"/>
    <cellStyle name="Normal 3 2 2 3 2 3 2 2" xfId="24209"/>
    <cellStyle name="Normal 3 2 2 3 2 3 2 3" xfId="24210"/>
    <cellStyle name="Normal 3 2 2 3 2 3 3" xfId="24211"/>
    <cellStyle name="Normal 3 2 2 3 2 3 3 2" xfId="24212"/>
    <cellStyle name="Normal 3 2 2 3 2 3 3 3" xfId="24213"/>
    <cellStyle name="Normal 3 2 2 3 2 3 4" xfId="24214"/>
    <cellStyle name="Normal 3 2 2 3 2 3 5" xfId="24215"/>
    <cellStyle name="Normal 3 2 2 3 2 4" xfId="24216"/>
    <cellStyle name="Normal 3 2 2 3 2 4 2" xfId="24217"/>
    <cellStyle name="Normal 3 2 2 3 2 4 3" xfId="24218"/>
    <cellStyle name="Normal 3 2 2 3 2 5" xfId="24219"/>
    <cellStyle name="Normal 3 2 2 3 2 5 2" xfId="24220"/>
    <cellStyle name="Normal 3 2 2 3 2 5 3" xfId="24221"/>
    <cellStyle name="Normal 3 2 2 3 2 6" xfId="24222"/>
    <cellStyle name="Normal 3 2 2 3 2 6 2" xfId="24223"/>
    <cellStyle name="Normal 3 2 2 3 2 7" xfId="24224"/>
    <cellStyle name="Normal 3 2 2 3 2 7 2" xfId="24225"/>
    <cellStyle name="Normal 3 2 2 3 2 8" xfId="24226"/>
    <cellStyle name="Normal 3 2 2 3 2 9" xfId="24227"/>
    <cellStyle name="Normal 3 2 2 3 2_Tabell 4.5-4.7" xfId="24196"/>
    <cellStyle name="Normal 3 2 2 3 3" xfId="1372"/>
    <cellStyle name="Normal 3 2 2 3 3 2" xfId="24229"/>
    <cellStyle name="Normal 3 2 2 3 3 2 2" xfId="24230"/>
    <cellStyle name="Normal 3 2 2 3 3 2 3" xfId="24231"/>
    <cellStyle name="Normal 3 2 2 3 3 3" xfId="24232"/>
    <cellStyle name="Normal 3 2 2 3 3 3 2" xfId="24233"/>
    <cellStyle name="Normal 3 2 2 3 3 3 3" xfId="24234"/>
    <cellStyle name="Normal 3 2 2 3 3 4" xfId="24235"/>
    <cellStyle name="Normal 3 2 2 3 3 5" xfId="24236"/>
    <cellStyle name="Normal 3 2 2 3 3_Tabell 4.5-4.7" xfId="24228"/>
    <cellStyle name="Normal 3 2 2 3 4" xfId="24237"/>
    <cellStyle name="Normal 3 2 2 3 4 2" xfId="24238"/>
    <cellStyle name="Normal 3 2 2 3 4 2 2" xfId="24239"/>
    <cellStyle name="Normal 3 2 2 3 4 2 3" xfId="24240"/>
    <cellStyle name="Normal 3 2 2 3 4 3" xfId="24241"/>
    <cellStyle name="Normal 3 2 2 3 4 3 2" xfId="24242"/>
    <cellStyle name="Normal 3 2 2 3 4 3 3" xfId="24243"/>
    <cellStyle name="Normal 3 2 2 3 4 4" xfId="24244"/>
    <cellStyle name="Normal 3 2 2 3 4 5" xfId="24245"/>
    <cellStyle name="Normal 3 2 2 3 5" xfId="24246"/>
    <cellStyle name="Normal 3 2 2 3 5 2" xfId="24247"/>
    <cellStyle name="Normal 3 2 2 3 5 3" xfId="24248"/>
    <cellStyle name="Normal 3 2 2 3 6" xfId="24249"/>
    <cellStyle name="Normal 3 2 2 3 6 2" xfId="24250"/>
    <cellStyle name="Normal 3 2 2 3 6 3" xfId="24251"/>
    <cellStyle name="Normal 3 2 2 3 7" xfId="24252"/>
    <cellStyle name="Normal 3 2 2 3 7 2" xfId="24253"/>
    <cellStyle name="Normal 3 2 2 3 8" xfId="24254"/>
    <cellStyle name="Normal 3 2 2 3 8 2" xfId="24255"/>
    <cellStyle name="Normal 3 2 2 3 9" xfId="24256"/>
    <cellStyle name="Normal 3 2 2 3_Tabell 4.5-4.7" xfId="24193"/>
    <cellStyle name="Normal 3 2 2 4" xfId="1373"/>
    <cellStyle name="Normal 3 2 2 4 10" xfId="24258"/>
    <cellStyle name="Normal 3 2 2 4 2" xfId="1374"/>
    <cellStyle name="Normal 3 2 2 4 2 2" xfId="24260"/>
    <cellStyle name="Normal 3 2 2 4 2 2 2" xfId="24261"/>
    <cellStyle name="Normal 3 2 2 4 2 2 3" xfId="24262"/>
    <cellStyle name="Normal 3 2 2 4 2 3" xfId="24263"/>
    <cellStyle name="Normal 3 2 2 4 2 3 2" xfId="24264"/>
    <cellStyle name="Normal 3 2 2 4 2 3 3" xfId="24265"/>
    <cellStyle name="Normal 3 2 2 4 2 4" xfId="24266"/>
    <cellStyle name="Normal 3 2 2 4 2 5" xfId="24267"/>
    <cellStyle name="Normal 3 2 2 4 2_Tabell 4.5-4.7" xfId="24259"/>
    <cellStyle name="Normal 3 2 2 4 3" xfId="24268"/>
    <cellStyle name="Normal 3 2 2 4 3 2" xfId="24269"/>
    <cellStyle name="Normal 3 2 2 4 3 2 2" xfId="24270"/>
    <cellStyle name="Normal 3 2 2 4 3 2 3" xfId="24271"/>
    <cellStyle name="Normal 3 2 2 4 3 3" xfId="24272"/>
    <cellStyle name="Normal 3 2 2 4 3 3 2" xfId="24273"/>
    <cellStyle name="Normal 3 2 2 4 3 3 3" xfId="24274"/>
    <cellStyle name="Normal 3 2 2 4 3 4" xfId="24275"/>
    <cellStyle name="Normal 3 2 2 4 3 5" xfId="24276"/>
    <cellStyle name="Normal 3 2 2 4 4" xfId="24277"/>
    <cellStyle name="Normal 3 2 2 4 4 2" xfId="24278"/>
    <cellStyle name="Normal 3 2 2 4 4 3" xfId="24279"/>
    <cellStyle name="Normal 3 2 2 4 5" xfId="24280"/>
    <cellStyle name="Normal 3 2 2 4 5 2" xfId="24281"/>
    <cellStyle name="Normal 3 2 2 4 5 3" xfId="24282"/>
    <cellStyle name="Normal 3 2 2 4 6" xfId="24283"/>
    <cellStyle name="Normal 3 2 2 4 6 2" xfId="24284"/>
    <cellStyle name="Normal 3 2 2 4 7" xfId="24285"/>
    <cellStyle name="Normal 3 2 2 4 7 2" xfId="24286"/>
    <cellStyle name="Normal 3 2 2 4 8" xfId="24287"/>
    <cellStyle name="Normal 3 2 2 4 9" xfId="24288"/>
    <cellStyle name="Normal 3 2 2 4_Tabell 4.5-4.7" xfId="24257"/>
    <cellStyle name="Normal 3 2 2 5" xfId="1375"/>
    <cellStyle name="Normal 3 2 2 5 10" xfId="24290"/>
    <cellStyle name="Normal 3 2 2 5 2" xfId="1376"/>
    <cellStyle name="Normal 3 2 2 5 2 2" xfId="24292"/>
    <cellStyle name="Normal 3 2 2 5 2 2 2" xfId="24293"/>
    <cellStyle name="Normal 3 2 2 5 2 2 3" xfId="24294"/>
    <cellStyle name="Normal 3 2 2 5 2 3" xfId="24295"/>
    <cellStyle name="Normal 3 2 2 5 2 3 2" xfId="24296"/>
    <cellStyle name="Normal 3 2 2 5 2 3 3" xfId="24297"/>
    <cellStyle name="Normal 3 2 2 5 2 4" xfId="24298"/>
    <cellStyle name="Normal 3 2 2 5 2 5" xfId="24299"/>
    <cellStyle name="Normal 3 2 2 5 2_Tabell 4.5-4.7" xfId="24291"/>
    <cellStyle name="Normal 3 2 2 5 3" xfId="24300"/>
    <cellStyle name="Normal 3 2 2 5 3 2" xfId="24301"/>
    <cellStyle name="Normal 3 2 2 5 3 2 2" xfId="24302"/>
    <cellStyle name="Normal 3 2 2 5 3 2 3" xfId="24303"/>
    <cellStyle name="Normal 3 2 2 5 3 3" xfId="24304"/>
    <cellStyle name="Normal 3 2 2 5 3 3 2" xfId="24305"/>
    <cellStyle name="Normal 3 2 2 5 3 3 3" xfId="24306"/>
    <cellStyle name="Normal 3 2 2 5 3 4" xfId="24307"/>
    <cellStyle name="Normal 3 2 2 5 3 5" xfId="24308"/>
    <cellStyle name="Normal 3 2 2 5 4" xfId="24309"/>
    <cellStyle name="Normal 3 2 2 5 4 2" xfId="24310"/>
    <cellStyle name="Normal 3 2 2 5 4 3" xfId="24311"/>
    <cellStyle name="Normal 3 2 2 5 5" xfId="24312"/>
    <cellStyle name="Normal 3 2 2 5 5 2" xfId="24313"/>
    <cellStyle name="Normal 3 2 2 5 5 3" xfId="24314"/>
    <cellStyle name="Normal 3 2 2 5 6" xfId="24315"/>
    <cellStyle name="Normal 3 2 2 5 6 2" xfId="24316"/>
    <cellStyle name="Normal 3 2 2 5 7" xfId="24317"/>
    <cellStyle name="Normal 3 2 2 5 7 2" xfId="24318"/>
    <cellStyle name="Normal 3 2 2 5 8" xfId="24319"/>
    <cellStyle name="Normal 3 2 2 5 9" xfId="24320"/>
    <cellStyle name="Normal 3 2 2 5_Tabell 4.5-4.7" xfId="24289"/>
    <cellStyle name="Normal 3 2 2 6" xfId="1377"/>
    <cellStyle name="Normal 3 2 2 6 2" xfId="24322"/>
    <cellStyle name="Normal 3 2 2 6 2 2" xfId="24323"/>
    <cellStyle name="Normal 3 2 2 6 2 3" xfId="24324"/>
    <cellStyle name="Normal 3 2 2 6 3" xfId="24325"/>
    <cellStyle name="Normal 3 2 2 6 3 2" xfId="24326"/>
    <cellStyle name="Normal 3 2 2 6 3 3" xfId="24327"/>
    <cellStyle name="Normal 3 2 2 6 4" xfId="24328"/>
    <cellStyle name="Normal 3 2 2 6 5" xfId="24329"/>
    <cellStyle name="Normal 3 2 2 6_Tabell 4.5-4.7" xfId="24321"/>
    <cellStyle name="Normal 3 2 2 7" xfId="24330"/>
    <cellStyle name="Normal 3 2 2 7 2" xfId="24331"/>
    <cellStyle name="Normal 3 2 2 7 2 2" xfId="24332"/>
    <cellStyle name="Normal 3 2 2 7 2 3" xfId="24333"/>
    <cellStyle name="Normal 3 2 2 7 3" xfId="24334"/>
    <cellStyle name="Normal 3 2 2 7 3 2" xfId="24335"/>
    <cellStyle name="Normal 3 2 2 7 3 3" xfId="24336"/>
    <cellStyle name="Normal 3 2 2 7 4" xfId="24337"/>
    <cellStyle name="Normal 3 2 2 7 5" xfId="24338"/>
    <cellStyle name="Normal 3 2 2 8" xfId="24339"/>
    <cellStyle name="Normal 3 2 2 8 2" xfId="24340"/>
    <cellStyle name="Normal 3 2 2 8 2 2" xfId="24341"/>
    <cellStyle name="Normal 3 2 2 8 2 3" xfId="24342"/>
    <cellStyle name="Normal 3 2 2 8 3" xfId="24343"/>
    <cellStyle name="Normal 3 2 2 8 3 2" xfId="24344"/>
    <cellStyle name="Normal 3 2 2 8 3 3" xfId="24345"/>
    <cellStyle name="Normal 3 2 2 8 4" xfId="24346"/>
    <cellStyle name="Normal 3 2 2 8 5" xfId="24347"/>
    <cellStyle name="Normal 3 2 2 9" xfId="24348"/>
    <cellStyle name="Normal 3 2 2 9 2" xfId="24349"/>
    <cellStyle name="Normal 3 2 2_Tabell 4.5-4.7" xfId="24060"/>
    <cellStyle name="Normal 3 2 3" xfId="1378"/>
    <cellStyle name="Normal 3 2 3 10" xfId="24351"/>
    <cellStyle name="Normal 3 2 3 10 2" xfId="24352"/>
    <cellStyle name="Normal 3 2 3 11" xfId="24353"/>
    <cellStyle name="Normal 3 2 3 12" xfId="24354"/>
    <cellStyle name="Normal 3 2 3 13" xfId="24355"/>
    <cellStyle name="Normal 3 2 3 2" xfId="1379"/>
    <cellStyle name="Normal 3 2 3 2 10" xfId="24357"/>
    <cellStyle name="Normal 3 2 3 2 11" xfId="24358"/>
    <cellStyle name="Normal 3 2 3 2 12" xfId="24359"/>
    <cellStyle name="Normal 3 2 3 2 2" xfId="1380"/>
    <cellStyle name="Normal 3 2 3 2 2 10" xfId="24361"/>
    <cellStyle name="Normal 3 2 3 2 2 11" xfId="24362"/>
    <cellStyle name="Normal 3 2 3 2 2 2" xfId="1381"/>
    <cellStyle name="Normal 3 2 3 2 2 2 10" xfId="24364"/>
    <cellStyle name="Normal 3 2 3 2 2 2 2" xfId="1382"/>
    <cellStyle name="Normal 3 2 3 2 2 2 2 2" xfId="24366"/>
    <cellStyle name="Normal 3 2 3 2 2 2 2 2 2" xfId="24367"/>
    <cellStyle name="Normal 3 2 3 2 2 2 2 2 3" xfId="24368"/>
    <cellStyle name="Normal 3 2 3 2 2 2 2 3" xfId="24369"/>
    <cellStyle name="Normal 3 2 3 2 2 2 2 3 2" xfId="24370"/>
    <cellStyle name="Normal 3 2 3 2 2 2 2 3 3" xfId="24371"/>
    <cellStyle name="Normal 3 2 3 2 2 2 2 4" xfId="24372"/>
    <cellStyle name="Normal 3 2 3 2 2 2 2 5" xfId="24373"/>
    <cellStyle name="Normal 3 2 3 2 2 2 2_Tabell 4.5-4.7" xfId="24365"/>
    <cellStyle name="Normal 3 2 3 2 2 2 3" xfId="24374"/>
    <cellStyle name="Normal 3 2 3 2 2 2 3 2" xfId="24375"/>
    <cellStyle name="Normal 3 2 3 2 2 2 3 2 2" xfId="24376"/>
    <cellStyle name="Normal 3 2 3 2 2 2 3 2 3" xfId="24377"/>
    <cellStyle name="Normal 3 2 3 2 2 2 3 3" xfId="24378"/>
    <cellStyle name="Normal 3 2 3 2 2 2 3 3 2" xfId="24379"/>
    <cellStyle name="Normal 3 2 3 2 2 2 3 3 3" xfId="24380"/>
    <cellStyle name="Normal 3 2 3 2 2 2 3 4" xfId="24381"/>
    <cellStyle name="Normal 3 2 3 2 2 2 3 5" xfId="24382"/>
    <cellStyle name="Normal 3 2 3 2 2 2 4" xfId="24383"/>
    <cellStyle name="Normal 3 2 3 2 2 2 4 2" xfId="24384"/>
    <cellStyle name="Normal 3 2 3 2 2 2 4 3" xfId="24385"/>
    <cellStyle name="Normal 3 2 3 2 2 2 5" xfId="24386"/>
    <cellStyle name="Normal 3 2 3 2 2 2 5 2" xfId="24387"/>
    <cellStyle name="Normal 3 2 3 2 2 2 5 3" xfId="24388"/>
    <cellStyle name="Normal 3 2 3 2 2 2 6" xfId="24389"/>
    <cellStyle name="Normal 3 2 3 2 2 2 6 2" xfId="24390"/>
    <cellStyle name="Normal 3 2 3 2 2 2 7" xfId="24391"/>
    <cellStyle name="Normal 3 2 3 2 2 2 7 2" xfId="24392"/>
    <cellStyle name="Normal 3 2 3 2 2 2 8" xfId="24393"/>
    <cellStyle name="Normal 3 2 3 2 2 2 9" xfId="24394"/>
    <cellStyle name="Normal 3 2 3 2 2 2_Tabell 4.5-4.7" xfId="24363"/>
    <cellStyle name="Normal 3 2 3 2 2 3" xfId="1383"/>
    <cellStyle name="Normal 3 2 3 2 2 3 2" xfId="24396"/>
    <cellStyle name="Normal 3 2 3 2 2 3 2 2" xfId="24397"/>
    <cellStyle name="Normal 3 2 3 2 2 3 2 3" xfId="24398"/>
    <cellStyle name="Normal 3 2 3 2 2 3 3" xfId="24399"/>
    <cellStyle name="Normal 3 2 3 2 2 3 3 2" xfId="24400"/>
    <cellStyle name="Normal 3 2 3 2 2 3 3 3" xfId="24401"/>
    <cellStyle name="Normal 3 2 3 2 2 3 4" xfId="24402"/>
    <cellStyle name="Normal 3 2 3 2 2 3 5" xfId="24403"/>
    <cellStyle name="Normal 3 2 3 2 2 3_Tabell 4.5-4.7" xfId="24395"/>
    <cellStyle name="Normal 3 2 3 2 2 4" xfId="24404"/>
    <cellStyle name="Normal 3 2 3 2 2 4 2" xfId="24405"/>
    <cellStyle name="Normal 3 2 3 2 2 4 2 2" xfId="24406"/>
    <cellStyle name="Normal 3 2 3 2 2 4 2 3" xfId="24407"/>
    <cellStyle name="Normal 3 2 3 2 2 4 3" xfId="24408"/>
    <cellStyle name="Normal 3 2 3 2 2 4 3 2" xfId="24409"/>
    <cellStyle name="Normal 3 2 3 2 2 4 3 3" xfId="24410"/>
    <cellStyle name="Normal 3 2 3 2 2 4 4" xfId="24411"/>
    <cellStyle name="Normal 3 2 3 2 2 4 5" xfId="24412"/>
    <cellStyle name="Normal 3 2 3 2 2 5" xfId="24413"/>
    <cellStyle name="Normal 3 2 3 2 2 5 2" xfId="24414"/>
    <cellStyle name="Normal 3 2 3 2 2 5 3" xfId="24415"/>
    <cellStyle name="Normal 3 2 3 2 2 6" xfId="24416"/>
    <cellStyle name="Normal 3 2 3 2 2 6 2" xfId="24417"/>
    <cellStyle name="Normal 3 2 3 2 2 6 3" xfId="24418"/>
    <cellStyle name="Normal 3 2 3 2 2 7" xfId="24419"/>
    <cellStyle name="Normal 3 2 3 2 2 7 2" xfId="24420"/>
    <cellStyle name="Normal 3 2 3 2 2 8" xfId="24421"/>
    <cellStyle name="Normal 3 2 3 2 2 8 2" xfId="24422"/>
    <cellStyle name="Normal 3 2 3 2 2 9" xfId="24423"/>
    <cellStyle name="Normal 3 2 3 2 2_Tabell 4.5-4.7" xfId="24360"/>
    <cellStyle name="Normal 3 2 3 2 3" xfId="1384"/>
    <cellStyle name="Normal 3 2 3 2 3 10" xfId="24425"/>
    <cellStyle name="Normal 3 2 3 2 3 2" xfId="1385"/>
    <cellStyle name="Normal 3 2 3 2 3 2 2" xfId="24427"/>
    <cellStyle name="Normal 3 2 3 2 3 2 2 2" xfId="24428"/>
    <cellStyle name="Normal 3 2 3 2 3 2 2 3" xfId="24429"/>
    <cellStyle name="Normal 3 2 3 2 3 2 3" xfId="24430"/>
    <cellStyle name="Normal 3 2 3 2 3 2 3 2" xfId="24431"/>
    <cellStyle name="Normal 3 2 3 2 3 2 3 3" xfId="24432"/>
    <cellStyle name="Normal 3 2 3 2 3 2 4" xfId="24433"/>
    <cellStyle name="Normal 3 2 3 2 3 2 5" xfId="24434"/>
    <cellStyle name="Normal 3 2 3 2 3 2_Tabell 4.5-4.7" xfId="24426"/>
    <cellStyle name="Normal 3 2 3 2 3 3" xfId="24435"/>
    <cellStyle name="Normal 3 2 3 2 3 3 2" xfId="24436"/>
    <cellStyle name="Normal 3 2 3 2 3 3 2 2" xfId="24437"/>
    <cellStyle name="Normal 3 2 3 2 3 3 2 3" xfId="24438"/>
    <cellStyle name="Normal 3 2 3 2 3 3 3" xfId="24439"/>
    <cellStyle name="Normal 3 2 3 2 3 3 3 2" xfId="24440"/>
    <cellStyle name="Normal 3 2 3 2 3 3 3 3" xfId="24441"/>
    <cellStyle name="Normal 3 2 3 2 3 3 4" xfId="24442"/>
    <cellStyle name="Normal 3 2 3 2 3 3 5" xfId="24443"/>
    <cellStyle name="Normal 3 2 3 2 3 4" xfId="24444"/>
    <cellStyle name="Normal 3 2 3 2 3 4 2" xfId="24445"/>
    <cellStyle name="Normal 3 2 3 2 3 4 3" xfId="24446"/>
    <cellStyle name="Normal 3 2 3 2 3 5" xfId="24447"/>
    <cellStyle name="Normal 3 2 3 2 3 5 2" xfId="24448"/>
    <cellStyle name="Normal 3 2 3 2 3 5 3" xfId="24449"/>
    <cellStyle name="Normal 3 2 3 2 3 6" xfId="24450"/>
    <cellStyle name="Normal 3 2 3 2 3 6 2" xfId="24451"/>
    <cellStyle name="Normal 3 2 3 2 3 7" xfId="24452"/>
    <cellStyle name="Normal 3 2 3 2 3 7 2" xfId="24453"/>
    <cellStyle name="Normal 3 2 3 2 3 8" xfId="24454"/>
    <cellStyle name="Normal 3 2 3 2 3 9" xfId="24455"/>
    <cellStyle name="Normal 3 2 3 2 3_Tabell 4.5-4.7" xfId="24424"/>
    <cellStyle name="Normal 3 2 3 2 4" xfId="1386"/>
    <cellStyle name="Normal 3 2 3 2 4 2" xfId="24457"/>
    <cellStyle name="Normal 3 2 3 2 4 2 2" xfId="24458"/>
    <cellStyle name="Normal 3 2 3 2 4 2 3" xfId="24459"/>
    <cellStyle name="Normal 3 2 3 2 4 3" xfId="24460"/>
    <cellStyle name="Normal 3 2 3 2 4 3 2" xfId="24461"/>
    <cellStyle name="Normal 3 2 3 2 4 3 3" xfId="24462"/>
    <cellStyle name="Normal 3 2 3 2 4 4" xfId="24463"/>
    <cellStyle name="Normal 3 2 3 2 4 5" xfId="24464"/>
    <cellStyle name="Normal 3 2 3 2 4_Tabell 4.5-4.7" xfId="24456"/>
    <cellStyle name="Normal 3 2 3 2 5" xfId="24465"/>
    <cellStyle name="Normal 3 2 3 2 5 2" xfId="24466"/>
    <cellStyle name="Normal 3 2 3 2 5 2 2" xfId="24467"/>
    <cellStyle name="Normal 3 2 3 2 5 2 3" xfId="24468"/>
    <cellStyle name="Normal 3 2 3 2 5 3" xfId="24469"/>
    <cellStyle name="Normal 3 2 3 2 5 3 2" xfId="24470"/>
    <cellStyle name="Normal 3 2 3 2 5 3 3" xfId="24471"/>
    <cellStyle name="Normal 3 2 3 2 5 4" xfId="24472"/>
    <cellStyle name="Normal 3 2 3 2 5 5" xfId="24473"/>
    <cellStyle name="Normal 3 2 3 2 6" xfId="24474"/>
    <cellStyle name="Normal 3 2 3 2 6 2" xfId="24475"/>
    <cellStyle name="Normal 3 2 3 2 6 3" xfId="24476"/>
    <cellStyle name="Normal 3 2 3 2 7" xfId="24477"/>
    <cellStyle name="Normal 3 2 3 2 7 2" xfId="24478"/>
    <cellStyle name="Normal 3 2 3 2 7 3" xfId="24479"/>
    <cellStyle name="Normal 3 2 3 2 8" xfId="24480"/>
    <cellStyle name="Normal 3 2 3 2 8 2" xfId="24481"/>
    <cellStyle name="Normal 3 2 3 2 9" xfId="24482"/>
    <cellStyle name="Normal 3 2 3 2 9 2" xfId="24483"/>
    <cellStyle name="Normal 3 2 3 2_Tabell 4.5-4.7" xfId="24356"/>
    <cellStyle name="Normal 3 2 3 3" xfId="1387"/>
    <cellStyle name="Normal 3 2 3 3 10" xfId="24485"/>
    <cellStyle name="Normal 3 2 3 3 11" xfId="24486"/>
    <cellStyle name="Normal 3 2 3 3 2" xfId="1388"/>
    <cellStyle name="Normal 3 2 3 3 2 10" xfId="24488"/>
    <cellStyle name="Normal 3 2 3 3 2 2" xfId="1389"/>
    <cellStyle name="Normal 3 2 3 3 2 2 2" xfId="24490"/>
    <cellStyle name="Normal 3 2 3 3 2 2 2 2" xfId="24491"/>
    <cellStyle name="Normal 3 2 3 3 2 2 2 3" xfId="24492"/>
    <cellStyle name="Normal 3 2 3 3 2 2 3" xfId="24493"/>
    <cellStyle name="Normal 3 2 3 3 2 2 3 2" xfId="24494"/>
    <cellStyle name="Normal 3 2 3 3 2 2 3 3" xfId="24495"/>
    <cellStyle name="Normal 3 2 3 3 2 2 4" xfId="24496"/>
    <cellStyle name="Normal 3 2 3 3 2 2 5" xfId="24497"/>
    <cellStyle name="Normal 3 2 3 3 2 2_Tabell 4.5-4.7" xfId="24489"/>
    <cellStyle name="Normal 3 2 3 3 2 3" xfId="24498"/>
    <cellStyle name="Normal 3 2 3 3 2 3 2" xfId="24499"/>
    <cellStyle name="Normal 3 2 3 3 2 3 2 2" xfId="24500"/>
    <cellStyle name="Normal 3 2 3 3 2 3 2 3" xfId="24501"/>
    <cellStyle name="Normal 3 2 3 3 2 3 3" xfId="24502"/>
    <cellStyle name="Normal 3 2 3 3 2 3 3 2" xfId="24503"/>
    <cellStyle name="Normal 3 2 3 3 2 3 3 3" xfId="24504"/>
    <cellStyle name="Normal 3 2 3 3 2 3 4" xfId="24505"/>
    <cellStyle name="Normal 3 2 3 3 2 3 5" xfId="24506"/>
    <cellStyle name="Normal 3 2 3 3 2 4" xfId="24507"/>
    <cellStyle name="Normal 3 2 3 3 2 4 2" xfId="24508"/>
    <cellStyle name="Normal 3 2 3 3 2 4 3" xfId="24509"/>
    <cellStyle name="Normal 3 2 3 3 2 5" xfId="24510"/>
    <cellStyle name="Normal 3 2 3 3 2 5 2" xfId="24511"/>
    <cellStyle name="Normal 3 2 3 3 2 5 3" xfId="24512"/>
    <cellStyle name="Normal 3 2 3 3 2 6" xfId="24513"/>
    <cellStyle name="Normal 3 2 3 3 2 6 2" xfId="24514"/>
    <cellStyle name="Normal 3 2 3 3 2 7" xfId="24515"/>
    <cellStyle name="Normal 3 2 3 3 2 7 2" xfId="24516"/>
    <cellStyle name="Normal 3 2 3 3 2 8" xfId="24517"/>
    <cellStyle name="Normal 3 2 3 3 2 9" xfId="24518"/>
    <cellStyle name="Normal 3 2 3 3 2_Tabell 4.5-4.7" xfId="24487"/>
    <cellStyle name="Normal 3 2 3 3 3" xfId="1390"/>
    <cellStyle name="Normal 3 2 3 3 3 2" xfId="24520"/>
    <cellStyle name="Normal 3 2 3 3 3 2 2" xfId="24521"/>
    <cellStyle name="Normal 3 2 3 3 3 2 3" xfId="24522"/>
    <cellStyle name="Normal 3 2 3 3 3 3" xfId="24523"/>
    <cellStyle name="Normal 3 2 3 3 3 3 2" xfId="24524"/>
    <cellStyle name="Normal 3 2 3 3 3 3 3" xfId="24525"/>
    <cellStyle name="Normal 3 2 3 3 3 4" xfId="24526"/>
    <cellStyle name="Normal 3 2 3 3 3 5" xfId="24527"/>
    <cellStyle name="Normal 3 2 3 3 3_Tabell 4.5-4.7" xfId="24519"/>
    <cellStyle name="Normal 3 2 3 3 4" xfId="24528"/>
    <cellStyle name="Normal 3 2 3 3 4 2" xfId="24529"/>
    <cellStyle name="Normal 3 2 3 3 4 2 2" xfId="24530"/>
    <cellStyle name="Normal 3 2 3 3 4 2 3" xfId="24531"/>
    <cellStyle name="Normal 3 2 3 3 4 3" xfId="24532"/>
    <cellStyle name="Normal 3 2 3 3 4 3 2" xfId="24533"/>
    <cellStyle name="Normal 3 2 3 3 4 3 3" xfId="24534"/>
    <cellStyle name="Normal 3 2 3 3 4 4" xfId="24535"/>
    <cellStyle name="Normal 3 2 3 3 4 5" xfId="24536"/>
    <cellStyle name="Normal 3 2 3 3 5" xfId="24537"/>
    <cellStyle name="Normal 3 2 3 3 5 2" xfId="24538"/>
    <cellStyle name="Normal 3 2 3 3 5 3" xfId="24539"/>
    <cellStyle name="Normal 3 2 3 3 6" xfId="24540"/>
    <cellStyle name="Normal 3 2 3 3 6 2" xfId="24541"/>
    <cellStyle name="Normal 3 2 3 3 6 3" xfId="24542"/>
    <cellStyle name="Normal 3 2 3 3 7" xfId="24543"/>
    <cellStyle name="Normal 3 2 3 3 7 2" xfId="24544"/>
    <cellStyle name="Normal 3 2 3 3 8" xfId="24545"/>
    <cellStyle name="Normal 3 2 3 3 8 2" xfId="24546"/>
    <cellStyle name="Normal 3 2 3 3 9" xfId="24547"/>
    <cellStyle name="Normal 3 2 3 3_Tabell 4.5-4.7" xfId="24484"/>
    <cellStyle name="Normal 3 2 3 4" xfId="1391"/>
    <cellStyle name="Normal 3 2 3 4 10" xfId="24549"/>
    <cellStyle name="Normal 3 2 3 4 2" xfId="1392"/>
    <cellStyle name="Normal 3 2 3 4 2 2" xfId="24551"/>
    <cellStyle name="Normal 3 2 3 4 2 2 2" xfId="24552"/>
    <cellStyle name="Normal 3 2 3 4 2 2 3" xfId="24553"/>
    <cellStyle name="Normal 3 2 3 4 2 3" xfId="24554"/>
    <cellStyle name="Normal 3 2 3 4 2 3 2" xfId="24555"/>
    <cellStyle name="Normal 3 2 3 4 2 3 3" xfId="24556"/>
    <cellStyle name="Normal 3 2 3 4 2 4" xfId="24557"/>
    <cellStyle name="Normal 3 2 3 4 2 5" xfId="24558"/>
    <cellStyle name="Normal 3 2 3 4 2_Tabell 4.5-4.7" xfId="24550"/>
    <cellStyle name="Normal 3 2 3 4 3" xfId="24559"/>
    <cellStyle name="Normal 3 2 3 4 3 2" xfId="24560"/>
    <cellStyle name="Normal 3 2 3 4 3 2 2" xfId="24561"/>
    <cellStyle name="Normal 3 2 3 4 3 2 3" xfId="24562"/>
    <cellStyle name="Normal 3 2 3 4 3 3" xfId="24563"/>
    <cellStyle name="Normal 3 2 3 4 3 3 2" xfId="24564"/>
    <cellStyle name="Normal 3 2 3 4 3 3 3" xfId="24565"/>
    <cellStyle name="Normal 3 2 3 4 3 4" xfId="24566"/>
    <cellStyle name="Normal 3 2 3 4 3 5" xfId="24567"/>
    <cellStyle name="Normal 3 2 3 4 4" xfId="24568"/>
    <cellStyle name="Normal 3 2 3 4 4 2" xfId="24569"/>
    <cellStyle name="Normal 3 2 3 4 4 3" xfId="24570"/>
    <cellStyle name="Normal 3 2 3 4 5" xfId="24571"/>
    <cellStyle name="Normal 3 2 3 4 5 2" xfId="24572"/>
    <cellStyle name="Normal 3 2 3 4 5 3" xfId="24573"/>
    <cellStyle name="Normal 3 2 3 4 6" xfId="24574"/>
    <cellStyle name="Normal 3 2 3 4 6 2" xfId="24575"/>
    <cellStyle name="Normal 3 2 3 4 7" xfId="24576"/>
    <cellStyle name="Normal 3 2 3 4 7 2" xfId="24577"/>
    <cellStyle name="Normal 3 2 3 4 8" xfId="24578"/>
    <cellStyle name="Normal 3 2 3 4 9" xfId="24579"/>
    <cellStyle name="Normal 3 2 3 4_Tabell 4.5-4.7" xfId="24548"/>
    <cellStyle name="Normal 3 2 3 5" xfId="1393"/>
    <cellStyle name="Normal 3 2 3 5 2" xfId="24581"/>
    <cellStyle name="Normal 3 2 3 5 2 2" xfId="24582"/>
    <cellStyle name="Normal 3 2 3 5 2 3" xfId="24583"/>
    <cellStyle name="Normal 3 2 3 5 3" xfId="24584"/>
    <cellStyle name="Normal 3 2 3 5 3 2" xfId="24585"/>
    <cellStyle name="Normal 3 2 3 5 3 3" xfId="24586"/>
    <cellStyle name="Normal 3 2 3 5 4" xfId="24587"/>
    <cellStyle name="Normal 3 2 3 5 5" xfId="24588"/>
    <cellStyle name="Normal 3 2 3 5_Tabell 4.5-4.7" xfId="24580"/>
    <cellStyle name="Normal 3 2 3 6" xfId="24589"/>
    <cellStyle name="Normal 3 2 3 6 2" xfId="24590"/>
    <cellStyle name="Normal 3 2 3 6 2 2" xfId="24591"/>
    <cellStyle name="Normal 3 2 3 6 2 3" xfId="24592"/>
    <cellStyle name="Normal 3 2 3 6 3" xfId="24593"/>
    <cellStyle name="Normal 3 2 3 6 3 2" xfId="24594"/>
    <cellStyle name="Normal 3 2 3 6 3 3" xfId="24595"/>
    <cellStyle name="Normal 3 2 3 6 4" xfId="24596"/>
    <cellStyle name="Normal 3 2 3 6 5" xfId="24597"/>
    <cellStyle name="Normal 3 2 3 7" xfId="24598"/>
    <cellStyle name="Normal 3 2 3 7 2" xfId="24599"/>
    <cellStyle name="Normal 3 2 3 7 3" xfId="24600"/>
    <cellStyle name="Normal 3 2 3 8" xfId="24601"/>
    <cellStyle name="Normal 3 2 3 8 2" xfId="24602"/>
    <cellStyle name="Normal 3 2 3 8 3" xfId="24603"/>
    <cellStyle name="Normal 3 2 3 9" xfId="24604"/>
    <cellStyle name="Normal 3 2 3 9 2" xfId="24605"/>
    <cellStyle name="Normal 3 2 3_Tabell 4.5-4.7" xfId="24350"/>
    <cellStyle name="Normal 3 2 4" xfId="1394"/>
    <cellStyle name="Normal 3 2 4 10" xfId="24607"/>
    <cellStyle name="Normal 3 2 4 10 2" xfId="24608"/>
    <cellStyle name="Normal 3 2 4 11" xfId="24609"/>
    <cellStyle name="Normal 3 2 4 12" xfId="24610"/>
    <cellStyle name="Normal 3 2 4 13" xfId="24611"/>
    <cellStyle name="Normal 3 2 4 2" xfId="1395"/>
    <cellStyle name="Normal 3 2 4 2 10" xfId="24613"/>
    <cellStyle name="Normal 3 2 4 2 11" xfId="24614"/>
    <cellStyle name="Normal 3 2 4 2 12" xfId="24615"/>
    <cellStyle name="Normal 3 2 4 2 2" xfId="1396"/>
    <cellStyle name="Normal 3 2 4 2 2 10" xfId="24617"/>
    <cellStyle name="Normal 3 2 4 2 2 11" xfId="24618"/>
    <cellStyle name="Normal 3 2 4 2 2 2" xfId="1397"/>
    <cellStyle name="Normal 3 2 4 2 2 2 10" xfId="24620"/>
    <cellStyle name="Normal 3 2 4 2 2 2 2" xfId="1398"/>
    <cellStyle name="Normal 3 2 4 2 2 2 2 2" xfId="24622"/>
    <cellStyle name="Normal 3 2 4 2 2 2 2 2 2" xfId="24623"/>
    <cellStyle name="Normal 3 2 4 2 2 2 2 2 3" xfId="24624"/>
    <cellStyle name="Normal 3 2 4 2 2 2 2 3" xfId="24625"/>
    <cellStyle name="Normal 3 2 4 2 2 2 2 3 2" xfId="24626"/>
    <cellStyle name="Normal 3 2 4 2 2 2 2 3 3" xfId="24627"/>
    <cellStyle name="Normal 3 2 4 2 2 2 2 4" xfId="24628"/>
    <cellStyle name="Normal 3 2 4 2 2 2 2 5" xfId="24629"/>
    <cellStyle name="Normal 3 2 4 2 2 2 2_Tabell 4.5-4.7" xfId="24621"/>
    <cellStyle name="Normal 3 2 4 2 2 2 3" xfId="24630"/>
    <cellStyle name="Normal 3 2 4 2 2 2 3 2" xfId="24631"/>
    <cellStyle name="Normal 3 2 4 2 2 2 3 2 2" xfId="24632"/>
    <cellStyle name="Normal 3 2 4 2 2 2 3 2 3" xfId="24633"/>
    <cellStyle name="Normal 3 2 4 2 2 2 3 3" xfId="24634"/>
    <cellStyle name="Normal 3 2 4 2 2 2 3 3 2" xfId="24635"/>
    <cellStyle name="Normal 3 2 4 2 2 2 3 3 3" xfId="24636"/>
    <cellStyle name="Normal 3 2 4 2 2 2 3 4" xfId="24637"/>
    <cellStyle name="Normal 3 2 4 2 2 2 3 5" xfId="24638"/>
    <cellStyle name="Normal 3 2 4 2 2 2 4" xfId="24639"/>
    <cellStyle name="Normal 3 2 4 2 2 2 4 2" xfId="24640"/>
    <cellStyle name="Normal 3 2 4 2 2 2 4 3" xfId="24641"/>
    <cellStyle name="Normal 3 2 4 2 2 2 5" xfId="24642"/>
    <cellStyle name="Normal 3 2 4 2 2 2 5 2" xfId="24643"/>
    <cellStyle name="Normal 3 2 4 2 2 2 5 3" xfId="24644"/>
    <cellStyle name="Normal 3 2 4 2 2 2 6" xfId="24645"/>
    <cellStyle name="Normal 3 2 4 2 2 2 6 2" xfId="24646"/>
    <cellStyle name="Normal 3 2 4 2 2 2 7" xfId="24647"/>
    <cellStyle name="Normal 3 2 4 2 2 2 7 2" xfId="24648"/>
    <cellStyle name="Normal 3 2 4 2 2 2 8" xfId="24649"/>
    <cellStyle name="Normal 3 2 4 2 2 2 9" xfId="24650"/>
    <cellStyle name="Normal 3 2 4 2 2 2_Tabell 4.5-4.7" xfId="24619"/>
    <cellStyle name="Normal 3 2 4 2 2 3" xfId="1399"/>
    <cellStyle name="Normal 3 2 4 2 2 3 2" xfId="24652"/>
    <cellStyle name="Normal 3 2 4 2 2 3 2 2" xfId="24653"/>
    <cellStyle name="Normal 3 2 4 2 2 3 2 3" xfId="24654"/>
    <cellStyle name="Normal 3 2 4 2 2 3 3" xfId="24655"/>
    <cellStyle name="Normal 3 2 4 2 2 3 3 2" xfId="24656"/>
    <cellStyle name="Normal 3 2 4 2 2 3 3 3" xfId="24657"/>
    <cellStyle name="Normal 3 2 4 2 2 3 4" xfId="24658"/>
    <cellStyle name="Normal 3 2 4 2 2 3 5" xfId="24659"/>
    <cellStyle name="Normal 3 2 4 2 2 3_Tabell 4.5-4.7" xfId="24651"/>
    <cellStyle name="Normal 3 2 4 2 2 4" xfId="24660"/>
    <cellStyle name="Normal 3 2 4 2 2 4 2" xfId="24661"/>
    <cellStyle name="Normal 3 2 4 2 2 4 2 2" xfId="24662"/>
    <cellStyle name="Normal 3 2 4 2 2 4 2 3" xfId="24663"/>
    <cellStyle name="Normal 3 2 4 2 2 4 3" xfId="24664"/>
    <cellStyle name="Normal 3 2 4 2 2 4 3 2" xfId="24665"/>
    <cellStyle name="Normal 3 2 4 2 2 4 3 3" xfId="24666"/>
    <cellStyle name="Normal 3 2 4 2 2 4 4" xfId="24667"/>
    <cellStyle name="Normal 3 2 4 2 2 4 5" xfId="24668"/>
    <cellStyle name="Normal 3 2 4 2 2 5" xfId="24669"/>
    <cellStyle name="Normal 3 2 4 2 2 5 2" xfId="24670"/>
    <cellStyle name="Normal 3 2 4 2 2 5 3" xfId="24671"/>
    <cellStyle name="Normal 3 2 4 2 2 6" xfId="24672"/>
    <cellStyle name="Normal 3 2 4 2 2 6 2" xfId="24673"/>
    <cellStyle name="Normal 3 2 4 2 2 6 3" xfId="24674"/>
    <cellStyle name="Normal 3 2 4 2 2 7" xfId="24675"/>
    <cellStyle name="Normal 3 2 4 2 2 7 2" xfId="24676"/>
    <cellStyle name="Normal 3 2 4 2 2 8" xfId="24677"/>
    <cellStyle name="Normal 3 2 4 2 2 8 2" xfId="24678"/>
    <cellStyle name="Normal 3 2 4 2 2 9" xfId="24679"/>
    <cellStyle name="Normal 3 2 4 2 2_Tabell 4.5-4.7" xfId="24616"/>
    <cellStyle name="Normal 3 2 4 2 3" xfId="1400"/>
    <cellStyle name="Normal 3 2 4 2 3 10" xfId="24681"/>
    <cellStyle name="Normal 3 2 4 2 3 2" xfId="1401"/>
    <cellStyle name="Normal 3 2 4 2 3 2 2" xfId="24683"/>
    <cellStyle name="Normal 3 2 4 2 3 2 2 2" xfId="24684"/>
    <cellStyle name="Normal 3 2 4 2 3 2 2 3" xfId="24685"/>
    <cellStyle name="Normal 3 2 4 2 3 2 3" xfId="24686"/>
    <cellStyle name="Normal 3 2 4 2 3 2 3 2" xfId="24687"/>
    <cellStyle name="Normal 3 2 4 2 3 2 3 3" xfId="24688"/>
    <cellStyle name="Normal 3 2 4 2 3 2 4" xfId="24689"/>
    <cellStyle name="Normal 3 2 4 2 3 2 5" xfId="24690"/>
    <cellStyle name="Normal 3 2 4 2 3 2_Tabell 4.5-4.7" xfId="24682"/>
    <cellStyle name="Normal 3 2 4 2 3 3" xfId="24691"/>
    <cellStyle name="Normal 3 2 4 2 3 3 2" xfId="24692"/>
    <cellStyle name="Normal 3 2 4 2 3 3 2 2" xfId="24693"/>
    <cellStyle name="Normal 3 2 4 2 3 3 2 3" xfId="24694"/>
    <cellStyle name="Normal 3 2 4 2 3 3 3" xfId="24695"/>
    <cellStyle name="Normal 3 2 4 2 3 3 3 2" xfId="24696"/>
    <cellStyle name="Normal 3 2 4 2 3 3 3 3" xfId="24697"/>
    <cellStyle name="Normal 3 2 4 2 3 3 4" xfId="24698"/>
    <cellStyle name="Normal 3 2 4 2 3 3 5" xfId="24699"/>
    <cellStyle name="Normal 3 2 4 2 3 4" xfId="24700"/>
    <cellStyle name="Normal 3 2 4 2 3 4 2" xfId="24701"/>
    <cellStyle name="Normal 3 2 4 2 3 4 3" xfId="24702"/>
    <cellStyle name="Normal 3 2 4 2 3 5" xfId="24703"/>
    <cellStyle name="Normal 3 2 4 2 3 5 2" xfId="24704"/>
    <cellStyle name="Normal 3 2 4 2 3 5 3" xfId="24705"/>
    <cellStyle name="Normal 3 2 4 2 3 6" xfId="24706"/>
    <cellStyle name="Normal 3 2 4 2 3 6 2" xfId="24707"/>
    <cellStyle name="Normal 3 2 4 2 3 7" xfId="24708"/>
    <cellStyle name="Normal 3 2 4 2 3 7 2" xfId="24709"/>
    <cellStyle name="Normal 3 2 4 2 3 8" xfId="24710"/>
    <cellStyle name="Normal 3 2 4 2 3 9" xfId="24711"/>
    <cellStyle name="Normal 3 2 4 2 3_Tabell 4.5-4.7" xfId="24680"/>
    <cellStyle name="Normal 3 2 4 2 4" xfId="1402"/>
    <cellStyle name="Normal 3 2 4 2 4 2" xfId="24713"/>
    <cellStyle name="Normal 3 2 4 2 4 2 2" xfId="24714"/>
    <cellStyle name="Normal 3 2 4 2 4 2 3" xfId="24715"/>
    <cellStyle name="Normal 3 2 4 2 4 3" xfId="24716"/>
    <cellStyle name="Normal 3 2 4 2 4 3 2" xfId="24717"/>
    <cellStyle name="Normal 3 2 4 2 4 3 3" xfId="24718"/>
    <cellStyle name="Normal 3 2 4 2 4 4" xfId="24719"/>
    <cellStyle name="Normal 3 2 4 2 4 5" xfId="24720"/>
    <cellStyle name="Normal 3 2 4 2 4_Tabell 4.5-4.7" xfId="24712"/>
    <cellStyle name="Normal 3 2 4 2 5" xfId="24721"/>
    <cellStyle name="Normal 3 2 4 2 5 2" xfId="24722"/>
    <cellStyle name="Normal 3 2 4 2 5 2 2" xfId="24723"/>
    <cellStyle name="Normal 3 2 4 2 5 2 3" xfId="24724"/>
    <cellStyle name="Normal 3 2 4 2 5 3" xfId="24725"/>
    <cellStyle name="Normal 3 2 4 2 5 3 2" xfId="24726"/>
    <cellStyle name="Normal 3 2 4 2 5 3 3" xfId="24727"/>
    <cellStyle name="Normal 3 2 4 2 5 4" xfId="24728"/>
    <cellStyle name="Normal 3 2 4 2 5 5" xfId="24729"/>
    <cellStyle name="Normal 3 2 4 2 6" xfId="24730"/>
    <cellStyle name="Normal 3 2 4 2 6 2" xfId="24731"/>
    <cellStyle name="Normal 3 2 4 2 6 3" xfId="24732"/>
    <cellStyle name="Normal 3 2 4 2 7" xfId="24733"/>
    <cellStyle name="Normal 3 2 4 2 7 2" xfId="24734"/>
    <cellStyle name="Normal 3 2 4 2 7 3" xfId="24735"/>
    <cellStyle name="Normal 3 2 4 2 8" xfId="24736"/>
    <cellStyle name="Normal 3 2 4 2 8 2" xfId="24737"/>
    <cellStyle name="Normal 3 2 4 2 9" xfId="24738"/>
    <cellStyle name="Normal 3 2 4 2 9 2" xfId="24739"/>
    <cellStyle name="Normal 3 2 4 2_Tabell 4.5-4.7" xfId="24612"/>
    <cellStyle name="Normal 3 2 4 3" xfId="1403"/>
    <cellStyle name="Normal 3 2 4 3 10" xfId="24741"/>
    <cellStyle name="Normal 3 2 4 3 11" xfId="24742"/>
    <cellStyle name="Normal 3 2 4 3 2" xfId="1404"/>
    <cellStyle name="Normal 3 2 4 3 2 10" xfId="24744"/>
    <cellStyle name="Normal 3 2 4 3 2 2" xfId="1405"/>
    <cellStyle name="Normal 3 2 4 3 2 2 2" xfId="24746"/>
    <cellStyle name="Normal 3 2 4 3 2 2 2 2" xfId="24747"/>
    <cellStyle name="Normal 3 2 4 3 2 2 2 3" xfId="24748"/>
    <cellStyle name="Normal 3 2 4 3 2 2 3" xfId="24749"/>
    <cellStyle name="Normal 3 2 4 3 2 2 3 2" xfId="24750"/>
    <cellStyle name="Normal 3 2 4 3 2 2 3 3" xfId="24751"/>
    <cellStyle name="Normal 3 2 4 3 2 2 4" xfId="24752"/>
    <cellStyle name="Normal 3 2 4 3 2 2 5" xfId="24753"/>
    <cellStyle name="Normal 3 2 4 3 2 2_Tabell 4.5-4.7" xfId="24745"/>
    <cellStyle name="Normal 3 2 4 3 2 3" xfId="24754"/>
    <cellStyle name="Normal 3 2 4 3 2 3 2" xfId="24755"/>
    <cellStyle name="Normal 3 2 4 3 2 3 2 2" xfId="24756"/>
    <cellStyle name="Normal 3 2 4 3 2 3 2 3" xfId="24757"/>
    <cellStyle name="Normal 3 2 4 3 2 3 3" xfId="24758"/>
    <cellStyle name="Normal 3 2 4 3 2 3 3 2" xfId="24759"/>
    <cellStyle name="Normal 3 2 4 3 2 3 3 3" xfId="24760"/>
    <cellStyle name="Normal 3 2 4 3 2 3 4" xfId="24761"/>
    <cellStyle name="Normal 3 2 4 3 2 3 5" xfId="24762"/>
    <cellStyle name="Normal 3 2 4 3 2 4" xfId="24763"/>
    <cellStyle name="Normal 3 2 4 3 2 4 2" xfId="24764"/>
    <cellStyle name="Normal 3 2 4 3 2 4 3" xfId="24765"/>
    <cellStyle name="Normal 3 2 4 3 2 5" xfId="24766"/>
    <cellStyle name="Normal 3 2 4 3 2 5 2" xfId="24767"/>
    <cellStyle name="Normal 3 2 4 3 2 5 3" xfId="24768"/>
    <cellStyle name="Normal 3 2 4 3 2 6" xfId="24769"/>
    <cellStyle name="Normal 3 2 4 3 2 6 2" xfId="24770"/>
    <cellStyle name="Normal 3 2 4 3 2 7" xfId="24771"/>
    <cellStyle name="Normal 3 2 4 3 2 7 2" xfId="24772"/>
    <cellStyle name="Normal 3 2 4 3 2 8" xfId="24773"/>
    <cellStyle name="Normal 3 2 4 3 2 9" xfId="24774"/>
    <cellStyle name="Normal 3 2 4 3 2_Tabell 4.5-4.7" xfId="24743"/>
    <cellStyle name="Normal 3 2 4 3 3" xfId="1406"/>
    <cellStyle name="Normal 3 2 4 3 3 2" xfId="24776"/>
    <cellStyle name="Normal 3 2 4 3 3 2 2" xfId="24777"/>
    <cellStyle name="Normal 3 2 4 3 3 2 3" xfId="24778"/>
    <cellStyle name="Normal 3 2 4 3 3 3" xfId="24779"/>
    <cellStyle name="Normal 3 2 4 3 3 3 2" xfId="24780"/>
    <cellStyle name="Normal 3 2 4 3 3 3 3" xfId="24781"/>
    <cellStyle name="Normal 3 2 4 3 3 4" xfId="24782"/>
    <cellStyle name="Normal 3 2 4 3 3 5" xfId="24783"/>
    <cellStyle name="Normal 3 2 4 3 3_Tabell 4.5-4.7" xfId="24775"/>
    <cellStyle name="Normal 3 2 4 3 4" xfId="24784"/>
    <cellStyle name="Normal 3 2 4 3 4 2" xfId="24785"/>
    <cellStyle name="Normal 3 2 4 3 4 2 2" xfId="24786"/>
    <cellStyle name="Normal 3 2 4 3 4 2 3" xfId="24787"/>
    <cellStyle name="Normal 3 2 4 3 4 3" xfId="24788"/>
    <cellStyle name="Normal 3 2 4 3 4 3 2" xfId="24789"/>
    <cellStyle name="Normal 3 2 4 3 4 3 3" xfId="24790"/>
    <cellStyle name="Normal 3 2 4 3 4 4" xfId="24791"/>
    <cellStyle name="Normal 3 2 4 3 4 5" xfId="24792"/>
    <cellStyle name="Normal 3 2 4 3 5" xfId="24793"/>
    <cellStyle name="Normal 3 2 4 3 5 2" xfId="24794"/>
    <cellStyle name="Normal 3 2 4 3 5 3" xfId="24795"/>
    <cellStyle name="Normal 3 2 4 3 6" xfId="24796"/>
    <cellStyle name="Normal 3 2 4 3 6 2" xfId="24797"/>
    <cellStyle name="Normal 3 2 4 3 6 3" xfId="24798"/>
    <cellStyle name="Normal 3 2 4 3 7" xfId="24799"/>
    <cellStyle name="Normal 3 2 4 3 7 2" xfId="24800"/>
    <cellStyle name="Normal 3 2 4 3 8" xfId="24801"/>
    <cellStyle name="Normal 3 2 4 3 8 2" xfId="24802"/>
    <cellStyle name="Normal 3 2 4 3 9" xfId="24803"/>
    <cellStyle name="Normal 3 2 4 3_Tabell 4.5-4.7" xfId="24740"/>
    <cellStyle name="Normal 3 2 4 4" xfId="1407"/>
    <cellStyle name="Normal 3 2 4 4 10" xfId="24805"/>
    <cellStyle name="Normal 3 2 4 4 2" xfId="1408"/>
    <cellStyle name="Normal 3 2 4 4 2 2" xfId="24807"/>
    <cellStyle name="Normal 3 2 4 4 2 2 2" xfId="24808"/>
    <cellStyle name="Normal 3 2 4 4 2 2 3" xfId="24809"/>
    <cellStyle name="Normal 3 2 4 4 2 3" xfId="24810"/>
    <cellStyle name="Normal 3 2 4 4 2 3 2" xfId="24811"/>
    <cellStyle name="Normal 3 2 4 4 2 3 3" xfId="24812"/>
    <cellStyle name="Normal 3 2 4 4 2 4" xfId="24813"/>
    <cellStyle name="Normal 3 2 4 4 2 5" xfId="24814"/>
    <cellStyle name="Normal 3 2 4 4 2_Tabell 4.5-4.7" xfId="24806"/>
    <cellStyle name="Normal 3 2 4 4 3" xfId="24815"/>
    <cellStyle name="Normal 3 2 4 4 3 2" xfId="24816"/>
    <cellStyle name="Normal 3 2 4 4 3 2 2" xfId="24817"/>
    <cellStyle name="Normal 3 2 4 4 3 2 3" xfId="24818"/>
    <cellStyle name="Normal 3 2 4 4 3 3" xfId="24819"/>
    <cellStyle name="Normal 3 2 4 4 3 3 2" xfId="24820"/>
    <cellStyle name="Normal 3 2 4 4 3 3 3" xfId="24821"/>
    <cellStyle name="Normal 3 2 4 4 3 4" xfId="24822"/>
    <cellStyle name="Normal 3 2 4 4 3 5" xfId="24823"/>
    <cellStyle name="Normal 3 2 4 4 4" xfId="24824"/>
    <cellStyle name="Normal 3 2 4 4 4 2" xfId="24825"/>
    <cellStyle name="Normal 3 2 4 4 4 3" xfId="24826"/>
    <cellStyle name="Normal 3 2 4 4 5" xfId="24827"/>
    <cellStyle name="Normal 3 2 4 4 5 2" xfId="24828"/>
    <cellStyle name="Normal 3 2 4 4 5 3" xfId="24829"/>
    <cellStyle name="Normal 3 2 4 4 6" xfId="24830"/>
    <cellStyle name="Normal 3 2 4 4 6 2" xfId="24831"/>
    <cellStyle name="Normal 3 2 4 4 7" xfId="24832"/>
    <cellStyle name="Normal 3 2 4 4 7 2" xfId="24833"/>
    <cellStyle name="Normal 3 2 4 4 8" xfId="24834"/>
    <cellStyle name="Normal 3 2 4 4 9" xfId="24835"/>
    <cellStyle name="Normal 3 2 4 4_Tabell 4.5-4.7" xfId="24804"/>
    <cellStyle name="Normal 3 2 4 5" xfId="1409"/>
    <cellStyle name="Normal 3 2 4 5 2" xfId="24837"/>
    <cellStyle name="Normal 3 2 4 5 2 2" xfId="24838"/>
    <cellStyle name="Normal 3 2 4 5 2 3" xfId="24839"/>
    <cellStyle name="Normal 3 2 4 5 3" xfId="24840"/>
    <cellStyle name="Normal 3 2 4 5 3 2" xfId="24841"/>
    <cellStyle name="Normal 3 2 4 5 3 3" xfId="24842"/>
    <cellStyle name="Normal 3 2 4 5 4" xfId="24843"/>
    <cellStyle name="Normal 3 2 4 5 5" xfId="24844"/>
    <cellStyle name="Normal 3 2 4 5_Tabell 4.5-4.7" xfId="24836"/>
    <cellStyle name="Normal 3 2 4 6" xfId="24845"/>
    <cellStyle name="Normal 3 2 4 6 2" xfId="24846"/>
    <cellStyle name="Normal 3 2 4 6 2 2" xfId="24847"/>
    <cellStyle name="Normal 3 2 4 6 2 3" xfId="24848"/>
    <cellStyle name="Normal 3 2 4 6 3" xfId="24849"/>
    <cellStyle name="Normal 3 2 4 6 3 2" xfId="24850"/>
    <cellStyle name="Normal 3 2 4 6 3 3" xfId="24851"/>
    <cellStyle name="Normal 3 2 4 6 4" xfId="24852"/>
    <cellStyle name="Normal 3 2 4 6 5" xfId="24853"/>
    <cellStyle name="Normal 3 2 4 7" xfId="24854"/>
    <cellStyle name="Normal 3 2 4 7 2" xfId="24855"/>
    <cellStyle name="Normal 3 2 4 7 3" xfId="24856"/>
    <cellStyle name="Normal 3 2 4 8" xfId="24857"/>
    <cellStyle name="Normal 3 2 4 8 2" xfId="24858"/>
    <cellStyle name="Normal 3 2 4 8 3" xfId="24859"/>
    <cellStyle name="Normal 3 2 4 9" xfId="24860"/>
    <cellStyle name="Normal 3 2 4 9 2" xfId="24861"/>
    <cellStyle name="Normal 3 2 4_Tabell 4.5-4.7" xfId="24606"/>
    <cellStyle name="Normal 3 2 5" xfId="1410"/>
    <cellStyle name="Normal 3 2 5 10" xfId="24863"/>
    <cellStyle name="Normal 3 2 5 10 2" xfId="24864"/>
    <cellStyle name="Normal 3 2 5 11" xfId="24865"/>
    <cellStyle name="Normal 3 2 5 12" xfId="24866"/>
    <cellStyle name="Normal 3 2 5 13" xfId="24867"/>
    <cellStyle name="Normal 3 2 5 2" xfId="1411"/>
    <cellStyle name="Normal 3 2 5 2 10" xfId="24869"/>
    <cellStyle name="Normal 3 2 5 2 11" xfId="24870"/>
    <cellStyle name="Normal 3 2 5 2 12" xfId="24871"/>
    <cellStyle name="Normal 3 2 5 2 2" xfId="1412"/>
    <cellStyle name="Normal 3 2 5 2 2 10" xfId="24873"/>
    <cellStyle name="Normal 3 2 5 2 2 11" xfId="24874"/>
    <cellStyle name="Normal 3 2 5 2 2 2" xfId="1413"/>
    <cellStyle name="Normal 3 2 5 2 2 2 10" xfId="24876"/>
    <cellStyle name="Normal 3 2 5 2 2 2 2" xfId="1414"/>
    <cellStyle name="Normal 3 2 5 2 2 2 2 2" xfId="24878"/>
    <cellStyle name="Normal 3 2 5 2 2 2 2 2 2" xfId="24879"/>
    <cellStyle name="Normal 3 2 5 2 2 2 2 2 3" xfId="24880"/>
    <cellStyle name="Normal 3 2 5 2 2 2 2 3" xfId="24881"/>
    <cellStyle name="Normal 3 2 5 2 2 2 2 3 2" xfId="24882"/>
    <cellStyle name="Normal 3 2 5 2 2 2 2 3 3" xfId="24883"/>
    <cellStyle name="Normal 3 2 5 2 2 2 2 4" xfId="24884"/>
    <cellStyle name="Normal 3 2 5 2 2 2 2 5" xfId="24885"/>
    <cellStyle name="Normal 3 2 5 2 2 2 2_Tabell 4.5-4.7" xfId="24877"/>
    <cellStyle name="Normal 3 2 5 2 2 2 3" xfId="24886"/>
    <cellStyle name="Normal 3 2 5 2 2 2 3 2" xfId="24887"/>
    <cellStyle name="Normal 3 2 5 2 2 2 3 2 2" xfId="24888"/>
    <cellStyle name="Normal 3 2 5 2 2 2 3 2 3" xfId="24889"/>
    <cellStyle name="Normal 3 2 5 2 2 2 3 3" xfId="24890"/>
    <cellStyle name="Normal 3 2 5 2 2 2 3 3 2" xfId="24891"/>
    <cellStyle name="Normal 3 2 5 2 2 2 3 3 3" xfId="24892"/>
    <cellStyle name="Normal 3 2 5 2 2 2 3 4" xfId="24893"/>
    <cellStyle name="Normal 3 2 5 2 2 2 3 5" xfId="24894"/>
    <cellStyle name="Normal 3 2 5 2 2 2 4" xfId="24895"/>
    <cellStyle name="Normal 3 2 5 2 2 2 4 2" xfId="24896"/>
    <cellStyle name="Normal 3 2 5 2 2 2 4 3" xfId="24897"/>
    <cellStyle name="Normal 3 2 5 2 2 2 5" xfId="24898"/>
    <cellStyle name="Normal 3 2 5 2 2 2 5 2" xfId="24899"/>
    <cellStyle name="Normal 3 2 5 2 2 2 5 3" xfId="24900"/>
    <cellStyle name="Normal 3 2 5 2 2 2 6" xfId="24901"/>
    <cellStyle name="Normal 3 2 5 2 2 2 6 2" xfId="24902"/>
    <cellStyle name="Normal 3 2 5 2 2 2 7" xfId="24903"/>
    <cellStyle name="Normal 3 2 5 2 2 2 7 2" xfId="24904"/>
    <cellStyle name="Normal 3 2 5 2 2 2 8" xfId="24905"/>
    <cellStyle name="Normal 3 2 5 2 2 2 9" xfId="24906"/>
    <cellStyle name="Normal 3 2 5 2 2 2_Tabell 4.5-4.7" xfId="24875"/>
    <cellStyle name="Normal 3 2 5 2 2 3" xfId="1415"/>
    <cellStyle name="Normal 3 2 5 2 2 3 2" xfId="24908"/>
    <cellStyle name="Normal 3 2 5 2 2 3 2 2" xfId="24909"/>
    <cellStyle name="Normal 3 2 5 2 2 3 2 3" xfId="24910"/>
    <cellStyle name="Normal 3 2 5 2 2 3 3" xfId="24911"/>
    <cellStyle name="Normal 3 2 5 2 2 3 3 2" xfId="24912"/>
    <cellStyle name="Normal 3 2 5 2 2 3 3 3" xfId="24913"/>
    <cellStyle name="Normal 3 2 5 2 2 3 4" xfId="24914"/>
    <cellStyle name="Normal 3 2 5 2 2 3 5" xfId="24915"/>
    <cellStyle name="Normal 3 2 5 2 2 3_Tabell 4.5-4.7" xfId="24907"/>
    <cellStyle name="Normal 3 2 5 2 2 4" xfId="24916"/>
    <cellStyle name="Normal 3 2 5 2 2 4 2" xfId="24917"/>
    <cellStyle name="Normal 3 2 5 2 2 4 2 2" xfId="24918"/>
    <cellStyle name="Normal 3 2 5 2 2 4 2 3" xfId="24919"/>
    <cellStyle name="Normal 3 2 5 2 2 4 3" xfId="24920"/>
    <cellStyle name="Normal 3 2 5 2 2 4 3 2" xfId="24921"/>
    <cellStyle name="Normal 3 2 5 2 2 4 3 3" xfId="24922"/>
    <cellStyle name="Normal 3 2 5 2 2 4 4" xfId="24923"/>
    <cellStyle name="Normal 3 2 5 2 2 4 5" xfId="24924"/>
    <cellStyle name="Normal 3 2 5 2 2 5" xfId="24925"/>
    <cellStyle name="Normal 3 2 5 2 2 5 2" xfId="24926"/>
    <cellStyle name="Normal 3 2 5 2 2 5 3" xfId="24927"/>
    <cellStyle name="Normal 3 2 5 2 2 6" xfId="24928"/>
    <cellStyle name="Normal 3 2 5 2 2 6 2" xfId="24929"/>
    <cellStyle name="Normal 3 2 5 2 2 6 3" xfId="24930"/>
    <cellStyle name="Normal 3 2 5 2 2 7" xfId="24931"/>
    <cellStyle name="Normal 3 2 5 2 2 7 2" xfId="24932"/>
    <cellStyle name="Normal 3 2 5 2 2 8" xfId="24933"/>
    <cellStyle name="Normal 3 2 5 2 2 8 2" xfId="24934"/>
    <cellStyle name="Normal 3 2 5 2 2 9" xfId="24935"/>
    <cellStyle name="Normal 3 2 5 2 2_Tabell 4.5-4.7" xfId="24872"/>
    <cellStyle name="Normal 3 2 5 2 3" xfId="1416"/>
    <cellStyle name="Normal 3 2 5 2 3 10" xfId="24937"/>
    <cellStyle name="Normal 3 2 5 2 3 2" xfId="1417"/>
    <cellStyle name="Normal 3 2 5 2 3 2 2" xfId="24939"/>
    <cellStyle name="Normal 3 2 5 2 3 2 2 2" xfId="24940"/>
    <cellStyle name="Normal 3 2 5 2 3 2 2 3" xfId="24941"/>
    <cellStyle name="Normal 3 2 5 2 3 2 3" xfId="24942"/>
    <cellStyle name="Normal 3 2 5 2 3 2 3 2" xfId="24943"/>
    <cellStyle name="Normal 3 2 5 2 3 2 3 3" xfId="24944"/>
    <cellStyle name="Normal 3 2 5 2 3 2 4" xfId="24945"/>
    <cellStyle name="Normal 3 2 5 2 3 2 5" xfId="24946"/>
    <cellStyle name="Normal 3 2 5 2 3 2_Tabell 4.5-4.7" xfId="24938"/>
    <cellStyle name="Normal 3 2 5 2 3 3" xfId="24947"/>
    <cellStyle name="Normal 3 2 5 2 3 3 2" xfId="24948"/>
    <cellStyle name="Normal 3 2 5 2 3 3 2 2" xfId="24949"/>
    <cellStyle name="Normal 3 2 5 2 3 3 2 3" xfId="24950"/>
    <cellStyle name="Normal 3 2 5 2 3 3 3" xfId="24951"/>
    <cellStyle name="Normal 3 2 5 2 3 3 3 2" xfId="24952"/>
    <cellStyle name="Normal 3 2 5 2 3 3 3 3" xfId="24953"/>
    <cellStyle name="Normal 3 2 5 2 3 3 4" xfId="24954"/>
    <cellStyle name="Normal 3 2 5 2 3 3 5" xfId="24955"/>
    <cellStyle name="Normal 3 2 5 2 3 4" xfId="24956"/>
    <cellStyle name="Normal 3 2 5 2 3 4 2" xfId="24957"/>
    <cellStyle name="Normal 3 2 5 2 3 4 3" xfId="24958"/>
    <cellStyle name="Normal 3 2 5 2 3 5" xfId="24959"/>
    <cellStyle name="Normal 3 2 5 2 3 5 2" xfId="24960"/>
    <cellStyle name="Normal 3 2 5 2 3 5 3" xfId="24961"/>
    <cellStyle name="Normal 3 2 5 2 3 6" xfId="24962"/>
    <cellStyle name="Normal 3 2 5 2 3 6 2" xfId="24963"/>
    <cellStyle name="Normal 3 2 5 2 3 7" xfId="24964"/>
    <cellStyle name="Normal 3 2 5 2 3 7 2" xfId="24965"/>
    <cellStyle name="Normal 3 2 5 2 3 8" xfId="24966"/>
    <cellStyle name="Normal 3 2 5 2 3 9" xfId="24967"/>
    <cellStyle name="Normal 3 2 5 2 3_Tabell 4.5-4.7" xfId="24936"/>
    <cellStyle name="Normal 3 2 5 2 4" xfId="1418"/>
    <cellStyle name="Normal 3 2 5 2 4 2" xfId="24969"/>
    <cellStyle name="Normal 3 2 5 2 4 2 2" xfId="24970"/>
    <cellStyle name="Normal 3 2 5 2 4 2 3" xfId="24971"/>
    <cellStyle name="Normal 3 2 5 2 4 3" xfId="24972"/>
    <cellStyle name="Normal 3 2 5 2 4 3 2" xfId="24973"/>
    <cellStyle name="Normal 3 2 5 2 4 3 3" xfId="24974"/>
    <cellStyle name="Normal 3 2 5 2 4 4" xfId="24975"/>
    <cellStyle name="Normal 3 2 5 2 4 5" xfId="24976"/>
    <cellStyle name="Normal 3 2 5 2 4_Tabell 4.5-4.7" xfId="24968"/>
    <cellStyle name="Normal 3 2 5 2 5" xfId="24977"/>
    <cellStyle name="Normal 3 2 5 2 5 2" xfId="24978"/>
    <cellStyle name="Normal 3 2 5 2 5 2 2" xfId="24979"/>
    <cellStyle name="Normal 3 2 5 2 5 2 3" xfId="24980"/>
    <cellStyle name="Normal 3 2 5 2 5 3" xfId="24981"/>
    <cellStyle name="Normal 3 2 5 2 5 3 2" xfId="24982"/>
    <cellStyle name="Normal 3 2 5 2 5 3 3" xfId="24983"/>
    <cellStyle name="Normal 3 2 5 2 5 4" xfId="24984"/>
    <cellStyle name="Normal 3 2 5 2 5 5" xfId="24985"/>
    <cellStyle name="Normal 3 2 5 2 6" xfId="24986"/>
    <cellStyle name="Normal 3 2 5 2 6 2" xfId="24987"/>
    <cellStyle name="Normal 3 2 5 2 6 3" xfId="24988"/>
    <cellStyle name="Normal 3 2 5 2 7" xfId="24989"/>
    <cellStyle name="Normal 3 2 5 2 7 2" xfId="24990"/>
    <cellStyle name="Normal 3 2 5 2 7 3" xfId="24991"/>
    <cellStyle name="Normal 3 2 5 2 8" xfId="24992"/>
    <cellStyle name="Normal 3 2 5 2 8 2" xfId="24993"/>
    <cellStyle name="Normal 3 2 5 2 9" xfId="24994"/>
    <cellStyle name="Normal 3 2 5 2 9 2" xfId="24995"/>
    <cellStyle name="Normal 3 2 5 2_Tabell 4.5-4.7" xfId="24868"/>
    <cellStyle name="Normal 3 2 5 3" xfId="1419"/>
    <cellStyle name="Normal 3 2 5 3 10" xfId="24997"/>
    <cellStyle name="Normal 3 2 5 3 11" xfId="24998"/>
    <cellStyle name="Normal 3 2 5 3 2" xfId="1420"/>
    <cellStyle name="Normal 3 2 5 3 2 10" xfId="25000"/>
    <cellStyle name="Normal 3 2 5 3 2 2" xfId="1421"/>
    <cellStyle name="Normal 3 2 5 3 2 2 2" xfId="25002"/>
    <cellStyle name="Normal 3 2 5 3 2 2 2 2" xfId="25003"/>
    <cellStyle name="Normal 3 2 5 3 2 2 2 3" xfId="25004"/>
    <cellStyle name="Normal 3 2 5 3 2 2 3" xfId="25005"/>
    <cellStyle name="Normal 3 2 5 3 2 2 3 2" xfId="25006"/>
    <cellStyle name="Normal 3 2 5 3 2 2 3 3" xfId="25007"/>
    <cellStyle name="Normal 3 2 5 3 2 2 4" xfId="25008"/>
    <cellStyle name="Normal 3 2 5 3 2 2 5" xfId="25009"/>
    <cellStyle name="Normal 3 2 5 3 2 2_Tabell 4.5-4.7" xfId="25001"/>
    <cellStyle name="Normal 3 2 5 3 2 3" xfId="25010"/>
    <cellStyle name="Normal 3 2 5 3 2 3 2" xfId="25011"/>
    <cellStyle name="Normal 3 2 5 3 2 3 2 2" xfId="25012"/>
    <cellStyle name="Normal 3 2 5 3 2 3 2 3" xfId="25013"/>
    <cellStyle name="Normal 3 2 5 3 2 3 3" xfId="25014"/>
    <cellStyle name="Normal 3 2 5 3 2 3 3 2" xfId="25015"/>
    <cellStyle name="Normal 3 2 5 3 2 3 3 3" xfId="25016"/>
    <cellStyle name="Normal 3 2 5 3 2 3 4" xfId="25017"/>
    <cellStyle name="Normal 3 2 5 3 2 3 5" xfId="25018"/>
    <cellStyle name="Normal 3 2 5 3 2 4" xfId="25019"/>
    <cellStyle name="Normal 3 2 5 3 2 4 2" xfId="25020"/>
    <cellStyle name="Normal 3 2 5 3 2 4 3" xfId="25021"/>
    <cellStyle name="Normal 3 2 5 3 2 5" xfId="25022"/>
    <cellStyle name="Normal 3 2 5 3 2 5 2" xfId="25023"/>
    <cellStyle name="Normal 3 2 5 3 2 5 3" xfId="25024"/>
    <cellStyle name="Normal 3 2 5 3 2 6" xfId="25025"/>
    <cellStyle name="Normal 3 2 5 3 2 6 2" xfId="25026"/>
    <cellStyle name="Normal 3 2 5 3 2 7" xfId="25027"/>
    <cellStyle name="Normal 3 2 5 3 2 7 2" xfId="25028"/>
    <cellStyle name="Normal 3 2 5 3 2 8" xfId="25029"/>
    <cellStyle name="Normal 3 2 5 3 2 9" xfId="25030"/>
    <cellStyle name="Normal 3 2 5 3 2_Tabell 4.5-4.7" xfId="24999"/>
    <cellStyle name="Normal 3 2 5 3 3" xfId="1422"/>
    <cellStyle name="Normal 3 2 5 3 3 2" xfId="25032"/>
    <cellStyle name="Normal 3 2 5 3 3 2 2" xfId="25033"/>
    <cellStyle name="Normal 3 2 5 3 3 2 3" xfId="25034"/>
    <cellStyle name="Normal 3 2 5 3 3 3" xfId="25035"/>
    <cellStyle name="Normal 3 2 5 3 3 3 2" xfId="25036"/>
    <cellStyle name="Normal 3 2 5 3 3 3 3" xfId="25037"/>
    <cellStyle name="Normal 3 2 5 3 3 4" xfId="25038"/>
    <cellStyle name="Normal 3 2 5 3 3 5" xfId="25039"/>
    <cellStyle name="Normal 3 2 5 3 3_Tabell 4.5-4.7" xfId="25031"/>
    <cellStyle name="Normal 3 2 5 3 4" xfId="25040"/>
    <cellStyle name="Normal 3 2 5 3 4 2" xfId="25041"/>
    <cellStyle name="Normal 3 2 5 3 4 2 2" xfId="25042"/>
    <cellStyle name="Normal 3 2 5 3 4 2 3" xfId="25043"/>
    <cellStyle name="Normal 3 2 5 3 4 3" xfId="25044"/>
    <cellStyle name="Normal 3 2 5 3 4 3 2" xfId="25045"/>
    <cellStyle name="Normal 3 2 5 3 4 3 3" xfId="25046"/>
    <cellStyle name="Normal 3 2 5 3 4 4" xfId="25047"/>
    <cellStyle name="Normal 3 2 5 3 4 5" xfId="25048"/>
    <cellStyle name="Normal 3 2 5 3 5" xfId="25049"/>
    <cellStyle name="Normal 3 2 5 3 5 2" xfId="25050"/>
    <cellStyle name="Normal 3 2 5 3 5 3" xfId="25051"/>
    <cellStyle name="Normal 3 2 5 3 6" xfId="25052"/>
    <cellStyle name="Normal 3 2 5 3 6 2" xfId="25053"/>
    <cellStyle name="Normal 3 2 5 3 6 3" xfId="25054"/>
    <cellStyle name="Normal 3 2 5 3 7" xfId="25055"/>
    <cellStyle name="Normal 3 2 5 3 7 2" xfId="25056"/>
    <cellStyle name="Normal 3 2 5 3 8" xfId="25057"/>
    <cellStyle name="Normal 3 2 5 3 8 2" xfId="25058"/>
    <cellStyle name="Normal 3 2 5 3 9" xfId="25059"/>
    <cellStyle name="Normal 3 2 5 3_Tabell 4.5-4.7" xfId="24996"/>
    <cellStyle name="Normal 3 2 5 4" xfId="1423"/>
    <cellStyle name="Normal 3 2 5 4 10" xfId="25061"/>
    <cellStyle name="Normal 3 2 5 4 2" xfId="1424"/>
    <cellStyle name="Normal 3 2 5 4 2 2" xfId="25063"/>
    <cellStyle name="Normal 3 2 5 4 2 2 2" xfId="25064"/>
    <cellStyle name="Normal 3 2 5 4 2 2 3" xfId="25065"/>
    <cellStyle name="Normal 3 2 5 4 2 3" xfId="25066"/>
    <cellStyle name="Normal 3 2 5 4 2 3 2" xfId="25067"/>
    <cellStyle name="Normal 3 2 5 4 2 3 3" xfId="25068"/>
    <cellStyle name="Normal 3 2 5 4 2 4" xfId="25069"/>
    <cellStyle name="Normal 3 2 5 4 2 5" xfId="25070"/>
    <cellStyle name="Normal 3 2 5 4 2_Tabell 4.5-4.7" xfId="25062"/>
    <cellStyle name="Normal 3 2 5 4 3" xfId="25071"/>
    <cellStyle name="Normal 3 2 5 4 3 2" xfId="25072"/>
    <cellStyle name="Normal 3 2 5 4 3 2 2" xfId="25073"/>
    <cellStyle name="Normal 3 2 5 4 3 2 3" xfId="25074"/>
    <cellStyle name="Normal 3 2 5 4 3 3" xfId="25075"/>
    <cellStyle name="Normal 3 2 5 4 3 3 2" xfId="25076"/>
    <cellStyle name="Normal 3 2 5 4 3 3 3" xfId="25077"/>
    <cellStyle name="Normal 3 2 5 4 3 4" xfId="25078"/>
    <cellStyle name="Normal 3 2 5 4 3 5" xfId="25079"/>
    <cellStyle name="Normal 3 2 5 4 4" xfId="25080"/>
    <cellStyle name="Normal 3 2 5 4 4 2" xfId="25081"/>
    <cellStyle name="Normal 3 2 5 4 4 3" xfId="25082"/>
    <cellStyle name="Normal 3 2 5 4 5" xfId="25083"/>
    <cellStyle name="Normal 3 2 5 4 5 2" xfId="25084"/>
    <cellStyle name="Normal 3 2 5 4 5 3" xfId="25085"/>
    <cellStyle name="Normal 3 2 5 4 6" xfId="25086"/>
    <cellStyle name="Normal 3 2 5 4 6 2" xfId="25087"/>
    <cellStyle name="Normal 3 2 5 4 7" xfId="25088"/>
    <cellStyle name="Normal 3 2 5 4 7 2" xfId="25089"/>
    <cellStyle name="Normal 3 2 5 4 8" xfId="25090"/>
    <cellStyle name="Normal 3 2 5 4 9" xfId="25091"/>
    <cellStyle name="Normal 3 2 5 4_Tabell 4.5-4.7" xfId="25060"/>
    <cellStyle name="Normal 3 2 5 5" xfId="1425"/>
    <cellStyle name="Normal 3 2 5 5 2" xfId="25093"/>
    <cellStyle name="Normal 3 2 5 5 2 2" xfId="25094"/>
    <cellStyle name="Normal 3 2 5 5 2 3" xfId="25095"/>
    <cellStyle name="Normal 3 2 5 5 3" xfId="25096"/>
    <cellStyle name="Normal 3 2 5 5 3 2" xfId="25097"/>
    <cellStyle name="Normal 3 2 5 5 3 3" xfId="25098"/>
    <cellStyle name="Normal 3 2 5 5 4" xfId="25099"/>
    <cellStyle name="Normal 3 2 5 5 5" xfId="25100"/>
    <cellStyle name="Normal 3 2 5 5_Tabell 4.5-4.7" xfId="25092"/>
    <cellStyle name="Normal 3 2 5 6" xfId="25101"/>
    <cellStyle name="Normal 3 2 5 6 2" xfId="25102"/>
    <cellStyle name="Normal 3 2 5 6 2 2" xfId="25103"/>
    <cellStyle name="Normal 3 2 5 6 2 3" xfId="25104"/>
    <cellStyle name="Normal 3 2 5 6 3" xfId="25105"/>
    <cellStyle name="Normal 3 2 5 6 3 2" xfId="25106"/>
    <cellStyle name="Normal 3 2 5 6 3 3" xfId="25107"/>
    <cellStyle name="Normal 3 2 5 6 4" xfId="25108"/>
    <cellStyle name="Normal 3 2 5 6 5" xfId="25109"/>
    <cellStyle name="Normal 3 2 5 7" xfId="25110"/>
    <cellStyle name="Normal 3 2 5 7 2" xfId="25111"/>
    <cellStyle name="Normal 3 2 5 7 3" xfId="25112"/>
    <cellStyle name="Normal 3 2 5 8" xfId="25113"/>
    <cellStyle name="Normal 3 2 5 8 2" xfId="25114"/>
    <cellStyle name="Normal 3 2 5 8 3" xfId="25115"/>
    <cellStyle name="Normal 3 2 5 9" xfId="25116"/>
    <cellStyle name="Normal 3 2 5 9 2" xfId="25117"/>
    <cellStyle name="Normal 3 2 5_Tabell 4.5-4.7" xfId="24862"/>
    <cellStyle name="Normal 3 2 6" xfId="1426"/>
    <cellStyle name="Normal 3 2 6 10" xfId="25119"/>
    <cellStyle name="Normal 3 2 6 11" xfId="25120"/>
    <cellStyle name="Normal 3 2 6 12" xfId="25121"/>
    <cellStyle name="Normal 3 2 6 2" xfId="1427"/>
    <cellStyle name="Normal 3 2 6 2 10" xfId="25123"/>
    <cellStyle name="Normal 3 2 6 2 11" xfId="25124"/>
    <cellStyle name="Normal 3 2 6 2 2" xfId="1428"/>
    <cellStyle name="Normal 3 2 6 2 2 10" xfId="25126"/>
    <cellStyle name="Normal 3 2 6 2 2 2" xfId="1429"/>
    <cellStyle name="Normal 3 2 6 2 2 2 2" xfId="25128"/>
    <cellStyle name="Normal 3 2 6 2 2 2 2 2" xfId="25129"/>
    <cellStyle name="Normal 3 2 6 2 2 2 2 3" xfId="25130"/>
    <cellStyle name="Normal 3 2 6 2 2 2 3" xfId="25131"/>
    <cellStyle name="Normal 3 2 6 2 2 2 3 2" xfId="25132"/>
    <cellStyle name="Normal 3 2 6 2 2 2 3 3" xfId="25133"/>
    <cellStyle name="Normal 3 2 6 2 2 2 4" xfId="25134"/>
    <cellStyle name="Normal 3 2 6 2 2 2 5" xfId="25135"/>
    <cellStyle name="Normal 3 2 6 2 2 2_Tabell 4.5-4.7" xfId="25127"/>
    <cellStyle name="Normal 3 2 6 2 2 3" xfId="25136"/>
    <cellStyle name="Normal 3 2 6 2 2 3 2" xfId="25137"/>
    <cellStyle name="Normal 3 2 6 2 2 3 2 2" xfId="25138"/>
    <cellStyle name="Normal 3 2 6 2 2 3 2 3" xfId="25139"/>
    <cellStyle name="Normal 3 2 6 2 2 3 3" xfId="25140"/>
    <cellStyle name="Normal 3 2 6 2 2 3 3 2" xfId="25141"/>
    <cellStyle name="Normal 3 2 6 2 2 3 3 3" xfId="25142"/>
    <cellStyle name="Normal 3 2 6 2 2 3 4" xfId="25143"/>
    <cellStyle name="Normal 3 2 6 2 2 3 5" xfId="25144"/>
    <cellStyle name="Normal 3 2 6 2 2 4" xfId="25145"/>
    <cellStyle name="Normal 3 2 6 2 2 4 2" xfId="25146"/>
    <cellStyle name="Normal 3 2 6 2 2 4 3" xfId="25147"/>
    <cellStyle name="Normal 3 2 6 2 2 5" xfId="25148"/>
    <cellStyle name="Normal 3 2 6 2 2 5 2" xfId="25149"/>
    <cellStyle name="Normal 3 2 6 2 2 5 3" xfId="25150"/>
    <cellStyle name="Normal 3 2 6 2 2 6" xfId="25151"/>
    <cellStyle name="Normal 3 2 6 2 2 6 2" xfId="25152"/>
    <cellStyle name="Normal 3 2 6 2 2 7" xfId="25153"/>
    <cellStyle name="Normal 3 2 6 2 2 7 2" xfId="25154"/>
    <cellStyle name="Normal 3 2 6 2 2 8" xfId="25155"/>
    <cellStyle name="Normal 3 2 6 2 2 9" xfId="25156"/>
    <cellStyle name="Normal 3 2 6 2 2_Tabell 4.5-4.7" xfId="25125"/>
    <cellStyle name="Normal 3 2 6 2 3" xfId="1430"/>
    <cellStyle name="Normal 3 2 6 2 3 2" xfId="25158"/>
    <cellStyle name="Normal 3 2 6 2 3 2 2" xfId="25159"/>
    <cellStyle name="Normal 3 2 6 2 3 2 3" xfId="25160"/>
    <cellStyle name="Normal 3 2 6 2 3 3" xfId="25161"/>
    <cellStyle name="Normal 3 2 6 2 3 3 2" xfId="25162"/>
    <cellStyle name="Normal 3 2 6 2 3 3 3" xfId="25163"/>
    <cellStyle name="Normal 3 2 6 2 3 4" xfId="25164"/>
    <cellStyle name="Normal 3 2 6 2 3 5" xfId="25165"/>
    <cellStyle name="Normal 3 2 6 2 3_Tabell 4.5-4.7" xfId="25157"/>
    <cellStyle name="Normal 3 2 6 2 4" xfId="25166"/>
    <cellStyle name="Normal 3 2 6 2 4 2" xfId="25167"/>
    <cellStyle name="Normal 3 2 6 2 4 2 2" xfId="25168"/>
    <cellStyle name="Normal 3 2 6 2 4 2 3" xfId="25169"/>
    <cellStyle name="Normal 3 2 6 2 4 3" xfId="25170"/>
    <cellStyle name="Normal 3 2 6 2 4 3 2" xfId="25171"/>
    <cellStyle name="Normal 3 2 6 2 4 3 3" xfId="25172"/>
    <cellStyle name="Normal 3 2 6 2 4 4" xfId="25173"/>
    <cellStyle name="Normal 3 2 6 2 4 5" xfId="25174"/>
    <cellStyle name="Normal 3 2 6 2 5" xfId="25175"/>
    <cellStyle name="Normal 3 2 6 2 5 2" xfId="25176"/>
    <cellStyle name="Normal 3 2 6 2 5 3" xfId="25177"/>
    <cellStyle name="Normal 3 2 6 2 6" xfId="25178"/>
    <cellStyle name="Normal 3 2 6 2 6 2" xfId="25179"/>
    <cellStyle name="Normal 3 2 6 2 6 3" xfId="25180"/>
    <cellStyle name="Normal 3 2 6 2 7" xfId="25181"/>
    <cellStyle name="Normal 3 2 6 2 7 2" xfId="25182"/>
    <cellStyle name="Normal 3 2 6 2 8" xfId="25183"/>
    <cellStyle name="Normal 3 2 6 2 8 2" xfId="25184"/>
    <cellStyle name="Normal 3 2 6 2 9" xfId="25185"/>
    <cellStyle name="Normal 3 2 6 2_Tabell 4.5-4.7" xfId="25122"/>
    <cellStyle name="Normal 3 2 6 3" xfId="1431"/>
    <cellStyle name="Normal 3 2 6 3 10" xfId="25187"/>
    <cellStyle name="Normal 3 2 6 3 2" xfId="1432"/>
    <cellStyle name="Normal 3 2 6 3 2 2" xfId="25189"/>
    <cellStyle name="Normal 3 2 6 3 2 2 2" xfId="25190"/>
    <cellStyle name="Normal 3 2 6 3 2 2 3" xfId="25191"/>
    <cellStyle name="Normal 3 2 6 3 2 3" xfId="25192"/>
    <cellStyle name="Normal 3 2 6 3 2 3 2" xfId="25193"/>
    <cellStyle name="Normal 3 2 6 3 2 3 3" xfId="25194"/>
    <cellStyle name="Normal 3 2 6 3 2 4" xfId="25195"/>
    <cellStyle name="Normal 3 2 6 3 2 5" xfId="25196"/>
    <cellStyle name="Normal 3 2 6 3 2_Tabell 4.5-4.7" xfId="25188"/>
    <cellStyle name="Normal 3 2 6 3 3" xfId="25197"/>
    <cellStyle name="Normal 3 2 6 3 3 2" xfId="25198"/>
    <cellStyle name="Normal 3 2 6 3 3 2 2" xfId="25199"/>
    <cellStyle name="Normal 3 2 6 3 3 2 3" xfId="25200"/>
    <cellStyle name="Normal 3 2 6 3 3 3" xfId="25201"/>
    <cellStyle name="Normal 3 2 6 3 3 3 2" xfId="25202"/>
    <cellStyle name="Normal 3 2 6 3 3 3 3" xfId="25203"/>
    <cellStyle name="Normal 3 2 6 3 3 4" xfId="25204"/>
    <cellStyle name="Normal 3 2 6 3 3 5" xfId="25205"/>
    <cellStyle name="Normal 3 2 6 3 4" xfId="25206"/>
    <cellStyle name="Normal 3 2 6 3 4 2" xfId="25207"/>
    <cellStyle name="Normal 3 2 6 3 4 3" xfId="25208"/>
    <cellStyle name="Normal 3 2 6 3 5" xfId="25209"/>
    <cellStyle name="Normal 3 2 6 3 5 2" xfId="25210"/>
    <cellStyle name="Normal 3 2 6 3 5 3" xfId="25211"/>
    <cellStyle name="Normal 3 2 6 3 6" xfId="25212"/>
    <cellStyle name="Normal 3 2 6 3 6 2" xfId="25213"/>
    <cellStyle name="Normal 3 2 6 3 7" xfId="25214"/>
    <cellStyle name="Normal 3 2 6 3 7 2" xfId="25215"/>
    <cellStyle name="Normal 3 2 6 3 8" xfId="25216"/>
    <cellStyle name="Normal 3 2 6 3 9" xfId="25217"/>
    <cellStyle name="Normal 3 2 6 3_Tabell 4.5-4.7" xfId="25186"/>
    <cellStyle name="Normal 3 2 6 4" xfId="1433"/>
    <cellStyle name="Normal 3 2 6 4 2" xfId="25219"/>
    <cellStyle name="Normal 3 2 6 4 2 2" xfId="25220"/>
    <cellStyle name="Normal 3 2 6 4 2 3" xfId="25221"/>
    <cellStyle name="Normal 3 2 6 4 3" xfId="25222"/>
    <cellStyle name="Normal 3 2 6 4 3 2" xfId="25223"/>
    <cellStyle name="Normal 3 2 6 4 3 3" xfId="25224"/>
    <cellStyle name="Normal 3 2 6 4 4" xfId="25225"/>
    <cellStyle name="Normal 3 2 6 4 5" xfId="25226"/>
    <cellStyle name="Normal 3 2 6 4_Tabell 4.5-4.7" xfId="25218"/>
    <cellStyle name="Normal 3 2 6 5" xfId="25227"/>
    <cellStyle name="Normal 3 2 6 5 2" xfId="25228"/>
    <cellStyle name="Normal 3 2 6 5 2 2" xfId="25229"/>
    <cellStyle name="Normal 3 2 6 5 2 3" xfId="25230"/>
    <cellStyle name="Normal 3 2 6 5 3" xfId="25231"/>
    <cellStyle name="Normal 3 2 6 5 3 2" xfId="25232"/>
    <cellStyle name="Normal 3 2 6 5 3 3" xfId="25233"/>
    <cellStyle name="Normal 3 2 6 5 4" xfId="25234"/>
    <cellStyle name="Normal 3 2 6 5 5" xfId="25235"/>
    <cellStyle name="Normal 3 2 6 6" xfId="25236"/>
    <cellStyle name="Normal 3 2 6 6 2" xfId="25237"/>
    <cellStyle name="Normal 3 2 6 6 3" xfId="25238"/>
    <cellStyle name="Normal 3 2 6 7" xfId="25239"/>
    <cellStyle name="Normal 3 2 6 7 2" xfId="25240"/>
    <cellStyle name="Normal 3 2 6 7 3" xfId="25241"/>
    <cellStyle name="Normal 3 2 6 8" xfId="25242"/>
    <cellStyle name="Normal 3 2 6 8 2" xfId="25243"/>
    <cellStyle name="Normal 3 2 6 9" xfId="25244"/>
    <cellStyle name="Normal 3 2 6 9 2" xfId="25245"/>
    <cellStyle name="Normal 3 2 6_Tabell 4.5-4.7" xfId="25118"/>
    <cellStyle name="Normal 3 2 7" xfId="1434"/>
    <cellStyle name="Normal 3 2 7 10" xfId="25247"/>
    <cellStyle name="Normal 3 2 7 11" xfId="25248"/>
    <cellStyle name="Normal 3 2 7 2" xfId="1435"/>
    <cellStyle name="Normal 3 2 7 2 10" xfId="25250"/>
    <cellStyle name="Normal 3 2 7 2 2" xfId="1436"/>
    <cellStyle name="Normal 3 2 7 2 2 2" xfId="25252"/>
    <cellStyle name="Normal 3 2 7 2 2 2 2" xfId="25253"/>
    <cellStyle name="Normal 3 2 7 2 2 2 3" xfId="25254"/>
    <cellStyle name="Normal 3 2 7 2 2 3" xfId="25255"/>
    <cellStyle name="Normal 3 2 7 2 2 3 2" xfId="25256"/>
    <cellStyle name="Normal 3 2 7 2 2 3 3" xfId="25257"/>
    <cellStyle name="Normal 3 2 7 2 2 4" xfId="25258"/>
    <cellStyle name="Normal 3 2 7 2 2 5" xfId="25259"/>
    <cellStyle name="Normal 3 2 7 2 2_Tabell 4.5-4.7" xfId="25251"/>
    <cellStyle name="Normal 3 2 7 2 3" xfId="25260"/>
    <cellStyle name="Normal 3 2 7 2 3 2" xfId="25261"/>
    <cellStyle name="Normal 3 2 7 2 3 2 2" xfId="25262"/>
    <cellStyle name="Normal 3 2 7 2 3 2 3" xfId="25263"/>
    <cellStyle name="Normal 3 2 7 2 3 3" xfId="25264"/>
    <cellStyle name="Normal 3 2 7 2 3 3 2" xfId="25265"/>
    <cellStyle name="Normal 3 2 7 2 3 3 3" xfId="25266"/>
    <cellStyle name="Normal 3 2 7 2 3 4" xfId="25267"/>
    <cellStyle name="Normal 3 2 7 2 3 5" xfId="25268"/>
    <cellStyle name="Normal 3 2 7 2 4" xfId="25269"/>
    <cellStyle name="Normal 3 2 7 2 4 2" xfId="25270"/>
    <cellStyle name="Normal 3 2 7 2 4 3" xfId="25271"/>
    <cellStyle name="Normal 3 2 7 2 5" xfId="25272"/>
    <cellStyle name="Normal 3 2 7 2 5 2" xfId="25273"/>
    <cellStyle name="Normal 3 2 7 2 5 3" xfId="25274"/>
    <cellStyle name="Normal 3 2 7 2 6" xfId="25275"/>
    <cellStyle name="Normal 3 2 7 2 6 2" xfId="25276"/>
    <cellStyle name="Normal 3 2 7 2 7" xfId="25277"/>
    <cellStyle name="Normal 3 2 7 2 7 2" xfId="25278"/>
    <cellStyle name="Normal 3 2 7 2 8" xfId="25279"/>
    <cellStyle name="Normal 3 2 7 2 9" xfId="25280"/>
    <cellStyle name="Normal 3 2 7 2_Tabell 4.5-4.7" xfId="25249"/>
    <cellStyle name="Normal 3 2 7 3" xfId="1437"/>
    <cellStyle name="Normal 3 2 7 3 2" xfId="25282"/>
    <cellStyle name="Normal 3 2 7 3 2 2" xfId="25283"/>
    <cellStyle name="Normal 3 2 7 3 2 3" xfId="25284"/>
    <cellStyle name="Normal 3 2 7 3 3" xfId="25285"/>
    <cellStyle name="Normal 3 2 7 3 3 2" xfId="25286"/>
    <cellStyle name="Normal 3 2 7 3 3 3" xfId="25287"/>
    <cellStyle name="Normal 3 2 7 3 4" xfId="25288"/>
    <cellStyle name="Normal 3 2 7 3 5" xfId="25289"/>
    <cellStyle name="Normal 3 2 7 3_Tabell 4.5-4.7" xfId="25281"/>
    <cellStyle name="Normal 3 2 7 4" xfId="25290"/>
    <cellStyle name="Normal 3 2 7 4 2" xfId="25291"/>
    <cellStyle name="Normal 3 2 7 4 2 2" xfId="25292"/>
    <cellStyle name="Normal 3 2 7 4 2 3" xfId="25293"/>
    <cellStyle name="Normal 3 2 7 4 3" xfId="25294"/>
    <cellStyle name="Normal 3 2 7 4 3 2" xfId="25295"/>
    <cellStyle name="Normal 3 2 7 4 3 3" xfId="25296"/>
    <cellStyle name="Normal 3 2 7 4 4" xfId="25297"/>
    <cellStyle name="Normal 3 2 7 4 5" xfId="25298"/>
    <cellStyle name="Normal 3 2 7 5" xfId="25299"/>
    <cellStyle name="Normal 3 2 7 5 2" xfId="25300"/>
    <cellStyle name="Normal 3 2 7 5 3" xfId="25301"/>
    <cellStyle name="Normal 3 2 7 6" xfId="25302"/>
    <cellStyle name="Normal 3 2 7 6 2" xfId="25303"/>
    <cellStyle name="Normal 3 2 7 6 3" xfId="25304"/>
    <cellStyle name="Normal 3 2 7 7" xfId="25305"/>
    <cellStyle name="Normal 3 2 7 7 2" xfId="25306"/>
    <cellStyle name="Normal 3 2 7 8" xfId="25307"/>
    <cellStyle name="Normal 3 2 7 8 2" xfId="25308"/>
    <cellStyle name="Normal 3 2 7 9" xfId="25309"/>
    <cellStyle name="Normal 3 2 7_Tabell 4.5-4.7" xfId="25246"/>
    <cellStyle name="Normal 3 2 8" xfId="1438"/>
    <cellStyle name="Normal 3 2 8 10" xfId="25311"/>
    <cellStyle name="Normal 3 2 8 11" xfId="25312"/>
    <cellStyle name="Normal 3 2 8 2" xfId="1439"/>
    <cellStyle name="Normal 3 2 8 2 10" xfId="25314"/>
    <cellStyle name="Normal 3 2 8 2 2" xfId="1440"/>
    <cellStyle name="Normal 3 2 8 2 2 2" xfId="25316"/>
    <cellStyle name="Normal 3 2 8 2 2 2 2" xfId="25317"/>
    <cellStyle name="Normal 3 2 8 2 2 2 3" xfId="25318"/>
    <cellStyle name="Normal 3 2 8 2 2 3" xfId="25319"/>
    <cellStyle name="Normal 3 2 8 2 2 3 2" xfId="25320"/>
    <cellStyle name="Normal 3 2 8 2 2 3 3" xfId="25321"/>
    <cellStyle name="Normal 3 2 8 2 2 4" xfId="25322"/>
    <cellStyle name="Normal 3 2 8 2 2 5" xfId="25323"/>
    <cellStyle name="Normal 3 2 8 2 2_Tabell 4.5-4.7" xfId="25315"/>
    <cellStyle name="Normal 3 2 8 2 3" xfId="25324"/>
    <cellStyle name="Normal 3 2 8 2 3 2" xfId="25325"/>
    <cellStyle name="Normal 3 2 8 2 3 2 2" xfId="25326"/>
    <cellStyle name="Normal 3 2 8 2 3 2 3" xfId="25327"/>
    <cellStyle name="Normal 3 2 8 2 3 3" xfId="25328"/>
    <cellStyle name="Normal 3 2 8 2 3 3 2" xfId="25329"/>
    <cellStyle name="Normal 3 2 8 2 3 3 3" xfId="25330"/>
    <cellStyle name="Normal 3 2 8 2 3 4" xfId="25331"/>
    <cellStyle name="Normal 3 2 8 2 3 5" xfId="25332"/>
    <cellStyle name="Normal 3 2 8 2 4" xfId="25333"/>
    <cellStyle name="Normal 3 2 8 2 4 2" xfId="25334"/>
    <cellStyle name="Normal 3 2 8 2 4 3" xfId="25335"/>
    <cellStyle name="Normal 3 2 8 2 5" xfId="25336"/>
    <cellStyle name="Normal 3 2 8 2 5 2" xfId="25337"/>
    <cellStyle name="Normal 3 2 8 2 5 3" xfId="25338"/>
    <cellStyle name="Normal 3 2 8 2 6" xfId="25339"/>
    <cellStyle name="Normal 3 2 8 2 6 2" xfId="25340"/>
    <cellStyle name="Normal 3 2 8 2 7" xfId="25341"/>
    <cellStyle name="Normal 3 2 8 2 7 2" xfId="25342"/>
    <cellStyle name="Normal 3 2 8 2 8" xfId="25343"/>
    <cellStyle name="Normal 3 2 8 2 9" xfId="25344"/>
    <cellStyle name="Normal 3 2 8 2_Tabell 4.5-4.7" xfId="25313"/>
    <cellStyle name="Normal 3 2 8 3" xfId="1441"/>
    <cellStyle name="Normal 3 2 8 3 2" xfId="25346"/>
    <cellStyle name="Normal 3 2 8 3 2 2" xfId="25347"/>
    <cellStyle name="Normal 3 2 8 3 2 3" xfId="25348"/>
    <cellStyle name="Normal 3 2 8 3 3" xfId="25349"/>
    <cellStyle name="Normal 3 2 8 3 3 2" xfId="25350"/>
    <cellStyle name="Normal 3 2 8 3 3 3" xfId="25351"/>
    <cellStyle name="Normal 3 2 8 3 4" xfId="25352"/>
    <cellStyle name="Normal 3 2 8 3 5" xfId="25353"/>
    <cellStyle name="Normal 3 2 8 3_Tabell 4.5-4.7" xfId="25345"/>
    <cellStyle name="Normal 3 2 8 4" xfId="25354"/>
    <cellStyle name="Normal 3 2 8 4 2" xfId="25355"/>
    <cellStyle name="Normal 3 2 8 4 2 2" xfId="25356"/>
    <cellStyle name="Normal 3 2 8 4 2 3" xfId="25357"/>
    <cellStyle name="Normal 3 2 8 4 3" xfId="25358"/>
    <cellStyle name="Normal 3 2 8 4 3 2" xfId="25359"/>
    <cellStyle name="Normal 3 2 8 4 3 3" xfId="25360"/>
    <cellStyle name="Normal 3 2 8 4 4" xfId="25361"/>
    <cellStyle name="Normal 3 2 8 4 5" xfId="25362"/>
    <cellStyle name="Normal 3 2 8 5" xfId="25363"/>
    <cellStyle name="Normal 3 2 8 5 2" xfId="25364"/>
    <cellStyle name="Normal 3 2 8 5 3" xfId="25365"/>
    <cellStyle name="Normal 3 2 8 6" xfId="25366"/>
    <cellStyle name="Normal 3 2 8 6 2" xfId="25367"/>
    <cellStyle name="Normal 3 2 8 6 3" xfId="25368"/>
    <cellStyle name="Normal 3 2 8 7" xfId="25369"/>
    <cellStyle name="Normal 3 2 8 7 2" xfId="25370"/>
    <cellStyle name="Normal 3 2 8 8" xfId="25371"/>
    <cellStyle name="Normal 3 2 8 8 2" xfId="25372"/>
    <cellStyle name="Normal 3 2 8 9" xfId="25373"/>
    <cellStyle name="Normal 3 2 8_Tabell 4.5-4.7" xfId="25310"/>
    <cellStyle name="Normal 3 2 9" xfId="1442"/>
    <cellStyle name="Normal 3 2 9 10" xfId="25375"/>
    <cellStyle name="Normal 3 2 9 2" xfId="1443"/>
    <cellStyle name="Normal 3 2 9 2 2" xfId="25377"/>
    <cellStyle name="Normal 3 2 9 2 2 2" xfId="25378"/>
    <cellStyle name="Normal 3 2 9 2 2 3" xfId="25379"/>
    <cellStyle name="Normal 3 2 9 2 3" xfId="25380"/>
    <cellStyle name="Normal 3 2 9 2 3 2" xfId="25381"/>
    <cellStyle name="Normal 3 2 9 2 3 3" xfId="25382"/>
    <cellStyle name="Normal 3 2 9 2 4" xfId="25383"/>
    <cellStyle name="Normal 3 2 9 2 5" xfId="25384"/>
    <cellStyle name="Normal 3 2 9 2_Tabell 4.5-4.7" xfId="25376"/>
    <cellStyle name="Normal 3 2 9 3" xfId="25385"/>
    <cellStyle name="Normal 3 2 9 3 2" xfId="25386"/>
    <cellStyle name="Normal 3 2 9 3 2 2" xfId="25387"/>
    <cellStyle name="Normal 3 2 9 3 2 3" xfId="25388"/>
    <cellStyle name="Normal 3 2 9 3 3" xfId="25389"/>
    <cellStyle name="Normal 3 2 9 3 3 2" xfId="25390"/>
    <cellStyle name="Normal 3 2 9 3 3 3" xfId="25391"/>
    <cellStyle name="Normal 3 2 9 3 4" xfId="25392"/>
    <cellStyle name="Normal 3 2 9 3 5" xfId="25393"/>
    <cellStyle name="Normal 3 2 9 4" xfId="25394"/>
    <cellStyle name="Normal 3 2 9 4 2" xfId="25395"/>
    <cellStyle name="Normal 3 2 9 4 3" xfId="25396"/>
    <cellStyle name="Normal 3 2 9 5" xfId="25397"/>
    <cellStyle name="Normal 3 2 9 5 2" xfId="25398"/>
    <cellStyle name="Normal 3 2 9 5 3" xfId="25399"/>
    <cellStyle name="Normal 3 2 9 6" xfId="25400"/>
    <cellStyle name="Normal 3 2 9 6 2" xfId="25401"/>
    <cellStyle name="Normal 3 2 9 7" xfId="25402"/>
    <cellStyle name="Normal 3 2 9 7 2" xfId="25403"/>
    <cellStyle name="Normal 3 2 9 8" xfId="25404"/>
    <cellStyle name="Normal 3 2 9 9" xfId="25405"/>
    <cellStyle name="Normal 3 2 9_Tabell 4.5-4.7" xfId="25374"/>
    <cellStyle name="Normal 3 2_Tabell 4.5-4.7" xfId="23993"/>
    <cellStyle name="Normal 3 20" xfId="34337"/>
    <cellStyle name="Normal 3 21" xfId="34339"/>
    <cellStyle name="Normal 3 22" xfId="34343"/>
    <cellStyle name="Normal 3 23" xfId="34346"/>
    <cellStyle name="Normal 3 3" xfId="1444"/>
    <cellStyle name="Normal 3 3 2" xfId="1445"/>
    <cellStyle name="Normal 3 3 2 2" xfId="1446"/>
    <cellStyle name="Normal 3 3 2 2 10" xfId="25409"/>
    <cellStyle name="Normal 3 3 2 2 11" xfId="25410"/>
    <cellStyle name="Normal 3 3 2 2 2" xfId="1447"/>
    <cellStyle name="Normal 3 3 2 2 2 10" xfId="25412"/>
    <cellStyle name="Normal 3 3 2 2 2 2" xfId="1448"/>
    <cellStyle name="Normal 3 3 2 2 2 2 2" xfId="25414"/>
    <cellStyle name="Normal 3 3 2 2 2 2 2 2" xfId="25415"/>
    <cellStyle name="Normal 3 3 2 2 2 2 2 3" xfId="25416"/>
    <cellStyle name="Normal 3 3 2 2 2 2 3" xfId="25417"/>
    <cellStyle name="Normal 3 3 2 2 2 2 3 2" xfId="25418"/>
    <cellStyle name="Normal 3 3 2 2 2 2 3 3" xfId="25419"/>
    <cellStyle name="Normal 3 3 2 2 2 2 4" xfId="25420"/>
    <cellStyle name="Normal 3 3 2 2 2 2 5" xfId="25421"/>
    <cellStyle name="Normal 3 3 2 2 2 2_Tabell 4.5-4.7" xfId="25413"/>
    <cellStyle name="Normal 3 3 2 2 2 3" xfId="25422"/>
    <cellStyle name="Normal 3 3 2 2 2 3 2" xfId="25423"/>
    <cellStyle name="Normal 3 3 2 2 2 3 2 2" xfId="25424"/>
    <cellStyle name="Normal 3 3 2 2 2 3 2 3" xfId="25425"/>
    <cellStyle name="Normal 3 3 2 2 2 3 3" xfId="25426"/>
    <cellStyle name="Normal 3 3 2 2 2 3 3 2" xfId="25427"/>
    <cellStyle name="Normal 3 3 2 2 2 3 3 3" xfId="25428"/>
    <cellStyle name="Normal 3 3 2 2 2 3 4" xfId="25429"/>
    <cellStyle name="Normal 3 3 2 2 2 3 5" xfId="25430"/>
    <cellStyle name="Normal 3 3 2 2 2 4" xfId="25431"/>
    <cellStyle name="Normal 3 3 2 2 2 4 2" xfId="25432"/>
    <cellStyle name="Normal 3 3 2 2 2 4 3" xfId="25433"/>
    <cellStyle name="Normal 3 3 2 2 2 5" xfId="25434"/>
    <cellStyle name="Normal 3 3 2 2 2 5 2" xfId="25435"/>
    <cellStyle name="Normal 3 3 2 2 2 5 3" xfId="25436"/>
    <cellStyle name="Normal 3 3 2 2 2 6" xfId="25437"/>
    <cellStyle name="Normal 3 3 2 2 2 6 2" xfId="25438"/>
    <cellStyle name="Normal 3 3 2 2 2 7" xfId="25439"/>
    <cellStyle name="Normal 3 3 2 2 2 7 2" xfId="25440"/>
    <cellStyle name="Normal 3 3 2 2 2 8" xfId="25441"/>
    <cellStyle name="Normal 3 3 2 2 2 9" xfId="25442"/>
    <cellStyle name="Normal 3 3 2 2 2_Tabell 4.5-4.7" xfId="25411"/>
    <cellStyle name="Normal 3 3 2 2 3" xfId="1449"/>
    <cellStyle name="Normal 3 3 2 2 3 2" xfId="25444"/>
    <cellStyle name="Normal 3 3 2 2 3 2 2" xfId="25445"/>
    <cellStyle name="Normal 3 3 2 2 3 2 3" xfId="25446"/>
    <cellStyle name="Normal 3 3 2 2 3 3" xfId="25447"/>
    <cellStyle name="Normal 3 3 2 2 3 3 2" xfId="25448"/>
    <cellStyle name="Normal 3 3 2 2 3 3 3" xfId="25449"/>
    <cellStyle name="Normal 3 3 2 2 3 4" xfId="25450"/>
    <cellStyle name="Normal 3 3 2 2 3 5" xfId="25451"/>
    <cellStyle name="Normal 3 3 2 2 3_Tabell 4.5-4.7" xfId="25443"/>
    <cellStyle name="Normal 3 3 2 2 4" xfId="25452"/>
    <cellStyle name="Normal 3 3 2 2 4 2" xfId="25453"/>
    <cellStyle name="Normal 3 3 2 2 4 2 2" xfId="25454"/>
    <cellStyle name="Normal 3 3 2 2 4 2 3" xfId="25455"/>
    <cellStyle name="Normal 3 3 2 2 4 3" xfId="25456"/>
    <cellStyle name="Normal 3 3 2 2 4 3 2" xfId="25457"/>
    <cellStyle name="Normal 3 3 2 2 4 3 3" xfId="25458"/>
    <cellStyle name="Normal 3 3 2 2 4 4" xfId="25459"/>
    <cellStyle name="Normal 3 3 2 2 4 5" xfId="25460"/>
    <cellStyle name="Normal 3 3 2 2 5" xfId="25461"/>
    <cellStyle name="Normal 3 3 2 2 5 2" xfId="25462"/>
    <cellStyle name="Normal 3 3 2 2 5 3" xfId="25463"/>
    <cellStyle name="Normal 3 3 2 2 6" xfId="25464"/>
    <cellStyle name="Normal 3 3 2 2 6 2" xfId="25465"/>
    <cellStyle name="Normal 3 3 2 2 6 3" xfId="25466"/>
    <cellStyle name="Normal 3 3 2 2 7" xfId="25467"/>
    <cellStyle name="Normal 3 3 2 2 7 2" xfId="25468"/>
    <cellStyle name="Normal 3 3 2 2 8" xfId="25469"/>
    <cellStyle name="Normal 3 3 2 2 8 2" xfId="25470"/>
    <cellStyle name="Normal 3 3 2 2 9" xfId="25471"/>
    <cellStyle name="Normal 3 3 2 2_Tabell 4.5-4.7" xfId="25408"/>
    <cellStyle name="Normal 3 3 2 3" xfId="1450"/>
    <cellStyle name="Normal 3 3 2 3 10" xfId="25473"/>
    <cellStyle name="Normal 3 3 2 3 11" xfId="25474"/>
    <cellStyle name="Normal 3 3 2 3 2" xfId="1451"/>
    <cellStyle name="Normal 3 3 2 3 2 10" xfId="25476"/>
    <cellStyle name="Normal 3 3 2 3 2 2" xfId="1452"/>
    <cellStyle name="Normal 3 3 2 3 2 2 2" xfId="25478"/>
    <cellStyle name="Normal 3 3 2 3 2 2 2 2" xfId="25479"/>
    <cellStyle name="Normal 3 3 2 3 2 2 2 3" xfId="25480"/>
    <cellStyle name="Normal 3 3 2 3 2 2 3" xfId="25481"/>
    <cellStyle name="Normal 3 3 2 3 2 2 3 2" xfId="25482"/>
    <cellStyle name="Normal 3 3 2 3 2 2 3 3" xfId="25483"/>
    <cellStyle name="Normal 3 3 2 3 2 2 4" xfId="25484"/>
    <cellStyle name="Normal 3 3 2 3 2 2 5" xfId="25485"/>
    <cellStyle name="Normal 3 3 2 3 2 2_Tabell 4.5-4.7" xfId="25477"/>
    <cellStyle name="Normal 3 3 2 3 2 3" xfId="25486"/>
    <cellStyle name="Normal 3 3 2 3 2 3 2" xfId="25487"/>
    <cellStyle name="Normal 3 3 2 3 2 3 2 2" xfId="25488"/>
    <cellStyle name="Normal 3 3 2 3 2 3 2 3" xfId="25489"/>
    <cellStyle name="Normal 3 3 2 3 2 3 3" xfId="25490"/>
    <cellStyle name="Normal 3 3 2 3 2 3 3 2" xfId="25491"/>
    <cellStyle name="Normal 3 3 2 3 2 3 3 3" xfId="25492"/>
    <cellStyle name="Normal 3 3 2 3 2 3 4" xfId="25493"/>
    <cellStyle name="Normal 3 3 2 3 2 3 5" xfId="25494"/>
    <cellStyle name="Normal 3 3 2 3 2 4" xfId="25495"/>
    <cellStyle name="Normal 3 3 2 3 2 4 2" xfId="25496"/>
    <cellStyle name="Normal 3 3 2 3 2 4 3" xfId="25497"/>
    <cellStyle name="Normal 3 3 2 3 2 5" xfId="25498"/>
    <cellStyle name="Normal 3 3 2 3 2 5 2" xfId="25499"/>
    <cellStyle name="Normal 3 3 2 3 2 5 3" xfId="25500"/>
    <cellStyle name="Normal 3 3 2 3 2 6" xfId="25501"/>
    <cellStyle name="Normal 3 3 2 3 2 6 2" xfId="25502"/>
    <cellStyle name="Normal 3 3 2 3 2 7" xfId="25503"/>
    <cellStyle name="Normal 3 3 2 3 2 7 2" xfId="25504"/>
    <cellStyle name="Normal 3 3 2 3 2 8" xfId="25505"/>
    <cellStyle name="Normal 3 3 2 3 2 9" xfId="25506"/>
    <cellStyle name="Normal 3 3 2 3 2_Tabell 4.5-4.7" xfId="25475"/>
    <cellStyle name="Normal 3 3 2 3 3" xfId="1453"/>
    <cellStyle name="Normal 3 3 2 3 3 2" xfId="25508"/>
    <cellStyle name="Normal 3 3 2 3 3 2 2" xfId="25509"/>
    <cellStyle name="Normal 3 3 2 3 3 2 3" xfId="25510"/>
    <cellStyle name="Normal 3 3 2 3 3 3" xfId="25511"/>
    <cellStyle name="Normal 3 3 2 3 3 3 2" xfId="25512"/>
    <cellStyle name="Normal 3 3 2 3 3 3 3" xfId="25513"/>
    <cellStyle name="Normal 3 3 2 3 3 4" xfId="25514"/>
    <cellStyle name="Normal 3 3 2 3 3 5" xfId="25515"/>
    <cellStyle name="Normal 3 3 2 3 3_Tabell 4.5-4.7" xfId="25507"/>
    <cellStyle name="Normal 3 3 2 3 4" xfId="25516"/>
    <cellStyle name="Normal 3 3 2 3 4 2" xfId="25517"/>
    <cellStyle name="Normal 3 3 2 3 4 2 2" xfId="25518"/>
    <cellStyle name="Normal 3 3 2 3 4 2 3" xfId="25519"/>
    <cellStyle name="Normal 3 3 2 3 4 3" xfId="25520"/>
    <cellStyle name="Normal 3 3 2 3 4 3 2" xfId="25521"/>
    <cellStyle name="Normal 3 3 2 3 4 3 3" xfId="25522"/>
    <cellStyle name="Normal 3 3 2 3 4 4" xfId="25523"/>
    <cellStyle name="Normal 3 3 2 3 4 5" xfId="25524"/>
    <cellStyle name="Normal 3 3 2 3 5" xfId="25525"/>
    <cellStyle name="Normal 3 3 2 3 5 2" xfId="25526"/>
    <cellStyle name="Normal 3 3 2 3 5 3" xfId="25527"/>
    <cellStyle name="Normal 3 3 2 3 6" xfId="25528"/>
    <cellStyle name="Normal 3 3 2 3 6 2" xfId="25529"/>
    <cellStyle name="Normal 3 3 2 3 6 3" xfId="25530"/>
    <cellStyle name="Normal 3 3 2 3 7" xfId="25531"/>
    <cellStyle name="Normal 3 3 2 3 7 2" xfId="25532"/>
    <cellStyle name="Normal 3 3 2 3 8" xfId="25533"/>
    <cellStyle name="Normal 3 3 2 3 8 2" xfId="25534"/>
    <cellStyle name="Normal 3 3 2 3 9" xfId="25535"/>
    <cellStyle name="Normal 3 3 2 3_Tabell 4.5-4.7" xfId="25472"/>
    <cellStyle name="Normal 3 3 2 4" xfId="1454"/>
    <cellStyle name="Normal 3 3 2 4 10" xfId="25537"/>
    <cellStyle name="Normal 3 3 2 4 2" xfId="1455"/>
    <cellStyle name="Normal 3 3 2 4 2 2" xfId="25539"/>
    <cellStyle name="Normal 3 3 2 4 2 2 2" xfId="25540"/>
    <cellStyle name="Normal 3 3 2 4 2 2 3" xfId="25541"/>
    <cellStyle name="Normal 3 3 2 4 2 3" xfId="25542"/>
    <cellStyle name="Normal 3 3 2 4 2 3 2" xfId="25543"/>
    <cellStyle name="Normal 3 3 2 4 2 3 3" xfId="25544"/>
    <cellStyle name="Normal 3 3 2 4 2 4" xfId="25545"/>
    <cellStyle name="Normal 3 3 2 4 2 5" xfId="25546"/>
    <cellStyle name="Normal 3 3 2 4 2_Tabell 4.5-4.7" xfId="25538"/>
    <cellStyle name="Normal 3 3 2 4 3" xfId="25547"/>
    <cellStyle name="Normal 3 3 2 4 3 2" xfId="25548"/>
    <cellStyle name="Normal 3 3 2 4 3 2 2" xfId="25549"/>
    <cellStyle name="Normal 3 3 2 4 3 2 3" xfId="25550"/>
    <cellStyle name="Normal 3 3 2 4 3 3" xfId="25551"/>
    <cellStyle name="Normal 3 3 2 4 3 3 2" xfId="25552"/>
    <cellStyle name="Normal 3 3 2 4 3 3 3" xfId="25553"/>
    <cellStyle name="Normal 3 3 2 4 3 4" xfId="25554"/>
    <cellStyle name="Normal 3 3 2 4 3 5" xfId="25555"/>
    <cellStyle name="Normal 3 3 2 4 4" xfId="25556"/>
    <cellStyle name="Normal 3 3 2 4 4 2" xfId="25557"/>
    <cellStyle name="Normal 3 3 2 4 4 3" xfId="25558"/>
    <cellStyle name="Normal 3 3 2 4 5" xfId="25559"/>
    <cellStyle name="Normal 3 3 2 4 5 2" xfId="25560"/>
    <cellStyle name="Normal 3 3 2 4 5 3" xfId="25561"/>
    <cellStyle name="Normal 3 3 2 4 6" xfId="25562"/>
    <cellStyle name="Normal 3 3 2 4 6 2" xfId="25563"/>
    <cellStyle name="Normal 3 3 2 4 7" xfId="25564"/>
    <cellStyle name="Normal 3 3 2 4 7 2" xfId="25565"/>
    <cellStyle name="Normal 3 3 2 4 8" xfId="25566"/>
    <cellStyle name="Normal 3 3 2 4 9" xfId="25567"/>
    <cellStyle name="Normal 3 3 2 4_Tabell 4.5-4.7" xfId="25536"/>
    <cellStyle name="Normal 3 3 2 5" xfId="1456"/>
    <cellStyle name="Normal 3 3 2 5 10" xfId="25569"/>
    <cellStyle name="Normal 3 3 2 5 2" xfId="1457"/>
    <cellStyle name="Normal 3 3 2 5 2 2" xfId="25571"/>
    <cellStyle name="Normal 3 3 2 5 2 2 2" xfId="25572"/>
    <cellStyle name="Normal 3 3 2 5 2 2 3" xfId="25573"/>
    <cellStyle name="Normal 3 3 2 5 2 3" xfId="25574"/>
    <cellStyle name="Normal 3 3 2 5 2 3 2" xfId="25575"/>
    <cellStyle name="Normal 3 3 2 5 2 3 3" xfId="25576"/>
    <cellStyle name="Normal 3 3 2 5 2 4" xfId="25577"/>
    <cellStyle name="Normal 3 3 2 5 2 5" xfId="25578"/>
    <cellStyle name="Normal 3 3 2 5 2_Tabell 4.5-4.7" xfId="25570"/>
    <cellStyle name="Normal 3 3 2 5 3" xfId="25579"/>
    <cellStyle name="Normal 3 3 2 5 3 2" xfId="25580"/>
    <cellStyle name="Normal 3 3 2 5 3 2 2" xfId="25581"/>
    <cellStyle name="Normal 3 3 2 5 3 2 3" xfId="25582"/>
    <cellStyle name="Normal 3 3 2 5 3 3" xfId="25583"/>
    <cellStyle name="Normal 3 3 2 5 3 3 2" xfId="25584"/>
    <cellStyle name="Normal 3 3 2 5 3 3 3" xfId="25585"/>
    <cellStyle name="Normal 3 3 2 5 3 4" xfId="25586"/>
    <cellStyle name="Normal 3 3 2 5 3 5" xfId="25587"/>
    <cellStyle name="Normal 3 3 2 5 4" xfId="25588"/>
    <cellStyle name="Normal 3 3 2 5 4 2" xfId="25589"/>
    <cellStyle name="Normal 3 3 2 5 4 3" xfId="25590"/>
    <cellStyle name="Normal 3 3 2 5 5" xfId="25591"/>
    <cellStyle name="Normal 3 3 2 5 5 2" xfId="25592"/>
    <cellStyle name="Normal 3 3 2 5 5 3" xfId="25593"/>
    <cellStyle name="Normal 3 3 2 5 6" xfId="25594"/>
    <cellStyle name="Normal 3 3 2 5 6 2" xfId="25595"/>
    <cellStyle name="Normal 3 3 2 5 7" xfId="25596"/>
    <cellStyle name="Normal 3 3 2 5 7 2" xfId="25597"/>
    <cellStyle name="Normal 3 3 2 5 8" xfId="25598"/>
    <cellStyle name="Normal 3 3 2 5 9" xfId="25599"/>
    <cellStyle name="Normal 3 3 2 5_Tabell 4.5-4.7" xfId="25568"/>
    <cellStyle name="Normal 3 3 2_Tabell 4.5-4.7" xfId="25407"/>
    <cellStyle name="Normal 3 3 3" xfId="1458"/>
    <cellStyle name="Normal 3 3 3 10" xfId="25601"/>
    <cellStyle name="Normal 3 3 3 11" xfId="25602"/>
    <cellStyle name="Normal 3 3 3 2" xfId="1459"/>
    <cellStyle name="Normal 3 3 3 2 10" xfId="25604"/>
    <cellStyle name="Normal 3 3 3 2 2" xfId="1460"/>
    <cellStyle name="Normal 3 3 3 2 2 2" xfId="25606"/>
    <cellStyle name="Normal 3 3 3 2 2 2 2" xfId="25607"/>
    <cellStyle name="Normal 3 3 3 2 2 2 3" xfId="25608"/>
    <cellStyle name="Normal 3 3 3 2 2 3" xfId="25609"/>
    <cellStyle name="Normal 3 3 3 2 2 3 2" xfId="25610"/>
    <cellStyle name="Normal 3 3 3 2 2 3 3" xfId="25611"/>
    <cellStyle name="Normal 3 3 3 2 2 4" xfId="25612"/>
    <cellStyle name="Normal 3 3 3 2 2 5" xfId="25613"/>
    <cellStyle name="Normal 3 3 3 2 2_Tabell 4.5-4.7" xfId="25605"/>
    <cellStyle name="Normal 3 3 3 2 3" xfId="25614"/>
    <cellStyle name="Normal 3 3 3 2 3 2" xfId="25615"/>
    <cellStyle name="Normal 3 3 3 2 3 2 2" xfId="25616"/>
    <cellStyle name="Normal 3 3 3 2 3 2 3" xfId="25617"/>
    <cellStyle name="Normal 3 3 3 2 3 3" xfId="25618"/>
    <cellStyle name="Normal 3 3 3 2 3 3 2" xfId="25619"/>
    <cellStyle name="Normal 3 3 3 2 3 3 3" xfId="25620"/>
    <cellStyle name="Normal 3 3 3 2 3 4" xfId="25621"/>
    <cellStyle name="Normal 3 3 3 2 3 5" xfId="25622"/>
    <cellStyle name="Normal 3 3 3 2 4" xfId="25623"/>
    <cellStyle name="Normal 3 3 3 2 4 2" xfId="25624"/>
    <cellStyle name="Normal 3 3 3 2 4 3" xfId="25625"/>
    <cellStyle name="Normal 3 3 3 2 5" xfId="25626"/>
    <cellStyle name="Normal 3 3 3 2 5 2" xfId="25627"/>
    <cellStyle name="Normal 3 3 3 2 5 3" xfId="25628"/>
    <cellStyle name="Normal 3 3 3 2 6" xfId="25629"/>
    <cellStyle name="Normal 3 3 3 2 6 2" xfId="25630"/>
    <cellStyle name="Normal 3 3 3 2 7" xfId="25631"/>
    <cellStyle name="Normal 3 3 3 2 7 2" xfId="25632"/>
    <cellStyle name="Normal 3 3 3 2 8" xfId="25633"/>
    <cellStyle name="Normal 3 3 3 2 9" xfId="25634"/>
    <cellStyle name="Normal 3 3 3 2_Tabell 4.5-4.7" xfId="25603"/>
    <cellStyle name="Normal 3 3 3 3" xfId="1461"/>
    <cellStyle name="Normal 3 3 3 3 2" xfId="25636"/>
    <cellStyle name="Normal 3 3 3 3 2 2" xfId="25637"/>
    <cellStyle name="Normal 3 3 3 3 2 3" xfId="25638"/>
    <cellStyle name="Normal 3 3 3 3 3" xfId="25639"/>
    <cellStyle name="Normal 3 3 3 3 3 2" xfId="25640"/>
    <cellStyle name="Normal 3 3 3 3 3 3" xfId="25641"/>
    <cellStyle name="Normal 3 3 3 3 4" xfId="25642"/>
    <cellStyle name="Normal 3 3 3 3 5" xfId="25643"/>
    <cellStyle name="Normal 3 3 3 3_Tabell 4.5-4.7" xfId="25635"/>
    <cellStyle name="Normal 3 3 3 4" xfId="25644"/>
    <cellStyle name="Normal 3 3 3 4 2" xfId="25645"/>
    <cellStyle name="Normal 3 3 3 4 2 2" xfId="25646"/>
    <cellStyle name="Normal 3 3 3 4 2 3" xfId="25647"/>
    <cellStyle name="Normal 3 3 3 4 3" xfId="25648"/>
    <cellStyle name="Normal 3 3 3 4 3 2" xfId="25649"/>
    <cellStyle name="Normal 3 3 3 4 3 3" xfId="25650"/>
    <cellStyle name="Normal 3 3 3 4 4" xfId="25651"/>
    <cellStyle name="Normal 3 3 3 4 5" xfId="25652"/>
    <cellStyle name="Normal 3 3 3 5" xfId="25653"/>
    <cellStyle name="Normal 3 3 3 5 2" xfId="25654"/>
    <cellStyle name="Normal 3 3 3 5 3" xfId="25655"/>
    <cellStyle name="Normal 3 3 3 6" xfId="25656"/>
    <cellStyle name="Normal 3 3 3 6 2" xfId="25657"/>
    <cellStyle name="Normal 3 3 3 6 3" xfId="25658"/>
    <cellStyle name="Normal 3 3 3 7" xfId="25659"/>
    <cellStyle name="Normal 3 3 3 7 2" xfId="25660"/>
    <cellStyle name="Normal 3 3 3 8" xfId="25661"/>
    <cellStyle name="Normal 3 3 3 8 2" xfId="25662"/>
    <cellStyle name="Normal 3 3 3 9" xfId="25663"/>
    <cellStyle name="Normal 3 3 3_Tabell 4.5-4.7" xfId="25600"/>
    <cellStyle name="Normal 3 3 4" xfId="1462"/>
    <cellStyle name="Normal 3 3 4 10" xfId="25665"/>
    <cellStyle name="Normal 3 3 4 11" xfId="25666"/>
    <cellStyle name="Normal 3 3 4 2" xfId="1463"/>
    <cellStyle name="Normal 3 3 4 2 10" xfId="25668"/>
    <cellStyle name="Normal 3 3 4 2 2" xfId="1464"/>
    <cellStyle name="Normal 3 3 4 2 2 2" xfId="25670"/>
    <cellStyle name="Normal 3 3 4 2 2 2 2" xfId="25671"/>
    <cellStyle name="Normal 3 3 4 2 2 2 3" xfId="25672"/>
    <cellStyle name="Normal 3 3 4 2 2 3" xfId="25673"/>
    <cellStyle name="Normal 3 3 4 2 2 3 2" xfId="25674"/>
    <cellStyle name="Normal 3 3 4 2 2 3 3" xfId="25675"/>
    <cellStyle name="Normal 3 3 4 2 2 4" xfId="25676"/>
    <cellStyle name="Normal 3 3 4 2 2 5" xfId="25677"/>
    <cellStyle name="Normal 3 3 4 2 2_Tabell 4.5-4.7" xfId="25669"/>
    <cellStyle name="Normal 3 3 4 2 3" xfId="25678"/>
    <cellStyle name="Normal 3 3 4 2 3 2" xfId="25679"/>
    <cellStyle name="Normal 3 3 4 2 3 2 2" xfId="25680"/>
    <cellStyle name="Normal 3 3 4 2 3 2 3" xfId="25681"/>
    <cellStyle name="Normal 3 3 4 2 3 3" xfId="25682"/>
    <cellStyle name="Normal 3 3 4 2 3 3 2" xfId="25683"/>
    <cellStyle name="Normal 3 3 4 2 3 3 3" xfId="25684"/>
    <cellStyle name="Normal 3 3 4 2 3 4" xfId="25685"/>
    <cellStyle name="Normal 3 3 4 2 3 5" xfId="25686"/>
    <cellStyle name="Normal 3 3 4 2 4" xfId="25687"/>
    <cellStyle name="Normal 3 3 4 2 4 2" xfId="25688"/>
    <cellStyle name="Normal 3 3 4 2 4 3" xfId="25689"/>
    <cellStyle name="Normal 3 3 4 2 5" xfId="25690"/>
    <cellStyle name="Normal 3 3 4 2 5 2" xfId="25691"/>
    <cellStyle name="Normal 3 3 4 2 5 3" xfId="25692"/>
    <cellStyle name="Normal 3 3 4 2 6" xfId="25693"/>
    <cellStyle name="Normal 3 3 4 2 6 2" xfId="25694"/>
    <cellStyle name="Normal 3 3 4 2 7" xfId="25695"/>
    <cellStyle name="Normal 3 3 4 2 7 2" xfId="25696"/>
    <cellStyle name="Normal 3 3 4 2 8" xfId="25697"/>
    <cellStyle name="Normal 3 3 4 2 9" xfId="25698"/>
    <cellStyle name="Normal 3 3 4 2_Tabell 4.5-4.7" xfId="25667"/>
    <cellStyle name="Normal 3 3 4 3" xfId="1465"/>
    <cellStyle name="Normal 3 3 4 3 2" xfId="25700"/>
    <cellStyle name="Normal 3 3 4 3 2 2" xfId="25701"/>
    <cellStyle name="Normal 3 3 4 3 2 3" xfId="25702"/>
    <cellStyle name="Normal 3 3 4 3 3" xfId="25703"/>
    <cellStyle name="Normal 3 3 4 3 3 2" xfId="25704"/>
    <cellStyle name="Normal 3 3 4 3 3 3" xfId="25705"/>
    <cellStyle name="Normal 3 3 4 3 4" xfId="25706"/>
    <cellStyle name="Normal 3 3 4 3 5" xfId="25707"/>
    <cellStyle name="Normal 3 3 4 3_Tabell 4.5-4.7" xfId="25699"/>
    <cellStyle name="Normal 3 3 4 4" xfId="25708"/>
    <cellStyle name="Normal 3 3 4 4 2" xfId="25709"/>
    <cellStyle name="Normal 3 3 4 4 2 2" xfId="25710"/>
    <cellStyle name="Normal 3 3 4 4 2 3" xfId="25711"/>
    <cellStyle name="Normal 3 3 4 4 3" xfId="25712"/>
    <cellStyle name="Normal 3 3 4 4 3 2" xfId="25713"/>
    <cellStyle name="Normal 3 3 4 4 3 3" xfId="25714"/>
    <cellStyle name="Normal 3 3 4 4 4" xfId="25715"/>
    <cellStyle name="Normal 3 3 4 4 5" xfId="25716"/>
    <cellStyle name="Normal 3 3 4 5" xfId="25717"/>
    <cellStyle name="Normal 3 3 4 5 2" xfId="25718"/>
    <cellStyle name="Normal 3 3 4 5 3" xfId="25719"/>
    <cellStyle name="Normal 3 3 4 6" xfId="25720"/>
    <cellStyle name="Normal 3 3 4 6 2" xfId="25721"/>
    <cellStyle name="Normal 3 3 4 6 3" xfId="25722"/>
    <cellStyle name="Normal 3 3 4 7" xfId="25723"/>
    <cellStyle name="Normal 3 3 4 7 2" xfId="25724"/>
    <cellStyle name="Normal 3 3 4 8" xfId="25725"/>
    <cellStyle name="Normal 3 3 4 8 2" xfId="25726"/>
    <cellStyle name="Normal 3 3 4 9" xfId="25727"/>
    <cellStyle name="Normal 3 3 4_Tabell 4.5-4.7" xfId="25664"/>
    <cellStyle name="Normal 3 3 5" xfId="1466"/>
    <cellStyle name="Normal 3 3 5 10" xfId="25729"/>
    <cellStyle name="Normal 3 3 5 11" xfId="25730"/>
    <cellStyle name="Normal 3 3 5 2" xfId="1467"/>
    <cellStyle name="Normal 3 3 5 2 10" xfId="25732"/>
    <cellStyle name="Normal 3 3 5 2 2" xfId="1468"/>
    <cellStyle name="Normal 3 3 5 2 2 2" xfId="25734"/>
    <cellStyle name="Normal 3 3 5 2 2 2 2" xfId="25735"/>
    <cellStyle name="Normal 3 3 5 2 2 2 3" xfId="25736"/>
    <cellStyle name="Normal 3 3 5 2 2 3" xfId="25737"/>
    <cellStyle name="Normal 3 3 5 2 2 3 2" xfId="25738"/>
    <cellStyle name="Normal 3 3 5 2 2 3 3" xfId="25739"/>
    <cellStyle name="Normal 3 3 5 2 2 4" xfId="25740"/>
    <cellStyle name="Normal 3 3 5 2 2 5" xfId="25741"/>
    <cellStyle name="Normal 3 3 5 2 2_Tabell 4.5-4.7" xfId="25733"/>
    <cellStyle name="Normal 3 3 5 2 3" xfId="25742"/>
    <cellStyle name="Normal 3 3 5 2 3 2" xfId="25743"/>
    <cellStyle name="Normal 3 3 5 2 3 2 2" xfId="25744"/>
    <cellStyle name="Normal 3 3 5 2 3 2 3" xfId="25745"/>
    <cellStyle name="Normal 3 3 5 2 3 3" xfId="25746"/>
    <cellStyle name="Normal 3 3 5 2 3 3 2" xfId="25747"/>
    <cellStyle name="Normal 3 3 5 2 3 3 3" xfId="25748"/>
    <cellStyle name="Normal 3 3 5 2 3 4" xfId="25749"/>
    <cellStyle name="Normal 3 3 5 2 3 5" xfId="25750"/>
    <cellStyle name="Normal 3 3 5 2 4" xfId="25751"/>
    <cellStyle name="Normal 3 3 5 2 4 2" xfId="25752"/>
    <cellStyle name="Normal 3 3 5 2 4 3" xfId="25753"/>
    <cellStyle name="Normal 3 3 5 2 5" xfId="25754"/>
    <cellStyle name="Normal 3 3 5 2 5 2" xfId="25755"/>
    <cellStyle name="Normal 3 3 5 2 5 3" xfId="25756"/>
    <cellStyle name="Normal 3 3 5 2 6" xfId="25757"/>
    <cellStyle name="Normal 3 3 5 2 6 2" xfId="25758"/>
    <cellStyle name="Normal 3 3 5 2 7" xfId="25759"/>
    <cellStyle name="Normal 3 3 5 2 7 2" xfId="25760"/>
    <cellStyle name="Normal 3 3 5 2 8" xfId="25761"/>
    <cellStyle name="Normal 3 3 5 2 9" xfId="25762"/>
    <cellStyle name="Normal 3 3 5 2_Tabell 4.5-4.7" xfId="25731"/>
    <cellStyle name="Normal 3 3 5 3" xfId="1469"/>
    <cellStyle name="Normal 3 3 5 3 2" xfId="25764"/>
    <cellStyle name="Normal 3 3 5 3 2 2" xfId="25765"/>
    <cellStyle name="Normal 3 3 5 3 2 3" xfId="25766"/>
    <cellStyle name="Normal 3 3 5 3 3" xfId="25767"/>
    <cellStyle name="Normal 3 3 5 3 3 2" xfId="25768"/>
    <cellStyle name="Normal 3 3 5 3 3 3" xfId="25769"/>
    <cellStyle name="Normal 3 3 5 3 4" xfId="25770"/>
    <cellStyle name="Normal 3 3 5 3 5" xfId="25771"/>
    <cellStyle name="Normal 3 3 5 3_Tabell 4.5-4.7" xfId="25763"/>
    <cellStyle name="Normal 3 3 5 4" xfId="25772"/>
    <cellStyle name="Normal 3 3 5 4 2" xfId="25773"/>
    <cellStyle name="Normal 3 3 5 4 2 2" xfId="25774"/>
    <cellStyle name="Normal 3 3 5 4 2 3" xfId="25775"/>
    <cellStyle name="Normal 3 3 5 4 3" xfId="25776"/>
    <cellStyle name="Normal 3 3 5 4 3 2" xfId="25777"/>
    <cellStyle name="Normal 3 3 5 4 3 3" xfId="25778"/>
    <cellStyle name="Normal 3 3 5 4 4" xfId="25779"/>
    <cellStyle name="Normal 3 3 5 4 5" xfId="25780"/>
    <cellStyle name="Normal 3 3 5 5" xfId="25781"/>
    <cellStyle name="Normal 3 3 5 5 2" xfId="25782"/>
    <cellStyle name="Normal 3 3 5 5 3" xfId="25783"/>
    <cellStyle name="Normal 3 3 5 6" xfId="25784"/>
    <cellStyle name="Normal 3 3 5 6 2" xfId="25785"/>
    <cellStyle name="Normal 3 3 5 6 3" xfId="25786"/>
    <cellStyle name="Normal 3 3 5 7" xfId="25787"/>
    <cellStyle name="Normal 3 3 5 7 2" xfId="25788"/>
    <cellStyle name="Normal 3 3 5 8" xfId="25789"/>
    <cellStyle name="Normal 3 3 5 8 2" xfId="25790"/>
    <cellStyle name="Normal 3 3 5 9" xfId="25791"/>
    <cellStyle name="Normal 3 3 5_Tabell 4.5-4.7" xfId="25728"/>
    <cellStyle name="Normal 3 3 6" xfId="1470"/>
    <cellStyle name="Normal 3 3 6 10" xfId="25793"/>
    <cellStyle name="Normal 3 3 6 2" xfId="1471"/>
    <cellStyle name="Normal 3 3 6 2 2" xfId="25795"/>
    <cellStyle name="Normal 3 3 6 2 2 2" xfId="25796"/>
    <cellStyle name="Normal 3 3 6 2 2 3" xfId="25797"/>
    <cellStyle name="Normal 3 3 6 2 3" xfId="25798"/>
    <cellStyle name="Normal 3 3 6 2 3 2" xfId="25799"/>
    <cellStyle name="Normal 3 3 6 2 3 3" xfId="25800"/>
    <cellStyle name="Normal 3 3 6 2 4" xfId="25801"/>
    <cellStyle name="Normal 3 3 6 2 5" xfId="25802"/>
    <cellStyle name="Normal 3 3 6 2_Tabell 4.5-4.7" xfId="25794"/>
    <cellStyle name="Normal 3 3 6 3" xfId="25803"/>
    <cellStyle name="Normal 3 3 6 3 2" xfId="25804"/>
    <cellStyle name="Normal 3 3 6 3 2 2" xfId="25805"/>
    <cellStyle name="Normal 3 3 6 3 2 3" xfId="25806"/>
    <cellStyle name="Normal 3 3 6 3 3" xfId="25807"/>
    <cellStyle name="Normal 3 3 6 3 3 2" xfId="25808"/>
    <cellStyle name="Normal 3 3 6 3 3 3" xfId="25809"/>
    <cellStyle name="Normal 3 3 6 3 4" xfId="25810"/>
    <cellStyle name="Normal 3 3 6 3 5" xfId="25811"/>
    <cellStyle name="Normal 3 3 6 4" xfId="25812"/>
    <cellStyle name="Normal 3 3 6 4 2" xfId="25813"/>
    <cellStyle name="Normal 3 3 6 4 3" xfId="25814"/>
    <cellStyle name="Normal 3 3 6 5" xfId="25815"/>
    <cellStyle name="Normal 3 3 6 5 2" xfId="25816"/>
    <cellStyle name="Normal 3 3 6 5 3" xfId="25817"/>
    <cellStyle name="Normal 3 3 6 6" xfId="25818"/>
    <cellStyle name="Normal 3 3 6 6 2" xfId="25819"/>
    <cellStyle name="Normal 3 3 6 7" xfId="25820"/>
    <cellStyle name="Normal 3 3 6 7 2" xfId="25821"/>
    <cellStyle name="Normal 3 3 6 8" xfId="25822"/>
    <cellStyle name="Normal 3 3 6 9" xfId="25823"/>
    <cellStyle name="Normal 3 3 6_Tabell 4.5-4.7" xfId="25792"/>
    <cellStyle name="Normal 3 3 7" xfId="1472"/>
    <cellStyle name="Normal 3 3 7 10" xfId="25825"/>
    <cellStyle name="Normal 3 3 7 2" xfId="1473"/>
    <cellStyle name="Normal 3 3 7 2 2" xfId="25827"/>
    <cellStyle name="Normal 3 3 7 2 2 2" xfId="25828"/>
    <cellStyle name="Normal 3 3 7 2 2 3" xfId="25829"/>
    <cellStyle name="Normal 3 3 7 2 3" xfId="25830"/>
    <cellStyle name="Normal 3 3 7 2 3 2" xfId="25831"/>
    <cellStyle name="Normal 3 3 7 2 3 3" xfId="25832"/>
    <cellStyle name="Normal 3 3 7 2 4" xfId="25833"/>
    <cellStyle name="Normal 3 3 7 2 5" xfId="25834"/>
    <cellStyle name="Normal 3 3 7 2_Tabell 4.5-4.7" xfId="25826"/>
    <cellStyle name="Normal 3 3 7 3" xfId="25835"/>
    <cellStyle name="Normal 3 3 7 3 2" xfId="25836"/>
    <cellStyle name="Normal 3 3 7 3 2 2" xfId="25837"/>
    <cellStyle name="Normal 3 3 7 3 2 3" xfId="25838"/>
    <cellStyle name="Normal 3 3 7 3 3" xfId="25839"/>
    <cellStyle name="Normal 3 3 7 3 3 2" xfId="25840"/>
    <cellStyle name="Normal 3 3 7 3 3 3" xfId="25841"/>
    <cellStyle name="Normal 3 3 7 3 4" xfId="25842"/>
    <cellStyle name="Normal 3 3 7 3 5" xfId="25843"/>
    <cellStyle name="Normal 3 3 7 4" xfId="25844"/>
    <cellStyle name="Normal 3 3 7 4 2" xfId="25845"/>
    <cellStyle name="Normal 3 3 7 4 3" xfId="25846"/>
    <cellStyle name="Normal 3 3 7 5" xfId="25847"/>
    <cellStyle name="Normal 3 3 7 5 2" xfId="25848"/>
    <cellStyle name="Normal 3 3 7 5 3" xfId="25849"/>
    <cellStyle name="Normal 3 3 7 6" xfId="25850"/>
    <cellStyle name="Normal 3 3 7 6 2" xfId="25851"/>
    <cellStyle name="Normal 3 3 7 7" xfId="25852"/>
    <cellStyle name="Normal 3 3 7 7 2" xfId="25853"/>
    <cellStyle name="Normal 3 3 7 8" xfId="25854"/>
    <cellStyle name="Normal 3 3 7 9" xfId="25855"/>
    <cellStyle name="Normal 3 3 7_Tabell 4.5-4.7" xfId="25824"/>
    <cellStyle name="Normal 3 3 8" xfId="2008"/>
    <cellStyle name="Normal 3 3_Tabell 4.5-4.7" xfId="25406"/>
    <cellStyle name="Normal 3 4" xfId="1474"/>
    <cellStyle name="Normal 3 4 10" xfId="25857"/>
    <cellStyle name="Normal 3 4 10 2" xfId="25858"/>
    <cellStyle name="Normal 3 4 10 2 2" xfId="25859"/>
    <cellStyle name="Normal 3 4 10 2 3" xfId="25860"/>
    <cellStyle name="Normal 3 4 10 3" xfId="25861"/>
    <cellStyle name="Normal 3 4 10 3 2" xfId="25862"/>
    <cellStyle name="Normal 3 4 10 3 3" xfId="25863"/>
    <cellStyle name="Normal 3 4 10 4" xfId="25864"/>
    <cellStyle name="Normal 3 4 10 5" xfId="25865"/>
    <cellStyle name="Normal 3 4 11" xfId="25866"/>
    <cellStyle name="Normal 3 4 11 2" xfId="25867"/>
    <cellStyle name="Normal 3 4 11 2 2" xfId="25868"/>
    <cellStyle name="Normal 3 4 11 2 3" xfId="25869"/>
    <cellStyle name="Normal 3 4 11 3" xfId="25870"/>
    <cellStyle name="Normal 3 4 11 3 2" xfId="25871"/>
    <cellStyle name="Normal 3 4 11 3 3" xfId="25872"/>
    <cellStyle name="Normal 3 4 11 4" xfId="25873"/>
    <cellStyle name="Normal 3 4 11 5" xfId="25874"/>
    <cellStyle name="Normal 3 4 12" xfId="25875"/>
    <cellStyle name="Normal 3 4 12 2" xfId="25876"/>
    <cellStyle name="Normal 3 4 12 3" xfId="25877"/>
    <cellStyle name="Normal 3 4 13" xfId="25878"/>
    <cellStyle name="Normal 3 4 13 2" xfId="25879"/>
    <cellStyle name="Normal 3 4 13 3" xfId="25880"/>
    <cellStyle name="Normal 3 4 14" xfId="25881"/>
    <cellStyle name="Normal 3 4 14 2" xfId="25882"/>
    <cellStyle name="Normal 3 4 15" xfId="25883"/>
    <cellStyle name="Normal 3 4 15 2" xfId="25884"/>
    <cellStyle name="Normal 3 4 16" xfId="25885"/>
    <cellStyle name="Normal 3 4 17" xfId="25886"/>
    <cellStyle name="Normal 3 4 18" xfId="25887"/>
    <cellStyle name="Normal 3 4 2" xfId="1475"/>
    <cellStyle name="Normal 3 4 2 10" xfId="25889"/>
    <cellStyle name="Normal 3 4 2 10 2" xfId="25890"/>
    <cellStyle name="Normal 3 4 2 10 3" xfId="25891"/>
    <cellStyle name="Normal 3 4 2 11" xfId="25892"/>
    <cellStyle name="Normal 3 4 2 11 2" xfId="25893"/>
    <cellStyle name="Normal 3 4 2 11 3" xfId="25894"/>
    <cellStyle name="Normal 3 4 2 12" xfId="25895"/>
    <cellStyle name="Normal 3 4 2 12 2" xfId="25896"/>
    <cellStyle name="Normal 3 4 2 13" xfId="25897"/>
    <cellStyle name="Normal 3 4 2 13 2" xfId="25898"/>
    <cellStyle name="Normal 3 4 2 14" xfId="25899"/>
    <cellStyle name="Normal 3 4 2 15" xfId="25900"/>
    <cellStyle name="Normal 3 4 2 16" xfId="25901"/>
    <cellStyle name="Normal 3 4 2 2" xfId="1476"/>
    <cellStyle name="Normal 3 4 2 2 10" xfId="25903"/>
    <cellStyle name="Normal 3 4 2 2 10 2" xfId="25904"/>
    <cellStyle name="Normal 3 4 2 2 11" xfId="25905"/>
    <cellStyle name="Normal 3 4 2 2 12" xfId="25906"/>
    <cellStyle name="Normal 3 4 2 2 13" xfId="25907"/>
    <cellStyle name="Normal 3 4 2 2 2" xfId="1477"/>
    <cellStyle name="Normal 3 4 2 2 2 10" xfId="25909"/>
    <cellStyle name="Normal 3 4 2 2 2 2" xfId="1478"/>
    <cellStyle name="Normal 3 4 2 2 2 2 2" xfId="25911"/>
    <cellStyle name="Normal 3 4 2 2 2 2 2 2" xfId="25912"/>
    <cellStyle name="Normal 3 4 2 2 2 2 2 3" xfId="25913"/>
    <cellStyle name="Normal 3 4 2 2 2 2 3" xfId="25914"/>
    <cellStyle name="Normal 3 4 2 2 2 2 3 2" xfId="25915"/>
    <cellStyle name="Normal 3 4 2 2 2 2 3 3" xfId="25916"/>
    <cellStyle name="Normal 3 4 2 2 2 2 4" xfId="25917"/>
    <cellStyle name="Normal 3 4 2 2 2 2 5" xfId="25918"/>
    <cellStyle name="Normal 3 4 2 2 2 2_Tabell 4.5-4.7" xfId="25910"/>
    <cellStyle name="Normal 3 4 2 2 2 3" xfId="25919"/>
    <cellStyle name="Normal 3 4 2 2 2 3 2" xfId="25920"/>
    <cellStyle name="Normal 3 4 2 2 2 3 2 2" xfId="25921"/>
    <cellStyle name="Normal 3 4 2 2 2 3 2 3" xfId="25922"/>
    <cellStyle name="Normal 3 4 2 2 2 3 3" xfId="25923"/>
    <cellStyle name="Normal 3 4 2 2 2 3 3 2" xfId="25924"/>
    <cellStyle name="Normal 3 4 2 2 2 3 3 3" xfId="25925"/>
    <cellStyle name="Normal 3 4 2 2 2 3 4" xfId="25926"/>
    <cellStyle name="Normal 3 4 2 2 2 3 5" xfId="25927"/>
    <cellStyle name="Normal 3 4 2 2 2 4" xfId="25928"/>
    <cellStyle name="Normal 3 4 2 2 2 4 2" xfId="25929"/>
    <cellStyle name="Normal 3 4 2 2 2 4 3" xfId="25930"/>
    <cellStyle name="Normal 3 4 2 2 2 5" xfId="25931"/>
    <cellStyle name="Normal 3 4 2 2 2 5 2" xfId="25932"/>
    <cellStyle name="Normal 3 4 2 2 2 5 3" xfId="25933"/>
    <cellStyle name="Normal 3 4 2 2 2 6" xfId="25934"/>
    <cellStyle name="Normal 3 4 2 2 2 6 2" xfId="25935"/>
    <cellStyle name="Normal 3 4 2 2 2 7" xfId="25936"/>
    <cellStyle name="Normal 3 4 2 2 2 7 2" xfId="25937"/>
    <cellStyle name="Normal 3 4 2 2 2 8" xfId="25938"/>
    <cellStyle name="Normal 3 4 2 2 2 9" xfId="25939"/>
    <cellStyle name="Normal 3 4 2 2 2_Tabell 4.5-4.7" xfId="25908"/>
    <cellStyle name="Normal 3 4 2 2 3" xfId="1479"/>
    <cellStyle name="Normal 3 4 2 2 3 2" xfId="25941"/>
    <cellStyle name="Normal 3 4 2 2 3 2 2" xfId="25942"/>
    <cellStyle name="Normal 3 4 2 2 3 2 3" xfId="25943"/>
    <cellStyle name="Normal 3 4 2 2 3 3" xfId="25944"/>
    <cellStyle name="Normal 3 4 2 2 3 3 2" xfId="25945"/>
    <cellStyle name="Normal 3 4 2 2 3 3 3" xfId="25946"/>
    <cellStyle name="Normal 3 4 2 2 3 4" xfId="25947"/>
    <cellStyle name="Normal 3 4 2 2 3 5" xfId="25948"/>
    <cellStyle name="Normal 3 4 2 2 3_Tabell 4.5-4.7" xfId="25940"/>
    <cellStyle name="Normal 3 4 2 2 4" xfId="25949"/>
    <cellStyle name="Normal 3 4 2 2 4 2" xfId="25950"/>
    <cellStyle name="Normal 3 4 2 2 4 2 2" xfId="25951"/>
    <cellStyle name="Normal 3 4 2 2 4 2 3" xfId="25952"/>
    <cellStyle name="Normal 3 4 2 2 4 3" xfId="25953"/>
    <cellStyle name="Normal 3 4 2 2 4 3 2" xfId="25954"/>
    <cellStyle name="Normal 3 4 2 2 4 3 3" xfId="25955"/>
    <cellStyle name="Normal 3 4 2 2 4 4" xfId="25956"/>
    <cellStyle name="Normal 3 4 2 2 4 5" xfId="25957"/>
    <cellStyle name="Normal 3 4 2 2 5" xfId="25958"/>
    <cellStyle name="Normal 3 4 2 2 5 2" xfId="25959"/>
    <cellStyle name="Normal 3 4 2 2 5 2 2" xfId="25960"/>
    <cellStyle name="Normal 3 4 2 2 5 2 3" xfId="25961"/>
    <cellStyle name="Normal 3 4 2 2 5 3" xfId="25962"/>
    <cellStyle name="Normal 3 4 2 2 5 3 2" xfId="25963"/>
    <cellStyle name="Normal 3 4 2 2 5 3 3" xfId="25964"/>
    <cellStyle name="Normal 3 4 2 2 5 4" xfId="25965"/>
    <cellStyle name="Normal 3 4 2 2 5 5" xfId="25966"/>
    <cellStyle name="Normal 3 4 2 2 6" xfId="25967"/>
    <cellStyle name="Normal 3 4 2 2 6 2" xfId="25968"/>
    <cellStyle name="Normal 3 4 2 2 6 2 2" xfId="25969"/>
    <cellStyle name="Normal 3 4 2 2 6 2 3" xfId="25970"/>
    <cellStyle name="Normal 3 4 2 2 6 3" xfId="25971"/>
    <cellStyle name="Normal 3 4 2 2 6 3 2" xfId="25972"/>
    <cellStyle name="Normal 3 4 2 2 6 3 3" xfId="25973"/>
    <cellStyle name="Normal 3 4 2 2 6 4" xfId="25974"/>
    <cellStyle name="Normal 3 4 2 2 6 5" xfId="25975"/>
    <cellStyle name="Normal 3 4 2 2 7" xfId="25976"/>
    <cellStyle name="Normal 3 4 2 2 7 2" xfId="25977"/>
    <cellStyle name="Normal 3 4 2 2 7 3" xfId="25978"/>
    <cellStyle name="Normal 3 4 2 2 8" xfId="25979"/>
    <cellStyle name="Normal 3 4 2 2 8 2" xfId="25980"/>
    <cellStyle name="Normal 3 4 2 2 8 3" xfId="25981"/>
    <cellStyle name="Normal 3 4 2 2 9" xfId="25982"/>
    <cellStyle name="Normal 3 4 2 2 9 2" xfId="25983"/>
    <cellStyle name="Normal 3 4 2 2_Tabell 4.5-4.7" xfId="25902"/>
    <cellStyle name="Normal 3 4 2 3" xfId="1480"/>
    <cellStyle name="Normal 3 4 2 3 10" xfId="25985"/>
    <cellStyle name="Normal 3 4 2 3 11" xfId="25986"/>
    <cellStyle name="Normal 3 4 2 3 2" xfId="1481"/>
    <cellStyle name="Normal 3 4 2 3 2 10" xfId="25988"/>
    <cellStyle name="Normal 3 4 2 3 2 2" xfId="1482"/>
    <cellStyle name="Normal 3 4 2 3 2 2 2" xfId="25990"/>
    <cellStyle name="Normal 3 4 2 3 2 2 2 2" xfId="25991"/>
    <cellStyle name="Normal 3 4 2 3 2 2 2 3" xfId="25992"/>
    <cellStyle name="Normal 3 4 2 3 2 2 3" xfId="25993"/>
    <cellStyle name="Normal 3 4 2 3 2 2 3 2" xfId="25994"/>
    <cellStyle name="Normal 3 4 2 3 2 2 3 3" xfId="25995"/>
    <cellStyle name="Normal 3 4 2 3 2 2 4" xfId="25996"/>
    <cellStyle name="Normal 3 4 2 3 2 2 5" xfId="25997"/>
    <cellStyle name="Normal 3 4 2 3 2 2_Tabell 4.5-4.7" xfId="25989"/>
    <cellStyle name="Normal 3 4 2 3 2 3" xfId="25998"/>
    <cellStyle name="Normal 3 4 2 3 2 3 2" xfId="25999"/>
    <cellStyle name="Normal 3 4 2 3 2 3 2 2" xfId="26000"/>
    <cellStyle name="Normal 3 4 2 3 2 3 2 3" xfId="26001"/>
    <cellStyle name="Normal 3 4 2 3 2 3 3" xfId="26002"/>
    <cellStyle name="Normal 3 4 2 3 2 3 3 2" xfId="26003"/>
    <cellStyle name="Normal 3 4 2 3 2 3 3 3" xfId="26004"/>
    <cellStyle name="Normal 3 4 2 3 2 3 4" xfId="26005"/>
    <cellStyle name="Normal 3 4 2 3 2 3 5" xfId="26006"/>
    <cellStyle name="Normal 3 4 2 3 2 4" xfId="26007"/>
    <cellStyle name="Normal 3 4 2 3 2 4 2" xfId="26008"/>
    <cellStyle name="Normal 3 4 2 3 2 4 3" xfId="26009"/>
    <cellStyle name="Normal 3 4 2 3 2 5" xfId="26010"/>
    <cellStyle name="Normal 3 4 2 3 2 5 2" xfId="26011"/>
    <cellStyle name="Normal 3 4 2 3 2 5 3" xfId="26012"/>
    <cellStyle name="Normal 3 4 2 3 2 6" xfId="26013"/>
    <cellStyle name="Normal 3 4 2 3 2 6 2" xfId="26014"/>
    <cellStyle name="Normal 3 4 2 3 2 7" xfId="26015"/>
    <cellStyle name="Normal 3 4 2 3 2 7 2" xfId="26016"/>
    <cellStyle name="Normal 3 4 2 3 2 8" xfId="26017"/>
    <cellStyle name="Normal 3 4 2 3 2 9" xfId="26018"/>
    <cellStyle name="Normal 3 4 2 3 2_Tabell 4.5-4.7" xfId="25987"/>
    <cellStyle name="Normal 3 4 2 3 3" xfId="1483"/>
    <cellStyle name="Normal 3 4 2 3 3 2" xfId="26020"/>
    <cellStyle name="Normal 3 4 2 3 3 2 2" xfId="26021"/>
    <cellStyle name="Normal 3 4 2 3 3 2 3" xfId="26022"/>
    <cellStyle name="Normal 3 4 2 3 3 3" xfId="26023"/>
    <cellStyle name="Normal 3 4 2 3 3 3 2" xfId="26024"/>
    <cellStyle name="Normal 3 4 2 3 3 3 3" xfId="26025"/>
    <cellStyle name="Normal 3 4 2 3 3 4" xfId="26026"/>
    <cellStyle name="Normal 3 4 2 3 3 5" xfId="26027"/>
    <cellStyle name="Normal 3 4 2 3 3_Tabell 4.5-4.7" xfId="26019"/>
    <cellStyle name="Normal 3 4 2 3 4" xfId="26028"/>
    <cellStyle name="Normal 3 4 2 3 4 2" xfId="26029"/>
    <cellStyle name="Normal 3 4 2 3 4 2 2" xfId="26030"/>
    <cellStyle name="Normal 3 4 2 3 4 2 3" xfId="26031"/>
    <cellStyle name="Normal 3 4 2 3 4 3" xfId="26032"/>
    <cellStyle name="Normal 3 4 2 3 4 3 2" xfId="26033"/>
    <cellStyle name="Normal 3 4 2 3 4 3 3" xfId="26034"/>
    <cellStyle name="Normal 3 4 2 3 4 4" xfId="26035"/>
    <cellStyle name="Normal 3 4 2 3 4 5" xfId="26036"/>
    <cellStyle name="Normal 3 4 2 3 5" xfId="26037"/>
    <cellStyle name="Normal 3 4 2 3 5 2" xfId="26038"/>
    <cellStyle name="Normal 3 4 2 3 5 3" xfId="26039"/>
    <cellStyle name="Normal 3 4 2 3 6" xfId="26040"/>
    <cellStyle name="Normal 3 4 2 3 6 2" xfId="26041"/>
    <cellStyle name="Normal 3 4 2 3 6 3" xfId="26042"/>
    <cellStyle name="Normal 3 4 2 3 7" xfId="26043"/>
    <cellStyle name="Normal 3 4 2 3 7 2" xfId="26044"/>
    <cellStyle name="Normal 3 4 2 3 8" xfId="26045"/>
    <cellStyle name="Normal 3 4 2 3 8 2" xfId="26046"/>
    <cellStyle name="Normal 3 4 2 3 9" xfId="26047"/>
    <cellStyle name="Normal 3 4 2 3_Tabell 4.5-4.7" xfId="25984"/>
    <cellStyle name="Normal 3 4 2 4" xfId="1484"/>
    <cellStyle name="Normal 3 4 2 4 10" xfId="26049"/>
    <cellStyle name="Normal 3 4 2 4 2" xfId="1485"/>
    <cellStyle name="Normal 3 4 2 4 2 2" xfId="26051"/>
    <cellStyle name="Normal 3 4 2 4 2 2 2" xfId="26052"/>
    <cellStyle name="Normal 3 4 2 4 2 2 3" xfId="26053"/>
    <cellStyle name="Normal 3 4 2 4 2 3" xfId="26054"/>
    <cellStyle name="Normal 3 4 2 4 2 3 2" xfId="26055"/>
    <cellStyle name="Normal 3 4 2 4 2 3 3" xfId="26056"/>
    <cellStyle name="Normal 3 4 2 4 2 4" xfId="26057"/>
    <cellStyle name="Normal 3 4 2 4 2 5" xfId="26058"/>
    <cellStyle name="Normal 3 4 2 4 2_Tabell 4.5-4.7" xfId="26050"/>
    <cellStyle name="Normal 3 4 2 4 3" xfId="26059"/>
    <cellStyle name="Normal 3 4 2 4 3 2" xfId="26060"/>
    <cellStyle name="Normal 3 4 2 4 3 2 2" xfId="26061"/>
    <cellStyle name="Normal 3 4 2 4 3 2 3" xfId="26062"/>
    <cellStyle name="Normal 3 4 2 4 3 3" xfId="26063"/>
    <cellStyle name="Normal 3 4 2 4 3 3 2" xfId="26064"/>
    <cellStyle name="Normal 3 4 2 4 3 3 3" xfId="26065"/>
    <cellStyle name="Normal 3 4 2 4 3 4" xfId="26066"/>
    <cellStyle name="Normal 3 4 2 4 3 5" xfId="26067"/>
    <cellStyle name="Normal 3 4 2 4 4" xfId="26068"/>
    <cellStyle name="Normal 3 4 2 4 4 2" xfId="26069"/>
    <cellStyle name="Normal 3 4 2 4 4 3" xfId="26070"/>
    <cellStyle name="Normal 3 4 2 4 5" xfId="26071"/>
    <cellStyle name="Normal 3 4 2 4 5 2" xfId="26072"/>
    <cellStyle name="Normal 3 4 2 4 5 3" xfId="26073"/>
    <cellStyle name="Normal 3 4 2 4 6" xfId="26074"/>
    <cellStyle name="Normal 3 4 2 4 6 2" xfId="26075"/>
    <cellStyle name="Normal 3 4 2 4 7" xfId="26076"/>
    <cellStyle name="Normal 3 4 2 4 7 2" xfId="26077"/>
    <cellStyle name="Normal 3 4 2 4 8" xfId="26078"/>
    <cellStyle name="Normal 3 4 2 4 9" xfId="26079"/>
    <cellStyle name="Normal 3 4 2 4_Tabell 4.5-4.7" xfId="26048"/>
    <cellStyle name="Normal 3 4 2 5" xfId="1486"/>
    <cellStyle name="Normal 3 4 2 5 10" xfId="26081"/>
    <cellStyle name="Normal 3 4 2 5 2" xfId="1487"/>
    <cellStyle name="Normal 3 4 2 5 2 2" xfId="26083"/>
    <cellStyle name="Normal 3 4 2 5 2 2 2" xfId="26084"/>
    <cellStyle name="Normal 3 4 2 5 2 2 3" xfId="26085"/>
    <cellStyle name="Normal 3 4 2 5 2 3" xfId="26086"/>
    <cellStyle name="Normal 3 4 2 5 2 3 2" xfId="26087"/>
    <cellStyle name="Normal 3 4 2 5 2 3 3" xfId="26088"/>
    <cellStyle name="Normal 3 4 2 5 2 4" xfId="26089"/>
    <cellStyle name="Normal 3 4 2 5 2 5" xfId="26090"/>
    <cellStyle name="Normal 3 4 2 5 2_Tabell 4.5-4.7" xfId="26082"/>
    <cellStyle name="Normal 3 4 2 5 3" xfId="26091"/>
    <cellStyle name="Normal 3 4 2 5 3 2" xfId="26092"/>
    <cellStyle name="Normal 3 4 2 5 3 2 2" xfId="26093"/>
    <cellStyle name="Normal 3 4 2 5 3 2 3" xfId="26094"/>
    <cellStyle name="Normal 3 4 2 5 3 3" xfId="26095"/>
    <cellStyle name="Normal 3 4 2 5 3 3 2" xfId="26096"/>
    <cellStyle name="Normal 3 4 2 5 3 3 3" xfId="26097"/>
    <cellStyle name="Normal 3 4 2 5 3 4" xfId="26098"/>
    <cellStyle name="Normal 3 4 2 5 3 5" xfId="26099"/>
    <cellStyle name="Normal 3 4 2 5 4" xfId="26100"/>
    <cellStyle name="Normal 3 4 2 5 4 2" xfId="26101"/>
    <cellStyle name="Normal 3 4 2 5 4 3" xfId="26102"/>
    <cellStyle name="Normal 3 4 2 5 5" xfId="26103"/>
    <cellStyle name="Normal 3 4 2 5 5 2" xfId="26104"/>
    <cellStyle name="Normal 3 4 2 5 5 3" xfId="26105"/>
    <cellStyle name="Normal 3 4 2 5 6" xfId="26106"/>
    <cellStyle name="Normal 3 4 2 5 6 2" xfId="26107"/>
    <cellStyle name="Normal 3 4 2 5 7" xfId="26108"/>
    <cellStyle name="Normal 3 4 2 5 7 2" xfId="26109"/>
    <cellStyle name="Normal 3 4 2 5 8" xfId="26110"/>
    <cellStyle name="Normal 3 4 2 5 9" xfId="26111"/>
    <cellStyle name="Normal 3 4 2 5_Tabell 4.5-4.7" xfId="26080"/>
    <cellStyle name="Normal 3 4 2 6" xfId="1488"/>
    <cellStyle name="Normal 3 4 2 6 2" xfId="26113"/>
    <cellStyle name="Normal 3 4 2 6 2 2" xfId="26114"/>
    <cellStyle name="Normal 3 4 2 6 2 3" xfId="26115"/>
    <cellStyle name="Normal 3 4 2 6 3" xfId="26116"/>
    <cellStyle name="Normal 3 4 2 6 3 2" xfId="26117"/>
    <cellStyle name="Normal 3 4 2 6 3 3" xfId="26118"/>
    <cellStyle name="Normal 3 4 2 6 4" xfId="26119"/>
    <cellStyle name="Normal 3 4 2 6 5" xfId="26120"/>
    <cellStyle name="Normal 3 4 2 6_Tabell 4.5-4.7" xfId="26112"/>
    <cellStyle name="Normal 3 4 2 7" xfId="26121"/>
    <cellStyle name="Normal 3 4 2 7 2" xfId="26122"/>
    <cellStyle name="Normal 3 4 2 7 2 2" xfId="26123"/>
    <cellStyle name="Normal 3 4 2 7 2 3" xfId="26124"/>
    <cellStyle name="Normal 3 4 2 7 3" xfId="26125"/>
    <cellStyle name="Normal 3 4 2 7 3 2" xfId="26126"/>
    <cellStyle name="Normal 3 4 2 7 3 3" xfId="26127"/>
    <cellStyle name="Normal 3 4 2 7 4" xfId="26128"/>
    <cellStyle name="Normal 3 4 2 7 5" xfId="26129"/>
    <cellStyle name="Normal 3 4 2 8" xfId="26130"/>
    <cellStyle name="Normal 3 4 2 8 2" xfId="26131"/>
    <cellStyle name="Normal 3 4 2 8 2 2" xfId="26132"/>
    <cellStyle name="Normal 3 4 2 8 2 3" xfId="26133"/>
    <cellStyle name="Normal 3 4 2 8 3" xfId="26134"/>
    <cellStyle name="Normal 3 4 2 8 3 2" xfId="26135"/>
    <cellStyle name="Normal 3 4 2 8 3 3" xfId="26136"/>
    <cellStyle name="Normal 3 4 2 8 4" xfId="26137"/>
    <cellStyle name="Normal 3 4 2 8 5" xfId="26138"/>
    <cellStyle name="Normal 3 4 2 9" xfId="26139"/>
    <cellStyle name="Normal 3 4 2 9 2" xfId="26140"/>
    <cellStyle name="Normal 3 4 2 9 2 2" xfId="26141"/>
    <cellStyle name="Normal 3 4 2 9 2 3" xfId="26142"/>
    <cellStyle name="Normal 3 4 2 9 3" xfId="26143"/>
    <cellStyle name="Normal 3 4 2 9 3 2" xfId="26144"/>
    <cellStyle name="Normal 3 4 2 9 3 3" xfId="26145"/>
    <cellStyle name="Normal 3 4 2 9 4" xfId="26146"/>
    <cellStyle name="Normal 3 4 2 9 5" xfId="26147"/>
    <cellStyle name="Normal 3 4 2_Tabell 4.5-4.7" xfId="25888"/>
    <cellStyle name="Normal 3 4 3" xfId="1489"/>
    <cellStyle name="Normal 3 4 3 10" xfId="26149"/>
    <cellStyle name="Normal 3 4 3 10 2" xfId="26150"/>
    <cellStyle name="Normal 3 4 3 11" xfId="26151"/>
    <cellStyle name="Normal 3 4 3 12" xfId="26152"/>
    <cellStyle name="Normal 3 4 3 13" xfId="26153"/>
    <cellStyle name="Normal 3 4 3 2" xfId="1490"/>
    <cellStyle name="Normal 3 4 3 2 10" xfId="26155"/>
    <cellStyle name="Normal 3 4 3 2 2" xfId="1491"/>
    <cellStyle name="Normal 3 4 3 2 2 2" xfId="26157"/>
    <cellStyle name="Normal 3 4 3 2 2 2 2" xfId="26158"/>
    <cellStyle name="Normal 3 4 3 2 2 2 3" xfId="26159"/>
    <cellStyle name="Normal 3 4 3 2 2 3" xfId="26160"/>
    <cellStyle name="Normal 3 4 3 2 2 3 2" xfId="26161"/>
    <cellStyle name="Normal 3 4 3 2 2 3 3" xfId="26162"/>
    <cellStyle name="Normal 3 4 3 2 2 4" xfId="26163"/>
    <cellStyle name="Normal 3 4 3 2 2 5" xfId="26164"/>
    <cellStyle name="Normal 3 4 3 2 2_Tabell 4.5-4.7" xfId="26156"/>
    <cellStyle name="Normal 3 4 3 2 3" xfId="26165"/>
    <cellStyle name="Normal 3 4 3 2 3 2" xfId="26166"/>
    <cellStyle name="Normal 3 4 3 2 3 2 2" xfId="26167"/>
    <cellStyle name="Normal 3 4 3 2 3 2 3" xfId="26168"/>
    <cellStyle name="Normal 3 4 3 2 3 3" xfId="26169"/>
    <cellStyle name="Normal 3 4 3 2 3 3 2" xfId="26170"/>
    <cellStyle name="Normal 3 4 3 2 3 3 3" xfId="26171"/>
    <cellStyle name="Normal 3 4 3 2 3 4" xfId="26172"/>
    <cellStyle name="Normal 3 4 3 2 3 5" xfId="26173"/>
    <cellStyle name="Normal 3 4 3 2 4" xfId="26174"/>
    <cellStyle name="Normal 3 4 3 2 4 2" xfId="26175"/>
    <cellStyle name="Normal 3 4 3 2 4 3" xfId="26176"/>
    <cellStyle name="Normal 3 4 3 2 5" xfId="26177"/>
    <cellStyle name="Normal 3 4 3 2 5 2" xfId="26178"/>
    <cellStyle name="Normal 3 4 3 2 5 3" xfId="26179"/>
    <cellStyle name="Normal 3 4 3 2 6" xfId="26180"/>
    <cellStyle name="Normal 3 4 3 2 6 2" xfId="26181"/>
    <cellStyle name="Normal 3 4 3 2 7" xfId="26182"/>
    <cellStyle name="Normal 3 4 3 2 7 2" xfId="26183"/>
    <cellStyle name="Normal 3 4 3 2 8" xfId="26184"/>
    <cellStyle name="Normal 3 4 3 2 9" xfId="26185"/>
    <cellStyle name="Normal 3 4 3 2_Tabell 4.5-4.7" xfId="26154"/>
    <cellStyle name="Normal 3 4 3 3" xfId="1492"/>
    <cellStyle name="Normal 3 4 3 3 2" xfId="26187"/>
    <cellStyle name="Normal 3 4 3 3 2 2" xfId="26188"/>
    <cellStyle name="Normal 3 4 3 3 2 3" xfId="26189"/>
    <cellStyle name="Normal 3 4 3 3 3" xfId="26190"/>
    <cellStyle name="Normal 3 4 3 3 3 2" xfId="26191"/>
    <cellStyle name="Normal 3 4 3 3 3 3" xfId="26192"/>
    <cellStyle name="Normal 3 4 3 3 4" xfId="26193"/>
    <cellStyle name="Normal 3 4 3 3 5" xfId="26194"/>
    <cellStyle name="Normal 3 4 3 3_Tabell 4.5-4.7" xfId="26186"/>
    <cellStyle name="Normal 3 4 3 4" xfId="26195"/>
    <cellStyle name="Normal 3 4 3 4 2" xfId="26196"/>
    <cellStyle name="Normal 3 4 3 4 2 2" xfId="26197"/>
    <cellStyle name="Normal 3 4 3 4 2 3" xfId="26198"/>
    <cellStyle name="Normal 3 4 3 4 3" xfId="26199"/>
    <cellStyle name="Normal 3 4 3 4 3 2" xfId="26200"/>
    <cellStyle name="Normal 3 4 3 4 3 3" xfId="26201"/>
    <cellStyle name="Normal 3 4 3 4 4" xfId="26202"/>
    <cellStyle name="Normal 3 4 3 4 5" xfId="26203"/>
    <cellStyle name="Normal 3 4 3 5" xfId="26204"/>
    <cellStyle name="Normal 3 4 3 5 2" xfId="26205"/>
    <cellStyle name="Normal 3 4 3 5 2 2" xfId="26206"/>
    <cellStyle name="Normal 3 4 3 5 2 3" xfId="26207"/>
    <cellStyle name="Normal 3 4 3 5 3" xfId="26208"/>
    <cellStyle name="Normal 3 4 3 5 3 2" xfId="26209"/>
    <cellStyle name="Normal 3 4 3 5 3 3" xfId="26210"/>
    <cellStyle name="Normal 3 4 3 5 4" xfId="26211"/>
    <cellStyle name="Normal 3 4 3 5 5" xfId="26212"/>
    <cellStyle name="Normal 3 4 3 6" xfId="26213"/>
    <cellStyle name="Normal 3 4 3 6 2" xfId="26214"/>
    <cellStyle name="Normal 3 4 3 6 2 2" xfId="26215"/>
    <cellStyle name="Normal 3 4 3 6 2 3" xfId="26216"/>
    <cellStyle name="Normal 3 4 3 6 3" xfId="26217"/>
    <cellStyle name="Normal 3 4 3 6 3 2" xfId="26218"/>
    <cellStyle name="Normal 3 4 3 6 3 3" xfId="26219"/>
    <cellStyle name="Normal 3 4 3 6 4" xfId="26220"/>
    <cellStyle name="Normal 3 4 3 6 5" xfId="26221"/>
    <cellStyle name="Normal 3 4 3 7" xfId="26222"/>
    <cellStyle name="Normal 3 4 3 7 2" xfId="26223"/>
    <cellStyle name="Normal 3 4 3 7 3" xfId="26224"/>
    <cellStyle name="Normal 3 4 3 8" xfId="26225"/>
    <cellStyle name="Normal 3 4 3 8 2" xfId="26226"/>
    <cellStyle name="Normal 3 4 3 8 3" xfId="26227"/>
    <cellStyle name="Normal 3 4 3 9" xfId="26228"/>
    <cellStyle name="Normal 3 4 3 9 2" xfId="26229"/>
    <cellStyle name="Normal 3 4 3_Tabell 4.5-4.7" xfId="26148"/>
    <cellStyle name="Normal 3 4 4" xfId="1493"/>
    <cellStyle name="Normal 3 4 4 10" xfId="26231"/>
    <cellStyle name="Normal 3 4 4 11" xfId="26232"/>
    <cellStyle name="Normal 3 4 4 2" xfId="1494"/>
    <cellStyle name="Normal 3 4 4 2 10" xfId="26234"/>
    <cellStyle name="Normal 3 4 4 2 2" xfId="1495"/>
    <cellStyle name="Normal 3 4 4 2 2 2" xfId="26236"/>
    <cellStyle name="Normal 3 4 4 2 2 2 2" xfId="26237"/>
    <cellStyle name="Normal 3 4 4 2 2 2 3" xfId="26238"/>
    <cellStyle name="Normal 3 4 4 2 2 3" xfId="26239"/>
    <cellStyle name="Normal 3 4 4 2 2 3 2" xfId="26240"/>
    <cellStyle name="Normal 3 4 4 2 2 3 3" xfId="26241"/>
    <cellStyle name="Normal 3 4 4 2 2 4" xfId="26242"/>
    <cellStyle name="Normal 3 4 4 2 2 5" xfId="26243"/>
    <cellStyle name="Normal 3 4 4 2 2_Tabell 4.5-4.7" xfId="26235"/>
    <cellStyle name="Normal 3 4 4 2 3" xfId="26244"/>
    <cellStyle name="Normal 3 4 4 2 3 2" xfId="26245"/>
    <cellStyle name="Normal 3 4 4 2 3 2 2" xfId="26246"/>
    <cellStyle name="Normal 3 4 4 2 3 2 3" xfId="26247"/>
    <cellStyle name="Normal 3 4 4 2 3 3" xfId="26248"/>
    <cellStyle name="Normal 3 4 4 2 3 3 2" xfId="26249"/>
    <cellStyle name="Normal 3 4 4 2 3 3 3" xfId="26250"/>
    <cellStyle name="Normal 3 4 4 2 3 4" xfId="26251"/>
    <cellStyle name="Normal 3 4 4 2 3 5" xfId="26252"/>
    <cellStyle name="Normal 3 4 4 2 4" xfId="26253"/>
    <cellStyle name="Normal 3 4 4 2 4 2" xfId="26254"/>
    <cellStyle name="Normal 3 4 4 2 4 3" xfId="26255"/>
    <cellStyle name="Normal 3 4 4 2 5" xfId="26256"/>
    <cellStyle name="Normal 3 4 4 2 5 2" xfId="26257"/>
    <cellStyle name="Normal 3 4 4 2 5 3" xfId="26258"/>
    <cellStyle name="Normal 3 4 4 2 6" xfId="26259"/>
    <cellStyle name="Normal 3 4 4 2 6 2" xfId="26260"/>
    <cellStyle name="Normal 3 4 4 2 7" xfId="26261"/>
    <cellStyle name="Normal 3 4 4 2 7 2" xfId="26262"/>
    <cellStyle name="Normal 3 4 4 2 8" xfId="26263"/>
    <cellStyle name="Normal 3 4 4 2 9" xfId="26264"/>
    <cellStyle name="Normal 3 4 4 2_Tabell 4.5-4.7" xfId="26233"/>
    <cellStyle name="Normal 3 4 4 3" xfId="1496"/>
    <cellStyle name="Normal 3 4 4 3 2" xfId="26266"/>
    <cellStyle name="Normal 3 4 4 3 2 2" xfId="26267"/>
    <cellStyle name="Normal 3 4 4 3 2 3" xfId="26268"/>
    <cellStyle name="Normal 3 4 4 3 3" xfId="26269"/>
    <cellStyle name="Normal 3 4 4 3 3 2" xfId="26270"/>
    <cellStyle name="Normal 3 4 4 3 3 3" xfId="26271"/>
    <cellStyle name="Normal 3 4 4 3 4" xfId="26272"/>
    <cellStyle name="Normal 3 4 4 3 5" xfId="26273"/>
    <cellStyle name="Normal 3 4 4 3_Tabell 4.5-4.7" xfId="26265"/>
    <cellStyle name="Normal 3 4 4 4" xfId="26274"/>
    <cellStyle name="Normal 3 4 4 4 2" xfId="26275"/>
    <cellStyle name="Normal 3 4 4 4 2 2" xfId="26276"/>
    <cellStyle name="Normal 3 4 4 4 2 3" xfId="26277"/>
    <cellStyle name="Normal 3 4 4 4 3" xfId="26278"/>
    <cellStyle name="Normal 3 4 4 4 3 2" xfId="26279"/>
    <cellStyle name="Normal 3 4 4 4 3 3" xfId="26280"/>
    <cellStyle name="Normal 3 4 4 4 4" xfId="26281"/>
    <cellStyle name="Normal 3 4 4 4 5" xfId="26282"/>
    <cellStyle name="Normal 3 4 4 5" xfId="26283"/>
    <cellStyle name="Normal 3 4 4 5 2" xfId="26284"/>
    <cellStyle name="Normal 3 4 4 5 3" xfId="26285"/>
    <cellStyle name="Normal 3 4 4 6" xfId="26286"/>
    <cellStyle name="Normal 3 4 4 6 2" xfId="26287"/>
    <cellStyle name="Normal 3 4 4 6 3" xfId="26288"/>
    <cellStyle name="Normal 3 4 4 7" xfId="26289"/>
    <cellStyle name="Normal 3 4 4 7 2" xfId="26290"/>
    <cellStyle name="Normal 3 4 4 8" xfId="26291"/>
    <cellStyle name="Normal 3 4 4 8 2" xfId="26292"/>
    <cellStyle name="Normal 3 4 4 9" xfId="26293"/>
    <cellStyle name="Normal 3 4 4_Tabell 4.5-4.7" xfId="26230"/>
    <cellStyle name="Normal 3 4 5" xfId="1497"/>
    <cellStyle name="Normal 3 4 5 10" xfId="26295"/>
    <cellStyle name="Normal 3 4 5 11" xfId="26296"/>
    <cellStyle name="Normal 3 4 5 2" xfId="1498"/>
    <cellStyle name="Normal 3 4 5 2 10" xfId="26298"/>
    <cellStyle name="Normal 3 4 5 2 2" xfId="1499"/>
    <cellStyle name="Normal 3 4 5 2 2 2" xfId="26300"/>
    <cellStyle name="Normal 3 4 5 2 2 2 2" xfId="26301"/>
    <cellStyle name="Normal 3 4 5 2 2 2 3" xfId="26302"/>
    <cellStyle name="Normal 3 4 5 2 2 3" xfId="26303"/>
    <cellStyle name="Normal 3 4 5 2 2 3 2" xfId="26304"/>
    <cellStyle name="Normal 3 4 5 2 2 3 3" xfId="26305"/>
    <cellStyle name="Normal 3 4 5 2 2 4" xfId="26306"/>
    <cellStyle name="Normal 3 4 5 2 2 5" xfId="26307"/>
    <cellStyle name="Normal 3 4 5 2 2_Tabell 4.5-4.7" xfId="26299"/>
    <cellStyle name="Normal 3 4 5 2 3" xfId="26308"/>
    <cellStyle name="Normal 3 4 5 2 3 2" xfId="26309"/>
    <cellStyle name="Normal 3 4 5 2 3 2 2" xfId="26310"/>
    <cellStyle name="Normal 3 4 5 2 3 2 3" xfId="26311"/>
    <cellStyle name="Normal 3 4 5 2 3 3" xfId="26312"/>
    <cellStyle name="Normal 3 4 5 2 3 3 2" xfId="26313"/>
    <cellStyle name="Normal 3 4 5 2 3 3 3" xfId="26314"/>
    <cellStyle name="Normal 3 4 5 2 3 4" xfId="26315"/>
    <cellStyle name="Normal 3 4 5 2 3 5" xfId="26316"/>
    <cellStyle name="Normal 3 4 5 2 4" xfId="26317"/>
    <cellStyle name="Normal 3 4 5 2 4 2" xfId="26318"/>
    <cellStyle name="Normal 3 4 5 2 4 3" xfId="26319"/>
    <cellStyle name="Normal 3 4 5 2 5" xfId="26320"/>
    <cellStyle name="Normal 3 4 5 2 5 2" xfId="26321"/>
    <cellStyle name="Normal 3 4 5 2 5 3" xfId="26322"/>
    <cellStyle name="Normal 3 4 5 2 6" xfId="26323"/>
    <cellStyle name="Normal 3 4 5 2 6 2" xfId="26324"/>
    <cellStyle name="Normal 3 4 5 2 7" xfId="26325"/>
    <cellStyle name="Normal 3 4 5 2 7 2" xfId="26326"/>
    <cellStyle name="Normal 3 4 5 2 8" xfId="26327"/>
    <cellStyle name="Normal 3 4 5 2 9" xfId="26328"/>
    <cellStyle name="Normal 3 4 5 2_Tabell 4.5-4.7" xfId="26297"/>
    <cellStyle name="Normal 3 4 5 3" xfId="1500"/>
    <cellStyle name="Normal 3 4 5 3 2" xfId="26330"/>
    <cellStyle name="Normal 3 4 5 3 2 2" xfId="26331"/>
    <cellStyle name="Normal 3 4 5 3 2 3" xfId="26332"/>
    <cellStyle name="Normal 3 4 5 3 3" xfId="26333"/>
    <cellStyle name="Normal 3 4 5 3 3 2" xfId="26334"/>
    <cellStyle name="Normal 3 4 5 3 3 3" xfId="26335"/>
    <cellStyle name="Normal 3 4 5 3 4" xfId="26336"/>
    <cellStyle name="Normal 3 4 5 3 5" xfId="26337"/>
    <cellStyle name="Normal 3 4 5 3_Tabell 4.5-4.7" xfId="26329"/>
    <cellStyle name="Normal 3 4 5 4" xfId="26338"/>
    <cellStyle name="Normal 3 4 5 4 2" xfId="26339"/>
    <cellStyle name="Normal 3 4 5 4 2 2" xfId="26340"/>
    <cellStyle name="Normal 3 4 5 4 2 3" xfId="26341"/>
    <cellStyle name="Normal 3 4 5 4 3" xfId="26342"/>
    <cellStyle name="Normal 3 4 5 4 3 2" xfId="26343"/>
    <cellStyle name="Normal 3 4 5 4 3 3" xfId="26344"/>
    <cellStyle name="Normal 3 4 5 4 4" xfId="26345"/>
    <cellStyle name="Normal 3 4 5 4 5" xfId="26346"/>
    <cellStyle name="Normal 3 4 5 5" xfId="26347"/>
    <cellStyle name="Normal 3 4 5 5 2" xfId="26348"/>
    <cellStyle name="Normal 3 4 5 5 3" xfId="26349"/>
    <cellStyle name="Normal 3 4 5 6" xfId="26350"/>
    <cellStyle name="Normal 3 4 5 6 2" xfId="26351"/>
    <cellStyle name="Normal 3 4 5 6 3" xfId="26352"/>
    <cellStyle name="Normal 3 4 5 7" xfId="26353"/>
    <cellStyle name="Normal 3 4 5 7 2" xfId="26354"/>
    <cellStyle name="Normal 3 4 5 8" xfId="26355"/>
    <cellStyle name="Normal 3 4 5 8 2" xfId="26356"/>
    <cellStyle name="Normal 3 4 5 9" xfId="26357"/>
    <cellStyle name="Normal 3 4 5_Tabell 4.5-4.7" xfId="26294"/>
    <cellStyle name="Normal 3 4 6" xfId="1501"/>
    <cellStyle name="Normal 3 4 6 10" xfId="26359"/>
    <cellStyle name="Normal 3 4 6 2" xfId="1502"/>
    <cellStyle name="Normal 3 4 6 2 2" xfId="26361"/>
    <cellStyle name="Normal 3 4 6 2 2 2" xfId="26362"/>
    <cellStyle name="Normal 3 4 6 2 2 3" xfId="26363"/>
    <cellStyle name="Normal 3 4 6 2 3" xfId="26364"/>
    <cellStyle name="Normal 3 4 6 2 3 2" xfId="26365"/>
    <cellStyle name="Normal 3 4 6 2 3 3" xfId="26366"/>
    <cellStyle name="Normal 3 4 6 2 4" xfId="26367"/>
    <cellStyle name="Normal 3 4 6 2 5" xfId="26368"/>
    <cellStyle name="Normal 3 4 6 2_Tabell 4.5-4.7" xfId="26360"/>
    <cellStyle name="Normal 3 4 6 3" xfId="26369"/>
    <cellStyle name="Normal 3 4 6 3 2" xfId="26370"/>
    <cellStyle name="Normal 3 4 6 3 2 2" xfId="26371"/>
    <cellStyle name="Normal 3 4 6 3 2 3" xfId="26372"/>
    <cellStyle name="Normal 3 4 6 3 3" xfId="26373"/>
    <cellStyle name="Normal 3 4 6 3 3 2" xfId="26374"/>
    <cellStyle name="Normal 3 4 6 3 3 3" xfId="26375"/>
    <cellStyle name="Normal 3 4 6 3 4" xfId="26376"/>
    <cellStyle name="Normal 3 4 6 3 5" xfId="26377"/>
    <cellStyle name="Normal 3 4 6 4" xfId="26378"/>
    <cellStyle name="Normal 3 4 6 4 2" xfId="26379"/>
    <cellStyle name="Normal 3 4 6 4 3" xfId="26380"/>
    <cellStyle name="Normal 3 4 6 5" xfId="26381"/>
    <cellStyle name="Normal 3 4 6 5 2" xfId="26382"/>
    <cellStyle name="Normal 3 4 6 5 3" xfId="26383"/>
    <cellStyle name="Normal 3 4 6 6" xfId="26384"/>
    <cellStyle name="Normal 3 4 6 6 2" xfId="26385"/>
    <cellStyle name="Normal 3 4 6 7" xfId="26386"/>
    <cellStyle name="Normal 3 4 6 7 2" xfId="26387"/>
    <cellStyle name="Normal 3 4 6 8" xfId="26388"/>
    <cellStyle name="Normal 3 4 6 9" xfId="26389"/>
    <cellStyle name="Normal 3 4 6_Tabell 4.5-4.7" xfId="26358"/>
    <cellStyle name="Normal 3 4 7" xfId="1503"/>
    <cellStyle name="Normal 3 4 7 10" xfId="26391"/>
    <cellStyle name="Normal 3 4 7 2" xfId="1504"/>
    <cellStyle name="Normal 3 4 7 2 2" xfId="26393"/>
    <cellStyle name="Normal 3 4 7 2 2 2" xfId="26394"/>
    <cellStyle name="Normal 3 4 7 2 2 3" xfId="26395"/>
    <cellStyle name="Normal 3 4 7 2 3" xfId="26396"/>
    <cellStyle name="Normal 3 4 7 2 3 2" xfId="26397"/>
    <cellStyle name="Normal 3 4 7 2 3 3" xfId="26398"/>
    <cellStyle name="Normal 3 4 7 2 4" xfId="26399"/>
    <cellStyle name="Normal 3 4 7 2 5" xfId="26400"/>
    <cellStyle name="Normal 3 4 7 2_Tabell 4.5-4.7" xfId="26392"/>
    <cellStyle name="Normal 3 4 7 3" xfId="26401"/>
    <cellStyle name="Normal 3 4 7 3 2" xfId="26402"/>
    <cellStyle name="Normal 3 4 7 3 2 2" xfId="26403"/>
    <cellStyle name="Normal 3 4 7 3 2 3" xfId="26404"/>
    <cellStyle name="Normal 3 4 7 3 3" xfId="26405"/>
    <cellStyle name="Normal 3 4 7 3 3 2" xfId="26406"/>
    <cellStyle name="Normal 3 4 7 3 3 3" xfId="26407"/>
    <cellStyle name="Normal 3 4 7 3 4" xfId="26408"/>
    <cellStyle name="Normal 3 4 7 3 5" xfId="26409"/>
    <cellStyle name="Normal 3 4 7 4" xfId="26410"/>
    <cellStyle name="Normal 3 4 7 4 2" xfId="26411"/>
    <cellStyle name="Normal 3 4 7 4 3" xfId="26412"/>
    <cellStyle name="Normal 3 4 7 5" xfId="26413"/>
    <cellStyle name="Normal 3 4 7 5 2" xfId="26414"/>
    <cellStyle name="Normal 3 4 7 5 3" xfId="26415"/>
    <cellStyle name="Normal 3 4 7 6" xfId="26416"/>
    <cellStyle name="Normal 3 4 7 6 2" xfId="26417"/>
    <cellStyle name="Normal 3 4 7 7" xfId="26418"/>
    <cellStyle name="Normal 3 4 7 7 2" xfId="26419"/>
    <cellStyle name="Normal 3 4 7 8" xfId="26420"/>
    <cellStyle name="Normal 3 4 7 9" xfId="26421"/>
    <cellStyle name="Normal 3 4 7_Tabell 4.5-4.7" xfId="26390"/>
    <cellStyle name="Normal 3 4 8" xfId="1505"/>
    <cellStyle name="Normal 3 4 8 2" xfId="26423"/>
    <cellStyle name="Normal 3 4 8 2 2" xfId="26424"/>
    <cellStyle name="Normal 3 4 8 2 3" xfId="26425"/>
    <cellStyle name="Normal 3 4 8 3" xfId="26426"/>
    <cellStyle name="Normal 3 4 8 3 2" xfId="26427"/>
    <cellStyle name="Normal 3 4 8 3 3" xfId="26428"/>
    <cellStyle name="Normal 3 4 8 4" xfId="26429"/>
    <cellStyle name="Normal 3 4 8 5" xfId="26430"/>
    <cellStyle name="Normal 3 4 8_Tabell 4.5-4.7" xfId="26422"/>
    <cellStyle name="Normal 3 4 9" xfId="26431"/>
    <cellStyle name="Normal 3 4 9 2" xfId="26432"/>
    <cellStyle name="Normal 3 4 9 2 2" xfId="26433"/>
    <cellStyle name="Normal 3 4 9 2 3" xfId="26434"/>
    <cellStyle name="Normal 3 4 9 3" xfId="26435"/>
    <cellStyle name="Normal 3 4 9 3 2" xfId="26436"/>
    <cellStyle name="Normal 3 4 9 3 3" xfId="26437"/>
    <cellStyle name="Normal 3 4 9 4" xfId="26438"/>
    <cellStyle name="Normal 3 4 9 5" xfId="26439"/>
    <cellStyle name="Normal 3 4_Tabell 4.5-4.7" xfId="25856"/>
    <cellStyle name="Normal 3 5" xfId="1506"/>
    <cellStyle name="Normal 3 5 10" xfId="26441"/>
    <cellStyle name="Normal 3 5 10 2" xfId="26442"/>
    <cellStyle name="Normal 3 5 10 3" xfId="26443"/>
    <cellStyle name="Normal 3 5 11" xfId="26444"/>
    <cellStyle name="Normal 3 5 11 2" xfId="26445"/>
    <cellStyle name="Normal 3 5 11 3" xfId="26446"/>
    <cellStyle name="Normal 3 5 12" xfId="26447"/>
    <cellStyle name="Normal 3 5 13" xfId="26448"/>
    <cellStyle name="Normal 3 5 2" xfId="1507"/>
    <cellStyle name="Normal 3 5 2 10" xfId="26450"/>
    <cellStyle name="Normal 3 5 2 10 2" xfId="26451"/>
    <cellStyle name="Normal 3 5 2 10 3" xfId="26452"/>
    <cellStyle name="Normal 3 5 2 11" xfId="26453"/>
    <cellStyle name="Normal 3 5 2 11 2" xfId="26454"/>
    <cellStyle name="Normal 3 5 2 12" xfId="26455"/>
    <cellStyle name="Normal 3 5 2 12 2" xfId="26456"/>
    <cellStyle name="Normal 3 5 2 13" xfId="26457"/>
    <cellStyle name="Normal 3 5 2 14" xfId="26458"/>
    <cellStyle name="Normal 3 5 2 15" xfId="26459"/>
    <cellStyle name="Normal 3 5 2 2" xfId="1508"/>
    <cellStyle name="Normal 3 5 2 2 10" xfId="26461"/>
    <cellStyle name="Normal 3 5 2 2 11" xfId="26462"/>
    <cellStyle name="Normal 3 5 2 2 2" xfId="1509"/>
    <cellStyle name="Normal 3 5 2 2 2 10" xfId="26464"/>
    <cellStyle name="Normal 3 5 2 2 2 2" xfId="1510"/>
    <cellStyle name="Normal 3 5 2 2 2 2 2" xfId="26466"/>
    <cellStyle name="Normal 3 5 2 2 2 2 2 2" xfId="26467"/>
    <cellStyle name="Normal 3 5 2 2 2 2 2 3" xfId="26468"/>
    <cellStyle name="Normal 3 5 2 2 2 2 3" xfId="26469"/>
    <cellStyle name="Normal 3 5 2 2 2 2 3 2" xfId="26470"/>
    <cellStyle name="Normal 3 5 2 2 2 2 3 3" xfId="26471"/>
    <cellStyle name="Normal 3 5 2 2 2 2 4" xfId="26472"/>
    <cellStyle name="Normal 3 5 2 2 2 2 5" xfId="26473"/>
    <cellStyle name="Normal 3 5 2 2 2 2_Tabell 4.5-4.7" xfId="26465"/>
    <cellStyle name="Normal 3 5 2 2 2 3" xfId="26474"/>
    <cellStyle name="Normal 3 5 2 2 2 3 2" xfId="26475"/>
    <cellStyle name="Normal 3 5 2 2 2 3 2 2" xfId="26476"/>
    <cellStyle name="Normal 3 5 2 2 2 3 2 3" xfId="26477"/>
    <cellStyle name="Normal 3 5 2 2 2 3 3" xfId="26478"/>
    <cellStyle name="Normal 3 5 2 2 2 3 3 2" xfId="26479"/>
    <cellStyle name="Normal 3 5 2 2 2 3 3 3" xfId="26480"/>
    <cellStyle name="Normal 3 5 2 2 2 3 4" xfId="26481"/>
    <cellStyle name="Normal 3 5 2 2 2 3 5" xfId="26482"/>
    <cellStyle name="Normal 3 5 2 2 2 4" xfId="26483"/>
    <cellStyle name="Normal 3 5 2 2 2 4 2" xfId="26484"/>
    <cellStyle name="Normal 3 5 2 2 2 4 3" xfId="26485"/>
    <cellStyle name="Normal 3 5 2 2 2 5" xfId="26486"/>
    <cellStyle name="Normal 3 5 2 2 2 5 2" xfId="26487"/>
    <cellStyle name="Normal 3 5 2 2 2 5 3" xfId="26488"/>
    <cellStyle name="Normal 3 5 2 2 2 6" xfId="26489"/>
    <cellStyle name="Normal 3 5 2 2 2 6 2" xfId="26490"/>
    <cellStyle name="Normal 3 5 2 2 2 7" xfId="26491"/>
    <cellStyle name="Normal 3 5 2 2 2 7 2" xfId="26492"/>
    <cellStyle name="Normal 3 5 2 2 2 8" xfId="26493"/>
    <cellStyle name="Normal 3 5 2 2 2 9" xfId="26494"/>
    <cellStyle name="Normal 3 5 2 2 2_Tabell 4.5-4.7" xfId="26463"/>
    <cellStyle name="Normal 3 5 2 2 3" xfId="1511"/>
    <cellStyle name="Normal 3 5 2 2 3 2" xfId="26496"/>
    <cellStyle name="Normal 3 5 2 2 3 2 2" xfId="26497"/>
    <cellStyle name="Normal 3 5 2 2 3 2 3" xfId="26498"/>
    <cellStyle name="Normal 3 5 2 2 3 3" xfId="26499"/>
    <cellStyle name="Normal 3 5 2 2 3 3 2" xfId="26500"/>
    <cellStyle name="Normal 3 5 2 2 3 3 3" xfId="26501"/>
    <cellStyle name="Normal 3 5 2 2 3 4" xfId="26502"/>
    <cellStyle name="Normal 3 5 2 2 3 5" xfId="26503"/>
    <cellStyle name="Normal 3 5 2 2 3_Tabell 4.5-4.7" xfId="26495"/>
    <cellStyle name="Normal 3 5 2 2 4" xfId="26504"/>
    <cellStyle name="Normal 3 5 2 2 4 2" xfId="26505"/>
    <cellStyle name="Normal 3 5 2 2 4 2 2" xfId="26506"/>
    <cellStyle name="Normal 3 5 2 2 4 2 3" xfId="26507"/>
    <cellStyle name="Normal 3 5 2 2 4 3" xfId="26508"/>
    <cellStyle name="Normal 3 5 2 2 4 3 2" xfId="26509"/>
    <cellStyle name="Normal 3 5 2 2 4 3 3" xfId="26510"/>
    <cellStyle name="Normal 3 5 2 2 4 4" xfId="26511"/>
    <cellStyle name="Normal 3 5 2 2 4 5" xfId="26512"/>
    <cellStyle name="Normal 3 5 2 2 5" xfId="26513"/>
    <cellStyle name="Normal 3 5 2 2 5 2" xfId="26514"/>
    <cellStyle name="Normal 3 5 2 2 5 3" xfId="26515"/>
    <cellStyle name="Normal 3 5 2 2 6" xfId="26516"/>
    <cellStyle name="Normal 3 5 2 2 6 2" xfId="26517"/>
    <cellStyle name="Normal 3 5 2 2 6 3" xfId="26518"/>
    <cellStyle name="Normal 3 5 2 2 7" xfId="26519"/>
    <cellStyle name="Normal 3 5 2 2 7 2" xfId="26520"/>
    <cellStyle name="Normal 3 5 2 2 8" xfId="26521"/>
    <cellStyle name="Normal 3 5 2 2 8 2" xfId="26522"/>
    <cellStyle name="Normal 3 5 2 2 9" xfId="26523"/>
    <cellStyle name="Normal 3 5 2 2_Tabell 4.5-4.7" xfId="26460"/>
    <cellStyle name="Normal 3 5 2 3" xfId="1512"/>
    <cellStyle name="Normal 3 5 2 3 10" xfId="26525"/>
    <cellStyle name="Normal 3 5 2 3 11" xfId="26526"/>
    <cellStyle name="Normal 3 5 2 3 2" xfId="1513"/>
    <cellStyle name="Normal 3 5 2 3 2 10" xfId="26528"/>
    <cellStyle name="Normal 3 5 2 3 2 2" xfId="1514"/>
    <cellStyle name="Normal 3 5 2 3 2 2 2" xfId="26530"/>
    <cellStyle name="Normal 3 5 2 3 2 2 2 2" xfId="26531"/>
    <cellStyle name="Normal 3 5 2 3 2 2 2 3" xfId="26532"/>
    <cellStyle name="Normal 3 5 2 3 2 2 3" xfId="26533"/>
    <cellStyle name="Normal 3 5 2 3 2 2 3 2" xfId="26534"/>
    <cellStyle name="Normal 3 5 2 3 2 2 3 3" xfId="26535"/>
    <cellStyle name="Normal 3 5 2 3 2 2 4" xfId="26536"/>
    <cellStyle name="Normal 3 5 2 3 2 2 5" xfId="26537"/>
    <cellStyle name="Normal 3 5 2 3 2 2_Tabell 4.5-4.7" xfId="26529"/>
    <cellStyle name="Normal 3 5 2 3 2 3" xfId="26538"/>
    <cellStyle name="Normal 3 5 2 3 2 3 2" xfId="26539"/>
    <cellStyle name="Normal 3 5 2 3 2 3 2 2" xfId="26540"/>
    <cellStyle name="Normal 3 5 2 3 2 3 2 3" xfId="26541"/>
    <cellStyle name="Normal 3 5 2 3 2 3 3" xfId="26542"/>
    <cellStyle name="Normal 3 5 2 3 2 3 3 2" xfId="26543"/>
    <cellStyle name="Normal 3 5 2 3 2 3 3 3" xfId="26544"/>
    <cellStyle name="Normal 3 5 2 3 2 3 4" xfId="26545"/>
    <cellStyle name="Normal 3 5 2 3 2 3 5" xfId="26546"/>
    <cellStyle name="Normal 3 5 2 3 2 4" xfId="26547"/>
    <cellStyle name="Normal 3 5 2 3 2 4 2" xfId="26548"/>
    <cellStyle name="Normal 3 5 2 3 2 4 3" xfId="26549"/>
    <cellStyle name="Normal 3 5 2 3 2 5" xfId="26550"/>
    <cellStyle name="Normal 3 5 2 3 2 5 2" xfId="26551"/>
    <cellStyle name="Normal 3 5 2 3 2 5 3" xfId="26552"/>
    <cellStyle name="Normal 3 5 2 3 2 6" xfId="26553"/>
    <cellStyle name="Normal 3 5 2 3 2 6 2" xfId="26554"/>
    <cellStyle name="Normal 3 5 2 3 2 7" xfId="26555"/>
    <cellStyle name="Normal 3 5 2 3 2 7 2" xfId="26556"/>
    <cellStyle name="Normal 3 5 2 3 2 8" xfId="26557"/>
    <cellStyle name="Normal 3 5 2 3 2 9" xfId="26558"/>
    <cellStyle name="Normal 3 5 2 3 2_Tabell 4.5-4.7" xfId="26527"/>
    <cellStyle name="Normal 3 5 2 3 3" xfId="1515"/>
    <cellStyle name="Normal 3 5 2 3 3 2" xfId="26560"/>
    <cellStyle name="Normal 3 5 2 3 3 2 2" xfId="26561"/>
    <cellStyle name="Normal 3 5 2 3 3 2 3" xfId="26562"/>
    <cellStyle name="Normal 3 5 2 3 3 3" xfId="26563"/>
    <cellStyle name="Normal 3 5 2 3 3 3 2" xfId="26564"/>
    <cellStyle name="Normal 3 5 2 3 3 3 3" xfId="26565"/>
    <cellStyle name="Normal 3 5 2 3 3 4" xfId="26566"/>
    <cellStyle name="Normal 3 5 2 3 3 5" xfId="26567"/>
    <cellStyle name="Normal 3 5 2 3 3_Tabell 4.5-4.7" xfId="26559"/>
    <cellStyle name="Normal 3 5 2 3 4" xfId="26568"/>
    <cellStyle name="Normal 3 5 2 3 4 2" xfId="26569"/>
    <cellStyle name="Normal 3 5 2 3 4 2 2" xfId="26570"/>
    <cellStyle name="Normal 3 5 2 3 4 2 3" xfId="26571"/>
    <cellStyle name="Normal 3 5 2 3 4 3" xfId="26572"/>
    <cellStyle name="Normal 3 5 2 3 4 3 2" xfId="26573"/>
    <cellStyle name="Normal 3 5 2 3 4 3 3" xfId="26574"/>
    <cellStyle name="Normal 3 5 2 3 4 4" xfId="26575"/>
    <cellStyle name="Normal 3 5 2 3 4 5" xfId="26576"/>
    <cellStyle name="Normal 3 5 2 3 5" xfId="26577"/>
    <cellStyle name="Normal 3 5 2 3 5 2" xfId="26578"/>
    <cellStyle name="Normal 3 5 2 3 5 3" xfId="26579"/>
    <cellStyle name="Normal 3 5 2 3 6" xfId="26580"/>
    <cellStyle name="Normal 3 5 2 3 6 2" xfId="26581"/>
    <cellStyle name="Normal 3 5 2 3 6 3" xfId="26582"/>
    <cellStyle name="Normal 3 5 2 3 7" xfId="26583"/>
    <cellStyle name="Normal 3 5 2 3 7 2" xfId="26584"/>
    <cellStyle name="Normal 3 5 2 3 8" xfId="26585"/>
    <cellStyle name="Normal 3 5 2 3 8 2" xfId="26586"/>
    <cellStyle name="Normal 3 5 2 3 9" xfId="26587"/>
    <cellStyle name="Normal 3 5 2 3_Tabell 4.5-4.7" xfId="26524"/>
    <cellStyle name="Normal 3 5 2 4" xfId="1516"/>
    <cellStyle name="Normal 3 5 2 4 10" xfId="26589"/>
    <cellStyle name="Normal 3 5 2 4 2" xfId="1517"/>
    <cellStyle name="Normal 3 5 2 4 2 2" xfId="26591"/>
    <cellStyle name="Normal 3 5 2 4 2 2 2" xfId="26592"/>
    <cellStyle name="Normal 3 5 2 4 2 2 3" xfId="26593"/>
    <cellStyle name="Normal 3 5 2 4 2 3" xfId="26594"/>
    <cellStyle name="Normal 3 5 2 4 2 3 2" xfId="26595"/>
    <cellStyle name="Normal 3 5 2 4 2 3 3" xfId="26596"/>
    <cellStyle name="Normal 3 5 2 4 2 4" xfId="26597"/>
    <cellStyle name="Normal 3 5 2 4 2 5" xfId="26598"/>
    <cellStyle name="Normal 3 5 2 4 2_Tabell 4.5-4.7" xfId="26590"/>
    <cellStyle name="Normal 3 5 2 4 3" xfId="26599"/>
    <cellStyle name="Normal 3 5 2 4 3 2" xfId="26600"/>
    <cellStyle name="Normal 3 5 2 4 3 2 2" xfId="26601"/>
    <cellStyle name="Normal 3 5 2 4 3 2 3" xfId="26602"/>
    <cellStyle name="Normal 3 5 2 4 3 3" xfId="26603"/>
    <cellStyle name="Normal 3 5 2 4 3 3 2" xfId="26604"/>
    <cellStyle name="Normal 3 5 2 4 3 3 3" xfId="26605"/>
    <cellStyle name="Normal 3 5 2 4 3 4" xfId="26606"/>
    <cellStyle name="Normal 3 5 2 4 3 5" xfId="26607"/>
    <cellStyle name="Normal 3 5 2 4 4" xfId="26608"/>
    <cellStyle name="Normal 3 5 2 4 4 2" xfId="26609"/>
    <cellStyle name="Normal 3 5 2 4 4 3" xfId="26610"/>
    <cellStyle name="Normal 3 5 2 4 5" xfId="26611"/>
    <cellStyle name="Normal 3 5 2 4 5 2" xfId="26612"/>
    <cellStyle name="Normal 3 5 2 4 5 3" xfId="26613"/>
    <cellStyle name="Normal 3 5 2 4 6" xfId="26614"/>
    <cellStyle name="Normal 3 5 2 4 6 2" xfId="26615"/>
    <cellStyle name="Normal 3 5 2 4 7" xfId="26616"/>
    <cellStyle name="Normal 3 5 2 4 7 2" xfId="26617"/>
    <cellStyle name="Normal 3 5 2 4 8" xfId="26618"/>
    <cellStyle name="Normal 3 5 2 4 9" xfId="26619"/>
    <cellStyle name="Normal 3 5 2 4_Tabell 4.5-4.7" xfId="26588"/>
    <cellStyle name="Normal 3 5 2 5" xfId="1518"/>
    <cellStyle name="Normal 3 5 2 5 2" xfId="26621"/>
    <cellStyle name="Normal 3 5 2 5 2 2" xfId="26622"/>
    <cellStyle name="Normal 3 5 2 5 2 3" xfId="26623"/>
    <cellStyle name="Normal 3 5 2 5 3" xfId="26624"/>
    <cellStyle name="Normal 3 5 2 5 3 2" xfId="26625"/>
    <cellStyle name="Normal 3 5 2 5 3 3" xfId="26626"/>
    <cellStyle name="Normal 3 5 2 5 4" xfId="26627"/>
    <cellStyle name="Normal 3 5 2 5 5" xfId="26628"/>
    <cellStyle name="Normal 3 5 2 5_Tabell 4.5-4.7" xfId="26620"/>
    <cellStyle name="Normal 3 5 2 6" xfId="26629"/>
    <cellStyle name="Normal 3 5 2 6 2" xfId="26630"/>
    <cellStyle name="Normal 3 5 2 6 2 2" xfId="26631"/>
    <cellStyle name="Normal 3 5 2 6 2 3" xfId="26632"/>
    <cellStyle name="Normal 3 5 2 6 3" xfId="26633"/>
    <cellStyle name="Normal 3 5 2 6 3 2" xfId="26634"/>
    <cellStyle name="Normal 3 5 2 6 3 3" xfId="26635"/>
    <cellStyle name="Normal 3 5 2 6 4" xfId="26636"/>
    <cellStyle name="Normal 3 5 2 6 5" xfId="26637"/>
    <cellStyle name="Normal 3 5 2 7" xfId="26638"/>
    <cellStyle name="Normal 3 5 2 7 2" xfId="26639"/>
    <cellStyle name="Normal 3 5 2 7 2 2" xfId="26640"/>
    <cellStyle name="Normal 3 5 2 7 2 3" xfId="26641"/>
    <cellStyle name="Normal 3 5 2 7 3" xfId="26642"/>
    <cellStyle name="Normal 3 5 2 7 3 2" xfId="26643"/>
    <cellStyle name="Normal 3 5 2 7 3 3" xfId="26644"/>
    <cellStyle name="Normal 3 5 2 7 4" xfId="26645"/>
    <cellStyle name="Normal 3 5 2 7 5" xfId="26646"/>
    <cellStyle name="Normal 3 5 2 8" xfId="26647"/>
    <cellStyle name="Normal 3 5 2 8 2" xfId="26648"/>
    <cellStyle name="Normal 3 5 2 8 2 2" xfId="26649"/>
    <cellStyle name="Normal 3 5 2 8 2 3" xfId="26650"/>
    <cellStyle name="Normal 3 5 2 8 3" xfId="26651"/>
    <cellStyle name="Normal 3 5 2 8 3 2" xfId="26652"/>
    <cellStyle name="Normal 3 5 2 8 3 3" xfId="26653"/>
    <cellStyle name="Normal 3 5 2 8 4" xfId="26654"/>
    <cellStyle name="Normal 3 5 2 8 5" xfId="26655"/>
    <cellStyle name="Normal 3 5 2 9" xfId="26656"/>
    <cellStyle name="Normal 3 5 2 9 2" xfId="26657"/>
    <cellStyle name="Normal 3 5 2 9 3" xfId="26658"/>
    <cellStyle name="Normal 3 5 2_Tabell 4.5-4.7" xfId="26449"/>
    <cellStyle name="Normal 3 5 3" xfId="1519"/>
    <cellStyle name="Normal 3 5 3 10" xfId="26660"/>
    <cellStyle name="Normal 3 5 3 11" xfId="26661"/>
    <cellStyle name="Normal 3 5 3 2" xfId="1520"/>
    <cellStyle name="Normal 3 5 3 2 10" xfId="26663"/>
    <cellStyle name="Normal 3 5 3 2 2" xfId="1521"/>
    <cellStyle name="Normal 3 5 3 2 2 2" xfId="26665"/>
    <cellStyle name="Normal 3 5 3 2 2 2 2" xfId="26666"/>
    <cellStyle name="Normal 3 5 3 2 2 2 3" xfId="26667"/>
    <cellStyle name="Normal 3 5 3 2 2 3" xfId="26668"/>
    <cellStyle name="Normal 3 5 3 2 2 3 2" xfId="26669"/>
    <cellStyle name="Normal 3 5 3 2 2 3 3" xfId="26670"/>
    <cellStyle name="Normal 3 5 3 2 2 4" xfId="26671"/>
    <cellStyle name="Normal 3 5 3 2 2 5" xfId="26672"/>
    <cellStyle name="Normal 3 5 3 2 2_Tabell 4.5-4.7" xfId="26664"/>
    <cellStyle name="Normal 3 5 3 2 3" xfId="26673"/>
    <cellStyle name="Normal 3 5 3 2 3 2" xfId="26674"/>
    <cellStyle name="Normal 3 5 3 2 3 2 2" xfId="26675"/>
    <cellStyle name="Normal 3 5 3 2 3 2 3" xfId="26676"/>
    <cellStyle name="Normal 3 5 3 2 3 3" xfId="26677"/>
    <cellStyle name="Normal 3 5 3 2 3 3 2" xfId="26678"/>
    <cellStyle name="Normal 3 5 3 2 3 3 3" xfId="26679"/>
    <cellStyle name="Normal 3 5 3 2 3 4" xfId="26680"/>
    <cellStyle name="Normal 3 5 3 2 3 5" xfId="26681"/>
    <cellStyle name="Normal 3 5 3 2 4" xfId="26682"/>
    <cellStyle name="Normal 3 5 3 2 4 2" xfId="26683"/>
    <cellStyle name="Normal 3 5 3 2 4 3" xfId="26684"/>
    <cellStyle name="Normal 3 5 3 2 5" xfId="26685"/>
    <cellStyle name="Normal 3 5 3 2 5 2" xfId="26686"/>
    <cellStyle name="Normal 3 5 3 2 5 3" xfId="26687"/>
    <cellStyle name="Normal 3 5 3 2 6" xfId="26688"/>
    <cellStyle name="Normal 3 5 3 2 6 2" xfId="26689"/>
    <cellStyle name="Normal 3 5 3 2 7" xfId="26690"/>
    <cellStyle name="Normal 3 5 3 2 7 2" xfId="26691"/>
    <cellStyle name="Normal 3 5 3 2 8" xfId="26692"/>
    <cellStyle name="Normal 3 5 3 2 9" xfId="26693"/>
    <cellStyle name="Normal 3 5 3 2_Tabell 4.5-4.7" xfId="26662"/>
    <cellStyle name="Normal 3 5 3 3" xfId="1522"/>
    <cellStyle name="Normal 3 5 3 3 2" xfId="26695"/>
    <cellStyle name="Normal 3 5 3 3 2 2" xfId="26696"/>
    <cellStyle name="Normal 3 5 3 3 2 3" xfId="26697"/>
    <cellStyle name="Normal 3 5 3 3 3" xfId="26698"/>
    <cellStyle name="Normal 3 5 3 3 3 2" xfId="26699"/>
    <cellStyle name="Normal 3 5 3 3 3 3" xfId="26700"/>
    <cellStyle name="Normal 3 5 3 3 4" xfId="26701"/>
    <cellStyle name="Normal 3 5 3 3 5" xfId="26702"/>
    <cellStyle name="Normal 3 5 3 3_Tabell 4.5-4.7" xfId="26694"/>
    <cellStyle name="Normal 3 5 3 4" xfId="26703"/>
    <cellStyle name="Normal 3 5 3 4 2" xfId="26704"/>
    <cellStyle name="Normal 3 5 3 4 2 2" xfId="26705"/>
    <cellStyle name="Normal 3 5 3 4 2 3" xfId="26706"/>
    <cellStyle name="Normal 3 5 3 4 3" xfId="26707"/>
    <cellStyle name="Normal 3 5 3 4 3 2" xfId="26708"/>
    <cellStyle name="Normal 3 5 3 4 3 3" xfId="26709"/>
    <cellStyle name="Normal 3 5 3 4 4" xfId="26710"/>
    <cellStyle name="Normal 3 5 3 4 5" xfId="26711"/>
    <cellStyle name="Normal 3 5 3 5" xfId="26712"/>
    <cellStyle name="Normal 3 5 3 5 2" xfId="26713"/>
    <cellStyle name="Normal 3 5 3 5 3" xfId="26714"/>
    <cellStyle name="Normal 3 5 3 6" xfId="26715"/>
    <cellStyle name="Normal 3 5 3 6 2" xfId="26716"/>
    <cellStyle name="Normal 3 5 3 6 3" xfId="26717"/>
    <cellStyle name="Normal 3 5 3 7" xfId="26718"/>
    <cellStyle name="Normal 3 5 3 7 2" xfId="26719"/>
    <cellStyle name="Normal 3 5 3 8" xfId="26720"/>
    <cellStyle name="Normal 3 5 3 8 2" xfId="26721"/>
    <cellStyle name="Normal 3 5 3 9" xfId="26722"/>
    <cellStyle name="Normal 3 5 3_Tabell 4.5-4.7" xfId="26659"/>
    <cellStyle name="Normal 3 5 4" xfId="1523"/>
    <cellStyle name="Normal 3 5 4 10" xfId="26724"/>
    <cellStyle name="Normal 3 5 4 11" xfId="26725"/>
    <cellStyle name="Normal 3 5 4 2" xfId="1524"/>
    <cellStyle name="Normal 3 5 4 2 10" xfId="26727"/>
    <cellStyle name="Normal 3 5 4 2 2" xfId="1525"/>
    <cellStyle name="Normal 3 5 4 2 2 2" xfId="26729"/>
    <cellStyle name="Normal 3 5 4 2 2 2 2" xfId="26730"/>
    <cellStyle name="Normal 3 5 4 2 2 2 3" xfId="26731"/>
    <cellStyle name="Normal 3 5 4 2 2 3" xfId="26732"/>
    <cellStyle name="Normal 3 5 4 2 2 3 2" xfId="26733"/>
    <cellStyle name="Normal 3 5 4 2 2 3 3" xfId="26734"/>
    <cellStyle name="Normal 3 5 4 2 2 4" xfId="26735"/>
    <cellStyle name="Normal 3 5 4 2 2 5" xfId="26736"/>
    <cellStyle name="Normal 3 5 4 2 2_Tabell 4.5-4.7" xfId="26728"/>
    <cellStyle name="Normal 3 5 4 2 3" xfId="26737"/>
    <cellStyle name="Normal 3 5 4 2 3 2" xfId="26738"/>
    <cellStyle name="Normal 3 5 4 2 3 2 2" xfId="26739"/>
    <cellStyle name="Normal 3 5 4 2 3 2 3" xfId="26740"/>
    <cellStyle name="Normal 3 5 4 2 3 3" xfId="26741"/>
    <cellStyle name="Normal 3 5 4 2 3 3 2" xfId="26742"/>
    <cellStyle name="Normal 3 5 4 2 3 3 3" xfId="26743"/>
    <cellStyle name="Normal 3 5 4 2 3 4" xfId="26744"/>
    <cellStyle name="Normal 3 5 4 2 3 5" xfId="26745"/>
    <cellStyle name="Normal 3 5 4 2 4" xfId="26746"/>
    <cellStyle name="Normal 3 5 4 2 4 2" xfId="26747"/>
    <cellStyle name="Normal 3 5 4 2 4 3" xfId="26748"/>
    <cellStyle name="Normal 3 5 4 2 5" xfId="26749"/>
    <cellStyle name="Normal 3 5 4 2 5 2" xfId="26750"/>
    <cellStyle name="Normal 3 5 4 2 5 3" xfId="26751"/>
    <cellStyle name="Normal 3 5 4 2 6" xfId="26752"/>
    <cellStyle name="Normal 3 5 4 2 6 2" xfId="26753"/>
    <cellStyle name="Normal 3 5 4 2 7" xfId="26754"/>
    <cellStyle name="Normal 3 5 4 2 7 2" xfId="26755"/>
    <cellStyle name="Normal 3 5 4 2 8" xfId="26756"/>
    <cellStyle name="Normal 3 5 4 2 9" xfId="26757"/>
    <cellStyle name="Normal 3 5 4 2_Tabell 4.5-4.7" xfId="26726"/>
    <cellStyle name="Normal 3 5 4 3" xfId="1526"/>
    <cellStyle name="Normal 3 5 4 3 2" xfId="26759"/>
    <cellStyle name="Normal 3 5 4 3 2 2" xfId="26760"/>
    <cellStyle name="Normal 3 5 4 3 2 3" xfId="26761"/>
    <cellStyle name="Normal 3 5 4 3 3" xfId="26762"/>
    <cellStyle name="Normal 3 5 4 3 3 2" xfId="26763"/>
    <cellStyle name="Normal 3 5 4 3 3 3" xfId="26764"/>
    <cellStyle name="Normal 3 5 4 3 4" xfId="26765"/>
    <cellStyle name="Normal 3 5 4 3 5" xfId="26766"/>
    <cellStyle name="Normal 3 5 4 3_Tabell 4.5-4.7" xfId="26758"/>
    <cellStyle name="Normal 3 5 4 4" xfId="26767"/>
    <cellStyle name="Normal 3 5 4 4 2" xfId="26768"/>
    <cellStyle name="Normal 3 5 4 4 2 2" xfId="26769"/>
    <cellStyle name="Normal 3 5 4 4 2 3" xfId="26770"/>
    <cellStyle name="Normal 3 5 4 4 3" xfId="26771"/>
    <cellStyle name="Normal 3 5 4 4 3 2" xfId="26772"/>
    <cellStyle name="Normal 3 5 4 4 3 3" xfId="26773"/>
    <cellStyle name="Normal 3 5 4 4 4" xfId="26774"/>
    <cellStyle name="Normal 3 5 4 4 5" xfId="26775"/>
    <cellStyle name="Normal 3 5 4 5" xfId="26776"/>
    <cellStyle name="Normal 3 5 4 5 2" xfId="26777"/>
    <cellStyle name="Normal 3 5 4 5 3" xfId="26778"/>
    <cellStyle name="Normal 3 5 4 6" xfId="26779"/>
    <cellStyle name="Normal 3 5 4 6 2" xfId="26780"/>
    <cellStyle name="Normal 3 5 4 6 3" xfId="26781"/>
    <cellStyle name="Normal 3 5 4 7" xfId="26782"/>
    <cellStyle name="Normal 3 5 4 7 2" xfId="26783"/>
    <cellStyle name="Normal 3 5 4 8" xfId="26784"/>
    <cellStyle name="Normal 3 5 4 8 2" xfId="26785"/>
    <cellStyle name="Normal 3 5 4 9" xfId="26786"/>
    <cellStyle name="Normal 3 5 4_Tabell 4.5-4.7" xfId="26723"/>
    <cellStyle name="Normal 3 5 5" xfId="1527"/>
    <cellStyle name="Normal 3 5 5 10" xfId="26788"/>
    <cellStyle name="Normal 3 5 5 11" xfId="26789"/>
    <cellStyle name="Normal 3 5 5 2" xfId="1528"/>
    <cellStyle name="Normal 3 5 5 2 10" xfId="26791"/>
    <cellStyle name="Normal 3 5 5 2 2" xfId="1529"/>
    <cellStyle name="Normal 3 5 5 2 2 2" xfId="26793"/>
    <cellStyle name="Normal 3 5 5 2 2 2 2" xfId="26794"/>
    <cellStyle name="Normal 3 5 5 2 2 2 3" xfId="26795"/>
    <cellStyle name="Normal 3 5 5 2 2 3" xfId="26796"/>
    <cellStyle name="Normal 3 5 5 2 2 3 2" xfId="26797"/>
    <cellStyle name="Normal 3 5 5 2 2 3 3" xfId="26798"/>
    <cellStyle name="Normal 3 5 5 2 2 4" xfId="26799"/>
    <cellStyle name="Normal 3 5 5 2 2 5" xfId="26800"/>
    <cellStyle name="Normal 3 5 5 2 2_Tabell 4.5-4.7" xfId="26792"/>
    <cellStyle name="Normal 3 5 5 2 3" xfId="26801"/>
    <cellStyle name="Normal 3 5 5 2 3 2" xfId="26802"/>
    <cellStyle name="Normal 3 5 5 2 3 2 2" xfId="26803"/>
    <cellStyle name="Normal 3 5 5 2 3 2 3" xfId="26804"/>
    <cellStyle name="Normal 3 5 5 2 3 3" xfId="26805"/>
    <cellStyle name="Normal 3 5 5 2 3 3 2" xfId="26806"/>
    <cellStyle name="Normal 3 5 5 2 3 3 3" xfId="26807"/>
    <cellStyle name="Normal 3 5 5 2 3 4" xfId="26808"/>
    <cellStyle name="Normal 3 5 5 2 3 5" xfId="26809"/>
    <cellStyle name="Normal 3 5 5 2 4" xfId="26810"/>
    <cellStyle name="Normal 3 5 5 2 4 2" xfId="26811"/>
    <cellStyle name="Normal 3 5 5 2 4 3" xfId="26812"/>
    <cellStyle name="Normal 3 5 5 2 5" xfId="26813"/>
    <cellStyle name="Normal 3 5 5 2 5 2" xfId="26814"/>
    <cellStyle name="Normal 3 5 5 2 5 3" xfId="26815"/>
    <cellStyle name="Normal 3 5 5 2 6" xfId="26816"/>
    <cellStyle name="Normal 3 5 5 2 6 2" xfId="26817"/>
    <cellStyle name="Normal 3 5 5 2 7" xfId="26818"/>
    <cellStyle name="Normal 3 5 5 2 7 2" xfId="26819"/>
    <cellStyle name="Normal 3 5 5 2 8" xfId="26820"/>
    <cellStyle name="Normal 3 5 5 2 9" xfId="26821"/>
    <cellStyle name="Normal 3 5 5 2_Tabell 4.5-4.7" xfId="26790"/>
    <cellStyle name="Normal 3 5 5 3" xfId="1530"/>
    <cellStyle name="Normal 3 5 5 3 2" xfId="26823"/>
    <cellStyle name="Normal 3 5 5 3 2 2" xfId="26824"/>
    <cellStyle name="Normal 3 5 5 3 2 3" xfId="26825"/>
    <cellStyle name="Normal 3 5 5 3 3" xfId="26826"/>
    <cellStyle name="Normal 3 5 5 3 3 2" xfId="26827"/>
    <cellStyle name="Normal 3 5 5 3 3 3" xfId="26828"/>
    <cellStyle name="Normal 3 5 5 3 4" xfId="26829"/>
    <cellStyle name="Normal 3 5 5 3 5" xfId="26830"/>
    <cellStyle name="Normal 3 5 5 3_Tabell 4.5-4.7" xfId="26822"/>
    <cellStyle name="Normal 3 5 5 4" xfId="26831"/>
    <cellStyle name="Normal 3 5 5 4 2" xfId="26832"/>
    <cellStyle name="Normal 3 5 5 4 2 2" xfId="26833"/>
    <cellStyle name="Normal 3 5 5 4 2 3" xfId="26834"/>
    <cellStyle name="Normal 3 5 5 4 3" xfId="26835"/>
    <cellStyle name="Normal 3 5 5 4 3 2" xfId="26836"/>
    <cellStyle name="Normal 3 5 5 4 3 3" xfId="26837"/>
    <cellStyle name="Normal 3 5 5 4 4" xfId="26838"/>
    <cellStyle name="Normal 3 5 5 4 5" xfId="26839"/>
    <cellStyle name="Normal 3 5 5 5" xfId="26840"/>
    <cellStyle name="Normal 3 5 5 5 2" xfId="26841"/>
    <cellStyle name="Normal 3 5 5 5 3" xfId="26842"/>
    <cellStyle name="Normal 3 5 5 6" xfId="26843"/>
    <cellStyle name="Normal 3 5 5 6 2" xfId="26844"/>
    <cellStyle name="Normal 3 5 5 6 3" xfId="26845"/>
    <cellStyle name="Normal 3 5 5 7" xfId="26846"/>
    <cellStyle name="Normal 3 5 5 7 2" xfId="26847"/>
    <cellStyle name="Normal 3 5 5 8" xfId="26848"/>
    <cellStyle name="Normal 3 5 5 8 2" xfId="26849"/>
    <cellStyle name="Normal 3 5 5 9" xfId="26850"/>
    <cellStyle name="Normal 3 5 5_Tabell 4.5-4.7" xfId="26787"/>
    <cellStyle name="Normal 3 5 6" xfId="1531"/>
    <cellStyle name="Normal 3 5 6 10" xfId="26852"/>
    <cellStyle name="Normal 3 5 6 2" xfId="1532"/>
    <cellStyle name="Normal 3 5 6 2 2" xfId="26854"/>
    <cellStyle name="Normal 3 5 6 2 2 2" xfId="26855"/>
    <cellStyle name="Normal 3 5 6 2 2 3" xfId="26856"/>
    <cellStyle name="Normal 3 5 6 2 3" xfId="26857"/>
    <cellStyle name="Normal 3 5 6 2 3 2" xfId="26858"/>
    <cellStyle name="Normal 3 5 6 2 3 3" xfId="26859"/>
    <cellStyle name="Normal 3 5 6 2 4" xfId="26860"/>
    <cellStyle name="Normal 3 5 6 2 5" xfId="26861"/>
    <cellStyle name="Normal 3 5 6 2_Tabell 4.5-4.7" xfId="26853"/>
    <cellStyle name="Normal 3 5 6 3" xfId="26862"/>
    <cellStyle name="Normal 3 5 6 3 2" xfId="26863"/>
    <cellStyle name="Normal 3 5 6 3 2 2" xfId="26864"/>
    <cellStyle name="Normal 3 5 6 3 2 3" xfId="26865"/>
    <cellStyle name="Normal 3 5 6 3 3" xfId="26866"/>
    <cellStyle name="Normal 3 5 6 3 3 2" xfId="26867"/>
    <cellStyle name="Normal 3 5 6 3 3 3" xfId="26868"/>
    <cellStyle name="Normal 3 5 6 3 4" xfId="26869"/>
    <cellStyle name="Normal 3 5 6 3 5" xfId="26870"/>
    <cellStyle name="Normal 3 5 6 4" xfId="26871"/>
    <cellStyle name="Normal 3 5 6 4 2" xfId="26872"/>
    <cellStyle name="Normal 3 5 6 4 3" xfId="26873"/>
    <cellStyle name="Normal 3 5 6 5" xfId="26874"/>
    <cellStyle name="Normal 3 5 6 5 2" xfId="26875"/>
    <cellStyle name="Normal 3 5 6 5 3" xfId="26876"/>
    <cellStyle name="Normal 3 5 6 6" xfId="26877"/>
    <cellStyle name="Normal 3 5 6 6 2" xfId="26878"/>
    <cellStyle name="Normal 3 5 6 7" xfId="26879"/>
    <cellStyle name="Normal 3 5 6 7 2" xfId="26880"/>
    <cellStyle name="Normal 3 5 6 8" xfId="26881"/>
    <cellStyle name="Normal 3 5 6 9" xfId="26882"/>
    <cellStyle name="Normal 3 5 6_Tabell 4.5-4.7" xfId="26851"/>
    <cellStyle name="Normal 3 5 7" xfId="1533"/>
    <cellStyle name="Normal 3 5 7 10" xfId="26884"/>
    <cellStyle name="Normal 3 5 7 2" xfId="1534"/>
    <cellStyle name="Normal 3 5 7 2 2" xfId="26886"/>
    <cellStyle name="Normal 3 5 7 2 2 2" xfId="26887"/>
    <cellStyle name="Normal 3 5 7 2 2 3" xfId="26888"/>
    <cellStyle name="Normal 3 5 7 2 3" xfId="26889"/>
    <cellStyle name="Normal 3 5 7 2 3 2" xfId="26890"/>
    <cellStyle name="Normal 3 5 7 2 3 3" xfId="26891"/>
    <cellStyle name="Normal 3 5 7 2 4" xfId="26892"/>
    <cellStyle name="Normal 3 5 7 2 5" xfId="26893"/>
    <cellStyle name="Normal 3 5 7 2_Tabell 4.5-4.7" xfId="26885"/>
    <cellStyle name="Normal 3 5 7 3" xfId="26894"/>
    <cellStyle name="Normal 3 5 7 3 2" xfId="26895"/>
    <cellStyle name="Normal 3 5 7 3 2 2" xfId="26896"/>
    <cellStyle name="Normal 3 5 7 3 2 3" xfId="26897"/>
    <cellStyle name="Normal 3 5 7 3 3" xfId="26898"/>
    <cellStyle name="Normal 3 5 7 3 3 2" xfId="26899"/>
    <cellStyle name="Normal 3 5 7 3 3 3" xfId="26900"/>
    <cellStyle name="Normal 3 5 7 3 4" xfId="26901"/>
    <cellStyle name="Normal 3 5 7 3 5" xfId="26902"/>
    <cellStyle name="Normal 3 5 7 4" xfId="26903"/>
    <cellStyle name="Normal 3 5 7 4 2" xfId="26904"/>
    <cellStyle name="Normal 3 5 7 4 3" xfId="26905"/>
    <cellStyle name="Normal 3 5 7 5" xfId="26906"/>
    <cellStyle name="Normal 3 5 7 5 2" xfId="26907"/>
    <cellStyle name="Normal 3 5 7 5 3" xfId="26908"/>
    <cellStyle name="Normal 3 5 7 6" xfId="26909"/>
    <cellStyle name="Normal 3 5 7 6 2" xfId="26910"/>
    <cellStyle name="Normal 3 5 7 7" xfId="26911"/>
    <cellStyle name="Normal 3 5 7 7 2" xfId="26912"/>
    <cellStyle name="Normal 3 5 7 8" xfId="26913"/>
    <cellStyle name="Normal 3 5 7 9" xfId="26914"/>
    <cellStyle name="Normal 3 5 7_Tabell 4.5-4.7" xfId="26883"/>
    <cellStyle name="Normal 3 5 8" xfId="26915"/>
    <cellStyle name="Normal 3 5 9" xfId="26916"/>
    <cellStyle name="Normal 3 5 9 2" xfId="26917"/>
    <cellStyle name="Normal 3 5 9 2 2" xfId="26918"/>
    <cellStyle name="Normal 3 5 9 2 3" xfId="26919"/>
    <cellStyle name="Normal 3 5 9 3" xfId="26920"/>
    <cellStyle name="Normal 3 5 9 3 2" xfId="26921"/>
    <cellStyle name="Normal 3 5 9 3 3" xfId="26922"/>
    <cellStyle name="Normal 3 5 9 4" xfId="26923"/>
    <cellStyle name="Normal 3 5 9 5" xfId="26924"/>
    <cellStyle name="Normal 3 5_Tabell 4.5-4.7" xfId="26440"/>
    <cellStyle name="Normal 3 6" xfId="1535"/>
    <cellStyle name="Normal 3 6 10" xfId="26926"/>
    <cellStyle name="Normal 3 6 10 2" xfId="26927"/>
    <cellStyle name="Normal 3 6 10 3" xfId="26928"/>
    <cellStyle name="Normal 3 6 11" xfId="26929"/>
    <cellStyle name="Normal 3 6 11 2" xfId="26930"/>
    <cellStyle name="Normal 3 6 12" xfId="26931"/>
    <cellStyle name="Normal 3 6 12 2" xfId="26932"/>
    <cellStyle name="Normal 3 6 13" xfId="26933"/>
    <cellStyle name="Normal 3 6 14" xfId="26934"/>
    <cellStyle name="Normal 3 6 15" xfId="26935"/>
    <cellStyle name="Normal 3 6 2" xfId="1536"/>
    <cellStyle name="Normal 3 6 2 10" xfId="26937"/>
    <cellStyle name="Normal 3 6 2 10 2" xfId="26938"/>
    <cellStyle name="Normal 3 6 2 11" xfId="26939"/>
    <cellStyle name="Normal 3 6 2 11 2" xfId="26940"/>
    <cellStyle name="Normal 3 6 2 12" xfId="26941"/>
    <cellStyle name="Normal 3 6 2 13" xfId="26942"/>
    <cellStyle name="Normal 3 6 2 14" xfId="26943"/>
    <cellStyle name="Normal 3 6 2 2" xfId="1537"/>
    <cellStyle name="Normal 3 6 2 2 10" xfId="26945"/>
    <cellStyle name="Normal 3 6 2 2 11" xfId="26946"/>
    <cellStyle name="Normal 3 6 2 2 2" xfId="1538"/>
    <cellStyle name="Normal 3 6 2 2 2 10" xfId="26948"/>
    <cellStyle name="Normal 3 6 2 2 2 2" xfId="1539"/>
    <cellStyle name="Normal 3 6 2 2 2 2 2" xfId="26950"/>
    <cellStyle name="Normal 3 6 2 2 2 2 2 2" xfId="26951"/>
    <cellStyle name="Normal 3 6 2 2 2 2 2 3" xfId="26952"/>
    <cellStyle name="Normal 3 6 2 2 2 2 3" xfId="26953"/>
    <cellStyle name="Normal 3 6 2 2 2 2 3 2" xfId="26954"/>
    <cellStyle name="Normal 3 6 2 2 2 2 3 3" xfId="26955"/>
    <cellStyle name="Normal 3 6 2 2 2 2 4" xfId="26956"/>
    <cellStyle name="Normal 3 6 2 2 2 2 5" xfId="26957"/>
    <cellStyle name="Normal 3 6 2 2 2 2_Tabell 4.5-4.7" xfId="26949"/>
    <cellStyle name="Normal 3 6 2 2 2 3" xfId="26958"/>
    <cellStyle name="Normal 3 6 2 2 2 3 2" xfId="26959"/>
    <cellStyle name="Normal 3 6 2 2 2 3 2 2" xfId="26960"/>
    <cellStyle name="Normal 3 6 2 2 2 3 2 3" xfId="26961"/>
    <cellStyle name="Normal 3 6 2 2 2 3 3" xfId="26962"/>
    <cellStyle name="Normal 3 6 2 2 2 3 3 2" xfId="26963"/>
    <cellStyle name="Normal 3 6 2 2 2 3 3 3" xfId="26964"/>
    <cellStyle name="Normal 3 6 2 2 2 3 4" xfId="26965"/>
    <cellStyle name="Normal 3 6 2 2 2 3 5" xfId="26966"/>
    <cellStyle name="Normal 3 6 2 2 2 4" xfId="26967"/>
    <cellStyle name="Normal 3 6 2 2 2 4 2" xfId="26968"/>
    <cellStyle name="Normal 3 6 2 2 2 4 3" xfId="26969"/>
    <cellStyle name="Normal 3 6 2 2 2 5" xfId="26970"/>
    <cellStyle name="Normal 3 6 2 2 2 5 2" xfId="26971"/>
    <cellStyle name="Normal 3 6 2 2 2 5 3" xfId="26972"/>
    <cellStyle name="Normal 3 6 2 2 2 6" xfId="26973"/>
    <cellStyle name="Normal 3 6 2 2 2 6 2" xfId="26974"/>
    <cellStyle name="Normal 3 6 2 2 2 7" xfId="26975"/>
    <cellStyle name="Normal 3 6 2 2 2 7 2" xfId="26976"/>
    <cellStyle name="Normal 3 6 2 2 2 8" xfId="26977"/>
    <cellStyle name="Normal 3 6 2 2 2 9" xfId="26978"/>
    <cellStyle name="Normal 3 6 2 2 2_Tabell 4.5-4.7" xfId="26947"/>
    <cellStyle name="Normal 3 6 2 2 3" xfId="1540"/>
    <cellStyle name="Normal 3 6 2 2 3 2" xfId="26980"/>
    <cellStyle name="Normal 3 6 2 2 3 2 2" xfId="26981"/>
    <cellStyle name="Normal 3 6 2 2 3 2 3" xfId="26982"/>
    <cellStyle name="Normal 3 6 2 2 3 3" xfId="26983"/>
    <cellStyle name="Normal 3 6 2 2 3 3 2" xfId="26984"/>
    <cellStyle name="Normal 3 6 2 2 3 3 3" xfId="26985"/>
    <cellStyle name="Normal 3 6 2 2 3 4" xfId="26986"/>
    <cellStyle name="Normal 3 6 2 2 3 5" xfId="26987"/>
    <cellStyle name="Normal 3 6 2 2 3_Tabell 4.5-4.7" xfId="26979"/>
    <cellStyle name="Normal 3 6 2 2 4" xfId="26988"/>
    <cellStyle name="Normal 3 6 2 2 4 2" xfId="26989"/>
    <cellStyle name="Normal 3 6 2 2 4 2 2" xfId="26990"/>
    <cellStyle name="Normal 3 6 2 2 4 2 3" xfId="26991"/>
    <cellStyle name="Normal 3 6 2 2 4 3" xfId="26992"/>
    <cellStyle name="Normal 3 6 2 2 4 3 2" xfId="26993"/>
    <cellStyle name="Normal 3 6 2 2 4 3 3" xfId="26994"/>
    <cellStyle name="Normal 3 6 2 2 4 4" xfId="26995"/>
    <cellStyle name="Normal 3 6 2 2 4 5" xfId="26996"/>
    <cellStyle name="Normal 3 6 2 2 5" xfId="26997"/>
    <cellStyle name="Normal 3 6 2 2 5 2" xfId="26998"/>
    <cellStyle name="Normal 3 6 2 2 5 3" xfId="26999"/>
    <cellStyle name="Normal 3 6 2 2 6" xfId="27000"/>
    <cellStyle name="Normal 3 6 2 2 6 2" xfId="27001"/>
    <cellStyle name="Normal 3 6 2 2 6 3" xfId="27002"/>
    <cellStyle name="Normal 3 6 2 2 7" xfId="27003"/>
    <cellStyle name="Normal 3 6 2 2 7 2" xfId="27004"/>
    <cellStyle name="Normal 3 6 2 2 8" xfId="27005"/>
    <cellStyle name="Normal 3 6 2 2 8 2" xfId="27006"/>
    <cellStyle name="Normal 3 6 2 2 9" xfId="27007"/>
    <cellStyle name="Normal 3 6 2 2_Tabell 4.5-4.7" xfId="26944"/>
    <cellStyle name="Normal 3 6 2 3" xfId="1541"/>
    <cellStyle name="Normal 3 6 2 3 10" xfId="27009"/>
    <cellStyle name="Normal 3 6 2 3 2" xfId="1542"/>
    <cellStyle name="Normal 3 6 2 3 2 2" xfId="27011"/>
    <cellStyle name="Normal 3 6 2 3 2 2 2" xfId="27012"/>
    <cellStyle name="Normal 3 6 2 3 2 2 3" xfId="27013"/>
    <cellStyle name="Normal 3 6 2 3 2 3" xfId="27014"/>
    <cellStyle name="Normal 3 6 2 3 2 3 2" xfId="27015"/>
    <cellStyle name="Normal 3 6 2 3 2 3 3" xfId="27016"/>
    <cellStyle name="Normal 3 6 2 3 2 4" xfId="27017"/>
    <cellStyle name="Normal 3 6 2 3 2 5" xfId="27018"/>
    <cellStyle name="Normal 3 6 2 3 2_Tabell 4.5-4.7" xfId="27010"/>
    <cellStyle name="Normal 3 6 2 3 3" xfId="27019"/>
    <cellStyle name="Normal 3 6 2 3 3 2" xfId="27020"/>
    <cellStyle name="Normal 3 6 2 3 3 2 2" xfId="27021"/>
    <cellStyle name="Normal 3 6 2 3 3 2 3" xfId="27022"/>
    <cellStyle name="Normal 3 6 2 3 3 3" xfId="27023"/>
    <cellStyle name="Normal 3 6 2 3 3 3 2" xfId="27024"/>
    <cellStyle name="Normal 3 6 2 3 3 3 3" xfId="27025"/>
    <cellStyle name="Normal 3 6 2 3 3 4" xfId="27026"/>
    <cellStyle name="Normal 3 6 2 3 3 5" xfId="27027"/>
    <cellStyle name="Normal 3 6 2 3 4" xfId="27028"/>
    <cellStyle name="Normal 3 6 2 3 4 2" xfId="27029"/>
    <cellStyle name="Normal 3 6 2 3 4 3" xfId="27030"/>
    <cellStyle name="Normal 3 6 2 3 5" xfId="27031"/>
    <cellStyle name="Normal 3 6 2 3 5 2" xfId="27032"/>
    <cellStyle name="Normal 3 6 2 3 5 3" xfId="27033"/>
    <cellStyle name="Normal 3 6 2 3 6" xfId="27034"/>
    <cellStyle name="Normal 3 6 2 3 6 2" xfId="27035"/>
    <cellStyle name="Normal 3 6 2 3 7" xfId="27036"/>
    <cellStyle name="Normal 3 6 2 3 7 2" xfId="27037"/>
    <cellStyle name="Normal 3 6 2 3 8" xfId="27038"/>
    <cellStyle name="Normal 3 6 2 3 9" xfId="27039"/>
    <cellStyle name="Normal 3 6 2 3_Tabell 4.5-4.7" xfId="27008"/>
    <cellStyle name="Normal 3 6 2 4" xfId="1543"/>
    <cellStyle name="Normal 3 6 2 4 2" xfId="27041"/>
    <cellStyle name="Normal 3 6 2 4 2 2" xfId="27042"/>
    <cellStyle name="Normal 3 6 2 4 2 3" xfId="27043"/>
    <cellStyle name="Normal 3 6 2 4 3" xfId="27044"/>
    <cellStyle name="Normal 3 6 2 4 3 2" xfId="27045"/>
    <cellStyle name="Normal 3 6 2 4 3 3" xfId="27046"/>
    <cellStyle name="Normal 3 6 2 4 4" xfId="27047"/>
    <cellStyle name="Normal 3 6 2 4 5" xfId="27048"/>
    <cellStyle name="Normal 3 6 2 4_Tabell 4.5-4.7" xfId="27040"/>
    <cellStyle name="Normal 3 6 2 5" xfId="27049"/>
    <cellStyle name="Normal 3 6 2 5 2" xfId="27050"/>
    <cellStyle name="Normal 3 6 2 5 2 2" xfId="27051"/>
    <cellStyle name="Normal 3 6 2 5 2 3" xfId="27052"/>
    <cellStyle name="Normal 3 6 2 5 3" xfId="27053"/>
    <cellStyle name="Normal 3 6 2 5 3 2" xfId="27054"/>
    <cellStyle name="Normal 3 6 2 5 3 3" xfId="27055"/>
    <cellStyle name="Normal 3 6 2 5 4" xfId="27056"/>
    <cellStyle name="Normal 3 6 2 5 5" xfId="27057"/>
    <cellStyle name="Normal 3 6 2 6" xfId="27058"/>
    <cellStyle name="Normal 3 6 2 6 2" xfId="27059"/>
    <cellStyle name="Normal 3 6 2 6 2 2" xfId="27060"/>
    <cellStyle name="Normal 3 6 2 6 2 3" xfId="27061"/>
    <cellStyle name="Normal 3 6 2 6 3" xfId="27062"/>
    <cellStyle name="Normal 3 6 2 6 3 2" xfId="27063"/>
    <cellStyle name="Normal 3 6 2 6 3 3" xfId="27064"/>
    <cellStyle name="Normal 3 6 2 6 4" xfId="27065"/>
    <cellStyle name="Normal 3 6 2 6 5" xfId="27066"/>
    <cellStyle name="Normal 3 6 2 7" xfId="27067"/>
    <cellStyle name="Normal 3 6 2 7 2" xfId="27068"/>
    <cellStyle name="Normal 3 6 2 7 2 2" xfId="27069"/>
    <cellStyle name="Normal 3 6 2 7 2 3" xfId="27070"/>
    <cellStyle name="Normal 3 6 2 7 3" xfId="27071"/>
    <cellStyle name="Normal 3 6 2 7 3 2" xfId="27072"/>
    <cellStyle name="Normal 3 6 2 7 3 3" xfId="27073"/>
    <cellStyle name="Normal 3 6 2 7 4" xfId="27074"/>
    <cellStyle name="Normal 3 6 2 7 5" xfId="27075"/>
    <cellStyle name="Normal 3 6 2 8" xfId="27076"/>
    <cellStyle name="Normal 3 6 2 8 2" xfId="27077"/>
    <cellStyle name="Normal 3 6 2 8 3" xfId="27078"/>
    <cellStyle name="Normal 3 6 2 9" xfId="27079"/>
    <cellStyle name="Normal 3 6 2 9 2" xfId="27080"/>
    <cellStyle name="Normal 3 6 2 9 3" xfId="27081"/>
    <cellStyle name="Normal 3 6 2_Tabell 4.5-4.7" xfId="26936"/>
    <cellStyle name="Normal 3 6 3" xfId="1544"/>
    <cellStyle name="Normal 3 6 3 10" xfId="27083"/>
    <cellStyle name="Normal 3 6 3 11" xfId="27084"/>
    <cellStyle name="Normal 3 6 3 2" xfId="1545"/>
    <cellStyle name="Normal 3 6 3 2 10" xfId="27086"/>
    <cellStyle name="Normal 3 6 3 2 2" xfId="1546"/>
    <cellStyle name="Normal 3 6 3 2 2 2" xfId="27088"/>
    <cellStyle name="Normal 3 6 3 2 2 2 2" xfId="27089"/>
    <cellStyle name="Normal 3 6 3 2 2 2 3" xfId="27090"/>
    <cellStyle name="Normal 3 6 3 2 2 3" xfId="27091"/>
    <cellStyle name="Normal 3 6 3 2 2 3 2" xfId="27092"/>
    <cellStyle name="Normal 3 6 3 2 2 3 3" xfId="27093"/>
    <cellStyle name="Normal 3 6 3 2 2 4" xfId="27094"/>
    <cellStyle name="Normal 3 6 3 2 2 5" xfId="27095"/>
    <cellStyle name="Normal 3 6 3 2 2_Tabell 4.5-4.7" xfId="27087"/>
    <cellStyle name="Normal 3 6 3 2 3" xfId="27096"/>
    <cellStyle name="Normal 3 6 3 2 3 2" xfId="27097"/>
    <cellStyle name="Normal 3 6 3 2 3 2 2" xfId="27098"/>
    <cellStyle name="Normal 3 6 3 2 3 2 3" xfId="27099"/>
    <cellStyle name="Normal 3 6 3 2 3 3" xfId="27100"/>
    <cellStyle name="Normal 3 6 3 2 3 3 2" xfId="27101"/>
    <cellStyle name="Normal 3 6 3 2 3 3 3" xfId="27102"/>
    <cellStyle name="Normal 3 6 3 2 3 4" xfId="27103"/>
    <cellStyle name="Normal 3 6 3 2 3 5" xfId="27104"/>
    <cellStyle name="Normal 3 6 3 2 4" xfId="27105"/>
    <cellStyle name="Normal 3 6 3 2 4 2" xfId="27106"/>
    <cellStyle name="Normal 3 6 3 2 4 3" xfId="27107"/>
    <cellStyle name="Normal 3 6 3 2 5" xfId="27108"/>
    <cellStyle name="Normal 3 6 3 2 5 2" xfId="27109"/>
    <cellStyle name="Normal 3 6 3 2 5 3" xfId="27110"/>
    <cellStyle name="Normal 3 6 3 2 6" xfId="27111"/>
    <cellStyle name="Normal 3 6 3 2 6 2" xfId="27112"/>
    <cellStyle name="Normal 3 6 3 2 7" xfId="27113"/>
    <cellStyle name="Normal 3 6 3 2 7 2" xfId="27114"/>
    <cellStyle name="Normal 3 6 3 2 8" xfId="27115"/>
    <cellStyle name="Normal 3 6 3 2 9" xfId="27116"/>
    <cellStyle name="Normal 3 6 3 2_Tabell 4.5-4.7" xfId="27085"/>
    <cellStyle name="Normal 3 6 3 3" xfId="1547"/>
    <cellStyle name="Normal 3 6 3 3 2" xfId="27118"/>
    <cellStyle name="Normal 3 6 3 3 2 2" xfId="27119"/>
    <cellStyle name="Normal 3 6 3 3 2 3" xfId="27120"/>
    <cellStyle name="Normal 3 6 3 3 3" xfId="27121"/>
    <cellStyle name="Normal 3 6 3 3 3 2" xfId="27122"/>
    <cellStyle name="Normal 3 6 3 3 3 3" xfId="27123"/>
    <cellStyle name="Normal 3 6 3 3 4" xfId="27124"/>
    <cellStyle name="Normal 3 6 3 3 5" xfId="27125"/>
    <cellStyle name="Normal 3 6 3 3_Tabell 4.5-4.7" xfId="27117"/>
    <cellStyle name="Normal 3 6 3 4" xfId="27126"/>
    <cellStyle name="Normal 3 6 3 4 2" xfId="27127"/>
    <cellStyle name="Normal 3 6 3 4 2 2" xfId="27128"/>
    <cellStyle name="Normal 3 6 3 4 2 3" xfId="27129"/>
    <cellStyle name="Normal 3 6 3 4 3" xfId="27130"/>
    <cellStyle name="Normal 3 6 3 4 3 2" xfId="27131"/>
    <cellStyle name="Normal 3 6 3 4 3 3" xfId="27132"/>
    <cellStyle name="Normal 3 6 3 4 4" xfId="27133"/>
    <cellStyle name="Normal 3 6 3 4 5" xfId="27134"/>
    <cellStyle name="Normal 3 6 3 5" xfId="27135"/>
    <cellStyle name="Normal 3 6 3 5 2" xfId="27136"/>
    <cellStyle name="Normal 3 6 3 5 3" xfId="27137"/>
    <cellStyle name="Normal 3 6 3 6" xfId="27138"/>
    <cellStyle name="Normal 3 6 3 6 2" xfId="27139"/>
    <cellStyle name="Normal 3 6 3 6 3" xfId="27140"/>
    <cellStyle name="Normal 3 6 3 7" xfId="27141"/>
    <cellStyle name="Normal 3 6 3 7 2" xfId="27142"/>
    <cellStyle name="Normal 3 6 3 8" xfId="27143"/>
    <cellStyle name="Normal 3 6 3 8 2" xfId="27144"/>
    <cellStyle name="Normal 3 6 3 9" xfId="27145"/>
    <cellStyle name="Normal 3 6 3_Tabell 4.5-4.7" xfId="27082"/>
    <cellStyle name="Normal 3 6 4" xfId="1548"/>
    <cellStyle name="Normal 3 6 4 10" xfId="27147"/>
    <cellStyle name="Normal 3 6 4 2" xfId="1549"/>
    <cellStyle name="Normal 3 6 4 2 2" xfId="27149"/>
    <cellStyle name="Normal 3 6 4 2 2 2" xfId="27150"/>
    <cellStyle name="Normal 3 6 4 2 2 3" xfId="27151"/>
    <cellStyle name="Normal 3 6 4 2 3" xfId="27152"/>
    <cellStyle name="Normal 3 6 4 2 3 2" xfId="27153"/>
    <cellStyle name="Normal 3 6 4 2 3 3" xfId="27154"/>
    <cellStyle name="Normal 3 6 4 2 4" xfId="27155"/>
    <cellStyle name="Normal 3 6 4 2 5" xfId="27156"/>
    <cellStyle name="Normal 3 6 4 2_Tabell 4.5-4.7" xfId="27148"/>
    <cellStyle name="Normal 3 6 4 3" xfId="27157"/>
    <cellStyle name="Normal 3 6 4 3 2" xfId="27158"/>
    <cellStyle name="Normal 3 6 4 3 2 2" xfId="27159"/>
    <cellStyle name="Normal 3 6 4 3 2 3" xfId="27160"/>
    <cellStyle name="Normal 3 6 4 3 3" xfId="27161"/>
    <cellStyle name="Normal 3 6 4 3 3 2" xfId="27162"/>
    <cellStyle name="Normal 3 6 4 3 3 3" xfId="27163"/>
    <cellStyle name="Normal 3 6 4 3 4" xfId="27164"/>
    <cellStyle name="Normal 3 6 4 3 5" xfId="27165"/>
    <cellStyle name="Normal 3 6 4 4" xfId="27166"/>
    <cellStyle name="Normal 3 6 4 4 2" xfId="27167"/>
    <cellStyle name="Normal 3 6 4 4 3" xfId="27168"/>
    <cellStyle name="Normal 3 6 4 5" xfId="27169"/>
    <cellStyle name="Normal 3 6 4 5 2" xfId="27170"/>
    <cellStyle name="Normal 3 6 4 5 3" xfId="27171"/>
    <cellStyle name="Normal 3 6 4 6" xfId="27172"/>
    <cellStyle name="Normal 3 6 4 6 2" xfId="27173"/>
    <cellStyle name="Normal 3 6 4 7" xfId="27174"/>
    <cellStyle name="Normal 3 6 4 7 2" xfId="27175"/>
    <cellStyle name="Normal 3 6 4 8" xfId="27176"/>
    <cellStyle name="Normal 3 6 4 9" xfId="27177"/>
    <cellStyle name="Normal 3 6 4_Tabell 4.5-4.7" xfId="27146"/>
    <cellStyle name="Normal 3 6 5" xfId="1550"/>
    <cellStyle name="Normal 3 6 5 2" xfId="27179"/>
    <cellStyle name="Normal 3 6 5 2 2" xfId="27180"/>
    <cellStyle name="Normal 3 6 5 2 3" xfId="27181"/>
    <cellStyle name="Normal 3 6 5 3" xfId="27182"/>
    <cellStyle name="Normal 3 6 5 3 2" xfId="27183"/>
    <cellStyle name="Normal 3 6 5 3 3" xfId="27184"/>
    <cellStyle name="Normal 3 6 5 4" xfId="27185"/>
    <cellStyle name="Normal 3 6 5 5" xfId="27186"/>
    <cellStyle name="Normal 3 6 5_Tabell 4.5-4.7" xfId="27178"/>
    <cellStyle name="Normal 3 6 6" xfId="27187"/>
    <cellStyle name="Normal 3 6 6 2" xfId="27188"/>
    <cellStyle name="Normal 3 6 6 2 2" xfId="27189"/>
    <cellStyle name="Normal 3 6 6 2 3" xfId="27190"/>
    <cellStyle name="Normal 3 6 6 3" xfId="27191"/>
    <cellStyle name="Normal 3 6 6 3 2" xfId="27192"/>
    <cellStyle name="Normal 3 6 6 3 3" xfId="27193"/>
    <cellStyle name="Normal 3 6 6 4" xfId="27194"/>
    <cellStyle name="Normal 3 6 6 5" xfId="27195"/>
    <cellStyle name="Normal 3 6 7" xfId="27196"/>
    <cellStyle name="Normal 3 6 7 2" xfId="27197"/>
    <cellStyle name="Normal 3 6 7 2 2" xfId="27198"/>
    <cellStyle name="Normal 3 6 7 2 3" xfId="27199"/>
    <cellStyle name="Normal 3 6 7 3" xfId="27200"/>
    <cellStyle name="Normal 3 6 7 3 2" xfId="27201"/>
    <cellStyle name="Normal 3 6 7 3 3" xfId="27202"/>
    <cellStyle name="Normal 3 6 7 4" xfId="27203"/>
    <cellStyle name="Normal 3 6 7 5" xfId="27204"/>
    <cellStyle name="Normal 3 6 8" xfId="27205"/>
    <cellStyle name="Normal 3 6 8 2" xfId="27206"/>
    <cellStyle name="Normal 3 6 8 2 2" xfId="27207"/>
    <cellStyle name="Normal 3 6 8 2 3" xfId="27208"/>
    <cellStyle name="Normal 3 6 8 3" xfId="27209"/>
    <cellStyle name="Normal 3 6 8 3 2" xfId="27210"/>
    <cellStyle name="Normal 3 6 8 3 3" xfId="27211"/>
    <cellStyle name="Normal 3 6 8 4" xfId="27212"/>
    <cellStyle name="Normal 3 6 8 5" xfId="27213"/>
    <cellStyle name="Normal 3 6 9" xfId="27214"/>
    <cellStyle name="Normal 3 6 9 2" xfId="27215"/>
    <cellStyle name="Normal 3 6 9 3" xfId="27216"/>
    <cellStyle name="Normal 3 6_Tabell 4.5-4.7" xfId="26925"/>
    <cellStyle name="Normal 3 7" xfId="1551"/>
    <cellStyle name="Normal 3 7 10" xfId="27218"/>
    <cellStyle name="Normal 3 7 10 2" xfId="27219"/>
    <cellStyle name="Normal 3 7 10 3" xfId="27220"/>
    <cellStyle name="Normal 3 7 11" xfId="27221"/>
    <cellStyle name="Normal 3 7 11 2" xfId="27222"/>
    <cellStyle name="Normal 3 7 12" xfId="27223"/>
    <cellStyle name="Normal 3 7 12 2" xfId="27224"/>
    <cellStyle name="Normal 3 7 13" xfId="27225"/>
    <cellStyle name="Normal 3 7 14" xfId="27226"/>
    <cellStyle name="Normal 3 7 15" xfId="27227"/>
    <cellStyle name="Normal 3 7 2" xfId="1552"/>
    <cellStyle name="Normal 3 7 2 10" xfId="27229"/>
    <cellStyle name="Normal 3 7 2 11" xfId="27230"/>
    <cellStyle name="Normal 3 7 2 2" xfId="1553"/>
    <cellStyle name="Normal 3 7 2 2 10" xfId="27232"/>
    <cellStyle name="Normal 3 7 2 2 2" xfId="1554"/>
    <cellStyle name="Normal 3 7 2 2 2 2" xfId="27234"/>
    <cellStyle name="Normal 3 7 2 2 2 2 2" xfId="27235"/>
    <cellStyle name="Normal 3 7 2 2 2 2 3" xfId="27236"/>
    <cellStyle name="Normal 3 7 2 2 2 3" xfId="27237"/>
    <cellStyle name="Normal 3 7 2 2 2 3 2" xfId="27238"/>
    <cellStyle name="Normal 3 7 2 2 2 3 3" xfId="27239"/>
    <cellStyle name="Normal 3 7 2 2 2 4" xfId="27240"/>
    <cellStyle name="Normal 3 7 2 2 2 5" xfId="27241"/>
    <cellStyle name="Normal 3 7 2 2 2_Tabell 4.5-4.7" xfId="27233"/>
    <cellStyle name="Normal 3 7 2 2 3" xfId="27242"/>
    <cellStyle name="Normal 3 7 2 2 3 2" xfId="27243"/>
    <cellStyle name="Normal 3 7 2 2 3 2 2" xfId="27244"/>
    <cellStyle name="Normal 3 7 2 2 3 2 3" xfId="27245"/>
    <cellStyle name="Normal 3 7 2 2 3 3" xfId="27246"/>
    <cellStyle name="Normal 3 7 2 2 3 3 2" xfId="27247"/>
    <cellStyle name="Normal 3 7 2 2 3 3 3" xfId="27248"/>
    <cellStyle name="Normal 3 7 2 2 3 4" xfId="27249"/>
    <cellStyle name="Normal 3 7 2 2 3 5" xfId="27250"/>
    <cellStyle name="Normal 3 7 2 2 4" xfId="27251"/>
    <cellStyle name="Normal 3 7 2 2 4 2" xfId="27252"/>
    <cellStyle name="Normal 3 7 2 2 4 3" xfId="27253"/>
    <cellStyle name="Normal 3 7 2 2 5" xfId="27254"/>
    <cellStyle name="Normal 3 7 2 2 5 2" xfId="27255"/>
    <cellStyle name="Normal 3 7 2 2 5 3" xfId="27256"/>
    <cellStyle name="Normal 3 7 2 2 6" xfId="27257"/>
    <cellStyle name="Normal 3 7 2 2 6 2" xfId="27258"/>
    <cellStyle name="Normal 3 7 2 2 7" xfId="27259"/>
    <cellStyle name="Normal 3 7 2 2 7 2" xfId="27260"/>
    <cellStyle name="Normal 3 7 2 2 8" xfId="27261"/>
    <cellStyle name="Normal 3 7 2 2 9" xfId="27262"/>
    <cellStyle name="Normal 3 7 2 2_Tabell 4.5-4.7" xfId="27231"/>
    <cellStyle name="Normal 3 7 2 3" xfId="1555"/>
    <cellStyle name="Normal 3 7 2 3 2" xfId="27264"/>
    <cellStyle name="Normal 3 7 2 3 2 2" xfId="27265"/>
    <cellStyle name="Normal 3 7 2 3 2 3" xfId="27266"/>
    <cellStyle name="Normal 3 7 2 3 3" xfId="27267"/>
    <cellStyle name="Normal 3 7 2 3 3 2" xfId="27268"/>
    <cellStyle name="Normal 3 7 2 3 3 3" xfId="27269"/>
    <cellStyle name="Normal 3 7 2 3 4" xfId="27270"/>
    <cellStyle name="Normal 3 7 2 3 5" xfId="27271"/>
    <cellStyle name="Normal 3 7 2 3_Tabell 4.5-4.7" xfId="27263"/>
    <cellStyle name="Normal 3 7 2 4" xfId="27272"/>
    <cellStyle name="Normal 3 7 2 4 2" xfId="27273"/>
    <cellStyle name="Normal 3 7 2 4 2 2" xfId="27274"/>
    <cellStyle name="Normal 3 7 2 4 2 3" xfId="27275"/>
    <cellStyle name="Normal 3 7 2 4 3" xfId="27276"/>
    <cellStyle name="Normal 3 7 2 4 3 2" xfId="27277"/>
    <cellStyle name="Normal 3 7 2 4 3 3" xfId="27278"/>
    <cellStyle name="Normal 3 7 2 4 4" xfId="27279"/>
    <cellStyle name="Normal 3 7 2 4 5" xfId="27280"/>
    <cellStyle name="Normal 3 7 2 5" xfId="27281"/>
    <cellStyle name="Normal 3 7 2 5 2" xfId="27282"/>
    <cellStyle name="Normal 3 7 2 5 3" xfId="27283"/>
    <cellStyle name="Normal 3 7 2 6" xfId="27284"/>
    <cellStyle name="Normal 3 7 2 6 2" xfId="27285"/>
    <cellStyle name="Normal 3 7 2 6 3" xfId="27286"/>
    <cellStyle name="Normal 3 7 2 7" xfId="27287"/>
    <cellStyle name="Normal 3 7 2 7 2" xfId="27288"/>
    <cellStyle name="Normal 3 7 2 8" xfId="27289"/>
    <cellStyle name="Normal 3 7 2 8 2" xfId="27290"/>
    <cellStyle name="Normal 3 7 2 9" xfId="27291"/>
    <cellStyle name="Normal 3 7 2_Tabell 4.5-4.7" xfId="27228"/>
    <cellStyle name="Normal 3 7 3" xfId="1556"/>
    <cellStyle name="Normal 3 7 3 10" xfId="27293"/>
    <cellStyle name="Normal 3 7 3 11" xfId="27294"/>
    <cellStyle name="Normal 3 7 3 2" xfId="1557"/>
    <cellStyle name="Normal 3 7 3 2 10" xfId="27296"/>
    <cellStyle name="Normal 3 7 3 2 2" xfId="1558"/>
    <cellStyle name="Normal 3 7 3 2 2 2" xfId="27298"/>
    <cellStyle name="Normal 3 7 3 2 2 2 2" xfId="27299"/>
    <cellStyle name="Normal 3 7 3 2 2 2 3" xfId="27300"/>
    <cellStyle name="Normal 3 7 3 2 2 3" xfId="27301"/>
    <cellStyle name="Normal 3 7 3 2 2 3 2" xfId="27302"/>
    <cellStyle name="Normal 3 7 3 2 2 3 3" xfId="27303"/>
    <cellStyle name="Normal 3 7 3 2 2 4" xfId="27304"/>
    <cellStyle name="Normal 3 7 3 2 2 5" xfId="27305"/>
    <cellStyle name="Normal 3 7 3 2 2_Tabell 4.5-4.7" xfId="27297"/>
    <cellStyle name="Normal 3 7 3 2 3" xfId="27306"/>
    <cellStyle name="Normal 3 7 3 2 3 2" xfId="27307"/>
    <cellStyle name="Normal 3 7 3 2 3 2 2" xfId="27308"/>
    <cellStyle name="Normal 3 7 3 2 3 2 3" xfId="27309"/>
    <cellStyle name="Normal 3 7 3 2 3 3" xfId="27310"/>
    <cellStyle name="Normal 3 7 3 2 3 3 2" xfId="27311"/>
    <cellStyle name="Normal 3 7 3 2 3 3 3" xfId="27312"/>
    <cellStyle name="Normal 3 7 3 2 3 4" xfId="27313"/>
    <cellStyle name="Normal 3 7 3 2 3 5" xfId="27314"/>
    <cellStyle name="Normal 3 7 3 2 4" xfId="27315"/>
    <cellStyle name="Normal 3 7 3 2 4 2" xfId="27316"/>
    <cellStyle name="Normal 3 7 3 2 4 3" xfId="27317"/>
    <cellStyle name="Normal 3 7 3 2 5" xfId="27318"/>
    <cellStyle name="Normal 3 7 3 2 5 2" xfId="27319"/>
    <cellStyle name="Normal 3 7 3 2 5 3" xfId="27320"/>
    <cellStyle name="Normal 3 7 3 2 6" xfId="27321"/>
    <cellStyle name="Normal 3 7 3 2 6 2" xfId="27322"/>
    <cellStyle name="Normal 3 7 3 2 7" xfId="27323"/>
    <cellStyle name="Normal 3 7 3 2 7 2" xfId="27324"/>
    <cellStyle name="Normal 3 7 3 2 8" xfId="27325"/>
    <cellStyle name="Normal 3 7 3 2 9" xfId="27326"/>
    <cellStyle name="Normal 3 7 3 2_Tabell 4.5-4.7" xfId="27295"/>
    <cellStyle name="Normal 3 7 3 3" xfId="1559"/>
    <cellStyle name="Normal 3 7 3 3 2" xfId="27328"/>
    <cellStyle name="Normal 3 7 3 3 2 2" xfId="27329"/>
    <cellStyle name="Normal 3 7 3 3 2 3" xfId="27330"/>
    <cellStyle name="Normal 3 7 3 3 3" xfId="27331"/>
    <cellStyle name="Normal 3 7 3 3 3 2" xfId="27332"/>
    <cellStyle name="Normal 3 7 3 3 3 3" xfId="27333"/>
    <cellStyle name="Normal 3 7 3 3 4" xfId="27334"/>
    <cellStyle name="Normal 3 7 3 3 5" xfId="27335"/>
    <cellStyle name="Normal 3 7 3 3_Tabell 4.5-4.7" xfId="27327"/>
    <cellStyle name="Normal 3 7 3 4" xfId="27336"/>
    <cellStyle name="Normal 3 7 3 4 2" xfId="27337"/>
    <cellStyle name="Normal 3 7 3 4 2 2" xfId="27338"/>
    <cellStyle name="Normal 3 7 3 4 2 3" xfId="27339"/>
    <cellStyle name="Normal 3 7 3 4 3" xfId="27340"/>
    <cellStyle name="Normal 3 7 3 4 3 2" xfId="27341"/>
    <cellStyle name="Normal 3 7 3 4 3 3" xfId="27342"/>
    <cellStyle name="Normal 3 7 3 4 4" xfId="27343"/>
    <cellStyle name="Normal 3 7 3 4 5" xfId="27344"/>
    <cellStyle name="Normal 3 7 3 5" xfId="27345"/>
    <cellStyle name="Normal 3 7 3 5 2" xfId="27346"/>
    <cellStyle name="Normal 3 7 3 5 3" xfId="27347"/>
    <cellStyle name="Normal 3 7 3 6" xfId="27348"/>
    <cellStyle name="Normal 3 7 3 6 2" xfId="27349"/>
    <cellStyle name="Normal 3 7 3 6 3" xfId="27350"/>
    <cellStyle name="Normal 3 7 3 7" xfId="27351"/>
    <cellStyle name="Normal 3 7 3 7 2" xfId="27352"/>
    <cellStyle name="Normal 3 7 3 8" xfId="27353"/>
    <cellStyle name="Normal 3 7 3 8 2" xfId="27354"/>
    <cellStyle name="Normal 3 7 3 9" xfId="27355"/>
    <cellStyle name="Normal 3 7 3_Tabell 4.5-4.7" xfId="27292"/>
    <cellStyle name="Normal 3 7 4" xfId="1560"/>
    <cellStyle name="Normal 3 7 4 10" xfId="27357"/>
    <cellStyle name="Normal 3 7 4 2" xfId="1561"/>
    <cellStyle name="Normal 3 7 4 2 2" xfId="27359"/>
    <cellStyle name="Normal 3 7 4 2 2 2" xfId="27360"/>
    <cellStyle name="Normal 3 7 4 2 2 3" xfId="27361"/>
    <cellStyle name="Normal 3 7 4 2 3" xfId="27362"/>
    <cellStyle name="Normal 3 7 4 2 3 2" xfId="27363"/>
    <cellStyle name="Normal 3 7 4 2 3 3" xfId="27364"/>
    <cellStyle name="Normal 3 7 4 2 4" xfId="27365"/>
    <cellStyle name="Normal 3 7 4 2 5" xfId="27366"/>
    <cellStyle name="Normal 3 7 4 2_Tabell 4.5-4.7" xfId="27358"/>
    <cellStyle name="Normal 3 7 4 3" xfId="27367"/>
    <cellStyle name="Normal 3 7 4 3 2" xfId="27368"/>
    <cellStyle name="Normal 3 7 4 3 2 2" xfId="27369"/>
    <cellStyle name="Normal 3 7 4 3 2 3" xfId="27370"/>
    <cellStyle name="Normal 3 7 4 3 3" xfId="27371"/>
    <cellStyle name="Normal 3 7 4 3 3 2" xfId="27372"/>
    <cellStyle name="Normal 3 7 4 3 3 3" xfId="27373"/>
    <cellStyle name="Normal 3 7 4 3 4" xfId="27374"/>
    <cellStyle name="Normal 3 7 4 3 5" xfId="27375"/>
    <cellStyle name="Normal 3 7 4 4" xfId="27376"/>
    <cellStyle name="Normal 3 7 4 4 2" xfId="27377"/>
    <cellStyle name="Normal 3 7 4 4 3" xfId="27378"/>
    <cellStyle name="Normal 3 7 4 5" xfId="27379"/>
    <cellStyle name="Normal 3 7 4 5 2" xfId="27380"/>
    <cellStyle name="Normal 3 7 4 5 3" xfId="27381"/>
    <cellStyle name="Normal 3 7 4 6" xfId="27382"/>
    <cellStyle name="Normal 3 7 4 6 2" xfId="27383"/>
    <cellStyle name="Normal 3 7 4 7" xfId="27384"/>
    <cellStyle name="Normal 3 7 4 7 2" xfId="27385"/>
    <cellStyle name="Normal 3 7 4 8" xfId="27386"/>
    <cellStyle name="Normal 3 7 4 9" xfId="27387"/>
    <cellStyle name="Normal 3 7 4_Tabell 4.5-4.7" xfId="27356"/>
    <cellStyle name="Normal 3 7 5" xfId="1562"/>
    <cellStyle name="Normal 3 7 5 2" xfId="27389"/>
    <cellStyle name="Normal 3 7 5 2 2" xfId="27390"/>
    <cellStyle name="Normal 3 7 5 2 3" xfId="27391"/>
    <cellStyle name="Normal 3 7 5 3" xfId="27392"/>
    <cellStyle name="Normal 3 7 5 3 2" xfId="27393"/>
    <cellStyle name="Normal 3 7 5 3 3" xfId="27394"/>
    <cellStyle name="Normal 3 7 5 4" xfId="27395"/>
    <cellStyle name="Normal 3 7 5 5" xfId="27396"/>
    <cellStyle name="Normal 3 7 5_Tabell 4.5-4.7" xfId="27388"/>
    <cellStyle name="Normal 3 7 6" xfId="27397"/>
    <cellStyle name="Normal 3 7 6 2" xfId="27398"/>
    <cellStyle name="Normal 3 7 6 2 2" xfId="27399"/>
    <cellStyle name="Normal 3 7 6 2 3" xfId="27400"/>
    <cellStyle name="Normal 3 7 6 3" xfId="27401"/>
    <cellStyle name="Normal 3 7 6 3 2" xfId="27402"/>
    <cellStyle name="Normal 3 7 6 3 3" xfId="27403"/>
    <cellStyle name="Normal 3 7 6 4" xfId="27404"/>
    <cellStyle name="Normal 3 7 6 5" xfId="27405"/>
    <cellStyle name="Normal 3 7 7" xfId="27406"/>
    <cellStyle name="Normal 3 7 7 2" xfId="27407"/>
    <cellStyle name="Normal 3 7 7 2 2" xfId="27408"/>
    <cellStyle name="Normal 3 7 7 2 3" xfId="27409"/>
    <cellStyle name="Normal 3 7 7 3" xfId="27410"/>
    <cellStyle name="Normal 3 7 7 3 2" xfId="27411"/>
    <cellStyle name="Normal 3 7 7 3 3" xfId="27412"/>
    <cellStyle name="Normal 3 7 7 4" xfId="27413"/>
    <cellStyle name="Normal 3 7 7 5" xfId="27414"/>
    <cellStyle name="Normal 3 7 8" xfId="27415"/>
    <cellStyle name="Normal 3 7 8 2" xfId="27416"/>
    <cellStyle name="Normal 3 7 8 2 2" xfId="27417"/>
    <cellStyle name="Normal 3 7 8 2 3" xfId="27418"/>
    <cellStyle name="Normal 3 7 8 3" xfId="27419"/>
    <cellStyle name="Normal 3 7 8 3 2" xfId="27420"/>
    <cellStyle name="Normal 3 7 8 3 3" xfId="27421"/>
    <cellStyle name="Normal 3 7 8 4" xfId="27422"/>
    <cellStyle name="Normal 3 7 8 5" xfId="27423"/>
    <cellStyle name="Normal 3 7 9" xfId="27424"/>
    <cellStyle name="Normal 3 7 9 2" xfId="27425"/>
    <cellStyle name="Normal 3 7 9 3" xfId="27426"/>
    <cellStyle name="Normal 3 7_Tabell 4.5-4.7" xfId="27217"/>
    <cellStyle name="Normal 3 8" xfId="1563"/>
    <cellStyle name="Normal 3 8 10" xfId="27428"/>
    <cellStyle name="Normal 3 8 11" xfId="27429"/>
    <cellStyle name="Normal 3 8 2" xfId="1564"/>
    <cellStyle name="Normal 3 8 2 10" xfId="27431"/>
    <cellStyle name="Normal 3 8 2 2" xfId="1565"/>
    <cellStyle name="Normal 3 8 2 2 2" xfId="27433"/>
    <cellStyle name="Normal 3 8 2 2 2 2" xfId="27434"/>
    <cellStyle name="Normal 3 8 2 2 2 3" xfId="27435"/>
    <cellStyle name="Normal 3 8 2 2 3" xfId="27436"/>
    <cellStyle name="Normal 3 8 2 2 3 2" xfId="27437"/>
    <cellStyle name="Normal 3 8 2 2 3 3" xfId="27438"/>
    <cellStyle name="Normal 3 8 2 2 4" xfId="27439"/>
    <cellStyle name="Normal 3 8 2 2 5" xfId="27440"/>
    <cellStyle name="Normal 3 8 2 2_Tabell 4.5-4.7" xfId="27432"/>
    <cellStyle name="Normal 3 8 2 3" xfId="27441"/>
    <cellStyle name="Normal 3 8 2 3 2" xfId="27442"/>
    <cellStyle name="Normal 3 8 2 3 2 2" xfId="27443"/>
    <cellStyle name="Normal 3 8 2 3 2 3" xfId="27444"/>
    <cellStyle name="Normal 3 8 2 3 3" xfId="27445"/>
    <cellStyle name="Normal 3 8 2 3 3 2" xfId="27446"/>
    <cellStyle name="Normal 3 8 2 3 3 3" xfId="27447"/>
    <cellStyle name="Normal 3 8 2 3 4" xfId="27448"/>
    <cellStyle name="Normal 3 8 2 3 5" xfId="27449"/>
    <cellStyle name="Normal 3 8 2 4" xfId="27450"/>
    <cellStyle name="Normal 3 8 2 4 2" xfId="27451"/>
    <cellStyle name="Normal 3 8 2 4 3" xfId="27452"/>
    <cellStyle name="Normal 3 8 2 5" xfId="27453"/>
    <cellStyle name="Normal 3 8 2 5 2" xfId="27454"/>
    <cellStyle name="Normal 3 8 2 5 3" xfId="27455"/>
    <cellStyle name="Normal 3 8 2 6" xfId="27456"/>
    <cellStyle name="Normal 3 8 2 6 2" xfId="27457"/>
    <cellStyle name="Normal 3 8 2 7" xfId="27458"/>
    <cellStyle name="Normal 3 8 2 7 2" xfId="27459"/>
    <cellStyle name="Normal 3 8 2 8" xfId="27460"/>
    <cellStyle name="Normal 3 8 2 9" xfId="27461"/>
    <cellStyle name="Normal 3 8 2_Tabell 4.5-4.7" xfId="27430"/>
    <cellStyle name="Normal 3 8 3" xfId="1566"/>
    <cellStyle name="Normal 3 8 3 2" xfId="27463"/>
    <cellStyle name="Normal 3 8 3 2 2" xfId="27464"/>
    <cellStyle name="Normal 3 8 3 2 3" xfId="27465"/>
    <cellStyle name="Normal 3 8 3 3" xfId="27466"/>
    <cellStyle name="Normal 3 8 3 3 2" xfId="27467"/>
    <cellStyle name="Normal 3 8 3 3 3" xfId="27468"/>
    <cellStyle name="Normal 3 8 3 4" xfId="27469"/>
    <cellStyle name="Normal 3 8 3 5" xfId="27470"/>
    <cellStyle name="Normal 3 8 3_Tabell 4.5-4.7" xfId="27462"/>
    <cellStyle name="Normal 3 8 4" xfId="27471"/>
    <cellStyle name="Normal 3 8 4 2" xfId="27472"/>
    <cellStyle name="Normal 3 8 4 2 2" xfId="27473"/>
    <cellStyle name="Normal 3 8 4 2 3" xfId="27474"/>
    <cellStyle name="Normal 3 8 4 3" xfId="27475"/>
    <cellStyle name="Normal 3 8 4 3 2" xfId="27476"/>
    <cellStyle name="Normal 3 8 4 3 3" xfId="27477"/>
    <cellStyle name="Normal 3 8 4 4" xfId="27478"/>
    <cellStyle name="Normal 3 8 4 5" xfId="27479"/>
    <cellStyle name="Normal 3 8 5" xfId="27480"/>
    <cellStyle name="Normal 3 8 5 2" xfId="27481"/>
    <cellStyle name="Normal 3 8 5 3" xfId="27482"/>
    <cellStyle name="Normal 3 8 6" xfId="27483"/>
    <cellStyle name="Normal 3 8 6 2" xfId="27484"/>
    <cellStyle name="Normal 3 8 6 3" xfId="27485"/>
    <cellStyle name="Normal 3 8 7" xfId="27486"/>
    <cellStyle name="Normal 3 8 7 2" xfId="27487"/>
    <cellStyle name="Normal 3 8 8" xfId="27488"/>
    <cellStyle name="Normal 3 8 8 2" xfId="27489"/>
    <cellStyle name="Normal 3 8 9" xfId="27490"/>
    <cellStyle name="Normal 3 8_Tabell 4.5-4.7" xfId="27427"/>
    <cellStyle name="Normal 3 9" xfId="1567"/>
    <cellStyle name="Normal 3 9 10" xfId="27492"/>
    <cellStyle name="Normal 3 9 11" xfId="27493"/>
    <cellStyle name="Normal 3 9 2" xfId="1568"/>
    <cellStyle name="Normal 3 9 2 10" xfId="27495"/>
    <cellStyle name="Normal 3 9 2 2" xfId="1569"/>
    <cellStyle name="Normal 3 9 2 2 2" xfId="27497"/>
    <cellStyle name="Normal 3 9 2 2 2 2" xfId="27498"/>
    <cellStyle name="Normal 3 9 2 2 2 3" xfId="27499"/>
    <cellStyle name="Normal 3 9 2 2 3" xfId="27500"/>
    <cellStyle name="Normal 3 9 2 2 3 2" xfId="27501"/>
    <cellStyle name="Normal 3 9 2 2 3 3" xfId="27502"/>
    <cellStyle name="Normal 3 9 2 2 4" xfId="27503"/>
    <cellStyle name="Normal 3 9 2 2 5" xfId="27504"/>
    <cellStyle name="Normal 3 9 2 2_Tabell 4.5-4.7" xfId="27496"/>
    <cellStyle name="Normal 3 9 2 3" xfId="27505"/>
    <cellStyle name="Normal 3 9 2 3 2" xfId="27506"/>
    <cellStyle name="Normal 3 9 2 3 2 2" xfId="27507"/>
    <cellStyle name="Normal 3 9 2 3 2 3" xfId="27508"/>
    <cellStyle name="Normal 3 9 2 3 3" xfId="27509"/>
    <cellStyle name="Normal 3 9 2 3 3 2" xfId="27510"/>
    <cellStyle name="Normal 3 9 2 3 3 3" xfId="27511"/>
    <cellStyle name="Normal 3 9 2 3 4" xfId="27512"/>
    <cellStyle name="Normal 3 9 2 3 5" xfId="27513"/>
    <cellStyle name="Normal 3 9 2 4" xfId="27514"/>
    <cellStyle name="Normal 3 9 2 4 2" xfId="27515"/>
    <cellStyle name="Normal 3 9 2 4 3" xfId="27516"/>
    <cellStyle name="Normal 3 9 2 5" xfId="27517"/>
    <cellStyle name="Normal 3 9 2 5 2" xfId="27518"/>
    <cellStyle name="Normal 3 9 2 5 3" xfId="27519"/>
    <cellStyle name="Normal 3 9 2 6" xfId="27520"/>
    <cellStyle name="Normal 3 9 2 6 2" xfId="27521"/>
    <cellStyle name="Normal 3 9 2 7" xfId="27522"/>
    <cellStyle name="Normal 3 9 2 7 2" xfId="27523"/>
    <cellStyle name="Normal 3 9 2 8" xfId="27524"/>
    <cellStyle name="Normal 3 9 2 9" xfId="27525"/>
    <cellStyle name="Normal 3 9 2_Tabell 4.5-4.7" xfId="27494"/>
    <cellStyle name="Normal 3 9 3" xfId="1570"/>
    <cellStyle name="Normal 3 9 3 2" xfId="27527"/>
    <cellStyle name="Normal 3 9 3 2 2" xfId="27528"/>
    <cellStyle name="Normal 3 9 3 2 3" xfId="27529"/>
    <cellStyle name="Normal 3 9 3 3" xfId="27530"/>
    <cellStyle name="Normal 3 9 3 3 2" xfId="27531"/>
    <cellStyle name="Normal 3 9 3 3 3" xfId="27532"/>
    <cellStyle name="Normal 3 9 3 4" xfId="27533"/>
    <cellStyle name="Normal 3 9 3 5" xfId="27534"/>
    <cellStyle name="Normal 3 9 3_Tabell 4.5-4.7" xfId="27526"/>
    <cellStyle name="Normal 3 9 4" xfId="27535"/>
    <cellStyle name="Normal 3 9 4 2" xfId="27536"/>
    <cellStyle name="Normal 3 9 4 2 2" xfId="27537"/>
    <cellStyle name="Normal 3 9 4 2 3" xfId="27538"/>
    <cellStyle name="Normal 3 9 4 3" xfId="27539"/>
    <cellStyle name="Normal 3 9 4 3 2" xfId="27540"/>
    <cellStyle name="Normal 3 9 4 3 3" xfId="27541"/>
    <cellStyle name="Normal 3 9 4 4" xfId="27542"/>
    <cellStyle name="Normal 3 9 4 5" xfId="27543"/>
    <cellStyle name="Normal 3 9 5" xfId="27544"/>
    <cellStyle name="Normal 3 9 5 2" xfId="27545"/>
    <cellStyle name="Normal 3 9 5 3" xfId="27546"/>
    <cellStyle name="Normal 3 9 6" xfId="27547"/>
    <cellStyle name="Normal 3 9 6 2" xfId="27548"/>
    <cellStyle name="Normal 3 9 6 3" xfId="27549"/>
    <cellStyle name="Normal 3 9 7" xfId="27550"/>
    <cellStyle name="Normal 3 9 7 2" xfId="27551"/>
    <cellStyle name="Normal 3 9 8" xfId="27552"/>
    <cellStyle name="Normal 3 9 8 2" xfId="27553"/>
    <cellStyle name="Normal 3 9 9" xfId="27554"/>
    <cellStyle name="Normal 3 9_Tabell 4.5-4.7" xfId="27491"/>
    <cellStyle name="Normal 3_Tabell 4.5-4.7" xfId="23780"/>
    <cellStyle name="Normal 4" xfId="8"/>
    <cellStyle name="Normal 4 10" xfId="27556"/>
    <cellStyle name="Normal 4 11" xfId="34340"/>
    <cellStyle name="Normal 4 2" xfId="2015"/>
    <cellStyle name="Normal 4 2 2" xfId="27558"/>
    <cellStyle name="Normal 4 2 2 2" xfId="27559"/>
    <cellStyle name="Normal 4 2 2 2 2" xfId="27560"/>
    <cellStyle name="Normal 4 2 2 2 2 2" xfId="27561"/>
    <cellStyle name="Normal 4 2 2 2 2 3" xfId="27562"/>
    <cellStyle name="Normal 4 2 2 2 3" xfId="27563"/>
    <cellStyle name="Normal 4 2 2 2 3 2" xfId="27564"/>
    <cellStyle name="Normal 4 2 2 2 3 3" xfId="27565"/>
    <cellStyle name="Normal 4 2 2 2 4" xfId="27566"/>
    <cellStyle name="Normal 4 2 2 2 5" xfId="27567"/>
    <cellStyle name="Normal 4 2 2 3" xfId="27568"/>
    <cellStyle name="Normal 4 2 2 3 2" xfId="27569"/>
    <cellStyle name="Normal 4 2 2 3 3" xfId="27570"/>
    <cellStyle name="Normal 4 2 2 4" xfId="27571"/>
    <cellStyle name="Normal 4 2 2 4 2" xfId="27572"/>
    <cellStyle name="Normal 4 2 2 4 3" xfId="27573"/>
    <cellStyle name="Normal 4 2 2 5" xfId="27574"/>
    <cellStyle name="Normal 4 2 2 6" xfId="27575"/>
    <cellStyle name="Normal 4 2 3" xfId="27576"/>
    <cellStyle name="Normal 4 2 3 2" xfId="27577"/>
    <cellStyle name="Normal 4 2 3 2 2" xfId="27578"/>
    <cellStyle name="Normal 4 2 3 2 3" xfId="27579"/>
    <cellStyle name="Normal 4 2 3 3" xfId="27580"/>
    <cellStyle name="Normal 4 2 3 3 2" xfId="27581"/>
    <cellStyle name="Normal 4 2 3 3 3" xfId="27582"/>
    <cellStyle name="Normal 4 2 3 4" xfId="27583"/>
    <cellStyle name="Normal 4 2 3 5" xfId="27584"/>
    <cellStyle name="Normal 4 2 4" xfId="27585"/>
    <cellStyle name="Normal 4 2 4 2" xfId="27586"/>
    <cellStyle name="Normal 4 2 4 3" xfId="27587"/>
    <cellStyle name="Normal 4 2 5" xfId="27588"/>
    <cellStyle name="Normal 4 2 5 2" xfId="27589"/>
    <cellStyle name="Normal 4 2 5 3" xfId="27590"/>
    <cellStyle name="Normal 4 2 6" xfId="27591"/>
    <cellStyle name="Normal 4 2 7" xfId="27592"/>
    <cellStyle name="Normal 4 2 8" xfId="27593"/>
    <cellStyle name="Normal 4 2_Tabell 4.5-4.7" xfId="27557"/>
    <cellStyle name="Normal 4 3" xfId="2030"/>
    <cellStyle name="Normal 4 3 2" xfId="27595"/>
    <cellStyle name="Normal 4 3 2 2" xfId="27596"/>
    <cellStyle name="Normal 4 3 2 2 2" xfId="27597"/>
    <cellStyle name="Normal 4 3 2 2 3" xfId="27598"/>
    <cellStyle name="Normal 4 3 2 3" xfId="27599"/>
    <cellStyle name="Normal 4 3 2 3 2" xfId="27600"/>
    <cellStyle name="Normal 4 3 2 3 3" xfId="27601"/>
    <cellStyle name="Normal 4 3 2 4" xfId="27602"/>
    <cellStyle name="Normal 4 3 2 5" xfId="27603"/>
    <cellStyle name="Normal 4 3 3" xfId="27604"/>
    <cellStyle name="Normal 4 3 3 2" xfId="27605"/>
    <cellStyle name="Normal 4 3 3 3" xfId="27606"/>
    <cellStyle name="Normal 4 3 4" xfId="27607"/>
    <cellStyle name="Normal 4 3 4 2" xfId="27608"/>
    <cellStyle name="Normal 4 3 4 3" xfId="27609"/>
    <cellStyle name="Normal 4 3 5" xfId="27610"/>
    <cellStyle name="Normal 4 3 6" xfId="27611"/>
    <cellStyle name="Normal 4 3 7" xfId="27612"/>
    <cellStyle name="Normal 4 3_Tabell 4.5-4.7" xfId="27594"/>
    <cellStyle name="Normal 4 4" xfId="2022"/>
    <cellStyle name="Normal 4 4 2" xfId="27614"/>
    <cellStyle name="Normal 4 4_Tabell 4.5-4.7" xfId="27613"/>
    <cellStyle name="Normal 4 5" xfId="27615"/>
    <cellStyle name="Normal 4 5 2" xfId="27616"/>
    <cellStyle name="Normal 4 5 2 2" xfId="27617"/>
    <cellStyle name="Normal 4 5 2 3" xfId="27618"/>
    <cellStyle name="Normal 4 5 3" xfId="27619"/>
    <cellStyle name="Normal 4 5 3 2" xfId="27620"/>
    <cellStyle name="Normal 4 5 3 3" xfId="27621"/>
    <cellStyle name="Normal 4 5 4" xfId="27622"/>
    <cellStyle name="Normal 4 5 5" xfId="27623"/>
    <cellStyle name="Normal 4 6" xfId="27624"/>
    <cellStyle name="Normal 4 6 2" xfId="27625"/>
    <cellStyle name="Normal 4 6 3" xfId="27626"/>
    <cellStyle name="Normal 4 7" xfId="27627"/>
    <cellStyle name="Normal 4 7 2" xfId="27628"/>
    <cellStyle name="Normal 4 7 3" xfId="27629"/>
    <cellStyle name="Normal 4 8" xfId="27630"/>
    <cellStyle name="Normal 4 9" xfId="27631"/>
    <cellStyle name="Normal 4_Tabell 4.5-4.7" xfId="27555"/>
    <cellStyle name="Normal 5" xfId="9"/>
    <cellStyle name="Normal 5 10" xfId="1571"/>
    <cellStyle name="Normal 5 10 10" xfId="27634"/>
    <cellStyle name="Normal 5 10 2" xfId="1572"/>
    <cellStyle name="Normal 5 10 2 2" xfId="27636"/>
    <cellStyle name="Normal 5 10 2 2 2" xfId="27637"/>
    <cellStyle name="Normal 5 10 2 2 3" xfId="27638"/>
    <cellStyle name="Normal 5 10 2 3" xfId="27639"/>
    <cellStyle name="Normal 5 10 2 3 2" xfId="27640"/>
    <cellStyle name="Normal 5 10 2 3 3" xfId="27641"/>
    <cellStyle name="Normal 5 10 2 4" xfId="27642"/>
    <cellStyle name="Normal 5 10 2 5" xfId="27643"/>
    <cellStyle name="Normal 5 10 2_Tabell 4.5-4.7" xfId="27635"/>
    <cellStyle name="Normal 5 10 3" xfId="27644"/>
    <cellStyle name="Normal 5 10 3 2" xfId="27645"/>
    <cellStyle name="Normal 5 10 3 2 2" xfId="27646"/>
    <cellStyle name="Normal 5 10 3 2 3" xfId="27647"/>
    <cellStyle name="Normal 5 10 3 3" xfId="27648"/>
    <cellStyle name="Normal 5 10 3 3 2" xfId="27649"/>
    <cellStyle name="Normal 5 10 3 3 3" xfId="27650"/>
    <cellStyle name="Normal 5 10 3 4" xfId="27651"/>
    <cellStyle name="Normal 5 10 3 5" xfId="27652"/>
    <cellStyle name="Normal 5 10 4" xfId="27653"/>
    <cellStyle name="Normal 5 10 4 2" xfId="27654"/>
    <cellStyle name="Normal 5 10 4 3" xfId="27655"/>
    <cellStyle name="Normal 5 10 5" xfId="27656"/>
    <cellStyle name="Normal 5 10 5 2" xfId="27657"/>
    <cellStyle name="Normal 5 10 5 3" xfId="27658"/>
    <cellStyle name="Normal 5 10 6" xfId="27659"/>
    <cellStyle name="Normal 5 10 6 2" xfId="27660"/>
    <cellStyle name="Normal 5 10 7" xfId="27661"/>
    <cellStyle name="Normal 5 10 7 2" xfId="27662"/>
    <cellStyle name="Normal 5 10 8" xfId="27663"/>
    <cellStyle name="Normal 5 10 9" xfId="27664"/>
    <cellStyle name="Normal 5 10_Tabell 4.5-4.7" xfId="27633"/>
    <cellStyle name="Normal 5 11" xfId="1573"/>
    <cellStyle name="Normal 5 11 2" xfId="27666"/>
    <cellStyle name="Normal 5 11 2 2" xfId="27667"/>
    <cellStyle name="Normal 5 11 2 3" xfId="27668"/>
    <cellStyle name="Normal 5 11 3" xfId="27669"/>
    <cellStyle name="Normal 5 11 3 2" xfId="27670"/>
    <cellStyle name="Normal 5 11 3 3" xfId="27671"/>
    <cellStyle name="Normal 5 11 4" xfId="27672"/>
    <cellStyle name="Normal 5 11 5" xfId="27673"/>
    <cellStyle name="Normal 5 11_Tabell 4.5-4.7" xfId="27665"/>
    <cellStyle name="Normal 5 12" xfId="27674"/>
    <cellStyle name="Normal 5 12 2" xfId="27675"/>
    <cellStyle name="Normal 5 12 2 2" xfId="27676"/>
    <cellStyle name="Normal 5 12 2 3" xfId="27677"/>
    <cellStyle name="Normal 5 12 3" xfId="27678"/>
    <cellStyle name="Normal 5 12 3 2" xfId="27679"/>
    <cellStyle name="Normal 5 12 3 3" xfId="27680"/>
    <cellStyle name="Normal 5 12 4" xfId="27681"/>
    <cellStyle name="Normal 5 12 5" xfId="27682"/>
    <cellStyle name="Normal 5 13" xfId="27683"/>
    <cellStyle name="Normal 5 13 2" xfId="27684"/>
    <cellStyle name="Normal 5 13 2 2" xfId="27685"/>
    <cellStyle name="Normal 5 13 2 3" xfId="27686"/>
    <cellStyle name="Normal 5 13 3" xfId="27687"/>
    <cellStyle name="Normal 5 13 3 2" xfId="27688"/>
    <cellStyle name="Normal 5 13 3 3" xfId="27689"/>
    <cellStyle name="Normal 5 13 4" xfId="27690"/>
    <cellStyle name="Normal 5 13 5" xfId="27691"/>
    <cellStyle name="Normal 5 14" xfId="27692"/>
    <cellStyle name="Normal 5 14 2" xfId="27693"/>
    <cellStyle name="Normal 5 15" xfId="27694"/>
    <cellStyle name="Normal 5 15 2" xfId="27695"/>
    <cellStyle name="Normal 5 16" xfId="27696"/>
    <cellStyle name="Normal 5 16 2" xfId="27697"/>
    <cellStyle name="Normal 5 17" xfId="27698"/>
    <cellStyle name="Normal 5 2" xfId="1574"/>
    <cellStyle name="Normal 5 2 10" xfId="27700"/>
    <cellStyle name="Normal 5 2 10 2" xfId="27701"/>
    <cellStyle name="Normal 5 2 10 3" xfId="27702"/>
    <cellStyle name="Normal 5 2 11" xfId="27703"/>
    <cellStyle name="Normal 5 2 11 2" xfId="27704"/>
    <cellStyle name="Normal 5 2 12" xfId="27705"/>
    <cellStyle name="Normal 5 2 12 2" xfId="27706"/>
    <cellStyle name="Normal 5 2 13" xfId="27707"/>
    <cellStyle name="Normal 5 2 14" xfId="27708"/>
    <cellStyle name="Normal 5 2 15" xfId="27709"/>
    <cellStyle name="Normal 5 2 2" xfId="1575"/>
    <cellStyle name="Normal 5 2 2 10" xfId="27711"/>
    <cellStyle name="Normal 5 2 2 11" xfId="27712"/>
    <cellStyle name="Normal 5 2 2 12" xfId="27713"/>
    <cellStyle name="Normal 5 2 2 2" xfId="1576"/>
    <cellStyle name="Normal 5 2 2 2 10" xfId="27715"/>
    <cellStyle name="Normal 5 2 2 2 11" xfId="27716"/>
    <cellStyle name="Normal 5 2 2 2 2" xfId="1577"/>
    <cellStyle name="Normal 5 2 2 2 2 10" xfId="27718"/>
    <cellStyle name="Normal 5 2 2 2 2 2" xfId="1578"/>
    <cellStyle name="Normal 5 2 2 2 2 2 2" xfId="27720"/>
    <cellStyle name="Normal 5 2 2 2 2 2 2 2" xfId="27721"/>
    <cellStyle name="Normal 5 2 2 2 2 2 2 3" xfId="27722"/>
    <cellStyle name="Normal 5 2 2 2 2 2 3" xfId="27723"/>
    <cellStyle name="Normal 5 2 2 2 2 2 3 2" xfId="27724"/>
    <cellStyle name="Normal 5 2 2 2 2 2 3 3" xfId="27725"/>
    <cellStyle name="Normal 5 2 2 2 2 2 4" xfId="27726"/>
    <cellStyle name="Normal 5 2 2 2 2 2 5" xfId="27727"/>
    <cellStyle name="Normal 5 2 2 2 2 2_Tabell 4.5-4.7" xfId="27719"/>
    <cellStyle name="Normal 5 2 2 2 2 3" xfId="27728"/>
    <cellStyle name="Normal 5 2 2 2 2 3 2" xfId="27729"/>
    <cellStyle name="Normal 5 2 2 2 2 3 2 2" xfId="27730"/>
    <cellStyle name="Normal 5 2 2 2 2 3 2 3" xfId="27731"/>
    <cellStyle name="Normal 5 2 2 2 2 3 3" xfId="27732"/>
    <cellStyle name="Normal 5 2 2 2 2 3 3 2" xfId="27733"/>
    <cellStyle name="Normal 5 2 2 2 2 3 3 3" xfId="27734"/>
    <cellStyle name="Normal 5 2 2 2 2 3 4" xfId="27735"/>
    <cellStyle name="Normal 5 2 2 2 2 3 5" xfId="27736"/>
    <cellStyle name="Normal 5 2 2 2 2 4" xfId="27737"/>
    <cellStyle name="Normal 5 2 2 2 2 4 2" xfId="27738"/>
    <cellStyle name="Normal 5 2 2 2 2 4 3" xfId="27739"/>
    <cellStyle name="Normal 5 2 2 2 2 5" xfId="27740"/>
    <cellStyle name="Normal 5 2 2 2 2 5 2" xfId="27741"/>
    <cellStyle name="Normal 5 2 2 2 2 5 3" xfId="27742"/>
    <cellStyle name="Normal 5 2 2 2 2 6" xfId="27743"/>
    <cellStyle name="Normal 5 2 2 2 2 6 2" xfId="27744"/>
    <cellStyle name="Normal 5 2 2 2 2 7" xfId="27745"/>
    <cellStyle name="Normal 5 2 2 2 2 7 2" xfId="27746"/>
    <cellStyle name="Normal 5 2 2 2 2 8" xfId="27747"/>
    <cellStyle name="Normal 5 2 2 2 2 9" xfId="27748"/>
    <cellStyle name="Normal 5 2 2 2 2_Tabell 4.5-4.7" xfId="27717"/>
    <cellStyle name="Normal 5 2 2 2 3" xfId="1579"/>
    <cellStyle name="Normal 5 2 2 2 3 2" xfId="27750"/>
    <cellStyle name="Normal 5 2 2 2 3 2 2" xfId="27751"/>
    <cellStyle name="Normal 5 2 2 2 3 2 3" xfId="27752"/>
    <cellStyle name="Normal 5 2 2 2 3 3" xfId="27753"/>
    <cellStyle name="Normal 5 2 2 2 3 3 2" xfId="27754"/>
    <cellStyle name="Normal 5 2 2 2 3 3 3" xfId="27755"/>
    <cellStyle name="Normal 5 2 2 2 3 4" xfId="27756"/>
    <cellStyle name="Normal 5 2 2 2 3 5" xfId="27757"/>
    <cellStyle name="Normal 5 2 2 2 3_Tabell 4.5-4.7" xfId="27749"/>
    <cellStyle name="Normal 5 2 2 2 4" xfId="27758"/>
    <cellStyle name="Normal 5 2 2 2 4 2" xfId="27759"/>
    <cellStyle name="Normal 5 2 2 2 4 2 2" xfId="27760"/>
    <cellStyle name="Normal 5 2 2 2 4 2 3" xfId="27761"/>
    <cellStyle name="Normal 5 2 2 2 4 3" xfId="27762"/>
    <cellStyle name="Normal 5 2 2 2 4 3 2" xfId="27763"/>
    <cellStyle name="Normal 5 2 2 2 4 3 3" xfId="27764"/>
    <cellStyle name="Normal 5 2 2 2 4 4" xfId="27765"/>
    <cellStyle name="Normal 5 2 2 2 4 5" xfId="27766"/>
    <cellStyle name="Normal 5 2 2 2 5" xfId="27767"/>
    <cellStyle name="Normal 5 2 2 2 5 2" xfId="27768"/>
    <cellStyle name="Normal 5 2 2 2 5 3" xfId="27769"/>
    <cellStyle name="Normal 5 2 2 2 6" xfId="27770"/>
    <cellStyle name="Normal 5 2 2 2 6 2" xfId="27771"/>
    <cellStyle name="Normal 5 2 2 2 6 3" xfId="27772"/>
    <cellStyle name="Normal 5 2 2 2 7" xfId="27773"/>
    <cellStyle name="Normal 5 2 2 2 7 2" xfId="27774"/>
    <cellStyle name="Normal 5 2 2 2 8" xfId="27775"/>
    <cellStyle name="Normal 5 2 2 2 8 2" xfId="27776"/>
    <cellStyle name="Normal 5 2 2 2 9" xfId="27777"/>
    <cellStyle name="Normal 5 2 2 2_Tabell 4.5-4.7" xfId="27714"/>
    <cellStyle name="Normal 5 2 2 3" xfId="1580"/>
    <cellStyle name="Normal 5 2 2 3 10" xfId="27779"/>
    <cellStyle name="Normal 5 2 2 3 2" xfId="1581"/>
    <cellStyle name="Normal 5 2 2 3 2 2" xfId="27781"/>
    <cellStyle name="Normal 5 2 2 3 2 2 2" xfId="27782"/>
    <cellStyle name="Normal 5 2 2 3 2 2 3" xfId="27783"/>
    <cellStyle name="Normal 5 2 2 3 2 3" xfId="27784"/>
    <cellStyle name="Normal 5 2 2 3 2 3 2" xfId="27785"/>
    <cellStyle name="Normal 5 2 2 3 2 3 3" xfId="27786"/>
    <cellStyle name="Normal 5 2 2 3 2 4" xfId="27787"/>
    <cellStyle name="Normal 5 2 2 3 2 5" xfId="27788"/>
    <cellStyle name="Normal 5 2 2 3 2_Tabell 4.5-4.7" xfId="27780"/>
    <cellStyle name="Normal 5 2 2 3 3" xfId="27789"/>
    <cellStyle name="Normal 5 2 2 3 3 2" xfId="27790"/>
    <cellStyle name="Normal 5 2 2 3 3 2 2" xfId="27791"/>
    <cellStyle name="Normal 5 2 2 3 3 2 3" xfId="27792"/>
    <cellStyle name="Normal 5 2 2 3 3 3" xfId="27793"/>
    <cellStyle name="Normal 5 2 2 3 3 3 2" xfId="27794"/>
    <cellStyle name="Normal 5 2 2 3 3 3 3" xfId="27795"/>
    <cellStyle name="Normal 5 2 2 3 3 4" xfId="27796"/>
    <cellStyle name="Normal 5 2 2 3 3 5" xfId="27797"/>
    <cellStyle name="Normal 5 2 2 3 4" xfId="27798"/>
    <cellStyle name="Normal 5 2 2 3 4 2" xfId="27799"/>
    <cellStyle name="Normal 5 2 2 3 4 3" xfId="27800"/>
    <cellStyle name="Normal 5 2 2 3 5" xfId="27801"/>
    <cellStyle name="Normal 5 2 2 3 5 2" xfId="27802"/>
    <cellStyle name="Normal 5 2 2 3 5 3" xfId="27803"/>
    <cellStyle name="Normal 5 2 2 3 6" xfId="27804"/>
    <cellStyle name="Normal 5 2 2 3 6 2" xfId="27805"/>
    <cellStyle name="Normal 5 2 2 3 7" xfId="27806"/>
    <cellStyle name="Normal 5 2 2 3 7 2" xfId="27807"/>
    <cellStyle name="Normal 5 2 2 3 8" xfId="27808"/>
    <cellStyle name="Normal 5 2 2 3 9" xfId="27809"/>
    <cellStyle name="Normal 5 2 2 3_Tabell 4.5-4.7" xfId="27778"/>
    <cellStyle name="Normal 5 2 2 4" xfId="1582"/>
    <cellStyle name="Normal 5 2 2 4 2" xfId="27811"/>
    <cellStyle name="Normal 5 2 2 4 2 2" xfId="27812"/>
    <cellStyle name="Normal 5 2 2 4 2 3" xfId="27813"/>
    <cellStyle name="Normal 5 2 2 4 3" xfId="27814"/>
    <cellStyle name="Normal 5 2 2 4 3 2" xfId="27815"/>
    <cellStyle name="Normal 5 2 2 4 3 3" xfId="27816"/>
    <cellStyle name="Normal 5 2 2 4 4" xfId="27817"/>
    <cellStyle name="Normal 5 2 2 4 5" xfId="27818"/>
    <cellStyle name="Normal 5 2 2 4_Tabell 4.5-4.7" xfId="27810"/>
    <cellStyle name="Normal 5 2 2 5" xfId="27819"/>
    <cellStyle name="Normal 5 2 2 5 2" xfId="27820"/>
    <cellStyle name="Normal 5 2 2 5 2 2" xfId="27821"/>
    <cellStyle name="Normal 5 2 2 5 2 3" xfId="27822"/>
    <cellStyle name="Normal 5 2 2 5 3" xfId="27823"/>
    <cellStyle name="Normal 5 2 2 5 3 2" xfId="27824"/>
    <cellStyle name="Normal 5 2 2 5 3 3" xfId="27825"/>
    <cellStyle name="Normal 5 2 2 5 4" xfId="27826"/>
    <cellStyle name="Normal 5 2 2 5 5" xfId="27827"/>
    <cellStyle name="Normal 5 2 2 6" xfId="27828"/>
    <cellStyle name="Normal 5 2 2 6 2" xfId="27829"/>
    <cellStyle name="Normal 5 2 2 6 3" xfId="27830"/>
    <cellStyle name="Normal 5 2 2 7" xfId="27831"/>
    <cellStyle name="Normal 5 2 2 7 2" xfId="27832"/>
    <cellStyle name="Normal 5 2 2 7 3" xfId="27833"/>
    <cellStyle name="Normal 5 2 2 8" xfId="27834"/>
    <cellStyle name="Normal 5 2 2 8 2" xfId="27835"/>
    <cellStyle name="Normal 5 2 2 9" xfId="27836"/>
    <cellStyle name="Normal 5 2 2 9 2" xfId="27837"/>
    <cellStyle name="Normal 5 2 2_Tabell 4.5-4.7" xfId="27710"/>
    <cellStyle name="Normal 5 2 3" xfId="1583"/>
    <cellStyle name="Normal 5 2 4" xfId="1584"/>
    <cellStyle name="Normal 5 2 4 10" xfId="27839"/>
    <cellStyle name="Normal 5 2 4 11" xfId="27840"/>
    <cellStyle name="Normal 5 2 4 2" xfId="1585"/>
    <cellStyle name="Normal 5 2 4 2 10" xfId="27842"/>
    <cellStyle name="Normal 5 2 4 2 2" xfId="1586"/>
    <cellStyle name="Normal 5 2 4 2 2 2" xfId="27844"/>
    <cellStyle name="Normal 5 2 4 2 2 2 2" xfId="27845"/>
    <cellStyle name="Normal 5 2 4 2 2 2 3" xfId="27846"/>
    <cellStyle name="Normal 5 2 4 2 2 3" xfId="27847"/>
    <cellStyle name="Normal 5 2 4 2 2 3 2" xfId="27848"/>
    <cellStyle name="Normal 5 2 4 2 2 3 3" xfId="27849"/>
    <cellStyle name="Normal 5 2 4 2 2 4" xfId="27850"/>
    <cellStyle name="Normal 5 2 4 2 2 5" xfId="27851"/>
    <cellStyle name="Normal 5 2 4 2 2_Tabell 4.5-4.7" xfId="27843"/>
    <cellStyle name="Normal 5 2 4 2 3" xfId="27852"/>
    <cellStyle name="Normal 5 2 4 2 3 2" xfId="27853"/>
    <cellStyle name="Normal 5 2 4 2 3 2 2" xfId="27854"/>
    <cellStyle name="Normal 5 2 4 2 3 2 3" xfId="27855"/>
    <cellStyle name="Normal 5 2 4 2 3 3" xfId="27856"/>
    <cellStyle name="Normal 5 2 4 2 3 3 2" xfId="27857"/>
    <cellStyle name="Normal 5 2 4 2 3 3 3" xfId="27858"/>
    <cellStyle name="Normal 5 2 4 2 3 4" xfId="27859"/>
    <cellStyle name="Normal 5 2 4 2 3 5" xfId="27860"/>
    <cellStyle name="Normal 5 2 4 2 4" xfId="27861"/>
    <cellStyle name="Normal 5 2 4 2 4 2" xfId="27862"/>
    <cellStyle name="Normal 5 2 4 2 4 3" xfId="27863"/>
    <cellStyle name="Normal 5 2 4 2 5" xfId="27864"/>
    <cellStyle name="Normal 5 2 4 2 5 2" xfId="27865"/>
    <cellStyle name="Normal 5 2 4 2 5 3" xfId="27866"/>
    <cellStyle name="Normal 5 2 4 2 6" xfId="27867"/>
    <cellStyle name="Normal 5 2 4 2 6 2" xfId="27868"/>
    <cellStyle name="Normal 5 2 4 2 7" xfId="27869"/>
    <cellStyle name="Normal 5 2 4 2 7 2" xfId="27870"/>
    <cellStyle name="Normal 5 2 4 2 8" xfId="27871"/>
    <cellStyle name="Normal 5 2 4 2 9" xfId="27872"/>
    <cellStyle name="Normal 5 2 4 2_Tabell 4.5-4.7" xfId="27841"/>
    <cellStyle name="Normal 5 2 4 3" xfId="1587"/>
    <cellStyle name="Normal 5 2 4 3 2" xfId="27874"/>
    <cellStyle name="Normal 5 2 4 3 2 2" xfId="27875"/>
    <cellStyle name="Normal 5 2 4 3 2 3" xfId="27876"/>
    <cellStyle name="Normal 5 2 4 3 3" xfId="27877"/>
    <cellStyle name="Normal 5 2 4 3 3 2" xfId="27878"/>
    <cellStyle name="Normal 5 2 4 3 3 3" xfId="27879"/>
    <cellStyle name="Normal 5 2 4 3 4" xfId="27880"/>
    <cellStyle name="Normal 5 2 4 3 5" xfId="27881"/>
    <cellStyle name="Normal 5 2 4 3_Tabell 4.5-4.7" xfId="27873"/>
    <cellStyle name="Normal 5 2 4 4" xfId="27882"/>
    <cellStyle name="Normal 5 2 4 4 2" xfId="27883"/>
    <cellStyle name="Normal 5 2 4 4 2 2" xfId="27884"/>
    <cellStyle name="Normal 5 2 4 4 2 3" xfId="27885"/>
    <cellStyle name="Normal 5 2 4 4 3" xfId="27886"/>
    <cellStyle name="Normal 5 2 4 4 3 2" xfId="27887"/>
    <cellStyle name="Normal 5 2 4 4 3 3" xfId="27888"/>
    <cellStyle name="Normal 5 2 4 4 4" xfId="27889"/>
    <cellStyle name="Normal 5 2 4 4 5" xfId="27890"/>
    <cellStyle name="Normal 5 2 4 5" xfId="27891"/>
    <cellStyle name="Normal 5 2 4 5 2" xfId="27892"/>
    <cellStyle name="Normal 5 2 4 5 3" xfId="27893"/>
    <cellStyle name="Normal 5 2 4 6" xfId="27894"/>
    <cellStyle name="Normal 5 2 4 6 2" xfId="27895"/>
    <cellStyle name="Normal 5 2 4 6 3" xfId="27896"/>
    <cellStyle name="Normal 5 2 4 7" xfId="27897"/>
    <cellStyle name="Normal 5 2 4 7 2" xfId="27898"/>
    <cellStyle name="Normal 5 2 4 8" xfId="27899"/>
    <cellStyle name="Normal 5 2 4 8 2" xfId="27900"/>
    <cellStyle name="Normal 5 2 4 9" xfId="27901"/>
    <cellStyle name="Normal 5 2 4_Tabell 4.5-4.7" xfId="27838"/>
    <cellStyle name="Normal 5 2 5" xfId="1588"/>
    <cellStyle name="Normal 5 2 5 10" xfId="27903"/>
    <cellStyle name="Normal 5 2 5 2" xfId="1589"/>
    <cellStyle name="Normal 5 2 5 2 2" xfId="27905"/>
    <cellStyle name="Normal 5 2 5 2 2 2" xfId="27906"/>
    <cellStyle name="Normal 5 2 5 2 2 3" xfId="27907"/>
    <cellStyle name="Normal 5 2 5 2 3" xfId="27908"/>
    <cellStyle name="Normal 5 2 5 2 3 2" xfId="27909"/>
    <cellStyle name="Normal 5 2 5 2 3 3" xfId="27910"/>
    <cellStyle name="Normal 5 2 5 2 4" xfId="27911"/>
    <cellStyle name="Normal 5 2 5 2 5" xfId="27912"/>
    <cellStyle name="Normal 5 2 5 2_Tabell 4.5-4.7" xfId="27904"/>
    <cellStyle name="Normal 5 2 5 3" xfId="27913"/>
    <cellStyle name="Normal 5 2 5 3 2" xfId="27914"/>
    <cellStyle name="Normal 5 2 5 3 2 2" xfId="27915"/>
    <cellStyle name="Normal 5 2 5 3 2 3" xfId="27916"/>
    <cellStyle name="Normal 5 2 5 3 3" xfId="27917"/>
    <cellStyle name="Normal 5 2 5 3 3 2" xfId="27918"/>
    <cellStyle name="Normal 5 2 5 3 3 3" xfId="27919"/>
    <cellStyle name="Normal 5 2 5 3 4" xfId="27920"/>
    <cellStyle name="Normal 5 2 5 3 5" xfId="27921"/>
    <cellStyle name="Normal 5 2 5 4" xfId="27922"/>
    <cellStyle name="Normal 5 2 5 4 2" xfId="27923"/>
    <cellStyle name="Normal 5 2 5 4 3" xfId="27924"/>
    <cellStyle name="Normal 5 2 5 5" xfId="27925"/>
    <cellStyle name="Normal 5 2 5 5 2" xfId="27926"/>
    <cellStyle name="Normal 5 2 5 5 3" xfId="27927"/>
    <cellStyle name="Normal 5 2 5 6" xfId="27928"/>
    <cellStyle name="Normal 5 2 5 6 2" xfId="27929"/>
    <cellStyle name="Normal 5 2 5 7" xfId="27930"/>
    <cellStyle name="Normal 5 2 5 7 2" xfId="27931"/>
    <cellStyle name="Normal 5 2 5 8" xfId="27932"/>
    <cellStyle name="Normal 5 2 5 9" xfId="27933"/>
    <cellStyle name="Normal 5 2 5_Tabell 4.5-4.7" xfId="27902"/>
    <cellStyle name="Normal 5 2 6" xfId="1590"/>
    <cellStyle name="Normal 5 2 6 10" xfId="27935"/>
    <cellStyle name="Normal 5 2 6 2" xfId="1591"/>
    <cellStyle name="Normal 5 2 6 2 2" xfId="27937"/>
    <cellStyle name="Normal 5 2 6 2 2 2" xfId="27938"/>
    <cellStyle name="Normal 5 2 6 2 2 3" xfId="27939"/>
    <cellStyle name="Normal 5 2 6 2 3" xfId="27940"/>
    <cellStyle name="Normal 5 2 6 2 3 2" xfId="27941"/>
    <cellStyle name="Normal 5 2 6 2 3 3" xfId="27942"/>
    <cellStyle name="Normal 5 2 6 2 4" xfId="27943"/>
    <cellStyle name="Normal 5 2 6 2 5" xfId="27944"/>
    <cellStyle name="Normal 5 2 6 2_Tabell 4.5-4.7" xfId="27936"/>
    <cellStyle name="Normal 5 2 6 3" xfId="27945"/>
    <cellStyle name="Normal 5 2 6 3 2" xfId="27946"/>
    <cellStyle name="Normal 5 2 6 3 2 2" xfId="27947"/>
    <cellStyle name="Normal 5 2 6 3 2 3" xfId="27948"/>
    <cellStyle name="Normal 5 2 6 3 3" xfId="27949"/>
    <cellStyle name="Normal 5 2 6 3 3 2" xfId="27950"/>
    <cellStyle name="Normal 5 2 6 3 3 3" xfId="27951"/>
    <cellStyle name="Normal 5 2 6 3 4" xfId="27952"/>
    <cellStyle name="Normal 5 2 6 3 5" xfId="27953"/>
    <cellStyle name="Normal 5 2 6 4" xfId="27954"/>
    <cellStyle name="Normal 5 2 6 4 2" xfId="27955"/>
    <cellStyle name="Normal 5 2 6 4 3" xfId="27956"/>
    <cellStyle name="Normal 5 2 6 5" xfId="27957"/>
    <cellStyle name="Normal 5 2 6 5 2" xfId="27958"/>
    <cellStyle name="Normal 5 2 6 5 3" xfId="27959"/>
    <cellStyle name="Normal 5 2 6 6" xfId="27960"/>
    <cellStyle name="Normal 5 2 6 6 2" xfId="27961"/>
    <cellStyle name="Normal 5 2 6 7" xfId="27962"/>
    <cellStyle name="Normal 5 2 6 7 2" xfId="27963"/>
    <cellStyle name="Normal 5 2 6 8" xfId="27964"/>
    <cellStyle name="Normal 5 2 6 9" xfId="27965"/>
    <cellStyle name="Normal 5 2 6_Tabell 4.5-4.7" xfId="27934"/>
    <cellStyle name="Normal 5 2 7" xfId="1592"/>
    <cellStyle name="Normal 5 2 7 2" xfId="27967"/>
    <cellStyle name="Normal 5 2 7 2 2" xfId="27968"/>
    <cellStyle name="Normal 5 2 7 2 3" xfId="27969"/>
    <cellStyle name="Normal 5 2 7 3" xfId="27970"/>
    <cellStyle name="Normal 5 2 7 3 2" xfId="27971"/>
    <cellStyle name="Normal 5 2 7 3 3" xfId="27972"/>
    <cellStyle name="Normal 5 2 7 4" xfId="27973"/>
    <cellStyle name="Normal 5 2 7 5" xfId="27974"/>
    <cellStyle name="Normal 5 2 7_Tabell 4.5-4.7" xfId="27966"/>
    <cellStyle name="Normal 5 2 8" xfId="27975"/>
    <cellStyle name="Normal 5 2 8 2" xfId="27976"/>
    <cellStyle name="Normal 5 2 8 2 2" xfId="27977"/>
    <cellStyle name="Normal 5 2 8 2 3" xfId="27978"/>
    <cellStyle name="Normal 5 2 8 3" xfId="27979"/>
    <cellStyle name="Normal 5 2 8 3 2" xfId="27980"/>
    <cellStyle name="Normal 5 2 8 3 3" xfId="27981"/>
    <cellStyle name="Normal 5 2 8 4" xfId="27982"/>
    <cellStyle name="Normal 5 2 8 5" xfId="27983"/>
    <cellStyle name="Normal 5 2 9" xfId="27984"/>
    <cellStyle name="Normal 5 2 9 2" xfId="27985"/>
    <cellStyle name="Normal 5 2 9 3" xfId="27986"/>
    <cellStyle name="Normal 5 2_Tabell 4.5-4.7" xfId="27699"/>
    <cellStyle name="Normal 5 3" xfId="1593"/>
    <cellStyle name="Normal 5 3 10" xfId="27988"/>
    <cellStyle name="Normal 5 3 10 2" xfId="27989"/>
    <cellStyle name="Normal 5 3 11" xfId="27990"/>
    <cellStyle name="Normal 5 3 12" xfId="27991"/>
    <cellStyle name="Normal 5 3 13" xfId="27992"/>
    <cellStyle name="Normal 5 3 2" xfId="1594"/>
    <cellStyle name="Normal 5 3 2 10" xfId="27994"/>
    <cellStyle name="Normal 5 3 2 11" xfId="27995"/>
    <cellStyle name="Normal 5 3 2 12" xfId="27996"/>
    <cellStyle name="Normal 5 3 2 2" xfId="1595"/>
    <cellStyle name="Normal 5 3 2 2 10" xfId="27998"/>
    <cellStyle name="Normal 5 3 2 2 11" xfId="27999"/>
    <cellStyle name="Normal 5 3 2 2 2" xfId="1596"/>
    <cellStyle name="Normal 5 3 2 2 2 10" xfId="28001"/>
    <cellStyle name="Normal 5 3 2 2 2 2" xfId="1597"/>
    <cellStyle name="Normal 5 3 2 2 2 2 2" xfId="28003"/>
    <cellStyle name="Normal 5 3 2 2 2 2 2 2" xfId="28004"/>
    <cellStyle name="Normal 5 3 2 2 2 2 2 3" xfId="28005"/>
    <cellStyle name="Normal 5 3 2 2 2 2 3" xfId="28006"/>
    <cellStyle name="Normal 5 3 2 2 2 2 3 2" xfId="28007"/>
    <cellStyle name="Normal 5 3 2 2 2 2 3 3" xfId="28008"/>
    <cellStyle name="Normal 5 3 2 2 2 2 4" xfId="28009"/>
    <cellStyle name="Normal 5 3 2 2 2 2 5" xfId="28010"/>
    <cellStyle name="Normal 5 3 2 2 2 2_Tabell 4.5-4.7" xfId="28002"/>
    <cellStyle name="Normal 5 3 2 2 2 3" xfId="28011"/>
    <cellStyle name="Normal 5 3 2 2 2 3 2" xfId="28012"/>
    <cellStyle name="Normal 5 3 2 2 2 3 2 2" xfId="28013"/>
    <cellStyle name="Normal 5 3 2 2 2 3 2 3" xfId="28014"/>
    <cellStyle name="Normal 5 3 2 2 2 3 3" xfId="28015"/>
    <cellStyle name="Normal 5 3 2 2 2 3 3 2" xfId="28016"/>
    <cellStyle name="Normal 5 3 2 2 2 3 3 3" xfId="28017"/>
    <cellStyle name="Normal 5 3 2 2 2 3 4" xfId="28018"/>
    <cellStyle name="Normal 5 3 2 2 2 3 5" xfId="28019"/>
    <cellStyle name="Normal 5 3 2 2 2 4" xfId="28020"/>
    <cellStyle name="Normal 5 3 2 2 2 4 2" xfId="28021"/>
    <cellStyle name="Normal 5 3 2 2 2 4 3" xfId="28022"/>
    <cellStyle name="Normal 5 3 2 2 2 5" xfId="28023"/>
    <cellStyle name="Normal 5 3 2 2 2 5 2" xfId="28024"/>
    <cellStyle name="Normal 5 3 2 2 2 5 3" xfId="28025"/>
    <cellStyle name="Normal 5 3 2 2 2 6" xfId="28026"/>
    <cellStyle name="Normal 5 3 2 2 2 6 2" xfId="28027"/>
    <cellStyle name="Normal 5 3 2 2 2 7" xfId="28028"/>
    <cellStyle name="Normal 5 3 2 2 2 7 2" xfId="28029"/>
    <cellStyle name="Normal 5 3 2 2 2 8" xfId="28030"/>
    <cellStyle name="Normal 5 3 2 2 2 9" xfId="28031"/>
    <cellStyle name="Normal 5 3 2 2 2_Tabell 4.5-4.7" xfId="28000"/>
    <cellStyle name="Normal 5 3 2 2 3" xfId="1598"/>
    <cellStyle name="Normal 5 3 2 2 3 2" xfId="28033"/>
    <cellStyle name="Normal 5 3 2 2 3 2 2" xfId="28034"/>
    <cellStyle name="Normal 5 3 2 2 3 2 3" xfId="28035"/>
    <cellStyle name="Normal 5 3 2 2 3 3" xfId="28036"/>
    <cellStyle name="Normal 5 3 2 2 3 3 2" xfId="28037"/>
    <cellStyle name="Normal 5 3 2 2 3 3 3" xfId="28038"/>
    <cellStyle name="Normal 5 3 2 2 3 4" xfId="28039"/>
    <cellStyle name="Normal 5 3 2 2 3 5" xfId="28040"/>
    <cellStyle name="Normal 5 3 2 2 3_Tabell 4.5-4.7" xfId="28032"/>
    <cellStyle name="Normal 5 3 2 2 4" xfId="28041"/>
    <cellStyle name="Normal 5 3 2 2 4 2" xfId="28042"/>
    <cellStyle name="Normal 5 3 2 2 4 2 2" xfId="28043"/>
    <cellStyle name="Normal 5 3 2 2 4 2 3" xfId="28044"/>
    <cellStyle name="Normal 5 3 2 2 4 3" xfId="28045"/>
    <cellStyle name="Normal 5 3 2 2 4 3 2" xfId="28046"/>
    <cellStyle name="Normal 5 3 2 2 4 3 3" xfId="28047"/>
    <cellStyle name="Normal 5 3 2 2 4 4" xfId="28048"/>
    <cellStyle name="Normal 5 3 2 2 4 5" xfId="28049"/>
    <cellStyle name="Normal 5 3 2 2 5" xfId="28050"/>
    <cellStyle name="Normal 5 3 2 2 5 2" xfId="28051"/>
    <cellStyle name="Normal 5 3 2 2 5 3" xfId="28052"/>
    <cellStyle name="Normal 5 3 2 2 6" xfId="28053"/>
    <cellStyle name="Normal 5 3 2 2 6 2" xfId="28054"/>
    <cellStyle name="Normal 5 3 2 2 6 3" xfId="28055"/>
    <cellStyle name="Normal 5 3 2 2 7" xfId="28056"/>
    <cellStyle name="Normal 5 3 2 2 7 2" xfId="28057"/>
    <cellStyle name="Normal 5 3 2 2 8" xfId="28058"/>
    <cellStyle name="Normal 5 3 2 2 8 2" xfId="28059"/>
    <cellStyle name="Normal 5 3 2 2 9" xfId="28060"/>
    <cellStyle name="Normal 5 3 2 2_Tabell 4.5-4.7" xfId="27997"/>
    <cellStyle name="Normal 5 3 2 3" xfId="1599"/>
    <cellStyle name="Normal 5 3 2 3 10" xfId="28062"/>
    <cellStyle name="Normal 5 3 2 3 2" xfId="1600"/>
    <cellStyle name="Normal 5 3 2 3 2 2" xfId="28064"/>
    <cellStyle name="Normal 5 3 2 3 2 2 2" xfId="28065"/>
    <cellStyle name="Normal 5 3 2 3 2 2 3" xfId="28066"/>
    <cellStyle name="Normal 5 3 2 3 2 3" xfId="28067"/>
    <cellStyle name="Normal 5 3 2 3 2 3 2" xfId="28068"/>
    <cellStyle name="Normal 5 3 2 3 2 3 3" xfId="28069"/>
    <cellStyle name="Normal 5 3 2 3 2 4" xfId="28070"/>
    <cellStyle name="Normal 5 3 2 3 2 5" xfId="28071"/>
    <cellStyle name="Normal 5 3 2 3 2_Tabell 4.5-4.7" xfId="28063"/>
    <cellStyle name="Normal 5 3 2 3 3" xfId="28072"/>
    <cellStyle name="Normal 5 3 2 3 3 2" xfId="28073"/>
    <cellStyle name="Normal 5 3 2 3 3 2 2" xfId="28074"/>
    <cellStyle name="Normal 5 3 2 3 3 2 3" xfId="28075"/>
    <cellStyle name="Normal 5 3 2 3 3 3" xfId="28076"/>
    <cellStyle name="Normal 5 3 2 3 3 3 2" xfId="28077"/>
    <cellStyle name="Normal 5 3 2 3 3 3 3" xfId="28078"/>
    <cellStyle name="Normal 5 3 2 3 3 4" xfId="28079"/>
    <cellStyle name="Normal 5 3 2 3 3 5" xfId="28080"/>
    <cellStyle name="Normal 5 3 2 3 4" xfId="28081"/>
    <cellStyle name="Normal 5 3 2 3 4 2" xfId="28082"/>
    <cellStyle name="Normal 5 3 2 3 4 3" xfId="28083"/>
    <cellStyle name="Normal 5 3 2 3 5" xfId="28084"/>
    <cellStyle name="Normal 5 3 2 3 5 2" xfId="28085"/>
    <cellStyle name="Normal 5 3 2 3 5 3" xfId="28086"/>
    <cellStyle name="Normal 5 3 2 3 6" xfId="28087"/>
    <cellStyle name="Normal 5 3 2 3 6 2" xfId="28088"/>
    <cellStyle name="Normal 5 3 2 3 7" xfId="28089"/>
    <cellStyle name="Normal 5 3 2 3 7 2" xfId="28090"/>
    <cellStyle name="Normal 5 3 2 3 8" xfId="28091"/>
    <cellStyle name="Normal 5 3 2 3 9" xfId="28092"/>
    <cellStyle name="Normal 5 3 2 3_Tabell 4.5-4.7" xfId="28061"/>
    <cellStyle name="Normal 5 3 2 4" xfId="1601"/>
    <cellStyle name="Normal 5 3 2 4 2" xfId="28094"/>
    <cellStyle name="Normal 5 3 2 4 2 2" xfId="28095"/>
    <cellStyle name="Normal 5 3 2 4 2 3" xfId="28096"/>
    <cellStyle name="Normal 5 3 2 4 3" xfId="28097"/>
    <cellStyle name="Normal 5 3 2 4 3 2" xfId="28098"/>
    <cellStyle name="Normal 5 3 2 4 3 3" xfId="28099"/>
    <cellStyle name="Normal 5 3 2 4 4" xfId="28100"/>
    <cellStyle name="Normal 5 3 2 4 5" xfId="28101"/>
    <cellStyle name="Normal 5 3 2 4_Tabell 4.5-4.7" xfId="28093"/>
    <cellStyle name="Normal 5 3 2 5" xfId="28102"/>
    <cellStyle name="Normal 5 3 2 5 2" xfId="28103"/>
    <cellStyle name="Normal 5 3 2 5 2 2" xfId="28104"/>
    <cellStyle name="Normal 5 3 2 5 2 3" xfId="28105"/>
    <cellStyle name="Normal 5 3 2 5 3" xfId="28106"/>
    <cellStyle name="Normal 5 3 2 5 3 2" xfId="28107"/>
    <cellStyle name="Normal 5 3 2 5 3 3" xfId="28108"/>
    <cellStyle name="Normal 5 3 2 5 4" xfId="28109"/>
    <cellStyle name="Normal 5 3 2 5 5" xfId="28110"/>
    <cellStyle name="Normal 5 3 2 6" xfId="28111"/>
    <cellStyle name="Normal 5 3 2 6 2" xfId="28112"/>
    <cellStyle name="Normal 5 3 2 6 3" xfId="28113"/>
    <cellStyle name="Normal 5 3 2 7" xfId="28114"/>
    <cellStyle name="Normal 5 3 2 7 2" xfId="28115"/>
    <cellStyle name="Normal 5 3 2 7 3" xfId="28116"/>
    <cellStyle name="Normal 5 3 2 8" xfId="28117"/>
    <cellStyle name="Normal 5 3 2 8 2" xfId="28118"/>
    <cellStyle name="Normal 5 3 2 9" xfId="28119"/>
    <cellStyle name="Normal 5 3 2 9 2" xfId="28120"/>
    <cellStyle name="Normal 5 3 2_Tabell 4.5-4.7" xfId="27993"/>
    <cellStyle name="Normal 5 3 3" xfId="1602"/>
    <cellStyle name="Normal 5 3 3 10" xfId="28122"/>
    <cellStyle name="Normal 5 3 3 11" xfId="28123"/>
    <cellStyle name="Normal 5 3 3 2" xfId="1603"/>
    <cellStyle name="Normal 5 3 3 2 10" xfId="28125"/>
    <cellStyle name="Normal 5 3 3 2 2" xfId="1604"/>
    <cellStyle name="Normal 5 3 3 2 2 2" xfId="28127"/>
    <cellStyle name="Normal 5 3 3 2 2 2 2" xfId="28128"/>
    <cellStyle name="Normal 5 3 3 2 2 2 3" xfId="28129"/>
    <cellStyle name="Normal 5 3 3 2 2 3" xfId="28130"/>
    <cellStyle name="Normal 5 3 3 2 2 3 2" xfId="28131"/>
    <cellStyle name="Normal 5 3 3 2 2 3 3" xfId="28132"/>
    <cellStyle name="Normal 5 3 3 2 2 4" xfId="28133"/>
    <cellStyle name="Normal 5 3 3 2 2 5" xfId="28134"/>
    <cellStyle name="Normal 5 3 3 2 2_Tabell 4.5-4.7" xfId="28126"/>
    <cellStyle name="Normal 5 3 3 2 3" xfId="28135"/>
    <cellStyle name="Normal 5 3 3 2 3 2" xfId="28136"/>
    <cellStyle name="Normal 5 3 3 2 3 2 2" xfId="28137"/>
    <cellStyle name="Normal 5 3 3 2 3 2 3" xfId="28138"/>
    <cellStyle name="Normal 5 3 3 2 3 3" xfId="28139"/>
    <cellStyle name="Normal 5 3 3 2 3 3 2" xfId="28140"/>
    <cellStyle name="Normal 5 3 3 2 3 3 3" xfId="28141"/>
    <cellStyle name="Normal 5 3 3 2 3 4" xfId="28142"/>
    <cellStyle name="Normal 5 3 3 2 3 5" xfId="28143"/>
    <cellStyle name="Normal 5 3 3 2 4" xfId="28144"/>
    <cellStyle name="Normal 5 3 3 2 4 2" xfId="28145"/>
    <cellStyle name="Normal 5 3 3 2 4 3" xfId="28146"/>
    <cellStyle name="Normal 5 3 3 2 5" xfId="28147"/>
    <cellStyle name="Normal 5 3 3 2 5 2" xfId="28148"/>
    <cellStyle name="Normal 5 3 3 2 5 3" xfId="28149"/>
    <cellStyle name="Normal 5 3 3 2 6" xfId="28150"/>
    <cellStyle name="Normal 5 3 3 2 6 2" xfId="28151"/>
    <cellStyle name="Normal 5 3 3 2 7" xfId="28152"/>
    <cellStyle name="Normal 5 3 3 2 7 2" xfId="28153"/>
    <cellStyle name="Normal 5 3 3 2 8" xfId="28154"/>
    <cellStyle name="Normal 5 3 3 2 9" xfId="28155"/>
    <cellStyle name="Normal 5 3 3 2_Tabell 4.5-4.7" xfId="28124"/>
    <cellStyle name="Normal 5 3 3 3" xfId="1605"/>
    <cellStyle name="Normal 5 3 3 3 2" xfId="28157"/>
    <cellStyle name="Normal 5 3 3 3 2 2" xfId="28158"/>
    <cellStyle name="Normal 5 3 3 3 2 3" xfId="28159"/>
    <cellStyle name="Normal 5 3 3 3 3" xfId="28160"/>
    <cellStyle name="Normal 5 3 3 3 3 2" xfId="28161"/>
    <cellStyle name="Normal 5 3 3 3 3 3" xfId="28162"/>
    <cellStyle name="Normal 5 3 3 3 4" xfId="28163"/>
    <cellStyle name="Normal 5 3 3 3 5" xfId="28164"/>
    <cellStyle name="Normal 5 3 3 3_Tabell 4.5-4.7" xfId="28156"/>
    <cellStyle name="Normal 5 3 3 4" xfId="28165"/>
    <cellStyle name="Normal 5 3 3 4 2" xfId="28166"/>
    <cellStyle name="Normal 5 3 3 4 2 2" xfId="28167"/>
    <cellStyle name="Normal 5 3 3 4 2 3" xfId="28168"/>
    <cellStyle name="Normal 5 3 3 4 3" xfId="28169"/>
    <cellStyle name="Normal 5 3 3 4 3 2" xfId="28170"/>
    <cellStyle name="Normal 5 3 3 4 3 3" xfId="28171"/>
    <cellStyle name="Normal 5 3 3 4 4" xfId="28172"/>
    <cellStyle name="Normal 5 3 3 4 5" xfId="28173"/>
    <cellStyle name="Normal 5 3 3 5" xfId="28174"/>
    <cellStyle name="Normal 5 3 3 5 2" xfId="28175"/>
    <cellStyle name="Normal 5 3 3 5 3" xfId="28176"/>
    <cellStyle name="Normal 5 3 3 6" xfId="28177"/>
    <cellStyle name="Normal 5 3 3 6 2" xfId="28178"/>
    <cellStyle name="Normal 5 3 3 6 3" xfId="28179"/>
    <cellStyle name="Normal 5 3 3 7" xfId="28180"/>
    <cellStyle name="Normal 5 3 3 7 2" xfId="28181"/>
    <cellStyle name="Normal 5 3 3 8" xfId="28182"/>
    <cellStyle name="Normal 5 3 3 8 2" xfId="28183"/>
    <cellStyle name="Normal 5 3 3 9" xfId="28184"/>
    <cellStyle name="Normal 5 3 3_Tabell 4.5-4.7" xfId="28121"/>
    <cellStyle name="Normal 5 3 4" xfId="1606"/>
    <cellStyle name="Normal 5 3 4 10" xfId="28186"/>
    <cellStyle name="Normal 5 3 4 2" xfId="1607"/>
    <cellStyle name="Normal 5 3 4 2 2" xfId="28188"/>
    <cellStyle name="Normal 5 3 4 2 2 2" xfId="28189"/>
    <cellStyle name="Normal 5 3 4 2 2 3" xfId="28190"/>
    <cellStyle name="Normal 5 3 4 2 3" xfId="28191"/>
    <cellStyle name="Normal 5 3 4 2 3 2" xfId="28192"/>
    <cellStyle name="Normal 5 3 4 2 3 3" xfId="28193"/>
    <cellStyle name="Normal 5 3 4 2 4" xfId="28194"/>
    <cellStyle name="Normal 5 3 4 2 5" xfId="28195"/>
    <cellStyle name="Normal 5 3 4 2_Tabell 4.5-4.7" xfId="28187"/>
    <cellStyle name="Normal 5 3 4 3" xfId="28196"/>
    <cellStyle name="Normal 5 3 4 3 2" xfId="28197"/>
    <cellStyle name="Normal 5 3 4 3 2 2" xfId="28198"/>
    <cellStyle name="Normal 5 3 4 3 2 3" xfId="28199"/>
    <cellStyle name="Normal 5 3 4 3 3" xfId="28200"/>
    <cellStyle name="Normal 5 3 4 3 3 2" xfId="28201"/>
    <cellStyle name="Normal 5 3 4 3 3 3" xfId="28202"/>
    <cellStyle name="Normal 5 3 4 3 4" xfId="28203"/>
    <cellStyle name="Normal 5 3 4 3 5" xfId="28204"/>
    <cellStyle name="Normal 5 3 4 4" xfId="28205"/>
    <cellStyle name="Normal 5 3 4 4 2" xfId="28206"/>
    <cellStyle name="Normal 5 3 4 4 3" xfId="28207"/>
    <cellStyle name="Normal 5 3 4 5" xfId="28208"/>
    <cellStyle name="Normal 5 3 4 5 2" xfId="28209"/>
    <cellStyle name="Normal 5 3 4 5 3" xfId="28210"/>
    <cellStyle name="Normal 5 3 4 6" xfId="28211"/>
    <cellStyle name="Normal 5 3 4 6 2" xfId="28212"/>
    <cellStyle name="Normal 5 3 4 7" xfId="28213"/>
    <cellStyle name="Normal 5 3 4 7 2" xfId="28214"/>
    <cellStyle name="Normal 5 3 4 8" xfId="28215"/>
    <cellStyle name="Normal 5 3 4 9" xfId="28216"/>
    <cellStyle name="Normal 5 3 4_Tabell 4.5-4.7" xfId="28185"/>
    <cellStyle name="Normal 5 3 5" xfId="1608"/>
    <cellStyle name="Normal 5 3 5 2" xfId="28218"/>
    <cellStyle name="Normal 5 3 5 2 2" xfId="28219"/>
    <cellStyle name="Normal 5 3 5 2 3" xfId="28220"/>
    <cellStyle name="Normal 5 3 5 3" xfId="28221"/>
    <cellStyle name="Normal 5 3 5 3 2" xfId="28222"/>
    <cellStyle name="Normal 5 3 5 3 3" xfId="28223"/>
    <cellStyle name="Normal 5 3 5 4" xfId="28224"/>
    <cellStyle name="Normal 5 3 5 5" xfId="28225"/>
    <cellStyle name="Normal 5 3 5_Tabell 4.5-4.7" xfId="28217"/>
    <cellStyle name="Normal 5 3 6" xfId="28226"/>
    <cellStyle name="Normal 5 3 6 2" xfId="28227"/>
    <cellStyle name="Normal 5 3 6 2 2" xfId="28228"/>
    <cellStyle name="Normal 5 3 6 2 3" xfId="28229"/>
    <cellStyle name="Normal 5 3 6 3" xfId="28230"/>
    <cellStyle name="Normal 5 3 6 3 2" xfId="28231"/>
    <cellStyle name="Normal 5 3 6 3 3" xfId="28232"/>
    <cellStyle name="Normal 5 3 6 4" xfId="28233"/>
    <cellStyle name="Normal 5 3 6 5" xfId="28234"/>
    <cellStyle name="Normal 5 3 7" xfId="28235"/>
    <cellStyle name="Normal 5 3 7 2" xfId="28236"/>
    <cellStyle name="Normal 5 3 7 3" xfId="28237"/>
    <cellStyle name="Normal 5 3 8" xfId="28238"/>
    <cellStyle name="Normal 5 3 8 2" xfId="28239"/>
    <cellStyle name="Normal 5 3 8 3" xfId="28240"/>
    <cellStyle name="Normal 5 3 9" xfId="28241"/>
    <cellStyle name="Normal 5 3 9 2" xfId="28242"/>
    <cellStyle name="Normal 5 3_Tabell 4.5-4.7" xfId="27987"/>
    <cellStyle name="Normal 5 4" xfId="1609"/>
    <cellStyle name="Normal 5 4 10" xfId="28244"/>
    <cellStyle name="Normal 5 4 10 2" xfId="28245"/>
    <cellStyle name="Normal 5 4 11" xfId="28246"/>
    <cellStyle name="Normal 5 4 12" xfId="28247"/>
    <cellStyle name="Normal 5 4 13" xfId="28248"/>
    <cellStyle name="Normal 5 4 2" xfId="1610"/>
    <cellStyle name="Normal 5 4 2 10" xfId="28250"/>
    <cellStyle name="Normal 5 4 2 11" xfId="28251"/>
    <cellStyle name="Normal 5 4 2 12" xfId="28252"/>
    <cellStyle name="Normal 5 4 2 2" xfId="1611"/>
    <cellStyle name="Normal 5 4 2 2 10" xfId="28254"/>
    <cellStyle name="Normal 5 4 2 2 11" xfId="28255"/>
    <cellStyle name="Normal 5 4 2 2 2" xfId="1612"/>
    <cellStyle name="Normal 5 4 2 2 2 10" xfId="28257"/>
    <cellStyle name="Normal 5 4 2 2 2 2" xfId="1613"/>
    <cellStyle name="Normal 5 4 2 2 2 2 2" xfId="28259"/>
    <cellStyle name="Normal 5 4 2 2 2 2 2 2" xfId="28260"/>
    <cellStyle name="Normal 5 4 2 2 2 2 2 3" xfId="28261"/>
    <cellStyle name="Normal 5 4 2 2 2 2 3" xfId="28262"/>
    <cellStyle name="Normal 5 4 2 2 2 2 3 2" xfId="28263"/>
    <cellStyle name="Normal 5 4 2 2 2 2 3 3" xfId="28264"/>
    <cellStyle name="Normal 5 4 2 2 2 2 4" xfId="28265"/>
    <cellStyle name="Normal 5 4 2 2 2 2 5" xfId="28266"/>
    <cellStyle name="Normal 5 4 2 2 2 2_Tabell 4.5-4.7" xfId="28258"/>
    <cellStyle name="Normal 5 4 2 2 2 3" xfId="28267"/>
    <cellStyle name="Normal 5 4 2 2 2 3 2" xfId="28268"/>
    <cellStyle name="Normal 5 4 2 2 2 3 2 2" xfId="28269"/>
    <cellStyle name="Normal 5 4 2 2 2 3 2 3" xfId="28270"/>
    <cellStyle name="Normal 5 4 2 2 2 3 3" xfId="28271"/>
    <cellStyle name="Normal 5 4 2 2 2 3 3 2" xfId="28272"/>
    <cellStyle name="Normal 5 4 2 2 2 3 3 3" xfId="28273"/>
    <cellStyle name="Normal 5 4 2 2 2 3 4" xfId="28274"/>
    <cellStyle name="Normal 5 4 2 2 2 3 5" xfId="28275"/>
    <cellStyle name="Normal 5 4 2 2 2 4" xfId="28276"/>
    <cellStyle name="Normal 5 4 2 2 2 4 2" xfId="28277"/>
    <cellStyle name="Normal 5 4 2 2 2 4 3" xfId="28278"/>
    <cellStyle name="Normal 5 4 2 2 2 5" xfId="28279"/>
    <cellStyle name="Normal 5 4 2 2 2 5 2" xfId="28280"/>
    <cellStyle name="Normal 5 4 2 2 2 5 3" xfId="28281"/>
    <cellStyle name="Normal 5 4 2 2 2 6" xfId="28282"/>
    <cellStyle name="Normal 5 4 2 2 2 6 2" xfId="28283"/>
    <cellStyle name="Normal 5 4 2 2 2 7" xfId="28284"/>
    <cellStyle name="Normal 5 4 2 2 2 7 2" xfId="28285"/>
    <cellStyle name="Normal 5 4 2 2 2 8" xfId="28286"/>
    <cellStyle name="Normal 5 4 2 2 2 9" xfId="28287"/>
    <cellStyle name="Normal 5 4 2 2 2_Tabell 4.5-4.7" xfId="28256"/>
    <cellStyle name="Normal 5 4 2 2 3" xfId="1614"/>
    <cellStyle name="Normal 5 4 2 2 3 2" xfId="28289"/>
    <cellStyle name="Normal 5 4 2 2 3 2 2" xfId="28290"/>
    <cellStyle name="Normal 5 4 2 2 3 2 3" xfId="28291"/>
    <cellStyle name="Normal 5 4 2 2 3 3" xfId="28292"/>
    <cellStyle name="Normal 5 4 2 2 3 3 2" xfId="28293"/>
    <cellStyle name="Normal 5 4 2 2 3 3 3" xfId="28294"/>
    <cellStyle name="Normal 5 4 2 2 3 4" xfId="28295"/>
    <cellStyle name="Normal 5 4 2 2 3 5" xfId="28296"/>
    <cellStyle name="Normal 5 4 2 2 3_Tabell 4.5-4.7" xfId="28288"/>
    <cellStyle name="Normal 5 4 2 2 4" xfId="28297"/>
    <cellStyle name="Normal 5 4 2 2 4 2" xfId="28298"/>
    <cellStyle name="Normal 5 4 2 2 4 2 2" xfId="28299"/>
    <cellStyle name="Normal 5 4 2 2 4 2 3" xfId="28300"/>
    <cellStyle name="Normal 5 4 2 2 4 3" xfId="28301"/>
    <cellStyle name="Normal 5 4 2 2 4 3 2" xfId="28302"/>
    <cellStyle name="Normal 5 4 2 2 4 3 3" xfId="28303"/>
    <cellStyle name="Normal 5 4 2 2 4 4" xfId="28304"/>
    <cellStyle name="Normal 5 4 2 2 4 5" xfId="28305"/>
    <cellStyle name="Normal 5 4 2 2 5" xfId="28306"/>
    <cellStyle name="Normal 5 4 2 2 5 2" xfId="28307"/>
    <cellStyle name="Normal 5 4 2 2 5 3" xfId="28308"/>
    <cellStyle name="Normal 5 4 2 2 6" xfId="28309"/>
    <cellStyle name="Normal 5 4 2 2 6 2" xfId="28310"/>
    <cellStyle name="Normal 5 4 2 2 6 3" xfId="28311"/>
    <cellStyle name="Normal 5 4 2 2 7" xfId="28312"/>
    <cellStyle name="Normal 5 4 2 2 7 2" xfId="28313"/>
    <cellStyle name="Normal 5 4 2 2 8" xfId="28314"/>
    <cellStyle name="Normal 5 4 2 2 8 2" xfId="28315"/>
    <cellStyle name="Normal 5 4 2 2 9" xfId="28316"/>
    <cellStyle name="Normal 5 4 2 2_Tabell 4.5-4.7" xfId="28253"/>
    <cellStyle name="Normal 5 4 2 3" xfId="1615"/>
    <cellStyle name="Normal 5 4 2 3 10" xfId="28318"/>
    <cellStyle name="Normal 5 4 2 3 2" xfId="1616"/>
    <cellStyle name="Normal 5 4 2 3 2 2" xfId="28320"/>
    <cellStyle name="Normal 5 4 2 3 2 2 2" xfId="28321"/>
    <cellStyle name="Normal 5 4 2 3 2 2 3" xfId="28322"/>
    <cellStyle name="Normal 5 4 2 3 2 3" xfId="28323"/>
    <cellStyle name="Normal 5 4 2 3 2 3 2" xfId="28324"/>
    <cellStyle name="Normal 5 4 2 3 2 3 3" xfId="28325"/>
    <cellStyle name="Normal 5 4 2 3 2 4" xfId="28326"/>
    <cellStyle name="Normal 5 4 2 3 2 5" xfId="28327"/>
    <cellStyle name="Normal 5 4 2 3 2_Tabell 4.5-4.7" xfId="28319"/>
    <cellStyle name="Normal 5 4 2 3 3" xfId="28328"/>
    <cellStyle name="Normal 5 4 2 3 3 2" xfId="28329"/>
    <cellStyle name="Normal 5 4 2 3 3 2 2" xfId="28330"/>
    <cellStyle name="Normal 5 4 2 3 3 2 3" xfId="28331"/>
    <cellStyle name="Normal 5 4 2 3 3 3" xfId="28332"/>
    <cellStyle name="Normal 5 4 2 3 3 3 2" xfId="28333"/>
    <cellStyle name="Normal 5 4 2 3 3 3 3" xfId="28334"/>
    <cellStyle name="Normal 5 4 2 3 3 4" xfId="28335"/>
    <cellStyle name="Normal 5 4 2 3 3 5" xfId="28336"/>
    <cellStyle name="Normal 5 4 2 3 4" xfId="28337"/>
    <cellStyle name="Normal 5 4 2 3 4 2" xfId="28338"/>
    <cellStyle name="Normal 5 4 2 3 4 3" xfId="28339"/>
    <cellStyle name="Normal 5 4 2 3 5" xfId="28340"/>
    <cellStyle name="Normal 5 4 2 3 5 2" xfId="28341"/>
    <cellStyle name="Normal 5 4 2 3 5 3" xfId="28342"/>
    <cellStyle name="Normal 5 4 2 3 6" xfId="28343"/>
    <cellStyle name="Normal 5 4 2 3 6 2" xfId="28344"/>
    <cellStyle name="Normal 5 4 2 3 7" xfId="28345"/>
    <cellStyle name="Normal 5 4 2 3 7 2" xfId="28346"/>
    <cellStyle name="Normal 5 4 2 3 8" xfId="28347"/>
    <cellStyle name="Normal 5 4 2 3 9" xfId="28348"/>
    <cellStyle name="Normal 5 4 2 3_Tabell 4.5-4.7" xfId="28317"/>
    <cellStyle name="Normal 5 4 2 4" xfId="1617"/>
    <cellStyle name="Normal 5 4 2 4 2" xfId="28350"/>
    <cellStyle name="Normal 5 4 2 4 2 2" xfId="28351"/>
    <cellStyle name="Normal 5 4 2 4 2 3" xfId="28352"/>
    <cellStyle name="Normal 5 4 2 4 3" xfId="28353"/>
    <cellStyle name="Normal 5 4 2 4 3 2" xfId="28354"/>
    <cellStyle name="Normal 5 4 2 4 3 3" xfId="28355"/>
    <cellStyle name="Normal 5 4 2 4 4" xfId="28356"/>
    <cellStyle name="Normal 5 4 2 4 5" xfId="28357"/>
    <cellStyle name="Normal 5 4 2 4_Tabell 4.5-4.7" xfId="28349"/>
    <cellStyle name="Normal 5 4 2 5" xfId="28358"/>
    <cellStyle name="Normal 5 4 2 5 2" xfId="28359"/>
    <cellStyle name="Normal 5 4 2 5 2 2" xfId="28360"/>
    <cellStyle name="Normal 5 4 2 5 2 3" xfId="28361"/>
    <cellStyle name="Normal 5 4 2 5 3" xfId="28362"/>
    <cellStyle name="Normal 5 4 2 5 3 2" xfId="28363"/>
    <cellStyle name="Normal 5 4 2 5 3 3" xfId="28364"/>
    <cellStyle name="Normal 5 4 2 5 4" xfId="28365"/>
    <cellStyle name="Normal 5 4 2 5 5" xfId="28366"/>
    <cellStyle name="Normal 5 4 2 6" xfId="28367"/>
    <cellStyle name="Normal 5 4 2 6 2" xfId="28368"/>
    <cellStyle name="Normal 5 4 2 6 3" xfId="28369"/>
    <cellStyle name="Normal 5 4 2 7" xfId="28370"/>
    <cellStyle name="Normal 5 4 2 7 2" xfId="28371"/>
    <cellStyle name="Normal 5 4 2 7 3" xfId="28372"/>
    <cellStyle name="Normal 5 4 2 8" xfId="28373"/>
    <cellStyle name="Normal 5 4 2 8 2" xfId="28374"/>
    <cellStyle name="Normal 5 4 2 9" xfId="28375"/>
    <cellStyle name="Normal 5 4 2 9 2" xfId="28376"/>
    <cellStyle name="Normal 5 4 2_Tabell 4.5-4.7" xfId="28249"/>
    <cellStyle name="Normal 5 4 3" xfId="1618"/>
    <cellStyle name="Normal 5 4 3 10" xfId="28378"/>
    <cellStyle name="Normal 5 4 3 11" xfId="28379"/>
    <cellStyle name="Normal 5 4 3 2" xfId="1619"/>
    <cellStyle name="Normal 5 4 3 2 10" xfId="28381"/>
    <cellStyle name="Normal 5 4 3 2 2" xfId="1620"/>
    <cellStyle name="Normal 5 4 3 2 2 2" xfId="28383"/>
    <cellStyle name="Normal 5 4 3 2 2 2 2" xfId="28384"/>
    <cellStyle name="Normal 5 4 3 2 2 2 3" xfId="28385"/>
    <cellStyle name="Normal 5 4 3 2 2 3" xfId="28386"/>
    <cellStyle name="Normal 5 4 3 2 2 3 2" xfId="28387"/>
    <cellStyle name="Normal 5 4 3 2 2 3 3" xfId="28388"/>
    <cellStyle name="Normal 5 4 3 2 2 4" xfId="28389"/>
    <cellStyle name="Normal 5 4 3 2 2 5" xfId="28390"/>
    <cellStyle name="Normal 5 4 3 2 2_Tabell 4.5-4.7" xfId="28382"/>
    <cellStyle name="Normal 5 4 3 2 3" xfId="28391"/>
    <cellStyle name="Normal 5 4 3 2 3 2" xfId="28392"/>
    <cellStyle name="Normal 5 4 3 2 3 2 2" xfId="28393"/>
    <cellStyle name="Normal 5 4 3 2 3 2 3" xfId="28394"/>
    <cellStyle name="Normal 5 4 3 2 3 3" xfId="28395"/>
    <cellStyle name="Normal 5 4 3 2 3 3 2" xfId="28396"/>
    <cellStyle name="Normal 5 4 3 2 3 3 3" xfId="28397"/>
    <cellStyle name="Normal 5 4 3 2 3 4" xfId="28398"/>
    <cellStyle name="Normal 5 4 3 2 3 5" xfId="28399"/>
    <cellStyle name="Normal 5 4 3 2 4" xfId="28400"/>
    <cellStyle name="Normal 5 4 3 2 4 2" xfId="28401"/>
    <cellStyle name="Normal 5 4 3 2 4 3" xfId="28402"/>
    <cellStyle name="Normal 5 4 3 2 5" xfId="28403"/>
    <cellStyle name="Normal 5 4 3 2 5 2" xfId="28404"/>
    <cellStyle name="Normal 5 4 3 2 5 3" xfId="28405"/>
    <cellStyle name="Normal 5 4 3 2 6" xfId="28406"/>
    <cellStyle name="Normal 5 4 3 2 6 2" xfId="28407"/>
    <cellStyle name="Normal 5 4 3 2 7" xfId="28408"/>
    <cellStyle name="Normal 5 4 3 2 7 2" xfId="28409"/>
    <cellStyle name="Normal 5 4 3 2 8" xfId="28410"/>
    <cellStyle name="Normal 5 4 3 2 9" xfId="28411"/>
    <cellStyle name="Normal 5 4 3 2_Tabell 4.5-4.7" xfId="28380"/>
    <cellStyle name="Normal 5 4 3 3" xfId="1621"/>
    <cellStyle name="Normal 5 4 3 3 2" xfId="28413"/>
    <cellStyle name="Normal 5 4 3 3 2 2" xfId="28414"/>
    <cellStyle name="Normal 5 4 3 3 2 3" xfId="28415"/>
    <cellStyle name="Normal 5 4 3 3 3" xfId="28416"/>
    <cellStyle name="Normal 5 4 3 3 3 2" xfId="28417"/>
    <cellStyle name="Normal 5 4 3 3 3 3" xfId="28418"/>
    <cellStyle name="Normal 5 4 3 3 4" xfId="28419"/>
    <cellStyle name="Normal 5 4 3 3 5" xfId="28420"/>
    <cellStyle name="Normal 5 4 3 3_Tabell 4.5-4.7" xfId="28412"/>
    <cellStyle name="Normal 5 4 3 4" xfId="28421"/>
    <cellStyle name="Normal 5 4 3 4 2" xfId="28422"/>
    <cellStyle name="Normal 5 4 3 4 2 2" xfId="28423"/>
    <cellStyle name="Normal 5 4 3 4 2 3" xfId="28424"/>
    <cellStyle name="Normal 5 4 3 4 3" xfId="28425"/>
    <cellStyle name="Normal 5 4 3 4 3 2" xfId="28426"/>
    <cellStyle name="Normal 5 4 3 4 3 3" xfId="28427"/>
    <cellStyle name="Normal 5 4 3 4 4" xfId="28428"/>
    <cellStyle name="Normal 5 4 3 4 5" xfId="28429"/>
    <cellStyle name="Normal 5 4 3 5" xfId="28430"/>
    <cellStyle name="Normal 5 4 3 5 2" xfId="28431"/>
    <cellStyle name="Normal 5 4 3 5 3" xfId="28432"/>
    <cellStyle name="Normal 5 4 3 6" xfId="28433"/>
    <cellStyle name="Normal 5 4 3 6 2" xfId="28434"/>
    <cellStyle name="Normal 5 4 3 6 3" xfId="28435"/>
    <cellStyle name="Normal 5 4 3 7" xfId="28436"/>
    <cellStyle name="Normal 5 4 3 7 2" xfId="28437"/>
    <cellStyle name="Normal 5 4 3 8" xfId="28438"/>
    <cellStyle name="Normal 5 4 3 8 2" xfId="28439"/>
    <cellStyle name="Normal 5 4 3 9" xfId="28440"/>
    <cellStyle name="Normal 5 4 3_Tabell 4.5-4.7" xfId="28377"/>
    <cellStyle name="Normal 5 4 4" xfId="1622"/>
    <cellStyle name="Normal 5 4 4 10" xfId="28442"/>
    <cellStyle name="Normal 5 4 4 2" xfId="1623"/>
    <cellStyle name="Normal 5 4 4 2 2" xfId="28444"/>
    <cellStyle name="Normal 5 4 4 2 2 2" xfId="28445"/>
    <cellStyle name="Normal 5 4 4 2 2 3" xfId="28446"/>
    <cellStyle name="Normal 5 4 4 2 3" xfId="28447"/>
    <cellStyle name="Normal 5 4 4 2 3 2" xfId="28448"/>
    <cellStyle name="Normal 5 4 4 2 3 3" xfId="28449"/>
    <cellStyle name="Normal 5 4 4 2 4" xfId="28450"/>
    <cellStyle name="Normal 5 4 4 2 5" xfId="28451"/>
    <cellStyle name="Normal 5 4 4 2_Tabell 4.5-4.7" xfId="28443"/>
    <cellStyle name="Normal 5 4 4 3" xfId="28452"/>
    <cellStyle name="Normal 5 4 4 3 2" xfId="28453"/>
    <cellStyle name="Normal 5 4 4 3 2 2" xfId="28454"/>
    <cellStyle name="Normal 5 4 4 3 2 3" xfId="28455"/>
    <cellStyle name="Normal 5 4 4 3 3" xfId="28456"/>
    <cellStyle name="Normal 5 4 4 3 3 2" xfId="28457"/>
    <cellStyle name="Normal 5 4 4 3 3 3" xfId="28458"/>
    <cellStyle name="Normal 5 4 4 3 4" xfId="28459"/>
    <cellStyle name="Normal 5 4 4 3 5" xfId="28460"/>
    <cellStyle name="Normal 5 4 4 4" xfId="28461"/>
    <cellStyle name="Normal 5 4 4 4 2" xfId="28462"/>
    <cellStyle name="Normal 5 4 4 4 3" xfId="28463"/>
    <cellStyle name="Normal 5 4 4 5" xfId="28464"/>
    <cellStyle name="Normal 5 4 4 5 2" xfId="28465"/>
    <cellStyle name="Normal 5 4 4 5 3" xfId="28466"/>
    <cellStyle name="Normal 5 4 4 6" xfId="28467"/>
    <cellStyle name="Normal 5 4 4 6 2" xfId="28468"/>
    <cellStyle name="Normal 5 4 4 7" xfId="28469"/>
    <cellStyle name="Normal 5 4 4 7 2" xfId="28470"/>
    <cellStyle name="Normal 5 4 4 8" xfId="28471"/>
    <cellStyle name="Normal 5 4 4 9" xfId="28472"/>
    <cellStyle name="Normal 5 4 4_Tabell 4.5-4.7" xfId="28441"/>
    <cellStyle name="Normal 5 4 5" xfId="1624"/>
    <cellStyle name="Normal 5 4 5 2" xfId="28474"/>
    <cellStyle name="Normal 5 4 5 2 2" xfId="28475"/>
    <cellStyle name="Normal 5 4 5 2 3" xfId="28476"/>
    <cellStyle name="Normal 5 4 5 3" xfId="28477"/>
    <cellStyle name="Normal 5 4 5 3 2" xfId="28478"/>
    <cellStyle name="Normal 5 4 5 3 3" xfId="28479"/>
    <cellStyle name="Normal 5 4 5 4" xfId="28480"/>
    <cellStyle name="Normal 5 4 5 5" xfId="28481"/>
    <cellStyle name="Normal 5 4 5_Tabell 4.5-4.7" xfId="28473"/>
    <cellStyle name="Normal 5 4 6" xfId="28482"/>
    <cellStyle name="Normal 5 4 6 2" xfId="28483"/>
    <cellStyle name="Normal 5 4 6 2 2" xfId="28484"/>
    <cellStyle name="Normal 5 4 6 2 3" xfId="28485"/>
    <cellStyle name="Normal 5 4 6 3" xfId="28486"/>
    <cellStyle name="Normal 5 4 6 3 2" xfId="28487"/>
    <cellStyle name="Normal 5 4 6 3 3" xfId="28488"/>
    <cellStyle name="Normal 5 4 6 4" xfId="28489"/>
    <cellStyle name="Normal 5 4 6 5" xfId="28490"/>
    <cellStyle name="Normal 5 4 7" xfId="28491"/>
    <cellStyle name="Normal 5 4 7 2" xfId="28492"/>
    <cellStyle name="Normal 5 4 7 3" xfId="28493"/>
    <cellStyle name="Normal 5 4 8" xfId="28494"/>
    <cellStyle name="Normal 5 4 8 2" xfId="28495"/>
    <cellStyle name="Normal 5 4 8 3" xfId="28496"/>
    <cellStyle name="Normal 5 4 9" xfId="28497"/>
    <cellStyle name="Normal 5 4 9 2" xfId="28498"/>
    <cellStyle name="Normal 5 4_Tabell 4.5-4.7" xfId="28243"/>
    <cellStyle name="Normal 5 5" xfId="1625"/>
    <cellStyle name="Normal 5 5 10" xfId="28500"/>
    <cellStyle name="Normal 5 5 10 2" xfId="28501"/>
    <cellStyle name="Normal 5 5 11" xfId="28502"/>
    <cellStyle name="Normal 5 5 12" xfId="28503"/>
    <cellStyle name="Normal 5 5 13" xfId="28504"/>
    <cellStyle name="Normal 5 5 2" xfId="1626"/>
    <cellStyle name="Normal 5 5 2 10" xfId="28506"/>
    <cellStyle name="Normal 5 5 2 11" xfId="28507"/>
    <cellStyle name="Normal 5 5 2 12" xfId="28508"/>
    <cellStyle name="Normal 5 5 2 2" xfId="1627"/>
    <cellStyle name="Normal 5 5 2 2 10" xfId="28510"/>
    <cellStyle name="Normal 5 5 2 2 11" xfId="28511"/>
    <cellStyle name="Normal 5 5 2 2 2" xfId="1628"/>
    <cellStyle name="Normal 5 5 2 2 2 10" xfId="28513"/>
    <cellStyle name="Normal 5 5 2 2 2 2" xfId="1629"/>
    <cellStyle name="Normal 5 5 2 2 2 2 2" xfId="28515"/>
    <cellStyle name="Normal 5 5 2 2 2 2 2 2" xfId="28516"/>
    <cellStyle name="Normal 5 5 2 2 2 2 2 3" xfId="28517"/>
    <cellStyle name="Normal 5 5 2 2 2 2 3" xfId="28518"/>
    <cellStyle name="Normal 5 5 2 2 2 2 3 2" xfId="28519"/>
    <cellStyle name="Normal 5 5 2 2 2 2 3 3" xfId="28520"/>
    <cellStyle name="Normal 5 5 2 2 2 2 4" xfId="28521"/>
    <cellStyle name="Normal 5 5 2 2 2 2 5" xfId="28522"/>
    <cellStyle name="Normal 5 5 2 2 2 2_Tabell 4.5-4.7" xfId="28514"/>
    <cellStyle name="Normal 5 5 2 2 2 3" xfId="28523"/>
    <cellStyle name="Normal 5 5 2 2 2 3 2" xfId="28524"/>
    <cellStyle name="Normal 5 5 2 2 2 3 2 2" xfId="28525"/>
    <cellStyle name="Normal 5 5 2 2 2 3 2 3" xfId="28526"/>
    <cellStyle name="Normal 5 5 2 2 2 3 3" xfId="28527"/>
    <cellStyle name="Normal 5 5 2 2 2 3 3 2" xfId="28528"/>
    <cellStyle name="Normal 5 5 2 2 2 3 3 3" xfId="28529"/>
    <cellStyle name="Normal 5 5 2 2 2 3 4" xfId="28530"/>
    <cellStyle name="Normal 5 5 2 2 2 3 5" xfId="28531"/>
    <cellStyle name="Normal 5 5 2 2 2 4" xfId="28532"/>
    <cellStyle name="Normal 5 5 2 2 2 4 2" xfId="28533"/>
    <cellStyle name="Normal 5 5 2 2 2 4 3" xfId="28534"/>
    <cellStyle name="Normal 5 5 2 2 2 5" xfId="28535"/>
    <cellStyle name="Normal 5 5 2 2 2 5 2" xfId="28536"/>
    <cellStyle name="Normal 5 5 2 2 2 5 3" xfId="28537"/>
    <cellStyle name="Normal 5 5 2 2 2 6" xfId="28538"/>
    <cellStyle name="Normal 5 5 2 2 2 6 2" xfId="28539"/>
    <cellStyle name="Normal 5 5 2 2 2 7" xfId="28540"/>
    <cellStyle name="Normal 5 5 2 2 2 7 2" xfId="28541"/>
    <cellStyle name="Normal 5 5 2 2 2 8" xfId="28542"/>
    <cellStyle name="Normal 5 5 2 2 2 9" xfId="28543"/>
    <cellStyle name="Normal 5 5 2 2 2_Tabell 4.5-4.7" xfId="28512"/>
    <cellStyle name="Normal 5 5 2 2 3" xfId="1630"/>
    <cellStyle name="Normal 5 5 2 2 3 2" xfId="28545"/>
    <cellStyle name="Normal 5 5 2 2 3 2 2" xfId="28546"/>
    <cellStyle name="Normal 5 5 2 2 3 2 3" xfId="28547"/>
    <cellStyle name="Normal 5 5 2 2 3 3" xfId="28548"/>
    <cellStyle name="Normal 5 5 2 2 3 3 2" xfId="28549"/>
    <cellStyle name="Normal 5 5 2 2 3 3 3" xfId="28550"/>
    <cellStyle name="Normal 5 5 2 2 3 4" xfId="28551"/>
    <cellStyle name="Normal 5 5 2 2 3 5" xfId="28552"/>
    <cellStyle name="Normal 5 5 2 2 3_Tabell 4.5-4.7" xfId="28544"/>
    <cellStyle name="Normal 5 5 2 2 4" xfId="28553"/>
    <cellStyle name="Normal 5 5 2 2 4 2" xfId="28554"/>
    <cellStyle name="Normal 5 5 2 2 4 2 2" xfId="28555"/>
    <cellStyle name="Normal 5 5 2 2 4 2 3" xfId="28556"/>
    <cellStyle name="Normal 5 5 2 2 4 3" xfId="28557"/>
    <cellStyle name="Normal 5 5 2 2 4 3 2" xfId="28558"/>
    <cellStyle name="Normal 5 5 2 2 4 3 3" xfId="28559"/>
    <cellStyle name="Normal 5 5 2 2 4 4" xfId="28560"/>
    <cellStyle name="Normal 5 5 2 2 4 5" xfId="28561"/>
    <cellStyle name="Normal 5 5 2 2 5" xfId="28562"/>
    <cellStyle name="Normal 5 5 2 2 5 2" xfId="28563"/>
    <cellStyle name="Normal 5 5 2 2 5 3" xfId="28564"/>
    <cellStyle name="Normal 5 5 2 2 6" xfId="28565"/>
    <cellStyle name="Normal 5 5 2 2 6 2" xfId="28566"/>
    <cellStyle name="Normal 5 5 2 2 6 3" xfId="28567"/>
    <cellStyle name="Normal 5 5 2 2 7" xfId="28568"/>
    <cellStyle name="Normal 5 5 2 2 7 2" xfId="28569"/>
    <cellStyle name="Normal 5 5 2 2 8" xfId="28570"/>
    <cellStyle name="Normal 5 5 2 2 8 2" xfId="28571"/>
    <cellStyle name="Normal 5 5 2 2 9" xfId="28572"/>
    <cellStyle name="Normal 5 5 2 2_Tabell 4.5-4.7" xfId="28509"/>
    <cellStyle name="Normal 5 5 2 3" xfId="1631"/>
    <cellStyle name="Normal 5 5 2 3 10" xfId="28574"/>
    <cellStyle name="Normal 5 5 2 3 2" xfId="1632"/>
    <cellStyle name="Normal 5 5 2 3 2 2" xfId="28576"/>
    <cellStyle name="Normal 5 5 2 3 2 2 2" xfId="28577"/>
    <cellStyle name="Normal 5 5 2 3 2 2 3" xfId="28578"/>
    <cellStyle name="Normal 5 5 2 3 2 3" xfId="28579"/>
    <cellStyle name="Normal 5 5 2 3 2 3 2" xfId="28580"/>
    <cellStyle name="Normal 5 5 2 3 2 3 3" xfId="28581"/>
    <cellStyle name="Normal 5 5 2 3 2 4" xfId="28582"/>
    <cellStyle name="Normal 5 5 2 3 2 5" xfId="28583"/>
    <cellStyle name="Normal 5 5 2 3 2_Tabell 4.5-4.7" xfId="28575"/>
    <cellStyle name="Normal 5 5 2 3 3" xfId="28584"/>
    <cellStyle name="Normal 5 5 2 3 3 2" xfId="28585"/>
    <cellStyle name="Normal 5 5 2 3 3 2 2" xfId="28586"/>
    <cellStyle name="Normal 5 5 2 3 3 2 3" xfId="28587"/>
    <cellStyle name="Normal 5 5 2 3 3 3" xfId="28588"/>
    <cellStyle name="Normal 5 5 2 3 3 3 2" xfId="28589"/>
    <cellStyle name="Normal 5 5 2 3 3 3 3" xfId="28590"/>
    <cellStyle name="Normal 5 5 2 3 3 4" xfId="28591"/>
    <cellStyle name="Normal 5 5 2 3 3 5" xfId="28592"/>
    <cellStyle name="Normal 5 5 2 3 4" xfId="28593"/>
    <cellStyle name="Normal 5 5 2 3 4 2" xfId="28594"/>
    <cellStyle name="Normal 5 5 2 3 4 3" xfId="28595"/>
    <cellStyle name="Normal 5 5 2 3 5" xfId="28596"/>
    <cellStyle name="Normal 5 5 2 3 5 2" xfId="28597"/>
    <cellStyle name="Normal 5 5 2 3 5 3" xfId="28598"/>
    <cellStyle name="Normal 5 5 2 3 6" xfId="28599"/>
    <cellStyle name="Normal 5 5 2 3 6 2" xfId="28600"/>
    <cellStyle name="Normal 5 5 2 3 7" xfId="28601"/>
    <cellStyle name="Normal 5 5 2 3 7 2" xfId="28602"/>
    <cellStyle name="Normal 5 5 2 3 8" xfId="28603"/>
    <cellStyle name="Normal 5 5 2 3 9" xfId="28604"/>
    <cellStyle name="Normal 5 5 2 3_Tabell 4.5-4.7" xfId="28573"/>
    <cellStyle name="Normal 5 5 2 4" xfId="1633"/>
    <cellStyle name="Normal 5 5 2 4 2" xfId="28606"/>
    <cellStyle name="Normal 5 5 2 4 2 2" xfId="28607"/>
    <cellStyle name="Normal 5 5 2 4 2 3" xfId="28608"/>
    <cellStyle name="Normal 5 5 2 4 3" xfId="28609"/>
    <cellStyle name="Normal 5 5 2 4 3 2" xfId="28610"/>
    <cellStyle name="Normal 5 5 2 4 3 3" xfId="28611"/>
    <cellStyle name="Normal 5 5 2 4 4" xfId="28612"/>
    <cellStyle name="Normal 5 5 2 4 5" xfId="28613"/>
    <cellStyle name="Normal 5 5 2 4_Tabell 4.5-4.7" xfId="28605"/>
    <cellStyle name="Normal 5 5 2 5" xfId="28614"/>
    <cellStyle name="Normal 5 5 2 5 2" xfId="28615"/>
    <cellStyle name="Normal 5 5 2 5 2 2" xfId="28616"/>
    <cellStyle name="Normal 5 5 2 5 2 3" xfId="28617"/>
    <cellStyle name="Normal 5 5 2 5 3" xfId="28618"/>
    <cellStyle name="Normal 5 5 2 5 3 2" xfId="28619"/>
    <cellStyle name="Normal 5 5 2 5 3 3" xfId="28620"/>
    <cellStyle name="Normal 5 5 2 5 4" xfId="28621"/>
    <cellStyle name="Normal 5 5 2 5 5" xfId="28622"/>
    <cellStyle name="Normal 5 5 2 6" xfId="28623"/>
    <cellStyle name="Normal 5 5 2 6 2" xfId="28624"/>
    <cellStyle name="Normal 5 5 2 6 3" xfId="28625"/>
    <cellStyle name="Normal 5 5 2 7" xfId="28626"/>
    <cellStyle name="Normal 5 5 2 7 2" xfId="28627"/>
    <cellStyle name="Normal 5 5 2 7 3" xfId="28628"/>
    <cellStyle name="Normal 5 5 2 8" xfId="28629"/>
    <cellStyle name="Normal 5 5 2 8 2" xfId="28630"/>
    <cellStyle name="Normal 5 5 2 9" xfId="28631"/>
    <cellStyle name="Normal 5 5 2 9 2" xfId="28632"/>
    <cellStyle name="Normal 5 5 2_Tabell 4.5-4.7" xfId="28505"/>
    <cellStyle name="Normal 5 5 3" xfId="1634"/>
    <cellStyle name="Normal 5 5 3 10" xfId="28634"/>
    <cellStyle name="Normal 5 5 3 11" xfId="28635"/>
    <cellStyle name="Normal 5 5 3 2" xfId="1635"/>
    <cellStyle name="Normal 5 5 3 2 10" xfId="28637"/>
    <cellStyle name="Normal 5 5 3 2 2" xfId="1636"/>
    <cellStyle name="Normal 5 5 3 2 2 2" xfId="28639"/>
    <cellStyle name="Normal 5 5 3 2 2 2 2" xfId="28640"/>
    <cellStyle name="Normal 5 5 3 2 2 2 3" xfId="28641"/>
    <cellStyle name="Normal 5 5 3 2 2 3" xfId="28642"/>
    <cellStyle name="Normal 5 5 3 2 2 3 2" xfId="28643"/>
    <cellStyle name="Normal 5 5 3 2 2 3 3" xfId="28644"/>
    <cellStyle name="Normal 5 5 3 2 2 4" xfId="28645"/>
    <cellStyle name="Normal 5 5 3 2 2 5" xfId="28646"/>
    <cellStyle name="Normal 5 5 3 2 2_Tabell 4.5-4.7" xfId="28638"/>
    <cellStyle name="Normal 5 5 3 2 3" xfId="28647"/>
    <cellStyle name="Normal 5 5 3 2 3 2" xfId="28648"/>
    <cellStyle name="Normal 5 5 3 2 3 2 2" xfId="28649"/>
    <cellStyle name="Normal 5 5 3 2 3 2 3" xfId="28650"/>
    <cellStyle name="Normal 5 5 3 2 3 3" xfId="28651"/>
    <cellStyle name="Normal 5 5 3 2 3 3 2" xfId="28652"/>
    <cellStyle name="Normal 5 5 3 2 3 3 3" xfId="28653"/>
    <cellStyle name="Normal 5 5 3 2 3 4" xfId="28654"/>
    <cellStyle name="Normal 5 5 3 2 3 5" xfId="28655"/>
    <cellStyle name="Normal 5 5 3 2 4" xfId="28656"/>
    <cellStyle name="Normal 5 5 3 2 4 2" xfId="28657"/>
    <cellStyle name="Normal 5 5 3 2 4 3" xfId="28658"/>
    <cellStyle name="Normal 5 5 3 2 5" xfId="28659"/>
    <cellStyle name="Normal 5 5 3 2 5 2" xfId="28660"/>
    <cellStyle name="Normal 5 5 3 2 5 3" xfId="28661"/>
    <cellStyle name="Normal 5 5 3 2 6" xfId="28662"/>
    <cellStyle name="Normal 5 5 3 2 6 2" xfId="28663"/>
    <cellStyle name="Normal 5 5 3 2 7" xfId="28664"/>
    <cellStyle name="Normal 5 5 3 2 7 2" xfId="28665"/>
    <cellStyle name="Normal 5 5 3 2 8" xfId="28666"/>
    <cellStyle name="Normal 5 5 3 2 9" xfId="28667"/>
    <cellStyle name="Normal 5 5 3 2_Tabell 4.5-4.7" xfId="28636"/>
    <cellStyle name="Normal 5 5 3 3" xfId="1637"/>
    <cellStyle name="Normal 5 5 3 3 2" xfId="28669"/>
    <cellStyle name="Normal 5 5 3 3 2 2" xfId="28670"/>
    <cellStyle name="Normal 5 5 3 3 2 3" xfId="28671"/>
    <cellStyle name="Normal 5 5 3 3 3" xfId="28672"/>
    <cellStyle name="Normal 5 5 3 3 3 2" xfId="28673"/>
    <cellStyle name="Normal 5 5 3 3 3 3" xfId="28674"/>
    <cellStyle name="Normal 5 5 3 3 4" xfId="28675"/>
    <cellStyle name="Normal 5 5 3 3 5" xfId="28676"/>
    <cellStyle name="Normal 5 5 3 3_Tabell 4.5-4.7" xfId="28668"/>
    <cellStyle name="Normal 5 5 3 4" xfId="28677"/>
    <cellStyle name="Normal 5 5 3 4 2" xfId="28678"/>
    <cellStyle name="Normal 5 5 3 4 2 2" xfId="28679"/>
    <cellStyle name="Normal 5 5 3 4 2 3" xfId="28680"/>
    <cellStyle name="Normal 5 5 3 4 3" xfId="28681"/>
    <cellStyle name="Normal 5 5 3 4 3 2" xfId="28682"/>
    <cellStyle name="Normal 5 5 3 4 3 3" xfId="28683"/>
    <cellStyle name="Normal 5 5 3 4 4" xfId="28684"/>
    <cellStyle name="Normal 5 5 3 4 5" xfId="28685"/>
    <cellStyle name="Normal 5 5 3 5" xfId="28686"/>
    <cellStyle name="Normal 5 5 3 5 2" xfId="28687"/>
    <cellStyle name="Normal 5 5 3 5 3" xfId="28688"/>
    <cellStyle name="Normal 5 5 3 6" xfId="28689"/>
    <cellStyle name="Normal 5 5 3 6 2" xfId="28690"/>
    <cellStyle name="Normal 5 5 3 6 3" xfId="28691"/>
    <cellStyle name="Normal 5 5 3 7" xfId="28692"/>
    <cellStyle name="Normal 5 5 3 7 2" xfId="28693"/>
    <cellStyle name="Normal 5 5 3 8" xfId="28694"/>
    <cellStyle name="Normal 5 5 3 8 2" xfId="28695"/>
    <cellStyle name="Normal 5 5 3 9" xfId="28696"/>
    <cellStyle name="Normal 5 5 3_Tabell 4.5-4.7" xfId="28633"/>
    <cellStyle name="Normal 5 5 4" xfId="1638"/>
    <cellStyle name="Normal 5 5 4 10" xfId="28698"/>
    <cellStyle name="Normal 5 5 4 2" xfId="1639"/>
    <cellStyle name="Normal 5 5 4 2 2" xfId="28700"/>
    <cellStyle name="Normal 5 5 4 2 2 2" xfId="28701"/>
    <cellStyle name="Normal 5 5 4 2 2 3" xfId="28702"/>
    <cellStyle name="Normal 5 5 4 2 3" xfId="28703"/>
    <cellStyle name="Normal 5 5 4 2 3 2" xfId="28704"/>
    <cellStyle name="Normal 5 5 4 2 3 3" xfId="28705"/>
    <cellStyle name="Normal 5 5 4 2 4" xfId="28706"/>
    <cellStyle name="Normal 5 5 4 2 5" xfId="28707"/>
    <cellStyle name="Normal 5 5 4 2_Tabell 4.5-4.7" xfId="28699"/>
    <cellStyle name="Normal 5 5 4 3" xfId="28708"/>
    <cellStyle name="Normal 5 5 4 3 2" xfId="28709"/>
    <cellStyle name="Normal 5 5 4 3 2 2" xfId="28710"/>
    <cellStyle name="Normal 5 5 4 3 2 3" xfId="28711"/>
    <cellStyle name="Normal 5 5 4 3 3" xfId="28712"/>
    <cellStyle name="Normal 5 5 4 3 3 2" xfId="28713"/>
    <cellStyle name="Normal 5 5 4 3 3 3" xfId="28714"/>
    <cellStyle name="Normal 5 5 4 3 4" xfId="28715"/>
    <cellStyle name="Normal 5 5 4 3 5" xfId="28716"/>
    <cellStyle name="Normal 5 5 4 4" xfId="28717"/>
    <cellStyle name="Normal 5 5 4 4 2" xfId="28718"/>
    <cellStyle name="Normal 5 5 4 4 3" xfId="28719"/>
    <cellStyle name="Normal 5 5 4 5" xfId="28720"/>
    <cellStyle name="Normal 5 5 4 5 2" xfId="28721"/>
    <cellStyle name="Normal 5 5 4 5 3" xfId="28722"/>
    <cellStyle name="Normal 5 5 4 6" xfId="28723"/>
    <cellStyle name="Normal 5 5 4 6 2" xfId="28724"/>
    <cellStyle name="Normal 5 5 4 7" xfId="28725"/>
    <cellStyle name="Normal 5 5 4 7 2" xfId="28726"/>
    <cellStyle name="Normal 5 5 4 8" xfId="28727"/>
    <cellStyle name="Normal 5 5 4 9" xfId="28728"/>
    <cellStyle name="Normal 5 5 4_Tabell 4.5-4.7" xfId="28697"/>
    <cellStyle name="Normal 5 5 5" xfId="1640"/>
    <cellStyle name="Normal 5 5 5 2" xfId="28730"/>
    <cellStyle name="Normal 5 5 5 2 2" xfId="28731"/>
    <cellStyle name="Normal 5 5 5 2 3" xfId="28732"/>
    <cellStyle name="Normal 5 5 5 3" xfId="28733"/>
    <cellStyle name="Normal 5 5 5 3 2" xfId="28734"/>
    <cellStyle name="Normal 5 5 5 3 3" xfId="28735"/>
    <cellStyle name="Normal 5 5 5 4" xfId="28736"/>
    <cellStyle name="Normal 5 5 5 5" xfId="28737"/>
    <cellStyle name="Normal 5 5 5_Tabell 4.5-4.7" xfId="28729"/>
    <cellStyle name="Normal 5 5 6" xfId="28738"/>
    <cellStyle name="Normal 5 5 6 2" xfId="28739"/>
    <cellStyle name="Normal 5 5 6 2 2" xfId="28740"/>
    <cellStyle name="Normal 5 5 6 2 3" xfId="28741"/>
    <cellStyle name="Normal 5 5 6 3" xfId="28742"/>
    <cellStyle name="Normal 5 5 6 3 2" xfId="28743"/>
    <cellStyle name="Normal 5 5 6 3 3" xfId="28744"/>
    <cellStyle name="Normal 5 5 6 4" xfId="28745"/>
    <cellStyle name="Normal 5 5 6 5" xfId="28746"/>
    <cellStyle name="Normal 5 5 7" xfId="28747"/>
    <cellStyle name="Normal 5 5 7 2" xfId="28748"/>
    <cellStyle name="Normal 5 5 7 3" xfId="28749"/>
    <cellStyle name="Normal 5 5 8" xfId="28750"/>
    <cellStyle name="Normal 5 5 8 2" xfId="28751"/>
    <cellStyle name="Normal 5 5 8 3" xfId="28752"/>
    <cellStyle name="Normal 5 5 9" xfId="28753"/>
    <cellStyle name="Normal 5 5 9 2" xfId="28754"/>
    <cellStyle name="Normal 5 5_Tabell 4.5-4.7" xfId="28499"/>
    <cellStyle name="Normal 5 6" xfId="1641"/>
    <cellStyle name="Normal 5 6 10" xfId="28756"/>
    <cellStyle name="Normal 5 6 11" xfId="28757"/>
    <cellStyle name="Normal 5 6 12" xfId="28758"/>
    <cellStyle name="Normal 5 6 2" xfId="1642"/>
    <cellStyle name="Normal 5 6 2 10" xfId="28760"/>
    <cellStyle name="Normal 5 6 2 11" xfId="28761"/>
    <cellStyle name="Normal 5 6 2 2" xfId="1643"/>
    <cellStyle name="Normal 5 6 2 2 10" xfId="28763"/>
    <cellStyle name="Normal 5 6 2 2 2" xfId="1644"/>
    <cellStyle name="Normal 5 6 2 2 2 2" xfId="28765"/>
    <cellStyle name="Normal 5 6 2 2 2 2 2" xfId="28766"/>
    <cellStyle name="Normal 5 6 2 2 2 2 3" xfId="28767"/>
    <cellStyle name="Normal 5 6 2 2 2 3" xfId="28768"/>
    <cellStyle name="Normal 5 6 2 2 2 3 2" xfId="28769"/>
    <cellStyle name="Normal 5 6 2 2 2 3 3" xfId="28770"/>
    <cellStyle name="Normal 5 6 2 2 2 4" xfId="28771"/>
    <cellStyle name="Normal 5 6 2 2 2 5" xfId="28772"/>
    <cellStyle name="Normal 5 6 2 2 2_Tabell 4.5-4.7" xfId="28764"/>
    <cellStyle name="Normal 5 6 2 2 3" xfId="28773"/>
    <cellStyle name="Normal 5 6 2 2 3 2" xfId="28774"/>
    <cellStyle name="Normal 5 6 2 2 3 2 2" xfId="28775"/>
    <cellStyle name="Normal 5 6 2 2 3 2 3" xfId="28776"/>
    <cellStyle name="Normal 5 6 2 2 3 3" xfId="28777"/>
    <cellStyle name="Normal 5 6 2 2 3 3 2" xfId="28778"/>
    <cellStyle name="Normal 5 6 2 2 3 3 3" xfId="28779"/>
    <cellStyle name="Normal 5 6 2 2 3 4" xfId="28780"/>
    <cellStyle name="Normal 5 6 2 2 3 5" xfId="28781"/>
    <cellStyle name="Normal 5 6 2 2 4" xfId="28782"/>
    <cellStyle name="Normal 5 6 2 2 4 2" xfId="28783"/>
    <cellStyle name="Normal 5 6 2 2 4 3" xfId="28784"/>
    <cellStyle name="Normal 5 6 2 2 5" xfId="28785"/>
    <cellStyle name="Normal 5 6 2 2 5 2" xfId="28786"/>
    <cellStyle name="Normal 5 6 2 2 5 3" xfId="28787"/>
    <cellStyle name="Normal 5 6 2 2 6" xfId="28788"/>
    <cellStyle name="Normal 5 6 2 2 6 2" xfId="28789"/>
    <cellStyle name="Normal 5 6 2 2 7" xfId="28790"/>
    <cellStyle name="Normal 5 6 2 2 7 2" xfId="28791"/>
    <cellStyle name="Normal 5 6 2 2 8" xfId="28792"/>
    <cellStyle name="Normal 5 6 2 2 9" xfId="28793"/>
    <cellStyle name="Normal 5 6 2 2_Tabell 4.5-4.7" xfId="28762"/>
    <cellStyle name="Normal 5 6 2 3" xfId="1645"/>
    <cellStyle name="Normal 5 6 2 3 2" xfId="28795"/>
    <cellStyle name="Normal 5 6 2 3 2 2" xfId="28796"/>
    <cellStyle name="Normal 5 6 2 3 2 3" xfId="28797"/>
    <cellStyle name="Normal 5 6 2 3 3" xfId="28798"/>
    <cellStyle name="Normal 5 6 2 3 3 2" xfId="28799"/>
    <cellStyle name="Normal 5 6 2 3 3 3" xfId="28800"/>
    <cellStyle name="Normal 5 6 2 3 4" xfId="28801"/>
    <cellStyle name="Normal 5 6 2 3 5" xfId="28802"/>
    <cellStyle name="Normal 5 6 2 3_Tabell 4.5-4.7" xfId="28794"/>
    <cellStyle name="Normal 5 6 2 4" xfId="28803"/>
    <cellStyle name="Normal 5 6 2 4 2" xfId="28804"/>
    <cellStyle name="Normal 5 6 2 4 2 2" xfId="28805"/>
    <cellStyle name="Normal 5 6 2 4 2 3" xfId="28806"/>
    <cellStyle name="Normal 5 6 2 4 3" xfId="28807"/>
    <cellStyle name="Normal 5 6 2 4 3 2" xfId="28808"/>
    <cellStyle name="Normal 5 6 2 4 3 3" xfId="28809"/>
    <cellStyle name="Normal 5 6 2 4 4" xfId="28810"/>
    <cellStyle name="Normal 5 6 2 4 5" xfId="28811"/>
    <cellStyle name="Normal 5 6 2 5" xfId="28812"/>
    <cellStyle name="Normal 5 6 2 5 2" xfId="28813"/>
    <cellStyle name="Normal 5 6 2 5 3" xfId="28814"/>
    <cellStyle name="Normal 5 6 2 6" xfId="28815"/>
    <cellStyle name="Normal 5 6 2 6 2" xfId="28816"/>
    <cellStyle name="Normal 5 6 2 6 3" xfId="28817"/>
    <cellStyle name="Normal 5 6 2 7" xfId="28818"/>
    <cellStyle name="Normal 5 6 2 7 2" xfId="28819"/>
    <cellStyle name="Normal 5 6 2 8" xfId="28820"/>
    <cellStyle name="Normal 5 6 2 8 2" xfId="28821"/>
    <cellStyle name="Normal 5 6 2 9" xfId="28822"/>
    <cellStyle name="Normal 5 6 2_Tabell 4.5-4.7" xfId="28759"/>
    <cellStyle name="Normal 5 6 3" xfId="1646"/>
    <cellStyle name="Normal 5 6 3 10" xfId="28824"/>
    <cellStyle name="Normal 5 6 3 2" xfId="1647"/>
    <cellStyle name="Normal 5 6 3 2 2" xfId="28826"/>
    <cellStyle name="Normal 5 6 3 2 2 2" xfId="28827"/>
    <cellStyle name="Normal 5 6 3 2 2 3" xfId="28828"/>
    <cellStyle name="Normal 5 6 3 2 3" xfId="28829"/>
    <cellStyle name="Normal 5 6 3 2 3 2" xfId="28830"/>
    <cellStyle name="Normal 5 6 3 2 3 3" xfId="28831"/>
    <cellStyle name="Normal 5 6 3 2 4" xfId="28832"/>
    <cellStyle name="Normal 5 6 3 2 5" xfId="28833"/>
    <cellStyle name="Normal 5 6 3 2_Tabell 4.5-4.7" xfId="28825"/>
    <cellStyle name="Normal 5 6 3 3" xfId="28834"/>
    <cellStyle name="Normal 5 6 3 3 2" xfId="28835"/>
    <cellStyle name="Normal 5 6 3 3 2 2" xfId="28836"/>
    <cellStyle name="Normal 5 6 3 3 2 3" xfId="28837"/>
    <cellStyle name="Normal 5 6 3 3 3" xfId="28838"/>
    <cellStyle name="Normal 5 6 3 3 3 2" xfId="28839"/>
    <cellStyle name="Normal 5 6 3 3 3 3" xfId="28840"/>
    <cellStyle name="Normal 5 6 3 3 4" xfId="28841"/>
    <cellStyle name="Normal 5 6 3 3 5" xfId="28842"/>
    <cellStyle name="Normal 5 6 3 4" xfId="28843"/>
    <cellStyle name="Normal 5 6 3 4 2" xfId="28844"/>
    <cellStyle name="Normal 5 6 3 4 3" xfId="28845"/>
    <cellStyle name="Normal 5 6 3 5" xfId="28846"/>
    <cellStyle name="Normal 5 6 3 5 2" xfId="28847"/>
    <cellStyle name="Normal 5 6 3 5 3" xfId="28848"/>
    <cellStyle name="Normal 5 6 3 6" xfId="28849"/>
    <cellStyle name="Normal 5 6 3 6 2" xfId="28850"/>
    <cellStyle name="Normal 5 6 3 7" xfId="28851"/>
    <cellStyle name="Normal 5 6 3 7 2" xfId="28852"/>
    <cellStyle name="Normal 5 6 3 8" xfId="28853"/>
    <cellStyle name="Normal 5 6 3 9" xfId="28854"/>
    <cellStyle name="Normal 5 6 3_Tabell 4.5-4.7" xfId="28823"/>
    <cellStyle name="Normal 5 6 4" xfId="1648"/>
    <cellStyle name="Normal 5 6 4 2" xfId="28856"/>
    <cellStyle name="Normal 5 6 4 2 2" xfId="28857"/>
    <cellStyle name="Normal 5 6 4 2 3" xfId="28858"/>
    <cellStyle name="Normal 5 6 4 3" xfId="28859"/>
    <cellStyle name="Normal 5 6 4 3 2" xfId="28860"/>
    <cellStyle name="Normal 5 6 4 3 3" xfId="28861"/>
    <cellStyle name="Normal 5 6 4 4" xfId="28862"/>
    <cellStyle name="Normal 5 6 4 5" xfId="28863"/>
    <cellStyle name="Normal 5 6 4_Tabell 4.5-4.7" xfId="28855"/>
    <cellStyle name="Normal 5 6 5" xfId="28864"/>
    <cellStyle name="Normal 5 6 5 2" xfId="28865"/>
    <cellStyle name="Normal 5 6 5 2 2" xfId="28866"/>
    <cellStyle name="Normal 5 6 5 2 3" xfId="28867"/>
    <cellStyle name="Normal 5 6 5 3" xfId="28868"/>
    <cellStyle name="Normal 5 6 5 3 2" xfId="28869"/>
    <cellStyle name="Normal 5 6 5 3 3" xfId="28870"/>
    <cellStyle name="Normal 5 6 5 4" xfId="28871"/>
    <cellStyle name="Normal 5 6 5 5" xfId="28872"/>
    <cellStyle name="Normal 5 6 6" xfId="28873"/>
    <cellStyle name="Normal 5 6 6 2" xfId="28874"/>
    <cellStyle name="Normal 5 6 6 3" xfId="28875"/>
    <cellStyle name="Normal 5 6 7" xfId="28876"/>
    <cellStyle name="Normal 5 6 7 2" xfId="28877"/>
    <cellStyle name="Normal 5 6 7 3" xfId="28878"/>
    <cellStyle name="Normal 5 6 8" xfId="28879"/>
    <cellStyle name="Normal 5 6 8 2" xfId="28880"/>
    <cellStyle name="Normal 5 6 9" xfId="28881"/>
    <cellStyle name="Normal 5 6 9 2" xfId="28882"/>
    <cellStyle name="Normal 5 6_Tabell 4.5-4.7" xfId="28755"/>
    <cellStyle name="Normal 5 7" xfId="1649"/>
    <cellStyle name="Normal 5 7 10" xfId="28884"/>
    <cellStyle name="Normal 5 7 11" xfId="28885"/>
    <cellStyle name="Normal 5 7 2" xfId="1650"/>
    <cellStyle name="Normal 5 7 2 10" xfId="28887"/>
    <cellStyle name="Normal 5 7 2 2" xfId="1651"/>
    <cellStyle name="Normal 5 7 2 2 2" xfId="28889"/>
    <cellStyle name="Normal 5 7 2 2 2 2" xfId="28890"/>
    <cellStyle name="Normal 5 7 2 2 2 3" xfId="28891"/>
    <cellStyle name="Normal 5 7 2 2 3" xfId="28892"/>
    <cellStyle name="Normal 5 7 2 2 3 2" xfId="28893"/>
    <cellStyle name="Normal 5 7 2 2 3 3" xfId="28894"/>
    <cellStyle name="Normal 5 7 2 2 4" xfId="28895"/>
    <cellStyle name="Normal 5 7 2 2 5" xfId="28896"/>
    <cellStyle name="Normal 5 7 2 2_Tabell 4.5-4.7" xfId="28888"/>
    <cellStyle name="Normal 5 7 2 3" xfId="28897"/>
    <cellStyle name="Normal 5 7 2 3 2" xfId="28898"/>
    <cellStyle name="Normal 5 7 2 3 2 2" xfId="28899"/>
    <cellStyle name="Normal 5 7 2 3 2 3" xfId="28900"/>
    <cellStyle name="Normal 5 7 2 3 3" xfId="28901"/>
    <cellStyle name="Normal 5 7 2 3 3 2" xfId="28902"/>
    <cellStyle name="Normal 5 7 2 3 3 3" xfId="28903"/>
    <cellStyle name="Normal 5 7 2 3 4" xfId="28904"/>
    <cellStyle name="Normal 5 7 2 3 5" xfId="28905"/>
    <cellStyle name="Normal 5 7 2 4" xfId="28906"/>
    <cellStyle name="Normal 5 7 2 4 2" xfId="28907"/>
    <cellStyle name="Normal 5 7 2 4 3" xfId="28908"/>
    <cellStyle name="Normal 5 7 2 5" xfId="28909"/>
    <cellStyle name="Normal 5 7 2 5 2" xfId="28910"/>
    <cellStyle name="Normal 5 7 2 5 3" xfId="28911"/>
    <cellStyle name="Normal 5 7 2 6" xfId="28912"/>
    <cellStyle name="Normal 5 7 2 6 2" xfId="28913"/>
    <cellStyle name="Normal 5 7 2 7" xfId="28914"/>
    <cellStyle name="Normal 5 7 2 7 2" xfId="28915"/>
    <cellStyle name="Normal 5 7 2 8" xfId="28916"/>
    <cellStyle name="Normal 5 7 2 9" xfId="28917"/>
    <cellStyle name="Normal 5 7 2_Tabell 4.5-4.7" xfId="28886"/>
    <cellStyle name="Normal 5 7 3" xfId="1652"/>
    <cellStyle name="Normal 5 7 3 2" xfId="28919"/>
    <cellStyle name="Normal 5 7 3 2 2" xfId="28920"/>
    <cellStyle name="Normal 5 7 3 2 3" xfId="28921"/>
    <cellStyle name="Normal 5 7 3 3" xfId="28922"/>
    <cellStyle name="Normal 5 7 3 3 2" xfId="28923"/>
    <cellStyle name="Normal 5 7 3 3 3" xfId="28924"/>
    <cellStyle name="Normal 5 7 3 4" xfId="28925"/>
    <cellStyle name="Normal 5 7 3 5" xfId="28926"/>
    <cellStyle name="Normal 5 7 3_Tabell 4.5-4.7" xfId="28918"/>
    <cellStyle name="Normal 5 7 4" xfId="28927"/>
    <cellStyle name="Normal 5 7 4 2" xfId="28928"/>
    <cellStyle name="Normal 5 7 4 2 2" xfId="28929"/>
    <cellStyle name="Normal 5 7 4 2 3" xfId="28930"/>
    <cellStyle name="Normal 5 7 4 3" xfId="28931"/>
    <cellStyle name="Normal 5 7 4 3 2" xfId="28932"/>
    <cellStyle name="Normal 5 7 4 3 3" xfId="28933"/>
    <cellStyle name="Normal 5 7 4 4" xfId="28934"/>
    <cellStyle name="Normal 5 7 4 5" xfId="28935"/>
    <cellStyle name="Normal 5 7 5" xfId="28936"/>
    <cellStyle name="Normal 5 7 5 2" xfId="28937"/>
    <cellStyle name="Normal 5 7 5 3" xfId="28938"/>
    <cellStyle name="Normal 5 7 6" xfId="28939"/>
    <cellStyle name="Normal 5 7 6 2" xfId="28940"/>
    <cellStyle name="Normal 5 7 6 3" xfId="28941"/>
    <cellStyle name="Normal 5 7 7" xfId="28942"/>
    <cellStyle name="Normal 5 7 7 2" xfId="28943"/>
    <cellStyle name="Normal 5 7 8" xfId="28944"/>
    <cellStyle name="Normal 5 7 8 2" xfId="28945"/>
    <cellStyle name="Normal 5 7 9" xfId="28946"/>
    <cellStyle name="Normal 5 7_Tabell 4.5-4.7" xfId="28883"/>
    <cellStyle name="Normal 5 8" xfId="1653"/>
    <cellStyle name="Normal 5 8 10" xfId="28948"/>
    <cellStyle name="Normal 5 8 11" xfId="28949"/>
    <cellStyle name="Normal 5 8 2" xfId="1654"/>
    <cellStyle name="Normal 5 8 2 10" xfId="28951"/>
    <cellStyle name="Normal 5 8 2 2" xfId="1655"/>
    <cellStyle name="Normal 5 8 2 2 2" xfId="28953"/>
    <cellStyle name="Normal 5 8 2 2 2 2" xfId="28954"/>
    <cellStyle name="Normal 5 8 2 2 2 3" xfId="28955"/>
    <cellStyle name="Normal 5 8 2 2 3" xfId="28956"/>
    <cellStyle name="Normal 5 8 2 2 3 2" xfId="28957"/>
    <cellStyle name="Normal 5 8 2 2 3 3" xfId="28958"/>
    <cellStyle name="Normal 5 8 2 2 4" xfId="28959"/>
    <cellStyle name="Normal 5 8 2 2 5" xfId="28960"/>
    <cellStyle name="Normal 5 8 2 2_Tabell 4.5-4.7" xfId="28952"/>
    <cellStyle name="Normal 5 8 2 3" xfId="28961"/>
    <cellStyle name="Normal 5 8 2 3 2" xfId="28962"/>
    <cellStyle name="Normal 5 8 2 3 2 2" xfId="28963"/>
    <cellStyle name="Normal 5 8 2 3 2 3" xfId="28964"/>
    <cellStyle name="Normal 5 8 2 3 3" xfId="28965"/>
    <cellStyle name="Normal 5 8 2 3 3 2" xfId="28966"/>
    <cellStyle name="Normal 5 8 2 3 3 3" xfId="28967"/>
    <cellStyle name="Normal 5 8 2 3 4" xfId="28968"/>
    <cellStyle name="Normal 5 8 2 3 5" xfId="28969"/>
    <cellStyle name="Normal 5 8 2 4" xfId="28970"/>
    <cellStyle name="Normal 5 8 2 4 2" xfId="28971"/>
    <cellStyle name="Normal 5 8 2 4 3" xfId="28972"/>
    <cellStyle name="Normal 5 8 2 5" xfId="28973"/>
    <cellStyle name="Normal 5 8 2 5 2" xfId="28974"/>
    <cellStyle name="Normal 5 8 2 5 3" xfId="28975"/>
    <cellStyle name="Normal 5 8 2 6" xfId="28976"/>
    <cellStyle name="Normal 5 8 2 6 2" xfId="28977"/>
    <cellStyle name="Normal 5 8 2 7" xfId="28978"/>
    <cellStyle name="Normal 5 8 2 7 2" xfId="28979"/>
    <cellStyle name="Normal 5 8 2 8" xfId="28980"/>
    <cellStyle name="Normal 5 8 2 9" xfId="28981"/>
    <cellStyle name="Normal 5 8 2_Tabell 4.5-4.7" xfId="28950"/>
    <cellStyle name="Normal 5 8 3" xfId="1656"/>
    <cellStyle name="Normal 5 8 3 2" xfId="28983"/>
    <cellStyle name="Normal 5 8 3 2 2" xfId="28984"/>
    <cellStyle name="Normal 5 8 3 2 3" xfId="28985"/>
    <cellStyle name="Normal 5 8 3 3" xfId="28986"/>
    <cellStyle name="Normal 5 8 3 3 2" xfId="28987"/>
    <cellStyle name="Normal 5 8 3 3 3" xfId="28988"/>
    <cellStyle name="Normal 5 8 3 4" xfId="28989"/>
    <cellStyle name="Normal 5 8 3 5" xfId="28990"/>
    <cellStyle name="Normal 5 8 3_Tabell 4.5-4.7" xfId="28982"/>
    <cellStyle name="Normal 5 8 4" xfId="28991"/>
    <cellStyle name="Normal 5 8 4 2" xfId="28992"/>
    <cellStyle name="Normal 5 8 4 2 2" xfId="28993"/>
    <cellStyle name="Normal 5 8 4 2 3" xfId="28994"/>
    <cellStyle name="Normal 5 8 4 3" xfId="28995"/>
    <cellStyle name="Normal 5 8 4 3 2" xfId="28996"/>
    <cellStyle name="Normal 5 8 4 3 3" xfId="28997"/>
    <cellStyle name="Normal 5 8 4 4" xfId="28998"/>
    <cellStyle name="Normal 5 8 4 5" xfId="28999"/>
    <cellStyle name="Normal 5 8 5" xfId="29000"/>
    <cellStyle name="Normal 5 8 5 2" xfId="29001"/>
    <cellStyle name="Normal 5 8 5 3" xfId="29002"/>
    <cellStyle name="Normal 5 8 6" xfId="29003"/>
    <cellStyle name="Normal 5 8 6 2" xfId="29004"/>
    <cellStyle name="Normal 5 8 6 3" xfId="29005"/>
    <cellStyle name="Normal 5 8 7" xfId="29006"/>
    <cellStyle name="Normal 5 8 7 2" xfId="29007"/>
    <cellStyle name="Normal 5 8 8" xfId="29008"/>
    <cellStyle name="Normal 5 8 8 2" xfId="29009"/>
    <cellStyle name="Normal 5 8 9" xfId="29010"/>
    <cellStyle name="Normal 5 8_Tabell 4.5-4.7" xfId="28947"/>
    <cellStyle name="Normal 5 9" xfId="1657"/>
    <cellStyle name="Normal 5 9 10" xfId="29012"/>
    <cellStyle name="Normal 5 9 2" xfId="1658"/>
    <cellStyle name="Normal 5 9 2 2" xfId="29014"/>
    <cellStyle name="Normal 5 9 2 2 2" xfId="29015"/>
    <cellStyle name="Normal 5 9 2 2 3" xfId="29016"/>
    <cellStyle name="Normal 5 9 2 3" xfId="29017"/>
    <cellStyle name="Normal 5 9 2 3 2" xfId="29018"/>
    <cellStyle name="Normal 5 9 2 3 3" xfId="29019"/>
    <cellStyle name="Normal 5 9 2 4" xfId="29020"/>
    <cellStyle name="Normal 5 9 2 5" xfId="29021"/>
    <cellStyle name="Normal 5 9 2_Tabell 4.5-4.7" xfId="29013"/>
    <cellStyle name="Normal 5 9 3" xfId="29022"/>
    <cellStyle name="Normal 5 9 3 2" xfId="29023"/>
    <cellStyle name="Normal 5 9 3 2 2" xfId="29024"/>
    <cellStyle name="Normal 5 9 3 2 3" xfId="29025"/>
    <cellStyle name="Normal 5 9 3 3" xfId="29026"/>
    <cellStyle name="Normal 5 9 3 3 2" xfId="29027"/>
    <cellStyle name="Normal 5 9 3 3 3" xfId="29028"/>
    <cellStyle name="Normal 5 9 3 4" xfId="29029"/>
    <cellStyle name="Normal 5 9 3 5" xfId="29030"/>
    <cellStyle name="Normal 5 9 4" xfId="29031"/>
    <cellStyle name="Normal 5 9 4 2" xfId="29032"/>
    <cellStyle name="Normal 5 9 4 3" xfId="29033"/>
    <cellStyle name="Normal 5 9 5" xfId="29034"/>
    <cellStyle name="Normal 5 9 5 2" xfId="29035"/>
    <cellStyle name="Normal 5 9 5 3" xfId="29036"/>
    <cellStyle name="Normal 5 9 6" xfId="29037"/>
    <cellStyle name="Normal 5 9 6 2" xfId="29038"/>
    <cellStyle name="Normal 5 9 7" xfId="29039"/>
    <cellStyle name="Normal 5 9 7 2" xfId="29040"/>
    <cellStyle name="Normal 5 9 8" xfId="29041"/>
    <cellStyle name="Normal 5 9 9" xfId="29042"/>
    <cellStyle name="Normal 5 9_Tabell 4.5-4.7" xfId="29011"/>
    <cellStyle name="Normal 5_Tabell 4.5-4.7" xfId="27632"/>
    <cellStyle name="Normal 6" xfId="1659"/>
    <cellStyle name="Normal 6 2" xfId="1660"/>
    <cellStyle name="Normal 6 2 10" xfId="29045"/>
    <cellStyle name="Normal 6 2 11" xfId="29046"/>
    <cellStyle name="Normal 6 2 2" xfId="1661"/>
    <cellStyle name="Normal 6 2 2 10" xfId="29048"/>
    <cellStyle name="Normal 6 2 2 2" xfId="1662"/>
    <cellStyle name="Normal 6 2 2 2 2" xfId="29050"/>
    <cellStyle name="Normal 6 2 2 2 2 2" xfId="29051"/>
    <cellStyle name="Normal 6 2 2 2 2 3" xfId="29052"/>
    <cellStyle name="Normal 6 2 2 2 3" xfId="29053"/>
    <cellStyle name="Normal 6 2 2 2 3 2" xfId="29054"/>
    <cellStyle name="Normal 6 2 2 2 3 3" xfId="29055"/>
    <cellStyle name="Normal 6 2 2 2 4" xfId="29056"/>
    <cellStyle name="Normal 6 2 2 2 5" xfId="29057"/>
    <cellStyle name="Normal 6 2 2 2_Tabell 4.5-4.7" xfId="29049"/>
    <cellStyle name="Normal 6 2 2 3" xfId="29058"/>
    <cellStyle name="Normal 6 2 2 3 2" xfId="29059"/>
    <cellStyle name="Normal 6 2 2 3 2 2" xfId="29060"/>
    <cellStyle name="Normal 6 2 2 3 2 3" xfId="29061"/>
    <cellStyle name="Normal 6 2 2 3 3" xfId="29062"/>
    <cellStyle name="Normal 6 2 2 3 3 2" xfId="29063"/>
    <cellStyle name="Normal 6 2 2 3 3 3" xfId="29064"/>
    <cellStyle name="Normal 6 2 2 3 4" xfId="29065"/>
    <cellStyle name="Normal 6 2 2 3 5" xfId="29066"/>
    <cellStyle name="Normal 6 2 2 4" xfId="29067"/>
    <cellStyle name="Normal 6 2 2 4 2" xfId="29068"/>
    <cellStyle name="Normal 6 2 2 4 3" xfId="29069"/>
    <cellStyle name="Normal 6 2 2 5" xfId="29070"/>
    <cellStyle name="Normal 6 2 2 5 2" xfId="29071"/>
    <cellStyle name="Normal 6 2 2 5 3" xfId="29072"/>
    <cellStyle name="Normal 6 2 2 6" xfId="29073"/>
    <cellStyle name="Normal 6 2 2 6 2" xfId="29074"/>
    <cellStyle name="Normal 6 2 2 7" xfId="29075"/>
    <cellStyle name="Normal 6 2 2 7 2" xfId="29076"/>
    <cellStyle name="Normal 6 2 2 8" xfId="29077"/>
    <cellStyle name="Normal 6 2 2 9" xfId="29078"/>
    <cellStyle name="Normal 6 2 2_Tabell 4.5-4.7" xfId="29047"/>
    <cellStyle name="Normal 6 2 3" xfId="1663"/>
    <cellStyle name="Normal 6 2 3 2" xfId="29080"/>
    <cellStyle name="Normal 6 2 3 2 2" xfId="29081"/>
    <cellStyle name="Normal 6 2 3 2 3" xfId="29082"/>
    <cellStyle name="Normal 6 2 3 3" xfId="29083"/>
    <cellStyle name="Normal 6 2 3 3 2" xfId="29084"/>
    <cellStyle name="Normal 6 2 3 3 3" xfId="29085"/>
    <cellStyle name="Normal 6 2 3 4" xfId="29086"/>
    <cellStyle name="Normal 6 2 3 5" xfId="29087"/>
    <cellStyle name="Normal 6 2 3_Tabell 4.5-4.7" xfId="29079"/>
    <cellStyle name="Normal 6 2 4" xfId="29088"/>
    <cellStyle name="Normal 6 2 4 2" xfId="29089"/>
    <cellStyle name="Normal 6 2 4 2 2" xfId="29090"/>
    <cellStyle name="Normal 6 2 4 2 3" xfId="29091"/>
    <cellStyle name="Normal 6 2 4 3" xfId="29092"/>
    <cellStyle name="Normal 6 2 4 3 2" xfId="29093"/>
    <cellStyle name="Normal 6 2 4 3 3" xfId="29094"/>
    <cellStyle name="Normal 6 2 4 4" xfId="29095"/>
    <cellStyle name="Normal 6 2 4 5" xfId="29096"/>
    <cellStyle name="Normal 6 2 5" xfId="29097"/>
    <cellStyle name="Normal 6 2 5 2" xfId="29098"/>
    <cellStyle name="Normal 6 2 5 3" xfId="29099"/>
    <cellStyle name="Normal 6 2 6" xfId="29100"/>
    <cellStyle name="Normal 6 2 6 2" xfId="29101"/>
    <cellStyle name="Normal 6 2 6 3" xfId="29102"/>
    <cellStyle name="Normal 6 2 7" xfId="29103"/>
    <cellStyle name="Normal 6 2 7 2" xfId="29104"/>
    <cellStyle name="Normal 6 2 8" xfId="29105"/>
    <cellStyle name="Normal 6 2 8 2" xfId="29106"/>
    <cellStyle name="Normal 6 2 9" xfId="29107"/>
    <cellStyle name="Normal 6 2_Tabell 4.5-4.7" xfId="29044"/>
    <cellStyle name="Normal 6 3" xfId="1664"/>
    <cellStyle name="Normal 6 3 10" xfId="29109"/>
    <cellStyle name="Normal 6 3 11" xfId="29110"/>
    <cellStyle name="Normal 6 3 2" xfId="1665"/>
    <cellStyle name="Normal 6 3 2 10" xfId="29112"/>
    <cellStyle name="Normal 6 3 2 2" xfId="1666"/>
    <cellStyle name="Normal 6 3 2 2 2" xfId="29114"/>
    <cellStyle name="Normal 6 3 2 2 2 2" xfId="29115"/>
    <cellStyle name="Normal 6 3 2 2 2 3" xfId="29116"/>
    <cellStyle name="Normal 6 3 2 2 3" xfId="29117"/>
    <cellStyle name="Normal 6 3 2 2 3 2" xfId="29118"/>
    <cellStyle name="Normal 6 3 2 2 3 3" xfId="29119"/>
    <cellStyle name="Normal 6 3 2 2 4" xfId="29120"/>
    <cellStyle name="Normal 6 3 2 2 5" xfId="29121"/>
    <cellStyle name="Normal 6 3 2 2_Tabell 4.5-4.7" xfId="29113"/>
    <cellStyle name="Normal 6 3 2 3" xfId="29122"/>
    <cellStyle name="Normal 6 3 2 3 2" xfId="29123"/>
    <cellStyle name="Normal 6 3 2 3 2 2" xfId="29124"/>
    <cellStyle name="Normal 6 3 2 3 2 3" xfId="29125"/>
    <cellStyle name="Normal 6 3 2 3 3" xfId="29126"/>
    <cellStyle name="Normal 6 3 2 3 3 2" xfId="29127"/>
    <cellStyle name="Normal 6 3 2 3 3 3" xfId="29128"/>
    <cellStyle name="Normal 6 3 2 3 4" xfId="29129"/>
    <cellStyle name="Normal 6 3 2 3 5" xfId="29130"/>
    <cellStyle name="Normal 6 3 2 4" xfId="29131"/>
    <cellStyle name="Normal 6 3 2 4 2" xfId="29132"/>
    <cellStyle name="Normal 6 3 2 4 3" xfId="29133"/>
    <cellStyle name="Normal 6 3 2 5" xfId="29134"/>
    <cellStyle name="Normal 6 3 2 5 2" xfId="29135"/>
    <cellStyle name="Normal 6 3 2 5 3" xfId="29136"/>
    <cellStyle name="Normal 6 3 2 6" xfId="29137"/>
    <cellStyle name="Normal 6 3 2 6 2" xfId="29138"/>
    <cellStyle name="Normal 6 3 2 7" xfId="29139"/>
    <cellStyle name="Normal 6 3 2 7 2" xfId="29140"/>
    <cellStyle name="Normal 6 3 2 8" xfId="29141"/>
    <cellStyle name="Normal 6 3 2 9" xfId="29142"/>
    <cellStyle name="Normal 6 3 2_Tabell 4.5-4.7" xfId="29111"/>
    <cellStyle name="Normal 6 3 3" xfId="1667"/>
    <cellStyle name="Normal 6 3 3 2" xfId="29144"/>
    <cellStyle name="Normal 6 3 3 2 2" xfId="29145"/>
    <cellStyle name="Normal 6 3 3 2 3" xfId="29146"/>
    <cellStyle name="Normal 6 3 3 3" xfId="29147"/>
    <cellStyle name="Normal 6 3 3 3 2" xfId="29148"/>
    <cellStyle name="Normal 6 3 3 3 3" xfId="29149"/>
    <cellStyle name="Normal 6 3 3 4" xfId="29150"/>
    <cellStyle name="Normal 6 3 3 5" xfId="29151"/>
    <cellStyle name="Normal 6 3 3_Tabell 4.5-4.7" xfId="29143"/>
    <cellStyle name="Normal 6 3 4" xfId="29152"/>
    <cellStyle name="Normal 6 3 4 2" xfId="29153"/>
    <cellStyle name="Normal 6 3 4 2 2" xfId="29154"/>
    <cellStyle name="Normal 6 3 4 2 3" xfId="29155"/>
    <cellStyle name="Normal 6 3 4 3" xfId="29156"/>
    <cellStyle name="Normal 6 3 4 3 2" xfId="29157"/>
    <cellStyle name="Normal 6 3 4 3 3" xfId="29158"/>
    <cellStyle name="Normal 6 3 4 4" xfId="29159"/>
    <cellStyle name="Normal 6 3 4 5" xfId="29160"/>
    <cellStyle name="Normal 6 3 5" xfId="29161"/>
    <cellStyle name="Normal 6 3 5 2" xfId="29162"/>
    <cellStyle name="Normal 6 3 5 3" xfId="29163"/>
    <cellStyle name="Normal 6 3 6" xfId="29164"/>
    <cellStyle name="Normal 6 3 6 2" xfId="29165"/>
    <cellStyle name="Normal 6 3 6 3" xfId="29166"/>
    <cellStyle name="Normal 6 3 7" xfId="29167"/>
    <cellStyle name="Normal 6 3 7 2" xfId="29168"/>
    <cellStyle name="Normal 6 3 8" xfId="29169"/>
    <cellStyle name="Normal 6 3 8 2" xfId="29170"/>
    <cellStyle name="Normal 6 3 9" xfId="29171"/>
    <cellStyle name="Normal 6 3_Tabell 4.5-4.7" xfId="29108"/>
    <cellStyle name="Normal 6 4" xfId="29172"/>
    <cellStyle name="Normal 6 5" xfId="29173"/>
    <cellStyle name="Normal 6 5 2" xfId="29174"/>
    <cellStyle name="Normal 6 5 2 2" xfId="29175"/>
    <cellStyle name="Normal 6 5 2 3" xfId="29176"/>
    <cellStyle name="Normal 6 5 3" xfId="29177"/>
    <cellStyle name="Normal 6 5 3 2" xfId="29178"/>
    <cellStyle name="Normal 6 5 3 3" xfId="29179"/>
    <cellStyle name="Normal 6 5 4" xfId="29180"/>
    <cellStyle name="Normal 6 5 5" xfId="29181"/>
    <cellStyle name="Normal 6 6" xfId="29182"/>
    <cellStyle name="Normal 6 6 2" xfId="29183"/>
    <cellStyle name="Normal 6 6 3" xfId="29184"/>
    <cellStyle name="Normal 6 7" xfId="29185"/>
    <cellStyle name="Normal 6 7 2" xfId="29186"/>
    <cellStyle name="Normal 6 7 3" xfId="29187"/>
    <cellStyle name="Normal 6 8" xfId="29188"/>
    <cellStyle name="Normal 6 9" xfId="29189"/>
    <cellStyle name="Normal 6_Tabell 4.5-4.7" xfId="29043"/>
    <cellStyle name="Normal 7" xfId="1668"/>
    <cellStyle name="Normal 7 2" xfId="1669"/>
    <cellStyle name="Normal 7 3" xfId="1670"/>
    <cellStyle name="Normal 7 3 2" xfId="1671"/>
    <cellStyle name="Normal 7 3_Tabell 4.5-4.7" xfId="29191"/>
    <cellStyle name="Normal 7 4" xfId="1672"/>
    <cellStyle name="Normal 7 5" xfId="1673"/>
    <cellStyle name="Normal 7 6" xfId="1674"/>
    <cellStyle name="Normal 7 6 10" xfId="29193"/>
    <cellStyle name="Normal 7 6 2" xfId="1675"/>
    <cellStyle name="Normal 7 6 2 2" xfId="29195"/>
    <cellStyle name="Normal 7 6 2 2 2" xfId="29196"/>
    <cellStyle name="Normal 7 6 2 2 3" xfId="29197"/>
    <cellStyle name="Normal 7 6 2 3" xfId="29198"/>
    <cellStyle name="Normal 7 6 2 3 2" xfId="29199"/>
    <cellStyle name="Normal 7 6 2 3 3" xfId="29200"/>
    <cellStyle name="Normal 7 6 2 4" xfId="29201"/>
    <cellStyle name="Normal 7 6 2 5" xfId="29202"/>
    <cellStyle name="Normal 7 6 2_Tabell 4.5-4.7" xfId="29194"/>
    <cellStyle name="Normal 7 6 3" xfId="29203"/>
    <cellStyle name="Normal 7 6 3 2" xfId="29204"/>
    <cellStyle name="Normal 7 6 3 2 2" xfId="29205"/>
    <cellStyle name="Normal 7 6 3 2 3" xfId="29206"/>
    <cellStyle name="Normal 7 6 3 3" xfId="29207"/>
    <cellStyle name="Normal 7 6 3 3 2" xfId="29208"/>
    <cellStyle name="Normal 7 6 3 3 3" xfId="29209"/>
    <cellStyle name="Normal 7 6 3 4" xfId="29210"/>
    <cellStyle name="Normal 7 6 3 5" xfId="29211"/>
    <cellStyle name="Normal 7 6 4" xfId="29212"/>
    <cellStyle name="Normal 7 6 4 2" xfId="29213"/>
    <cellStyle name="Normal 7 6 4 3" xfId="29214"/>
    <cellStyle name="Normal 7 6 5" xfId="29215"/>
    <cellStyle name="Normal 7 6 5 2" xfId="29216"/>
    <cellStyle name="Normal 7 6 5 3" xfId="29217"/>
    <cellStyle name="Normal 7 6 6" xfId="29218"/>
    <cellStyle name="Normal 7 6 6 2" xfId="29219"/>
    <cellStyle name="Normal 7 6 7" xfId="29220"/>
    <cellStyle name="Normal 7 6 7 2" xfId="29221"/>
    <cellStyle name="Normal 7 6 8" xfId="29222"/>
    <cellStyle name="Normal 7 6 9" xfId="29223"/>
    <cellStyle name="Normal 7 6_Tabell 4.5-4.7" xfId="29192"/>
    <cellStyle name="Normal 7_Tabell 4.5-4.7" xfId="29190"/>
    <cellStyle name="Normal 8" xfId="1676"/>
    <cellStyle name="Normal 8 10" xfId="1677"/>
    <cellStyle name="Normal 8 10 10" xfId="29226"/>
    <cellStyle name="Normal 8 10 2" xfId="1678"/>
    <cellStyle name="Normal 8 10 2 2" xfId="29228"/>
    <cellStyle name="Normal 8 10 2 2 2" xfId="29229"/>
    <cellStyle name="Normal 8 10 2 2 3" xfId="29230"/>
    <cellStyle name="Normal 8 10 2 3" xfId="29231"/>
    <cellStyle name="Normal 8 10 2 3 2" xfId="29232"/>
    <cellStyle name="Normal 8 10 2 3 3" xfId="29233"/>
    <cellStyle name="Normal 8 10 2 4" xfId="29234"/>
    <cellStyle name="Normal 8 10 2 5" xfId="29235"/>
    <cellStyle name="Normal 8 10 2_Tabell 4.5-4.7" xfId="29227"/>
    <cellStyle name="Normal 8 10 3" xfId="29236"/>
    <cellStyle name="Normal 8 10 3 2" xfId="29237"/>
    <cellStyle name="Normal 8 10 3 2 2" xfId="29238"/>
    <cellStyle name="Normal 8 10 3 2 3" xfId="29239"/>
    <cellStyle name="Normal 8 10 3 3" xfId="29240"/>
    <cellStyle name="Normal 8 10 3 3 2" xfId="29241"/>
    <cellStyle name="Normal 8 10 3 3 3" xfId="29242"/>
    <cellStyle name="Normal 8 10 3 4" xfId="29243"/>
    <cellStyle name="Normal 8 10 3 5" xfId="29244"/>
    <cellStyle name="Normal 8 10 4" xfId="29245"/>
    <cellStyle name="Normal 8 10 4 2" xfId="29246"/>
    <cellStyle name="Normal 8 10 4 3" xfId="29247"/>
    <cellStyle name="Normal 8 10 5" xfId="29248"/>
    <cellStyle name="Normal 8 10 5 2" xfId="29249"/>
    <cellStyle name="Normal 8 10 5 3" xfId="29250"/>
    <cellStyle name="Normal 8 10 6" xfId="29251"/>
    <cellStyle name="Normal 8 10 6 2" xfId="29252"/>
    <cellStyle name="Normal 8 10 7" xfId="29253"/>
    <cellStyle name="Normal 8 10 7 2" xfId="29254"/>
    <cellStyle name="Normal 8 10 8" xfId="29255"/>
    <cellStyle name="Normal 8 10 9" xfId="29256"/>
    <cellStyle name="Normal 8 10_Tabell 4.5-4.7" xfId="29225"/>
    <cellStyle name="Normal 8 11" xfId="1679"/>
    <cellStyle name="Normal 8 11 2" xfId="29258"/>
    <cellStyle name="Normal 8 11 2 2" xfId="29259"/>
    <cellStyle name="Normal 8 11 2 3" xfId="29260"/>
    <cellStyle name="Normal 8 11 3" xfId="29261"/>
    <cellStyle name="Normal 8 11 3 2" xfId="29262"/>
    <cellStyle name="Normal 8 11 3 3" xfId="29263"/>
    <cellStyle name="Normal 8 11 4" xfId="29264"/>
    <cellStyle name="Normal 8 11 5" xfId="29265"/>
    <cellStyle name="Normal 8 11_Tabell 4.5-4.7" xfId="29257"/>
    <cellStyle name="Normal 8 12" xfId="2016"/>
    <cellStyle name="Normal 8 12 2" xfId="29267"/>
    <cellStyle name="Normal 8 12 2 2" xfId="29268"/>
    <cellStyle name="Normal 8 12 2 3" xfId="29269"/>
    <cellStyle name="Normal 8 12 3" xfId="29270"/>
    <cellStyle name="Normal 8 12 3 2" xfId="29271"/>
    <cellStyle name="Normal 8 12 3 3" xfId="29272"/>
    <cellStyle name="Normal 8 12 4" xfId="29273"/>
    <cellStyle name="Normal 8 12 5" xfId="29274"/>
    <cellStyle name="Normal 8 12 6" xfId="29275"/>
    <cellStyle name="Normal 8 12_Tabell 4.5-4.7" xfId="29266"/>
    <cellStyle name="Normal 8 13" xfId="29276"/>
    <cellStyle name="Normal 8 13 2" xfId="29277"/>
    <cellStyle name="Normal 8 13 3" xfId="29278"/>
    <cellStyle name="Normal 8 14" xfId="29279"/>
    <cellStyle name="Normal 8 14 2" xfId="29280"/>
    <cellStyle name="Normal 8 14 3" xfId="29281"/>
    <cellStyle name="Normal 8 15" xfId="29282"/>
    <cellStyle name="Normal 8 15 2" xfId="29283"/>
    <cellStyle name="Normal 8 16" xfId="29284"/>
    <cellStyle name="Normal 8 16 2" xfId="29285"/>
    <cellStyle name="Normal 8 17" xfId="29286"/>
    <cellStyle name="Normal 8 18" xfId="29287"/>
    <cellStyle name="Normal 8 19" xfId="29288"/>
    <cellStyle name="Normal 8 2" xfId="1680"/>
    <cellStyle name="Normal 8 2 10" xfId="29290"/>
    <cellStyle name="Normal 8 2 10 2" xfId="29291"/>
    <cellStyle name="Normal 8 2 11" xfId="29292"/>
    <cellStyle name="Normal 8 2 11 2" xfId="29293"/>
    <cellStyle name="Normal 8 2 12" xfId="29294"/>
    <cellStyle name="Normal 8 2 13" xfId="29295"/>
    <cellStyle name="Normal 8 2 14" xfId="29296"/>
    <cellStyle name="Normal 8 2 2" xfId="1681"/>
    <cellStyle name="Normal 8 2 2 10" xfId="29298"/>
    <cellStyle name="Normal 8 2 2 11" xfId="29299"/>
    <cellStyle name="Normal 8 2 2 12" xfId="29300"/>
    <cellStyle name="Normal 8 2 2 2" xfId="1682"/>
    <cellStyle name="Normal 8 2 2 2 10" xfId="29302"/>
    <cellStyle name="Normal 8 2 2 2 11" xfId="29303"/>
    <cellStyle name="Normal 8 2 2 2 2" xfId="1683"/>
    <cellStyle name="Normal 8 2 2 2 2 10" xfId="29305"/>
    <cellStyle name="Normal 8 2 2 2 2 2" xfId="1684"/>
    <cellStyle name="Normal 8 2 2 2 2 2 2" xfId="29307"/>
    <cellStyle name="Normal 8 2 2 2 2 2 2 2" xfId="29308"/>
    <cellStyle name="Normal 8 2 2 2 2 2 2 3" xfId="29309"/>
    <cellStyle name="Normal 8 2 2 2 2 2 3" xfId="29310"/>
    <cellStyle name="Normal 8 2 2 2 2 2 3 2" xfId="29311"/>
    <cellStyle name="Normal 8 2 2 2 2 2 3 3" xfId="29312"/>
    <cellStyle name="Normal 8 2 2 2 2 2 4" xfId="29313"/>
    <cellStyle name="Normal 8 2 2 2 2 2 5" xfId="29314"/>
    <cellStyle name="Normal 8 2 2 2 2 2_Tabell 4.5-4.7" xfId="29306"/>
    <cellStyle name="Normal 8 2 2 2 2 3" xfId="29315"/>
    <cellStyle name="Normal 8 2 2 2 2 3 2" xfId="29316"/>
    <cellStyle name="Normal 8 2 2 2 2 3 2 2" xfId="29317"/>
    <cellStyle name="Normal 8 2 2 2 2 3 2 3" xfId="29318"/>
    <cellStyle name="Normal 8 2 2 2 2 3 3" xfId="29319"/>
    <cellStyle name="Normal 8 2 2 2 2 3 3 2" xfId="29320"/>
    <cellStyle name="Normal 8 2 2 2 2 3 3 3" xfId="29321"/>
    <cellStyle name="Normal 8 2 2 2 2 3 4" xfId="29322"/>
    <cellStyle name="Normal 8 2 2 2 2 3 5" xfId="29323"/>
    <cellStyle name="Normal 8 2 2 2 2 4" xfId="29324"/>
    <cellStyle name="Normal 8 2 2 2 2 4 2" xfId="29325"/>
    <cellStyle name="Normal 8 2 2 2 2 4 3" xfId="29326"/>
    <cellStyle name="Normal 8 2 2 2 2 5" xfId="29327"/>
    <cellStyle name="Normal 8 2 2 2 2 5 2" xfId="29328"/>
    <cellStyle name="Normal 8 2 2 2 2 5 3" xfId="29329"/>
    <cellStyle name="Normal 8 2 2 2 2 6" xfId="29330"/>
    <cellStyle name="Normal 8 2 2 2 2 6 2" xfId="29331"/>
    <cellStyle name="Normal 8 2 2 2 2 7" xfId="29332"/>
    <cellStyle name="Normal 8 2 2 2 2 7 2" xfId="29333"/>
    <cellStyle name="Normal 8 2 2 2 2 8" xfId="29334"/>
    <cellStyle name="Normal 8 2 2 2 2 9" xfId="29335"/>
    <cellStyle name="Normal 8 2 2 2 2_Tabell 4.5-4.7" xfId="29304"/>
    <cellStyle name="Normal 8 2 2 2 3" xfId="1685"/>
    <cellStyle name="Normal 8 2 2 2 3 2" xfId="29337"/>
    <cellStyle name="Normal 8 2 2 2 3 2 2" xfId="29338"/>
    <cellStyle name="Normal 8 2 2 2 3 2 3" xfId="29339"/>
    <cellStyle name="Normal 8 2 2 2 3 3" xfId="29340"/>
    <cellStyle name="Normal 8 2 2 2 3 3 2" xfId="29341"/>
    <cellStyle name="Normal 8 2 2 2 3 3 3" xfId="29342"/>
    <cellStyle name="Normal 8 2 2 2 3 4" xfId="29343"/>
    <cellStyle name="Normal 8 2 2 2 3 5" xfId="29344"/>
    <cellStyle name="Normal 8 2 2 2 3_Tabell 4.5-4.7" xfId="29336"/>
    <cellStyle name="Normal 8 2 2 2 4" xfId="29345"/>
    <cellStyle name="Normal 8 2 2 2 4 2" xfId="29346"/>
    <cellStyle name="Normal 8 2 2 2 4 2 2" xfId="29347"/>
    <cellStyle name="Normal 8 2 2 2 4 2 3" xfId="29348"/>
    <cellStyle name="Normal 8 2 2 2 4 3" xfId="29349"/>
    <cellStyle name="Normal 8 2 2 2 4 3 2" xfId="29350"/>
    <cellStyle name="Normal 8 2 2 2 4 3 3" xfId="29351"/>
    <cellStyle name="Normal 8 2 2 2 4 4" xfId="29352"/>
    <cellStyle name="Normal 8 2 2 2 4 5" xfId="29353"/>
    <cellStyle name="Normal 8 2 2 2 5" xfId="29354"/>
    <cellStyle name="Normal 8 2 2 2 5 2" xfId="29355"/>
    <cellStyle name="Normal 8 2 2 2 5 3" xfId="29356"/>
    <cellStyle name="Normal 8 2 2 2 6" xfId="29357"/>
    <cellStyle name="Normal 8 2 2 2 6 2" xfId="29358"/>
    <cellStyle name="Normal 8 2 2 2 6 3" xfId="29359"/>
    <cellStyle name="Normal 8 2 2 2 7" xfId="29360"/>
    <cellStyle name="Normal 8 2 2 2 7 2" xfId="29361"/>
    <cellStyle name="Normal 8 2 2 2 8" xfId="29362"/>
    <cellStyle name="Normal 8 2 2 2 8 2" xfId="29363"/>
    <cellStyle name="Normal 8 2 2 2 9" xfId="29364"/>
    <cellStyle name="Normal 8 2 2 2_Tabell 4.5-4.7" xfId="29301"/>
    <cellStyle name="Normal 8 2 2 3" xfId="1686"/>
    <cellStyle name="Normal 8 2 2 3 10" xfId="29366"/>
    <cellStyle name="Normal 8 2 2 3 2" xfId="1687"/>
    <cellStyle name="Normal 8 2 2 3 2 2" xfId="29368"/>
    <cellStyle name="Normal 8 2 2 3 2 2 2" xfId="29369"/>
    <cellStyle name="Normal 8 2 2 3 2 2 3" xfId="29370"/>
    <cellStyle name="Normal 8 2 2 3 2 3" xfId="29371"/>
    <cellStyle name="Normal 8 2 2 3 2 3 2" xfId="29372"/>
    <cellStyle name="Normal 8 2 2 3 2 3 3" xfId="29373"/>
    <cellStyle name="Normal 8 2 2 3 2 4" xfId="29374"/>
    <cellStyle name="Normal 8 2 2 3 2 5" xfId="29375"/>
    <cellStyle name="Normal 8 2 2 3 2_Tabell 4.5-4.7" xfId="29367"/>
    <cellStyle name="Normal 8 2 2 3 3" xfId="29376"/>
    <cellStyle name="Normal 8 2 2 3 3 2" xfId="29377"/>
    <cellStyle name="Normal 8 2 2 3 3 2 2" xfId="29378"/>
    <cellStyle name="Normal 8 2 2 3 3 2 3" xfId="29379"/>
    <cellStyle name="Normal 8 2 2 3 3 3" xfId="29380"/>
    <cellStyle name="Normal 8 2 2 3 3 3 2" xfId="29381"/>
    <cellStyle name="Normal 8 2 2 3 3 3 3" xfId="29382"/>
    <cellStyle name="Normal 8 2 2 3 3 4" xfId="29383"/>
    <cellStyle name="Normal 8 2 2 3 3 5" xfId="29384"/>
    <cellStyle name="Normal 8 2 2 3 4" xfId="29385"/>
    <cellStyle name="Normal 8 2 2 3 4 2" xfId="29386"/>
    <cellStyle name="Normal 8 2 2 3 4 3" xfId="29387"/>
    <cellStyle name="Normal 8 2 2 3 5" xfId="29388"/>
    <cellStyle name="Normal 8 2 2 3 5 2" xfId="29389"/>
    <cellStyle name="Normal 8 2 2 3 5 3" xfId="29390"/>
    <cellStyle name="Normal 8 2 2 3 6" xfId="29391"/>
    <cellStyle name="Normal 8 2 2 3 6 2" xfId="29392"/>
    <cellStyle name="Normal 8 2 2 3 7" xfId="29393"/>
    <cellStyle name="Normal 8 2 2 3 7 2" xfId="29394"/>
    <cellStyle name="Normal 8 2 2 3 8" xfId="29395"/>
    <cellStyle name="Normal 8 2 2 3 9" xfId="29396"/>
    <cellStyle name="Normal 8 2 2 3_Tabell 4.5-4.7" xfId="29365"/>
    <cellStyle name="Normal 8 2 2 4" xfId="1688"/>
    <cellStyle name="Normal 8 2 2 4 2" xfId="29398"/>
    <cellStyle name="Normal 8 2 2 4 2 2" xfId="29399"/>
    <cellStyle name="Normal 8 2 2 4 2 3" xfId="29400"/>
    <cellStyle name="Normal 8 2 2 4 3" xfId="29401"/>
    <cellStyle name="Normal 8 2 2 4 3 2" xfId="29402"/>
    <cellStyle name="Normal 8 2 2 4 3 3" xfId="29403"/>
    <cellStyle name="Normal 8 2 2 4 4" xfId="29404"/>
    <cellStyle name="Normal 8 2 2 4 5" xfId="29405"/>
    <cellStyle name="Normal 8 2 2 4_Tabell 4.5-4.7" xfId="29397"/>
    <cellStyle name="Normal 8 2 2 5" xfId="29406"/>
    <cellStyle name="Normal 8 2 2 5 2" xfId="29407"/>
    <cellStyle name="Normal 8 2 2 5 2 2" xfId="29408"/>
    <cellStyle name="Normal 8 2 2 5 2 3" xfId="29409"/>
    <cellStyle name="Normal 8 2 2 5 3" xfId="29410"/>
    <cellStyle name="Normal 8 2 2 5 3 2" xfId="29411"/>
    <cellStyle name="Normal 8 2 2 5 3 3" xfId="29412"/>
    <cellStyle name="Normal 8 2 2 5 4" xfId="29413"/>
    <cellStyle name="Normal 8 2 2 5 5" xfId="29414"/>
    <cellStyle name="Normal 8 2 2 6" xfId="29415"/>
    <cellStyle name="Normal 8 2 2 6 2" xfId="29416"/>
    <cellStyle name="Normal 8 2 2 6 3" xfId="29417"/>
    <cellStyle name="Normal 8 2 2 7" xfId="29418"/>
    <cellStyle name="Normal 8 2 2 7 2" xfId="29419"/>
    <cellStyle name="Normal 8 2 2 7 3" xfId="29420"/>
    <cellStyle name="Normal 8 2 2 8" xfId="29421"/>
    <cellStyle name="Normal 8 2 2 8 2" xfId="29422"/>
    <cellStyle name="Normal 8 2 2 9" xfId="29423"/>
    <cellStyle name="Normal 8 2 2 9 2" xfId="29424"/>
    <cellStyle name="Normal 8 2 2_Tabell 4.5-4.7" xfId="29297"/>
    <cellStyle name="Normal 8 2 3" xfId="1689"/>
    <cellStyle name="Normal 8 2 3 10" xfId="29426"/>
    <cellStyle name="Normal 8 2 3 11" xfId="29427"/>
    <cellStyle name="Normal 8 2 3 2" xfId="1690"/>
    <cellStyle name="Normal 8 2 3 2 10" xfId="29429"/>
    <cellStyle name="Normal 8 2 3 2 2" xfId="1691"/>
    <cellStyle name="Normal 8 2 3 2 2 2" xfId="29431"/>
    <cellStyle name="Normal 8 2 3 2 2 2 2" xfId="29432"/>
    <cellStyle name="Normal 8 2 3 2 2 2 3" xfId="29433"/>
    <cellStyle name="Normal 8 2 3 2 2 3" xfId="29434"/>
    <cellStyle name="Normal 8 2 3 2 2 3 2" xfId="29435"/>
    <cellStyle name="Normal 8 2 3 2 2 3 3" xfId="29436"/>
    <cellStyle name="Normal 8 2 3 2 2 4" xfId="29437"/>
    <cellStyle name="Normal 8 2 3 2 2 5" xfId="29438"/>
    <cellStyle name="Normal 8 2 3 2 2_Tabell 4.5-4.7" xfId="29430"/>
    <cellStyle name="Normal 8 2 3 2 3" xfId="29439"/>
    <cellStyle name="Normal 8 2 3 2 3 2" xfId="29440"/>
    <cellStyle name="Normal 8 2 3 2 3 2 2" xfId="29441"/>
    <cellStyle name="Normal 8 2 3 2 3 2 3" xfId="29442"/>
    <cellStyle name="Normal 8 2 3 2 3 3" xfId="29443"/>
    <cellStyle name="Normal 8 2 3 2 3 3 2" xfId="29444"/>
    <cellStyle name="Normal 8 2 3 2 3 3 3" xfId="29445"/>
    <cellStyle name="Normal 8 2 3 2 3 4" xfId="29446"/>
    <cellStyle name="Normal 8 2 3 2 3 5" xfId="29447"/>
    <cellStyle name="Normal 8 2 3 2 4" xfId="29448"/>
    <cellStyle name="Normal 8 2 3 2 4 2" xfId="29449"/>
    <cellStyle name="Normal 8 2 3 2 4 3" xfId="29450"/>
    <cellStyle name="Normal 8 2 3 2 5" xfId="29451"/>
    <cellStyle name="Normal 8 2 3 2 5 2" xfId="29452"/>
    <cellStyle name="Normal 8 2 3 2 5 3" xfId="29453"/>
    <cellStyle name="Normal 8 2 3 2 6" xfId="29454"/>
    <cellStyle name="Normal 8 2 3 2 6 2" xfId="29455"/>
    <cellStyle name="Normal 8 2 3 2 7" xfId="29456"/>
    <cellStyle name="Normal 8 2 3 2 7 2" xfId="29457"/>
    <cellStyle name="Normal 8 2 3 2 8" xfId="29458"/>
    <cellStyle name="Normal 8 2 3 2 9" xfId="29459"/>
    <cellStyle name="Normal 8 2 3 2_Tabell 4.5-4.7" xfId="29428"/>
    <cellStyle name="Normal 8 2 3 3" xfId="1692"/>
    <cellStyle name="Normal 8 2 3 3 2" xfId="29461"/>
    <cellStyle name="Normal 8 2 3 3 2 2" xfId="29462"/>
    <cellStyle name="Normal 8 2 3 3 2 3" xfId="29463"/>
    <cellStyle name="Normal 8 2 3 3 3" xfId="29464"/>
    <cellStyle name="Normal 8 2 3 3 3 2" xfId="29465"/>
    <cellStyle name="Normal 8 2 3 3 3 3" xfId="29466"/>
    <cellStyle name="Normal 8 2 3 3 4" xfId="29467"/>
    <cellStyle name="Normal 8 2 3 3 5" xfId="29468"/>
    <cellStyle name="Normal 8 2 3 3_Tabell 4.5-4.7" xfId="29460"/>
    <cellStyle name="Normal 8 2 3 4" xfId="29469"/>
    <cellStyle name="Normal 8 2 3 4 2" xfId="29470"/>
    <cellStyle name="Normal 8 2 3 4 2 2" xfId="29471"/>
    <cellStyle name="Normal 8 2 3 4 2 3" xfId="29472"/>
    <cellStyle name="Normal 8 2 3 4 3" xfId="29473"/>
    <cellStyle name="Normal 8 2 3 4 3 2" xfId="29474"/>
    <cellStyle name="Normal 8 2 3 4 3 3" xfId="29475"/>
    <cellStyle name="Normal 8 2 3 4 4" xfId="29476"/>
    <cellStyle name="Normal 8 2 3 4 5" xfId="29477"/>
    <cellStyle name="Normal 8 2 3 5" xfId="29478"/>
    <cellStyle name="Normal 8 2 3 5 2" xfId="29479"/>
    <cellStyle name="Normal 8 2 3 5 3" xfId="29480"/>
    <cellStyle name="Normal 8 2 3 6" xfId="29481"/>
    <cellStyle name="Normal 8 2 3 6 2" xfId="29482"/>
    <cellStyle name="Normal 8 2 3 6 3" xfId="29483"/>
    <cellStyle name="Normal 8 2 3 7" xfId="29484"/>
    <cellStyle name="Normal 8 2 3 7 2" xfId="29485"/>
    <cellStyle name="Normal 8 2 3 8" xfId="29486"/>
    <cellStyle name="Normal 8 2 3 8 2" xfId="29487"/>
    <cellStyle name="Normal 8 2 3 9" xfId="29488"/>
    <cellStyle name="Normal 8 2 3_Tabell 4.5-4.7" xfId="29425"/>
    <cellStyle name="Normal 8 2 4" xfId="1693"/>
    <cellStyle name="Normal 8 2 4 10" xfId="29490"/>
    <cellStyle name="Normal 8 2 4 2" xfId="1694"/>
    <cellStyle name="Normal 8 2 4 2 2" xfId="29492"/>
    <cellStyle name="Normal 8 2 4 2 2 2" xfId="29493"/>
    <cellStyle name="Normal 8 2 4 2 2 3" xfId="29494"/>
    <cellStyle name="Normal 8 2 4 2 3" xfId="29495"/>
    <cellStyle name="Normal 8 2 4 2 3 2" xfId="29496"/>
    <cellStyle name="Normal 8 2 4 2 3 3" xfId="29497"/>
    <cellStyle name="Normal 8 2 4 2 4" xfId="29498"/>
    <cellStyle name="Normal 8 2 4 2 5" xfId="29499"/>
    <cellStyle name="Normal 8 2 4 2_Tabell 4.5-4.7" xfId="29491"/>
    <cellStyle name="Normal 8 2 4 3" xfId="29500"/>
    <cellStyle name="Normal 8 2 4 3 2" xfId="29501"/>
    <cellStyle name="Normal 8 2 4 3 2 2" xfId="29502"/>
    <cellStyle name="Normal 8 2 4 3 2 3" xfId="29503"/>
    <cellStyle name="Normal 8 2 4 3 3" xfId="29504"/>
    <cellStyle name="Normal 8 2 4 3 3 2" xfId="29505"/>
    <cellStyle name="Normal 8 2 4 3 3 3" xfId="29506"/>
    <cellStyle name="Normal 8 2 4 3 4" xfId="29507"/>
    <cellStyle name="Normal 8 2 4 3 5" xfId="29508"/>
    <cellStyle name="Normal 8 2 4 4" xfId="29509"/>
    <cellStyle name="Normal 8 2 4 4 2" xfId="29510"/>
    <cellStyle name="Normal 8 2 4 4 3" xfId="29511"/>
    <cellStyle name="Normal 8 2 4 5" xfId="29512"/>
    <cellStyle name="Normal 8 2 4 5 2" xfId="29513"/>
    <cellStyle name="Normal 8 2 4 5 3" xfId="29514"/>
    <cellStyle name="Normal 8 2 4 6" xfId="29515"/>
    <cellStyle name="Normal 8 2 4 6 2" xfId="29516"/>
    <cellStyle name="Normal 8 2 4 7" xfId="29517"/>
    <cellStyle name="Normal 8 2 4 7 2" xfId="29518"/>
    <cellStyle name="Normal 8 2 4 8" xfId="29519"/>
    <cellStyle name="Normal 8 2 4 9" xfId="29520"/>
    <cellStyle name="Normal 8 2 4_Tabell 4.5-4.7" xfId="29489"/>
    <cellStyle name="Normal 8 2 5" xfId="1695"/>
    <cellStyle name="Normal 8 2 5 10" xfId="29522"/>
    <cellStyle name="Normal 8 2 5 2" xfId="1696"/>
    <cellStyle name="Normal 8 2 5 2 2" xfId="29524"/>
    <cellStyle name="Normal 8 2 5 2 2 2" xfId="29525"/>
    <cellStyle name="Normal 8 2 5 2 2 3" xfId="29526"/>
    <cellStyle name="Normal 8 2 5 2 3" xfId="29527"/>
    <cellStyle name="Normal 8 2 5 2 3 2" xfId="29528"/>
    <cellStyle name="Normal 8 2 5 2 3 3" xfId="29529"/>
    <cellStyle name="Normal 8 2 5 2 4" xfId="29530"/>
    <cellStyle name="Normal 8 2 5 2 5" xfId="29531"/>
    <cellStyle name="Normal 8 2 5 2_Tabell 4.5-4.7" xfId="29523"/>
    <cellStyle name="Normal 8 2 5 3" xfId="29532"/>
    <cellStyle name="Normal 8 2 5 3 2" xfId="29533"/>
    <cellStyle name="Normal 8 2 5 3 2 2" xfId="29534"/>
    <cellStyle name="Normal 8 2 5 3 2 3" xfId="29535"/>
    <cellStyle name="Normal 8 2 5 3 3" xfId="29536"/>
    <cellStyle name="Normal 8 2 5 3 3 2" xfId="29537"/>
    <cellStyle name="Normal 8 2 5 3 3 3" xfId="29538"/>
    <cellStyle name="Normal 8 2 5 3 4" xfId="29539"/>
    <cellStyle name="Normal 8 2 5 3 5" xfId="29540"/>
    <cellStyle name="Normal 8 2 5 4" xfId="29541"/>
    <cellStyle name="Normal 8 2 5 4 2" xfId="29542"/>
    <cellStyle name="Normal 8 2 5 4 3" xfId="29543"/>
    <cellStyle name="Normal 8 2 5 5" xfId="29544"/>
    <cellStyle name="Normal 8 2 5 5 2" xfId="29545"/>
    <cellStyle name="Normal 8 2 5 5 3" xfId="29546"/>
    <cellStyle name="Normal 8 2 5 6" xfId="29547"/>
    <cellStyle name="Normal 8 2 5 6 2" xfId="29548"/>
    <cellStyle name="Normal 8 2 5 7" xfId="29549"/>
    <cellStyle name="Normal 8 2 5 7 2" xfId="29550"/>
    <cellStyle name="Normal 8 2 5 8" xfId="29551"/>
    <cellStyle name="Normal 8 2 5 9" xfId="29552"/>
    <cellStyle name="Normal 8 2 5_Tabell 4.5-4.7" xfId="29521"/>
    <cellStyle name="Normal 8 2 6" xfId="1697"/>
    <cellStyle name="Normal 8 2 6 2" xfId="29554"/>
    <cellStyle name="Normal 8 2 6 2 2" xfId="29555"/>
    <cellStyle name="Normal 8 2 6 2 3" xfId="29556"/>
    <cellStyle name="Normal 8 2 6 3" xfId="29557"/>
    <cellStyle name="Normal 8 2 6 3 2" xfId="29558"/>
    <cellStyle name="Normal 8 2 6 3 3" xfId="29559"/>
    <cellStyle name="Normal 8 2 6 4" xfId="29560"/>
    <cellStyle name="Normal 8 2 6 5" xfId="29561"/>
    <cellStyle name="Normal 8 2 6_Tabell 4.5-4.7" xfId="29553"/>
    <cellStyle name="Normal 8 2 7" xfId="29562"/>
    <cellStyle name="Normal 8 2 7 2" xfId="29563"/>
    <cellStyle name="Normal 8 2 7 2 2" xfId="29564"/>
    <cellStyle name="Normal 8 2 7 2 3" xfId="29565"/>
    <cellStyle name="Normal 8 2 7 3" xfId="29566"/>
    <cellStyle name="Normal 8 2 7 3 2" xfId="29567"/>
    <cellStyle name="Normal 8 2 7 3 3" xfId="29568"/>
    <cellStyle name="Normal 8 2 7 4" xfId="29569"/>
    <cellStyle name="Normal 8 2 7 5" xfId="29570"/>
    <cellStyle name="Normal 8 2 8" xfId="29571"/>
    <cellStyle name="Normal 8 2 8 2" xfId="29572"/>
    <cellStyle name="Normal 8 2 8 3" xfId="29573"/>
    <cellStyle name="Normal 8 2 9" xfId="29574"/>
    <cellStyle name="Normal 8 2 9 2" xfId="29575"/>
    <cellStyle name="Normal 8 2 9 3" xfId="29576"/>
    <cellStyle name="Normal 8 2_Tabell 4.5-4.7" xfId="29289"/>
    <cellStyle name="Normal 8 3" xfId="1698"/>
    <cellStyle name="Normal 8 3 10" xfId="29578"/>
    <cellStyle name="Normal 8 3 10 2" xfId="29579"/>
    <cellStyle name="Normal 8 3 11" xfId="29580"/>
    <cellStyle name="Normal 8 3 12" xfId="29581"/>
    <cellStyle name="Normal 8 3 13" xfId="29582"/>
    <cellStyle name="Normal 8 3 2" xfId="1699"/>
    <cellStyle name="Normal 8 3 2 10" xfId="29584"/>
    <cellStyle name="Normal 8 3 2 11" xfId="29585"/>
    <cellStyle name="Normal 8 3 2 12" xfId="29586"/>
    <cellStyle name="Normal 8 3 2 2" xfId="1700"/>
    <cellStyle name="Normal 8 3 2 2 10" xfId="29588"/>
    <cellStyle name="Normal 8 3 2 2 11" xfId="29589"/>
    <cellStyle name="Normal 8 3 2 2 2" xfId="1701"/>
    <cellStyle name="Normal 8 3 2 2 2 10" xfId="29591"/>
    <cellStyle name="Normal 8 3 2 2 2 2" xfId="1702"/>
    <cellStyle name="Normal 8 3 2 2 2 2 2" xfId="29593"/>
    <cellStyle name="Normal 8 3 2 2 2 2 2 2" xfId="29594"/>
    <cellStyle name="Normal 8 3 2 2 2 2 2 3" xfId="29595"/>
    <cellStyle name="Normal 8 3 2 2 2 2 3" xfId="29596"/>
    <cellStyle name="Normal 8 3 2 2 2 2 3 2" xfId="29597"/>
    <cellStyle name="Normal 8 3 2 2 2 2 3 3" xfId="29598"/>
    <cellStyle name="Normal 8 3 2 2 2 2 4" xfId="29599"/>
    <cellStyle name="Normal 8 3 2 2 2 2 5" xfId="29600"/>
    <cellStyle name="Normal 8 3 2 2 2 2_Tabell 4.5-4.7" xfId="29592"/>
    <cellStyle name="Normal 8 3 2 2 2 3" xfId="29601"/>
    <cellStyle name="Normal 8 3 2 2 2 3 2" xfId="29602"/>
    <cellStyle name="Normal 8 3 2 2 2 3 2 2" xfId="29603"/>
    <cellStyle name="Normal 8 3 2 2 2 3 2 3" xfId="29604"/>
    <cellStyle name="Normal 8 3 2 2 2 3 3" xfId="29605"/>
    <cellStyle name="Normal 8 3 2 2 2 3 3 2" xfId="29606"/>
    <cellStyle name="Normal 8 3 2 2 2 3 3 3" xfId="29607"/>
    <cellStyle name="Normal 8 3 2 2 2 3 4" xfId="29608"/>
    <cellStyle name="Normal 8 3 2 2 2 3 5" xfId="29609"/>
    <cellStyle name="Normal 8 3 2 2 2 4" xfId="29610"/>
    <cellStyle name="Normal 8 3 2 2 2 4 2" xfId="29611"/>
    <cellStyle name="Normal 8 3 2 2 2 4 3" xfId="29612"/>
    <cellStyle name="Normal 8 3 2 2 2 5" xfId="29613"/>
    <cellStyle name="Normal 8 3 2 2 2 5 2" xfId="29614"/>
    <cellStyle name="Normal 8 3 2 2 2 5 3" xfId="29615"/>
    <cellStyle name="Normal 8 3 2 2 2 6" xfId="29616"/>
    <cellStyle name="Normal 8 3 2 2 2 6 2" xfId="29617"/>
    <cellStyle name="Normal 8 3 2 2 2 7" xfId="29618"/>
    <cellStyle name="Normal 8 3 2 2 2 7 2" xfId="29619"/>
    <cellStyle name="Normal 8 3 2 2 2 8" xfId="29620"/>
    <cellStyle name="Normal 8 3 2 2 2 9" xfId="29621"/>
    <cellStyle name="Normal 8 3 2 2 2_Tabell 4.5-4.7" xfId="29590"/>
    <cellStyle name="Normal 8 3 2 2 3" xfId="1703"/>
    <cellStyle name="Normal 8 3 2 2 3 2" xfId="29623"/>
    <cellStyle name="Normal 8 3 2 2 3 2 2" xfId="29624"/>
    <cellStyle name="Normal 8 3 2 2 3 2 3" xfId="29625"/>
    <cellStyle name="Normal 8 3 2 2 3 3" xfId="29626"/>
    <cellStyle name="Normal 8 3 2 2 3 3 2" xfId="29627"/>
    <cellStyle name="Normal 8 3 2 2 3 3 3" xfId="29628"/>
    <cellStyle name="Normal 8 3 2 2 3 4" xfId="29629"/>
    <cellStyle name="Normal 8 3 2 2 3 5" xfId="29630"/>
    <cellStyle name="Normal 8 3 2 2 3_Tabell 4.5-4.7" xfId="29622"/>
    <cellStyle name="Normal 8 3 2 2 4" xfId="29631"/>
    <cellStyle name="Normal 8 3 2 2 4 2" xfId="29632"/>
    <cellStyle name="Normal 8 3 2 2 4 2 2" xfId="29633"/>
    <cellStyle name="Normal 8 3 2 2 4 2 3" xfId="29634"/>
    <cellStyle name="Normal 8 3 2 2 4 3" xfId="29635"/>
    <cellStyle name="Normal 8 3 2 2 4 3 2" xfId="29636"/>
    <cellStyle name="Normal 8 3 2 2 4 3 3" xfId="29637"/>
    <cellStyle name="Normal 8 3 2 2 4 4" xfId="29638"/>
    <cellStyle name="Normal 8 3 2 2 4 5" xfId="29639"/>
    <cellStyle name="Normal 8 3 2 2 5" xfId="29640"/>
    <cellStyle name="Normal 8 3 2 2 5 2" xfId="29641"/>
    <cellStyle name="Normal 8 3 2 2 5 3" xfId="29642"/>
    <cellStyle name="Normal 8 3 2 2 6" xfId="29643"/>
    <cellStyle name="Normal 8 3 2 2 6 2" xfId="29644"/>
    <cellStyle name="Normal 8 3 2 2 6 3" xfId="29645"/>
    <cellStyle name="Normal 8 3 2 2 7" xfId="29646"/>
    <cellStyle name="Normal 8 3 2 2 7 2" xfId="29647"/>
    <cellStyle name="Normal 8 3 2 2 8" xfId="29648"/>
    <cellStyle name="Normal 8 3 2 2 8 2" xfId="29649"/>
    <cellStyle name="Normal 8 3 2 2 9" xfId="29650"/>
    <cellStyle name="Normal 8 3 2 2_Tabell 4.5-4.7" xfId="29587"/>
    <cellStyle name="Normal 8 3 2 3" xfId="1704"/>
    <cellStyle name="Normal 8 3 2 3 10" xfId="29652"/>
    <cellStyle name="Normal 8 3 2 3 2" xfId="1705"/>
    <cellStyle name="Normal 8 3 2 3 2 2" xfId="29654"/>
    <cellStyle name="Normal 8 3 2 3 2 2 2" xfId="29655"/>
    <cellStyle name="Normal 8 3 2 3 2 2 3" xfId="29656"/>
    <cellStyle name="Normal 8 3 2 3 2 3" xfId="29657"/>
    <cellStyle name="Normal 8 3 2 3 2 3 2" xfId="29658"/>
    <cellStyle name="Normal 8 3 2 3 2 3 3" xfId="29659"/>
    <cellStyle name="Normal 8 3 2 3 2 4" xfId="29660"/>
    <cellStyle name="Normal 8 3 2 3 2 5" xfId="29661"/>
    <cellStyle name="Normal 8 3 2 3 2_Tabell 4.5-4.7" xfId="29653"/>
    <cellStyle name="Normal 8 3 2 3 3" xfId="29662"/>
    <cellStyle name="Normal 8 3 2 3 3 2" xfId="29663"/>
    <cellStyle name="Normal 8 3 2 3 3 2 2" xfId="29664"/>
    <cellStyle name="Normal 8 3 2 3 3 2 3" xfId="29665"/>
    <cellStyle name="Normal 8 3 2 3 3 3" xfId="29666"/>
    <cellStyle name="Normal 8 3 2 3 3 3 2" xfId="29667"/>
    <cellStyle name="Normal 8 3 2 3 3 3 3" xfId="29668"/>
    <cellStyle name="Normal 8 3 2 3 3 4" xfId="29669"/>
    <cellStyle name="Normal 8 3 2 3 3 5" xfId="29670"/>
    <cellStyle name="Normal 8 3 2 3 4" xfId="29671"/>
    <cellStyle name="Normal 8 3 2 3 4 2" xfId="29672"/>
    <cellStyle name="Normal 8 3 2 3 4 3" xfId="29673"/>
    <cellStyle name="Normal 8 3 2 3 5" xfId="29674"/>
    <cellStyle name="Normal 8 3 2 3 5 2" xfId="29675"/>
    <cellStyle name="Normal 8 3 2 3 5 3" xfId="29676"/>
    <cellStyle name="Normal 8 3 2 3 6" xfId="29677"/>
    <cellStyle name="Normal 8 3 2 3 6 2" xfId="29678"/>
    <cellStyle name="Normal 8 3 2 3 7" xfId="29679"/>
    <cellStyle name="Normal 8 3 2 3 7 2" xfId="29680"/>
    <cellStyle name="Normal 8 3 2 3 8" xfId="29681"/>
    <cellStyle name="Normal 8 3 2 3 9" xfId="29682"/>
    <cellStyle name="Normal 8 3 2 3_Tabell 4.5-4.7" xfId="29651"/>
    <cellStyle name="Normal 8 3 2 4" xfId="1706"/>
    <cellStyle name="Normal 8 3 2 4 2" xfId="29684"/>
    <cellStyle name="Normal 8 3 2 4 2 2" xfId="29685"/>
    <cellStyle name="Normal 8 3 2 4 2 3" xfId="29686"/>
    <cellStyle name="Normal 8 3 2 4 3" xfId="29687"/>
    <cellStyle name="Normal 8 3 2 4 3 2" xfId="29688"/>
    <cellStyle name="Normal 8 3 2 4 3 3" xfId="29689"/>
    <cellStyle name="Normal 8 3 2 4 4" xfId="29690"/>
    <cellStyle name="Normal 8 3 2 4 5" xfId="29691"/>
    <cellStyle name="Normal 8 3 2 4_Tabell 4.5-4.7" xfId="29683"/>
    <cellStyle name="Normal 8 3 2 5" xfId="29692"/>
    <cellStyle name="Normal 8 3 2 5 2" xfId="29693"/>
    <cellStyle name="Normal 8 3 2 5 2 2" xfId="29694"/>
    <cellStyle name="Normal 8 3 2 5 2 3" xfId="29695"/>
    <cellStyle name="Normal 8 3 2 5 3" xfId="29696"/>
    <cellStyle name="Normal 8 3 2 5 3 2" xfId="29697"/>
    <cellStyle name="Normal 8 3 2 5 3 3" xfId="29698"/>
    <cellStyle name="Normal 8 3 2 5 4" xfId="29699"/>
    <cellStyle name="Normal 8 3 2 5 5" xfId="29700"/>
    <cellStyle name="Normal 8 3 2 6" xfId="29701"/>
    <cellStyle name="Normal 8 3 2 6 2" xfId="29702"/>
    <cellStyle name="Normal 8 3 2 6 3" xfId="29703"/>
    <cellStyle name="Normal 8 3 2 7" xfId="29704"/>
    <cellStyle name="Normal 8 3 2 7 2" xfId="29705"/>
    <cellStyle name="Normal 8 3 2 7 3" xfId="29706"/>
    <cellStyle name="Normal 8 3 2 8" xfId="29707"/>
    <cellStyle name="Normal 8 3 2 8 2" xfId="29708"/>
    <cellStyle name="Normal 8 3 2 9" xfId="29709"/>
    <cellStyle name="Normal 8 3 2 9 2" xfId="29710"/>
    <cellStyle name="Normal 8 3 2_Tabell 4.5-4.7" xfId="29583"/>
    <cellStyle name="Normal 8 3 3" xfId="1707"/>
    <cellStyle name="Normal 8 3 3 10" xfId="29712"/>
    <cellStyle name="Normal 8 3 3 11" xfId="29713"/>
    <cellStyle name="Normal 8 3 3 2" xfId="1708"/>
    <cellStyle name="Normal 8 3 3 2 10" xfId="29715"/>
    <cellStyle name="Normal 8 3 3 2 2" xfId="1709"/>
    <cellStyle name="Normal 8 3 3 2 2 2" xfId="29717"/>
    <cellStyle name="Normal 8 3 3 2 2 2 2" xfId="29718"/>
    <cellStyle name="Normal 8 3 3 2 2 2 3" xfId="29719"/>
    <cellStyle name="Normal 8 3 3 2 2 3" xfId="29720"/>
    <cellStyle name="Normal 8 3 3 2 2 3 2" xfId="29721"/>
    <cellStyle name="Normal 8 3 3 2 2 3 3" xfId="29722"/>
    <cellStyle name="Normal 8 3 3 2 2 4" xfId="29723"/>
    <cellStyle name="Normal 8 3 3 2 2 5" xfId="29724"/>
    <cellStyle name="Normal 8 3 3 2 2_Tabell 4.5-4.7" xfId="29716"/>
    <cellStyle name="Normal 8 3 3 2 3" xfId="29725"/>
    <cellStyle name="Normal 8 3 3 2 3 2" xfId="29726"/>
    <cellStyle name="Normal 8 3 3 2 3 2 2" xfId="29727"/>
    <cellStyle name="Normal 8 3 3 2 3 2 3" xfId="29728"/>
    <cellStyle name="Normal 8 3 3 2 3 3" xfId="29729"/>
    <cellStyle name="Normal 8 3 3 2 3 3 2" xfId="29730"/>
    <cellStyle name="Normal 8 3 3 2 3 3 3" xfId="29731"/>
    <cellStyle name="Normal 8 3 3 2 3 4" xfId="29732"/>
    <cellStyle name="Normal 8 3 3 2 3 5" xfId="29733"/>
    <cellStyle name="Normal 8 3 3 2 4" xfId="29734"/>
    <cellStyle name="Normal 8 3 3 2 4 2" xfId="29735"/>
    <cellStyle name="Normal 8 3 3 2 4 3" xfId="29736"/>
    <cellStyle name="Normal 8 3 3 2 5" xfId="29737"/>
    <cellStyle name="Normal 8 3 3 2 5 2" xfId="29738"/>
    <cellStyle name="Normal 8 3 3 2 5 3" xfId="29739"/>
    <cellStyle name="Normal 8 3 3 2 6" xfId="29740"/>
    <cellStyle name="Normal 8 3 3 2 6 2" xfId="29741"/>
    <cellStyle name="Normal 8 3 3 2 7" xfId="29742"/>
    <cellStyle name="Normal 8 3 3 2 7 2" xfId="29743"/>
    <cellStyle name="Normal 8 3 3 2 8" xfId="29744"/>
    <cellStyle name="Normal 8 3 3 2 9" xfId="29745"/>
    <cellStyle name="Normal 8 3 3 2_Tabell 4.5-4.7" xfId="29714"/>
    <cellStyle name="Normal 8 3 3 3" xfId="1710"/>
    <cellStyle name="Normal 8 3 3 3 2" xfId="29747"/>
    <cellStyle name="Normal 8 3 3 3 2 2" xfId="29748"/>
    <cellStyle name="Normal 8 3 3 3 2 3" xfId="29749"/>
    <cellStyle name="Normal 8 3 3 3 3" xfId="29750"/>
    <cellStyle name="Normal 8 3 3 3 3 2" xfId="29751"/>
    <cellStyle name="Normal 8 3 3 3 3 3" xfId="29752"/>
    <cellStyle name="Normal 8 3 3 3 4" xfId="29753"/>
    <cellStyle name="Normal 8 3 3 3 5" xfId="29754"/>
    <cellStyle name="Normal 8 3 3 3_Tabell 4.5-4.7" xfId="29746"/>
    <cellStyle name="Normal 8 3 3 4" xfId="29755"/>
    <cellStyle name="Normal 8 3 3 4 2" xfId="29756"/>
    <cellStyle name="Normal 8 3 3 4 2 2" xfId="29757"/>
    <cellStyle name="Normal 8 3 3 4 2 3" xfId="29758"/>
    <cellStyle name="Normal 8 3 3 4 3" xfId="29759"/>
    <cellStyle name="Normal 8 3 3 4 3 2" xfId="29760"/>
    <cellStyle name="Normal 8 3 3 4 3 3" xfId="29761"/>
    <cellStyle name="Normal 8 3 3 4 4" xfId="29762"/>
    <cellStyle name="Normal 8 3 3 4 5" xfId="29763"/>
    <cellStyle name="Normal 8 3 3 5" xfId="29764"/>
    <cellStyle name="Normal 8 3 3 5 2" xfId="29765"/>
    <cellStyle name="Normal 8 3 3 5 3" xfId="29766"/>
    <cellStyle name="Normal 8 3 3 6" xfId="29767"/>
    <cellStyle name="Normal 8 3 3 6 2" xfId="29768"/>
    <cellStyle name="Normal 8 3 3 6 3" xfId="29769"/>
    <cellStyle name="Normal 8 3 3 7" xfId="29770"/>
    <cellStyle name="Normal 8 3 3 7 2" xfId="29771"/>
    <cellStyle name="Normal 8 3 3 8" xfId="29772"/>
    <cellStyle name="Normal 8 3 3 8 2" xfId="29773"/>
    <cellStyle name="Normal 8 3 3 9" xfId="29774"/>
    <cellStyle name="Normal 8 3 3_Tabell 4.5-4.7" xfId="29711"/>
    <cellStyle name="Normal 8 3 4" xfId="1711"/>
    <cellStyle name="Normal 8 3 4 10" xfId="29776"/>
    <cellStyle name="Normal 8 3 4 2" xfId="1712"/>
    <cellStyle name="Normal 8 3 4 2 2" xfId="29778"/>
    <cellStyle name="Normal 8 3 4 2 2 2" xfId="29779"/>
    <cellStyle name="Normal 8 3 4 2 2 3" xfId="29780"/>
    <cellStyle name="Normal 8 3 4 2 3" xfId="29781"/>
    <cellStyle name="Normal 8 3 4 2 3 2" xfId="29782"/>
    <cellStyle name="Normal 8 3 4 2 3 3" xfId="29783"/>
    <cellStyle name="Normal 8 3 4 2 4" xfId="29784"/>
    <cellStyle name="Normal 8 3 4 2 5" xfId="29785"/>
    <cellStyle name="Normal 8 3 4 2_Tabell 4.5-4.7" xfId="29777"/>
    <cellStyle name="Normal 8 3 4 3" xfId="29786"/>
    <cellStyle name="Normal 8 3 4 3 2" xfId="29787"/>
    <cellStyle name="Normal 8 3 4 3 2 2" xfId="29788"/>
    <cellStyle name="Normal 8 3 4 3 2 3" xfId="29789"/>
    <cellStyle name="Normal 8 3 4 3 3" xfId="29790"/>
    <cellStyle name="Normal 8 3 4 3 3 2" xfId="29791"/>
    <cellStyle name="Normal 8 3 4 3 3 3" xfId="29792"/>
    <cellStyle name="Normal 8 3 4 3 4" xfId="29793"/>
    <cellStyle name="Normal 8 3 4 3 5" xfId="29794"/>
    <cellStyle name="Normal 8 3 4 4" xfId="29795"/>
    <cellStyle name="Normal 8 3 4 4 2" xfId="29796"/>
    <cellStyle name="Normal 8 3 4 4 3" xfId="29797"/>
    <cellStyle name="Normal 8 3 4 5" xfId="29798"/>
    <cellStyle name="Normal 8 3 4 5 2" xfId="29799"/>
    <cellStyle name="Normal 8 3 4 5 3" xfId="29800"/>
    <cellStyle name="Normal 8 3 4 6" xfId="29801"/>
    <cellStyle name="Normal 8 3 4 6 2" xfId="29802"/>
    <cellStyle name="Normal 8 3 4 7" xfId="29803"/>
    <cellStyle name="Normal 8 3 4 7 2" xfId="29804"/>
    <cellStyle name="Normal 8 3 4 8" xfId="29805"/>
    <cellStyle name="Normal 8 3 4 9" xfId="29806"/>
    <cellStyle name="Normal 8 3 4_Tabell 4.5-4.7" xfId="29775"/>
    <cellStyle name="Normal 8 3 5" xfId="1713"/>
    <cellStyle name="Normal 8 3 5 2" xfId="29808"/>
    <cellStyle name="Normal 8 3 5 2 2" xfId="29809"/>
    <cellStyle name="Normal 8 3 5 2 3" xfId="29810"/>
    <cellStyle name="Normal 8 3 5 3" xfId="29811"/>
    <cellStyle name="Normal 8 3 5 3 2" xfId="29812"/>
    <cellStyle name="Normal 8 3 5 3 3" xfId="29813"/>
    <cellStyle name="Normal 8 3 5 4" xfId="29814"/>
    <cellStyle name="Normal 8 3 5 5" xfId="29815"/>
    <cellStyle name="Normal 8 3 5_Tabell 4.5-4.7" xfId="29807"/>
    <cellStyle name="Normal 8 3 6" xfId="29816"/>
    <cellStyle name="Normal 8 3 6 2" xfId="29817"/>
    <cellStyle name="Normal 8 3 6 2 2" xfId="29818"/>
    <cellStyle name="Normal 8 3 6 2 3" xfId="29819"/>
    <cellStyle name="Normal 8 3 6 3" xfId="29820"/>
    <cellStyle name="Normal 8 3 6 3 2" xfId="29821"/>
    <cellStyle name="Normal 8 3 6 3 3" xfId="29822"/>
    <cellStyle name="Normal 8 3 6 4" xfId="29823"/>
    <cellStyle name="Normal 8 3 6 5" xfId="29824"/>
    <cellStyle name="Normal 8 3 7" xfId="29825"/>
    <cellStyle name="Normal 8 3 7 2" xfId="29826"/>
    <cellStyle name="Normal 8 3 7 3" xfId="29827"/>
    <cellStyle name="Normal 8 3 8" xfId="29828"/>
    <cellStyle name="Normal 8 3 8 2" xfId="29829"/>
    <cellStyle name="Normal 8 3 8 3" xfId="29830"/>
    <cellStyle name="Normal 8 3 9" xfId="29831"/>
    <cellStyle name="Normal 8 3 9 2" xfId="29832"/>
    <cellStyle name="Normal 8 3_Tabell 4.5-4.7" xfId="29577"/>
    <cellStyle name="Normal 8 4" xfId="1714"/>
    <cellStyle name="Normal 8 4 10" xfId="29834"/>
    <cellStyle name="Normal 8 4 10 2" xfId="29835"/>
    <cellStyle name="Normal 8 4 11" xfId="29836"/>
    <cellStyle name="Normal 8 4 12" xfId="29837"/>
    <cellStyle name="Normal 8 4 13" xfId="29838"/>
    <cellStyle name="Normal 8 4 2" xfId="1715"/>
    <cellStyle name="Normal 8 4 2 10" xfId="29840"/>
    <cellStyle name="Normal 8 4 2 11" xfId="29841"/>
    <cellStyle name="Normal 8 4 2 12" xfId="29842"/>
    <cellStyle name="Normal 8 4 2 2" xfId="1716"/>
    <cellStyle name="Normal 8 4 2 2 10" xfId="29844"/>
    <cellStyle name="Normal 8 4 2 2 11" xfId="29845"/>
    <cellStyle name="Normal 8 4 2 2 2" xfId="1717"/>
    <cellStyle name="Normal 8 4 2 2 2 10" xfId="29847"/>
    <cellStyle name="Normal 8 4 2 2 2 2" xfId="1718"/>
    <cellStyle name="Normal 8 4 2 2 2 2 2" xfId="29849"/>
    <cellStyle name="Normal 8 4 2 2 2 2 2 2" xfId="29850"/>
    <cellStyle name="Normal 8 4 2 2 2 2 2 3" xfId="29851"/>
    <cellStyle name="Normal 8 4 2 2 2 2 3" xfId="29852"/>
    <cellStyle name="Normal 8 4 2 2 2 2 3 2" xfId="29853"/>
    <cellStyle name="Normal 8 4 2 2 2 2 3 3" xfId="29854"/>
    <cellStyle name="Normal 8 4 2 2 2 2 4" xfId="29855"/>
    <cellStyle name="Normal 8 4 2 2 2 2 5" xfId="29856"/>
    <cellStyle name="Normal 8 4 2 2 2 2_Tabell 4.5-4.7" xfId="29848"/>
    <cellStyle name="Normal 8 4 2 2 2 3" xfId="29857"/>
    <cellStyle name="Normal 8 4 2 2 2 3 2" xfId="29858"/>
    <cellStyle name="Normal 8 4 2 2 2 3 2 2" xfId="29859"/>
    <cellStyle name="Normal 8 4 2 2 2 3 2 3" xfId="29860"/>
    <cellStyle name="Normal 8 4 2 2 2 3 3" xfId="29861"/>
    <cellStyle name="Normal 8 4 2 2 2 3 3 2" xfId="29862"/>
    <cellStyle name="Normal 8 4 2 2 2 3 3 3" xfId="29863"/>
    <cellStyle name="Normal 8 4 2 2 2 3 4" xfId="29864"/>
    <cellStyle name="Normal 8 4 2 2 2 3 5" xfId="29865"/>
    <cellStyle name="Normal 8 4 2 2 2 4" xfId="29866"/>
    <cellStyle name="Normal 8 4 2 2 2 4 2" xfId="29867"/>
    <cellStyle name="Normal 8 4 2 2 2 4 3" xfId="29868"/>
    <cellStyle name="Normal 8 4 2 2 2 5" xfId="29869"/>
    <cellStyle name="Normal 8 4 2 2 2 5 2" xfId="29870"/>
    <cellStyle name="Normal 8 4 2 2 2 5 3" xfId="29871"/>
    <cellStyle name="Normal 8 4 2 2 2 6" xfId="29872"/>
    <cellStyle name="Normal 8 4 2 2 2 6 2" xfId="29873"/>
    <cellStyle name="Normal 8 4 2 2 2 7" xfId="29874"/>
    <cellStyle name="Normal 8 4 2 2 2 7 2" xfId="29875"/>
    <cellStyle name="Normal 8 4 2 2 2 8" xfId="29876"/>
    <cellStyle name="Normal 8 4 2 2 2 9" xfId="29877"/>
    <cellStyle name="Normal 8 4 2 2 2_Tabell 4.5-4.7" xfId="29846"/>
    <cellStyle name="Normal 8 4 2 2 3" xfId="1719"/>
    <cellStyle name="Normal 8 4 2 2 3 2" xfId="29879"/>
    <cellStyle name="Normal 8 4 2 2 3 2 2" xfId="29880"/>
    <cellStyle name="Normal 8 4 2 2 3 2 3" xfId="29881"/>
    <cellStyle name="Normal 8 4 2 2 3 3" xfId="29882"/>
    <cellStyle name="Normal 8 4 2 2 3 3 2" xfId="29883"/>
    <cellStyle name="Normal 8 4 2 2 3 3 3" xfId="29884"/>
    <cellStyle name="Normal 8 4 2 2 3 4" xfId="29885"/>
    <cellStyle name="Normal 8 4 2 2 3 5" xfId="29886"/>
    <cellStyle name="Normal 8 4 2 2 3_Tabell 4.5-4.7" xfId="29878"/>
    <cellStyle name="Normal 8 4 2 2 4" xfId="29887"/>
    <cellStyle name="Normal 8 4 2 2 4 2" xfId="29888"/>
    <cellStyle name="Normal 8 4 2 2 4 2 2" xfId="29889"/>
    <cellStyle name="Normal 8 4 2 2 4 2 3" xfId="29890"/>
    <cellStyle name="Normal 8 4 2 2 4 3" xfId="29891"/>
    <cellStyle name="Normal 8 4 2 2 4 3 2" xfId="29892"/>
    <cellStyle name="Normal 8 4 2 2 4 3 3" xfId="29893"/>
    <cellStyle name="Normal 8 4 2 2 4 4" xfId="29894"/>
    <cellStyle name="Normal 8 4 2 2 4 5" xfId="29895"/>
    <cellStyle name="Normal 8 4 2 2 5" xfId="29896"/>
    <cellStyle name="Normal 8 4 2 2 5 2" xfId="29897"/>
    <cellStyle name="Normal 8 4 2 2 5 3" xfId="29898"/>
    <cellStyle name="Normal 8 4 2 2 6" xfId="29899"/>
    <cellStyle name="Normal 8 4 2 2 6 2" xfId="29900"/>
    <cellStyle name="Normal 8 4 2 2 6 3" xfId="29901"/>
    <cellStyle name="Normal 8 4 2 2 7" xfId="29902"/>
    <cellStyle name="Normal 8 4 2 2 7 2" xfId="29903"/>
    <cellStyle name="Normal 8 4 2 2 8" xfId="29904"/>
    <cellStyle name="Normal 8 4 2 2 8 2" xfId="29905"/>
    <cellStyle name="Normal 8 4 2 2 9" xfId="29906"/>
    <cellStyle name="Normal 8 4 2 2_Tabell 4.5-4.7" xfId="29843"/>
    <cellStyle name="Normal 8 4 2 3" xfId="1720"/>
    <cellStyle name="Normal 8 4 2 3 10" xfId="29908"/>
    <cellStyle name="Normal 8 4 2 3 2" xfId="1721"/>
    <cellStyle name="Normal 8 4 2 3 2 2" xfId="29910"/>
    <cellStyle name="Normal 8 4 2 3 2 2 2" xfId="29911"/>
    <cellStyle name="Normal 8 4 2 3 2 2 3" xfId="29912"/>
    <cellStyle name="Normal 8 4 2 3 2 3" xfId="29913"/>
    <cellStyle name="Normal 8 4 2 3 2 3 2" xfId="29914"/>
    <cellStyle name="Normal 8 4 2 3 2 3 3" xfId="29915"/>
    <cellStyle name="Normal 8 4 2 3 2 4" xfId="29916"/>
    <cellStyle name="Normal 8 4 2 3 2 5" xfId="29917"/>
    <cellStyle name="Normal 8 4 2 3 2_Tabell 4.5-4.7" xfId="29909"/>
    <cellStyle name="Normal 8 4 2 3 3" xfId="29918"/>
    <cellStyle name="Normal 8 4 2 3 3 2" xfId="29919"/>
    <cellStyle name="Normal 8 4 2 3 3 2 2" xfId="29920"/>
    <cellStyle name="Normal 8 4 2 3 3 2 3" xfId="29921"/>
    <cellStyle name="Normal 8 4 2 3 3 3" xfId="29922"/>
    <cellStyle name="Normal 8 4 2 3 3 3 2" xfId="29923"/>
    <cellStyle name="Normal 8 4 2 3 3 3 3" xfId="29924"/>
    <cellStyle name="Normal 8 4 2 3 3 4" xfId="29925"/>
    <cellStyle name="Normal 8 4 2 3 3 5" xfId="29926"/>
    <cellStyle name="Normal 8 4 2 3 4" xfId="29927"/>
    <cellStyle name="Normal 8 4 2 3 4 2" xfId="29928"/>
    <cellStyle name="Normal 8 4 2 3 4 3" xfId="29929"/>
    <cellStyle name="Normal 8 4 2 3 5" xfId="29930"/>
    <cellStyle name="Normal 8 4 2 3 5 2" xfId="29931"/>
    <cellStyle name="Normal 8 4 2 3 5 3" xfId="29932"/>
    <cellStyle name="Normal 8 4 2 3 6" xfId="29933"/>
    <cellStyle name="Normal 8 4 2 3 6 2" xfId="29934"/>
    <cellStyle name="Normal 8 4 2 3 7" xfId="29935"/>
    <cellStyle name="Normal 8 4 2 3 7 2" xfId="29936"/>
    <cellStyle name="Normal 8 4 2 3 8" xfId="29937"/>
    <cellStyle name="Normal 8 4 2 3 9" xfId="29938"/>
    <cellStyle name="Normal 8 4 2 3_Tabell 4.5-4.7" xfId="29907"/>
    <cellStyle name="Normal 8 4 2 4" xfId="1722"/>
    <cellStyle name="Normal 8 4 2 4 2" xfId="29940"/>
    <cellStyle name="Normal 8 4 2 4 2 2" xfId="29941"/>
    <cellStyle name="Normal 8 4 2 4 2 3" xfId="29942"/>
    <cellStyle name="Normal 8 4 2 4 3" xfId="29943"/>
    <cellStyle name="Normal 8 4 2 4 3 2" xfId="29944"/>
    <cellStyle name="Normal 8 4 2 4 3 3" xfId="29945"/>
    <cellStyle name="Normal 8 4 2 4 4" xfId="29946"/>
    <cellStyle name="Normal 8 4 2 4 5" xfId="29947"/>
    <cellStyle name="Normal 8 4 2 4_Tabell 4.5-4.7" xfId="29939"/>
    <cellStyle name="Normal 8 4 2 5" xfId="29948"/>
    <cellStyle name="Normal 8 4 2 5 2" xfId="29949"/>
    <cellStyle name="Normal 8 4 2 5 2 2" xfId="29950"/>
    <cellStyle name="Normal 8 4 2 5 2 3" xfId="29951"/>
    <cellStyle name="Normal 8 4 2 5 3" xfId="29952"/>
    <cellStyle name="Normal 8 4 2 5 3 2" xfId="29953"/>
    <cellStyle name="Normal 8 4 2 5 3 3" xfId="29954"/>
    <cellStyle name="Normal 8 4 2 5 4" xfId="29955"/>
    <cellStyle name="Normal 8 4 2 5 5" xfId="29956"/>
    <cellStyle name="Normal 8 4 2 6" xfId="29957"/>
    <cellStyle name="Normal 8 4 2 6 2" xfId="29958"/>
    <cellStyle name="Normal 8 4 2 6 3" xfId="29959"/>
    <cellStyle name="Normal 8 4 2 7" xfId="29960"/>
    <cellStyle name="Normal 8 4 2 7 2" xfId="29961"/>
    <cellStyle name="Normal 8 4 2 7 3" xfId="29962"/>
    <cellStyle name="Normal 8 4 2 8" xfId="29963"/>
    <cellStyle name="Normal 8 4 2 8 2" xfId="29964"/>
    <cellStyle name="Normal 8 4 2 9" xfId="29965"/>
    <cellStyle name="Normal 8 4 2 9 2" xfId="29966"/>
    <cellStyle name="Normal 8 4 2_Tabell 4.5-4.7" xfId="29839"/>
    <cellStyle name="Normal 8 4 3" xfId="1723"/>
    <cellStyle name="Normal 8 4 3 10" xfId="29968"/>
    <cellStyle name="Normal 8 4 3 11" xfId="29969"/>
    <cellStyle name="Normal 8 4 3 2" xfId="1724"/>
    <cellStyle name="Normal 8 4 3 2 10" xfId="29971"/>
    <cellStyle name="Normal 8 4 3 2 2" xfId="1725"/>
    <cellStyle name="Normal 8 4 3 2 2 2" xfId="29973"/>
    <cellStyle name="Normal 8 4 3 2 2 2 2" xfId="29974"/>
    <cellStyle name="Normal 8 4 3 2 2 2 3" xfId="29975"/>
    <cellStyle name="Normal 8 4 3 2 2 3" xfId="29976"/>
    <cellStyle name="Normal 8 4 3 2 2 3 2" xfId="29977"/>
    <cellStyle name="Normal 8 4 3 2 2 3 3" xfId="29978"/>
    <cellStyle name="Normal 8 4 3 2 2 4" xfId="29979"/>
    <cellStyle name="Normal 8 4 3 2 2 5" xfId="29980"/>
    <cellStyle name="Normal 8 4 3 2 2_Tabell 4.5-4.7" xfId="29972"/>
    <cellStyle name="Normal 8 4 3 2 3" xfId="29981"/>
    <cellStyle name="Normal 8 4 3 2 3 2" xfId="29982"/>
    <cellStyle name="Normal 8 4 3 2 3 2 2" xfId="29983"/>
    <cellStyle name="Normal 8 4 3 2 3 2 3" xfId="29984"/>
    <cellStyle name="Normal 8 4 3 2 3 3" xfId="29985"/>
    <cellStyle name="Normal 8 4 3 2 3 3 2" xfId="29986"/>
    <cellStyle name="Normal 8 4 3 2 3 3 3" xfId="29987"/>
    <cellStyle name="Normal 8 4 3 2 3 4" xfId="29988"/>
    <cellStyle name="Normal 8 4 3 2 3 5" xfId="29989"/>
    <cellStyle name="Normal 8 4 3 2 4" xfId="29990"/>
    <cellStyle name="Normal 8 4 3 2 4 2" xfId="29991"/>
    <cellStyle name="Normal 8 4 3 2 4 3" xfId="29992"/>
    <cellStyle name="Normal 8 4 3 2 5" xfId="29993"/>
    <cellStyle name="Normal 8 4 3 2 5 2" xfId="29994"/>
    <cellStyle name="Normal 8 4 3 2 5 3" xfId="29995"/>
    <cellStyle name="Normal 8 4 3 2 6" xfId="29996"/>
    <cellStyle name="Normal 8 4 3 2 6 2" xfId="29997"/>
    <cellStyle name="Normal 8 4 3 2 7" xfId="29998"/>
    <cellStyle name="Normal 8 4 3 2 7 2" xfId="29999"/>
    <cellStyle name="Normal 8 4 3 2 8" xfId="30000"/>
    <cellStyle name="Normal 8 4 3 2 9" xfId="30001"/>
    <cellStyle name="Normal 8 4 3 2_Tabell 4.5-4.7" xfId="29970"/>
    <cellStyle name="Normal 8 4 3 3" xfId="1726"/>
    <cellStyle name="Normal 8 4 3 3 2" xfId="30003"/>
    <cellStyle name="Normal 8 4 3 3 2 2" xfId="30004"/>
    <cellStyle name="Normal 8 4 3 3 2 3" xfId="30005"/>
    <cellStyle name="Normal 8 4 3 3 3" xfId="30006"/>
    <cellStyle name="Normal 8 4 3 3 3 2" xfId="30007"/>
    <cellStyle name="Normal 8 4 3 3 3 3" xfId="30008"/>
    <cellStyle name="Normal 8 4 3 3 4" xfId="30009"/>
    <cellStyle name="Normal 8 4 3 3 5" xfId="30010"/>
    <cellStyle name="Normal 8 4 3 3_Tabell 4.5-4.7" xfId="30002"/>
    <cellStyle name="Normal 8 4 3 4" xfId="30011"/>
    <cellStyle name="Normal 8 4 3 4 2" xfId="30012"/>
    <cellStyle name="Normal 8 4 3 4 2 2" xfId="30013"/>
    <cellStyle name="Normal 8 4 3 4 2 3" xfId="30014"/>
    <cellStyle name="Normal 8 4 3 4 3" xfId="30015"/>
    <cellStyle name="Normal 8 4 3 4 3 2" xfId="30016"/>
    <cellStyle name="Normal 8 4 3 4 3 3" xfId="30017"/>
    <cellStyle name="Normal 8 4 3 4 4" xfId="30018"/>
    <cellStyle name="Normal 8 4 3 4 5" xfId="30019"/>
    <cellStyle name="Normal 8 4 3 5" xfId="30020"/>
    <cellStyle name="Normal 8 4 3 5 2" xfId="30021"/>
    <cellStyle name="Normal 8 4 3 5 3" xfId="30022"/>
    <cellStyle name="Normal 8 4 3 6" xfId="30023"/>
    <cellStyle name="Normal 8 4 3 6 2" xfId="30024"/>
    <cellStyle name="Normal 8 4 3 6 3" xfId="30025"/>
    <cellStyle name="Normal 8 4 3 7" xfId="30026"/>
    <cellStyle name="Normal 8 4 3 7 2" xfId="30027"/>
    <cellStyle name="Normal 8 4 3 8" xfId="30028"/>
    <cellStyle name="Normal 8 4 3 8 2" xfId="30029"/>
    <cellStyle name="Normal 8 4 3 9" xfId="30030"/>
    <cellStyle name="Normal 8 4 3_Tabell 4.5-4.7" xfId="29967"/>
    <cellStyle name="Normal 8 4 4" xfId="1727"/>
    <cellStyle name="Normal 8 4 4 10" xfId="30032"/>
    <cellStyle name="Normal 8 4 4 2" xfId="1728"/>
    <cellStyle name="Normal 8 4 4 2 2" xfId="30034"/>
    <cellStyle name="Normal 8 4 4 2 2 2" xfId="30035"/>
    <cellStyle name="Normal 8 4 4 2 2 3" xfId="30036"/>
    <cellStyle name="Normal 8 4 4 2 3" xfId="30037"/>
    <cellStyle name="Normal 8 4 4 2 3 2" xfId="30038"/>
    <cellStyle name="Normal 8 4 4 2 3 3" xfId="30039"/>
    <cellStyle name="Normal 8 4 4 2 4" xfId="30040"/>
    <cellStyle name="Normal 8 4 4 2 5" xfId="30041"/>
    <cellStyle name="Normal 8 4 4 2_Tabell 4.5-4.7" xfId="30033"/>
    <cellStyle name="Normal 8 4 4 3" xfId="30042"/>
    <cellStyle name="Normal 8 4 4 3 2" xfId="30043"/>
    <cellStyle name="Normal 8 4 4 3 2 2" xfId="30044"/>
    <cellStyle name="Normal 8 4 4 3 2 3" xfId="30045"/>
    <cellStyle name="Normal 8 4 4 3 3" xfId="30046"/>
    <cellStyle name="Normal 8 4 4 3 3 2" xfId="30047"/>
    <cellStyle name="Normal 8 4 4 3 3 3" xfId="30048"/>
    <cellStyle name="Normal 8 4 4 3 4" xfId="30049"/>
    <cellStyle name="Normal 8 4 4 3 5" xfId="30050"/>
    <cellStyle name="Normal 8 4 4 4" xfId="30051"/>
    <cellStyle name="Normal 8 4 4 4 2" xfId="30052"/>
    <cellStyle name="Normal 8 4 4 4 3" xfId="30053"/>
    <cellStyle name="Normal 8 4 4 5" xfId="30054"/>
    <cellStyle name="Normal 8 4 4 5 2" xfId="30055"/>
    <cellStyle name="Normal 8 4 4 5 3" xfId="30056"/>
    <cellStyle name="Normal 8 4 4 6" xfId="30057"/>
    <cellStyle name="Normal 8 4 4 6 2" xfId="30058"/>
    <cellStyle name="Normal 8 4 4 7" xfId="30059"/>
    <cellStyle name="Normal 8 4 4 7 2" xfId="30060"/>
    <cellStyle name="Normal 8 4 4 8" xfId="30061"/>
    <cellStyle name="Normal 8 4 4 9" xfId="30062"/>
    <cellStyle name="Normal 8 4 4_Tabell 4.5-4.7" xfId="30031"/>
    <cellStyle name="Normal 8 4 5" xfId="1729"/>
    <cellStyle name="Normal 8 4 5 2" xfId="30064"/>
    <cellStyle name="Normal 8 4 5 2 2" xfId="30065"/>
    <cellStyle name="Normal 8 4 5 2 3" xfId="30066"/>
    <cellStyle name="Normal 8 4 5 3" xfId="30067"/>
    <cellStyle name="Normal 8 4 5 3 2" xfId="30068"/>
    <cellStyle name="Normal 8 4 5 3 3" xfId="30069"/>
    <cellStyle name="Normal 8 4 5 4" xfId="30070"/>
    <cellStyle name="Normal 8 4 5 5" xfId="30071"/>
    <cellStyle name="Normal 8 4 5_Tabell 4.5-4.7" xfId="30063"/>
    <cellStyle name="Normal 8 4 6" xfId="30072"/>
    <cellStyle name="Normal 8 4 6 2" xfId="30073"/>
    <cellStyle name="Normal 8 4 6 2 2" xfId="30074"/>
    <cellStyle name="Normal 8 4 6 2 3" xfId="30075"/>
    <cellStyle name="Normal 8 4 6 3" xfId="30076"/>
    <cellStyle name="Normal 8 4 6 3 2" xfId="30077"/>
    <cellStyle name="Normal 8 4 6 3 3" xfId="30078"/>
    <cellStyle name="Normal 8 4 6 4" xfId="30079"/>
    <cellStyle name="Normal 8 4 6 5" xfId="30080"/>
    <cellStyle name="Normal 8 4 7" xfId="30081"/>
    <cellStyle name="Normal 8 4 7 2" xfId="30082"/>
    <cellStyle name="Normal 8 4 7 3" xfId="30083"/>
    <cellStyle name="Normal 8 4 8" xfId="30084"/>
    <cellStyle name="Normal 8 4 8 2" xfId="30085"/>
    <cellStyle name="Normal 8 4 8 3" xfId="30086"/>
    <cellStyle name="Normal 8 4 9" xfId="30087"/>
    <cellStyle name="Normal 8 4 9 2" xfId="30088"/>
    <cellStyle name="Normal 8 4_Tabell 4.5-4.7" xfId="29833"/>
    <cellStyle name="Normal 8 5" xfId="1730"/>
    <cellStyle name="Normal 8 5 10" xfId="30090"/>
    <cellStyle name="Normal 8 5 10 2" xfId="30091"/>
    <cellStyle name="Normal 8 5 11" xfId="30092"/>
    <cellStyle name="Normal 8 5 12" xfId="30093"/>
    <cellStyle name="Normal 8 5 13" xfId="30094"/>
    <cellStyle name="Normal 8 5 2" xfId="1731"/>
    <cellStyle name="Normal 8 5 2 10" xfId="30096"/>
    <cellStyle name="Normal 8 5 2 11" xfId="30097"/>
    <cellStyle name="Normal 8 5 2 12" xfId="30098"/>
    <cellStyle name="Normal 8 5 2 2" xfId="1732"/>
    <cellStyle name="Normal 8 5 2 2 10" xfId="30100"/>
    <cellStyle name="Normal 8 5 2 2 11" xfId="30101"/>
    <cellStyle name="Normal 8 5 2 2 2" xfId="1733"/>
    <cellStyle name="Normal 8 5 2 2 2 10" xfId="30103"/>
    <cellStyle name="Normal 8 5 2 2 2 2" xfId="1734"/>
    <cellStyle name="Normal 8 5 2 2 2 2 2" xfId="30105"/>
    <cellStyle name="Normal 8 5 2 2 2 2 2 2" xfId="30106"/>
    <cellStyle name="Normal 8 5 2 2 2 2 2 3" xfId="30107"/>
    <cellStyle name="Normal 8 5 2 2 2 2 3" xfId="30108"/>
    <cellStyle name="Normal 8 5 2 2 2 2 3 2" xfId="30109"/>
    <cellStyle name="Normal 8 5 2 2 2 2 3 3" xfId="30110"/>
    <cellStyle name="Normal 8 5 2 2 2 2 4" xfId="30111"/>
    <cellStyle name="Normal 8 5 2 2 2 2 5" xfId="30112"/>
    <cellStyle name="Normal 8 5 2 2 2 2_Tabell 4.5-4.7" xfId="30104"/>
    <cellStyle name="Normal 8 5 2 2 2 3" xfId="30113"/>
    <cellStyle name="Normal 8 5 2 2 2 3 2" xfId="30114"/>
    <cellStyle name="Normal 8 5 2 2 2 3 2 2" xfId="30115"/>
    <cellStyle name="Normal 8 5 2 2 2 3 2 3" xfId="30116"/>
    <cellStyle name="Normal 8 5 2 2 2 3 3" xfId="30117"/>
    <cellStyle name="Normal 8 5 2 2 2 3 3 2" xfId="30118"/>
    <cellStyle name="Normal 8 5 2 2 2 3 3 3" xfId="30119"/>
    <cellStyle name="Normal 8 5 2 2 2 3 4" xfId="30120"/>
    <cellStyle name="Normal 8 5 2 2 2 3 5" xfId="30121"/>
    <cellStyle name="Normal 8 5 2 2 2 4" xfId="30122"/>
    <cellStyle name="Normal 8 5 2 2 2 4 2" xfId="30123"/>
    <cellStyle name="Normal 8 5 2 2 2 4 3" xfId="30124"/>
    <cellStyle name="Normal 8 5 2 2 2 5" xfId="30125"/>
    <cellStyle name="Normal 8 5 2 2 2 5 2" xfId="30126"/>
    <cellStyle name="Normal 8 5 2 2 2 5 3" xfId="30127"/>
    <cellStyle name="Normal 8 5 2 2 2 6" xfId="30128"/>
    <cellStyle name="Normal 8 5 2 2 2 6 2" xfId="30129"/>
    <cellStyle name="Normal 8 5 2 2 2 7" xfId="30130"/>
    <cellStyle name="Normal 8 5 2 2 2 7 2" xfId="30131"/>
    <cellStyle name="Normal 8 5 2 2 2 8" xfId="30132"/>
    <cellStyle name="Normal 8 5 2 2 2 9" xfId="30133"/>
    <cellStyle name="Normal 8 5 2 2 2_Tabell 4.5-4.7" xfId="30102"/>
    <cellStyle name="Normal 8 5 2 2 3" xfId="1735"/>
    <cellStyle name="Normal 8 5 2 2 3 2" xfId="30135"/>
    <cellStyle name="Normal 8 5 2 2 3 2 2" xfId="30136"/>
    <cellStyle name="Normal 8 5 2 2 3 2 3" xfId="30137"/>
    <cellStyle name="Normal 8 5 2 2 3 3" xfId="30138"/>
    <cellStyle name="Normal 8 5 2 2 3 3 2" xfId="30139"/>
    <cellStyle name="Normal 8 5 2 2 3 3 3" xfId="30140"/>
    <cellStyle name="Normal 8 5 2 2 3 4" xfId="30141"/>
    <cellStyle name="Normal 8 5 2 2 3 5" xfId="30142"/>
    <cellStyle name="Normal 8 5 2 2 3_Tabell 4.5-4.7" xfId="30134"/>
    <cellStyle name="Normal 8 5 2 2 4" xfId="30143"/>
    <cellStyle name="Normal 8 5 2 2 4 2" xfId="30144"/>
    <cellStyle name="Normal 8 5 2 2 4 2 2" xfId="30145"/>
    <cellStyle name="Normal 8 5 2 2 4 2 3" xfId="30146"/>
    <cellStyle name="Normal 8 5 2 2 4 3" xfId="30147"/>
    <cellStyle name="Normal 8 5 2 2 4 3 2" xfId="30148"/>
    <cellStyle name="Normal 8 5 2 2 4 3 3" xfId="30149"/>
    <cellStyle name="Normal 8 5 2 2 4 4" xfId="30150"/>
    <cellStyle name="Normal 8 5 2 2 4 5" xfId="30151"/>
    <cellStyle name="Normal 8 5 2 2 5" xfId="30152"/>
    <cellStyle name="Normal 8 5 2 2 5 2" xfId="30153"/>
    <cellStyle name="Normal 8 5 2 2 5 3" xfId="30154"/>
    <cellStyle name="Normal 8 5 2 2 6" xfId="30155"/>
    <cellStyle name="Normal 8 5 2 2 6 2" xfId="30156"/>
    <cellStyle name="Normal 8 5 2 2 6 3" xfId="30157"/>
    <cellStyle name="Normal 8 5 2 2 7" xfId="30158"/>
    <cellStyle name="Normal 8 5 2 2 7 2" xfId="30159"/>
    <cellStyle name="Normal 8 5 2 2 8" xfId="30160"/>
    <cellStyle name="Normal 8 5 2 2 8 2" xfId="30161"/>
    <cellStyle name="Normal 8 5 2 2 9" xfId="30162"/>
    <cellStyle name="Normal 8 5 2 2_Tabell 4.5-4.7" xfId="30099"/>
    <cellStyle name="Normal 8 5 2 3" xfId="1736"/>
    <cellStyle name="Normal 8 5 2 3 10" xfId="30164"/>
    <cellStyle name="Normal 8 5 2 3 2" xfId="1737"/>
    <cellStyle name="Normal 8 5 2 3 2 2" xfId="30166"/>
    <cellStyle name="Normal 8 5 2 3 2 2 2" xfId="30167"/>
    <cellStyle name="Normal 8 5 2 3 2 2 3" xfId="30168"/>
    <cellStyle name="Normal 8 5 2 3 2 3" xfId="30169"/>
    <cellStyle name="Normal 8 5 2 3 2 3 2" xfId="30170"/>
    <cellStyle name="Normal 8 5 2 3 2 3 3" xfId="30171"/>
    <cellStyle name="Normal 8 5 2 3 2 4" xfId="30172"/>
    <cellStyle name="Normal 8 5 2 3 2 5" xfId="30173"/>
    <cellStyle name="Normal 8 5 2 3 2_Tabell 4.5-4.7" xfId="30165"/>
    <cellStyle name="Normal 8 5 2 3 3" xfId="30174"/>
    <cellStyle name="Normal 8 5 2 3 3 2" xfId="30175"/>
    <cellStyle name="Normal 8 5 2 3 3 2 2" xfId="30176"/>
    <cellStyle name="Normal 8 5 2 3 3 2 3" xfId="30177"/>
    <cellStyle name="Normal 8 5 2 3 3 3" xfId="30178"/>
    <cellStyle name="Normal 8 5 2 3 3 3 2" xfId="30179"/>
    <cellStyle name="Normal 8 5 2 3 3 3 3" xfId="30180"/>
    <cellStyle name="Normal 8 5 2 3 3 4" xfId="30181"/>
    <cellStyle name="Normal 8 5 2 3 3 5" xfId="30182"/>
    <cellStyle name="Normal 8 5 2 3 4" xfId="30183"/>
    <cellStyle name="Normal 8 5 2 3 4 2" xfId="30184"/>
    <cellStyle name="Normal 8 5 2 3 4 3" xfId="30185"/>
    <cellStyle name="Normal 8 5 2 3 5" xfId="30186"/>
    <cellStyle name="Normal 8 5 2 3 5 2" xfId="30187"/>
    <cellStyle name="Normal 8 5 2 3 5 3" xfId="30188"/>
    <cellStyle name="Normal 8 5 2 3 6" xfId="30189"/>
    <cellStyle name="Normal 8 5 2 3 6 2" xfId="30190"/>
    <cellStyle name="Normal 8 5 2 3 7" xfId="30191"/>
    <cellStyle name="Normal 8 5 2 3 7 2" xfId="30192"/>
    <cellStyle name="Normal 8 5 2 3 8" xfId="30193"/>
    <cellStyle name="Normal 8 5 2 3 9" xfId="30194"/>
    <cellStyle name="Normal 8 5 2 3_Tabell 4.5-4.7" xfId="30163"/>
    <cellStyle name="Normal 8 5 2 4" xfId="1738"/>
    <cellStyle name="Normal 8 5 2 4 2" xfId="30196"/>
    <cellStyle name="Normal 8 5 2 4 2 2" xfId="30197"/>
    <cellStyle name="Normal 8 5 2 4 2 3" xfId="30198"/>
    <cellStyle name="Normal 8 5 2 4 3" xfId="30199"/>
    <cellStyle name="Normal 8 5 2 4 3 2" xfId="30200"/>
    <cellStyle name="Normal 8 5 2 4 3 3" xfId="30201"/>
    <cellStyle name="Normal 8 5 2 4 4" xfId="30202"/>
    <cellStyle name="Normal 8 5 2 4 5" xfId="30203"/>
    <cellStyle name="Normal 8 5 2 4_Tabell 4.5-4.7" xfId="30195"/>
    <cellStyle name="Normal 8 5 2 5" xfId="30204"/>
    <cellStyle name="Normal 8 5 2 5 2" xfId="30205"/>
    <cellStyle name="Normal 8 5 2 5 2 2" xfId="30206"/>
    <cellStyle name="Normal 8 5 2 5 2 3" xfId="30207"/>
    <cellStyle name="Normal 8 5 2 5 3" xfId="30208"/>
    <cellStyle name="Normal 8 5 2 5 3 2" xfId="30209"/>
    <cellStyle name="Normal 8 5 2 5 3 3" xfId="30210"/>
    <cellStyle name="Normal 8 5 2 5 4" xfId="30211"/>
    <cellStyle name="Normal 8 5 2 5 5" xfId="30212"/>
    <cellStyle name="Normal 8 5 2 6" xfId="30213"/>
    <cellStyle name="Normal 8 5 2 6 2" xfId="30214"/>
    <cellStyle name="Normal 8 5 2 6 3" xfId="30215"/>
    <cellStyle name="Normal 8 5 2 7" xfId="30216"/>
    <cellStyle name="Normal 8 5 2 7 2" xfId="30217"/>
    <cellStyle name="Normal 8 5 2 7 3" xfId="30218"/>
    <cellStyle name="Normal 8 5 2 8" xfId="30219"/>
    <cellStyle name="Normal 8 5 2 8 2" xfId="30220"/>
    <cellStyle name="Normal 8 5 2 9" xfId="30221"/>
    <cellStyle name="Normal 8 5 2 9 2" xfId="30222"/>
    <cellStyle name="Normal 8 5 2_Tabell 4.5-4.7" xfId="30095"/>
    <cellStyle name="Normal 8 5 3" xfId="1739"/>
    <cellStyle name="Normal 8 5 3 10" xfId="30224"/>
    <cellStyle name="Normal 8 5 3 11" xfId="30225"/>
    <cellStyle name="Normal 8 5 3 2" xfId="1740"/>
    <cellStyle name="Normal 8 5 3 2 10" xfId="30227"/>
    <cellStyle name="Normal 8 5 3 2 2" xfId="1741"/>
    <cellStyle name="Normal 8 5 3 2 2 2" xfId="30229"/>
    <cellStyle name="Normal 8 5 3 2 2 2 2" xfId="30230"/>
    <cellStyle name="Normal 8 5 3 2 2 2 3" xfId="30231"/>
    <cellStyle name="Normal 8 5 3 2 2 3" xfId="30232"/>
    <cellStyle name="Normal 8 5 3 2 2 3 2" xfId="30233"/>
    <cellStyle name="Normal 8 5 3 2 2 3 3" xfId="30234"/>
    <cellStyle name="Normal 8 5 3 2 2 4" xfId="30235"/>
    <cellStyle name="Normal 8 5 3 2 2 5" xfId="30236"/>
    <cellStyle name="Normal 8 5 3 2 2_Tabell 4.5-4.7" xfId="30228"/>
    <cellStyle name="Normal 8 5 3 2 3" xfId="30237"/>
    <cellStyle name="Normal 8 5 3 2 3 2" xfId="30238"/>
    <cellStyle name="Normal 8 5 3 2 3 2 2" xfId="30239"/>
    <cellStyle name="Normal 8 5 3 2 3 2 3" xfId="30240"/>
    <cellStyle name="Normal 8 5 3 2 3 3" xfId="30241"/>
    <cellStyle name="Normal 8 5 3 2 3 3 2" xfId="30242"/>
    <cellStyle name="Normal 8 5 3 2 3 3 3" xfId="30243"/>
    <cellStyle name="Normal 8 5 3 2 3 4" xfId="30244"/>
    <cellStyle name="Normal 8 5 3 2 3 5" xfId="30245"/>
    <cellStyle name="Normal 8 5 3 2 4" xfId="30246"/>
    <cellStyle name="Normal 8 5 3 2 4 2" xfId="30247"/>
    <cellStyle name="Normal 8 5 3 2 4 3" xfId="30248"/>
    <cellStyle name="Normal 8 5 3 2 5" xfId="30249"/>
    <cellStyle name="Normal 8 5 3 2 5 2" xfId="30250"/>
    <cellStyle name="Normal 8 5 3 2 5 3" xfId="30251"/>
    <cellStyle name="Normal 8 5 3 2 6" xfId="30252"/>
    <cellStyle name="Normal 8 5 3 2 6 2" xfId="30253"/>
    <cellStyle name="Normal 8 5 3 2 7" xfId="30254"/>
    <cellStyle name="Normal 8 5 3 2 7 2" xfId="30255"/>
    <cellStyle name="Normal 8 5 3 2 8" xfId="30256"/>
    <cellStyle name="Normal 8 5 3 2 9" xfId="30257"/>
    <cellStyle name="Normal 8 5 3 2_Tabell 4.5-4.7" xfId="30226"/>
    <cellStyle name="Normal 8 5 3 3" xfId="1742"/>
    <cellStyle name="Normal 8 5 3 3 2" xfId="30259"/>
    <cellStyle name="Normal 8 5 3 3 2 2" xfId="30260"/>
    <cellStyle name="Normal 8 5 3 3 2 3" xfId="30261"/>
    <cellStyle name="Normal 8 5 3 3 3" xfId="30262"/>
    <cellStyle name="Normal 8 5 3 3 3 2" xfId="30263"/>
    <cellStyle name="Normal 8 5 3 3 3 3" xfId="30264"/>
    <cellStyle name="Normal 8 5 3 3 4" xfId="30265"/>
    <cellStyle name="Normal 8 5 3 3 5" xfId="30266"/>
    <cellStyle name="Normal 8 5 3 3_Tabell 4.5-4.7" xfId="30258"/>
    <cellStyle name="Normal 8 5 3 4" xfId="30267"/>
    <cellStyle name="Normal 8 5 3 4 2" xfId="30268"/>
    <cellStyle name="Normal 8 5 3 4 2 2" xfId="30269"/>
    <cellStyle name="Normal 8 5 3 4 2 3" xfId="30270"/>
    <cellStyle name="Normal 8 5 3 4 3" xfId="30271"/>
    <cellStyle name="Normal 8 5 3 4 3 2" xfId="30272"/>
    <cellStyle name="Normal 8 5 3 4 3 3" xfId="30273"/>
    <cellStyle name="Normal 8 5 3 4 4" xfId="30274"/>
    <cellStyle name="Normal 8 5 3 4 5" xfId="30275"/>
    <cellStyle name="Normal 8 5 3 5" xfId="30276"/>
    <cellStyle name="Normal 8 5 3 5 2" xfId="30277"/>
    <cellStyle name="Normal 8 5 3 5 3" xfId="30278"/>
    <cellStyle name="Normal 8 5 3 6" xfId="30279"/>
    <cellStyle name="Normal 8 5 3 6 2" xfId="30280"/>
    <cellStyle name="Normal 8 5 3 6 3" xfId="30281"/>
    <cellStyle name="Normal 8 5 3 7" xfId="30282"/>
    <cellStyle name="Normal 8 5 3 7 2" xfId="30283"/>
    <cellStyle name="Normal 8 5 3 8" xfId="30284"/>
    <cellStyle name="Normal 8 5 3 8 2" xfId="30285"/>
    <cellStyle name="Normal 8 5 3 9" xfId="30286"/>
    <cellStyle name="Normal 8 5 3_Tabell 4.5-4.7" xfId="30223"/>
    <cellStyle name="Normal 8 5 4" xfId="1743"/>
    <cellStyle name="Normal 8 5 4 10" xfId="30288"/>
    <cellStyle name="Normal 8 5 4 2" xfId="1744"/>
    <cellStyle name="Normal 8 5 4 2 2" xfId="30290"/>
    <cellStyle name="Normal 8 5 4 2 2 2" xfId="30291"/>
    <cellStyle name="Normal 8 5 4 2 2 3" xfId="30292"/>
    <cellStyle name="Normal 8 5 4 2 3" xfId="30293"/>
    <cellStyle name="Normal 8 5 4 2 3 2" xfId="30294"/>
    <cellStyle name="Normal 8 5 4 2 3 3" xfId="30295"/>
    <cellStyle name="Normal 8 5 4 2 4" xfId="30296"/>
    <cellStyle name="Normal 8 5 4 2 5" xfId="30297"/>
    <cellStyle name="Normal 8 5 4 2_Tabell 4.5-4.7" xfId="30289"/>
    <cellStyle name="Normal 8 5 4 3" xfId="30298"/>
    <cellStyle name="Normal 8 5 4 3 2" xfId="30299"/>
    <cellStyle name="Normal 8 5 4 3 2 2" xfId="30300"/>
    <cellStyle name="Normal 8 5 4 3 2 3" xfId="30301"/>
    <cellStyle name="Normal 8 5 4 3 3" xfId="30302"/>
    <cellStyle name="Normal 8 5 4 3 3 2" xfId="30303"/>
    <cellStyle name="Normal 8 5 4 3 3 3" xfId="30304"/>
    <cellStyle name="Normal 8 5 4 3 4" xfId="30305"/>
    <cellStyle name="Normal 8 5 4 3 5" xfId="30306"/>
    <cellStyle name="Normal 8 5 4 4" xfId="30307"/>
    <cellStyle name="Normal 8 5 4 4 2" xfId="30308"/>
    <cellStyle name="Normal 8 5 4 4 3" xfId="30309"/>
    <cellStyle name="Normal 8 5 4 5" xfId="30310"/>
    <cellStyle name="Normal 8 5 4 5 2" xfId="30311"/>
    <cellStyle name="Normal 8 5 4 5 3" xfId="30312"/>
    <cellStyle name="Normal 8 5 4 6" xfId="30313"/>
    <cellStyle name="Normal 8 5 4 6 2" xfId="30314"/>
    <cellStyle name="Normal 8 5 4 7" xfId="30315"/>
    <cellStyle name="Normal 8 5 4 7 2" xfId="30316"/>
    <cellStyle name="Normal 8 5 4 8" xfId="30317"/>
    <cellStyle name="Normal 8 5 4 9" xfId="30318"/>
    <cellStyle name="Normal 8 5 4_Tabell 4.5-4.7" xfId="30287"/>
    <cellStyle name="Normal 8 5 5" xfId="1745"/>
    <cellStyle name="Normal 8 5 5 2" xfId="30320"/>
    <cellStyle name="Normal 8 5 5 2 2" xfId="30321"/>
    <cellStyle name="Normal 8 5 5 2 3" xfId="30322"/>
    <cellStyle name="Normal 8 5 5 3" xfId="30323"/>
    <cellStyle name="Normal 8 5 5 3 2" xfId="30324"/>
    <cellStyle name="Normal 8 5 5 3 3" xfId="30325"/>
    <cellStyle name="Normal 8 5 5 4" xfId="30326"/>
    <cellStyle name="Normal 8 5 5 5" xfId="30327"/>
    <cellStyle name="Normal 8 5 5_Tabell 4.5-4.7" xfId="30319"/>
    <cellStyle name="Normal 8 5 6" xfId="30328"/>
    <cellStyle name="Normal 8 5 6 2" xfId="30329"/>
    <cellStyle name="Normal 8 5 6 2 2" xfId="30330"/>
    <cellStyle name="Normal 8 5 6 2 3" xfId="30331"/>
    <cellStyle name="Normal 8 5 6 3" xfId="30332"/>
    <cellStyle name="Normal 8 5 6 3 2" xfId="30333"/>
    <cellStyle name="Normal 8 5 6 3 3" xfId="30334"/>
    <cellStyle name="Normal 8 5 6 4" xfId="30335"/>
    <cellStyle name="Normal 8 5 6 5" xfId="30336"/>
    <cellStyle name="Normal 8 5 7" xfId="30337"/>
    <cellStyle name="Normal 8 5 7 2" xfId="30338"/>
    <cellStyle name="Normal 8 5 7 3" xfId="30339"/>
    <cellStyle name="Normal 8 5 8" xfId="30340"/>
    <cellStyle name="Normal 8 5 8 2" xfId="30341"/>
    <cellStyle name="Normal 8 5 8 3" xfId="30342"/>
    <cellStyle name="Normal 8 5 9" xfId="30343"/>
    <cellStyle name="Normal 8 5 9 2" xfId="30344"/>
    <cellStyle name="Normal 8 5_Tabell 4.5-4.7" xfId="30089"/>
    <cellStyle name="Normal 8 6" xfId="1746"/>
    <cellStyle name="Normal 8 6 10" xfId="30346"/>
    <cellStyle name="Normal 8 6 11" xfId="30347"/>
    <cellStyle name="Normal 8 6 12" xfId="30348"/>
    <cellStyle name="Normal 8 6 2" xfId="1747"/>
    <cellStyle name="Normal 8 6 2 10" xfId="30350"/>
    <cellStyle name="Normal 8 6 2 11" xfId="30351"/>
    <cellStyle name="Normal 8 6 2 2" xfId="1748"/>
    <cellStyle name="Normal 8 6 2 2 10" xfId="30353"/>
    <cellStyle name="Normal 8 6 2 2 2" xfId="1749"/>
    <cellStyle name="Normal 8 6 2 2 2 2" xfId="30355"/>
    <cellStyle name="Normal 8 6 2 2 2 2 2" xfId="30356"/>
    <cellStyle name="Normal 8 6 2 2 2 2 3" xfId="30357"/>
    <cellStyle name="Normal 8 6 2 2 2 3" xfId="30358"/>
    <cellStyle name="Normal 8 6 2 2 2 3 2" xfId="30359"/>
    <cellStyle name="Normal 8 6 2 2 2 3 3" xfId="30360"/>
    <cellStyle name="Normal 8 6 2 2 2 4" xfId="30361"/>
    <cellStyle name="Normal 8 6 2 2 2 5" xfId="30362"/>
    <cellStyle name="Normal 8 6 2 2 2_Tabell 4.5-4.7" xfId="30354"/>
    <cellStyle name="Normal 8 6 2 2 3" xfId="30363"/>
    <cellStyle name="Normal 8 6 2 2 3 2" xfId="30364"/>
    <cellStyle name="Normal 8 6 2 2 3 2 2" xfId="30365"/>
    <cellStyle name="Normal 8 6 2 2 3 2 3" xfId="30366"/>
    <cellStyle name="Normal 8 6 2 2 3 3" xfId="30367"/>
    <cellStyle name="Normal 8 6 2 2 3 3 2" xfId="30368"/>
    <cellStyle name="Normal 8 6 2 2 3 3 3" xfId="30369"/>
    <cellStyle name="Normal 8 6 2 2 3 4" xfId="30370"/>
    <cellStyle name="Normal 8 6 2 2 3 5" xfId="30371"/>
    <cellStyle name="Normal 8 6 2 2 4" xfId="30372"/>
    <cellStyle name="Normal 8 6 2 2 4 2" xfId="30373"/>
    <cellStyle name="Normal 8 6 2 2 4 3" xfId="30374"/>
    <cellStyle name="Normal 8 6 2 2 5" xfId="30375"/>
    <cellStyle name="Normal 8 6 2 2 5 2" xfId="30376"/>
    <cellStyle name="Normal 8 6 2 2 5 3" xfId="30377"/>
    <cellStyle name="Normal 8 6 2 2 6" xfId="30378"/>
    <cellStyle name="Normal 8 6 2 2 6 2" xfId="30379"/>
    <cellStyle name="Normal 8 6 2 2 7" xfId="30380"/>
    <cellStyle name="Normal 8 6 2 2 7 2" xfId="30381"/>
    <cellStyle name="Normal 8 6 2 2 8" xfId="30382"/>
    <cellStyle name="Normal 8 6 2 2 9" xfId="30383"/>
    <cellStyle name="Normal 8 6 2 2_Tabell 4.5-4.7" xfId="30352"/>
    <cellStyle name="Normal 8 6 2 3" xfId="1750"/>
    <cellStyle name="Normal 8 6 2 3 2" xfId="30385"/>
    <cellStyle name="Normal 8 6 2 3 2 2" xfId="30386"/>
    <cellStyle name="Normal 8 6 2 3 2 3" xfId="30387"/>
    <cellStyle name="Normal 8 6 2 3 3" xfId="30388"/>
    <cellStyle name="Normal 8 6 2 3 3 2" xfId="30389"/>
    <cellStyle name="Normal 8 6 2 3 3 3" xfId="30390"/>
    <cellStyle name="Normal 8 6 2 3 4" xfId="30391"/>
    <cellStyle name="Normal 8 6 2 3 5" xfId="30392"/>
    <cellStyle name="Normal 8 6 2 3_Tabell 4.5-4.7" xfId="30384"/>
    <cellStyle name="Normal 8 6 2 4" xfId="30393"/>
    <cellStyle name="Normal 8 6 2 4 2" xfId="30394"/>
    <cellStyle name="Normal 8 6 2 4 2 2" xfId="30395"/>
    <cellStyle name="Normal 8 6 2 4 2 3" xfId="30396"/>
    <cellStyle name="Normal 8 6 2 4 3" xfId="30397"/>
    <cellStyle name="Normal 8 6 2 4 3 2" xfId="30398"/>
    <cellStyle name="Normal 8 6 2 4 3 3" xfId="30399"/>
    <cellStyle name="Normal 8 6 2 4 4" xfId="30400"/>
    <cellStyle name="Normal 8 6 2 4 5" xfId="30401"/>
    <cellStyle name="Normal 8 6 2 5" xfId="30402"/>
    <cellStyle name="Normal 8 6 2 5 2" xfId="30403"/>
    <cellStyle name="Normal 8 6 2 5 3" xfId="30404"/>
    <cellStyle name="Normal 8 6 2 6" xfId="30405"/>
    <cellStyle name="Normal 8 6 2 6 2" xfId="30406"/>
    <cellStyle name="Normal 8 6 2 6 3" xfId="30407"/>
    <cellStyle name="Normal 8 6 2 7" xfId="30408"/>
    <cellStyle name="Normal 8 6 2 7 2" xfId="30409"/>
    <cellStyle name="Normal 8 6 2 8" xfId="30410"/>
    <cellStyle name="Normal 8 6 2 8 2" xfId="30411"/>
    <cellStyle name="Normal 8 6 2 9" xfId="30412"/>
    <cellStyle name="Normal 8 6 2_Tabell 4.5-4.7" xfId="30349"/>
    <cellStyle name="Normal 8 6 3" xfId="1751"/>
    <cellStyle name="Normal 8 6 3 10" xfId="30414"/>
    <cellStyle name="Normal 8 6 3 2" xfId="1752"/>
    <cellStyle name="Normal 8 6 3 2 2" xfId="30416"/>
    <cellStyle name="Normal 8 6 3 2 2 2" xfId="30417"/>
    <cellStyle name="Normal 8 6 3 2 2 3" xfId="30418"/>
    <cellStyle name="Normal 8 6 3 2 3" xfId="30419"/>
    <cellStyle name="Normal 8 6 3 2 3 2" xfId="30420"/>
    <cellStyle name="Normal 8 6 3 2 3 3" xfId="30421"/>
    <cellStyle name="Normal 8 6 3 2 4" xfId="30422"/>
    <cellStyle name="Normal 8 6 3 2 5" xfId="30423"/>
    <cellStyle name="Normal 8 6 3 2_Tabell 4.5-4.7" xfId="30415"/>
    <cellStyle name="Normal 8 6 3 3" xfId="30424"/>
    <cellStyle name="Normal 8 6 3 3 2" xfId="30425"/>
    <cellStyle name="Normal 8 6 3 3 2 2" xfId="30426"/>
    <cellStyle name="Normal 8 6 3 3 2 3" xfId="30427"/>
    <cellStyle name="Normal 8 6 3 3 3" xfId="30428"/>
    <cellStyle name="Normal 8 6 3 3 3 2" xfId="30429"/>
    <cellStyle name="Normal 8 6 3 3 3 3" xfId="30430"/>
    <cellStyle name="Normal 8 6 3 3 4" xfId="30431"/>
    <cellStyle name="Normal 8 6 3 3 5" xfId="30432"/>
    <cellStyle name="Normal 8 6 3 4" xfId="30433"/>
    <cellStyle name="Normal 8 6 3 4 2" xfId="30434"/>
    <cellStyle name="Normal 8 6 3 4 3" xfId="30435"/>
    <cellStyle name="Normal 8 6 3 5" xfId="30436"/>
    <cellStyle name="Normal 8 6 3 5 2" xfId="30437"/>
    <cellStyle name="Normal 8 6 3 5 3" xfId="30438"/>
    <cellStyle name="Normal 8 6 3 6" xfId="30439"/>
    <cellStyle name="Normal 8 6 3 6 2" xfId="30440"/>
    <cellStyle name="Normal 8 6 3 7" xfId="30441"/>
    <cellStyle name="Normal 8 6 3 7 2" xfId="30442"/>
    <cellStyle name="Normal 8 6 3 8" xfId="30443"/>
    <cellStyle name="Normal 8 6 3 9" xfId="30444"/>
    <cellStyle name="Normal 8 6 3_Tabell 4.5-4.7" xfId="30413"/>
    <cellStyle name="Normal 8 6 4" xfId="1753"/>
    <cellStyle name="Normal 8 6 4 2" xfId="30446"/>
    <cellStyle name="Normal 8 6 4 2 2" xfId="30447"/>
    <cellStyle name="Normal 8 6 4 2 3" xfId="30448"/>
    <cellStyle name="Normal 8 6 4 3" xfId="30449"/>
    <cellStyle name="Normal 8 6 4 3 2" xfId="30450"/>
    <cellStyle name="Normal 8 6 4 3 3" xfId="30451"/>
    <cellStyle name="Normal 8 6 4 4" xfId="30452"/>
    <cellStyle name="Normal 8 6 4 5" xfId="30453"/>
    <cellStyle name="Normal 8 6 4_Tabell 4.5-4.7" xfId="30445"/>
    <cellStyle name="Normal 8 6 5" xfId="30454"/>
    <cellStyle name="Normal 8 6 5 2" xfId="30455"/>
    <cellStyle name="Normal 8 6 5 2 2" xfId="30456"/>
    <cellStyle name="Normal 8 6 5 2 3" xfId="30457"/>
    <cellStyle name="Normal 8 6 5 3" xfId="30458"/>
    <cellStyle name="Normal 8 6 5 3 2" xfId="30459"/>
    <cellStyle name="Normal 8 6 5 3 3" xfId="30460"/>
    <cellStyle name="Normal 8 6 5 4" xfId="30461"/>
    <cellStyle name="Normal 8 6 5 5" xfId="30462"/>
    <cellStyle name="Normal 8 6 6" xfId="30463"/>
    <cellStyle name="Normal 8 6 6 2" xfId="30464"/>
    <cellStyle name="Normal 8 6 6 3" xfId="30465"/>
    <cellStyle name="Normal 8 6 7" xfId="30466"/>
    <cellStyle name="Normal 8 6 7 2" xfId="30467"/>
    <cellStyle name="Normal 8 6 7 3" xfId="30468"/>
    <cellStyle name="Normal 8 6 8" xfId="30469"/>
    <cellStyle name="Normal 8 6 8 2" xfId="30470"/>
    <cellStyle name="Normal 8 6 9" xfId="30471"/>
    <cellStyle name="Normal 8 6 9 2" xfId="30472"/>
    <cellStyle name="Normal 8 6_Tabell 4.5-4.7" xfId="30345"/>
    <cellStyle name="Normal 8 7" xfId="1754"/>
    <cellStyle name="Normal 8 7 10" xfId="30474"/>
    <cellStyle name="Normal 8 7 11" xfId="30475"/>
    <cellStyle name="Normal 8 7 2" xfId="1755"/>
    <cellStyle name="Normal 8 7 2 10" xfId="30477"/>
    <cellStyle name="Normal 8 7 2 2" xfId="1756"/>
    <cellStyle name="Normal 8 7 2 2 2" xfId="30479"/>
    <cellStyle name="Normal 8 7 2 2 2 2" xfId="30480"/>
    <cellStyle name="Normal 8 7 2 2 2 3" xfId="30481"/>
    <cellStyle name="Normal 8 7 2 2 3" xfId="30482"/>
    <cellStyle name="Normal 8 7 2 2 3 2" xfId="30483"/>
    <cellStyle name="Normal 8 7 2 2 3 3" xfId="30484"/>
    <cellStyle name="Normal 8 7 2 2 4" xfId="30485"/>
    <cellStyle name="Normal 8 7 2 2 5" xfId="30486"/>
    <cellStyle name="Normal 8 7 2 2_Tabell 4.5-4.7" xfId="30478"/>
    <cellStyle name="Normal 8 7 2 3" xfId="30487"/>
    <cellStyle name="Normal 8 7 2 3 2" xfId="30488"/>
    <cellStyle name="Normal 8 7 2 3 2 2" xfId="30489"/>
    <cellStyle name="Normal 8 7 2 3 2 3" xfId="30490"/>
    <cellStyle name="Normal 8 7 2 3 3" xfId="30491"/>
    <cellStyle name="Normal 8 7 2 3 3 2" xfId="30492"/>
    <cellStyle name="Normal 8 7 2 3 3 3" xfId="30493"/>
    <cellStyle name="Normal 8 7 2 3 4" xfId="30494"/>
    <cellStyle name="Normal 8 7 2 3 5" xfId="30495"/>
    <cellStyle name="Normal 8 7 2 4" xfId="30496"/>
    <cellStyle name="Normal 8 7 2 4 2" xfId="30497"/>
    <cellStyle name="Normal 8 7 2 4 3" xfId="30498"/>
    <cellStyle name="Normal 8 7 2 5" xfId="30499"/>
    <cellStyle name="Normal 8 7 2 5 2" xfId="30500"/>
    <cellStyle name="Normal 8 7 2 5 3" xfId="30501"/>
    <cellStyle name="Normal 8 7 2 6" xfId="30502"/>
    <cellStyle name="Normal 8 7 2 6 2" xfId="30503"/>
    <cellStyle name="Normal 8 7 2 7" xfId="30504"/>
    <cellStyle name="Normal 8 7 2 7 2" xfId="30505"/>
    <cellStyle name="Normal 8 7 2 8" xfId="30506"/>
    <cellStyle name="Normal 8 7 2 9" xfId="30507"/>
    <cellStyle name="Normal 8 7 2_Tabell 4.5-4.7" xfId="30476"/>
    <cellStyle name="Normal 8 7 3" xfId="1757"/>
    <cellStyle name="Normal 8 7 3 2" xfId="30509"/>
    <cellStyle name="Normal 8 7 3 2 2" xfId="30510"/>
    <cellStyle name="Normal 8 7 3 2 3" xfId="30511"/>
    <cellStyle name="Normal 8 7 3 3" xfId="30512"/>
    <cellStyle name="Normal 8 7 3 3 2" xfId="30513"/>
    <cellStyle name="Normal 8 7 3 3 3" xfId="30514"/>
    <cellStyle name="Normal 8 7 3 4" xfId="30515"/>
    <cellStyle name="Normal 8 7 3 5" xfId="30516"/>
    <cellStyle name="Normal 8 7 3_Tabell 4.5-4.7" xfId="30508"/>
    <cellStyle name="Normal 8 7 4" xfId="30517"/>
    <cellStyle name="Normal 8 7 4 2" xfId="30518"/>
    <cellStyle name="Normal 8 7 4 2 2" xfId="30519"/>
    <cellStyle name="Normal 8 7 4 2 3" xfId="30520"/>
    <cellStyle name="Normal 8 7 4 3" xfId="30521"/>
    <cellStyle name="Normal 8 7 4 3 2" xfId="30522"/>
    <cellStyle name="Normal 8 7 4 3 3" xfId="30523"/>
    <cellStyle name="Normal 8 7 4 4" xfId="30524"/>
    <cellStyle name="Normal 8 7 4 5" xfId="30525"/>
    <cellStyle name="Normal 8 7 5" xfId="30526"/>
    <cellStyle name="Normal 8 7 5 2" xfId="30527"/>
    <cellStyle name="Normal 8 7 5 3" xfId="30528"/>
    <cellStyle name="Normal 8 7 6" xfId="30529"/>
    <cellStyle name="Normal 8 7 6 2" xfId="30530"/>
    <cellStyle name="Normal 8 7 6 3" xfId="30531"/>
    <cellStyle name="Normal 8 7 7" xfId="30532"/>
    <cellStyle name="Normal 8 7 7 2" xfId="30533"/>
    <cellStyle name="Normal 8 7 8" xfId="30534"/>
    <cellStyle name="Normal 8 7 8 2" xfId="30535"/>
    <cellStyle name="Normal 8 7 9" xfId="30536"/>
    <cellStyle name="Normal 8 7_Tabell 4.5-4.7" xfId="30473"/>
    <cellStyle name="Normal 8 8" xfId="1758"/>
    <cellStyle name="Normal 8 8 10" xfId="30538"/>
    <cellStyle name="Normal 8 8 11" xfId="30539"/>
    <cellStyle name="Normal 8 8 2" xfId="1759"/>
    <cellStyle name="Normal 8 8 2 10" xfId="30541"/>
    <cellStyle name="Normal 8 8 2 2" xfId="1760"/>
    <cellStyle name="Normal 8 8 2 2 2" xfId="30543"/>
    <cellStyle name="Normal 8 8 2 2 2 2" xfId="30544"/>
    <cellStyle name="Normal 8 8 2 2 2 3" xfId="30545"/>
    <cellStyle name="Normal 8 8 2 2 3" xfId="30546"/>
    <cellStyle name="Normal 8 8 2 2 3 2" xfId="30547"/>
    <cellStyle name="Normal 8 8 2 2 3 3" xfId="30548"/>
    <cellStyle name="Normal 8 8 2 2 4" xfId="30549"/>
    <cellStyle name="Normal 8 8 2 2 5" xfId="30550"/>
    <cellStyle name="Normal 8 8 2 2_Tabell 4.5-4.7" xfId="30542"/>
    <cellStyle name="Normal 8 8 2 3" xfId="30551"/>
    <cellStyle name="Normal 8 8 2 3 2" xfId="30552"/>
    <cellStyle name="Normal 8 8 2 3 2 2" xfId="30553"/>
    <cellStyle name="Normal 8 8 2 3 2 3" xfId="30554"/>
    <cellStyle name="Normal 8 8 2 3 3" xfId="30555"/>
    <cellStyle name="Normal 8 8 2 3 3 2" xfId="30556"/>
    <cellStyle name="Normal 8 8 2 3 3 3" xfId="30557"/>
    <cellStyle name="Normal 8 8 2 3 4" xfId="30558"/>
    <cellStyle name="Normal 8 8 2 3 5" xfId="30559"/>
    <cellStyle name="Normal 8 8 2 4" xfId="30560"/>
    <cellStyle name="Normal 8 8 2 4 2" xfId="30561"/>
    <cellStyle name="Normal 8 8 2 4 3" xfId="30562"/>
    <cellStyle name="Normal 8 8 2 5" xfId="30563"/>
    <cellStyle name="Normal 8 8 2 5 2" xfId="30564"/>
    <cellStyle name="Normal 8 8 2 5 3" xfId="30565"/>
    <cellStyle name="Normal 8 8 2 6" xfId="30566"/>
    <cellStyle name="Normal 8 8 2 6 2" xfId="30567"/>
    <cellStyle name="Normal 8 8 2 7" xfId="30568"/>
    <cellStyle name="Normal 8 8 2 7 2" xfId="30569"/>
    <cellStyle name="Normal 8 8 2 8" xfId="30570"/>
    <cellStyle name="Normal 8 8 2 9" xfId="30571"/>
    <cellStyle name="Normal 8 8 2_Tabell 4.5-4.7" xfId="30540"/>
    <cellStyle name="Normal 8 8 3" xfId="1761"/>
    <cellStyle name="Normal 8 8 3 2" xfId="30573"/>
    <cellStyle name="Normal 8 8 3 2 2" xfId="30574"/>
    <cellStyle name="Normal 8 8 3 2 3" xfId="30575"/>
    <cellStyle name="Normal 8 8 3 3" xfId="30576"/>
    <cellStyle name="Normal 8 8 3 3 2" xfId="30577"/>
    <cellStyle name="Normal 8 8 3 3 3" xfId="30578"/>
    <cellStyle name="Normal 8 8 3 4" xfId="30579"/>
    <cellStyle name="Normal 8 8 3 5" xfId="30580"/>
    <cellStyle name="Normal 8 8 3_Tabell 4.5-4.7" xfId="30572"/>
    <cellStyle name="Normal 8 8 4" xfId="30581"/>
    <cellStyle name="Normal 8 8 4 2" xfId="30582"/>
    <cellStyle name="Normal 8 8 4 2 2" xfId="30583"/>
    <cellStyle name="Normal 8 8 4 2 3" xfId="30584"/>
    <cellStyle name="Normal 8 8 4 3" xfId="30585"/>
    <cellStyle name="Normal 8 8 4 3 2" xfId="30586"/>
    <cellStyle name="Normal 8 8 4 3 3" xfId="30587"/>
    <cellStyle name="Normal 8 8 4 4" xfId="30588"/>
    <cellStyle name="Normal 8 8 4 5" xfId="30589"/>
    <cellStyle name="Normal 8 8 5" xfId="30590"/>
    <cellStyle name="Normal 8 8 5 2" xfId="30591"/>
    <cellStyle name="Normal 8 8 5 3" xfId="30592"/>
    <cellStyle name="Normal 8 8 6" xfId="30593"/>
    <cellStyle name="Normal 8 8 6 2" xfId="30594"/>
    <cellStyle name="Normal 8 8 6 3" xfId="30595"/>
    <cellStyle name="Normal 8 8 7" xfId="30596"/>
    <cellStyle name="Normal 8 8 7 2" xfId="30597"/>
    <cellStyle name="Normal 8 8 8" xfId="30598"/>
    <cellStyle name="Normal 8 8 8 2" xfId="30599"/>
    <cellStyle name="Normal 8 8 9" xfId="30600"/>
    <cellStyle name="Normal 8 8_Tabell 4.5-4.7" xfId="30537"/>
    <cellStyle name="Normal 8 9" xfId="1762"/>
    <cellStyle name="Normal 8 9 10" xfId="30602"/>
    <cellStyle name="Normal 8 9 2" xfId="1763"/>
    <cellStyle name="Normal 8 9 2 2" xfId="30604"/>
    <cellStyle name="Normal 8 9 2 2 2" xfId="30605"/>
    <cellStyle name="Normal 8 9 2 2 3" xfId="30606"/>
    <cellStyle name="Normal 8 9 2 3" xfId="30607"/>
    <cellStyle name="Normal 8 9 2 3 2" xfId="30608"/>
    <cellStyle name="Normal 8 9 2 3 3" xfId="30609"/>
    <cellStyle name="Normal 8 9 2 4" xfId="30610"/>
    <cellStyle name="Normal 8 9 2 5" xfId="30611"/>
    <cellStyle name="Normal 8 9 2_Tabell 4.5-4.7" xfId="30603"/>
    <cellStyle name="Normal 8 9 3" xfId="30612"/>
    <cellStyle name="Normal 8 9 3 2" xfId="30613"/>
    <cellStyle name="Normal 8 9 3 2 2" xfId="30614"/>
    <cellStyle name="Normal 8 9 3 2 3" xfId="30615"/>
    <cellStyle name="Normal 8 9 3 3" xfId="30616"/>
    <cellStyle name="Normal 8 9 3 3 2" xfId="30617"/>
    <cellStyle name="Normal 8 9 3 3 3" xfId="30618"/>
    <cellStyle name="Normal 8 9 3 4" xfId="30619"/>
    <cellStyle name="Normal 8 9 3 5" xfId="30620"/>
    <cellStyle name="Normal 8 9 4" xfId="30621"/>
    <cellStyle name="Normal 8 9 4 2" xfId="30622"/>
    <cellStyle name="Normal 8 9 4 3" xfId="30623"/>
    <cellStyle name="Normal 8 9 5" xfId="30624"/>
    <cellStyle name="Normal 8 9 5 2" xfId="30625"/>
    <cellStyle name="Normal 8 9 5 3" xfId="30626"/>
    <cellStyle name="Normal 8 9 6" xfId="30627"/>
    <cellStyle name="Normal 8 9 6 2" xfId="30628"/>
    <cellStyle name="Normal 8 9 7" xfId="30629"/>
    <cellStyle name="Normal 8 9 7 2" xfId="30630"/>
    <cellStyle name="Normal 8 9 8" xfId="30631"/>
    <cellStyle name="Normal 8 9 9" xfId="30632"/>
    <cellStyle name="Normal 8 9_Tabell 4.5-4.7" xfId="30601"/>
    <cellStyle name="Normal 8_Tabell 4.5-4.7" xfId="29224"/>
    <cellStyle name="Normal 9" xfId="1764"/>
    <cellStyle name="Normal 9 10" xfId="30634"/>
    <cellStyle name="Normal 9 11" xfId="30635"/>
    <cellStyle name="Normal 9 12" xfId="30636"/>
    <cellStyle name="Normal 9 2" xfId="1765"/>
    <cellStyle name="Normal 9 2 10" xfId="30638"/>
    <cellStyle name="Normal 9 2 2" xfId="1766"/>
    <cellStyle name="Normal 9 2 2 2" xfId="30640"/>
    <cellStyle name="Normal 9 2 2 2 2" xfId="30641"/>
    <cellStyle name="Normal 9 2 2 2 3" xfId="30642"/>
    <cellStyle name="Normal 9 2 2 3" xfId="30643"/>
    <cellStyle name="Normal 9 2 2 3 2" xfId="30644"/>
    <cellStyle name="Normal 9 2 2 3 3" xfId="30645"/>
    <cellStyle name="Normal 9 2 2 4" xfId="30646"/>
    <cellStyle name="Normal 9 2 2 5" xfId="30647"/>
    <cellStyle name="Normal 9 2 2_Tabell 4.5-4.7" xfId="30639"/>
    <cellStyle name="Normal 9 2 3" xfId="30648"/>
    <cellStyle name="Normal 9 2 3 2" xfId="30649"/>
    <cellStyle name="Normal 9 2 3 2 2" xfId="30650"/>
    <cellStyle name="Normal 9 2 3 2 3" xfId="30651"/>
    <cellStyle name="Normal 9 2 3 3" xfId="30652"/>
    <cellStyle name="Normal 9 2 3 3 2" xfId="30653"/>
    <cellStyle name="Normal 9 2 3 3 3" xfId="30654"/>
    <cellStyle name="Normal 9 2 3 4" xfId="30655"/>
    <cellStyle name="Normal 9 2 3 5" xfId="30656"/>
    <cellStyle name="Normal 9 2 4" xfId="30657"/>
    <cellStyle name="Normal 9 2 4 2" xfId="30658"/>
    <cellStyle name="Normal 9 2 4 3" xfId="30659"/>
    <cellStyle name="Normal 9 2 5" xfId="30660"/>
    <cellStyle name="Normal 9 2 5 2" xfId="30661"/>
    <cellStyle name="Normal 9 2 5 3" xfId="30662"/>
    <cellStyle name="Normal 9 2 6" xfId="30663"/>
    <cellStyle name="Normal 9 2 6 2" xfId="30664"/>
    <cellStyle name="Normal 9 2 7" xfId="30665"/>
    <cellStyle name="Normal 9 2 7 2" xfId="30666"/>
    <cellStyle name="Normal 9 2 8" xfId="30667"/>
    <cellStyle name="Normal 9 2 9" xfId="30668"/>
    <cellStyle name="Normal 9 2_Tabell 4.5-4.7" xfId="30637"/>
    <cellStyle name="Normal 9 3" xfId="1767"/>
    <cellStyle name="Normal 9 3 10" xfId="30670"/>
    <cellStyle name="Normal 9 3 2" xfId="1768"/>
    <cellStyle name="Normal 9 3 2 2" xfId="30672"/>
    <cellStyle name="Normal 9 3 2 2 2" xfId="30673"/>
    <cellStyle name="Normal 9 3 2 2 3" xfId="30674"/>
    <cellStyle name="Normal 9 3 2 3" xfId="30675"/>
    <cellStyle name="Normal 9 3 2 3 2" xfId="30676"/>
    <cellStyle name="Normal 9 3 2 3 3" xfId="30677"/>
    <cellStyle name="Normal 9 3 2 4" xfId="30678"/>
    <cellStyle name="Normal 9 3 2 5" xfId="30679"/>
    <cellStyle name="Normal 9 3 2_Tabell 4.5-4.7" xfId="30671"/>
    <cellStyle name="Normal 9 3 3" xfId="30680"/>
    <cellStyle name="Normal 9 3 3 2" xfId="30681"/>
    <cellStyle name="Normal 9 3 3 2 2" xfId="30682"/>
    <cellStyle name="Normal 9 3 3 2 3" xfId="30683"/>
    <cellStyle name="Normal 9 3 3 3" xfId="30684"/>
    <cellStyle name="Normal 9 3 3 3 2" xfId="30685"/>
    <cellStyle name="Normal 9 3 3 3 3" xfId="30686"/>
    <cellStyle name="Normal 9 3 3 4" xfId="30687"/>
    <cellStyle name="Normal 9 3 3 5" xfId="30688"/>
    <cellStyle name="Normal 9 3 4" xfId="30689"/>
    <cellStyle name="Normal 9 3 4 2" xfId="30690"/>
    <cellStyle name="Normal 9 3 4 3" xfId="30691"/>
    <cellStyle name="Normal 9 3 5" xfId="30692"/>
    <cellStyle name="Normal 9 3 5 2" xfId="30693"/>
    <cellStyle name="Normal 9 3 5 3" xfId="30694"/>
    <cellStyle name="Normal 9 3 6" xfId="30695"/>
    <cellStyle name="Normal 9 3 6 2" xfId="30696"/>
    <cellStyle name="Normal 9 3 7" xfId="30697"/>
    <cellStyle name="Normal 9 3 7 2" xfId="30698"/>
    <cellStyle name="Normal 9 3 8" xfId="30699"/>
    <cellStyle name="Normal 9 3 9" xfId="30700"/>
    <cellStyle name="Normal 9 3_Tabell 4.5-4.7" xfId="30669"/>
    <cellStyle name="Normal 9 4" xfId="1769"/>
    <cellStyle name="Normal 9 4 2" xfId="30702"/>
    <cellStyle name="Normal 9 4 2 2" xfId="30703"/>
    <cellStyle name="Normal 9 4 2 3" xfId="30704"/>
    <cellStyle name="Normal 9 4 3" xfId="30705"/>
    <cellStyle name="Normal 9 4 3 2" xfId="30706"/>
    <cellStyle name="Normal 9 4 3 3" xfId="30707"/>
    <cellStyle name="Normal 9 4 4" xfId="30708"/>
    <cellStyle name="Normal 9 4 5" xfId="30709"/>
    <cellStyle name="Normal 9 4_Tabell 4.5-4.7" xfId="30701"/>
    <cellStyle name="Normal 9 5" xfId="2017"/>
    <cellStyle name="Normal 9 5 2" xfId="30711"/>
    <cellStyle name="Normal 9 5 2 2" xfId="30712"/>
    <cellStyle name="Normal 9 5 2 3" xfId="30713"/>
    <cellStyle name="Normal 9 5 3" xfId="30714"/>
    <cellStyle name="Normal 9 5 3 2" xfId="30715"/>
    <cellStyle name="Normal 9 5 3 3" xfId="30716"/>
    <cellStyle name="Normal 9 5 4" xfId="30717"/>
    <cellStyle name="Normal 9 5 5" xfId="30718"/>
    <cellStyle name="Normal 9 5 6" xfId="30719"/>
    <cellStyle name="Normal 9 5_Tabell 4.5-4.7" xfId="30710"/>
    <cellStyle name="Normal 9 6" xfId="30720"/>
    <cellStyle name="Normal 9 6 2" xfId="30721"/>
    <cellStyle name="Normal 9 6 3" xfId="30722"/>
    <cellStyle name="Normal 9 7" xfId="30723"/>
    <cellStyle name="Normal 9 7 2" xfId="30724"/>
    <cellStyle name="Normal 9 7 3" xfId="30725"/>
    <cellStyle name="Normal 9 8" xfId="30726"/>
    <cellStyle name="Normal 9 8 2" xfId="30727"/>
    <cellStyle name="Normal 9 9" xfId="30728"/>
    <cellStyle name="Normal 9 9 2" xfId="30729"/>
    <cellStyle name="Normal 9_Tabell 4.5-4.7" xfId="30633"/>
    <cellStyle name="Normal_Familiebarnehager" xfId="34326"/>
    <cellStyle name="Normal_IN9813" xfId="2003"/>
    <cellStyle name="Percent" xfId="30730"/>
    <cellStyle name="Prosent 2" xfId="5"/>
    <cellStyle name="Prosent 2 10" xfId="1770"/>
    <cellStyle name="Prosent 2 10 2" xfId="30733"/>
    <cellStyle name="Prosent 2 10 2 2" xfId="30734"/>
    <cellStyle name="Prosent 2 10 2 3" xfId="30735"/>
    <cellStyle name="Prosent 2 10 3" xfId="30736"/>
    <cellStyle name="Prosent 2 10 3 2" xfId="30737"/>
    <cellStyle name="Prosent 2 10 3 3" xfId="30738"/>
    <cellStyle name="Prosent 2 10 4" xfId="30739"/>
    <cellStyle name="Prosent 2 10 5" xfId="30740"/>
    <cellStyle name="Prosent 2 10_Tabell 4.5-4.7" xfId="30732"/>
    <cellStyle name="Prosent 2 11" xfId="2029"/>
    <cellStyle name="Prosent 2 11 2" xfId="30742"/>
    <cellStyle name="Prosent 2 11 2 2" xfId="30743"/>
    <cellStyle name="Prosent 2 11 2 3" xfId="30744"/>
    <cellStyle name="Prosent 2 11 3" xfId="30745"/>
    <cellStyle name="Prosent 2 11 3 2" xfId="30746"/>
    <cellStyle name="Prosent 2 11 3 3" xfId="30747"/>
    <cellStyle name="Prosent 2 11 4" xfId="30748"/>
    <cellStyle name="Prosent 2 11 5" xfId="30749"/>
    <cellStyle name="Prosent 2 11 6" xfId="30750"/>
    <cellStyle name="Prosent 2 11_Tabell 4.5-4.7" xfId="30741"/>
    <cellStyle name="Prosent 2 12" xfId="2036"/>
    <cellStyle name="Prosent 2 12 2" xfId="30752"/>
    <cellStyle name="Prosent 2 12 2 2" xfId="30753"/>
    <cellStyle name="Prosent 2 12 2 3" xfId="30754"/>
    <cellStyle name="Prosent 2 12 3" xfId="30755"/>
    <cellStyle name="Prosent 2 12 3 2" xfId="30756"/>
    <cellStyle name="Prosent 2 12 3 3" xfId="30757"/>
    <cellStyle name="Prosent 2 12 4" xfId="30758"/>
    <cellStyle name="Prosent 2 12 5" xfId="30759"/>
    <cellStyle name="Prosent 2 12 6" xfId="30760"/>
    <cellStyle name="Prosent 2 12_Tabell 4.5-4.7" xfId="30751"/>
    <cellStyle name="Prosent 2 13" xfId="2041"/>
    <cellStyle name="Prosent 2 13 2" xfId="30762"/>
    <cellStyle name="Prosent 2 13 3" xfId="30763"/>
    <cellStyle name="Prosent 2 13_Tabell 4.5-4.7" xfId="30761"/>
    <cellStyle name="Prosent 2 14" xfId="2038"/>
    <cellStyle name="Prosent 2 14 2" xfId="4049"/>
    <cellStyle name="Prosent 2 14 3" xfId="30765"/>
    <cellStyle name="Prosent 2 14_Tabell 4.5-4.7" xfId="30764"/>
    <cellStyle name="Prosent 2 15" xfId="30766"/>
    <cellStyle name="Prosent 2 16" xfId="34298"/>
    <cellStyle name="Prosent 2 17" xfId="34301"/>
    <cellStyle name="Prosent 2 18" xfId="34304"/>
    <cellStyle name="Prosent 2 19" xfId="34307"/>
    <cellStyle name="Prosent 2 2" xfId="1771"/>
    <cellStyle name="Prosent 2 2 10" xfId="30768"/>
    <cellStyle name="Prosent 2 2 11" xfId="30769"/>
    <cellStyle name="Prosent 2 2 12" xfId="30770"/>
    <cellStyle name="Prosent 2 2 2" xfId="1772"/>
    <cellStyle name="Prosent 2 2 2 10" xfId="30772"/>
    <cellStyle name="Prosent 2 2 2 11" xfId="30773"/>
    <cellStyle name="Prosent 2 2 2 2" xfId="1773"/>
    <cellStyle name="Prosent 2 2 2 2 10" xfId="30775"/>
    <cellStyle name="Prosent 2 2 2 2 2" xfId="1774"/>
    <cellStyle name="Prosent 2 2 2 2 2 2" xfId="30777"/>
    <cellStyle name="Prosent 2 2 2 2 2 2 2" xfId="30778"/>
    <cellStyle name="Prosent 2 2 2 2 2 2 3" xfId="30779"/>
    <cellStyle name="Prosent 2 2 2 2 2 3" xfId="30780"/>
    <cellStyle name="Prosent 2 2 2 2 2 3 2" xfId="30781"/>
    <cellStyle name="Prosent 2 2 2 2 2 3 3" xfId="30782"/>
    <cellStyle name="Prosent 2 2 2 2 2 4" xfId="30783"/>
    <cellStyle name="Prosent 2 2 2 2 2 5" xfId="30784"/>
    <cellStyle name="Prosent 2 2 2 2 2_Tabell 4.5-4.7" xfId="30776"/>
    <cellStyle name="Prosent 2 2 2 2 3" xfId="30785"/>
    <cellStyle name="Prosent 2 2 2 2 3 2" xfId="30786"/>
    <cellStyle name="Prosent 2 2 2 2 3 2 2" xfId="30787"/>
    <cellStyle name="Prosent 2 2 2 2 3 2 3" xfId="30788"/>
    <cellStyle name="Prosent 2 2 2 2 3 3" xfId="30789"/>
    <cellStyle name="Prosent 2 2 2 2 3 3 2" xfId="30790"/>
    <cellStyle name="Prosent 2 2 2 2 3 3 3" xfId="30791"/>
    <cellStyle name="Prosent 2 2 2 2 3 4" xfId="30792"/>
    <cellStyle name="Prosent 2 2 2 2 3 5" xfId="30793"/>
    <cellStyle name="Prosent 2 2 2 2 4" xfId="30794"/>
    <cellStyle name="Prosent 2 2 2 2 4 2" xfId="30795"/>
    <cellStyle name="Prosent 2 2 2 2 4 3" xfId="30796"/>
    <cellStyle name="Prosent 2 2 2 2 5" xfId="30797"/>
    <cellStyle name="Prosent 2 2 2 2 5 2" xfId="30798"/>
    <cellStyle name="Prosent 2 2 2 2 5 3" xfId="30799"/>
    <cellStyle name="Prosent 2 2 2 2 6" xfId="30800"/>
    <cellStyle name="Prosent 2 2 2 2 6 2" xfId="30801"/>
    <cellStyle name="Prosent 2 2 2 2 7" xfId="30802"/>
    <cellStyle name="Prosent 2 2 2 2 7 2" xfId="30803"/>
    <cellStyle name="Prosent 2 2 2 2 8" xfId="30804"/>
    <cellStyle name="Prosent 2 2 2 2 9" xfId="30805"/>
    <cellStyle name="Prosent 2 2 2 2_Tabell 4.5-4.7" xfId="30774"/>
    <cellStyle name="Prosent 2 2 2 3" xfId="1775"/>
    <cellStyle name="Prosent 2 2 2 3 2" xfId="30807"/>
    <cellStyle name="Prosent 2 2 2 3 2 2" xfId="30808"/>
    <cellStyle name="Prosent 2 2 2 3 2 3" xfId="30809"/>
    <cellStyle name="Prosent 2 2 2 3 3" xfId="30810"/>
    <cellStyle name="Prosent 2 2 2 3 3 2" xfId="30811"/>
    <cellStyle name="Prosent 2 2 2 3 3 3" xfId="30812"/>
    <cellStyle name="Prosent 2 2 2 3 4" xfId="30813"/>
    <cellStyle name="Prosent 2 2 2 3 5" xfId="30814"/>
    <cellStyle name="Prosent 2 2 2 3_Tabell 4.5-4.7" xfId="30806"/>
    <cellStyle name="Prosent 2 2 2 4" xfId="30815"/>
    <cellStyle name="Prosent 2 2 2 4 2" xfId="30816"/>
    <cellStyle name="Prosent 2 2 2 4 2 2" xfId="30817"/>
    <cellStyle name="Prosent 2 2 2 4 2 3" xfId="30818"/>
    <cellStyle name="Prosent 2 2 2 4 3" xfId="30819"/>
    <cellStyle name="Prosent 2 2 2 4 3 2" xfId="30820"/>
    <cellStyle name="Prosent 2 2 2 4 3 3" xfId="30821"/>
    <cellStyle name="Prosent 2 2 2 4 4" xfId="30822"/>
    <cellStyle name="Prosent 2 2 2 4 5" xfId="30823"/>
    <cellStyle name="Prosent 2 2 2 5" xfId="30824"/>
    <cellStyle name="Prosent 2 2 2 5 2" xfId="30825"/>
    <cellStyle name="Prosent 2 2 2 5 3" xfId="30826"/>
    <cellStyle name="Prosent 2 2 2 6" xfId="30827"/>
    <cellStyle name="Prosent 2 2 2 6 2" xfId="30828"/>
    <cellStyle name="Prosent 2 2 2 6 3" xfId="30829"/>
    <cellStyle name="Prosent 2 2 2 7" xfId="30830"/>
    <cellStyle name="Prosent 2 2 2 7 2" xfId="30831"/>
    <cellStyle name="Prosent 2 2 2 8" xfId="30832"/>
    <cellStyle name="Prosent 2 2 2 8 2" xfId="30833"/>
    <cellStyle name="Prosent 2 2 2 9" xfId="30834"/>
    <cellStyle name="Prosent 2 2 2_Tabell 4.5-4.7" xfId="30771"/>
    <cellStyle name="Prosent 2 2 3" xfId="1776"/>
    <cellStyle name="Prosent 2 2 3 10" xfId="30836"/>
    <cellStyle name="Prosent 2 2 3 2" xfId="1777"/>
    <cellStyle name="Prosent 2 2 3 2 2" xfId="30838"/>
    <cellStyle name="Prosent 2 2 3 2 2 2" xfId="30839"/>
    <cellStyle name="Prosent 2 2 3 2 2 3" xfId="30840"/>
    <cellStyle name="Prosent 2 2 3 2 3" xfId="30841"/>
    <cellStyle name="Prosent 2 2 3 2 3 2" xfId="30842"/>
    <cellStyle name="Prosent 2 2 3 2 3 3" xfId="30843"/>
    <cellStyle name="Prosent 2 2 3 2 4" xfId="30844"/>
    <cellStyle name="Prosent 2 2 3 2 5" xfId="30845"/>
    <cellStyle name="Prosent 2 2 3 2_Tabell 4.5-4.7" xfId="30837"/>
    <cellStyle name="Prosent 2 2 3 3" xfId="30846"/>
    <cellStyle name="Prosent 2 2 3 3 2" xfId="30847"/>
    <cellStyle name="Prosent 2 2 3 3 2 2" xfId="30848"/>
    <cellStyle name="Prosent 2 2 3 3 2 3" xfId="30849"/>
    <cellStyle name="Prosent 2 2 3 3 3" xfId="30850"/>
    <cellStyle name="Prosent 2 2 3 3 3 2" xfId="30851"/>
    <cellStyle name="Prosent 2 2 3 3 3 3" xfId="30852"/>
    <cellStyle name="Prosent 2 2 3 3 4" xfId="30853"/>
    <cellStyle name="Prosent 2 2 3 3 5" xfId="30854"/>
    <cellStyle name="Prosent 2 2 3 4" xfId="30855"/>
    <cellStyle name="Prosent 2 2 3 4 2" xfId="30856"/>
    <cellStyle name="Prosent 2 2 3 4 3" xfId="30857"/>
    <cellStyle name="Prosent 2 2 3 5" xfId="30858"/>
    <cellStyle name="Prosent 2 2 3 5 2" xfId="30859"/>
    <cellStyle name="Prosent 2 2 3 5 3" xfId="30860"/>
    <cellStyle name="Prosent 2 2 3 6" xfId="30861"/>
    <cellStyle name="Prosent 2 2 3 6 2" xfId="30862"/>
    <cellStyle name="Prosent 2 2 3 7" xfId="30863"/>
    <cellStyle name="Prosent 2 2 3 7 2" xfId="30864"/>
    <cellStyle name="Prosent 2 2 3 8" xfId="30865"/>
    <cellStyle name="Prosent 2 2 3 9" xfId="30866"/>
    <cellStyle name="Prosent 2 2 3_Tabell 4.5-4.7" xfId="30835"/>
    <cellStyle name="Prosent 2 2 4" xfId="1778"/>
    <cellStyle name="Prosent 2 2 4 2" xfId="30868"/>
    <cellStyle name="Prosent 2 2 4 2 2" xfId="30869"/>
    <cellStyle name="Prosent 2 2 4 2 3" xfId="30870"/>
    <cellStyle name="Prosent 2 2 4 3" xfId="30871"/>
    <cellStyle name="Prosent 2 2 4 3 2" xfId="30872"/>
    <cellStyle name="Prosent 2 2 4 3 3" xfId="30873"/>
    <cellStyle name="Prosent 2 2 4 4" xfId="30874"/>
    <cellStyle name="Prosent 2 2 4 5" xfId="30875"/>
    <cellStyle name="Prosent 2 2 4_Tabell 4.5-4.7" xfId="30867"/>
    <cellStyle name="Prosent 2 2 5" xfId="30876"/>
    <cellStyle name="Prosent 2 2 5 2" xfId="30877"/>
    <cellStyle name="Prosent 2 2 5 2 2" xfId="30878"/>
    <cellStyle name="Prosent 2 2 5 2 3" xfId="30879"/>
    <cellStyle name="Prosent 2 2 5 3" xfId="30880"/>
    <cellStyle name="Prosent 2 2 5 3 2" xfId="30881"/>
    <cellStyle name="Prosent 2 2 5 3 3" xfId="30882"/>
    <cellStyle name="Prosent 2 2 5 4" xfId="30883"/>
    <cellStyle name="Prosent 2 2 5 5" xfId="30884"/>
    <cellStyle name="Prosent 2 2 6" xfId="30885"/>
    <cellStyle name="Prosent 2 2 6 2" xfId="30886"/>
    <cellStyle name="Prosent 2 2 6 3" xfId="30887"/>
    <cellStyle name="Prosent 2 2 7" xfId="30888"/>
    <cellStyle name="Prosent 2 2 7 2" xfId="30889"/>
    <cellStyle name="Prosent 2 2 7 3" xfId="30890"/>
    <cellStyle name="Prosent 2 2 8" xfId="30891"/>
    <cellStyle name="Prosent 2 2 8 2" xfId="30892"/>
    <cellStyle name="Prosent 2 2 9" xfId="30893"/>
    <cellStyle name="Prosent 2 2 9 2" xfId="30894"/>
    <cellStyle name="Prosent 2 2_Tabell 4.5-4.7" xfId="30767"/>
    <cellStyle name="Prosent 2 20" xfId="34310"/>
    <cellStyle name="Prosent 2 21" xfId="34312"/>
    <cellStyle name="Prosent 2 22" xfId="34314"/>
    <cellStyle name="Prosent 2 23" xfId="34316"/>
    <cellStyle name="Prosent 2 24" xfId="34318"/>
    <cellStyle name="Prosent 2 25" xfId="34320"/>
    <cellStyle name="Prosent 2 26" xfId="34322"/>
    <cellStyle name="Prosent 2 27" xfId="34324"/>
    <cellStyle name="Prosent 2 28" xfId="34325"/>
    <cellStyle name="Prosent 2 29" xfId="34342"/>
    <cellStyle name="Prosent 2 3" xfId="1779"/>
    <cellStyle name="Prosent 2 3 10" xfId="30896"/>
    <cellStyle name="Prosent 2 3 11" xfId="30897"/>
    <cellStyle name="Prosent 2 3 12" xfId="30898"/>
    <cellStyle name="Prosent 2 3 2" xfId="1780"/>
    <cellStyle name="Prosent 2 3 2 10" xfId="30900"/>
    <cellStyle name="Prosent 2 3 2 11" xfId="30901"/>
    <cellStyle name="Prosent 2 3 2 2" xfId="1781"/>
    <cellStyle name="Prosent 2 3 2 2 10" xfId="30903"/>
    <cellStyle name="Prosent 2 3 2 2 2" xfId="1782"/>
    <cellStyle name="Prosent 2 3 2 2 2 2" xfId="30905"/>
    <cellStyle name="Prosent 2 3 2 2 2 2 2" xfId="30906"/>
    <cellStyle name="Prosent 2 3 2 2 2 2 3" xfId="30907"/>
    <cellStyle name="Prosent 2 3 2 2 2 3" xfId="30908"/>
    <cellStyle name="Prosent 2 3 2 2 2 3 2" xfId="30909"/>
    <cellStyle name="Prosent 2 3 2 2 2 3 3" xfId="30910"/>
    <cellStyle name="Prosent 2 3 2 2 2 4" xfId="30911"/>
    <cellStyle name="Prosent 2 3 2 2 2 5" xfId="30912"/>
    <cellStyle name="Prosent 2 3 2 2 2_Tabell 4.5-4.7" xfId="30904"/>
    <cellStyle name="Prosent 2 3 2 2 3" xfId="30913"/>
    <cellStyle name="Prosent 2 3 2 2 3 2" xfId="30914"/>
    <cellStyle name="Prosent 2 3 2 2 3 2 2" xfId="30915"/>
    <cellStyle name="Prosent 2 3 2 2 3 2 3" xfId="30916"/>
    <cellStyle name="Prosent 2 3 2 2 3 3" xfId="30917"/>
    <cellStyle name="Prosent 2 3 2 2 3 3 2" xfId="30918"/>
    <cellStyle name="Prosent 2 3 2 2 3 3 3" xfId="30919"/>
    <cellStyle name="Prosent 2 3 2 2 3 4" xfId="30920"/>
    <cellStyle name="Prosent 2 3 2 2 3 5" xfId="30921"/>
    <cellStyle name="Prosent 2 3 2 2 4" xfId="30922"/>
    <cellStyle name="Prosent 2 3 2 2 4 2" xfId="30923"/>
    <cellStyle name="Prosent 2 3 2 2 4 3" xfId="30924"/>
    <cellStyle name="Prosent 2 3 2 2 5" xfId="30925"/>
    <cellStyle name="Prosent 2 3 2 2 5 2" xfId="30926"/>
    <cellStyle name="Prosent 2 3 2 2 5 3" xfId="30927"/>
    <cellStyle name="Prosent 2 3 2 2 6" xfId="30928"/>
    <cellStyle name="Prosent 2 3 2 2 6 2" xfId="30929"/>
    <cellStyle name="Prosent 2 3 2 2 7" xfId="30930"/>
    <cellStyle name="Prosent 2 3 2 2 7 2" xfId="30931"/>
    <cellStyle name="Prosent 2 3 2 2 8" xfId="30932"/>
    <cellStyle name="Prosent 2 3 2 2 9" xfId="30933"/>
    <cellStyle name="Prosent 2 3 2 2_Tabell 4.5-4.7" xfId="30902"/>
    <cellStyle name="Prosent 2 3 2 3" xfId="1783"/>
    <cellStyle name="Prosent 2 3 2 3 2" xfId="30935"/>
    <cellStyle name="Prosent 2 3 2 3 2 2" xfId="30936"/>
    <cellStyle name="Prosent 2 3 2 3 2 3" xfId="30937"/>
    <cellStyle name="Prosent 2 3 2 3 3" xfId="30938"/>
    <cellStyle name="Prosent 2 3 2 3 3 2" xfId="30939"/>
    <cellStyle name="Prosent 2 3 2 3 3 3" xfId="30940"/>
    <cellStyle name="Prosent 2 3 2 3 4" xfId="30941"/>
    <cellStyle name="Prosent 2 3 2 3 5" xfId="30942"/>
    <cellStyle name="Prosent 2 3 2 3_Tabell 4.5-4.7" xfId="30934"/>
    <cellStyle name="Prosent 2 3 2 4" xfId="30943"/>
    <cellStyle name="Prosent 2 3 2 4 2" xfId="30944"/>
    <cellStyle name="Prosent 2 3 2 4 2 2" xfId="30945"/>
    <cellStyle name="Prosent 2 3 2 4 2 3" xfId="30946"/>
    <cellStyle name="Prosent 2 3 2 4 3" xfId="30947"/>
    <cellStyle name="Prosent 2 3 2 4 3 2" xfId="30948"/>
    <cellStyle name="Prosent 2 3 2 4 3 3" xfId="30949"/>
    <cellStyle name="Prosent 2 3 2 4 4" xfId="30950"/>
    <cellStyle name="Prosent 2 3 2 4 5" xfId="30951"/>
    <cellStyle name="Prosent 2 3 2 5" xfId="30952"/>
    <cellStyle name="Prosent 2 3 2 5 2" xfId="30953"/>
    <cellStyle name="Prosent 2 3 2 5 3" xfId="30954"/>
    <cellStyle name="Prosent 2 3 2 6" xfId="30955"/>
    <cellStyle name="Prosent 2 3 2 6 2" xfId="30956"/>
    <cellStyle name="Prosent 2 3 2 6 3" xfId="30957"/>
    <cellStyle name="Prosent 2 3 2 7" xfId="30958"/>
    <cellStyle name="Prosent 2 3 2 7 2" xfId="30959"/>
    <cellStyle name="Prosent 2 3 2 8" xfId="30960"/>
    <cellStyle name="Prosent 2 3 2 8 2" xfId="30961"/>
    <cellStyle name="Prosent 2 3 2 9" xfId="30962"/>
    <cellStyle name="Prosent 2 3 2_Tabell 4.5-4.7" xfId="30899"/>
    <cellStyle name="Prosent 2 3 3" xfId="1784"/>
    <cellStyle name="Prosent 2 3 3 10" xfId="30964"/>
    <cellStyle name="Prosent 2 3 3 2" xfId="1785"/>
    <cellStyle name="Prosent 2 3 3 2 2" xfId="30966"/>
    <cellStyle name="Prosent 2 3 3 2 2 2" xfId="30967"/>
    <cellStyle name="Prosent 2 3 3 2 2 3" xfId="30968"/>
    <cellStyle name="Prosent 2 3 3 2 3" xfId="30969"/>
    <cellStyle name="Prosent 2 3 3 2 3 2" xfId="30970"/>
    <cellStyle name="Prosent 2 3 3 2 3 3" xfId="30971"/>
    <cellStyle name="Prosent 2 3 3 2 4" xfId="30972"/>
    <cellStyle name="Prosent 2 3 3 2 5" xfId="30973"/>
    <cellStyle name="Prosent 2 3 3 2_Tabell 4.5-4.7" xfId="30965"/>
    <cellStyle name="Prosent 2 3 3 3" xfId="30974"/>
    <cellStyle name="Prosent 2 3 3 3 2" xfId="30975"/>
    <cellStyle name="Prosent 2 3 3 3 2 2" xfId="30976"/>
    <cellStyle name="Prosent 2 3 3 3 2 3" xfId="30977"/>
    <cellStyle name="Prosent 2 3 3 3 3" xfId="30978"/>
    <cellStyle name="Prosent 2 3 3 3 3 2" xfId="30979"/>
    <cellStyle name="Prosent 2 3 3 3 3 3" xfId="30980"/>
    <cellStyle name="Prosent 2 3 3 3 4" xfId="30981"/>
    <cellStyle name="Prosent 2 3 3 3 5" xfId="30982"/>
    <cellStyle name="Prosent 2 3 3 4" xfId="30983"/>
    <cellStyle name="Prosent 2 3 3 4 2" xfId="30984"/>
    <cellStyle name="Prosent 2 3 3 4 3" xfId="30985"/>
    <cellStyle name="Prosent 2 3 3 5" xfId="30986"/>
    <cellStyle name="Prosent 2 3 3 5 2" xfId="30987"/>
    <cellStyle name="Prosent 2 3 3 5 3" xfId="30988"/>
    <cellStyle name="Prosent 2 3 3 6" xfId="30989"/>
    <cellStyle name="Prosent 2 3 3 6 2" xfId="30990"/>
    <cellStyle name="Prosent 2 3 3 7" xfId="30991"/>
    <cellStyle name="Prosent 2 3 3 7 2" xfId="30992"/>
    <cellStyle name="Prosent 2 3 3 8" xfId="30993"/>
    <cellStyle name="Prosent 2 3 3 9" xfId="30994"/>
    <cellStyle name="Prosent 2 3 3_Tabell 4.5-4.7" xfId="30963"/>
    <cellStyle name="Prosent 2 3 4" xfId="1786"/>
    <cellStyle name="Prosent 2 3 4 2" xfId="30996"/>
    <cellStyle name="Prosent 2 3 4 2 2" xfId="30997"/>
    <cellStyle name="Prosent 2 3 4 2 3" xfId="30998"/>
    <cellStyle name="Prosent 2 3 4 3" xfId="30999"/>
    <cellStyle name="Prosent 2 3 4 3 2" xfId="31000"/>
    <cellStyle name="Prosent 2 3 4 3 3" xfId="31001"/>
    <cellStyle name="Prosent 2 3 4 4" xfId="31002"/>
    <cellStyle name="Prosent 2 3 4 5" xfId="31003"/>
    <cellStyle name="Prosent 2 3 4_Tabell 4.5-4.7" xfId="30995"/>
    <cellStyle name="Prosent 2 3 5" xfId="31004"/>
    <cellStyle name="Prosent 2 3 5 2" xfId="31005"/>
    <cellStyle name="Prosent 2 3 5 2 2" xfId="31006"/>
    <cellStyle name="Prosent 2 3 5 2 3" xfId="31007"/>
    <cellStyle name="Prosent 2 3 5 3" xfId="31008"/>
    <cellStyle name="Prosent 2 3 5 3 2" xfId="31009"/>
    <cellStyle name="Prosent 2 3 5 3 3" xfId="31010"/>
    <cellStyle name="Prosent 2 3 5 4" xfId="31011"/>
    <cellStyle name="Prosent 2 3 5 5" xfId="31012"/>
    <cellStyle name="Prosent 2 3 6" xfId="31013"/>
    <cellStyle name="Prosent 2 3 6 2" xfId="31014"/>
    <cellStyle name="Prosent 2 3 6 3" xfId="31015"/>
    <cellStyle name="Prosent 2 3 7" xfId="31016"/>
    <cellStyle name="Prosent 2 3 7 2" xfId="31017"/>
    <cellStyle name="Prosent 2 3 7 3" xfId="31018"/>
    <cellStyle name="Prosent 2 3 8" xfId="31019"/>
    <cellStyle name="Prosent 2 3 8 2" xfId="31020"/>
    <cellStyle name="Prosent 2 3 9" xfId="31021"/>
    <cellStyle name="Prosent 2 3 9 2" xfId="31022"/>
    <cellStyle name="Prosent 2 3_Tabell 4.5-4.7" xfId="30895"/>
    <cellStyle name="Prosent 2 30" xfId="34345"/>
    <cellStyle name="Prosent 2 4" xfId="1787"/>
    <cellStyle name="Prosent 2 4 10" xfId="31024"/>
    <cellStyle name="Prosent 2 4 11" xfId="31025"/>
    <cellStyle name="Prosent 2 4 12" xfId="31026"/>
    <cellStyle name="Prosent 2 4 2" xfId="1788"/>
    <cellStyle name="Prosent 2 4 2 10" xfId="31028"/>
    <cellStyle name="Prosent 2 4 2 11" xfId="31029"/>
    <cellStyle name="Prosent 2 4 2 2" xfId="1789"/>
    <cellStyle name="Prosent 2 4 2 2 10" xfId="31031"/>
    <cellStyle name="Prosent 2 4 2 2 2" xfId="1790"/>
    <cellStyle name="Prosent 2 4 2 2 2 2" xfId="31033"/>
    <cellStyle name="Prosent 2 4 2 2 2 2 2" xfId="31034"/>
    <cellStyle name="Prosent 2 4 2 2 2 2 3" xfId="31035"/>
    <cellStyle name="Prosent 2 4 2 2 2 3" xfId="31036"/>
    <cellStyle name="Prosent 2 4 2 2 2 3 2" xfId="31037"/>
    <cellStyle name="Prosent 2 4 2 2 2 3 3" xfId="31038"/>
    <cellStyle name="Prosent 2 4 2 2 2 4" xfId="31039"/>
    <cellStyle name="Prosent 2 4 2 2 2 5" xfId="31040"/>
    <cellStyle name="Prosent 2 4 2 2 2_Tabell 4.5-4.7" xfId="31032"/>
    <cellStyle name="Prosent 2 4 2 2 3" xfId="31041"/>
    <cellStyle name="Prosent 2 4 2 2 3 2" xfId="31042"/>
    <cellStyle name="Prosent 2 4 2 2 3 2 2" xfId="31043"/>
    <cellStyle name="Prosent 2 4 2 2 3 2 3" xfId="31044"/>
    <cellStyle name="Prosent 2 4 2 2 3 3" xfId="31045"/>
    <cellStyle name="Prosent 2 4 2 2 3 3 2" xfId="31046"/>
    <cellStyle name="Prosent 2 4 2 2 3 3 3" xfId="31047"/>
    <cellStyle name="Prosent 2 4 2 2 3 4" xfId="31048"/>
    <cellStyle name="Prosent 2 4 2 2 3 5" xfId="31049"/>
    <cellStyle name="Prosent 2 4 2 2 4" xfId="31050"/>
    <cellStyle name="Prosent 2 4 2 2 4 2" xfId="31051"/>
    <cellStyle name="Prosent 2 4 2 2 4 3" xfId="31052"/>
    <cellStyle name="Prosent 2 4 2 2 5" xfId="31053"/>
    <cellStyle name="Prosent 2 4 2 2 5 2" xfId="31054"/>
    <cellStyle name="Prosent 2 4 2 2 5 3" xfId="31055"/>
    <cellStyle name="Prosent 2 4 2 2 6" xfId="31056"/>
    <cellStyle name="Prosent 2 4 2 2 6 2" xfId="31057"/>
    <cellStyle name="Prosent 2 4 2 2 7" xfId="31058"/>
    <cellStyle name="Prosent 2 4 2 2 7 2" xfId="31059"/>
    <cellStyle name="Prosent 2 4 2 2 8" xfId="31060"/>
    <cellStyle name="Prosent 2 4 2 2 9" xfId="31061"/>
    <cellStyle name="Prosent 2 4 2 2_Tabell 4.5-4.7" xfId="31030"/>
    <cellStyle name="Prosent 2 4 2 3" xfId="1791"/>
    <cellStyle name="Prosent 2 4 2 3 2" xfId="31063"/>
    <cellStyle name="Prosent 2 4 2 3 2 2" xfId="31064"/>
    <cellStyle name="Prosent 2 4 2 3 2 3" xfId="31065"/>
    <cellStyle name="Prosent 2 4 2 3 3" xfId="31066"/>
    <cellStyle name="Prosent 2 4 2 3 3 2" xfId="31067"/>
    <cellStyle name="Prosent 2 4 2 3 3 3" xfId="31068"/>
    <cellStyle name="Prosent 2 4 2 3 4" xfId="31069"/>
    <cellStyle name="Prosent 2 4 2 3 5" xfId="31070"/>
    <cellStyle name="Prosent 2 4 2 3_Tabell 4.5-4.7" xfId="31062"/>
    <cellStyle name="Prosent 2 4 2 4" xfId="31071"/>
    <cellStyle name="Prosent 2 4 2 4 2" xfId="31072"/>
    <cellStyle name="Prosent 2 4 2 4 2 2" xfId="31073"/>
    <cellStyle name="Prosent 2 4 2 4 2 3" xfId="31074"/>
    <cellStyle name="Prosent 2 4 2 4 3" xfId="31075"/>
    <cellStyle name="Prosent 2 4 2 4 3 2" xfId="31076"/>
    <cellStyle name="Prosent 2 4 2 4 3 3" xfId="31077"/>
    <cellStyle name="Prosent 2 4 2 4 4" xfId="31078"/>
    <cellStyle name="Prosent 2 4 2 4 5" xfId="31079"/>
    <cellStyle name="Prosent 2 4 2 5" xfId="31080"/>
    <cellStyle name="Prosent 2 4 2 5 2" xfId="31081"/>
    <cellStyle name="Prosent 2 4 2 5 3" xfId="31082"/>
    <cellStyle name="Prosent 2 4 2 6" xfId="31083"/>
    <cellStyle name="Prosent 2 4 2 6 2" xfId="31084"/>
    <cellStyle name="Prosent 2 4 2 6 3" xfId="31085"/>
    <cellStyle name="Prosent 2 4 2 7" xfId="31086"/>
    <cellStyle name="Prosent 2 4 2 7 2" xfId="31087"/>
    <cellStyle name="Prosent 2 4 2 8" xfId="31088"/>
    <cellStyle name="Prosent 2 4 2 8 2" xfId="31089"/>
    <cellStyle name="Prosent 2 4 2 9" xfId="31090"/>
    <cellStyle name="Prosent 2 4 2_Tabell 4.5-4.7" xfId="31027"/>
    <cellStyle name="Prosent 2 4 3" xfId="1792"/>
    <cellStyle name="Prosent 2 4 3 10" xfId="31092"/>
    <cellStyle name="Prosent 2 4 3 2" xfId="1793"/>
    <cellStyle name="Prosent 2 4 3 2 2" xfId="31094"/>
    <cellStyle name="Prosent 2 4 3 2 2 2" xfId="31095"/>
    <cellStyle name="Prosent 2 4 3 2 2 3" xfId="31096"/>
    <cellStyle name="Prosent 2 4 3 2 3" xfId="31097"/>
    <cellStyle name="Prosent 2 4 3 2 3 2" xfId="31098"/>
    <cellStyle name="Prosent 2 4 3 2 3 3" xfId="31099"/>
    <cellStyle name="Prosent 2 4 3 2 4" xfId="31100"/>
    <cellStyle name="Prosent 2 4 3 2 5" xfId="31101"/>
    <cellStyle name="Prosent 2 4 3 2_Tabell 4.5-4.7" xfId="31093"/>
    <cellStyle name="Prosent 2 4 3 3" xfId="31102"/>
    <cellStyle name="Prosent 2 4 3 3 2" xfId="31103"/>
    <cellStyle name="Prosent 2 4 3 3 2 2" xfId="31104"/>
    <cellStyle name="Prosent 2 4 3 3 2 3" xfId="31105"/>
    <cellStyle name="Prosent 2 4 3 3 3" xfId="31106"/>
    <cellStyle name="Prosent 2 4 3 3 3 2" xfId="31107"/>
    <cellStyle name="Prosent 2 4 3 3 3 3" xfId="31108"/>
    <cellStyle name="Prosent 2 4 3 3 4" xfId="31109"/>
    <cellStyle name="Prosent 2 4 3 3 5" xfId="31110"/>
    <cellStyle name="Prosent 2 4 3 4" xfId="31111"/>
    <cellStyle name="Prosent 2 4 3 4 2" xfId="31112"/>
    <cellStyle name="Prosent 2 4 3 4 3" xfId="31113"/>
    <cellStyle name="Prosent 2 4 3 5" xfId="31114"/>
    <cellStyle name="Prosent 2 4 3 5 2" xfId="31115"/>
    <cellStyle name="Prosent 2 4 3 5 3" xfId="31116"/>
    <cellStyle name="Prosent 2 4 3 6" xfId="31117"/>
    <cellStyle name="Prosent 2 4 3 6 2" xfId="31118"/>
    <cellStyle name="Prosent 2 4 3 7" xfId="31119"/>
    <cellStyle name="Prosent 2 4 3 7 2" xfId="31120"/>
    <cellStyle name="Prosent 2 4 3 8" xfId="31121"/>
    <cellStyle name="Prosent 2 4 3 9" xfId="31122"/>
    <cellStyle name="Prosent 2 4 3_Tabell 4.5-4.7" xfId="31091"/>
    <cellStyle name="Prosent 2 4 4" xfId="1794"/>
    <cellStyle name="Prosent 2 4 4 2" xfId="31124"/>
    <cellStyle name="Prosent 2 4 4 2 2" xfId="31125"/>
    <cellStyle name="Prosent 2 4 4 2 3" xfId="31126"/>
    <cellStyle name="Prosent 2 4 4 3" xfId="31127"/>
    <cellStyle name="Prosent 2 4 4 3 2" xfId="31128"/>
    <cellStyle name="Prosent 2 4 4 3 3" xfId="31129"/>
    <cellStyle name="Prosent 2 4 4 4" xfId="31130"/>
    <cellStyle name="Prosent 2 4 4 5" xfId="31131"/>
    <cellStyle name="Prosent 2 4 4_Tabell 4.5-4.7" xfId="31123"/>
    <cellStyle name="Prosent 2 4 5" xfId="31132"/>
    <cellStyle name="Prosent 2 4 5 2" xfId="31133"/>
    <cellStyle name="Prosent 2 4 5 2 2" xfId="31134"/>
    <cellStyle name="Prosent 2 4 5 2 3" xfId="31135"/>
    <cellStyle name="Prosent 2 4 5 3" xfId="31136"/>
    <cellStyle name="Prosent 2 4 5 3 2" xfId="31137"/>
    <cellStyle name="Prosent 2 4 5 3 3" xfId="31138"/>
    <cellStyle name="Prosent 2 4 5 4" xfId="31139"/>
    <cellStyle name="Prosent 2 4 5 5" xfId="31140"/>
    <cellStyle name="Prosent 2 4 6" xfId="31141"/>
    <cellStyle name="Prosent 2 4 6 2" xfId="31142"/>
    <cellStyle name="Prosent 2 4 6 3" xfId="31143"/>
    <cellStyle name="Prosent 2 4 7" xfId="31144"/>
    <cellStyle name="Prosent 2 4 7 2" xfId="31145"/>
    <cellStyle name="Prosent 2 4 7 3" xfId="31146"/>
    <cellStyle name="Prosent 2 4 8" xfId="31147"/>
    <cellStyle name="Prosent 2 4 8 2" xfId="31148"/>
    <cellStyle name="Prosent 2 4 9" xfId="31149"/>
    <cellStyle name="Prosent 2 4 9 2" xfId="31150"/>
    <cellStyle name="Prosent 2 4_Tabell 4.5-4.7" xfId="31023"/>
    <cellStyle name="Prosent 2 5" xfId="1795"/>
    <cellStyle name="Prosent 2 5 10" xfId="31152"/>
    <cellStyle name="Prosent 2 5 11" xfId="31153"/>
    <cellStyle name="Prosent 2 5 12" xfId="31154"/>
    <cellStyle name="Prosent 2 5 2" xfId="1796"/>
    <cellStyle name="Prosent 2 5 2 10" xfId="31156"/>
    <cellStyle name="Prosent 2 5 2 11" xfId="31157"/>
    <cellStyle name="Prosent 2 5 2 2" xfId="1797"/>
    <cellStyle name="Prosent 2 5 2 2 10" xfId="31159"/>
    <cellStyle name="Prosent 2 5 2 2 2" xfId="1798"/>
    <cellStyle name="Prosent 2 5 2 2 2 2" xfId="31161"/>
    <cellStyle name="Prosent 2 5 2 2 2 2 2" xfId="31162"/>
    <cellStyle name="Prosent 2 5 2 2 2 2 3" xfId="31163"/>
    <cellStyle name="Prosent 2 5 2 2 2 3" xfId="31164"/>
    <cellStyle name="Prosent 2 5 2 2 2 3 2" xfId="31165"/>
    <cellStyle name="Prosent 2 5 2 2 2 3 3" xfId="31166"/>
    <cellStyle name="Prosent 2 5 2 2 2 4" xfId="31167"/>
    <cellStyle name="Prosent 2 5 2 2 2 5" xfId="31168"/>
    <cellStyle name="Prosent 2 5 2 2 2_Tabell 4.5-4.7" xfId="31160"/>
    <cellStyle name="Prosent 2 5 2 2 3" xfId="31169"/>
    <cellStyle name="Prosent 2 5 2 2 3 2" xfId="31170"/>
    <cellStyle name="Prosent 2 5 2 2 3 2 2" xfId="31171"/>
    <cellStyle name="Prosent 2 5 2 2 3 2 3" xfId="31172"/>
    <cellStyle name="Prosent 2 5 2 2 3 3" xfId="31173"/>
    <cellStyle name="Prosent 2 5 2 2 3 3 2" xfId="31174"/>
    <cellStyle name="Prosent 2 5 2 2 3 3 3" xfId="31175"/>
    <cellStyle name="Prosent 2 5 2 2 3 4" xfId="31176"/>
    <cellStyle name="Prosent 2 5 2 2 3 5" xfId="31177"/>
    <cellStyle name="Prosent 2 5 2 2 4" xfId="31178"/>
    <cellStyle name="Prosent 2 5 2 2 4 2" xfId="31179"/>
    <cellStyle name="Prosent 2 5 2 2 4 3" xfId="31180"/>
    <cellStyle name="Prosent 2 5 2 2 5" xfId="31181"/>
    <cellStyle name="Prosent 2 5 2 2 5 2" xfId="31182"/>
    <cellStyle name="Prosent 2 5 2 2 5 3" xfId="31183"/>
    <cellStyle name="Prosent 2 5 2 2 6" xfId="31184"/>
    <cellStyle name="Prosent 2 5 2 2 6 2" xfId="31185"/>
    <cellStyle name="Prosent 2 5 2 2 7" xfId="31186"/>
    <cellStyle name="Prosent 2 5 2 2 7 2" xfId="31187"/>
    <cellStyle name="Prosent 2 5 2 2 8" xfId="31188"/>
    <cellStyle name="Prosent 2 5 2 2 9" xfId="31189"/>
    <cellStyle name="Prosent 2 5 2 2_Tabell 4.5-4.7" xfId="31158"/>
    <cellStyle name="Prosent 2 5 2 3" xfId="1799"/>
    <cellStyle name="Prosent 2 5 2 3 2" xfId="31191"/>
    <cellStyle name="Prosent 2 5 2 3 2 2" xfId="31192"/>
    <cellStyle name="Prosent 2 5 2 3 2 3" xfId="31193"/>
    <cellStyle name="Prosent 2 5 2 3 3" xfId="31194"/>
    <cellStyle name="Prosent 2 5 2 3 3 2" xfId="31195"/>
    <cellStyle name="Prosent 2 5 2 3 3 3" xfId="31196"/>
    <cellStyle name="Prosent 2 5 2 3 4" xfId="31197"/>
    <cellStyle name="Prosent 2 5 2 3 5" xfId="31198"/>
    <cellStyle name="Prosent 2 5 2 3_Tabell 4.5-4.7" xfId="31190"/>
    <cellStyle name="Prosent 2 5 2 4" xfId="31199"/>
    <cellStyle name="Prosent 2 5 2 4 2" xfId="31200"/>
    <cellStyle name="Prosent 2 5 2 4 2 2" xfId="31201"/>
    <cellStyle name="Prosent 2 5 2 4 2 3" xfId="31202"/>
    <cellStyle name="Prosent 2 5 2 4 3" xfId="31203"/>
    <cellStyle name="Prosent 2 5 2 4 3 2" xfId="31204"/>
    <cellStyle name="Prosent 2 5 2 4 3 3" xfId="31205"/>
    <cellStyle name="Prosent 2 5 2 4 4" xfId="31206"/>
    <cellStyle name="Prosent 2 5 2 4 5" xfId="31207"/>
    <cellStyle name="Prosent 2 5 2 5" xfId="31208"/>
    <cellStyle name="Prosent 2 5 2 5 2" xfId="31209"/>
    <cellStyle name="Prosent 2 5 2 5 3" xfId="31210"/>
    <cellStyle name="Prosent 2 5 2 6" xfId="31211"/>
    <cellStyle name="Prosent 2 5 2 6 2" xfId="31212"/>
    <cellStyle name="Prosent 2 5 2 6 3" xfId="31213"/>
    <cellStyle name="Prosent 2 5 2 7" xfId="31214"/>
    <cellStyle name="Prosent 2 5 2 7 2" xfId="31215"/>
    <cellStyle name="Prosent 2 5 2 8" xfId="31216"/>
    <cellStyle name="Prosent 2 5 2 8 2" xfId="31217"/>
    <cellStyle name="Prosent 2 5 2 9" xfId="31218"/>
    <cellStyle name="Prosent 2 5 2_Tabell 4.5-4.7" xfId="31155"/>
    <cellStyle name="Prosent 2 5 3" xfId="1800"/>
    <cellStyle name="Prosent 2 5 3 10" xfId="31220"/>
    <cellStyle name="Prosent 2 5 3 2" xfId="1801"/>
    <cellStyle name="Prosent 2 5 3 2 2" xfId="31222"/>
    <cellStyle name="Prosent 2 5 3 2 2 2" xfId="31223"/>
    <cellStyle name="Prosent 2 5 3 2 2 3" xfId="31224"/>
    <cellStyle name="Prosent 2 5 3 2 3" xfId="31225"/>
    <cellStyle name="Prosent 2 5 3 2 3 2" xfId="31226"/>
    <cellStyle name="Prosent 2 5 3 2 3 3" xfId="31227"/>
    <cellStyle name="Prosent 2 5 3 2 4" xfId="31228"/>
    <cellStyle name="Prosent 2 5 3 2 5" xfId="31229"/>
    <cellStyle name="Prosent 2 5 3 2_Tabell 4.5-4.7" xfId="31221"/>
    <cellStyle name="Prosent 2 5 3 3" xfId="31230"/>
    <cellStyle name="Prosent 2 5 3 3 2" xfId="31231"/>
    <cellStyle name="Prosent 2 5 3 3 2 2" xfId="31232"/>
    <cellStyle name="Prosent 2 5 3 3 2 3" xfId="31233"/>
    <cellStyle name="Prosent 2 5 3 3 3" xfId="31234"/>
    <cellStyle name="Prosent 2 5 3 3 3 2" xfId="31235"/>
    <cellStyle name="Prosent 2 5 3 3 3 3" xfId="31236"/>
    <cellStyle name="Prosent 2 5 3 3 4" xfId="31237"/>
    <cellStyle name="Prosent 2 5 3 3 5" xfId="31238"/>
    <cellStyle name="Prosent 2 5 3 4" xfId="31239"/>
    <cellStyle name="Prosent 2 5 3 4 2" xfId="31240"/>
    <cellStyle name="Prosent 2 5 3 4 3" xfId="31241"/>
    <cellStyle name="Prosent 2 5 3 5" xfId="31242"/>
    <cellStyle name="Prosent 2 5 3 5 2" xfId="31243"/>
    <cellStyle name="Prosent 2 5 3 5 3" xfId="31244"/>
    <cellStyle name="Prosent 2 5 3 6" xfId="31245"/>
    <cellStyle name="Prosent 2 5 3 6 2" xfId="31246"/>
    <cellStyle name="Prosent 2 5 3 7" xfId="31247"/>
    <cellStyle name="Prosent 2 5 3 7 2" xfId="31248"/>
    <cellStyle name="Prosent 2 5 3 8" xfId="31249"/>
    <cellStyle name="Prosent 2 5 3 9" xfId="31250"/>
    <cellStyle name="Prosent 2 5 3_Tabell 4.5-4.7" xfId="31219"/>
    <cellStyle name="Prosent 2 5 4" xfId="1802"/>
    <cellStyle name="Prosent 2 5 4 2" xfId="31252"/>
    <cellStyle name="Prosent 2 5 4 2 2" xfId="31253"/>
    <cellStyle name="Prosent 2 5 4 2 3" xfId="31254"/>
    <cellStyle name="Prosent 2 5 4 3" xfId="31255"/>
    <cellStyle name="Prosent 2 5 4 3 2" xfId="31256"/>
    <cellStyle name="Prosent 2 5 4 3 3" xfId="31257"/>
    <cellStyle name="Prosent 2 5 4 4" xfId="31258"/>
    <cellStyle name="Prosent 2 5 4 5" xfId="31259"/>
    <cellStyle name="Prosent 2 5 4_Tabell 4.5-4.7" xfId="31251"/>
    <cellStyle name="Prosent 2 5 5" xfId="31260"/>
    <cellStyle name="Prosent 2 5 5 2" xfId="31261"/>
    <cellStyle name="Prosent 2 5 5 2 2" xfId="31262"/>
    <cellStyle name="Prosent 2 5 5 2 3" xfId="31263"/>
    <cellStyle name="Prosent 2 5 5 3" xfId="31264"/>
    <cellStyle name="Prosent 2 5 5 3 2" xfId="31265"/>
    <cellStyle name="Prosent 2 5 5 3 3" xfId="31266"/>
    <cellStyle name="Prosent 2 5 5 4" xfId="31267"/>
    <cellStyle name="Prosent 2 5 5 5" xfId="31268"/>
    <cellStyle name="Prosent 2 5 6" xfId="31269"/>
    <cellStyle name="Prosent 2 5 6 2" xfId="31270"/>
    <cellStyle name="Prosent 2 5 6 3" xfId="31271"/>
    <cellStyle name="Prosent 2 5 7" xfId="31272"/>
    <cellStyle name="Prosent 2 5 7 2" xfId="31273"/>
    <cellStyle name="Prosent 2 5 7 3" xfId="31274"/>
    <cellStyle name="Prosent 2 5 8" xfId="31275"/>
    <cellStyle name="Prosent 2 5 8 2" xfId="31276"/>
    <cellStyle name="Prosent 2 5 9" xfId="31277"/>
    <cellStyle name="Prosent 2 5 9 2" xfId="31278"/>
    <cellStyle name="Prosent 2 5_Tabell 4.5-4.7" xfId="31151"/>
    <cellStyle name="Prosent 2 6" xfId="1803"/>
    <cellStyle name="Prosent 2 6 10" xfId="31280"/>
    <cellStyle name="Prosent 2 6 11" xfId="31281"/>
    <cellStyle name="Prosent 2 6 12" xfId="31282"/>
    <cellStyle name="Prosent 2 6 2" xfId="1804"/>
    <cellStyle name="Prosent 2 6 2 10" xfId="31284"/>
    <cellStyle name="Prosent 2 6 2 11" xfId="31285"/>
    <cellStyle name="Prosent 2 6 2 2" xfId="1805"/>
    <cellStyle name="Prosent 2 6 2 2 10" xfId="31287"/>
    <cellStyle name="Prosent 2 6 2 2 2" xfId="1806"/>
    <cellStyle name="Prosent 2 6 2 2 2 2" xfId="31289"/>
    <cellStyle name="Prosent 2 6 2 2 2 2 2" xfId="31290"/>
    <cellStyle name="Prosent 2 6 2 2 2 2 3" xfId="31291"/>
    <cellStyle name="Prosent 2 6 2 2 2 3" xfId="31292"/>
    <cellStyle name="Prosent 2 6 2 2 2 3 2" xfId="31293"/>
    <cellStyle name="Prosent 2 6 2 2 2 3 3" xfId="31294"/>
    <cellStyle name="Prosent 2 6 2 2 2 4" xfId="31295"/>
    <cellStyle name="Prosent 2 6 2 2 2 5" xfId="31296"/>
    <cellStyle name="Prosent 2 6 2 2 2_Tabell 4.5-4.7" xfId="31288"/>
    <cellStyle name="Prosent 2 6 2 2 3" xfId="31297"/>
    <cellStyle name="Prosent 2 6 2 2 3 2" xfId="31298"/>
    <cellStyle name="Prosent 2 6 2 2 3 2 2" xfId="31299"/>
    <cellStyle name="Prosent 2 6 2 2 3 2 3" xfId="31300"/>
    <cellStyle name="Prosent 2 6 2 2 3 3" xfId="31301"/>
    <cellStyle name="Prosent 2 6 2 2 3 3 2" xfId="31302"/>
    <cellStyle name="Prosent 2 6 2 2 3 3 3" xfId="31303"/>
    <cellStyle name="Prosent 2 6 2 2 3 4" xfId="31304"/>
    <cellStyle name="Prosent 2 6 2 2 3 5" xfId="31305"/>
    <cellStyle name="Prosent 2 6 2 2 4" xfId="31306"/>
    <cellStyle name="Prosent 2 6 2 2 4 2" xfId="31307"/>
    <cellStyle name="Prosent 2 6 2 2 4 3" xfId="31308"/>
    <cellStyle name="Prosent 2 6 2 2 5" xfId="31309"/>
    <cellStyle name="Prosent 2 6 2 2 5 2" xfId="31310"/>
    <cellStyle name="Prosent 2 6 2 2 5 3" xfId="31311"/>
    <cellStyle name="Prosent 2 6 2 2 6" xfId="31312"/>
    <cellStyle name="Prosent 2 6 2 2 6 2" xfId="31313"/>
    <cellStyle name="Prosent 2 6 2 2 7" xfId="31314"/>
    <cellStyle name="Prosent 2 6 2 2 7 2" xfId="31315"/>
    <cellStyle name="Prosent 2 6 2 2 8" xfId="31316"/>
    <cellStyle name="Prosent 2 6 2 2 9" xfId="31317"/>
    <cellStyle name="Prosent 2 6 2 2_Tabell 4.5-4.7" xfId="31286"/>
    <cellStyle name="Prosent 2 6 2 3" xfId="1807"/>
    <cellStyle name="Prosent 2 6 2 3 2" xfId="31319"/>
    <cellStyle name="Prosent 2 6 2 3 2 2" xfId="31320"/>
    <cellStyle name="Prosent 2 6 2 3 2 3" xfId="31321"/>
    <cellStyle name="Prosent 2 6 2 3 3" xfId="31322"/>
    <cellStyle name="Prosent 2 6 2 3 3 2" xfId="31323"/>
    <cellStyle name="Prosent 2 6 2 3 3 3" xfId="31324"/>
    <cellStyle name="Prosent 2 6 2 3 4" xfId="31325"/>
    <cellStyle name="Prosent 2 6 2 3 5" xfId="31326"/>
    <cellStyle name="Prosent 2 6 2 3_Tabell 4.5-4.7" xfId="31318"/>
    <cellStyle name="Prosent 2 6 2 4" xfId="31327"/>
    <cellStyle name="Prosent 2 6 2 4 2" xfId="31328"/>
    <cellStyle name="Prosent 2 6 2 4 2 2" xfId="31329"/>
    <cellStyle name="Prosent 2 6 2 4 2 3" xfId="31330"/>
    <cellStyle name="Prosent 2 6 2 4 3" xfId="31331"/>
    <cellStyle name="Prosent 2 6 2 4 3 2" xfId="31332"/>
    <cellStyle name="Prosent 2 6 2 4 3 3" xfId="31333"/>
    <cellStyle name="Prosent 2 6 2 4 4" xfId="31334"/>
    <cellStyle name="Prosent 2 6 2 4 5" xfId="31335"/>
    <cellStyle name="Prosent 2 6 2 5" xfId="31336"/>
    <cellStyle name="Prosent 2 6 2 5 2" xfId="31337"/>
    <cellStyle name="Prosent 2 6 2 5 3" xfId="31338"/>
    <cellStyle name="Prosent 2 6 2 6" xfId="31339"/>
    <cellStyle name="Prosent 2 6 2 6 2" xfId="31340"/>
    <cellStyle name="Prosent 2 6 2 6 3" xfId="31341"/>
    <cellStyle name="Prosent 2 6 2 7" xfId="31342"/>
    <cellStyle name="Prosent 2 6 2 7 2" xfId="31343"/>
    <cellStyle name="Prosent 2 6 2 8" xfId="31344"/>
    <cellStyle name="Prosent 2 6 2 8 2" xfId="31345"/>
    <cellStyle name="Prosent 2 6 2 9" xfId="31346"/>
    <cellStyle name="Prosent 2 6 2_Tabell 4.5-4.7" xfId="31283"/>
    <cellStyle name="Prosent 2 6 3" xfId="1808"/>
    <cellStyle name="Prosent 2 6 3 10" xfId="31348"/>
    <cellStyle name="Prosent 2 6 3 2" xfId="1809"/>
    <cellStyle name="Prosent 2 6 3 2 2" xfId="31350"/>
    <cellStyle name="Prosent 2 6 3 2 2 2" xfId="31351"/>
    <cellStyle name="Prosent 2 6 3 2 2 3" xfId="31352"/>
    <cellStyle name="Prosent 2 6 3 2 3" xfId="31353"/>
    <cellStyle name="Prosent 2 6 3 2 3 2" xfId="31354"/>
    <cellStyle name="Prosent 2 6 3 2 3 3" xfId="31355"/>
    <cellStyle name="Prosent 2 6 3 2 4" xfId="31356"/>
    <cellStyle name="Prosent 2 6 3 2 5" xfId="31357"/>
    <cellStyle name="Prosent 2 6 3 2_Tabell 4.5-4.7" xfId="31349"/>
    <cellStyle name="Prosent 2 6 3 3" xfId="31358"/>
    <cellStyle name="Prosent 2 6 3 3 2" xfId="31359"/>
    <cellStyle name="Prosent 2 6 3 3 2 2" xfId="31360"/>
    <cellStyle name="Prosent 2 6 3 3 2 3" xfId="31361"/>
    <cellStyle name="Prosent 2 6 3 3 3" xfId="31362"/>
    <cellStyle name="Prosent 2 6 3 3 3 2" xfId="31363"/>
    <cellStyle name="Prosent 2 6 3 3 3 3" xfId="31364"/>
    <cellStyle name="Prosent 2 6 3 3 4" xfId="31365"/>
    <cellStyle name="Prosent 2 6 3 3 5" xfId="31366"/>
    <cellStyle name="Prosent 2 6 3 4" xfId="31367"/>
    <cellStyle name="Prosent 2 6 3 4 2" xfId="31368"/>
    <cellStyle name="Prosent 2 6 3 4 3" xfId="31369"/>
    <cellStyle name="Prosent 2 6 3 5" xfId="31370"/>
    <cellStyle name="Prosent 2 6 3 5 2" xfId="31371"/>
    <cellStyle name="Prosent 2 6 3 5 3" xfId="31372"/>
    <cellStyle name="Prosent 2 6 3 6" xfId="31373"/>
    <cellStyle name="Prosent 2 6 3 6 2" xfId="31374"/>
    <cellStyle name="Prosent 2 6 3 7" xfId="31375"/>
    <cellStyle name="Prosent 2 6 3 7 2" xfId="31376"/>
    <cellStyle name="Prosent 2 6 3 8" xfId="31377"/>
    <cellStyle name="Prosent 2 6 3 9" xfId="31378"/>
    <cellStyle name="Prosent 2 6 3_Tabell 4.5-4.7" xfId="31347"/>
    <cellStyle name="Prosent 2 6 4" xfId="1810"/>
    <cellStyle name="Prosent 2 6 4 2" xfId="31380"/>
    <cellStyle name="Prosent 2 6 4 2 2" xfId="31381"/>
    <cellStyle name="Prosent 2 6 4 2 3" xfId="31382"/>
    <cellStyle name="Prosent 2 6 4 3" xfId="31383"/>
    <cellStyle name="Prosent 2 6 4 3 2" xfId="31384"/>
    <cellStyle name="Prosent 2 6 4 3 3" xfId="31385"/>
    <cellStyle name="Prosent 2 6 4 4" xfId="31386"/>
    <cellStyle name="Prosent 2 6 4 5" xfId="31387"/>
    <cellStyle name="Prosent 2 6 4_Tabell 4.5-4.7" xfId="31379"/>
    <cellStyle name="Prosent 2 6 5" xfId="31388"/>
    <cellStyle name="Prosent 2 6 5 2" xfId="31389"/>
    <cellStyle name="Prosent 2 6 5 2 2" xfId="31390"/>
    <cellStyle name="Prosent 2 6 5 2 3" xfId="31391"/>
    <cellStyle name="Prosent 2 6 5 3" xfId="31392"/>
    <cellStyle name="Prosent 2 6 5 3 2" xfId="31393"/>
    <cellStyle name="Prosent 2 6 5 3 3" xfId="31394"/>
    <cellStyle name="Prosent 2 6 5 4" xfId="31395"/>
    <cellStyle name="Prosent 2 6 5 5" xfId="31396"/>
    <cellStyle name="Prosent 2 6 6" xfId="31397"/>
    <cellStyle name="Prosent 2 6 6 2" xfId="31398"/>
    <cellStyle name="Prosent 2 6 6 3" xfId="31399"/>
    <cellStyle name="Prosent 2 6 7" xfId="31400"/>
    <cellStyle name="Prosent 2 6 7 2" xfId="31401"/>
    <cellStyle name="Prosent 2 6 7 3" xfId="31402"/>
    <cellStyle name="Prosent 2 6 8" xfId="31403"/>
    <cellStyle name="Prosent 2 6 8 2" xfId="31404"/>
    <cellStyle name="Prosent 2 6 9" xfId="31405"/>
    <cellStyle name="Prosent 2 6 9 2" xfId="31406"/>
    <cellStyle name="Prosent 2 6_Tabell 4.5-4.7" xfId="31279"/>
    <cellStyle name="Prosent 2 7" xfId="1811"/>
    <cellStyle name="Prosent 2 7 10" xfId="31408"/>
    <cellStyle name="Prosent 2 7 11" xfId="31409"/>
    <cellStyle name="Prosent 2 7 2" xfId="1812"/>
    <cellStyle name="Prosent 2 7 2 10" xfId="31411"/>
    <cellStyle name="Prosent 2 7 2 2" xfId="1813"/>
    <cellStyle name="Prosent 2 7 2 2 2" xfId="31413"/>
    <cellStyle name="Prosent 2 7 2 2 2 2" xfId="31414"/>
    <cellStyle name="Prosent 2 7 2 2 2 3" xfId="31415"/>
    <cellStyle name="Prosent 2 7 2 2 3" xfId="31416"/>
    <cellStyle name="Prosent 2 7 2 2 3 2" xfId="31417"/>
    <cellStyle name="Prosent 2 7 2 2 3 3" xfId="31418"/>
    <cellStyle name="Prosent 2 7 2 2 4" xfId="31419"/>
    <cellStyle name="Prosent 2 7 2 2 5" xfId="31420"/>
    <cellStyle name="Prosent 2 7 2 2_Tabell 4.5-4.7" xfId="31412"/>
    <cellStyle name="Prosent 2 7 2 3" xfId="31421"/>
    <cellStyle name="Prosent 2 7 2 3 2" xfId="31422"/>
    <cellStyle name="Prosent 2 7 2 3 2 2" xfId="31423"/>
    <cellStyle name="Prosent 2 7 2 3 2 3" xfId="31424"/>
    <cellStyle name="Prosent 2 7 2 3 3" xfId="31425"/>
    <cellStyle name="Prosent 2 7 2 3 3 2" xfId="31426"/>
    <cellStyle name="Prosent 2 7 2 3 3 3" xfId="31427"/>
    <cellStyle name="Prosent 2 7 2 3 4" xfId="31428"/>
    <cellStyle name="Prosent 2 7 2 3 5" xfId="31429"/>
    <cellStyle name="Prosent 2 7 2 4" xfId="31430"/>
    <cellStyle name="Prosent 2 7 2 4 2" xfId="31431"/>
    <cellStyle name="Prosent 2 7 2 4 3" xfId="31432"/>
    <cellStyle name="Prosent 2 7 2 5" xfId="31433"/>
    <cellStyle name="Prosent 2 7 2 5 2" xfId="31434"/>
    <cellStyle name="Prosent 2 7 2 5 3" xfId="31435"/>
    <cellStyle name="Prosent 2 7 2 6" xfId="31436"/>
    <cellStyle name="Prosent 2 7 2 6 2" xfId="31437"/>
    <cellStyle name="Prosent 2 7 2 7" xfId="31438"/>
    <cellStyle name="Prosent 2 7 2 7 2" xfId="31439"/>
    <cellStyle name="Prosent 2 7 2 8" xfId="31440"/>
    <cellStyle name="Prosent 2 7 2 9" xfId="31441"/>
    <cellStyle name="Prosent 2 7 2_Tabell 4.5-4.7" xfId="31410"/>
    <cellStyle name="Prosent 2 7 3" xfId="1814"/>
    <cellStyle name="Prosent 2 7 3 2" xfId="31443"/>
    <cellStyle name="Prosent 2 7 3 2 2" xfId="31444"/>
    <cellStyle name="Prosent 2 7 3 2 3" xfId="31445"/>
    <cellStyle name="Prosent 2 7 3 3" xfId="31446"/>
    <cellStyle name="Prosent 2 7 3 3 2" xfId="31447"/>
    <cellStyle name="Prosent 2 7 3 3 3" xfId="31448"/>
    <cellStyle name="Prosent 2 7 3 4" xfId="31449"/>
    <cellStyle name="Prosent 2 7 3 5" xfId="31450"/>
    <cellStyle name="Prosent 2 7 3_Tabell 4.5-4.7" xfId="31442"/>
    <cellStyle name="Prosent 2 7 4" xfId="31451"/>
    <cellStyle name="Prosent 2 7 4 2" xfId="31452"/>
    <cellStyle name="Prosent 2 7 4 2 2" xfId="31453"/>
    <cellStyle name="Prosent 2 7 4 2 3" xfId="31454"/>
    <cellStyle name="Prosent 2 7 4 3" xfId="31455"/>
    <cellStyle name="Prosent 2 7 4 3 2" xfId="31456"/>
    <cellStyle name="Prosent 2 7 4 3 3" xfId="31457"/>
    <cellStyle name="Prosent 2 7 4 4" xfId="31458"/>
    <cellStyle name="Prosent 2 7 4 5" xfId="31459"/>
    <cellStyle name="Prosent 2 7 5" xfId="31460"/>
    <cellStyle name="Prosent 2 7 5 2" xfId="31461"/>
    <cellStyle name="Prosent 2 7 5 3" xfId="31462"/>
    <cellStyle name="Prosent 2 7 6" xfId="31463"/>
    <cellStyle name="Prosent 2 7 6 2" xfId="31464"/>
    <cellStyle name="Prosent 2 7 6 3" xfId="31465"/>
    <cellStyle name="Prosent 2 7 7" xfId="31466"/>
    <cellStyle name="Prosent 2 7 7 2" xfId="31467"/>
    <cellStyle name="Prosent 2 7 8" xfId="31468"/>
    <cellStyle name="Prosent 2 7 8 2" xfId="31469"/>
    <cellStyle name="Prosent 2 7 9" xfId="31470"/>
    <cellStyle name="Prosent 2 7_Tabell 4.5-4.7" xfId="31407"/>
    <cellStyle name="Prosent 2 8" xfId="1815"/>
    <cellStyle name="Prosent 2 8 10" xfId="31472"/>
    <cellStyle name="Prosent 2 8 11" xfId="31473"/>
    <cellStyle name="Prosent 2 8 2" xfId="1816"/>
    <cellStyle name="Prosent 2 8 2 10" xfId="31475"/>
    <cellStyle name="Prosent 2 8 2 2" xfId="1817"/>
    <cellStyle name="Prosent 2 8 2 2 2" xfId="31477"/>
    <cellStyle name="Prosent 2 8 2 2 2 2" xfId="31478"/>
    <cellStyle name="Prosent 2 8 2 2 2 3" xfId="31479"/>
    <cellStyle name="Prosent 2 8 2 2 3" xfId="31480"/>
    <cellStyle name="Prosent 2 8 2 2 3 2" xfId="31481"/>
    <cellStyle name="Prosent 2 8 2 2 3 3" xfId="31482"/>
    <cellStyle name="Prosent 2 8 2 2 4" xfId="31483"/>
    <cellStyle name="Prosent 2 8 2 2 5" xfId="31484"/>
    <cellStyle name="Prosent 2 8 2 2_Tabell 4.5-4.7" xfId="31476"/>
    <cellStyle name="Prosent 2 8 2 3" xfId="31485"/>
    <cellStyle name="Prosent 2 8 2 3 2" xfId="31486"/>
    <cellStyle name="Prosent 2 8 2 3 2 2" xfId="31487"/>
    <cellStyle name="Prosent 2 8 2 3 2 3" xfId="31488"/>
    <cellStyle name="Prosent 2 8 2 3 3" xfId="31489"/>
    <cellStyle name="Prosent 2 8 2 3 3 2" xfId="31490"/>
    <cellStyle name="Prosent 2 8 2 3 3 3" xfId="31491"/>
    <cellStyle name="Prosent 2 8 2 3 4" xfId="31492"/>
    <cellStyle name="Prosent 2 8 2 3 5" xfId="31493"/>
    <cellStyle name="Prosent 2 8 2 4" xfId="31494"/>
    <cellStyle name="Prosent 2 8 2 4 2" xfId="31495"/>
    <cellStyle name="Prosent 2 8 2 4 3" xfId="31496"/>
    <cellStyle name="Prosent 2 8 2 5" xfId="31497"/>
    <cellStyle name="Prosent 2 8 2 5 2" xfId="31498"/>
    <cellStyle name="Prosent 2 8 2 5 3" xfId="31499"/>
    <cellStyle name="Prosent 2 8 2 6" xfId="31500"/>
    <cellStyle name="Prosent 2 8 2 6 2" xfId="31501"/>
    <cellStyle name="Prosent 2 8 2 7" xfId="31502"/>
    <cellStyle name="Prosent 2 8 2 7 2" xfId="31503"/>
    <cellStyle name="Prosent 2 8 2 8" xfId="31504"/>
    <cellStyle name="Prosent 2 8 2 9" xfId="31505"/>
    <cellStyle name="Prosent 2 8 2_Tabell 4.5-4.7" xfId="31474"/>
    <cellStyle name="Prosent 2 8 3" xfId="1818"/>
    <cellStyle name="Prosent 2 8 3 2" xfId="31507"/>
    <cellStyle name="Prosent 2 8 3 2 2" xfId="31508"/>
    <cellStyle name="Prosent 2 8 3 2 3" xfId="31509"/>
    <cellStyle name="Prosent 2 8 3 3" xfId="31510"/>
    <cellStyle name="Prosent 2 8 3 3 2" xfId="31511"/>
    <cellStyle name="Prosent 2 8 3 3 3" xfId="31512"/>
    <cellStyle name="Prosent 2 8 3 4" xfId="31513"/>
    <cellStyle name="Prosent 2 8 3 5" xfId="31514"/>
    <cellStyle name="Prosent 2 8 3_Tabell 4.5-4.7" xfId="31506"/>
    <cellStyle name="Prosent 2 8 4" xfId="31515"/>
    <cellStyle name="Prosent 2 8 4 2" xfId="31516"/>
    <cellStyle name="Prosent 2 8 4 2 2" xfId="31517"/>
    <cellStyle name="Prosent 2 8 4 2 3" xfId="31518"/>
    <cellStyle name="Prosent 2 8 4 3" xfId="31519"/>
    <cellStyle name="Prosent 2 8 4 3 2" xfId="31520"/>
    <cellStyle name="Prosent 2 8 4 3 3" xfId="31521"/>
    <cellStyle name="Prosent 2 8 4 4" xfId="31522"/>
    <cellStyle name="Prosent 2 8 4 5" xfId="31523"/>
    <cellStyle name="Prosent 2 8 5" xfId="31524"/>
    <cellStyle name="Prosent 2 8 5 2" xfId="31525"/>
    <cellStyle name="Prosent 2 8 5 3" xfId="31526"/>
    <cellStyle name="Prosent 2 8 6" xfId="31527"/>
    <cellStyle name="Prosent 2 8 6 2" xfId="31528"/>
    <cellStyle name="Prosent 2 8 6 3" xfId="31529"/>
    <cellStyle name="Prosent 2 8 7" xfId="31530"/>
    <cellStyle name="Prosent 2 8 7 2" xfId="31531"/>
    <cellStyle name="Prosent 2 8 8" xfId="31532"/>
    <cellStyle name="Prosent 2 8 8 2" xfId="31533"/>
    <cellStyle name="Prosent 2 8 9" xfId="31534"/>
    <cellStyle name="Prosent 2 8_Tabell 4.5-4.7" xfId="31471"/>
    <cellStyle name="Prosent 2 9" xfId="1819"/>
    <cellStyle name="Prosent 2_Tabell 4.5-4.7" xfId="30731"/>
    <cellStyle name="Prosent 3" xfId="10"/>
    <cellStyle name="Prosent 3 10" xfId="1820"/>
    <cellStyle name="Prosent 3 10 2" xfId="31537"/>
    <cellStyle name="Prosent 3 10 2 2" xfId="31538"/>
    <cellStyle name="Prosent 3 10 2 3" xfId="31539"/>
    <cellStyle name="Prosent 3 10 3" xfId="31540"/>
    <cellStyle name="Prosent 3 10 3 2" xfId="31541"/>
    <cellStyle name="Prosent 3 10 3 3" xfId="31542"/>
    <cellStyle name="Prosent 3 10 4" xfId="31543"/>
    <cellStyle name="Prosent 3 10 5" xfId="31544"/>
    <cellStyle name="Prosent 3 10_Tabell 4.5-4.7" xfId="31536"/>
    <cellStyle name="Prosent 3 11" xfId="2031"/>
    <cellStyle name="Prosent 3 11 2" xfId="31546"/>
    <cellStyle name="Prosent 3 11 2 2" xfId="31547"/>
    <cellStyle name="Prosent 3 11 2 3" xfId="31548"/>
    <cellStyle name="Prosent 3 11 3" xfId="31549"/>
    <cellStyle name="Prosent 3 11 3 2" xfId="31550"/>
    <cellStyle name="Prosent 3 11 3 3" xfId="31551"/>
    <cellStyle name="Prosent 3 11 4" xfId="31552"/>
    <cellStyle name="Prosent 3 11 5" xfId="31553"/>
    <cellStyle name="Prosent 3 11 6" xfId="31554"/>
    <cellStyle name="Prosent 3 11_Tabell 4.5-4.7" xfId="31545"/>
    <cellStyle name="Prosent 3 12" xfId="2025"/>
    <cellStyle name="Prosent 3 12 2" xfId="31556"/>
    <cellStyle name="Prosent 3 12 3" xfId="31557"/>
    <cellStyle name="Prosent 3 12 4" xfId="31558"/>
    <cellStyle name="Prosent 3 12_Tabell 4.5-4.7" xfId="31555"/>
    <cellStyle name="Prosent 3 13" xfId="31559"/>
    <cellStyle name="Prosent 3 13 2" xfId="31560"/>
    <cellStyle name="Prosent 3 13 3" xfId="31561"/>
    <cellStyle name="Prosent 3 14" xfId="31562"/>
    <cellStyle name="Prosent 3 14 2" xfId="31563"/>
    <cellStyle name="Prosent 3 15" xfId="31564"/>
    <cellStyle name="Prosent 3 15 2" xfId="31565"/>
    <cellStyle name="Prosent 3 16" xfId="31566"/>
    <cellStyle name="Prosent 3 17" xfId="31567"/>
    <cellStyle name="Prosent 3 18" xfId="31568"/>
    <cellStyle name="Prosent 3 2" xfId="11"/>
    <cellStyle name="Prosent 3 2 10" xfId="31570"/>
    <cellStyle name="Prosent 3 2 10 2" xfId="31571"/>
    <cellStyle name="Prosent 3 2 11" xfId="31572"/>
    <cellStyle name="Prosent 3 2 12" xfId="31573"/>
    <cellStyle name="Prosent 3 2 13" xfId="31574"/>
    <cellStyle name="Prosent 3 2 2" xfId="1821"/>
    <cellStyle name="Prosent 3 2 2 10" xfId="31576"/>
    <cellStyle name="Prosent 3 2 2 11" xfId="31577"/>
    <cellStyle name="Prosent 3 2 2 12" xfId="31578"/>
    <cellStyle name="Prosent 3 2 2 2" xfId="1822"/>
    <cellStyle name="Prosent 3 2 2 2 10" xfId="31580"/>
    <cellStyle name="Prosent 3 2 2 2 11" xfId="31581"/>
    <cellStyle name="Prosent 3 2 2 2 2" xfId="1823"/>
    <cellStyle name="Prosent 3 2 2 2 2 10" xfId="31583"/>
    <cellStyle name="Prosent 3 2 2 2 2 2" xfId="1824"/>
    <cellStyle name="Prosent 3 2 2 2 2 2 2" xfId="31585"/>
    <cellStyle name="Prosent 3 2 2 2 2 2 2 2" xfId="31586"/>
    <cellStyle name="Prosent 3 2 2 2 2 2 2 3" xfId="31587"/>
    <cellStyle name="Prosent 3 2 2 2 2 2 3" xfId="31588"/>
    <cellStyle name="Prosent 3 2 2 2 2 2 3 2" xfId="31589"/>
    <cellStyle name="Prosent 3 2 2 2 2 2 3 3" xfId="31590"/>
    <cellStyle name="Prosent 3 2 2 2 2 2 4" xfId="31591"/>
    <cellStyle name="Prosent 3 2 2 2 2 2 5" xfId="31592"/>
    <cellStyle name="Prosent 3 2 2 2 2 2_Tabell 4.5-4.7" xfId="31584"/>
    <cellStyle name="Prosent 3 2 2 2 2 3" xfId="31593"/>
    <cellStyle name="Prosent 3 2 2 2 2 3 2" xfId="31594"/>
    <cellStyle name="Prosent 3 2 2 2 2 3 2 2" xfId="31595"/>
    <cellStyle name="Prosent 3 2 2 2 2 3 2 3" xfId="31596"/>
    <cellStyle name="Prosent 3 2 2 2 2 3 3" xfId="31597"/>
    <cellStyle name="Prosent 3 2 2 2 2 3 3 2" xfId="31598"/>
    <cellStyle name="Prosent 3 2 2 2 2 3 3 3" xfId="31599"/>
    <cellStyle name="Prosent 3 2 2 2 2 3 4" xfId="31600"/>
    <cellStyle name="Prosent 3 2 2 2 2 3 5" xfId="31601"/>
    <cellStyle name="Prosent 3 2 2 2 2 4" xfId="31602"/>
    <cellStyle name="Prosent 3 2 2 2 2 4 2" xfId="31603"/>
    <cellStyle name="Prosent 3 2 2 2 2 4 3" xfId="31604"/>
    <cellStyle name="Prosent 3 2 2 2 2 5" xfId="31605"/>
    <cellStyle name="Prosent 3 2 2 2 2 5 2" xfId="31606"/>
    <cellStyle name="Prosent 3 2 2 2 2 5 3" xfId="31607"/>
    <cellStyle name="Prosent 3 2 2 2 2 6" xfId="31608"/>
    <cellStyle name="Prosent 3 2 2 2 2 6 2" xfId="31609"/>
    <cellStyle name="Prosent 3 2 2 2 2 7" xfId="31610"/>
    <cellStyle name="Prosent 3 2 2 2 2 7 2" xfId="31611"/>
    <cellStyle name="Prosent 3 2 2 2 2 8" xfId="31612"/>
    <cellStyle name="Prosent 3 2 2 2 2 9" xfId="31613"/>
    <cellStyle name="Prosent 3 2 2 2 2_Tabell 4.5-4.7" xfId="31582"/>
    <cellStyle name="Prosent 3 2 2 2 3" xfId="1825"/>
    <cellStyle name="Prosent 3 2 2 2 3 2" xfId="31615"/>
    <cellStyle name="Prosent 3 2 2 2 3 2 2" xfId="31616"/>
    <cellStyle name="Prosent 3 2 2 2 3 2 3" xfId="31617"/>
    <cellStyle name="Prosent 3 2 2 2 3 3" xfId="31618"/>
    <cellStyle name="Prosent 3 2 2 2 3 3 2" xfId="31619"/>
    <cellStyle name="Prosent 3 2 2 2 3 3 3" xfId="31620"/>
    <cellStyle name="Prosent 3 2 2 2 3 4" xfId="31621"/>
    <cellStyle name="Prosent 3 2 2 2 3 5" xfId="31622"/>
    <cellStyle name="Prosent 3 2 2 2 3_Tabell 4.5-4.7" xfId="31614"/>
    <cellStyle name="Prosent 3 2 2 2 4" xfId="31623"/>
    <cellStyle name="Prosent 3 2 2 2 4 2" xfId="31624"/>
    <cellStyle name="Prosent 3 2 2 2 4 2 2" xfId="31625"/>
    <cellStyle name="Prosent 3 2 2 2 4 2 3" xfId="31626"/>
    <cellStyle name="Prosent 3 2 2 2 4 3" xfId="31627"/>
    <cellStyle name="Prosent 3 2 2 2 4 3 2" xfId="31628"/>
    <cellStyle name="Prosent 3 2 2 2 4 3 3" xfId="31629"/>
    <cellStyle name="Prosent 3 2 2 2 4 4" xfId="31630"/>
    <cellStyle name="Prosent 3 2 2 2 4 5" xfId="31631"/>
    <cellStyle name="Prosent 3 2 2 2 5" xfId="31632"/>
    <cellStyle name="Prosent 3 2 2 2 5 2" xfId="31633"/>
    <cellStyle name="Prosent 3 2 2 2 5 3" xfId="31634"/>
    <cellStyle name="Prosent 3 2 2 2 6" xfId="31635"/>
    <cellStyle name="Prosent 3 2 2 2 6 2" xfId="31636"/>
    <cellStyle name="Prosent 3 2 2 2 6 3" xfId="31637"/>
    <cellStyle name="Prosent 3 2 2 2 7" xfId="31638"/>
    <cellStyle name="Prosent 3 2 2 2 7 2" xfId="31639"/>
    <cellStyle name="Prosent 3 2 2 2 8" xfId="31640"/>
    <cellStyle name="Prosent 3 2 2 2 8 2" xfId="31641"/>
    <cellStyle name="Prosent 3 2 2 2 9" xfId="31642"/>
    <cellStyle name="Prosent 3 2 2 2_Tabell 4.5-4.7" xfId="31579"/>
    <cellStyle name="Prosent 3 2 2 3" xfId="1826"/>
    <cellStyle name="Prosent 3 2 2 3 10" xfId="31644"/>
    <cellStyle name="Prosent 3 2 2 3 2" xfId="1827"/>
    <cellStyle name="Prosent 3 2 2 3 2 2" xfId="31646"/>
    <cellStyle name="Prosent 3 2 2 3 2 2 2" xfId="31647"/>
    <cellStyle name="Prosent 3 2 2 3 2 2 3" xfId="31648"/>
    <cellStyle name="Prosent 3 2 2 3 2 3" xfId="31649"/>
    <cellStyle name="Prosent 3 2 2 3 2 3 2" xfId="31650"/>
    <cellStyle name="Prosent 3 2 2 3 2 3 3" xfId="31651"/>
    <cellStyle name="Prosent 3 2 2 3 2 4" xfId="31652"/>
    <cellStyle name="Prosent 3 2 2 3 2 5" xfId="31653"/>
    <cellStyle name="Prosent 3 2 2 3 2_Tabell 4.5-4.7" xfId="31645"/>
    <cellStyle name="Prosent 3 2 2 3 3" xfId="31654"/>
    <cellStyle name="Prosent 3 2 2 3 3 2" xfId="31655"/>
    <cellStyle name="Prosent 3 2 2 3 3 2 2" xfId="31656"/>
    <cellStyle name="Prosent 3 2 2 3 3 2 3" xfId="31657"/>
    <cellStyle name="Prosent 3 2 2 3 3 3" xfId="31658"/>
    <cellStyle name="Prosent 3 2 2 3 3 3 2" xfId="31659"/>
    <cellStyle name="Prosent 3 2 2 3 3 3 3" xfId="31660"/>
    <cellStyle name="Prosent 3 2 2 3 3 4" xfId="31661"/>
    <cellStyle name="Prosent 3 2 2 3 3 5" xfId="31662"/>
    <cellStyle name="Prosent 3 2 2 3 4" xfId="31663"/>
    <cellStyle name="Prosent 3 2 2 3 4 2" xfId="31664"/>
    <cellStyle name="Prosent 3 2 2 3 4 3" xfId="31665"/>
    <cellStyle name="Prosent 3 2 2 3 5" xfId="31666"/>
    <cellStyle name="Prosent 3 2 2 3 5 2" xfId="31667"/>
    <cellStyle name="Prosent 3 2 2 3 5 3" xfId="31668"/>
    <cellStyle name="Prosent 3 2 2 3 6" xfId="31669"/>
    <cellStyle name="Prosent 3 2 2 3 6 2" xfId="31670"/>
    <cellStyle name="Prosent 3 2 2 3 7" xfId="31671"/>
    <cellStyle name="Prosent 3 2 2 3 7 2" xfId="31672"/>
    <cellStyle name="Prosent 3 2 2 3 8" xfId="31673"/>
    <cellStyle name="Prosent 3 2 2 3 9" xfId="31674"/>
    <cellStyle name="Prosent 3 2 2 3_Tabell 4.5-4.7" xfId="31643"/>
    <cellStyle name="Prosent 3 2 2 4" xfId="1828"/>
    <cellStyle name="Prosent 3 2 2 4 2" xfId="31676"/>
    <cellStyle name="Prosent 3 2 2 4 2 2" xfId="31677"/>
    <cellStyle name="Prosent 3 2 2 4 2 3" xfId="31678"/>
    <cellStyle name="Prosent 3 2 2 4 3" xfId="31679"/>
    <cellStyle name="Prosent 3 2 2 4 3 2" xfId="31680"/>
    <cellStyle name="Prosent 3 2 2 4 3 3" xfId="31681"/>
    <cellStyle name="Prosent 3 2 2 4 4" xfId="31682"/>
    <cellStyle name="Prosent 3 2 2 4 5" xfId="31683"/>
    <cellStyle name="Prosent 3 2 2 4_Tabell 4.5-4.7" xfId="31675"/>
    <cellStyle name="Prosent 3 2 2 5" xfId="31684"/>
    <cellStyle name="Prosent 3 2 2 5 2" xfId="31685"/>
    <cellStyle name="Prosent 3 2 2 5 2 2" xfId="31686"/>
    <cellStyle name="Prosent 3 2 2 5 2 3" xfId="31687"/>
    <cellStyle name="Prosent 3 2 2 5 3" xfId="31688"/>
    <cellStyle name="Prosent 3 2 2 5 3 2" xfId="31689"/>
    <cellStyle name="Prosent 3 2 2 5 3 3" xfId="31690"/>
    <cellStyle name="Prosent 3 2 2 5 4" xfId="31691"/>
    <cellStyle name="Prosent 3 2 2 5 5" xfId="31692"/>
    <cellStyle name="Prosent 3 2 2 6" xfId="31693"/>
    <cellStyle name="Prosent 3 2 2 6 2" xfId="31694"/>
    <cellStyle name="Prosent 3 2 2 6 3" xfId="31695"/>
    <cellStyle name="Prosent 3 2 2 7" xfId="31696"/>
    <cellStyle name="Prosent 3 2 2 7 2" xfId="31697"/>
    <cellStyle name="Prosent 3 2 2 7 3" xfId="31698"/>
    <cellStyle name="Prosent 3 2 2 8" xfId="31699"/>
    <cellStyle name="Prosent 3 2 2 8 2" xfId="31700"/>
    <cellStyle name="Prosent 3 2 2 9" xfId="31701"/>
    <cellStyle name="Prosent 3 2 2 9 2" xfId="31702"/>
    <cellStyle name="Prosent 3 2 2_Tabell 4.5-4.7" xfId="31575"/>
    <cellStyle name="Prosent 3 2 3" xfId="1829"/>
    <cellStyle name="Prosent 3 2 3 10" xfId="31704"/>
    <cellStyle name="Prosent 3 2 3 11" xfId="31705"/>
    <cellStyle name="Prosent 3 2 3 2" xfId="1830"/>
    <cellStyle name="Prosent 3 2 3 2 10" xfId="31707"/>
    <cellStyle name="Prosent 3 2 3 2 2" xfId="1831"/>
    <cellStyle name="Prosent 3 2 3 2 2 2" xfId="31709"/>
    <cellStyle name="Prosent 3 2 3 2 2 2 2" xfId="31710"/>
    <cellStyle name="Prosent 3 2 3 2 2 2 3" xfId="31711"/>
    <cellStyle name="Prosent 3 2 3 2 2 3" xfId="31712"/>
    <cellStyle name="Prosent 3 2 3 2 2 3 2" xfId="31713"/>
    <cellStyle name="Prosent 3 2 3 2 2 3 3" xfId="31714"/>
    <cellStyle name="Prosent 3 2 3 2 2 4" xfId="31715"/>
    <cellStyle name="Prosent 3 2 3 2 2 5" xfId="31716"/>
    <cellStyle name="Prosent 3 2 3 2 2_Tabell 4.5-4.7" xfId="31708"/>
    <cellStyle name="Prosent 3 2 3 2 3" xfId="31717"/>
    <cellStyle name="Prosent 3 2 3 2 3 2" xfId="31718"/>
    <cellStyle name="Prosent 3 2 3 2 3 2 2" xfId="31719"/>
    <cellStyle name="Prosent 3 2 3 2 3 2 3" xfId="31720"/>
    <cellStyle name="Prosent 3 2 3 2 3 3" xfId="31721"/>
    <cellStyle name="Prosent 3 2 3 2 3 3 2" xfId="31722"/>
    <cellStyle name="Prosent 3 2 3 2 3 3 3" xfId="31723"/>
    <cellStyle name="Prosent 3 2 3 2 3 4" xfId="31724"/>
    <cellStyle name="Prosent 3 2 3 2 3 5" xfId="31725"/>
    <cellStyle name="Prosent 3 2 3 2 4" xfId="31726"/>
    <cellStyle name="Prosent 3 2 3 2 4 2" xfId="31727"/>
    <cellStyle name="Prosent 3 2 3 2 4 3" xfId="31728"/>
    <cellStyle name="Prosent 3 2 3 2 5" xfId="31729"/>
    <cellStyle name="Prosent 3 2 3 2 5 2" xfId="31730"/>
    <cellStyle name="Prosent 3 2 3 2 5 3" xfId="31731"/>
    <cellStyle name="Prosent 3 2 3 2 6" xfId="31732"/>
    <cellStyle name="Prosent 3 2 3 2 6 2" xfId="31733"/>
    <cellStyle name="Prosent 3 2 3 2 7" xfId="31734"/>
    <cellStyle name="Prosent 3 2 3 2 7 2" xfId="31735"/>
    <cellStyle name="Prosent 3 2 3 2 8" xfId="31736"/>
    <cellStyle name="Prosent 3 2 3 2 9" xfId="31737"/>
    <cellStyle name="Prosent 3 2 3 2_Tabell 4.5-4.7" xfId="31706"/>
    <cellStyle name="Prosent 3 2 3 3" xfId="1832"/>
    <cellStyle name="Prosent 3 2 3 3 2" xfId="31739"/>
    <cellStyle name="Prosent 3 2 3 3 2 2" xfId="31740"/>
    <cellStyle name="Prosent 3 2 3 3 2 3" xfId="31741"/>
    <cellStyle name="Prosent 3 2 3 3 3" xfId="31742"/>
    <cellStyle name="Prosent 3 2 3 3 3 2" xfId="31743"/>
    <cellStyle name="Prosent 3 2 3 3 3 3" xfId="31744"/>
    <cellStyle name="Prosent 3 2 3 3 4" xfId="31745"/>
    <cellStyle name="Prosent 3 2 3 3 5" xfId="31746"/>
    <cellStyle name="Prosent 3 2 3 3_Tabell 4.5-4.7" xfId="31738"/>
    <cellStyle name="Prosent 3 2 3 4" xfId="31747"/>
    <cellStyle name="Prosent 3 2 3 4 2" xfId="31748"/>
    <cellStyle name="Prosent 3 2 3 4 2 2" xfId="31749"/>
    <cellStyle name="Prosent 3 2 3 4 2 3" xfId="31750"/>
    <cellStyle name="Prosent 3 2 3 4 3" xfId="31751"/>
    <cellStyle name="Prosent 3 2 3 4 3 2" xfId="31752"/>
    <cellStyle name="Prosent 3 2 3 4 3 3" xfId="31753"/>
    <cellStyle name="Prosent 3 2 3 4 4" xfId="31754"/>
    <cellStyle name="Prosent 3 2 3 4 5" xfId="31755"/>
    <cellStyle name="Prosent 3 2 3 5" xfId="31756"/>
    <cellStyle name="Prosent 3 2 3 5 2" xfId="31757"/>
    <cellStyle name="Prosent 3 2 3 5 3" xfId="31758"/>
    <cellStyle name="Prosent 3 2 3 6" xfId="31759"/>
    <cellStyle name="Prosent 3 2 3 6 2" xfId="31760"/>
    <cellStyle name="Prosent 3 2 3 6 3" xfId="31761"/>
    <cellStyle name="Prosent 3 2 3 7" xfId="31762"/>
    <cellStyle name="Prosent 3 2 3 7 2" xfId="31763"/>
    <cellStyle name="Prosent 3 2 3 8" xfId="31764"/>
    <cellStyle name="Prosent 3 2 3 8 2" xfId="31765"/>
    <cellStyle name="Prosent 3 2 3 9" xfId="31766"/>
    <cellStyle name="Prosent 3 2 3_Tabell 4.5-4.7" xfId="31703"/>
    <cellStyle name="Prosent 3 2 4" xfId="1833"/>
    <cellStyle name="Prosent 3 2 4 10" xfId="31768"/>
    <cellStyle name="Prosent 3 2 4 2" xfId="1834"/>
    <cellStyle name="Prosent 3 2 4 2 2" xfId="31770"/>
    <cellStyle name="Prosent 3 2 4 2 2 2" xfId="31771"/>
    <cellStyle name="Prosent 3 2 4 2 2 3" xfId="31772"/>
    <cellStyle name="Prosent 3 2 4 2 3" xfId="31773"/>
    <cellStyle name="Prosent 3 2 4 2 3 2" xfId="31774"/>
    <cellStyle name="Prosent 3 2 4 2 3 3" xfId="31775"/>
    <cellStyle name="Prosent 3 2 4 2 4" xfId="31776"/>
    <cellStyle name="Prosent 3 2 4 2 5" xfId="31777"/>
    <cellStyle name="Prosent 3 2 4 2_Tabell 4.5-4.7" xfId="31769"/>
    <cellStyle name="Prosent 3 2 4 3" xfId="31778"/>
    <cellStyle name="Prosent 3 2 4 3 2" xfId="31779"/>
    <cellStyle name="Prosent 3 2 4 3 2 2" xfId="31780"/>
    <cellStyle name="Prosent 3 2 4 3 2 3" xfId="31781"/>
    <cellStyle name="Prosent 3 2 4 3 3" xfId="31782"/>
    <cellStyle name="Prosent 3 2 4 3 3 2" xfId="31783"/>
    <cellStyle name="Prosent 3 2 4 3 3 3" xfId="31784"/>
    <cellStyle name="Prosent 3 2 4 3 4" xfId="31785"/>
    <cellStyle name="Prosent 3 2 4 3 5" xfId="31786"/>
    <cellStyle name="Prosent 3 2 4 4" xfId="31787"/>
    <cellStyle name="Prosent 3 2 4 4 2" xfId="31788"/>
    <cellStyle name="Prosent 3 2 4 4 3" xfId="31789"/>
    <cellStyle name="Prosent 3 2 4 5" xfId="31790"/>
    <cellStyle name="Prosent 3 2 4 5 2" xfId="31791"/>
    <cellStyle name="Prosent 3 2 4 5 3" xfId="31792"/>
    <cellStyle name="Prosent 3 2 4 6" xfId="31793"/>
    <cellStyle name="Prosent 3 2 4 6 2" xfId="31794"/>
    <cellStyle name="Prosent 3 2 4 7" xfId="31795"/>
    <cellStyle name="Prosent 3 2 4 7 2" xfId="31796"/>
    <cellStyle name="Prosent 3 2 4 8" xfId="31797"/>
    <cellStyle name="Prosent 3 2 4 9" xfId="31798"/>
    <cellStyle name="Prosent 3 2 4_Tabell 4.5-4.7" xfId="31767"/>
    <cellStyle name="Prosent 3 2 5" xfId="1835"/>
    <cellStyle name="Prosent 3 2 5 2" xfId="31800"/>
    <cellStyle name="Prosent 3 2 5 2 2" xfId="31801"/>
    <cellStyle name="Prosent 3 2 5 2 3" xfId="31802"/>
    <cellStyle name="Prosent 3 2 5 3" xfId="31803"/>
    <cellStyle name="Prosent 3 2 5 3 2" xfId="31804"/>
    <cellStyle name="Prosent 3 2 5 3 3" xfId="31805"/>
    <cellStyle name="Prosent 3 2 5 4" xfId="31806"/>
    <cellStyle name="Prosent 3 2 5 5" xfId="31807"/>
    <cellStyle name="Prosent 3 2 5_Tabell 4.5-4.7" xfId="31799"/>
    <cellStyle name="Prosent 3 2 6" xfId="31808"/>
    <cellStyle name="Prosent 3 2 6 2" xfId="31809"/>
    <cellStyle name="Prosent 3 2 6 2 2" xfId="31810"/>
    <cellStyle name="Prosent 3 2 6 2 3" xfId="31811"/>
    <cellStyle name="Prosent 3 2 6 3" xfId="31812"/>
    <cellStyle name="Prosent 3 2 6 3 2" xfId="31813"/>
    <cellStyle name="Prosent 3 2 6 3 3" xfId="31814"/>
    <cellStyle name="Prosent 3 2 6 4" xfId="31815"/>
    <cellStyle name="Prosent 3 2 6 5" xfId="31816"/>
    <cellStyle name="Prosent 3 2 7" xfId="31817"/>
    <cellStyle name="Prosent 3 2 7 2" xfId="31818"/>
    <cellStyle name="Prosent 3 2 7 3" xfId="31819"/>
    <cellStyle name="Prosent 3 2 8" xfId="31820"/>
    <cellStyle name="Prosent 3 2 8 2" xfId="31821"/>
    <cellStyle name="Prosent 3 2 8 3" xfId="31822"/>
    <cellStyle name="Prosent 3 2 9" xfId="31823"/>
    <cellStyle name="Prosent 3 2 9 2" xfId="31824"/>
    <cellStyle name="Prosent 3 2_Tabell 4.5-4.7" xfId="31569"/>
    <cellStyle name="Prosent 3 3" xfId="1836"/>
    <cellStyle name="Prosent 3 3 10" xfId="31826"/>
    <cellStyle name="Prosent 3 3 10 2" xfId="31827"/>
    <cellStyle name="Prosent 3 3 11" xfId="31828"/>
    <cellStyle name="Prosent 3 3 12" xfId="31829"/>
    <cellStyle name="Prosent 3 3 13" xfId="31830"/>
    <cellStyle name="Prosent 3 3 2" xfId="1837"/>
    <cellStyle name="Prosent 3 3 2 10" xfId="31832"/>
    <cellStyle name="Prosent 3 3 2 11" xfId="31833"/>
    <cellStyle name="Prosent 3 3 2 12" xfId="31834"/>
    <cellStyle name="Prosent 3 3 2 2" xfId="1838"/>
    <cellStyle name="Prosent 3 3 2 2 10" xfId="31836"/>
    <cellStyle name="Prosent 3 3 2 2 11" xfId="31837"/>
    <cellStyle name="Prosent 3 3 2 2 2" xfId="1839"/>
    <cellStyle name="Prosent 3 3 2 2 2 10" xfId="31839"/>
    <cellStyle name="Prosent 3 3 2 2 2 2" xfId="1840"/>
    <cellStyle name="Prosent 3 3 2 2 2 2 2" xfId="31841"/>
    <cellStyle name="Prosent 3 3 2 2 2 2 2 2" xfId="31842"/>
    <cellStyle name="Prosent 3 3 2 2 2 2 2 3" xfId="31843"/>
    <cellStyle name="Prosent 3 3 2 2 2 2 3" xfId="31844"/>
    <cellStyle name="Prosent 3 3 2 2 2 2 3 2" xfId="31845"/>
    <cellStyle name="Prosent 3 3 2 2 2 2 3 3" xfId="31846"/>
    <cellStyle name="Prosent 3 3 2 2 2 2 4" xfId="31847"/>
    <cellStyle name="Prosent 3 3 2 2 2 2 5" xfId="31848"/>
    <cellStyle name="Prosent 3 3 2 2 2 2_Tabell 4.5-4.7" xfId="31840"/>
    <cellStyle name="Prosent 3 3 2 2 2 3" xfId="31849"/>
    <cellStyle name="Prosent 3 3 2 2 2 3 2" xfId="31850"/>
    <cellStyle name="Prosent 3 3 2 2 2 3 2 2" xfId="31851"/>
    <cellStyle name="Prosent 3 3 2 2 2 3 2 3" xfId="31852"/>
    <cellStyle name="Prosent 3 3 2 2 2 3 3" xfId="31853"/>
    <cellStyle name="Prosent 3 3 2 2 2 3 3 2" xfId="31854"/>
    <cellStyle name="Prosent 3 3 2 2 2 3 3 3" xfId="31855"/>
    <cellStyle name="Prosent 3 3 2 2 2 3 4" xfId="31856"/>
    <cellStyle name="Prosent 3 3 2 2 2 3 5" xfId="31857"/>
    <cellStyle name="Prosent 3 3 2 2 2 4" xfId="31858"/>
    <cellStyle name="Prosent 3 3 2 2 2 4 2" xfId="31859"/>
    <cellStyle name="Prosent 3 3 2 2 2 4 3" xfId="31860"/>
    <cellStyle name="Prosent 3 3 2 2 2 5" xfId="31861"/>
    <cellStyle name="Prosent 3 3 2 2 2 5 2" xfId="31862"/>
    <cellStyle name="Prosent 3 3 2 2 2 5 3" xfId="31863"/>
    <cellStyle name="Prosent 3 3 2 2 2 6" xfId="31864"/>
    <cellStyle name="Prosent 3 3 2 2 2 6 2" xfId="31865"/>
    <cellStyle name="Prosent 3 3 2 2 2 7" xfId="31866"/>
    <cellStyle name="Prosent 3 3 2 2 2 7 2" xfId="31867"/>
    <cellStyle name="Prosent 3 3 2 2 2 8" xfId="31868"/>
    <cellStyle name="Prosent 3 3 2 2 2 9" xfId="31869"/>
    <cellStyle name="Prosent 3 3 2 2 2_Tabell 4.5-4.7" xfId="31838"/>
    <cellStyle name="Prosent 3 3 2 2 3" xfId="1841"/>
    <cellStyle name="Prosent 3 3 2 2 3 2" xfId="31871"/>
    <cellStyle name="Prosent 3 3 2 2 3 2 2" xfId="31872"/>
    <cellStyle name="Prosent 3 3 2 2 3 2 3" xfId="31873"/>
    <cellStyle name="Prosent 3 3 2 2 3 3" xfId="31874"/>
    <cellStyle name="Prosent 3 3 2 2 3 3 2" xfId="31875"/>
    <cellStyle name="Prosent 3 3 2 2 3 3 3" xfId="31876"/>
    <cellStyle name="Prosent 3 3 2 2 3 4" xfId="31877"/>
    <cellStyle name="Prosent 3 3 2 2 3 5" xfId="31878"/>
    <cellStyle name="Prosent 3 3 2 2 3_Tabell 4.5-4.7" xfId="31870"/>
    <cellStyle name="Prosent 3 3 2 2 4" xfId="31879"/>
    <cellStyle name="Prosent 3 3 2 2 4 2" xfId="31880"/>
    <cellStyle name="Prosent 3 3 2 2 4 2 2" xfId="31881"/>
    <cellStyle name="Prosent 3 3 2 2 4 2 3" xfId="31882"/>
    <cellStyle name="Prosent 3 3 2 2 4 3" xfId="31883"/>
    <cellStyle name="Prosent 3 3 2 2 4 3 2" xfId="31884"/>
    <cellStyle name="Prosent 3 3 2 2 4 3 3" xfId="31885"/>
    <cellStyle name="Prosent 3 3 2 2 4 4" xfId="31886"/>
    <cellStyle name="Prosent 3 3 2 2 4 5" xfId="31887"/>
    <cellStyle name="Prosent 3 3 2 2 5" xfId="31888"/>
    <cellStyle name="Prosent 3 3 2 2 5 2" xfId="31889"/>
    <cellStyle name="Prosent 3 3 2 2 5 3" xfId="31890"/>
    <cellStyle name="Prosent 3 3 2 2 6" xfId="31891"/>
    <cellStyle name="Prosent 3 3 2 2 6 2" xfId="31892"/>
    <cellStyle name="Prosent 3 3 2 2 6 3" xfId="31893"/>
    <cellStyle name="Prosent 3 3 2 2 7" xfId="31894"/>
    <cellStyle name="Prosent 3 3 2 2 7 2" xfId="31895"/>
    <cellStyle name="Prosent 3 3 2 2 8" xfId="31896"/>
    <cellStyle name="Prosent 3 3 2 2 8 2" xfId="31897"/>
    <cellStyle name="Prosent 3 3 2 2 9" xfId="31898"/>
    <cellStyle name="Prosent 3 3 2 2_Tabell 4.5-4.7" xfId="31835"/>
    <cellStyle name="Prosent 3 3 2 3" xfId="1842"/>
    <cellStyle name="Prosent 3 3 2 3 10" xfId="31900"/>
    <cellStyle name="Prosent 3 3 2 3 2" xfId="1843"/>
    <cellStyle name="Prosent 3 3 2 3 2 2" xfId="31902"/>
    <cellStyle name="Prosent 3 3 2 3 2 2 2" xfId="31903"/>
    <cellStyle name="Prosent 3 3 2 3 2 2 3" xfId="31904"/>
    <cellStyle name="Prosent 3 3 2 3 2 3" xfId="31905"/>
    <cellStyle name="Prosent 3 3 2 3 2 3 2" xfId="31906"/>
    <cellStyle name="Prosent 3 3 2 3 2 3 3" xfId="31907"/>
    <cellStyle name="Prosent 3 3 2 3 2 4" xfId="31908"/>
    <cellStyle name="Prosent 3 3 2 3 2 5" xfId="31909"/>
    <cellStyle name="Prosent 3 3 2 3 2_Tabell 4.5-4.7" xfId="31901"/>
    <cellStyle name="Prosent 3 3 2 3 3" xfId="31910"/>
    <cellStyle name="Prosent 3 3 2 3 3 2" xfId="31911"/>
    <cellStyle name="Prosent 3 3 2 3 3 2 2" xfId="31912"/>
    <cellStyle name="Prosent 3 3 2 3 3 2 3" xfId="31913"/>
    <cellStyle name="Prosent 3 3 2 3 3 3" xfId="31914"/>
    <cellStyle name="Prosent 3 3 2 3 3 3 2" xfId="31915"/>
    <cellStyle name="Prosent 3 3 2 3 3 3 3" xfId="31916"/>
    <cellStyle name="Prosent 3 3 2 3 3 4" xfId="31917"/>
    <cellStyle name="Prosent 3 3 2 3 3 5" xfId="31918"/>
    <cellStyle name="Prosent 3 3 2 3 4" xfId="31919"/>
    <cellStyle name="Prosent 3 3 2 3 4 2" xfId="31920"/>
    <cellStyle name="Prosent 3 3 2 3 4 3" xfId="31921"/>
    <cellStyle name="Prosent 3 3 2 3 5" xfId="31922"/>
    <cellStyle name="Prosent 3 3 2 3 5 2" xfId="31923"/>
    <cellStyle name="Prosent 3 3 2 3 5 3" xfId="31924"/>
    <cellStyle name="Prosent 3 3 2 3 6" xfId="31925"/>
    <cellStyle name="Prosent 3 3 2 3 6 2" xfId="31926"/>
    <cellStyle name="Prosent 3 3 2 3 7" xfId="31927"/>
    <cellStyle name="Prosent 3 3 2 3 7 2" xfId="31928"/>
    <cellStyle name="Prosent 3 3 2 3 8" xfId="31929"/>
    <cellStyle name="Prosent 3 3 2 3 9" xfId="31930"/>
    <cellStyle name="Prosent 3 3 2 3_Tabell 4.5-4.7" xfId="31899"/>
    <cellStyle name="Prosent 3 3 2 4" xfId="1844"/>
    <cellStyle name="Prosent 3 3 2 4 2" xfId="31932"/>
    <cellStyle name="Prosent 3 3 2 4 2 2" xfId="31933"/>
    <cellStyle name="Prosent 3 3 2 4 2 3" xfId="31934"/>
    <cellStyle name="Prosent 3 3 2 4 3" xfId="31935"/>
    <cellStyle name="Prosent 3 3 2 4 3 2" xfId="31936"/>
    <cellStyle name="Prosent 3 3 2 4 3 3" xfId="31937"/>
    <cellStyle name="Prosent 3 3 2 4 4" xfId="31938"/>
    <cellStyle name="Prosent 3 3 2 4 5" xfId="31939"/>
    <cellStyle name="Prosent 3 3 2 4_Tabell 4.5-4.7" xfId="31931"/>
    <cellStyle name="Prosent 3 3 2 5" xfId="31940"/>
    <cellStyle name="Prosent 3 3 2 5 2" xfId="31941"/>
    <cellStyle name="Prosent 3 3 2 5 2 2" xfId="31942"/>
    <cellStyle name="Prosent 3 3 2 5 2 3" xfId="31943"/>
    <cellStyle name="Prosent 3 3 2 5 3" xfId="31944"/>
    <cellStyle name="Prosent 3 3 2 5 3 2" xfId="31945"/>
    <cellStyle name="Prosent 3 3 2 5 3 3" xfId="31946"/>
    <cellStyle name="Prosent 3 3 2 5 4" xfId="31947"/>
    <cellStyle name="Prosent 3 3 2 5 5" xfId="31948"/>
    <cellStyle name="Prosent 3 3 2 6" xfId="31949"/>
    <cellStyle name="Prosent 3 3 2 6 2" xfId="31950"/>
    <cellStyle name="Prosent 3 3 2 6 3" xfId="31951"/>
    <cellStyle name="Prosent 3 3 2 7" xfId="31952"/>
    <cellStyle name="Prosent 3 3 2 7 2" xfId="31953"/>
    <cellStyle name="Prosent 3 3 2 7 3" xfId="31954"/>
    <cellStyle name="Prosent 3 3 2 8" xfId="31955"/>
    <cellStyle name="Prosent 3 3 2 8 2" xfId="31956"/>
    <cellStyle name="Prosent 3 3 2 9" xfId="31957"/>
    <cellStyle name="Prosent 3 3 2 9 2" xfId="31958"/>
    <cellStyle name="Prosent 3 3 2_Tabell 4.5-4.7" xfId="31831"/>
    <cellStyle name="Prosent 3 3 3" xfId="1845"/>
    <cellStyle name="Prosent 3 3 3 10" xfId="31960"/>
    <cellStyle name="Prosent 3 3 3 11" xfId="31961"/>
    <cellStyle name="Prosent 3 3 3 2" xfId="1846"/>
    <cellStyle name="Prosent 3 3 3 2 10" xfId="31963"/>
    <cellStyle name="Prosent 3 3 3 2 2" xfId="1847"/>
    <cellStyle name="Prosent 3 3 3 2 2 2" xfId="31965"/>
    <cellStyle name="Prosent 3 3 3 2 2 2 2" xfId="31966"/>
    <cellStyle name="Prosent 3 3 3 2 2 2 3" xfId="31967"/>
    <cellStyle name="Prosent 3 3 3 2 2 3" xfId="31968"/>
    <cellStyle name="Prosent 3 3 3 2 2 3 2" xfId="31969"/>
    <cellStyle name="Prosent 3 3 3 2 2 3 3" xfId="31970"/>
    <cellStyle name="Prosent 3 3 3 2 2 4" xfId="31971"/>
    <cellStyle name="Prosent 3 3 3 2 2 5" xfId="31972"/>
    <cellStyle name="Prosent 3 3 3 2 2_Tabell 4.5-4.7" xfId="31964"/>
    <cellStyle name="Prosent 3 3 3 2 3" xfId="31973"/>
    <cellStyle name="Prosent 3 3 3 2 3 2" xfId="31974"/>
    <cellStyle name="Prosent 3 3 3 2 3 2 2" xfId="31975"/>
    <cellStyle name="Prosent 3 3 3 2 3 2 3" xfId="31976"/>
    <cellStyle name="Prosent 3 3 3 2 3 3" xfId="31977"/>
    <cellStyle name="Prosent 3 3 3 2 3 3 2" xfId="31978"/>
    <cellStyle name="Prosent 3 3 3 2 3 3 3" xfId="31979"/>
    <cellStyle name="Prosent 3 3 3 2 3 4" xfId="31980"/>
    <cellStyle name="Prosent 3 3 3 2 3 5" xfId="31981"/>
    <cellStyle name="Prosent 3 3 3 2 4" xfId="31982"/>
    <cellStyle name="Prosent 3 3 3 2 4 2" xfId="31983"/>
    <cellStyle name="Prosent 3 3 3 2 4 3" xfId="31984"/>
    <cellStyle name="Prosent 3 3 3 2 5" xfId="31985"/>
    <cellStyle name="Prosent 3 3 3 2 5 2" xfId="31986"/>
    <cellStyle name="Prosent 3 3 3 2 5 3" xfId="31987"/>
    <cellStyle name="Prosent 3 3 3 2 6" xfId="31988"/>
    <cellStyle name="Prosent 3 3 3 2 6 2" xfId="31989"/>
    <cellStyle name="Prosent 3 3 3 2 7" xfId="31990"/>
    <cellStyle name="Prosent 3 3 3 2 7 2" xfId="31991"/>
    <cellStyle name="Prosent 3 3 3 2 8" xfId="31992"/>
    <cellStyle name="Prosent 3 3 3 2 9" xfId="31993"/>
    <cellStyle name="Prosent 3 3 3 2_Tabell 4.5-4.7" xfId="31962"/>
    <cellStyle name="Prosent 3 3 3 3" xfId="1848"/>
    <cellStyle name="Prosent 3 3 3 3 2" xfId="31995"/>
    <cellStyle name="Prosent 3 3 3 3 2 2" xfId="31996"/>
    <cellStyle name="Prosent 3 3 3 3 2 3" xfId="31997"/>
    <cellStyle name="Prosent 3 3 3 3 3" xfId="31998"/>
    <cellStyle name="Prosent 3 3 3 3 3 2" xfId="31999"/>
    <cellStyle name="Prosent 3 3 3 3 3 3" xfId="32000"/>
    <cellStyle name="Prosent 3 3 3 3 4" xfId="32001"/>
    <cellStyle name="Prosent 3 3 3 3 5" xfId="32002"/>
    <cellStyle name="Prosent 3 3 3 3_Tabell 4.5-4.7" xfId="31994"/>
    <cellStyle name="Prosent 3 3 3 4" xfId="32003"/>
    <cellStyle name="Prosent 3 3 3 4 2" xfId="32004"/>
    <cellStyle name="Prosent 3 3 3 4 2 2" xfId="32005"/>
    <cellStyle name="Prosent 3 3 3 4 2 3" xfId="32006"/>
    <cellStyle name="Prosent 3 3 3 4 3" xfId="32007"/>
    <cellStyle name="Prosent 3 3 3 4 3 2" xfId="32008"/>
    <cellStyle name="Prosent 3 3 3 4 3 3" xfId="32009"/>
    <cellStyle name="Prosent 3 3 3 4 4" xfId="32010"/>
    <cellStyle name="Prosent 3 3 3 4 5" xfId="32011"/>
    <cellStyle name="Prosent 3 3 3 5" xfId="32012"/>
    <cellStyle name="Prosent 3 3 3 5 2" xfId="32013"/>
    <cellStyle name="Prosent 3 3 3 5 3" xfId="32014"/>
    <cellStyle name="Prosent 3 3 3 6" xfId="32015"/>
    <cellStyle name="Prosent 3 3 3 6 2" xfId="32016"/>
    <cellStyle name="Prosent 3 3 3 6 3" xfId="32017"/>
    <cellStyle name="Prosent 3 3 3 7" xfId="32018"/>
    <cellStyle name="Prosent 3 3 3 7 2" xfId="32019"/>
    <cellStyle name="Prosent 3 3 3 8" xfId="32020"/>
    <cellStyle name="Prosent 3 3 3 8 2" xfId="32021"/>
    <cellStyle name="Prosent 3 3 3 9" xfId="32022"/>
    <cellStyle name="Prosent 3 3 3_Tabell 4.5-4.7" xfId="31959"/>
    <cellStyle name="Prosent 3 3 4" xfId="1849"/>
    <cellStyle name="Prosent 3 3 4 10" xfId="32024"/>
    <cellStyle name="Prosent 3 3 4 2" xfId="1850"/>
    <cellStyle name="Prosent 3 3 4 2 2" xfId="32026"/>
    <cellStyle name="Prosent 3 3 4 2 2 2" xfId="32027"/>
    <cellStyle name="Prosent 3 3 4 2 2 3" xfId="32028"/>
    <cellStyle name="Prosent 3 3 4 2 3" xfId="32029"/>
    <cellStyle name="Prosent 3 3 4 2 3 2" xfId="32030"/>
    <cellStyle name="Prosent 3 3 4 2 3 3" xfId="32031"/>
    <cellStyle name="Prosent 3 3 4 2 4" xfId="32032"/>
    <cellStyle name="Prosent 3 3 4 2 5" xfId="32033"/>
    <cellStyle name="Prosent 3 3 4 2_Tabell 4.5-4.7" xfId="32025"/>
    <cellStyle name="Prosent 3 3 4 3" xfId="32034"/>
    <cellStyle name="Prosent 3 3 4 3 2" xfId="32035"/>
    <cellStyle name="Prosent 3 3 4 3 2 2" xfId="32036"/>
    <cellStyle name="Prosent 3 3 4 3 2 3" xfId="32037"/>
    <cellStyle name="Prosent 3 3 4 3 3" xfId="32038"/>
    <cellStyle name="Prosent 3 3 4 3 3 2" xfId="32039"/>
    <cellStyle name="Prosent 3 3 4 3 3 3" xfId="32040"/>
    <cellStyle name="Prosent 3 3 4 3 4" xfId="32041"/>
    <cellStyle name="Prosent 3 3 4 3 5" xfId="32042"/>
    <cellStyle name="Prosent 3 3 4 4" xfId="32043"/>
    <cellStyle name="Prosent 3 3 4 4 2" xfId="32044"/>
    <cellStyle name="Prosent 3 3 4 4 3" xfId="32045"/>
    <cellStyle name="Prosent 3 3 4 5" xfId="32046"/>
    <cellStyle name="Prosent 3 3 4 5 2" xfId="32047"/>
    <cellStyle name="Prosent 3 3 4 5 3" xfId="32048"/>
    <cellStyle name="Prosent 3 3 4 6" xfId="32049"/>
    <cellStyle name="Prosent 3 3 4 6 2" xfId="32050"/>
    <cellStyle name="Prosent 3 3 4 7" xfId="32051"/>
    <cellStyle name="Prosent 3 3 4 7 2" xfId="32052"/>
    <cellStyle name="Prosent 3 3 4 8" xfId="32053"/>
    <cellStyle name="Prosent 3 3 4 9" xfId="32054"/>
    <cellStyle name="Prosent 3 3 4_Tabell 4.5-4.7" xfId="32023"/>
    <cellStyle name="Prosent 3 3 5" xfId="1851"/>
    <cellStyle name="Prosent 3 3 5 2" xfId="32056"/>
    <cellStyle name="Prosent 3 3 5 2 2" xfId="32057"/>
    <cellStyle name="Prosent 3 3 5 2 3" xfId="32058"/>
    <cellStyle name="Prosent 3 3 5 3" xfId="32059"/>
    <cellStyle name="Prosent 3 3 5 3 2" xfId="32060"/>
    <cellStyle name="Prosent 3 3 5 3 3" xfId="32061"/>
    <cellStyle name="Prosent 3 3 5 4" xfId="32062"/>
    <cellStyle name="Prosent 3 3 5 5" xfId="32063"/>
    <cellStyle name="Prosent 3 3 5_Tabell 4.5-4.7" xfId="32055"/>
    <cellStyle name="Prosent 3 3 6" xfId="32064"/>
    <cellStyle name="Prosent 3 3 6 2" xfId="32065"/>
    <cellStyle name="Prosent 3 3 6 2 2" xfId="32066"/>
    <cellStyle name="Prosent 3 3 6 2 3" xfId="32067"/>
    <cellStyle name="Prosent 3 3 6 3" xfId="32068"/>
    <cellStyle name="Prosent 3 3 6 3 2" xfId="32069"/>
    <cellStyle name="Prosent 3 3 6 3 3" xfId="32070"/>
    <cellStyle name="Prosent 3 3 6 4" xfId="32071"/>
    <cellStyle name="Prosent 3 3 6 5" xfId="32072"/>
    <cellStyle name="Prosent 3 3 7" xfId="32073"/>
    <cellStyle name="Prosent 3 3 7 2" xfId="32074"/>
    <cellStyle name="Prosent 3 3 7 3" xfId="32075"/>
    <cellStyle name="Prosent 3 3 8" xfId="32076"/>
    <cellStyle name="Prosent 3 3 8 2" xfId="32077"/>
    <cellStyle name="Prosent 3 3 8 3" xfId="32078"/>
    <cellStyle name="Prosent 3 3 9" xfId="32079"/>
    <cellStyle name="Prosent 3 3 9 2" xfId="32080"/>
    <cellStyle name="Prosent 3 3_Tabell 4.5-4.7" xfId="31825"/>
    <cellStyle name="Prosent 3 4" xfId="1852"/>
    <cellStyle name="Prosent 3 4 10" xfId="32082"/>
    <cellStyle name="Prosent 3 4 10 2" xfId="32083"/>
    <cellStyle name="Prosent 3 4 11" xfId="32084"/>
    <cellStyle name="Prosent 3 4 12" xfId="32085"/>
    <cellStyle name="Prosent 3 4 13" xfId="32086"/>
    <cellStyle name="Prosent 3 4 2" xfId="1853"/>
    <cellStyle name="Prosent 3 4 2 10" xfId="32088"/>
    <cellStyle name="Prosent 3 4 2 11" xfId="32089"/>
    <cellStyle name="Prosent 3 4 2 12" xfId="32090"/>
    <cellStyle name="Prosent 3 4 2 2" xfId="1854"/>
    <cellStyle name="Prosent 3 4 2 2 10" xfId="32092"/>
    <cellStyle name="Prosent 3 4 2 2 11" xfId="32093"/>
    <cellStyle name="Prosent 3 4 2 2 2" xfId="1855"/>
    <cellStyle name="Prosent 3 4 2 2 2 10" xfId="32095"/>
    <cellStyle name="Prosent 3 4 2 2 2 2" xfId="1856"/>
    <cellStyle name="Prosent 3 4 2 2 2 2 2" xfId="32097"/>
    <cellStyle name="Prosent 3 4 2 2 2 2 2 2" xfId="32098"/>
    <cellStyle name="Prosent 3 4 2 2 2 2 2 3" xfId="32099"/>
    <cellStyle name="Prosent 3 4 2 2 2 2 3" xfId="32100"/>
    <cellStyle name="Prosent 3 4 2 2 2 2 3 2" xfId="32101"/>
    <cellStyle name="Prosent 3 4 2 2 2 2 3 3" xfId="32102"/>
    <cellStyle name="Prosent 3 4 2 2 2 2 4" xfId="32103"/>
    <cellStyle name="Prosent 3 4 2 2 2 2 5" xfId="32104"/>
    <cellStyle name="Prosent 3 4 2 2 2 2_Tabell 4.5-4.7" xfId="32096"/>
    <cellStyle name="Prosent 3 4 2 2 2 3" xfId="32105"/>
    <cellStyle name="Prosent 3 4 2 2 2 3 2" xfId="32106"/>
    <cellStyle name="Prosent 3 4 2 2 2 3 2 2" xfId="32107"/>
    <cellStyle name="Prosent 3 4 2 2 2 3 2 3" xfId="32108"/>
    <cellStyle name="Prosent 3 4 2 2 2 3 3" xfId="32109"/>
    <cellStyle name="Prosent 3 4 2 2 2 3 3 2" xfId="32110"/>
    <cellStyle name="Prosent 3 4 2 2 2 3 3 3" xfId="32111"/>
    <cellStyle name="Prosent 3 4 2 2 2 3 4" xfId="32112"/>
    <cellStyle name="Prosent 3 4 2 2 2 3 5" xfId="32113"/>
    <cellStyle name="Prosent 3 4 2 2 2 4" xfId="32114"/>
    <cellStyle name="Prosent 3 4 2 2 2 4 2" xfId="32115"/>
    <cellStyle name="Prosent 3 4 2 2 2 4 3" xfId="32116"/>
    <cellStyle name="Prosent 3 4 2 2 2 5" xfId="32117"/>
    <cellStyle name="Prosent 3 4 2 2 2 5 2" xfId="32118"/>
    <cellStyle name="Prosent 3 4 2 2 2 5 3" xfId="32119"/>
    <cellStyle name="Prosent 3 4 2 2 2 6" xfId="32120"/>
    <cellStyle name="Prosent 3 4 2 2 2 6 2" xfId="32121"/>
    <cellStyle name="Prosent 3 4 2 2 2 7" xfId="32122"/>
    <cellStyle name="Prosent 3 4 2 2 2 7 2" xfId="32123"/>
    <cellStyle name="Prosent 3 4 2 2 2 8" xfId="32124"/>
    <cellStyle name="Prosent 3 4 2 2 2 9" xfId="32125"/>
    <cellStyle name="Prosent 3 4 2 2 2_Tabell 4.5-4.7" xfId="32094"/>
    <cellStyle name="Prosent 3 4 2 2 3" xfId="1857"/>
    <cellStyle name="Prosent 3 4 2 2 3 2" xfId="32127"/>
    <cellStyle name="Prosent 3 4 2 2 3 2 2" xfId="32128"/>
    <cellStyle name="Prosent 3 4 2 2 3 2 3" xfId="32129"/>
    <cellStyle name="Prosent 3 4 2 2 3 3" xfId="32130"/>
    <cellStyle name="Prosent 3 4 2 2 3 3 2" xfId="32131"/>
    <cellStyle name="Prosent 3 4 2 2 3 3 3" xfId="32132"/>
    <cellStyle name="Prosent 3 4 2 2 3 4" xfId="32133"/>
    <cellStyle name="Prosent 3 4 2 2 3 5" xfId="32134"/>
    <cellStyle name="Prosent 3 4 2 2 3_Tabell 4.5-4.7" xfId="32126"/>
    <cellStyle name="Prosent 3 4 2 2 4" xfId="32135"/>
    <cellStyle name="Prosent 3 4 2 2 4 2" xfId="32136"/>
    <cellStyle name="Prosent 3 4 2 2 4 2 2" xfId="32137"/>
    <cellStyle name="Prosent 3 4 2 2 4 2 3" xfId="32138"/>
    <cellStyle name="Prosent 3 4 2 2 4 3" xfId="32139"/>
    <cellStyle name="Prosent 3 4 2 2 4 3 2" xfId="32140"/>
    <cellStyle name="Prosent 3 4 2 2 4 3 3" xfId="32141"/>
    <cellStyle name="Prosent 3 4 2 2 4 4" xfId="32142"/>
    <cellStyle name="Prosent 3 4 2 2 4 5" xfId="32143"/>
    <cellStyle name="Prosent 3 4 2 2 5" xfId="32144"/>
    <cellStyle name="Prosent 3 4 2 2 5 2" xfId="32145"/>
    <cellStyle name="Prosent 3 4 2 2 5 3" xfId="32146"/>
    <cellStyle name="Prosent 3 4 2 2 6" xfId="32147"/>
    <cellStyle name="Prosent 3 4 2 2 6 2" xfId="32148"/>
    <cellStyle name="Prosent 3 4 2 2 6 3" xfId="32149"/>
    <cellStyle name="Prosent 3 4 2 2 7" xfId="32150"/>
    <cellStyle name="Prosent 3 4 2 2 7 2" xfId="32151"/>
    <cellStyle name="Prosent 3 4 2 2 8" xfId="32152"/>
    <cellStyle name="Prosent 3 4 2 2 8 2" xfId="32153"/>
    <cellStyle name="Prosent 3 4 2 2 9" xfId="32154"/>
    <cellStyle name="Prosent 3 4 2 2_Tabell 4.5-4.7" xfId="32091"/>
    <cellStyle name="Prosent 3 4 2 3" xfId="1858"/>
    <cellStyle name="Prosent 3 4 2 3 10" xfId="32156"/>
    <cellStyle name="Prosent 3 4 2 3 2" xfId="1859"/>
    <cellStyle name="Prosent 3 4 2 3 2 2" xfId="32158"/>
    <cellStyle name="Prosent 3 4 2 3 2 2 2" xfId="32159"/>
    <cellStyle name="Prosent 3 4 2 3 2 2 3" xfId="32160"/>
    <cellStyle name="Prosent 3 4 2 3 2 3" xfId="32161"/>
    <cellStyle name="Prosent 3 4 2 3 2 3 2" xfId="32162"/>
    <cellStyle name="Prosent 3 4 2 3 2 3 3" xfId="32163"/>
    <cellStyle name="Prosent 3 4 2 3 2 4" xfId="32164"/>
    <cellStyle name="Prosent 3 4 2 3 2 5" xfId="32165"/>
    <cellStyle name="Prosent 3 4 2 3 2_Tabell 4.5-4.7" xfId="32157"/>
    <cellStyle name="Prosent 3 4 2 3 3" xfId="32166"/>
    <cellStyle name="Prosent 3 4 2 3 3 2" xfId="32167"/>
    <cellStyle name="Prosent 3 4 2 3 3 2 2" xfId="32168"/>
    <cellStyle name="Prosent 3 4 2 3 3 2 3" xfId="32169"/>
    <cellStyle name="Prosent 3 4 2 3 3 3" xfId="32170"/>
    <cellStyle name="Prosent 3 4 2 3 3 3 2" xfId="32171"/>
    <cellStyle name="Prosent 3 4 2 3 3 3 3" xfId="32172"/>
    <cellStyle name="Prosent 3 4 2 3 3 4" xfId="32173"/>
    <cellStyle name="Prosent 3 4 2 3 3 5" xfId="32174"/>
    <cellStyle name="Prosent 3 4 2 3 4" xfId="32175"/>
    <cellStyle name="Prosent 3 4 2 3 4 2" xfId="32176"/>
    <cellStyle name="Prosent 3 4 2 3 4 3" xfId="32177"/>
    <cellStyle name="Prosent 3 4 2 3 5" xfId="32178"/>
    <cellStyle name="Prosent 3 4 2 3 5 2" xfId="32179"/>
    <cellStyle name="Prosent 3 4 2 3 5 3" xfId="32180"/>
    <cellStyle name="Prosent 3 4 2 3 6" xfId="32181"/>
    <cellStyle name="Prosent 3 4 2 3 6 2" xfId="32182"/>
    <cellStyle name="Prosent 3 4 2 3 7" xfId="32183"/>
    <cellStyle name="Prosent 3 4 2 3 7 2" xfId="32184"/>
    <cellStyle name="Prosent 3 4 2 3 8" xfId="32185"/>
    <cellStyle name="Prosent 3 4 2 3 9" xfId="32186"/>
    <cellStyle name="Prosent 3 4 2 3_Tabell 4.5-4.7" xfId="32155"/>
    <cellStyle name="Prosent 3 4 2 4" xfId="1860"/>
    <cellStyle name="Prosent 3 4 2 4 2" xfId="32188"/>
    <cellStyle name="Prosent 3 4 2 4 2 2" xfId="32189"/>
    <cellStyle name="Prosent 3 4 2 4 2 3" xfId="32190"/>
    <cellStyle name="Prosent 3 4 2 4 3" xfId="32191"/>
    <cellStyle name="Prosent 3 4 2 4 3 2" xfId="32192"/>
    <cellStyle name="Prosent 3 4 2 4 3 3" xfId="32193"/>
    <cellStyle name="Prosent 3 4 2 4 4" xfId="32194"/>
    <cellStyle name="Prosent 3 4 2 4 5" xfId="32195"/>
    <cellStyle name="Prosent 3 4 2 4_Tabell 4.5-4.7" xfId="32187"/>
    <cellStyle name="Prosent 3 4 2 5" xfId="32196"/>
    <cellStyle name="Prosent 3 4 2 5 2" xfId="32197"/>
    <cellStyle name="Prosent 3 4 2 5 2 2" xfId="32198"/>
    <cellStyle name="Prosent 3 4 2 5 2 3" xfId="32199"/>
    <cellStyle name="Prosent 3 4 2 5 3" xfId="32200"/>
    <cellStyle name="Prosent 3 4 2 5 3 2" xfId="32201"/>
    <cellStyle name="Prosent 3 4 2 5 3 3" xfId="32202"/>
    <cellStyle name="Prosent 3 4 2 5 4" xfId="32203"/>
    <cellStyle name="Prosent 3 4 2 5 5" xfId="32204"/>
    <cellStyle name="Prosent 3 4 2 6" xfId="32205"/>
    <cellStyle name="Prosent 3 4 2 6 2" xfId="32206"/>
    <cellStyle name="Prosent 3 4 2 6 3" xfId="32207"/>
    <cellStyle name="Prosent 3 4 2 7" xfId="32208"/>
    <cellStyle name="Prosent 3 4 2 7 2" xfId="32209"/>
    <cellStyle name="Prosent 3 4 2 7 3" xfId="32210"/>
    <cellStyle name="Prosent 3 4 2 8" xfId="32211"/>
    <cellStyle name="Prosent 3 4 2 8 2" xfId="32212"/>
    <cellStyle name="Prosent 3 4 2 9" xfId="32213"/>
    <cellStyle name="Prosent 3 4 2 9 2" xfId="32214"/>
    <cellStyle name="Prosent 3 4 2_Tabell 4.5-4.7" xfId="32087"/>
    <cellStyle name="Prosent 3 4 3" xfId="1861"/>
    <cellStyle name="Prosent 3 4 3 10" xfId="32216"/>
    <cellStyle name="Prosent 3 4 3 11" xfId="32217"/>
    <cellStyle name="Prosent 3 4 3 2" xfId="1862"/>
    <cellStyle name="Prosent 3 4 3 2 10" xfId="32219"/>
    <cellStyle name="Prosent 3 4 3 2 2" xfId="1863"/>
    <cellStyle name="Prosent 3 4 3 2 2 2" xfId="32221"/>
    <cellStyle name="Prosent 3 4 3 2 2 2 2" xfId="32222"/>
    <cellStyle name="Prosent 3 4 3 2 2 2 3" xfId="32223"/>
    <cellStyle name="Prosent 3 4 3 2 2 3" xfId="32224"/>
    <cellStyle name="Prosent 3 4 3 2 2 3 2" xfId="32225"/>
    <cellStyle name="Prosent 3 4 3 2 2 3 3" xfId="32226"/>
    <cellStyle name="Prosent 3 4 3 2 2 4" xfId="32227"/>
    <cellStyle name="Prosent 3 4 3 2 2 5" xfId="32228"/>
    <cellStyle name="Prosent 3 4 3 2 2_Tabell 4.5-4.7" xfId="32220"/>
    <cellStyle name="Prosent 3 4 3 2 3" xfId="32229"/>
    <cellStyle name="Prosent 3 4 3 2 3 2" xfId="32230"/>
    <cellStyle name="Prosent 3 4 3 2 3 2 2" xfId="32231"/>
    <cellStyle name="Prosent 3 4 3 2 3 2 3" xfId="32232"/>
    <cellStyle name="Prosent 3 4 3 2 3 3" xfId="32233"/>
    <cellStyle name="Prosent 3 4 3 2 3 3 2" xfId="32234"/>
    <cellStyle name="Prosent 3 4 3 2 3 3 3" xfId="32235"/>
    <cellStyle name="Prosent 3 4 3 2 3 4" xfId="32236"/>
    <cellStyle name="Prosent 3 4 3 2 3 5" xfId="32237"/>
    <cellStyle name="Prosent 3 4 3 2 4" xfId="32238"/>
    <cellStyle name="Prosent 3 4 3 2 4 2" xfId="32239"/>
    <cellStyle name="Prosent 3 4 3 2 4 3" xfId="32240"/>
    <cellStyle name="Prosent 3 4 3 2 5" xfId="32241"/>
    <cellStyle name="Prosent 3 4 3 2 5 2" xfId="32242"/>
    <cellStyle name="Prosent 3 4 3 2 5 3" xfId="32243"/>
    <cellStyle name="Prosent 3 4 3 2 6" xfId="32244"/>
    <cellStyle name="Prosent 3 4 3 2 6 2" xfId="32245"/>
    <cellStyle name="Prosent 3 4 3 2 7" xfId="32246"/>
    <cellStyle name="Prosent 3 4 3 2 7 2" xfId="32247"/>
    <cellStyle name="Prosent 3 4 3 2 8" xfId="32248"/>
    <cellStyle name="Prosent 3 4 3 2 9" xfId="32249"/>
    <cellStyle name="Prosent 3 4 3 2_Tabell 4.5-4.7" xfId="32218"/>
    <cellStyle name="Prosent 3 4 3 3" xfId="1864"/>
    <cellStyle name="Prosent 3 4 3 3 2" xfId="32251"/>
    <cellStyle name="Prosent 3 4 3 3 2 2" xfId="32252"/>
    <cellStyle name="Prosent 3 4 3 3 2 3" xfId="32253"/>
    <cellStyle name="Prosent 3 4 3 3 3" xfId="32254"/>
    <cellStyle name="Prosent 3 4 3 3 3 2" xfId="32255"/>
    <cellStyle name="Prosent 3 4 3 3 3 3" xfId="32256"/>
    <cellStyle name="Prosent 3 4 3 3 4" xfId="32257"/>
    <cellStyle name="Prosent 3 4 3 3 5" xfId="32258"/>
    <cellStyle name="Prosent 3 4 3 3_Tabell 4.5-4.7" xfId="32250"/>
    <cellStyle name="Prosent 3 4 3 4" xfId="32259"/>
    <cellStyle name="Prosent 3 4 3 4 2" xfId="32260"/>
    <cellStyle name="Prosent 3 4 3 4 2 2" xfId="32261"/>
    <cellStyle name="Prosent 3 4 3 4 2 3" xfId="32262"/>
    <cellStyle name="Prosent 3 4 3 4 3" xfId="32263"/>
    <cellStyle name="Prosent 3 4 3 4 3 2" xfId="32264"/>
    <cellStyle name="Prosent 3 4 3 4 3 3" xfId="32265"/>
    <cellStyle name="Prosent 3 4 3 4 4" xfId="32266"/>
    <cellStyle name="Prosent 3 4 3 4 5" xfId="32267"/>
    <cellStyle name="Prosent 3 4 3 5" xfId="32268"/>
    <cellStyle name="Prosent 3 4 3 5 2" xfId="32269"/>
    <cellStyle name="Prosent 3 4 3 5 3" xfId="32270"/>
    <cellStyle name="Prosent 3 4 3 6" xfId="32271"/>
    <cellStyle name="Prosent 3 4 3 6 2" xfId="32272"/>
    <cellStyle name="Prosent 3 4 3 6 3" xfId="32273"/>
    <cellStyle name="Prosent 3 4 3 7" xfId="32274"/>
    <cellStyle name="Prosent 3 4 3 7 2" xfId="32275"/>
    <cellStyle name="Prosent 3 4 3 8" xfId="32276"/>
    <cellStyle name="Prosent 3 4 3 8 2" xfId="32277"/>
    <cellStyle name="Prosent 3 4 3 9" xfId="32278"/>
    <cellStyle name="Prosent 3 4 3_Tabell 4.5-4.7" xfId="32215"/>
    <cellStyle name="Prosent 3 4 4" xfId="1865"/>
    <cellStyle name="Prosent 3 4 4 10" xfId="32280"/>
    <cellStyle name="Prosent 3 4 4 2" xfId="1866"/>
    <cellStyle name="Prosent 3 4 4 2 2" xfId="32282"/>
    <cellStyle name="Prosent 3 4 4 2 2 2" xfId="32283"/>
    <cellStyle name="Prosent 3 4 4 2 2 3" xfId="32284"/>
    <cellStyle name="Prosent 3 4 4 2 3" xfId="32285"/>
    <cellStyle name="Prosent 3 4 4 2 3 2" xfId="32286"/>
    <cellStyle name="Prosent 3 4 4 2 3 3" xfId="32287"/>
    <cellStyle name="Prosent 3 4 4 2 4" xfId="32288"/>
    <cellStyle name="Prosent 3 4 4 2 5" xfId="32289"/>
    <cellStyle name="Prosent 3 4 4 2_Tabell 4.5-4.7" xfId="32281"/>
    <cellStyle name="Prosent 3 4 4 3" xfId="32290"/>
    <cellStyle name="Prosent 3 4 4 3 2" xfId="32291"/>
    <cellStyle name="Prosent 3 4 4 3 2 2" xfId="32292"/>
    <cellStyle name="Prosent 3 4 4 3 2 3" xfId="32293"/>
    <cellStyle name="Prosent 3 4 4 3 3" xfId="32294"/>
    <cellStyle name="Prosent 3 4 4 3 3 2" xfId="32295"/>
    <cellStyle name="Prosent 3 4 4 3 3 3" xfId="32296"/>
    <cellStyle name="Prosent 3 4 4 3 4" xfId="32297"/>
    <cellStyle name="Prosent 3 4 4 3 5" xfId="32298"/>
    <cellStyle name="Prosent 3 4 4 4" xfId="32299"/>
    <cellStyle name="Prosent 3 4 4 4 2" xfId="32300"/>
    <cellStyle name="Prosent 3 4 4 4 3" xfId="32301"/>
    <cellStyle name="Prosent 3 4 4 5" xfId="32302"/>
    <cellStyle name="Prosent 3 4 4 5 2" xfId="32303"/>
    <cellStyle name="Prosent 3 4 4 5 3" xfId="32304"/>
    <cellStyle name="Prosent 3 4 4 6" xfId="32305"/>
    <cellStyle name="Prosent 3 4 4 6 2" xfId="32306"/>
    <cellStyle name="Prosent 3 4 4 7" xfId="32307"/>
    <cellStyle name="Prosent 3 4 4 7 2" xfId="32308"/>
    <cellStyle name="Prosent 3 4 4 8" xfId="32309"/>
    <cellStyle name="Prosent 3 4 4 9" xfId="32310"/>
    <cellStyle name="Prosent 3 4 4_Tabell 4.5-4.7" xfId="32279"/>
    <cellStyle name="Prosent 3 4 5" xfId="1867"/>
    <cellStyle name="Prosent 3 4 5 2" xfId="32312"/>
    <cellStyle name="Prosent 3 4 5 2 2" xfId="32313"/>
    <cellStyle name="Prosent 3 4 5 2 3" xfId="32314"/>
    <cellStyle name="Prosent 3 4 5 3" xfId="32315"/>
    <cellStyle name="Prosent 3 4 5 3 2" xfId="32316"/>
    <cellStyle name="Prosent 3 4 5 3 3" xfId="32317"/>
    <cellStyle name="Prosent 3 4 5 4" xfId="32318"/>
    <cellStyle name="Prosent 3 4 5 5" xfId="32319"/>
    <cellStyle name="Prosent 3 4 5_Tabell 4.5-4.7" xfId="32311"/>
    <cellStyle name="Prosent 3 4 6" xfId="32320"/>
    <cellStyle name="Prosent 3 4 6 2" xfId="32321"/>
    <cellStyle name="Prosent 3 4 6 2 2" xfId="32322"/>
    <cellStyle name="Prosent 3 4 6 2 3" xfId="32323"/>
    <cellStyle name="Prosent 3 4 6 3" xfId="32324"/>
    <cellStyle name="Prosent 3 4 6 3 2" xfId="32325"/>
    <cellStyle name="Prosent 3 4 6 3 3" xfId="32326"/>
    <cellStyle name="Prosent 3 4 6 4" xfId="32327"/>
    <cellStyle name="Prosent 3 4 6 5" xfId="32328"/>
    <cellStyle name="Prosent 3 4 7" xfId="32329"/>
    <cellStyle name="Prosent 3 4 7 2" xfId="32330"/>
    <cellStyle name="Prosent 3 4 7 3" xfId="32331"/>
    <cellStyle name="Prosent 3 4 8" xfId="32332"/>
    <cellStyle name="Prosent 3 4 8 2" xfId="32333"/>
    <cellStyle name="Prosent 3 4 8 3" xfId="32334"/>
    <cellStyle name="Prosent 3 4 9" xfId="32335"/>
    <cellStyle name="Prosent 3 4 9 2" xfId="32336"/>
    <cellStyle name="Prosent 3 4_Tabell 4.5-4.7" xfId="32081"/>
    <cellStyle name="Prosent 3 5" xfId="1868"/>
    <cellStyle name="Prosent 3 5 10" xfId="32338"/>
    <cellStyle name="Prosent 3 5 10 2" xfId="32339"/>
    <cellStyle name="Prosent 3 5 11" xfId="32340"/>
    <cellStyle name="Prosent 3 5 12" xfId="32341"/>
    <cellStyle name="Prosent 3 5 13" xfId="32342"/>
    <cellStyle name="Prosent 3 5 2" xfId="1869"/>
    <cellStyle name="Prosent 3 5 2 10" xfId="32344"/>
    <cellStyle name="Prosent 3 5 2 11" xfId="32345"/>
    <cellStyle name="Prosent 3 5 2 12" xfId="32346"/>
    <cellStyle name="Prosent 3 5 2 2" xfId="1870"/>
    <cellStyle name="Prosent 3 5 2 2 10" xfId="32348"/>
    <cellStyle name="Prosent 3 5 2 2 11" xfId="32349"/>
    <cellStyle name="Prosent 3 5 2 2 2" xfId="1871"/>
    <cellStyle name="Prosent 3 5 2 2 2 10" xfId="32351"/>
    <cellStyle name="Prosent 3 5 2 2 2 2" xfId="1872"/>
    <cellStyle name="Prosent 3 5 2 2 2 2 2" xfId="32353"/>
    <cellStyle name="Prosent 3 5 2 2 2 2 2 2" xfId="32354"/>
    <cellStyle name="Prosent 3 5 2 2 2 2 2 3" xfId="32355"/>
    <cellStyle name="Prosent 3 5 2 2 2 2 3" xfId="32356"/>
    <cellStyle name="Prosent 3 5 2 2 2 2 3 2" xfId="32357"/>
    <cellStyle name="Prosent 3 5 2 2 2 2 3 3" xfId="32358"/>
    <cellStyle name="Prosent 3 5 2 2 2 2 4" xfId="32359"/>
    <cellStyle name="Prosent 3 5 2 2 2 2 5" xfId="32360"/>
    <cellStyle name="Prosent 3 5 2 2 2 2_Tabell 4.5-4.7" xfId="32352"/>
    <cellStyle name="Prosent 3 5 2 2 2 3" xfId="32361"/>
    <cellStyle name="Prosent 3 5 2 2 2 3 2" xfId="32362"/>
    <cellStyle name="Prosent 3 5 2 2 2 3 2 2" xfId="32363"/>
    <cellStyle name="Prosent 3 5 2 2 2 3 2 3" xfId="32364"/>
    <cellStyle name="Prosent 3 5 2 2 2 3 3" xfId="32365"/>
    <cellStyle name="Prosent 3 5 2 2 2 3 3 2" xfId="32366"/>
    <cellStyle name="Prosent 3 5 2 2 2 3 3 3" xfId="32367"/>
    <cellStyle name="Prosent 3 5 2 2 2 3 4" xfId="32368"/>
    <cellStyle name="Prosent 3 5 2 2 2 3 5" xfId="32369"/>
    <cellStyle name="Prosent 3 5 2 2 2 4" xfId="32370"/>
    <cellStyle name="Prosent 3 5 2 2 2 4 2" xfId="32371"/>
    <cellStyle name="Prosent 3 5 2 2 2 4 3" xfId="32372"/>
    <cellStyle name="Prosent 3 5 2 2 2 5" xfId="32373"/>
    <cellStyle name="Prosent 3 5 2 2 2 5 2" xfId="32374"/>
    <cellStyle name="Prosent 3 5 2 2 2 5 3" xfId="32375"/>
    <cellStyle name="Prosent 3 5 2 2 2 6" xfId="32376"/>
    <cellStyle name="Prosent 3 5 2 2 2 6 2" xfId="32377"/>
    <cellStyle name="Prosent 3 5 2 2 2 7" xfId="32378"/>
    <cellStyle name="Prosent 3 5 2 2 2 7 2" xfId="32379"/>
    <cellStyle name="Prosent 3 5 2 2 2 8" xfId="32380"/>
    <cellStyle name="Prosent 3 5 2 2 2 9" xfId="32381"/>
    <cellStyle name="Prosent 3 5 2 2 2_Tabell 4.5-4.7" xfId="32350"/>
    <cellStyle name="Prosent 3 5 2 2 3" xfId="1873"/>
    <cellStyle name="Prosent 3 5 2 2 3 2" xfId="32383"/>
    <cellStyle name="Prosent 3 5 2 2 3 2 2" xfId="32384"/>
    <cellStyle name="Prosent 3 5 2 2 3 2 3" xfId="32385"/>
    <cellStyle name="Prosent 3 5 2 2 3 3" xfId="32386"/>
    <cellStyle name="Prosent 3 5 2 2 3 3 2" xfId="32387"/>
    <cellStyle name="Prosent 3 5 2 2 3 3 3" xfId="32388"/>
    <cellStyle name="Prosent 3 5 2 2 3 4" xfId="32389"/>
    <cellStyle name="Prosent 3 5 2 2 3 5" xfId="32390"/>
    <cellStyle name="Prosent 3 5 2 2 3_Tabell 4.5-4.7" xfId="32382"/>
    <cellStyle name="Prosent 3 5 2 2 4" xfId="32391"/>
    <cellStyle name="Prosent 3 5 2 2 4 2" xfId="32392"/>
    <cellStyle name="Prosent 3 5 2 2 4 2 2" xfId="32393"/>
    <cellStyle name="Prosent 3 5 2 2 4 2 3" xfId="32394"/>
    <cellStyle name="Prosent 3 5 2 2 4 3" xfId="32395"/>
    <cellStyle name="Prosent 3 5 2 2 4 3 2" xfId="32396"/>
    <cellStyle name="Prosent 3 5 2 2 4 3 3" xfId="32397"/>
    <cellStyle name="Prosent 3 5 2 2 4 4" xfId="32398"/>
    <cellStyle name="Prosent 3 5 2 2 4 5" xfId="32399"/>
    <cellStyle name="Prosent 3 5 2 2 5" xfId="32400"/>
    <cellStyle name="Prosent 3 5 2 2 5 2" xfId="32401"/>
    <cellStyle name="Prosent 3 5 2 2 5 3" xfId="32402"/>
    <cellStyle name="Prosent 3 5 2 2 6" xfId="32403"/>
    <cellStyle name="Prosent 3 5 2 2 6 2" xfId="32404"/>
    <cellStyle name="Prosent 3 5 2 2 6 3" xfId="32405"/>
    <cellStyle name="Prosent 3 5 2 2 7" xfId="32406"/>
    <cellStyle name="Prosent 3 5 2 2 7 2" xfId="32407"/>
    <cellStyle name="Prosent 3 5 2 2 8" xfId="32408"/>
    <cellStyle name="Prosent 3 5 2 2 8 2" xfId="32409"/>
    <cellStyle name="Prosent 3 5 2 2 9" xfId="32410"/>
    <cellStyle name="Prosent 3 5 2 2_Tabell 4.5-4.7" xfId="32347"/>
    <cellStyle name="Prosent 3 5 2 3" xfId="1874"/>
    <cellStyle name="Prosent 3 5 2 3 10" xfId="32412"/>
    <cellStyle name="Prosent 3 5 2 3 2" xfId="1875"/>
    <cellStyle name="Prosent 3 5 2 3 2 2" xfId="32414"/>
    <cellStyle name="Prosent 3 5 2 3 2 2 2" xfId="32415"/>
    <cellStyle name="Prosent 3 5 2 3 2 2 3" xfId="32416"/>
    <cellStyle name="Prosent 3 5 2 3 2 3" xfId="32417"/>
    <cellStyle name="Prosent 3 5 2 3 2 3 2" xfId="32418"/>
    <cellStyle name="Prosent 3 5 2 3 2 3 3" xfId="32419"/>
    <cellStyle name="Prosent 3 5 2 3 2 4" xfId="32420"/>
    <cellStyle name="Prosent 3 5 2 3 2 5" xfId="32421"/>
    <cellStyle name="Prosent 3 5 2 3 2_Tabell 4.5-4.7" xfId="32413"/>
    <cellStyle name="Prosent 3 5 2 3 3" xfId="32422"/>
    <cellStyle name="Prosent 3 5 2 3 3 2" xfId="32423"/>
    <cellStyle name="Prosent 3 5 2 3 3 2 2" xfId="32424"/>
    <cellStyle name="Prosent 3 5 2 3 3 2 3" xfId="32425"/>
    <cellStyle name="Prosent 3 5 2 3 3 3" xfId="32426"/>
    <cellStyle name="Prosent 3 5 2 3 3 3 2" xfId="32427"/>
    <cellStyle name="Prosent 3 5 2 3 3 3 3" xfId="32428"/>
    <cellStyle name="Prosent 3 5 2 3 3 4" xfId="32429"/>
    <cellStyle name="Prosent 3 5 2 3 3 5" xfId="32430"/>
    <cellStyle name="Prosent 3 5 2 3 4" xfId="32431"/>
    <cellStyle name="Prosent 3 5 2 3 4 2" xfId="32432"/>
    <cellStyle name="Prosent 3 5 2 3 4 3" xfId="32433"/>
    <cellStyle name="Prosent 3 5 2 3 5" xfId="32434"/>
    <cellStyle name="Prosent 3 5 2 3 5 2" xfId="32435"/>
    <cellStyle name="Prosent 3 5 2 3 5 3" xfId="32436"/>
    <cellStyle name="Prosent 3 5 2 3 6" xfId="32437"/>
    <cellStyle name="Prosent 3 5 2 3 6 2" xfId="32438"/>
    <cellStyle name="Prosent 3 5 2 3 7" xfId="32439"/>
    <cellStyle name="Prosent 3 5 2 3 7 2" xfId="32440"/>
    <cellStyle name="Prosent 3 5 2 3 8" xfId="32441"/>
    <cellStyle name="Prosent 3 5 2 3 9" xfId="32442"/>
    <cellStyle name="Prosent 3 5 2 3_Tabell 4.5-4.7" xfId="32411"/>
    <cellStyle name="Prosent 3 5 2 4" xfId="1876"/>
    <cellStyle name="Prosent 3 5 2 4 2" xfId="32444"/>
    <cellStyle name="Prosent 3 5 2 4 2 2" xfId="32445"/>
    <cellStyle name="Prosent 3 5 2 4 2 3" xfId="32446"/>
    <cellStyle name="Prosent 3 5 2 4 3" xfId="32447"/>
    <cellStyle name="Prosent 3 5 2 4 3 2" xfId="32448"/>
    <cellStyle name="Prosent 3 5 2 4 3 3" xfId="32449"/>
    <cellStyle name="Prosent 3 5 2 4 4" xfId="32450"/>
    <cellStyle name="Prosent 3 5 2 4 5" xfId="32451"/>
    <cellStyle name="Prosent 3 5 2 4_Tabell 4.5-4.7" xfId="32443"/>
    <cellStyle name="Prosent 3 5 2 5" xfId="32452"/>
    <cellStyle name="Prosent 3 5 2 5 2" xfId="32453"/>
    <cellStyle name="Prosent 3 5 2 5 2 2" xfId="32454"/>
    <cellStyle name="Prosent 3 5 2 5 2 3" xfId="32455"/>
    <cellStyle name="Prosent 3 5 2 5 3" xfId="32456"/>
    <cellStyle name="Prosent 3 5 2 5 3 2" xfId="32457"/>
    <cellStyle name="Prosent 3 5 2 5 3 3" xfId="32458"/>
    <cellStyle name="Prosent 3 5 2 5 4" xfId="32459"/>
    <cellStyle name="Prosent 3 5 2 5 5" xfId="32460"/>
    <cellStyle name="Prosent 3 5 2 6" xfId="32461"/>
    <cellStyle name="Prosent 3 5 2 6 2" xfId="32462"/>
    <cellStyle name="Prosent 3 5 2 6 3" xfId="32463"/>
    <cellStyle name="Prosent 3 5 2 7" xfId="32464"/>
    <cellStyle name="Prosent 3 5 2 7 2" xfId="32465"/>
    <cellStyle name="Prosent 3 5 2 7 3" xfId="32466"/>
    <cellStyle name="Prosent 3 5 2 8" xfId="32467"/>
    <cellStyle name="Prosent 3 5 2 8 2" xfId="32468"/>
    <cellStyle name="Prosent 3 5 2 9" xfId="32469"/>
    <cellStyle name="Prosent 3 5 2 9 2" xfId="32470"/>
    <cellStyle name="Prosent 3 5 2_Tabell 4.5-4.7" xfId="32343"/>
    <cellStyle name="Prosent 3 5 3" xfId="1877"/>
    <cellStyle name="Prosent 3 5 3 10" xfId="32472"/>
    <cellStyle name="Prosent 3 5 3 11" xfId="32473"/>
    <cellStyle name="Prosent 3 5 3 2" xfId="1878"/>
    <cellStyle name="Prosent 3 5 3 2 10" xfId="32475"/>
    <cellStyle name="Prosent 3 5 3 2 2" xfId="1879"/>
    <cellStyle name="Prosent 3 5 3 2 2 2" xfId="32477"/>
    <cellStyle name="Prosent 3 5 3 2 2 2 2" xfId="32478"/>
    <cellStyle name="Prosent 3 5 3 2 2 2 3" xfId="32479"/>
    <cellStyle name="Prosent 3 5 3 2 2 3" xfId="32480"/>
    <cellStyle name="Prosent 3 5 3 2 2 3 2" xfId="32481"/>
    <cellStyle name="Prosent 3 5 3 2 2 3 3" xfId="32482"/>
    <cellStyle name="Prosent 3 5 3 2 2 4" xfId="32483"/>
    <cellStyle name="Prosent 3 5 3 2 2 5" xfId="32484"/>
    <cellStyle name="Prosent 3 5 3 2 2_Tabell 4.5-4.7" xfId="32476"/>
    <cellStyle name="Prosent 3 5 3 2 3" xfId="32485"/>
    <cellStyle name="Prosent 3 5 3 2 3 2" xfId="32486"/>
    <cellStyle name="Prosent 3 5 3 2 3 2 2" xfId="32487"/>
    <cellStyle name="Prosent 3 5 3 2 3 2 3" xfId="32488"/>
    <cellStyle name="Prosent 3 5 3 2 3 3" xfId="32489"/>
    <cellStyle name="Prosent 3 5 3 2 3 3 2" xfId="32490"/>
    <cellStyle name="Prosent 3 5 3 2 3 3 3" xfId="32491"/>
    <cellStyle name="Prosent 3 5 3 2 3 4" xfId="32492"/>
    <cellStyle name="Prosent 3 5 3 2 3 5" xfId="32493"/>
    <cellStyle name="Prosent 3 5 3 2 4" xfId="32494"/>
    <cellStyle name="Prosent 3 5 3 2 4 2" xfId="32495"/>
    <cellStyle name="Prosent 3 5 3 2 4 3" xfId="32496"/>
    <cellStyle name="Prosent 3 5 3 2 5" xfId="32497"/>
    <cellStyle name="Prosent 3 5 3 2 5 2" xfId="32498"/>
    <cellStyle name="Prosent 3 5 3 2 5 3" xfId="32499"/>
    <cellStyle name="Prosent 3 5 3 2 6" xfId="32500"/>
    <cellStyle name="Prosent 3 5 3 2 6 2" xfId="32501"/>
    <cellStyle name="Prosent 3 5 3 2 7" xfId="32502"/>
    <cellStyle name="Prosent 3 5 3 2 7 2" xfId="32503"/>
    <cellStyle name="Prosent 3 5 3 2 8" xfId="32504"/>
    <cellStyle name="Prosent 3 5 3 2 9" xfId="32505"/>
    <cellStyle name="Prosent 3 5 3 2_Tabell 4.5-4.7" xfId="32474"/>
    <cellStyle name="Prosent 3 5 3 3" xfId="1880"/>
    <cellStyle name="Prosent 3 5 3 3 2" xfId="32507"/>
    <cellStyle name="Prosent 3 5 3 3 2 2" xfId="32508"/>
    <cellStyle name="Prosent 3 5 3 3 2 3" xfId="32509"/>
    <cellStyle name="Prosent 3 5 3 3 3" xfId="32510"/>
    <cellStyle name="Prosent 3 5 3 3 3 2" xfId="32511"/>
    <cellStyle name="Prosent 3 5 3 3 3 3" xfId="32512"/>
    <cellStyle name="Prosent 3 5 3 3 4" xfId="32513"/>
    <cellStyle name="Prosent 3 5 3 3 5" xfId="32514"/>
    <cellStyle name="Prosent 3 5 3 3_Tabell 4.5-4.7" xfId="32506"/>
    <cellStyle name="Prosent 3 5 3 4" xfId="32515"/>
    <cellStyle name="Prosent 3 5 3 4 2" xfId="32516"/>
    <cellStyle name="Prosent 3 5 3 4 2 2" xfId="32517"/>
    <cellStyle name="Prosent 3 5 3 4 2 3" xfId="32518"/>
    <cellStyle name="Prosent 3 5 3 4 3" xfId="32519"/>
    <cellStyle name="Prosent 3 5 3 4 3 2" xfId="32520"/>
    <cellStyle name="Prosent 3 5 3 4 3 3" xfId="32521"/>
    <cellStyle name="Prosent 3 5 3 4 4" xfId="32522"/>
    <cellStyle name="Prosent 3 5 3 4 5" xfId="32523"/>
    <cellStyle name="Prosent 3 5 3 5" xfId="32524"/>
    <cellStyle name="Prosent 3 5 3 5 2" xfId="32525"/>
    <cellStyle name="Prosent 3 5 3 5 3" xfId="32526"/>
    <cellStyle name="Prosent 3 5 3 6" xfId="32527"/>
    <cellStyle name="Prosent 3 5 3 6 2" xfId="32528"/>
    <cellStyle name="Prosent 3 5 3 6 3" xfId="32529"/>
    <cellStyle name="Prosent 3 5 3 7" xfId="32530"/>
    <cellStyle name="Prosent 3 5 3 7 2" xfId="32531"/>
    <cellStyle name="Prosent 3 5 3 8" xfId="32532"/>
    <cellStyle name="Prosent 3 5 3 8 2" xfId="32533"/>
    <cellStyle name="Prosent 3 5 3 9" xfId="32534"/>
    <cellStyle name="Prosent 3 5 3_Tabell 4.5-4.7" xfId="32471"/>
    <cellStyle name="Prosent 3 5 4" xfId="1881"/>
    <cellStyle name="Prosent 3 5 4 10" xfId="32536"/>
    <cellStyle name="Prosent 3 5 4 2" xfId="1882"/>
    <cellStyle name="Prosent 3 5 4 2 2" xfId="32538"/>
    <cellStyle name="Prosent 3 5 4 2 2 2" xfId="32539"/>
    <cellStyle name="Prosent 3 5 4 2 2 3" xfId="32540"/>
    <cellStyle name="Prosent 3 5 4 2 3" xfId="32541"/>
    <cellStyle name="Prosent 3 5 4 2 3 2" xfId="32542"/>
    <cellStyle name="Prosent 3 5 4 2 3 3" xfId="32543"/>
    <cellStyle name="Prosent 3 5 4 2 4" xfId="32544"/>
    <cellStyle name="Prosent 3 5 4 2 5" xfId="32545"/>
    <cellStyle name="Prosent 3 5 4 2_Tabell 4.5-4.7" xfId="32537"/>
    <cellStyle name="Prosent 3 5 4 3" xfId="32546"/>
    <cellStyle name="Prosent 3 5 4 3 2" xfId="32547"/>
    <cellStyle name="Prosent 3 5 4 3 2 2" xfId="32548"/>
    <cellStyle name="Prosent 3 5 4 3 2 3" xfId="32549"/>
    <cellStyle name="Prosent 3 5 4 3 3" xfId="32550"/>
    <cellStyle name="Prosent 3 5 4 3 3 2" xfId="32551"/>
    <cellStyle name="Prosent 3 5 4 3 3 3" xfId="32552"/>
    <cellStyle name="Prosent 3 5 4 3 4" xfId="32553"/>
    <cellStyle name="Prosent 3 5 4 3 5" xfId="32554"/>
    <cellStyle name="Prosent 3 5 4 4" xfId="32555"/>
    <cellStyle name="Prosent 3 5 4 4 2" xfId="32556"/>
    <cellStyle name="Prosent 3 5 4 4 3" xfId="32557"/>
    <cellStyle name="Prosent 3 5 4 5" xfId="32558"/>
    <cellStyle name="Prosent 3 5 4 5 2" xfId="32559"/>
    <cellStyle name="Prosent 3 5 4 5 3" xfId="32560"/>
    <cellStyle name="Prosent 3 5 4 6" xfId="32561"/>
    <cellStyle name="Prosent 3 5 4 6 2" xfId="32562"/>
    <cellStyle name="Prosent 3 5 4 7" xfId="32563"/>
    <cellStyle name="Prosent 3 5 4 7 2" xfId="32564"/>
    <cellStyle name="Prosent 3 5 4 8" xfId="32565"/>
    <cellStyle name="Prosent 3 5 4 9" xfId="32566"/>
    <cellStyle name="Prosent 3 5 4_Tabell 4.5-4.7" xfId="32535"/>
    <cellStyle name="Prosent 3 5 5" xfId="1883"/>
    <cellStyle name="Prosent 3 5 5 2" xfId="32568"/>
    <cellStyle name="Prosent 3 5 5 2 2" xfId="32569"/>
    <cellStyle name="Prosent 3 5 5 2 3" xfId="32570"/>
    <cellStyle name="Prosent 3 5 5 3" xfId="32571"/>
    <cellStyle name="Prosent 3 5 5 3 2" xfId="32572"/>
    <cellStyle name="Prosent 3 5 5 3 3" xfId="32573"/>
    <cellStyle name="Prosent 3 5 5 4" xfId="32574"/>
    <cellStyle name="Prosent 3 5 5 5" xfId="32575"/>
    <cellStyle name="Prosent 3 5 5_Tabell 4.5-4.7" xfId="32567"/>
    <cellStyle name="Prosent 3 5 6" xfId="32576"/>
    <cellStyle name="Prosent 3 5 6 2" xfId="32577"/>
    <cellStyle name="Prosent 3 5 6 2 2" xfId="32578"/>
    <cellStyle name="Prosent 3 5 6 2 3" xfId="32579"/>
    <cellStyle name="Prosent 3 5 6 3" xfId="32580"/>
    <cellStyle name="Prosent 3 5 6 3 2" xfId="32581"/>
    <cellStyle name="Prosent 3 5 6 3 3" xfId="32582"/>
    <cellStyle name="Prosent 3 5 6 4" xfId="32583"/>
    <cellStyle name="Prosent 3 5 6 5" xfId="32584"/>
    <cellStyle name="Prosent 3 5 7" xfId="32585"/>
    <cellStyle name="Prosent 3 5 7 2" xfId="32586"/>
    <cellStyle name="Prosent 3 5 7 3" xfId="32587"/>
    <cellStyle name="Prosent 3 5 8" xfId="32588"/>
    <cellStyle name="Prosent 3 5 8 2" xfId="32589"/>
    <cellStyle name="Prosent 3 5 8 3" xfId="32590"/>
    <cellStyle name="Prosent 3 5 9" xfId="32591"/>
    <cellStyle name="Prosent 3 5 9 2" xfId="32592"/>
    <cellStyle name="Prosent 3 5_Tabell 4.5-4.7" xfId="32337"/>
    <cellStyle name="Prosent 3 6" xfId="1884"/>
    <cellStyle name="Prosent 3 6 10" xfId="32594"/>
    <cellStyle name="Prosent 3 6 11" xfId="32595"/>
    <cellStyle name="Prosent 3 6 12" xfId="32596"/>
    <cellStyle name="Prosent 3 6 2" xfId="1885"/>
    <cellStyle name="Prosent 3 6 2 10" xfId="32598"/>
    <cellStyle name="Prosent 3 6 2 11" xfId="32599"/>
    <cellStyle name="Prosent 3 6 2 2" xfId="1886"/>
    <cellStyle name="Prosent 3 6 2 2 10" xfId="32601"/>
    <cellStyle name="Prosent 3 6 2 2 2" xfId="1887"/>
    <cellStyle name="Prosent 3 6 2 2 2 2" xfId="32603"/>
    <cellStyle name="Prosent 3 6 2 2 2 2 2" xfId="32604"/>
    <cellStyle name="Prosent 3 6 2 2 2 2 3" xfId="32605"/>
    <cellStyle name="Prosent 3 6 2 2 2 3" xfId="32606"/>
    <cellStyle name="Prosent 3 6 2 2 2 3 2" xfId="32607"/>
    <cellStyle name="Prosent 3 6 2 2 2 3 3" xfId="32608"/>
    <cellStyle name="Prosent 3 6 2 2 2 4" xfId="32609"/>
    <cellStyle name="Prosent 3 6 2 2 2 5" xfId="32610"/>
    <cellStyle name="Prosent 3 6 2 2 2_Tabell 4.5-4.7" xfId="32602"/>
    <cellStyle name="Prosent 3 6 2 2 3" xfId="32611"/>
    <cellStyle name="Prosent 3 6 2 2 3 2" xfId="32612"/>
    <cellStyle name="Prosent 3 6 2 2 3 2 2" xfId="32613"/>
    <cellStyle name="Prosent 3 6 2 2 3 2 3" xfId="32614"/>
    <cellStyle name="Prosent 3 6 2 2 3 3" xfId="32615"/>
    <cellStyle name="Prosent 3 6 2 2 3 3 2" xfId="32616"/>
    <cellStyle name="Prosent 3 6 2 2 3 3 3" xfId="32617"/>
    <cellStyle name="Prosent 3 6 2 2 3 4" xfId="32618"/>
    <cellStyle name="Prosent 3 6 2 2 3 5" xfId="32619"/>
    <cellStyle name="Prosent 3 6 2 2 4" xfId="32620"/>
    <cellStyle name="Prosent 3 6 2 2 4 2" xfId="32621"/>
    <cellStyle name="Prosent 3 6 2 2 4 3" xfId="32622"/>
    <cellStyle name="Prosent 3 6 2 2 5" xfId="32623"/>
    <cellStyle name="Prosent 3 6 2 2 5 2" xfId="32624"/>
    <cellStyle name="Prosent 3 6 2 2 5 3" xfId="32625"/>
    <cellStyle name="Prosent 3 6 2 2 6" xfId="32626"/>
    <cellStyle name="Prosent 3 6 2 2 6 2" xfId="32627"/>
    <cellStyle name="Prosent 3 6 2 2 7" xfId="32628"/>
    <cellStyle name="Prosent 3 6 2 2 7 2" xfId="32629"/>
    <cellStyle name="Prosent 3 6 2 2 8" xfId="32630"/>
    <cellStyle name="Prosent 3 6 2 2 9" xfId="32631"/>
    <cellStyle name="Prosent 3 6 2 2_Tabell 4.5-4.7" xfId="32600"/>
    <cellStyle name="Prosent 3 6 2 3" xfId="1888"/>
    <cellStyle name="Prosent 3 6 2 3 2" xfId="32633"/>
    <cellStyle name="Prosent 3 6 2 3 2 2" xfId="32634"/>
    <cellStyle name="Prosent 3 6 2 3 2 3" xfId="32635"/>
    <cellStyle name="Prosent 3 6 2 3 3" xfId="32636"/>
    <cellStyle name="Prosent 3 6 2 3 3 2" xfId="32637"/>
    <cellStyle name="Prosent 3 6 2 3 3 3" xfId="32638"/>
    <cellStyle name="Prosent 3 6 2 3 4" xfId="32639"/>
    <cellStyle name="Prosent 3 6 2 3 5" xfId="32640"/>
    <cellStyle name="Prosent 3 6 2 3_Tabell 4.5-4.7" xfId="32632"/>
    <cellStyle name="Prosent 3 6 2 4" xfId="32641"/>
    <cellStyle name="Prosent 3 6 2 4 2" xfId="32642"/>
    <cellStyle name="Prosent 3 6 2 4 2 2" xfId="32643"/>
    <cellStyle name="Prosent 3 6 2 4 2 3" xfId="32644"/>
    <cellStyle name="Prosent 3 6 2 4 3" xfId="32645"/>
    <cellStyle name="Prosent 3 6 2 4 3 2" xfId="32646"/>
    <cellStyle name="Prosent 3 6 2 4 3 3" xfId="32647"/>
    <cellStyle name="Prosent 3 6 2 4 4" xfId="32648"/>
    <cellStyle name="Prosent 3 6 2 4 5" xfId="32649"/>
    <cellStyle name="Prosent 3 6 2 5" xfId="32650"/>
    <cellStyle name="Prosent 3 6 2 5 2" xfId="32651"/>
    <cellStyle name="Prosent 3 6 2 5 3" xfId="32652"/>
    <cellStyle name="Prosent 3 6 2 6" xfId="32653"/>
    <cellStyle name="Prosent 3 6 2 6 2" xfId="32654"/>
    <cellStyle name="Prosent 3 6 2 6 3" xfId="32655"/>
    <cellStyle name="Prosent 3 6 2 7" xfId="32656"/>
    <cellStyle name="Prosent 3 6 2 7 2" xfId="32657"/>
    <cellStyle name="Prosent 3 6 2 8" xfId="32658"/>
    <cellStyle name="Prosent 3 6 2 8 2" xfId="32659"/>
    <cellStyle name="Prosent 3 6 2 9" xfId="32660"/>
    <cellStyle name="Prosent 3 6 2_Tabell 4.5-4.7" xfId="32597"/>
    <cellStyle name="Prosent 3 6 3" xfId="1889"/>
    <cellStyle name="Prosent 3 6 3 10" xfId="32662"/>
    <cellStyle name="Prosent 3 6 3 2" xfId="1890"/>
    <cellStyle name="Prosent 3 6 3 2 2" xfId="32664"/>
    <cellStyle name="Prosent 3 6 3 2 2 2" xfId="32665"/>
    <cellStyle name="Prosent 3 6 3 2 2 3" xfId="32666"/>
    <cellStyle name="Prosent 3 6 3 2 3" xfId="32667"/>
    <cellStyle name="Prosent 3 6 3 2 3 2" xfId="32668"/>
    <cellStyle name="Prosent 3 6 3 2 3 3" xfId="32669"/>
    <cellStyle name="Prosent 3 6 3 2 4" xfId="32670"/>
    <cellStyle name="Prosent 3 6 3 2 5" xfId="32671"/>
    <cellStyle name="Prosent 3 6 3 2_Tabell 4.5-4.7" xfId="32663"/>
    <cellStyle name="Prosent 3 6 3 3" xfId="32672"/>
    <cellStyle name="Prosent 3 6 3 3 2" xfId="32673"/>
    <cellStyle name="Prosent 3 6 3 3 2 2" xfId="32674"/>
    <cellStyle name="Prosent 3 6 3 3 2 3" xfId="32675"/>
    <cellStyle name="Prosent 3 6 3 3 3" xfId="32676"/>
    <cellStyle name="Prosent 3 6 3 3 3 2" xfId="32677"/>
    <cellStyle name="Prosent 3 6 3 3 3 3" xfId="32678"/>
    <cellStyle name="Prosent 3 6 3 3 4" xfId="32679"/>
    <cellStyle name="Prosent 3 6 3 3 5" xfId="32680"/>
    <cellStyle name="Prosent 3 6 3 4" xfId="32681"/>
    <cellStyle name="Prosent 3 6 3 4 2" xfId="32682"/>
    <cellStyle name="Prosent 3 6 3 4 3" xfId="32683"/>
    <cellStyle name="Prosent 3 6 3 5" xfId="32684"/>
    <cellStyle name="Prosent 3 6 3 5 2" xfId="32685"/>
    <cellStyle name="Prosent 3 6 3 5 3" xfId="32686"/>
    <cellStyle name="Prosent 3 6 3 6" xfId="32687"/>
    <cellStyle name="Prosent 3 6 3 6 2" xfId="32688"/>
    <cellStyle name="Prosent 3 6 3 7" xfId="32689"/>
    <cellStyle name="Prosent 3 6 3 7 2" xfId="32690"/>
    <cellStyle name="Prosent 3 6 3 8" xfId="32691"/>
    <cellStyle name="Prosent 3 6 3 9" xfId="32692"/>
    <cellStyle name="Prosent 3 6 3_Tabell 4.5-4.7" xfId="32661"/>
    <cellStyle name="Prosent 3 6 4" xfId="1891"/>
    <cellStyle name="Prosent 3 6 4 2" xfId="32694"/>
    <cellStyle name="Prosent 3 6 4 2 2" xfId="32695"/>
    <cellStyle name="Prosent 3 6 4 2 3" xfId="32696"/>
    <cellStyle name="Prosent 3 6 4 3" xfId="32697"/>
    <cellStyle name="Prosent 3 6 4 3 2" xfId="32698"/>
    <cellStyle name="Prosent 3 6 4 3 3" xfId="32699"/>
    <cellStyle name="Prosent 3 6 4 4" xfId="32700"/>
    <cellStyle name="Prosent 3 6 4 5" xfId="32701"/>
    <cellStyle name="Prosent 3 6 4_Tabell 4.5-4.7" xfId="32693"/>
    <cellStyle name="Prosent 3 6 5" xfId="32702"/>
    <cellStyle name="Prosent 3 6 5 2" xfId="32703"/>
    <cellStyle name="Prosent 3 6 5 2 2" xfId="32704"/>
    <cellStyle name="Prosent 3 6 5 2 3" xfId="32705"/>
    <cellStyle name="Prosent 3 6 5 3" xfId="32706"/>
    <cellStyle name="Prosent 3 6 5 3 2" xfId="32707"/>
    <cellStyle name="Prosent 3 6 5 3 3" xfId="32708"/>
    <cellStyle name="Prosent 3 6 5 4" xfId="32709"/>
    <cellStyle name="Prosent 3 6 5 5" xfId="32710"/>
    <cellStyle name="Prosent 3 6 6" xfId="32711"/>
    <cellStyle name="Prosent 3 6 6 2" xfId="32712"/>
    <cellStyle name="Prosent 3 6 6 3" xfId="32713"/>
    <cellStyle name="Prosent 3 6 7" xfId="32714"/>
    <cellStyle name="Prosent 3 6 7 2" xfId="32715"/>
    <cellStyle name="Prosent 3 6 7 3" xfId="32716"/>
    <cellStyle name="Prosent 3 6 8" xfId="32717"/>
    <cellStyle name="Prosent 3 6 8 2" xfId="32718"/>
    <cellStyle name="Prosent 3 6 9" xfId="32719"/>
    <cellStyle name="Prosent 3 6 9 2" xfId="32720"/>
    <cellStyle name="Prosent 3 6_Tabell 4.5-4.7" xfId="32593"/>
    <cellStyle name="Prosent 3 7" xfId="1892"/>
    <cellStyle name="Prosent 3 7 10" xfId="32722"/>
    <cellStyle name="Prosent 3 7 11" xfId="32723"/>
    <cellStyle name="Prosent 3 7 2" xfId="1893"/>
    <cellStyle name="Prosent 3 7 2 10" xfId="32725"/>
    <cellStyle name="Prosent 3 7 2 2" xfId="1894"/>
    <cellStyle name="Prosent 3 7 2 2 2" xfId="32727"/>
    <cellStyle name="Prosent 3 7 2 2 2 2" xfId="32728"/>
    <cellStyle name="Prosent 3 7 2 2 2 3" xfId="32729"/>
    <cellStyle name="Prosent 3 7 2 2 3" xfId="32730"/>
    <cellStyle name="Prosent 3 7 2 2 3 2" xfId="32731"/>
    <cellStyle name="Prosent 3 7 2 2 3 3" xfId="32732"/>
    <cellStyle name="Prosent 3 7 2 2 4" xfId="32733"/>
    <cellStyle name="Prosent 3 7 2 2 5" xfId="32734"/>
    <cellStyle name="Prosent 3 7 2 2_Tabell 4.5-4.7" xfId="32726"/>
    <cellStyle name="Prosent 3 7 2 3" xfId="32735"/>
    <cellStyle name="Prosent 3 7 2 3 2" xfId="32736"/>
    <cellStyle name="Prosent 3 7 2 3 2 2" xfId="32737"/>
    <cellStyle name="Prosent 3 7 2 3 2 3" xfId="32738"/>
    <cellStyle name="Prosent 3 7 2 3 3" xfId="32739"/>
    <cellStyle name="Prosent 3 7 2 3 3 2" xfId="32740"/>
    <cellStyle name="Prosent 3 7 2 3 3 3" xfId="32741"/>
    <cellStyle name="Prosent 3 7 2 3 4" xfId="32742"/>
    <cellStyle name="Prosent 3 7 2 3 5" xfId="32743"/>
    <cellStyle name="Prosent 3 7 2 4" xfId="32744"/>
    <cellStyle name="Prosent 3 7 2 4 2" xfId="32745"/>
    <cellStyle name="Prosent 3 7 2 4 3" xfId="32746"/>
    <cellStyle name="Prosent 3 7 2 5" xfId="32747"/>
    <cellStyle name="Prosent 3 7 2 5 2" xfId="32748"/>
    <cellStyle name="Prosent 3 7 2 5 3" xfId="32749"/>
    <cellStyle name="Prosent 3 7 2 6" xfId="32750"/>
    <cellStyle name="Prosent 3 7 2 6 2" xfId="32751"/>
    <cellStyle name="Prosent 3 7 2 7" xfId="32752"/>
    <cellStyle name="Prosent 3 7 2 7 2" xfId="32753"/>
    <cellStyle name="Prosent 3 7 2 8" xfId="32754"/>
    <cellStyle name="Prosent 3 7 2 9" xfId="32755"/>
    <cellStyle name="Prosent 3 7 2_Tabell 4.5-4.7" xfId="32724"/>
    <cellStyle name="Prosent 3 7 3" xfId="1895"/>
    <cellStyle name="Prosent 3 7 3 2" xfId="32757"/>
    <cellStyle name="Prosent 3 7 3 2 2" xfId="32758"/>
    <cellStyle name="Prosent 3 7 3 2 3" xfId="32759"/>
    <cellStyle name="Prosent 3 7 3 3" xfId="32760"/>
    <cellStyle name="Prosent 3 7 3 3 2" xfId="32761"/>
    <cellStyle name="Prosent 3 7 3 3 3" xfId="32762"/>
    <cellStyle name="Prosent 3 7 3 4" xfId="32763"/>
    <cellStyle name="Prosent 3 7 3 5" xfId="32764"/>
    <cellStyle name="Prosent 3 7 3_Tabell 4.5-4.7" xfId="32756"/>
    <cellStyle name="Prosent 3 7 4" xfId="32765"/>
    <cellStyle name="Prosent 3 7 4 2" xfId="32766"/>
    <cellStyle name="Prosent 3 7 4 2 2" xfId="32767"/>
    <cellStyle name="Prosent 3 7 4 2 3" xfId="32768"/>
    <cellStyle name="Prosent 3 7 4 3" xfId="32769"/>
    <cellStyle name="Prosent 3 7 4 3 2" xfId="32770"/>
    <cellStyle name="Prosent 3 7 4 3 3" xfId="32771"/>
    <cellStyle name="Prosent 3 7 4 4" xfId="32772"/>
    <cellStyle name="Prosent 3 7 4 5" xfId="32773"/>
    <cellStyle name="Prosent 3 7 5" xfId="32774"/>
    <cellStyle name="Prosent 3 7 5 2" xfId="32775"/>
    <cellStyle name="Prosent 3 7 5 3" xfId="32776"/>
    <cellStyle name="Prosent 3 7 6" xfId="32777"/>
    <cellStyle name="Prosent 3 7 6 2" xfId="32778"/>
    <cellStyle name="Prosent 3 7 6 3" xfId="32779"/>
    <cellStyle name="Prosent 3 7 7" xfId="32780"/>
    <cellStyle name="Prosent 3 7 7 2" xfId="32781"/>
    <cellStyle name="Prosent 3 7 8" xfId="32782"/>
    <cellStyle name="Prosent 3 7 8 2" xfId="32783"/>
    <cellStyle name="Prosent 3 7 9" xfId="32784"/>
    <cellStyle name="Prosent 3 7_Tabell 4.5-4.7" xfId="32721"/>
    <cellStyle name="Prosent 3 8" xfId="1896"/>
    <cellStyle name="Prosent 3 8 10" xfId="32786"/>
    <cellStyle name="Prosent 3 8 11" xfId="32787"/>
    <cellStyle name="Prosent 3 8 2" xfId="1897"/>
    <cellStyle name="Prosent 3 8 2 10" xfId="32789"/>
    <cellStyle name="Prosent 3 8 2 2" xfId="1898"/>
    <cellStyle name="Prosent 3 8 2 2 2" xfId="32791"/>
    <cellStyle name="Prosent 3 8 2 2 2 2" xfId="32792"/>
    <cellStyle name="Prosent 3 8 2 2 2 3" xfId="32793"/>
    <cellStyle name="Prosent 3 8 2 2 3" xfId="32794"/>
    <cellStyle name="Prosent 3 8 2 2 3 2" xfId="32795"/>
    <cellStyle name="Prosent 3 8 2 2 3 3" xfId="32796"/>
    <cellStyle name="Prosent 3 8 2 2 4" xfId="32797"/>
    <cellStyle name="Prosent 3 8 2 2 5" xfId="32798"/>
    <cellStyle name="Prosent 3 8 2 2_Tabell 4.5-4.7" xfId="32790"/>
    <cellStyle name="Prosent 3 8 2 3" xfId="32799"/>
    <cellStyle name="Prosent 3 8 2 3 2" xfId="32800"/>
    <cellStyle name="Prosent 3 8 2 3 2 2" xfId="32801"/>
    <cellStyle name="Prosent 3 8 2 3 2 3" xfId="32802"/>
    <cellStyle name="Prosent 3 8 2 3 3" xfId="32803"/>
    <cellStyle name="Prosent 3 8 2 3 3 2" xfId="32804"/>
    <cellStyle name="Prosent 3 8 2 3 3 3" xfId="32805"/>
    <cellStyle name="Prosent 3 8 2 3 4" xfId="32806"/>
    <cellStyle name="Prosent 3 8 2 3 5" xfId="32807"/>
    <cellStyle name="Prosent 3 8 2 4" xfId="32808"/>
    <cellStyle name="Prosent 3 8 2 4 2" xfId="32809"/>
    <cellStyle name="Prosent 3 8 2 4 3" xfId="32810"/>
    <cellStyle name="Prosent 3 8 2 5" xfId="32811"/>
    <cellStyle name="Prosent 3 8 2 5 2" xfId="32812"/>
    <cellStyle name="Prosent 3 8 2 5 3" xfId="32813"/>
    <cellStyle name="Prosent 3 8 2 6" xfId="32814"/>
    <cellStyle name="Prosent 3 8 2 6 2" xfId="32815"/>
    <cellStyle name="Prosent 3 8 2 7" xfId="32816"/>
    <cellStyle name="Prosent 3 8 2 7 2" xfId="32817"/>
    <cellStyle name="Prosent 3 8 2 8" xfId="32818"/>
    <cellStyle name="Prosent 3 8 2 9" xfId="32819"/>
    <cellStyle name="Prosent 3 8 2_Tabell 4.5-4.7" xfId="32788"/>
    <cellStyle name="Prosent 3 8 3" xfId="1899"/>
    <cellStyle name="Prosent 3 8 3 2" xfId="32821"/>
    <cellStyle name="Prosent 3 8 3 2 2" xfId="32822"/>
    <cellStyle name="Prosent 3 8 3 2 3" xfId="32823"/>
    <cellStyle name="Prosent 3 8 3 3" xfId="32824"/>
    <cellStyle name="Prosent 3 8 3 3 2" xfId="32825"/>
    <cellStyle name="Prosent 3 8 3 3 3" xfId="32826"/>
    <cellStyle name="Prosent 3 8 3 4" xfId="32827"/>
    <cellStyle name="Prosent 3 8 3 5" xfId="32828"/>
    <cellStyle name="Prosent 3 8 3_Tabell 4.5-4.7" xfId="32820"/>
    <cellStyle name="Prosent 3 8 4" xfId="32829"/>
    <cellStyle name="Prosent 3 8 4 2" xfId="32830"/>
    <cellStyle name="Prosent 3 8 4 2 2" xfId="32831"/>
    <cellStyle name="Prosent 3 8 4 2 3" xfId="32832"/>
    <cellStyle name="Prosent 3 8 4 3" xfId="32833"/>
    <cellStyle name="Prosent 3 8 4 3 2" xfId="32834"/>
    <cellStyle name="Prosent 3 8 4 3 3" xfId="32835"/>
    <cellStyle name="Prosent 3 8 4 4" xfId="32836"/>
    <cellStyle name="Prosent 3 8 4 5" xfId="32837"/>
    <cellStyle name="Prosent 3 8 5" xfId="32838"/>
    <cellStyle name="Prosent 3 8 5 2" xfId="32839"/>
    <cellStyle name="Prosent 3 8 5 3" xfId="32840"/>
    <cellStyle name="Prosent 3 8 6" xfId="32841"/>
    <cellStyle name="Prosent 3 8 6 2" xfId="32842"/>
    <cellStyle name="Prosent 3 8 6 3" xfId="32843"/>
    <cellStyle name="Prosent 3 8 7" xfId="32844"/>
    <cellStyle name="Prosent 3 8 7 2" xfId="32845"/>
    <cellStyle name="Prosent 3 8 8" xfId="32846"/>
    <cellStyle name="Prosent 3 8 8 2" xfId="32847"/>
    <cellStyle name="Prosent 3 8 9" xfId="32848"/>
    <cellStyle name="Prosent 3 8_Tabell 4.5-4.7" xfId="32785"/>
    <cellStyle name="Prosent 3 9" xfId="1900"/>
    <cellStyle name="Prosent 3 9 10" xfId="32850"/>
    <cellStyle name="Prosent 3 9 2" xfId="1901"/>
    <cellStyle name="Prosent 3 9 2 2" xfId="32852"/>
    <cellStyle name="Prosent 3 9 2 2 2" xfId="32853"/>
    <cellStyle name="Prosent 3 9 2 2 3" xfId="32854"/>
    <cellStyle name="Prosent 3 9 2 3" xfId="32855"/>
    <cellStyle name="Prosent 3 9 2 3 2" xfId="32856"/>
    <cellStyle name="Prosent 3 9 2 3 3" xfId="32857"/>
    <cellStyle name="Prosent 3 9 2 4" xfId="32858"/>
    <cellStyle name="Prosent 3 9 2 5" xfId="32859"/>
    <cellStyle name="Prosent 3 9 2_Tabell 4.5-4.7" xfId="32851"/>
    <cellStyle name="Prosent 3 9 3" xfId="32860"/>
    <cellStyle name="Prosent 3 9 3 2" xfId="32861"/>
    <cellStyle name="Prosent 3 9 3 2 2" xfId="32862"/>
    <cellStyle name="Prosent 3 9 3 2 3" xfId="32863"/>
    <cellStyle name="Prosent 3 9 3 3" xfId="32864"/>
    <cellStyle name="Prosent 3 9 3 3 2" xfId="32865"/>
    <cellStyle name="Prosent 3 9 3 3 3" xfId="32866"/>
    <cellStyle name="Prosent 3 9 3 4" xfId="32867"/>
    <cellStyle name="Prosent 3 9 3 5" xfId="32868"/>
    <cellStyle name="Prosent 3 9 4" xfId="32869"/>
    <cellStyle name="Prosent 3 9 4 2" xfId="32870"/>
    <cellStyle name="Prosent 3 9 4 3" xfId="32871"/>
    <cellStyle name="Prosent 3 9 5" xfId="32872"/>
    <cellStyle name="Prosent 3 9 5 2" xfId="32873"/>
    <cellStyle name="Prosent 3 9 5 3" xfId="32874"/>
    <cellStyle name="Prosent 3 9 6" xfId="32875"/>
    <cellStyle name="Prosent 3 9 6 2" xfId="32876"/>
    <cellStyle name="Prosent 3 9 7" xfId="32877"/>
    <cellStyle name="Prosent 3 9 7 2" xfId="32878"/>
    <cellStyle name="Prosent 3 9 8" xfId="32879"/>
    <cellStyle name="Prosent 3 9 9" xfId="32880"/>
    <cellStyle name="Prosent 3 9_Tabell 4.5-4.7" xfId="32849"/>
    <cellStyle name="Prosent 3_Tabell 4.5-4.7" xfId="31535"/>
    <cellStyle name="Prosent 4" xfId="12"/>
    <cellStyle name="Prosent 4 2" xfId="32882"/>
    <cellStyle name="Prosent 4_Tabell 4.5-4.7" xfId="32881"/>
    <cellStyle name="Prosent 5" xfId="2002"/>
    <cellStyle name="Prosent 6" xfId="2007"/>
    <cellStyle name="Prosent 7" xfId="34330"/>
    <cellStyle name="Prosent 8" xfId="34335"/>
    <cellStyle name="Prosent 9" xfId="34338"/>
    <cellStyle name="Svein" xfId="4"/>
    <cellStyle name="Tusen[0]" xfId="1902"/>
    <cellStyle name="Tusenskille [0] 2" xfId="1903"/>
    <cellStyle name="Tusenskille [0] 3" xfId="1904"/>
    <cellStyle name="Tusenskille [0] 3 2" xfId="1905"/>
    <cellStyle name="Tusenskille [0] 3 3" xfId="1906"/>
    <cellStyle name="Tusenskille [0] 3_Tabell 4.5-4.7" xfId="32883"/>
    <cellStyle name="Tusenskille [0] 4" xfId="1907"/>
    <cellStyle name="Tusenskille [0] 4 10" xfId="1908"/>
    <cellStyle name="Tusenskille [0] 4 10 2" xfId="32886"/>
    <cellStyle name="Tusenskille [0] 4 10 2 2" xfId="32887"/>
    <cellStyle name="Tusenskille [0] 4 10 2 3" xfId="32888"/>
    <cellStyle name="Tusenskille [0] 4 10 3" xfId="32889"/>
    <cellStyle name="Tusenskille [0] 4 10 3 2" xfId="32890"/>
    <cellStyle name="Tusenskille [0] 4 10 3 3" xfId="32891"/>
    <cellStyle name="Tusenskille [0] 4 10 4" xfId="32892"/>
    <cellStyle name="Tusenskille [0] 4 10 5" xfId="32893"/>
    <cellStyle name="Tusenskille [0] 4 10_Tabell 4.5-4.7" xfId="32885"/>
    <cellStyle name="Tusenskille [0] 4 11" xfId="32894"/>
    <cellStyle name="Tusenskille [0] 4 11 2" xfId="32895"/>
    <cellStyle name="Tusenskille [0] 4 11 2 2" xfId="32896"/>
    <cellStyle name="Tusenskille [0] 4 11 2 3" xfId="32897"/>
    <cellStyle name="Tusenskille [0] 4 11 3" xfId="32898"/>
    <cellStyle name="Tusenskille [0] 4 11 3 2" xfId="32899"/>
    <cellStyle name="Tusenskille [0] 4 11 3 3" xfId="32900"/>
    <cellStyle name="Tusenskille [0] 4 11 4" xfId="32901"/>
    <cellStyle name="Tusenskille [0] 4 11 5" xfId="32902"/>
    <cellStyle name="Tusenskille [0] 4 12" xfId="32903"/>
    <cellStyle name="Tusenskille [0] 4 12 2" xfId="32904"/>
    <cellStyle name="Tusenskille [0] 4 12 3" xfId="32905"/>
    <cellStyle name="Tusenskille [0] 4 13" xfId="32906"/>
    <cellStyle name="Tusenskille [0] 4 13 2" xfId="32907"/>
    <cellStyle name="Tusenskille [0] 4 13 3" xfId="32908"/>
    <cellStyle name="Tusenskille [0] 4 14" xfId="32909"/>
    <cellStyle name="Tusenskille [0] 4 14 2" xfId="32910"/>
    <cellStyle name="Tusenskille [0] 4 15" xfId="32911"/>
    <cellStyle name="Tusenskille [0] 4 15 2" xfId="32912"/>
    <cellStyle name="Tusenskille [0] 4 16" xfId="32913"/>
    <cellStyle name="Tusenskille [0] 4 17" xfId="32914"/>
    <cellStyle name="Tusenskille [0] 4 18" xfId="32915"/>
    <cellStyle name="Tusenskille [0] 4 2" xfId="1909"/>
    <cellStyle name="Tusenskille [0] 4 2 10" xfId="32917"/>
    <cellStyle name="Tusenskille [0] 4 2 10 2" xfId="32918"/>
    <cellStyle name="Tusenskille [0] 4 2 11" xfId="32919"/>
    <cellStyle name="Tusenskille [0] 4 2 12" xfId="32920"/>
    <cellStyle name="Tusenskille [0] 4 2 13" xfId="32921"/>
    <cellStyle name="Tusenskille [0] 4 2 2" xfId="1910"/>
    <cellStyle name="Tusenskille [0] 4 2 2 10" xfId="32923"/>
    <cellStyle name="Tusenskille [0] 4 2 2 11" xfId="32924"/>
    <cellStyle name="Tusenskille [0] 4 2 2 12" xfId="32925"/>
    <cellStyle name="Tusenskille [0] 4 2 2 2" xfId="1911"/>
    <cellStyle name="Tusenskille [0] 4 2 2 2 10" xfId="32927"/>
    <cellStyle name="Tusenskille [0] 4 2 2 2 11" xfId="32928"/>
    <cellStyle name="Tusenskille [0] 4 2 2 2 2" xfId="1912"/>
    <cellStyle name="Tusenskille [0] 4 2 2 2 2 10" xfId="32930"/>
    <cellStyle name="Tusenskille [0] 4 2 2 2 2 2" xfId="1913"/>
    <cellStyle name="Tusenskille [0] 4 2 2 2 2 2 2" xfId="32932"/>
    <cellStyle name="Tusenskille [0] 4 2 2 2 2 2 2 2" xfId="32933"/>
    <cellStyle name="Tusenskille [0] 4 2 2 2 2 2 2 3" xfId="32934"/>
    <cellStyle name="Tusenskille [0] 4 2 2 2 2 2 3" xfId="32935"/>
    <cellStyle name="Tusenskille [0] 4 2 2 2 2 2 3 2" xfId="32936"/>
    <cellStyle name="Tusenskille [0] 4 2 2 2 2 2 3 3" xfId="32937"/>
    <cellStyle name="Tusenskille [0] 4 2 2 2 2 2 4" xfId="32938"/>
    <cellStyle name="Tusenskille [0] 4 2 2 2 2 2 5" xfId="32939"/>
    <cellStyle name="Tusenskille [0] 4 2 2 2 2 2_Tabell 4.5-4.7" xfId="32931"/>
    <cellStyle name="Tusenskille [0] 4 2 2 2 2 3" xfId="32940"/>
    <cellStyle name="Tusenskille [0] 4 2 2 2 2 3 2" xfId="32941"/>
    <cellStyle name="Tusenskille [0] 4 2 2 2 2 3 2 2" xfId="32942"/>
    <cellStyle name="Tusenskille [0] 4 2 2 2 2 3 2 3" xfId="32943"/>
    <cellStyle name="Tusenskille [0] 4 2 2 2 2 3 3" xfId="32944"/>
    <cellStyle name="Tusenskille [0] 4 2 2 2 2 3 3 2" xfId="32945"/>
    <cellStyle name="Tusenskille [0] 4 2 2 2 2 3 3 3" xfId="32946"/>
    <cellStyle name="Tusenskille [0] 4 2 2 2 2 3 4" xfId="32947"/>
    <cellStyle name="Tusenskille [0] 4 2 2 2 2 3 5" xfId="32948"/>
    <cellStyle name="Tusenskille [0] 4 2 2 2 2 4" xfId="32949"/>
    <cellStyle name="Tusenskille [0] 4 2 2 2 2 4 2" xfId="32950"/>
    <cellStyle name="Tusenskille [0] 4 2 2 2 2 4 3" xfId="32951"/>
    <cellStyle name="Tusenskille [0] 4 2 2 2 2 5" xfId="32952"/>
    <cellStyle name="Tusenskille [0] 4 2 2 2 2 5 2" xfId="32953"/>
    <cellStyle name="Tusenskille [0] 4 2 2 2 2 5 3" xfId="32954"/>
    <cellStyle name="Tusenskille [0] 4 2 2 2 2 6" xfId="32955"/>
    <cellStyle name="Tusenskille [0] 4 2 2 2 2 6 2" xfId="32956"/>
    <cellStyle name="Tusenskille [0] 4 2 2 2 2 7" xfId="32957"/>
    <cellStyle name="Tusenskille [0] 4 2 2 2 2 7 2" xfId="32958"/>
    <cellStyle name="Tusenskille [0] 4 2 2 2 2 8" xfId="32959"/>
    <cellStyle name="Tusenskille [0] 4 2 2 2 2 9" xfId="32960"/>
    <cellStyle name="Tusenskille [0] 4 2 2 2 2_Tabell 4.5-4.7" xfId="32929"/>
    <cellStyle name="Tusenskille [0] 4 2 2 2 3" xfId="1914"/>
    <cellStyle name="Tusenskille [0] 4 2 2 2 3 2" xfId="32962"/>
    <cellStyle name="Tusenskille [0] 4 2 2 2 3 2 2" xfId="32963"/>
    <cellStyle name="Tusenskille [0] 4 2 2 2 3 2 3" xfId="32964"/>
    <cellStyle name="Tusenskille [0] 4 2 2 2 3 3" xfId="32965"/>
    <cellStyle name="Tusenskille [0] 4 2 2 2 3 3 2" xfId="32966"/>
    <cellStyle name="Tusenskille [0] 4 2 2 2 3 3 3" xfId="32967"/>
    <cellStyle name="Tusenskille [0] 4 2 2 2 3 4" xfId="32968"/>
    <cellStyle name="Tusenskille [0] 4 2 2 2 3 5" xfId="32969"/>
    <cellStyle name="Tusenskille [0] 4 2 2 2 3_Tabell 4.5-4.7" xfId="32961"/>
    <cellStyle name="Tusenskille [0] 4 2 2 2 4" xfId="32970"/>
    <cellStyle name="Tusenskille [0] 4 2 2 2 4 2" xfId="32971"/>
    <cellStyle name="Tusenskille [0] 4 2 2 2 4 2 2" xfId="32972"/>
    <cellStyle name="Tusenskille [0] 4 2 2 2 4 2 3" xfId="32973"/>
    <cellStyle name="Tusenskille [0] 4 2 2 2 4 3" xfId="32974"/>
    <cellStyle name="Tusenskille [0] 4 2 2 2 4 3 2" xfId="32975"/>
    <cellStyle name="Tusenskille [0] 4 2 2 2 4 3 3" xfId="32976"/>
    <cellStyle name="Tusenskille [0] 4 2 2 2 4 4" xfId="32977"/>
    <cellStyle name="Tusenskille [0] 4 2 2 2 4 5" xfId="32978"/>
    <cellStyle name="Tusenskille [0] 4 2 2 2 5" xfId="32979"/>
    <cellStyle name="Tusenskille [0] 4 2 2 2 5 2" xfId="32980"/>
    <cellStyle name="Tusenskille [0] 4 2 2 2 5 3" xfId="32981"/>
    <cellStyle name="Tusenskille [0] 4 2 2 2 6" xfId="32982"/>
    <cellStyle name="Tusenskille [0] 4 2 2 2 6 2" xfId="32983"/>
    <cellStyle name="Tusenskille [0] 4 2 2 2 6 3" xfId="32984"/>
    <cellStyle name="Tusenskille [0] 4 2 2 2 7" xfId="32985"/>
    <cellStyle name="Tusenskille [0] 4 2 2 2 7 2" xfId="32986"/>
    <cellStyle name="Tusenskille [0] 4 2 2 2 8" xfId="32987"/>
    <cellStyle name="Tusenskille [0] 4 2 2 2 8 2" xfId="32988"/>
    <cellStyle name="Tusenskille [0] 4 2 2 2 9" xfId="32989"/>
    <cellStyle name="Tusenskille [0] 4 2 2 2_Tabell 4.5-4.7" xfId="32926"/>
    <cellStyle name="Tusenskille [0] 4 2 2 3" xfId="1915"/>
    <cellStyle name="Tusenskille [0] 4 2 2 3 10" xfId="32991"/>
    <cellStyle name="Tusenskille [0] 4 2 2 3 2" xfId="1916"/>
    <cellStyle name="Tusenskille [0] 4 2 2 3 2 2" xfId="32993"/>
    <cellStyle name="Tusenskille [0] 4 2 2 3 2 2 2" xfId="32994"/>
    <cellStyle name="Tusenskille [0] 4 2 2 3 2 2 3" xfId="32995"/>
    <cellStyle name="Tusenskille [0] 4 2 2 3 2 3" xfId="32996"/>
    <cellStyle name="Tusenskille [0] 4 2 2 3 2 3 2" xfId="32997"/>
    <cellStyle name="Tusenskille [0] 4 2 2 3 2 3 3" xfId="32998"/>
    <cellStyle name="Tusenskille [0] 4 2 2 3 2 4" xfId="32999"/>
    <cellStyle name="Tusenskille [0] 4 2 2 3 2 5" xfId="33000"/>
    <cellStyle name="Tusenskille [0] 4 2 2 3 2_Tabell 4.5-4.7" xfId="32992"/>
    <cellStyle name="Tusenskille [0] 4 2 2 3 3" xfId="33001"/>
    <cellStyle name="Tusenskille [0] 4 2 2 3 3 2" xfId="33002"/>
    <cellStyle name="Tusenskille [0] 4 2 2 3 3 2 2" xfId="33003"/>
    <cellStyle name="Tusenskille [0] 4 2 2 3 3 2 3" xfId="33004"/>
    <cellStyle name="Tusenskille [0] 4 2 2 3 3 3" xfId="33005"/>
    <cellStyle name="Tusenskille [0] 4 2 2 3 3 3 2" xfId="33006"/>
    <cellStyle name="Tusenskille [0] 4 2 2 3 3 3 3" xfId="33007"/>
    <cellStyle name="Tusenskille [0] 4 2 2 3 3 4" xfId="33008"/>
    <cellStyle name="Tusenskille [0] 4 2 2 3 3 5" xfId="33009"/>
    <cellStyle name="Tusenskille [0] 4 2 2 3 4" xfId="33010"/>
    <cellStyle name="Tusenskille [0] 4 2 2 3 4 2" xfId="33011"/>
    <cellStyle name="Tusenskille [0] 4 2 2 3 4 3" xfId="33012"/>
    <cellStyle name="Tusenskille [0] 4 2 2 3 5" xfId="33013"/>
    <cellStyle name="Tusenskille [0] 4 2 2 3 5 2" xfId="33014"/>
    <cellStyle name="Tusenskille [0] 4 2 2 3 5 3" xfId="33015"/>
    <cellStyle name="Tusenskille [0] 4 2 2 3 6" xfId="33016"/>
    <cellStyle name="Tusenskille [0] 4 2 2 3 6 2" xfId="33017"/>
    <cellStyle name="Tusenskille [0] 4 2 2 3 7" xfId="33018"/>
    <cellStyle name="Tusenskille [0] 4 2 2 3 7 2" xfId="33019"/>
    <cellStyle name="Tusenskille [0] 4 2 2 3 8" xfId="33020"/>
    <cellStyle name="Tusenskille [0] 4 2 2 3 9" xfId="33021"/>
    <cellStyle name="Tusenskille [0] 4 2 2 3_Tabell 4.5-4.7" xfId="32990"/>
    <cellStyle name="Tusenskille [0] 4 2 2 4" xfId="1917"/>
    <cellStyle name="Tusenskille [0] 4 2 2 4 2" xfId="33023"/>
    <cellStyle name="Tusenskille [0] 4 2 2 4 2 2" xfId="33024"/>
    <cellStyle name="Tusenskille [0] 4 2 2 4 2 3" xfId="33025"/>
    <cellStyle name="Tusenskille [0] 4 2 2 4 3" xfId="33026"/>
    <cellStyle name="Tusenskille [0] 4 2 2 4 3 2" xfId="33027"/>
    <cellStyle name="Tusenskille [0] 4 2 2 4 3 3" xfId="33028"/>
    <cellStyle name="Tusenskille [0] 4 2 2 4 4" xfId="33029"/>
    <cellStyle name="Tusenskille [0] 4 2 2 4 5" xfId="33030"/>
    <cellStyle name="Tusenskille [0] 4 2 2 4_Tabell 4.5-4.7" xfId="33022"/>
    <cellStyle name="Tusenskille [0] 4 2 2 5" xfId="33031"/>
    <cellStyle name="Tusenskille [0] 4 2 2 5 2" xfId="33032"/>
    <cellStyle name="Tusenskille [0] 4 2 2 5 2 2" xfId="33033"/>
    <cellStyle name="Tusenskille [0] 4 2 2 5 2 3" xfId="33034"/>
    <cellStyle name="Tusenskille [0] 4 2 2 5 3" xfId="33035"/>
    <cellStyle name="Tusenskille [0] 4 2 2 5 3 2" xfId="33036"/>
    <cellStyle name="Tusenskille [0] 4 2 2 5 3 3" xfId="33037"/>
    <cellStyle name="Tusenskille [0] 4 2 2 5 4" xfId="33038"/>
    <cellStyle name="Tusenskille [0] 4 2 2 5 5" xfId="33039"/>
    <cellStyle name="Tusenskille [0] 4 2 2 6" xfId="33040"/>
    <cellStyle name="Tusenskille [0] 4 2 2 6 2" xfId="33041"/>
    <cellStyle name="Tusenskille [0] 4 2 2 6 3" xfId="33042"/>
    <cellStyle name="Tusenskille [0] 4 2 2 7" xfId="33043"/>
    <cellStyle name="Tusenskille [0] 4 2 2 7 2" xfId="33044"/>
    <cellStyle name="Tusenskille [0] 4 2 2 7 3" xfId="33045"/>
    <cellStyle name="Tusenskille [0] 4 2 2 8" xfId="33046"/>
    <cellStyle name="Tusenskille [0] 4 2 2 8 2" xfId="33047"/>
    <cellStyle name="Tusenskille [0] 4 2 2 9" xfId="33048"/>
    <cellStyle name="Tusenskille [0] 4 2 2 9 2" xfId="33049"/>
    <cellStyle name="Tusenskille [0] 4 2 2_Tabell 4.5-4.7" xfId="32922"/>
    <cellStyle name="Tusenskille [0] 4 2 3" xfId="1918"/>
    <cellStyle name="Tusenskille [0] 4 2 3 10" xfId="33051"/>
    <cellStyle name="Tusenskille [0] 4 2 3 11" xfId="33052"/>
    <cellStyle name="Tusenskille [0] 4 2 3 2" xfId="1919"/>
    <cellStyle name="Tusenskille [0] 4 2 3 2 10" xfId="33054"/>
    <cellStyle name="Tusenskille [0] 4 2 3 2 2" xfId="1920"/>
    <cellStyle name="Tusenskille [0] 4 2 3 2 2 2" xfId="33056"/>
    <cellStyle name="Tusenskille [0] 4 2 3 2 2 2 2" xfId="33057"/>
    <cellStyle name="Tusenskille [0] 4 2 3 2 2 2 3" xfId="33058"/>
    <cellStyle name="Tusenskille [0] 4 2 3 2 2 3" xfId="33059"/>
    <cellStyle name="Tusenskille [0] 4 2 3 2 2 3 2" xfId="33060"/>
    <cellStyle name="Tusenskille [0] 4 2 3 2 2 3 3" xfId="33061"/>
    <cellStyle name="Tusenskille [0] 4 2 3 2 2 4" xfId="33062"/>
    <cellStyle name="Tusenskille [0] 4 2 3 2 2 5" xfId="33063"/>
    <cellStyle name="Tusenskille [0] 4 2 3 2 2_Tabell 4.5-4.7" xfId="33055"/>
    <cellStyle name="Tusenskille [0] 4 2 3 2 3" xfId="33064"/>
    <cellStyle name="Tusenskille [0] 4 2 3 2 3 2" xfId="33065"/>
    <cellStyle name="Tusenskille [0] 4 2 3 2 3 2 2" xfId="33066"/>
    <cellStyle name="Tusenskille [0] 4 2 3 2 3 2 3" xfId="33067"/>
    <cellStyle name="Tusenskille [0] 4 2 3 2 3 3" xfId="33068"/>
    <cellStyle name="Tusenskille [0] 4 2 3 2 3 3 2" xfId="33069"/>
    <cellStyle name="Tusenskille [0] 4 2 3 2 3 3 3" xfId="33070"/>
    <cellStyle name="Tusenskille [0] 4 2 3 2 3 4" xfId="33071"/>
    <cellStyle name="Tusenskille [0] 4 2 3 2 3 5" xfId="33072"/>
    <cellStyle name="Tusenskille [0] 4 2 3 2 4" xfId="33073"/>
    <cellStyle name="Tusenskille [0] 4 2 3 2 4 2" xfId="33074"/>
    <cellStyle name="Tusenskille [0] 4 2 3 2 4 3" xfId="33075"/>
    <cellStyle name="Tusenskille [0] 4 2 3 2 5" xfId="33076"/>
    <cellStyle name="Tusenskille [0] 4 2 3 2 5 2" xfId="33077"/>
    <cellStyle name="Tusenskille [0] 4 2 3 2 5 3" xfId="33078"/>
    <cellStyle name="Tusenskille [0] 4 2 3 2 6" xfId="33079"/>
    <cellStyle name="Tusenskille [0] 4 2 3 2 6 2" xfId="33080"/>
    <cellStyle name="Tusenskille [0] 4 2 3 2 7" xfId="33081"/>
    <cellStyle name="Tusenskille [0] 4 2 3 2 7 2" xfId="33082"/>
    <cellStyle name="Tusenskille [0] 4 2 3 2 8" xfId="33083"/>
    <cellStyle name="Tusenskille [0] 4 2 3 2 9" xfId="33084"/>
    <cellStyle name="Tusenskille [0] 4 2 3 2_Tabell 4.5-4.7" xfId="33053"/>
    <cellStyle name="Tusenskille [0] 4 2 3 3" xfId="1921"/>
    <cellStyle name="Tusenskille [0] 4 2 3 3 2" xfId="33086"/>
    <cellStyle name="Tusenskille [0] 4 2 3 3 2 2" xfId="33087"/>
    <cellStyle name="Tusenskille [0] 4 2 3 3 2 3" xfId="33088"/>
    <cellStyle name="Tusenskille [0] 4 2 3 3 3" xfId="33089"/>
    <cellStyle name="Tusenskille [0] 4 2 3 3 3 2" xfId="33090"/>
    <cellStyle name="Tusenskille [0] 4 2 3 3 3 3" xfId="33091"/>
    <cellStyle name="Tusenskille [0] 4 2 3 3 4" xfId="33092"/>
    <cellStyle name="Tusenskille [0] 4 2 3 3 5" xfId="33093"/>
    <cellStyle name="Tusenskille [0] 4 2 3 3_Tabell 4.5-4.7" xfId="33085"/>
    <cellStyle name="Tusenskille [0] 4 2 3 4" xfId="33094"/>
    <cellStyle name="Tusenskille [0] 4 2 3 4 2" xfId="33095"/>
    <cellStyle name="Tusenskille [0] 4 2 3 4 2 2" xfId="33096"/>
    <cellStyle name="Tusenskille [0] 4 2 3 4 2 3" xfId="33097"/>
    <cellStyle name="Tusenskille [0] 4 2 3 4 3" xfId="33098"/>
    <cellStyle name="Tusenskille [0] 4 2 3 4 3 2" xfId="33099"/>
    <cellStyle name="Tusenskille [0] 4 2 3 4 3 3" xfId="33100"/>
    <cellStyle name="Tusenskille [0] 4 2 3 4 4" xfId="33101"/>
    <cellStyle name="Tusenskille [0] 4 2 3 4 5" xfId="33102"/>
    <cellStyle name="Tusenskille [0] 4 2 3 5" xfId="33103"/>
    <cellStyle name="Tusenskille [0] 4 2 3 5 2" xfId="33104"/>
    <cellStyle name="Tusenskille [0] 4 2 3 5 3" xfId="33105"/>
    <cellStyle name="Tusenskille [0] 4 2 3 6" xfId="33106"/>
    <cellStyle name="Tusenskille [0] 4 2 3 6 2" xfId="33107"/>
    <cellStyle name="Tusenskille [0] 4 2 3 6 3" xfId="33108"/>
    <cellStyle name="Tusenskille [0] 4 2 3 7" xfId="33109"/>
    <cellStyle name="Tusenskille [0] 4 2 3 7 2" xfId="33110"/>
    <cellStyle name="Tusenskille [0] 4 2 3 8" xfId="33111"/>
    <cellStyle name="Tusenskille [0] 4 2 3 8 2" xfId="33112"/>
    <cellStyle name="Tusenskille [0] 4 2 3 9" xfId="33113"/>
    <cellStyle name="Tusenskille [0] 4 2 3_Tabell 4.5-4.7" xfId="33050"/>
    <cellStyle name="Tusenskille [0] 4 2 4" xfId="1922"/>
    <cellStyle name="Tusenskille [0] 4 2 4 10" xfId="33115"/>
    <cellStyle name="Tusenskille [0] 4 2 4 2" xfId="1923"/>
    <cellStyle name="Tusenskille [0] 4 2 4 2 2" xfId="33117"/>
    <cellStyle name="Tusenskille [0] 4 2 4 2 2 2" xfId="33118"/>
    <cellStyle name="Tusenskille [0] 4 2 4 2 2 3" xfId="33119"/>
    <cellStyle name="Tusenskille [0] 4 2 4 2 3" xfId="33120"/>
    <cellStyle name="Tusenskille [0] 4 2 4 2 3 2" xfId="33121"/>
    <cellStyle name="Tusenskille [0] 4 2 4 2 3 3" xfId="33122"/>
    <cellStyle name="Tusenskille [0] 4 2 4 2 4" xfId="33123"/>
    <cellStyle name="Tusenskille [0] 4 2 4 2 5" xfId="33124"/>
    <cellStyle name="Tusenskille [0] 4 2 4 2_Tabell 4.5-4.7" xfId="33116"/>
    <cellStyle name="Tusenskille [0] 4 2 4 3" xfId="33125"/>
    <cellStyle name="Tusenskille [0] 4 2 4 3 2" xfId="33126"/>
    <cellStyle name="Tusenskille [0] 4 2 4 3 2 2" xfId="33127"/>
    <cellStyle name="Tusenskille [0] 4 2 4 3 2 3" xfId="33128"/>
    <cellStyle name="Tusenskille [0] 4 2 4 3 3" xfId="33129"/>
    <cellStyle name="Tusenskille [0] 4 2 4 3 3 2" xfId="33130"/>
    <cellStyle name="Tusenskille [0] 4 2 4 3 3 3" xfId="33131"/>
    <cellStyle name="Tusenskille [0] 4 2 4 3 4" xfId="33132"/>
    <cellStyle name="Tusenskille [0] 4 2 4 3 5" xfId="33133"/>
    <cellStyle name="Tusenskille [0] 4 2 4 4" xfId="33134"/>
    <cellStyle name="Tusenskille [0] 4 2 4 4 2" xfId="33135"/>
    <cellStyle name="Tusenskille [0] 4 2 4 4 3" xfId="33136"/>
    <cellStyle name="Tusenskille [0] 4 2 4 5" xfId="33137"/>
    <cellStyle name="Tusenskille [0] 4 2 4 5 2" xfId="33138"/>
    <cellStyle name="Tusenskille [0] 4 2 4 5 3" xfId="33139"/>
    <cellStyle name="Tusenskille [0] 4 2 4 6" xfId="33140"/>
    <cellStyle name="Tusenskille [0] 4 2 4 6 2" xfId="33141"/>
    <cellStyle name="Tusenskille [0] 4 2 4 7" xfId="33142"/>
    <cellStyle name="Tusenskille [0] 4 2 4 7 2" xfId="33143"/>
    <cellStyle name="Tusenskille [0] 4 2 4 8" xfId="33144"/>
    <cellStyle name="Tusenskille [0] 4 2 4 9" xfId="33145"/>
    <cellStyle name="Tusenskille [0] 4 2 4_Tabell 4.5-4.7" xfId="33114"/>
    <cellStyle name="Tusenskille [0] 4 2 5" xfId="1924"/>
    <cellStyle name="Tusenskille [0] 4 2 5 2" xfId="33147"/>
    <cellStyle name="Tusenskille [0] 4 2 5 2 2" xfId="33148"/>
    <cellStyle name="Tusenskille [0] 4 2 5 2 3" xfId="33149"/>
    <cellStyle name="Tusenskille [0] 4 2 5 3" xfId="33150"/>
    <cellStyle name="Tusenskille [0] 4 2 5 3 2" xfId="33151"/>
    <cellStyle name="Tusenskille [0] 4 2 5 3 3" xfId="33152"/>
    <cellStyle name="Tusenskille [0] 4 2 5 4" xfId="33153"/>
    <cellStyle name="Tusenskille [0] 4 2 5 5" xfId="33154"/>
    <cellStyle name="Tusenskille [0] 4 2 5_Tabell 4.5-4.7" xfId="33146"/>
    <cellStyle name="Tusenskille [0] 4 2 6" xfId="33155"/>
    <cellStyle name="Tusenskille [0] 4 2 6 2" xfId="33156"/>
    <cellStyle name="Tusenskille [0] 4 2 6 2 2" xfId="33157"/>
    <cellStyle name="Tusenskille [0] 4 2 6 2 3" xfId="33158"/>
    <cellStyle name="Tusenskille [0] 4 2 6 3" xfId="33159"/>
    <cellStyle name="Tusenskille [0] 4 2 6 3 2" xfId="33160"/>
    <cellStyle name="Tusenskille [0] 4 2 6 3 3" xfId="33161"/>
    <cellStyle name="Tusenskille [0] 4 2 6 4" xfId="33162"/>
    <cellStyle name="Tusenskille [0] 4 2 6 5" xfId="33163"/>
    <cellStyle name="Tusenskille [0] 4 2 7" xfId="33164"/>
    <cellStyle name="Tusenskille [0] 4 2 7 2" xfId="33165"/>
    <cellStyle name="Tusenskille [0] 4 2 7 3" xfId="33166"/>
    <cellStyle name="Tusenskille [0] 4 2 8" xfId="33167"/>
    <cellStyle name="Tusenskille [0] 4 2 8 2" xfId="33168"/>
    <cellStyle name="Tusenskille [0] 4 2 8 3" xfId="33169"/>
    <cellStyle name="Tusenskille [0] 4 2 9" xfId="33170"/>
    <cellStyle name="Tusenskille [0] 4 2 9 2" xfId="33171"/>
    <cellStyle name="Tusenskille [0] 4 2_Tabell 4.5-4.7" xfId="32916"/>
    <cellStyle name="Tusenskille [0] 4 3" xfId="1925"/>
    <cellStyle name="Tusenskille [0] 4 3 10" xfId="33173"/>
    <cellStyle name="Tusenskille [0] 4 3 10 2" xfId="33174"/>
    <cellStyle name="Tusenskille [0] 4 3 11" xfId="33175"/>
    <cellStyle name="Tusenskille [0] 4 3 12" xfId="33176"/>
    <cellStyle name="Tusenskille [0] 4 3 13" xfId="33177"/>
    <cellStyle name="Tusenskille [0] 4 3 2" xfId="1926"/>
    <cellStyle name="Tusenskille [0] 4 3 2 10" xfId="33179"/>
    <cellStyle name="Tusenskille [0] 4 3 2 11" xfId="33180"/>
    <cellStyle name="Tusenskille [0] 4 3 2 12" xfId="33181"/>
    <cellStyle name="Tusenskille [0] 4 3 2 2" xfId="1927"/>
    <cellStyle name="Tusenskille [0] 4 3 2 2 10" xfId="33183"/>
    <cellStyle name="Tusenskille [0] 4 3 2 2 11" xfId="33184"/>
    <cellStyle name="Tusenskille [0] 4 3 2 2 2" xfId="1928"/>
    <cellStyle name="Tusenskille [0] 4 3 2 2 2 10" xfId="33186"/>
    <cellStyle name="Tusenskille [0] 4 3 2 2 2 2" xfId="1929"/>
    <cellStyle name="Tusenskille [0] 4 3 2 2 2 2 2" xfId="33188"/>
    <cellStyle name="Tusenskille [0] 4 3 2 2 2 2 2 2" xfId="33189"/>
    <cellStyle name="Tusenskille [0] 4 3 2 2 2 2 2 3" xfId="33190"/>
    <cellStyle name="Tusenskille [0] 4 3 2 2 2 2 3" xfId="33191"/>
    <cellStyle name="Tusenskille [0] 4 3 2 2 2 2 3 2" xfId="33192"/>
    <cellStyle name="Tusenskille [0] 4 3 2 2 2 2 3 3" xfId="33193"/>
    <cellStyle name="Tusenskille [0] 4 3 2 2 2 2 4" xfId="33194"/>
    <cellStyle name="Tusenskille [0] 4 3 2 2 2 2 5" xfId="33195"/>
    <cellStyle name="Tusenskille [0] 4 3 2 2 2 2_Tabell 4.5-4.7" xfId="33187"/>
    <cellStyle name="Tusenskille [0] 4 3 2 2 2 3" xfId="33196"/>
    <cellStyle name="Tusenskille [0] 4 3 2 2 2 3 2" xfId="33197"/>
    <cellStyle name="Tusenskille [0] 4 3 2 2 2 3 2 2" xfId="33198"/>
    <cellStyle name="Tusenskille [0] 4 3 2 2 2 3 2 3" xfId="33199"/>
    <cellStyle name="Tusenskille [0] 4 3 2 2 2 3 3" xfId="33200"/>
    <cellStyle name="Tusenskille [0] 4 3 2 2 2 3 3 2" xfId="33201"/>
    <cellStyle name="Tusenskille [0] 4 3 2 2 2 3 3 3" xfId="33202"/>
    <cellStyle name="Tusenskille [0] 4 3 2 2 2 3 4" xfId="33203"/>
    <cellStyle name="Tusenskille [0] 4 3 2 2 2 3 5" xfId="33204"/>
    <cellStyle name="Tusenskille [0] 4 3 2 2 2 4" xfId="33205"/>
    <cellStyle name="Tusenskille [0] 4 3 2 2 2 4 2" xfId="33206"/>
    <cellStyle name="Tusenskille [0] 4 3 2 2 2 4 3" xfId="33207"/>
    <cellStyle name="Tusenskille [0] 4 3 2 2 2 5" xfId="33208"/>
    <cellStyle name="Tusenskille [0] 4 3 2 2 2 5 2" xfId="33209"/>
    <cellStyle name="Tusenskille [0] 4 3 2 2 2 5 3" xfId="33210"/>
    <cellStyle name="Tusenskille [0] 4 3 2 2 2 6" xfId="33211"/>
    <cellStyle name="Tusenskille [0] 4 3 2 2 2 6 2" xfId="33212"/>
    <cellStyle name="Tusenskille [0] 4 3 2 2 2 7" xfId="33213"/>
    <cellStyle name="Tusenskille [0] 4 3 2 2 2 7 2" xfId="33214"/>
    <cellStyle name="Tusenskille [0] 4 3 2 2 2 8" xfId="33215"/>
    <cellStyle name="Tusenskille [0] 4 3 2 2 2 9" xfId="33216"/>
    <cellStyle name="Tusenskille [0] 4 3 2 2 2_Tabell 4.5-4.7" xfId="33185"/>
    <cellStyle name="Tusenskille [0] 4 3 2 2 3" xfId="1930"/>
    <cellStyle name="Tusenskille [0] 4 3 2 2 3 2" xfId="33218"/>
    <cellStyle name="Tusenskille [0] 4 3 2 2 3 2 2" xfId="33219"/>
    <cellStyle name="Tusenskille [0] 4 3 2 2 3 2 3" xfId="33220"/>
    <cellStyle name="Tusenskille [0] 4 3 2 2 3 3" xfId="33221"/>
    <cellStyle name="Tusenskille [0] 4 3 2 2 3 3 2" xfId="33222"/>
    <cellStyle name="Tusenskille [0] 4 3 2 2 3 3 3" xfId="33223"/>
    <cellStyle name="Tusenskille [0] 4 3 2 2 3 4" xfId="33224"/>
    <cellStyle name="Tusenskille [0] 4 3 2 2 3 5" xfId="33225"/>
    <cellStyle name="Tusenskille [0] 4 3 2 2 3_Tabell 4.5-4.7" xfId="33217"/>
    <cellStyle name="Tusenskille [0] 4 3 2 2 4" xfId="33226"/>
    <cellStyle name="Tusenskille [0] 4 3 2 2 4 2" xfId="33227"/>
    <cellStyle name="Tusenskille [0] 4 3 2 2 4 2 2" xfId="33228"/>
    <cellStyle name="Tusenskille [0] 4 3 2 2 4 2 3" xfId="33229"/>
    <cellStyle name="Tusenskille [0] 4 3 2 2 4 3" xfId="33230"/>
    <cellStyle name="Tusenskille [0] 4 3 2 2 4 3 2" xfId="33231"/>
    <cellStyle name="Tusenskille [0] 4 3 2 2 4 3 3" xfId="33232"/>
    <cellStyle name="Tusenskille [0] 4 3 2 2 4 4" xfId="33233"/>
    <cellStyle name="Tusenskille [0] 4 3 2 2 4 5" xfId="33234"/>
    <cellStyle name="Tusenskille [0] 4 3 2 2 5" xfId="33235"/>
    <cellStyle name="Tusenskille [0] 4 3 2 2 5 2" xfId="33236"/>
    <cellStyle name="Tusenskille [0] 4 3 2 2 5 3" xfId="33237"/>
    <cellStyle name="Tusenskille [0] 4 3 2 2 6" xfId="33238"/>
    <cellStyle name="Tusenskille [0] 4 3 2 2 6 2" xfId="33239"/>
    <cellStyle name="Tusenskille [0] 4 3 2 2 6 3" xfId="33240"/>
    <cellStyle name="Tusenskille [0] 4 3 2 2 7" xfId="33241"/>
    <cellStyle name="Tusenskille [0] 4 3 2 2 7 2" xfId="33242"/>
    <cellStyle name="Tusenskille [0] 4 3 2 2 8" xfId="33243"/>
    <cellStyle name="Tusenskille [0] 4 3 2 2 8 2" xfId="33244"/>
    <cellStyle name="Tusenskille [0] 4 3 2 2 9" xfId="33245"/>
    <cellStyle name="Tusenskille [0] 4 3 2 2_Tabell 4.5-4.7" xfId="33182"/>
    <cellStyle name="Tusenskille [0] 4 3 2 3" xfId="1931"/>
    <cellStyle name="Tusenskille [0] 4 3 2 3 10" xfId="33247"/>
    <cellStyle name="Tusenskille [0] 4 3 2 3 2" xfId="1932"/>
    <cellStyle name="Tusenskille [0] 4 3 2 3 2 2" xfId="33249"/>
    <cellStyle name="Tusenskille [0] 4 3 2 3 2 2 2" xfId="33250"/>
    <cellStyle name="Tusenskille [0] 4 3 2 3 2 2 3" xfId="33251"/>
    <cellStyle name="Tusenskille [0] 4 3 2 3 2 3" xfId="33252"/>
    <cellStyle name="Tusenskille [0] 4 3 2 3 2 3 2" xfId="33253"/>
    <cellStyle name="Tusenskille [0] 4 3 2 3 2 3 3" xfId="33254"/>
    <cellStyle name="Tusenskille [0] 4 3 2 3 2 4" xfId="33255"/>
    <cellStyle name="Tusenskille [0] 4 3 2 3 2 5" xfId="33256"/>
    <cellStyle name="Tusenskille [0] 4 3 2 3 2_Tabell 4.5-4.7" xfId="33248"/>
    <cellStyle name="Tusenskille [0] 4 3 2 3 3" xfId="33257"/>
    <cellStyle name="Tusenskille [0] 4 3 2 3 3 2" xfId="33258"/>
    <cellStyle name="Tusenskille [0] 4 3 2 3 3 2 2" xfId="33259"/>
    <cellStyle name="Tusenskille [0] 4 3 2 3 3 2 3" xfId="33260"/>
    <cellStyle name="Tusenskille [0] 4 3 2 3 3 3" xfId="33261"/>
    <cellStyle name="Tusenskille [0] 4 3 2 3 3 3 2" xfId="33262"/>
    <cellStyle name="Tusenskille [0] 4 3 2 3 3 3 3" xfId="33263"/>
    <cellStyle name="Tusenskille [0] 4 3 2 3 3 4" xfId="33264"/>
    <cellStyle name="Tusenskille [0] 4 3 2 3 3 5" xfId="33265"/>
    <cellStyle name="Tusenskille [0] 4 3 2 3 4" xfId="33266"/>
    <cellStyle name="Tusenskille [0] 4 3 2 3 4 2" xfId="33267"/>
    <cellStyle name="Tusenskille [0] 4 3 2 3 4 3" xfId="33268"/>
    <cellStyle name="Tusenskille [0] 4 3 2 3 5" xfId="33269"/>
    <cellStyle name="Tusenskille [0] 4 3 2 3 5 2" xfId="33270"/>
    <cellStyle name="Tusenskille [0] 4 3 2 3 5 3" xfId="33271"/>
    <cellStyle name="Tusenskille [0] 4 3 2 3 6" xfId="33272"/>
    <cellStyle name="Tusenskille [0] 4 3 2 3 6 2" xfId="33273"/>
    <cellStyle name="Tusenskille [0] 4 3 2 3 7" xfId="33274"/>
    <cellStyle name="Tusenskille [0] 4 3 2 3 7 2" xfId="33275"/>
    <cellStyle name="Tusenskille [0] 4 3 2 3 8" xfId="33276"/>
    <cellStyle name="Tusenskille [0] 4 3 2 3 9" xfId="33277"/>
    <cellStyle name="Tusenskille [0] 4 3 2 3_Tabell 4.5-4.7" xfId="33246"/>
    <cellStyle name="Tusenskille [0] 4 3 2 4" xfId="1933"/>
    <cellStyle name="Tusenskille [0] 4 3 2 4 2" xfId="33279"/>
    <cellStyle name="Tusenskille [0] 4 3 2 4 2 2" xfId="33280"/>
    <cellStyle name="Tusenskille [0] 4 3 2 4 2 3" xfId="33281"/>
    <cellStyle name="Tusenskille [0] 4 3 2 4 3" xfId="33282"/>
    <cellStyle name="Tusenskille [0] 4 3 2 4 3 2" xfId="33283"/>
    <cellStyle name="Tusenskille [0] 4 3 2 4 3 3" xfId="33284"/>
    <cellStyle name="Tusenskille [0] 4 3 2 4 4" xfId="33285"/>
    <cellStyle name="Tusenskille [0] 4 3 2 4 5" xfId="33286"/>
    <cellStyle name="Tusenskille [0] 4 3 2 4_Tabell 4.5-4.7" xfId="33278"/>
    <cellStyle name="Tusenskille [0] 4 3 2 5" xfId="33287"/>
    <cellStyle name="Tusenskille [0] 4 3 2 5 2" xfId="33288"/>
    <cellStyle name="Tusenskille [0] 4 3 2 5 2 2" xfId="33289"/>
    <cellStyle name="Tusenskille [0] 4 3 2 5 2 3" xfId="33290"/>
    <cellStyle name="Tusenskille [0] 4 3 2 5 3" xfId="33291"/>
    <cellStyle name="Tusenskille [0] 4 3 2 5 3 2" xfId="33292"/>
    <cellStyle name="Tusenskille [0] 4 3 2 5 3 3" xfId="33293"/>
    <cellStyle name="Tusenskille [0] 4 3 2 5 4" xfId="33294"/>
    <cellStyle name="Tusenskille [0] 4 3 2 5 5" xfId="33295"/>
    <cellStyle name="Tusenskille [0] 4 3 2 6" xfId="33296"/>
    <cellStyle name="Tusenskille [0] 4 3 2 6 2" xfId="33297"/>
    <cellStyle name="Tusenskille [0] 4 3 2 6 3" xfId="33298"/>
    <cellStyle name="Tusenskille [0] 4 3 2 7" xfId="33299"/>
    <cellStyle name="Tusenskille [0] 4 3 2 7 2" xfId="33300"/>
    <cellStyle name="Tusenskille [0] 4 3 2 7 3" xfId="33301"/>
    <cellStyle name="Tusenskille [0] 4 3 2 8" xfId="33302"/>
    <cellStyle name="Tusenskille [0] 4 3 2 8 2" xfId="33303"/>
    <cellStyle name="Tusenskille [0] 4 3 2 9" xfId="33304"/>
    <cellStyle name="Tusenskille [0] 4 3 2 9 2" xfId="33305"/>
    <cellStyle name="Tusenskille [0] 4 3 2_Tabell 4.5-4.7" xfId="33178"/>
    <cellStyle name="Tusenskille [0] 4 3 3" xfId="1934"/>
    <cellStyle name="Tusenskille [0] 4 3 3 10" xfId="33307"/>
    <cellStyle name="Tusenskille [0] 4 3 3 11" xfId="33308"/>
    <cellStyle name="Tusenskille [0] 4 3 3 2" xfId="1935"/>
    <cellStyle name="Tusenskille [0] 4 3 3 2 10" xfId="33310"/>
    <cellStyle name="Tusenskille [0] 4 3 3 2 2" xfId="1936"/>
    <cellStyle name="Tusenskille [0] 4 3 3 2 2 2" xfId="33312"/>
    <cellStyle name="Tusenskille [0] 4 3 3 2 2 2 2" xfId="33313"/>
    <cellStyle name="Tusenskille [0] 4 3 3 2 2 2 3" xfId="33314"/>
    <cellStyle name="Tusenskille [0] 4 3 3 2 2 3" xfId="33315"/>
    <cellStyle name="Tusenskille [0] 4 3 3 2 2 3 2" xfId="33316"/>
    <cellStyle name="Tusenskille [0] 4 3 3 2 2 3 3" xfId="33317"/>
    <cellStyle name="Tusenskille [0] 4 3 3 2 2 4" xfId="33318"/>
    <cellStyle name="Tusenskille [0] 4 3 3 2 2 5" xfId="33319"/>
    <cellStyle name="Tusenskille [0] 4 3 3 2 2_Tabell 4.5-4.7" xfId="33311"/>
    <cellStyle name="Tusenskille [0] 4 3 3 2 3" xfId="33320"/>
    <cellStyle name="Tusenskille [0] 4 3 3 2 3 2" xfId="33321"/>
    <cellStyle name="Tusenskille [0] 4 3 3 2 3 2 2" xfId="33322"/>
    <cellStyle name="Tusenskille [0] 4 3 3 2 3 2 3" xfId="33323"/>
    <cellStyle name="Tusenskille [0] 4 3 3 2 3 3" xfId="33324"/>
    <cellStyle name="Tusenskille [0] 4 3 3 2 3 3 2" xfId="33325"/>
    <cellStyle name="Tusenskille [0] 4 3 3 2 3 3 3" xfId="33326"/>
    <cellStyle name="Tusenskille [0] 4 3 3 2 3 4" xfId="33327"/>
    <cellStyle name="Tusenskille [0] 4 3 3 2 3 5" xfId="33328"/>
    <cellStyle name="Tusenskille [0] 4 3 3 2 4" xfId="33329"/>
    <cellStyle name="Tusenskille [0] 4 3 3 2 4 2" xfId="33330"/>
    <cellStyle name="Tusenskille [0] 4 3 3 2 4 3" xfId="33331"/>
    <cellStyle name="Tusenskille [0] 4 3 3 2 5" xfId="33332"/>
    <cellStyle name="Tusenskille [0] 4 3 3 2 5 2" xfId="33333"/>
    <cellStyle name="Tusenskille [0] 4 3 3 2 5 3" xfId="33334"/>
    <cellStyle name="Tusenskille [0] 4 3 3 2 6" xfId="33335"/>
    <cellStyle name="Tusenskille [0] 4 3 3 2 6 2" xfId="33336"/>
    <cellStyle name="Tusenskille [0] 4 3 3 2 7" xfId="33337"/>
    <cellStyle name="Tusenskille [0] 4 3 3 2 7 2" xfId="33338"/>
    <cellStyle name="Tusenskille [0] 4 3 3 2 8" xfId="33339"/>
    <cellStyle name="Tusenskille [0] 4 3 3 2 9" xfId="33340"/>
    <cellStyle name="Tusenskille [0] 4 3 3 2_Tabell 4.5-4.7" xfId="33309"/>
    <cellStyle name="Tusenskille [0] 4 3 3 3" xfId="1937"/>
    <cellStyle name="Tusenskille [0] 4 3 3 3 2" xfId="33342"/>
    <cellStyle name="Tusenskille [0] 4 3 3 3 2 2" xfId="33343"/>
    <cellStyle name="Tusenskille [0] 4 3 3 3 2 3" xfId="33344"/>
    <cellStyle name="Tusenskille [0] 4 3 3 3 3" xfId="33345"/>
    <cellStyle name="Tusenskille [0] 4 3 3 3 3 2" xfId="33346"/>
    <cellStyle name="Tusenskille [0] 4 3 3 3 3 3" xfId="33347"/>
    <cellStyle name="Tusenskille [0] 4 3 3 3 4" xfId="33348"/>
    <cellStyle name="Tusenskille [0] 4 3 3 3 5" xfId="33349"/>
    <cellStyle name="Tusenskille [0] 4 3 3 3_Tabell 4.5-4.7" xfId="33341"/>
    <cellStyle name="Tusenskille [0] 4 3 3 4" xfId="33350"/>
    <cellStyle name="Tusenskille [0] 4 3 3 4 2" xfId="33351"/>
    <cellStyle name="Tusenskille [0] 4 3 3 4 2 2" xfId="33352"/>
    <cellStyle name="Tusenskille [0] 4 3 3 4 2 3" xfId="33353"/>
    <cellStyle name="Tusenskille [0] 4 3 3 4 3" xfId="33354"/>
    <cellStyle name="Tusenskille [0] 4 3 3 4 3 2" xfId="33355"/>
    <cellStyle name="Tusenskille [0] 4 3 3 4 3 3" xfId="33356"/>
    <cellStyle name="Tusenskille [0] 4 3 3 4 4" xfId="33357"/>
    <cellStyle name="Tusenskille [0] 4 3 3 4 5" xfId="33358"/>
    <cellStyle name="Tusenskille [0] 4 3 3 5" xfId="33359"/>
    <cellStyle name="Tusenskille [0] 4 3 3 5 2" xfId="33360"/>
    <cellStyle name="Tusenskille [0] 4 3 3 5 3" xfId="33361"/>
    <cellStyle name="Tusenskille [0] 4 3 3 6" xfId="33362"/>
    <cellStyle name="Tusenskille [0] 4 3 3 6 2" xfId="33363"/>
    <cellStyle name="Tusenskille [0] 4 3 3 6 3" xfId="33364"/>
    <cellStyle name="Tusenskille [0] 4 3 3 7" xfId="33365"/>
    <cellStyle name="Tusenskille [0] 4 3 3 7 2" xfId="33366"/>
    <cellStyle name="Tusenskille [0] 4 3 3 8" xfId="33367"/>
    <cellStyle name="Tusenskille [0] 4 3 3 8 2" xfId="33368"/>
    <cellStyle name="Tusenskille [0] 4 3 3 9" xfId="33369"/>
    <cellStyle name="Tusenskille [0] 4 3 3_Tabell 4.5-4.7" xfId="33306"/>
    <cellStyle name="Tusenskille [0] 4 3 4" xfId="1938"/>
    <cellStyle name="Tusenskille [0] 4 3 4 10" xfId="33371"/>
    <cellStyle name="Tusenskille [0] 4 3 4 2" xfId="1939"/>
    <cellStyle name="Tusenskille [0] 4 3 4 2 2" xfId="33373"/>
    <cellStyle name="Tusenskille [0] 4 3 4 2 2 2" xfId="33374"/>
    <cellStyle name="Tusenskille [0] 4 3 4 2 2 3" xfId="33375"/>
    <cellStyle name="Tusenskille [0] 4 3 4 2 3" xfId="33376"/>
    <cellStyle name="Tusenskille [0] 4 3 4 2 3 2" xfId="33377"/>
    <cellStyle name="Tusenskille [0] 4 3 4 2 3 3" xfId="33378"/>
    <cellStyle name="Tusenskille [0] 4 3 4 2 4" xfId="33379"/>
    <cellStyle name="Tusenskille [0] 4 3 4 2 5" xfId="33380"/>
    <cellStyle name="Tusenskille [0] 4 3 4 2_Tabell 4.5-4.7" xfId="33372"/>
    <cellStyle name="Tusenskille [0] 4 3 4 3" xfId="33381"/>
    <cellStyle name="Tusenskille [0] 4 3 4 3 2" xfId="33382"/>
    <cellStyle name="Tusenskille [0] 4 3 4 3 2 2" xfId="33383"/>
    <cellStyle name="Tusenskille [0] 4 3 4 3 2 3" xfId="33384"/>
    <cellStyle name="Tusenskille [0] 4 3 4 3 3" xfId="33385"/>
    <cellStyle name="Tusenskille [0] 4 3 4 3 3 2" xfId="33386"/>
    <cellStyle name="Tusenskille [0] 4 3 4 3 3 3" xfId="33387"/>
    <cellStyle name="Tusenskille [0] 4 3 4 3 4" xfId="33388"/>
    <cellStyle name="Tusenskille [0] 4 3 4 3 5" xfId="33389"/>
    <cellStyle name="Tusenskille [0] 4 3 4 4" xfId="33390"/>
    <cellStyle name="Tusenskille [0] 4 3 4 4 2" xfId="33391"/>
    <cellStyle name="Tusenskille [0] 4 3 4 4 3" xfId="33392"/>
    <cellStyle name="Tusenskille [0] 4 3 4 5" xfId="33393"/>
    <cellStyle name="Tusenskille [0] 4 3 4 5 2" xfId="33394"/>
    <cellStyle name="Tusenskille [0] 4 3 4 5 3" xfId="33395"/>
    <cellStyle name="Tusenskille [0] 4 3 4 6" xfId="33396"/>
    <cellStyle name="Tusenskille [0] 4 3 4 6 2" xfId="33397"/>
    <cellStyle name="Tusenskille [0] 4 3 4 7" xfId="33398"/>
    <cellStyle name="Tusenskille [0] 4 3 4 7 2" xfId="33399"/>
    <cellStyle name="Tusenskille [0] 4 3 4 8" xfId="33400"/>
    <cellStyle name="Tusenskille [0] 4 3 4 9" xfId="33401"/>
    <cellStyle name="Tusenskille [0] 4 3 4_Tabell 4.5-4.7" xfId="33370"/>
    <cellStyle name="Tusenskille [0] 4 3 5" xfId="1940"/>
    <cellStyle name="Tusenskille [0] 4 3 5 2" xfId="33403"/>
    <cellStyle name="Tusenskille [0] 4 3 5 2 2" xfId="33404"/>
    <cellStyle name="Tusenskille [0] 4 3 5 2 3" xfId="33405"/>
    <cellStyle name="Tusenskille [0] 4 3 5 3" xfId="33406"/>
    <cellStyle name="Tusenskille [0] 4 3 5 3 2" xfId="33407"/>
    <cellStyle name="Tusenskille [0] 4 3 5 3 3" xfId="33408"/>
    <cellStyle name="Tusenskille [0] 4 3 5 4" xfId="33409"/>
    <cellStyle name="Tusenskille [0] 4 3 5 5" xfId="33410"/>
    <cellStyle name="Tusenskille [0] 4 3 5_Tabell 4.5-4.7" xfId="33402"/>
    <cellStyle name="Tusenskille [0] 4 3 6" xfId="33411"/>
    <cellStyle name="Tusenskille [0] 4 3 6 2" xfId="33412"/>
    <cellStyle name="Tusenskille [0] 4 3 6 2 2" xfId="33413"/>
    <cellStyle name="Tusenskille [0] 4 3 6 2 3" xfId="33414"/>
    <cellStyle name="Tusenskille [0] 4 3 6 3" xfId="33415"/>
    <cellStyle name="Tusenskille [0] 4 3 6 3 2" xfId="33416"/>
    <cellStyle name="Tusenskille [0] 4 3 6 3 3" xfId="33417"/>
    <cellStyle name="Tusenskille [0] 4 3 6 4" xfId="33418"/>
    <cellStyle name="Tusenskille [0] 4 3 6 5" xfId="33419"/>
    <cellStyle name="Tusenskille [0] 4 3 7" xfId="33420"/>
    <cellStyle name="Tusenskille [0] 4 3 7 2" xfId="33421"/>
    <cellStyle name="Tusenskille [0] 4 3 7 3" xfId="33422"/>
    <cellStyle name="Tusenskille [0] 4 3 8" xfId="33423"/>
    <cellStyle name="Tusenskille [0] 4 3 8 2" xfId="33424"/>
    <cellStyle name="Tusenskille [0] 4 3 8 3" xfId="33425"/>
    <cellStyle name="Tusenskille [0] 4 3 9" xfId="33426"/>
    <cellStyle name="Tusenskille [0] 4 3 9 2" xfId="33427"/>
    <cellStyle name="Tusenskille [0] 4 3_Tabell 4.5-4.7" xfId="33172"/>
    <cellStyle name="Tusenskille [0] 4 4" xfId="1941"/>
    <cellStyle name="Tusenskille [0] 4 4 10" xfId="33429"/>
    <cellStyle name="Tusenskille [0] 4 4 10 2" xfId="33430"/>
    <cellStyle name="Tusenskille [0] 4 4 11" xfId="33431"/>
    <cellStyle name="Tusenskille [0] 4 4 12" xfId="33432"/>
    <cellStyle name="Tusenskille [0] 4 4 13" xfId="33433"/>
    <cellStyle name="Tusenskille [0] 4 4 2" xfId="1942"/>
    <cellStyle name="Tusenskille [0] 4 4 2 10" xfId="33435"/>
    <cellStyle name="Tusenskille [0] 4 4 2 11" xfId="33436"/>
    <cellStyle name="Tusenskille [0] 4 4 2 12" xfId="33437"/>
    <cellStyle name="Tusenskille [0] 4 4 2 2" xfId="1943"/>
    <cellStyle name="Tusenskille [0] 4 4 2 2 10" xfId="33439"/>
    <cellStyle name="Tusenskille [0] 4 4 2 2 11" xfId="33440"/>
    <cellStyle name="Tusenskille [0] 4 4 2 2 2" xfId="1944"/>
    <cellStyle name="Tusenskille [0] 4 4 2 2 2 10" xfId="33442"/>
    <cellStyle name="Tusenskille [0] 4 4 2 2 2 2" xfId="1945"/>
    <cellStyle name="Tusenskille [0] 4 4 2 2 2 2 2" xfId="33444"/>
    <cellStyle name="Tusenskille [0] 4 4 2 2 2 2 2 2" xfId="33445"/>
    <cellStyle name="Tusenskille [0] 4 4 2 2 2 2 2 3" xfId="33446"/>
    <cellStyle name="Tusenskille [0] 4 4 2 2 2 2 3" xfId="33447"/>
    <cellStyle name="Tusenskille [0] 4 4 2 2 2 2 3 2" xfId="33448"/>
    <cellStyle name="Tusenskille [0] 4 4 2 2 2 2 3 3" xfId="33449"/>
    <cellStyle name="Tusenskille [0] 4 4 2 2 2 2 4" xfId="33450"/>
    <cellStyle name="Tusenskille [0] 4 4 2 2 2 2 5" xfId="33451"/>
    <cellStyle name="Tusenskille [0] 4 4 2 2 2 2_Tabell 4.5-4.7" xfId="33443"/>
    <cellStyle name="Tusenskille [0] 4 4 2 2 2 3" xfId="33452"/>
    <cellStyle name="Tusenskille [0] 4 4 2 2 2 3 2" xfId="33453"/>
    <cellStyle name="Tusenskille [0] 4 4 2 2 2 3 2 2" xfId="33454"/>
    <cellStyle name="Tusenskille [0] 4 4 2 2 2 3 2 3" xfId="33455"/>
    <cellStyle name="Tusenskille [0] 4 4 2 2 2 3 3" xfId="33456"/>
    <cellStyle name="Tusenskille [0] 4 4 2 2 2 3 3 2" xfId="33457"/>
    <cellStyle name="Tusenskille [0] 4 4 2 2 2 3 3 3" xfId="33458"/>
    <cellStyle name="Tusenskille [0] 4 4 2 2 2 3 4" xfId="33459"/>
    <cellStyle name="Tusenskille [0] 4 4 2 2 2 3 5" xfId="33460"/>
    <cellStyle name="Tusenskille [0] 4 4 2 2 2 4" xfId="33461"/>
    <cellStyle name="Tusenskille [0] 4 4 2 2 2 4 2" xfId="33462"/>
    <cellStyle name="Tusenskille [0] 4 4 2 2 2 4 3" xfId="33463"/>
    <cellStyle name="Tusenskille [0] 4 4 2 2 2 5" xfId="33464"/>
    <cellStyle name="Tusenskille [0] 4 4 2 2 2 5 2" xfId="33465"/>
    <cellStyle name="Tusenskille [0] 4 4 2 2 2 5 3" xfId="33466"/>
    <cellStyle name="Tusenskille [0] 4 4 2 2 2 6" xfId="33467"/>
    <cellStyle name="Tusenskille [0] 4 4 2 2 2 6 2" xfId="33468"/>
    <cellStyle name="Tusenskille [0] 4 4 2 2 2 7" xfId="33469"/>
    <cellStyle name="Tusenskille [0] 4 4 2 2 2 7 2" xfId="33470"/>
    <cellStyle name="Tusenskille [0] 4 4 2 2 2 8" xfId="33471"/>
    <cellStyle name="Tusenskille [0] 4 4 2 2 2 9" xfId="33472"/>
    <cellStyle name="Tusenskille [0] 4 4 2 2 2_Tabell 4.5-4.7" xfId="33441"/>
    <cellStyle name="Tusenskille [0] 4 4 2 2 3" xfId="1946"/>
    <cellStyle name="Tusenskille [0] 4 4 2 2 3 2" xfId="33474"/>
    <cellStyle name="Tusenskille [0] 4 4 2 2 3 2 2" xfId="33475"/>
    <cellStyle name="Tusenskille [0] 4 4 2 2 3 2 3" xfId="33476"/>
    <cellStyle name="Tusenskille [0] 4 4 2 2 3 3" xfId="33477"/>
    <cellStyle name="Tusenskille [0] 4 4 2 2 3 3 2" xfId="33478"/>
    <cellStyle name="Tusenskille [0] 4 4 2 2 3 3 3" xfId="33479"/>
    <cellStyle name="Tusenskille [0] 4 4 2 2 3 4" xfId="33480"/>
    <cellStyle name="Tusenskille [0] 4 4 2 2 3 5" xfId="33481"/>
    <cellStyle name="Tusenskille [0] 4 4 2 2 3_Tabell 4.5-4.7" xfId="33473"/>
    <cellStyle name="Tusenskille [0] 4 4 2 2 4" xfId="33482"/>
    <cellStyle name="Tusenskille [0] 4 4 2 2 4 2" xfId="33483"/>
    <cellStyle name="Tusenskille [0] 4 4 2 2 4 2 2" xfId="33484"/>
    <cellStyle name="Tusenskille [0] 4 4 2 2 4 2 3" xfId="33485"/>
    <cellStyle name="Tusenskille [0] 4 4 2 2 4 3" xfId="33486"/>
    <cellStyle name="Tusenskille [0] 4 4 2 2 4 3 2" xfId="33487"/>
    <cellStyle name="Tusenskille [0] 4 4 2 2 4 3 3" xfId="33488"/>
    <cellStyle name="Tusenskille [0] 4 4 2 2 4 4" xfId="33489"/>
    <cellStyle name="Tusenskille [0] 4 4 2 2 4 5" xfId="33490"/>
    <cellStyle name="Tusenskille [0] 4 4 2 2 5" xfId="33491"/>
    <cellStyle name="Tusenskille [0] 4 4 2 2 5 2" xfId="33492"/>
    <cellStyle name="Tusenskille [0] 4 4 2 2 5 3" xfId="33493"/>
    <cellStyle name="Tusenskille [0] 4 4 2 2 6" xfId="33494"/>
    <cellStyle name="Tusenskille [0] 4 4 2 2 6 2" xfId="33495"/>
    <cellStyle name="Tusenskille [0] 4 4 2 2 6 3" xfId="33496"/>
    <cellStyle name="Tusenskille [0] 4 4 2 2 7" xfId="33497"/>
    <cellStyle name="Tusenskille [0] 4 4 2 2 7 2" xfId="33498"/>
    <cellStyle name="Tusenskille [0] 4 4 2 2 8" xfId="33499"/>
    <cellStyle name="Tusenskille [0] 4 4 2 2 8 2" xfId="33500"/>
    <cellStyle name="Tusenskille [0] 4 4 2 2 9" xfId="33501"/>
    <cellStyle name="Tusenskille [0] 4 4 2 2_Tabell 4.5-4.7" xfId="33438"/>
    <cellStyle name="Tusenskille [0] 4 4 2 3" xfId="1947"/>
    <cellStyle name="Tusenskille [0] 4 4 2 3 10" xfId="33503"/>
    <cellStyle name="Tusenskille [0] 4 4 2 3 2" xfId="1948"/>
    <cellStyle name="Tusenskille [0] 4 4 2 3 2 2" xfId="33505"/>
    <cellStyle name="Tusenskille [0] 4 4 2 3 2 2 2" xfId="33506"/>
    <cellStyle name="Tusenskille [0] 4 4 2 3 2 2 3" xfId="33507"/>
    <cellStyle name="Tusenskille [0] 4 4 2 3 2 3" xfId="33508"/>
    <cellStyle name="Tusenskille [0] 4 4 2 3 2 3 2" xfId="33509"/>
    <cellStyle name="Tusenskille [0] 4 4 2 3 2 3 3" xfId="33510"/>
    <cellStyle name="Tusenskille [0] 4 4 2 3 2 4" xfId="33511"/>
    <cellStyle name="Tusenskille [0] 4 4 2 3 2 5" xfId="33512"/>
    <cellStyle name="Tusenskille [0] 4 4 2 3 2_Tabell 4.5-4.7" xfId="33504"/>
    <cellStyle name="Tusenskille [0] 4 4 2 3 3" xfId="33513"/>
    <cellStyle name="Tusenskille [0] 4 4 2 3 3 2" xfId="33514"/>
    <cellStyle name="Tusenskille [0] 4 4 2 3 3 2 2" xfId="33515"/>
    <cellStyle name="Tusenskille [0] 4 4 2 3 3 2 3" xfId="33516"/>
    <cellStyle name="Tusenskille [0] 4 4 2 3 3 3" xfId="33517"/>
    <cellStyle name="Tusenskille [0] 4 4 2 3 3 3 2" xfId="33518"/>
    <cellStyle name="Tusenskille [0] 4 4 2 3 3 3 3" xfId="33519"/>
    <cellStyle name="Tusenskille [0] 4 4 2 3 3 4" xfId="33520"/>
    <cellStyle name="Tusenskille [0] 4 4 2 3 3 5" xfId="33521"/>
    <cellStyle name="Tusenskille [0] 4 4 2 3 4" xfId="33522"/>
    <cellStyle name="Tusenskille [0] 4 4 2 3 4 2" xfId="33523"/>
    <cellStyle name="Tusenskille [0] 4 4 2 3 4 3" xfId="33524"/>
    <cellStyle name="Tusenskille [0] 4 4 2 3 5" xfId="33525"/>
    <cellStyle name="Tusenskille [0] 4 4 2 3 5 2" xfId="33526"/>
    <cellStyle name="Tusenskille [0] 4 4 2 3 5 3" xfId="33527"/>
    <cellStyle name="Tusenskille [0] 4 4 2 3 6" xfId="33528"/>
    <cellStyle name="Tusenskille [0] 4 4 2 3 6 2" xfId="33529"/>
    <cellStyle name="Tusenskille [0] 4 4 2 3 7" xfId="33530"/>
    <cellStyle name="Tusenskille [0] 4 4 2 3 7 2" xfId="33531"/>
    <cellStyle name="Tusenskille [0] 4 4 2 3 8" xfId="33532"/>
    <cellStyle name="Tusenskille [0] 4 4 2 3 9" xfId="33533"/>
    <cellStyle name="Tusenskille [0] 4 4 2 3_Tabell 4.5-4.7" xfId="33502"/>
    <cellStyle name="Tusenskille [0] 4 4 2 4" xfId="1949"/>
    <cellStyle name="Tusenskille [0] 4 4 2 4 2" xfId="33535"/>
    <cellStyle name="Tusenskille [0] 4 4 2 4 2 2" xfId="33536"/>
    <cellStyle name="Tusenskille [0] 4 4 2 4 2 3" xfId="33537"/>
    <cellStyle name="Tusenskille [0] 4 4 2 4 3" xfId="33538"/>
    <cellStyle name="Tusenskille [0] 4 4 2 4 3 2" xfId="33539"/>
    <cellStyle name="Tusenskille [0] 4 4 2 4 3 3" xfId="33540"/>
    <cellStyle name="Tusenskille [0] 4 4 2 4 4" xfId="33541"/>
    <cellStyle name="Tusenskille [0] 4 4 2 4 5" xfId="33542"/>
    <cellStyle name="Tusenskille [0] 4 4 2 4_Tabell 4.5-4.7" xfId="33534"/>
    <cellStyle name="Tusenskille [0] 4 4 2 5" xfId="33543"/>
    <cellStyle name="Tusenskille [0] 4 4 2 5 2" xfId="33544"/>
    <cellStyle name="Tusenskille [0] 4 4 2 5 2 2" xfId="33545"/>
    <cellStyle name="Tusenskille [0] 4 4 2 5 2 3" xfId="33546"/>
    <cellStyle name="Tusenskille [0] 4 4 2 5 3" xfId="33547"/>
    <cellStyle name="Tusenskille [0] 4 4 2 5 3 2" xfId="33548"/>
    <cellStyle name="Tusenskille [0] 4 4 2 5 3 3" xfId="33549"/>
    <cellStyle name="Tusenskille [0] 4 4 2 5 4" xfId="33550"/>
    <cellStyle name="Tusenskille [0] 4 4 2 5 5" xfId="33551"/>
    <cellStyle name="Tusenskille [0] 4 4 2 6" xfId="33552"/>
    <cellStyle name="Tusenskille [0] 4 4 2 6 2" xfId="33553"/>
    <cellStyle name="Tusenskille [0] 4 4 2 6 3" xfId="33554"/>
    <cellStyle name="Tusenskille [0] 4 4 2 7" xfId="33555"/>
    <cellStyle name="Tusenskille [0] 4 4 2 7 2" xfId="33556"/>
    <cellStyle name="Tusenskille [0] 4 4 2 7 3" xfId="33557"/>
    <cellStyle name="Tusenskille [0] 4 4 2 8" xfId="33558"/>
    <cellStyle name="Tusenskille [0] 4 4 2 8 2" xfId="33559"/>
    <cellStyle name="Tusenskille [0] 4 4 2 9" xfId="33560"/>
    <cellStyle name="Tusenskille [0] 4 4 2 9 2" xfId="33561"/>
    <cellStyle name="Tusenskille [0] 4 4 2_Tabell 4.5-4.7" xfId="33434"/>
    <cellStyle name="Tusenskille [0] 4 4 3" xfId="1950"/>
    <cellStyle name="Tusenskille [0] 4 4 3 10" xfId="33563"/>
    <cellStyle name="Tusenskille [0] 4 4 3 11" xfId="33564"/>
    <cellStyle name="Tusenskille [0] 4 4 3 2" xfId="1951"/>
    <cellStyle name="Tusenskille [0] 4 4 3 2 10" xfId="33566"/>
    <cellStyle name="Tusenskille [0] 4 4 3 2 2" xfId="1952"/>
    <cellStyle name="Tusenskille [0] 4 4 3 2 2 2" xfId="33568"/>
    <cellStyle name="Tusenskille [0] 4 4 3 2 2 2 2" xfId="33569"/>
    <cellStyle name="Tusenskille [0] 4 4 3 2 2 2 3" xfId="33570"/>
    <cellStyle name="Tusenskille [0] 4 4 3 2 2 3" xfId="33571"/>
    <cellStyle name="Tusenskille [0] 4 4 3 2 2 3 2" xfId="33572"/>
    <cellStyle name="Tusenskille [0] 4 4 3 2 2 3 3" xfId="33573"/>
    <cellStyle name="Tusenskille [0] 4 4 3 2 2 4" xfId="33574"/>
    <cellStyle name="Tusenskille [0] 4 4 3 2 2 5" xfId="33575"/>
    <cellStyle name="Tusenskille [0] 4 4 3 2 2_Tabell 4.5-4.7" xfId="33567"/>
    <cellStyle name="Tusenskille [0] 4 4 3 2 3" xfId="33576"/>
    <cellStyle name="Tusenskille [0] 4 4 3 2 3 2" xfId="33577"/>
    <cellStyle name="Tusenskille [0] 4 4 3 2 3 2 2" xfId="33578"/>
    <cellStyle name="Tusenskille [0] 4 4 3 2 3 2 3" xfId="33579"/>
    <cellStyle name="Tusenskille [0] 4 4 3 2 3 3" xfId="33580"/>
    <cellStyle name="Tusenskille [0] 4 4 3 2 3 3 2" xfId="33581"/>
    <cellStyle name="Tusenskille [0] 4 4 3 2 3 3 3" xfId="33582"/>
    <cellStyle name="Tusenskille [0] 4 4 3 2 3 4" xfId="33583"/>
    <cellStyle name="Tusenskille [0] 4 4 3 2 3 5" xfId="33584"/>
    <cellStyle name="Tusenskille [0] 4 4 3 2 4" xfId="33585"/>
    <cellStyle name="Tusenskille [0] 4 4 3 2 4 2" xfId="33586"/>
    <cellStyle name="Tusenskille [0] 4 4 3 2 4 3" xfId="33587"/>
    <cellStyle name="Tusenskille [0] 4 4 3 2 5" xfId="33588"/>
    <cellStyle name="Tusenskille [0] 4 4 3 2 5 2" xfId="33589"/>
    <cellStyle name="Tusenskille [0] 4 4 3 2 5 3" xfId="33590"/>
    <cellStyle name="Tusenskille [0] 4 4 3 2 6" xfId="33591"/>
    <cellStyle name="Tusenskille [0] 4 4 3 2 6 2" xfId="33592"/>
    <cellStyle name="Tusenskille [0] 4 4 3 2 7" xfId="33593"/>
    <cellStyle name="Tusenskille [0] 4 4 3 2 7 2" xfId="33594"/>
    <cellStyle name="Tusenskille [0] 4 4 3 2 8" xfId="33595"/>
    <cellStyle name="Tusenskille [0] 4 4 3 2 9" xfId="33596"/>
    <cellStyle name="Tusenskille [0] 4 4 3 2_Tabell 4.5-4.7" xfId="33565"/>
    <cellStyle name="Tusenskille [0] 4 4 3 3" xfId="1953"/>
    <cellStyle name="Tusenskille [0] 4 4 3 3 2" xfId="33598"/>
    <cellStyle name="Tusenskille [0] 4 4 3 3 2 2" xfId="33599"/>
    <cellStyle name="Tusenskille [0] 4 4 3 3 2 3" xfId="33600"/>
    <cellStyle name="Tusenskille [0] 4 4 3 3 3" xfId="33601"/>
    <cellStyle name="Tusenskille [0] 4 4 3 3 3 2" xfId="33602"/>
    <cellStyle name="Tusenskille [0] 4 4 3 3 3 3" xfId="33603"/>
    <cellStyle name="Tusenskille [0] 4 4 3 3 4" xfId="33604"/>
    <cellStyle name="Tusenskille [0] 4 4 3 3 5" xfId="33605"/>
    <cellStyle name="Tusenskille [0] 4 4 3 3_Tabell 4.5-4.7" xfId="33597"/>
    <cellStyle name="Tusenskille [0] 4 4 3 4" xfId="33606"/>
    <cellStyle name="Tusenskille [0] 4 4 3 4 2" xfId="33607"/>
    <cellStyle name="Tusenskille [0] 4 4 3 4 2 2" xfId="33608"/>
    <cellStyle name="Tusenskille [0] 4 4 3 4 2 3" xfId="33609"/>
    <cellStyle name="Tusenskille [0] 4 4 3 4 3" xfId="33610"/>
    <cellStyle name="Tusenskille [0] 4 4 3 4 3 2" xfId="33611"/>
    <cellStyle name="Tusenskille [0] 4 4 3 4 3 3" xfId="33612"/>
    <cellStyle name="Tusenskille [0] 4 4 3 4 4" xfId="33613"/>
    <cellStyle name="Tusenskille [0] 4 4 3 4 5" xfId="33614"/>
    <cellStyle name="Tusenskille [0] 4 4 3 5" xfId="33615"/>
    <cellStyle name="Tusenskille [0] 4 4 3 5 2" xfId="33616"/>
    <cellStyle name="Tusenskille [0] 4 4 3 5 3" xfId="33617"/>
    <cellStyle name="Tusenskille [0] 4 4 3 6" xfId="33618"/>
    <cellStyle name="Tusenskille [0] 4 4 3 6 2" xfId="33619"/>
    <cellStyle name="Tusenskille [0] 4 4 3 6 3" xfId="33620"/>
    <cellStyle name="Tusenskille [0] 4 4 3 7" xfId="33621"/>
    <cellStyle name="Tusenskille [0] 4 4 3 7 2" xfId="33622"/>
    <cellStyle name="Tusenskille [0] 4 4 3 8" xfId="33623"/>
    <cellStyle name="Tusenskille [0] 4 4 3 8 2" xfId="33624"/>
    <cellStyle name="Tusenskille [0] 4 4 3 9" xfId="33625"/>
    <cellStyle name="Tusenskille [0] 4 4 3_Tabell 4.5-4.7" xfId="33562"/>
    <cellStyle name="Tusenskille [0] 4 4 4" xfId="1954"/>
    <cellStyle name="Tusenskille [0] 4 4 4 10" xfId="33627"/>
    <cellStyle name="Tusenskille [0] 4 4 4 2" xfId="1955"/>
    <cellStyle name="Tusenskille [0] 4 4 4 2 2" xfId="33629"/>
    <cellStyle name="Tusenskille [0] 4 4 4 2 2 2" xfId="33630"/>
    <cellStyle name="Tusenskille [0] 4 4 4 2 2 3" xfId="33631"/>
    <cellStyle name="Tusenskille [0] 4 4 4 2 3" xfId="33632"/>
    <cellStyle name="Tusenskille [0] 4 4 4 2 3 2" xfId="33633"/>
    <cellStyle name="Tusenskille [0] 4 4 4 2 3 3" xfId="33634"/>
    <cellStyle name="Tusenskille [0] 4 4 4 2 4" xfId="33635"/>
    <cellStyle name="Tusenskille [0] 4 4 4 2 5" xfId="33636"/>
    <cellStyle name="Tusenskille [0] 4 4 4 2_Tabell 4.5-4.7" xfId="33628"/>
    <cellStyle name="Tusenskille [0] 4 4 4 3" xfId="33637"/>
    <cellStyle name="Tusenskille [0] 4 4 4 3 2" xfId="33638"/>
    <cellStyle name="Tusenskille [0] 4 4 4 3 2 2" xfId="33639"/>
    <cellStyle name="Tusenskille [0] 4 4 4 3 2 3" xfId="33640"/>
    <cellStyle name="Tusenskille [0] 4 4 4 3 3" xfId="33641"/>
    <cellStyle name="Tusenskille [0] 4 4 4 3 3 2" xfId="33642"/>
    <cellStyle name="Tusenskille [0] 4 4 4 3 3 3" xfId="33643"/>
    <cellStyle name="Tusenskille [0] 4 4 4 3 4" xfId="33644"/>
    <cellStyle name="Tusenskille [0] 4 4 4 3 5" xfId="33645"/>
    <cellStyle name="Tusenskille [0] 4 4 4 4" xfId="33646"/>
    <cellStyle name="Tusenskille [0] 4 4 4 4 2" xfId="33647"/>
    <cellStyle name="Tusenskille [0] 4 4 4 4 3" xfId="33648"/>
    <cellStyle name="Tusenskille [0] 4 4 4 5" xfId="33649"/>
    <cellStyle name="Tusenskille [0] 4 4 4 5 2" xfId="33650"/>
    <cellStyle name="Tusenskille [0] 4 4 4 5 3" xfId="33651"/>
    <cellStyle name="Tusenskille [0] 4 4 4 6" xfId="33652"/>
    <cellStyle name="Tusenskille [0] 4 4 4 6 2" xfId="33653"/>
    <cellStyle name="Tusenskille [0] 4 4 4 7" xfId="33654"/>
    <cellStyle name="Tusenskille [0] 4 4 4 7 2" xfId="33655"/>
    <cellStyle name="Tusenskille [0] 4 4 4 8" xfId="33656"/>
    <cellStyle name="Tusenskille [0] 4 4 4 9" xfId="33657"/>
    <cellStyle name="Tusenskille [0] 4 4 4_Tabell 4.5-4.7" xfId="33626"/>
    <cellStyle name="Tusenskille [0] 4 4 5" xfId="1956"/>
    <cellStyle name="Tusenskille [0] 4 4 5 2" xfId="33659"/>
    <cellStyle name="Tusenskille [0] 4 4 5 2 2" xfId="33660"/>
    <cellStyle name="Tusenskille [0] 4 4 5 2 3" xfId="33661"/>
    <cellStyle name="Tusenskille [0] 4 4 5 3" xfId="33662"/>
    <cellStyle name="Tusenskille [0] 4 4 5 3 2" xfId="33663"/>
    <cellStyle name="Tusenskille [0] 4 4 5 3 3" xfId="33664"/>
    <cellStyle name="Tusenskille [0] 4 4 5 4" xfId="33665"/>
    <cellStyle name="Tusenskille [0] 4 4 5 5" xfId="33666"/>
    <cellStyle name="Tusenskille [0] 4 4 5_Tabell 4.5-4.7" xfId="33658"/>
    <cellStyle name="Tusenskille [0] 4 4 6" xfId="33667"/>
    <cellStyle name="Tusenskille [0] 4 4 6 2" xfId="33668"/>
    <cellStyle name="Tusenskille [0] 4 4 6 2 2" xfId="33669"/>
    <cellStyle name="Tusenskille [0] 4 4 6 2 3" xfId="33670"/>
    <cellStyle name="Tusenskille [0] 4 4 6 3" xfId="33671"/>
    <cellStyle name="Tusenskille [0] 4 4 6 3 2" xfId="33672"/>
    <cellStyle name="Tusenskille [0] 4 4 6 3 3" xfId="33673"/>
    <cellStyle name="Tusenskille [0] 4 4 6 4" xfId="33674"/>
    <cellStyle name="Tusenskille [0] 4 4 6 5" xfId="33675"/>
    <cellStyle name="Tusenskille [0] 4 4 7" xfId="33676"/>
    <cellStyle name="Tusenskille [0] 4 4 7 2" xfId="33677"/>
    <cellStyle name="Tusenskille [0] 4 4 7 3" xfId="33678"/>
    <cellStyle name="Tusenskille [0] 4 4 8" xfId="33679"/>
    <cellStyle name="Tusenskille [0] 4 4 8 2" xfId="33680"/>
    <cellStyle name="Tusenskille [0] 4 4 8 3" xfId="33681"/>
    <cellStyle name="Tusenskille [0] 4 4 9" xfId="33682"/>
    <cellStyle name="Tusenskille [0] 4 4 9 2" xfId="33683"/>
    <cellStyle name="Tusenskille [0] 4 4_Tabell 4.5-4.7" xfId="33428"/>
    <cellStyle name="Tusenskille [0] 4 5" xfId="1957"/>
    <cellStyle name="Tusenskille [0] 4 5 10" xfId="33685"/>
    <cellStyle name="Tusenskille [0] 4 5 10 2" xfId="33686"/>
    <cellStyle name="Tusenskille [0] 4 5 11" xfId="33687"/>
    <cellStyle name="Tusenskille [0] 4 5 12" xfId="33688"/>
    <cellStyle name="Tusenskille [0] 4 5 13" xfId="33689"/>
    <cellStyle name="Tusenskille [0] 4 5 2" xfId="1958"/>
    <cellStyle name="Tusenskille [0] 4 5 2 10" xfId="33691"/>
    <cellStyle name="Tusenskille [0] 4 5 2 11" xfId="33692"/>
    <cellStyle name="Tusenskille [0] 4 5 2 12" xfId="33693"/>
    <cellStyle name="Tusenskille [0] 4 5 2 2" xfId="1959"/>
    <cellStyle name="Tusenskille [0] 4 5 2 2 10" xfId="33695"/>
    <cellStyle name="Tusenskille [0] 4 5 2 2 11" xfId="33696"/>
    <cellStyle name="Tusenskille [0] 4 5 2 2 2" xfId="1960"/>
    <cellStyle name="Tusenskille [0] 4 5 2 2 2 10" xfId="33698"/>
    <cellStyle name="Tusenskille [0] 4 5 2 2 2 2" xfId="1961"/>
    <cellStyle name="Tusenskille [0] 4 5 2 2 2 2 2" xfId="33700"/>
    <cellStyle name="Tusenskille [0] 4 5 2 2 2 2 2 2" xfId="33701"/>
    <cellStyle name="Tusenskille [0] 4 5 2 2 2 2 2 3" xfId="33702"/>
    <cellStyle name="Tusenskille [0] 4 5 2 2 2 2 3" xfId="33703"/>
    <cellStyle name="Tusenskille [0] 4 5 2 2 2 2 3 2" xfId="33704"/>
    <cellStyle name="Tusenskille [0] 4 5 2 2 2 2 3 3" xfId="33705"/>
    <cellStyle name="Tusenskille [0] 4 5 2 2 2 2 4" xfId="33706"/>
    <cellStyle name="Tusenskille [0] 4 5 2 2 2 2 5" xfId="33707"/>
    <cellStyle name="Tusenskille [0] 4 5 2 2 2 2_Tabell 4.5-4.7" xfId="33699"/>
    <cellStyle name="Tusenskille [0] 4 5 2 2 2 3" xfId="33708"/>
    <cellStyle name="Tusenskille [0] 4 5 2 2 2 3 2" xfId="33709"/>
    <cellStyle name="Tusenskille [0] 4 5 2 2 2 3 2 2" xfId="33710"/>
    <cellStyle name="Tusenskille [0] 4 5 2 2 2 3 2 3" xfId="33711"/>
    <cellStyle name="Tusenskille [0] 4 5 2 2 2 3 3" xfId="33712"/>
    <cellStyle name="Tusenskille [0] 4 5 2 2 2 3 3 2" xfId="33713"/>
    <cellStyle name="Tusenskille [0] 4 5 2 2 2 3 3 3" xfId="33714"/>
    <cellStyle name="Tusenskille [0] 4 5 2 2 2 3 4" xfId="33715"/>
    <cellStyle name="Tusenskille [0] 4 5 2 2 2 3 5" xfId="33716"/>
    <cellStyle name="Tusenskille [0] 4 5 2 2 2 4" xfId="33717"/>
    <cellStyle name="Tusenskille [0] 4 5 2 2 2 4 2" xfId="33718"/>
    <cellStyle name="Tusenskille [0] 4 5 2 2 2 4 3" xfId="33719"/>
    <cellStyle name="Tusenskille [0] 4 5 2 2 2 5" xfId="33720"/>
    <cellStyle name="Tusenskille [0] 4 5 2 2 2 5 2" xfId="33721"/>
    <cellStyle name="Tusenskille [0] 4 5 2 2 2 5 3" xfId="33722"/>
    <cellStyle name="Tusenskille [0] 4 5 2 2 2 6" xfId="33723"/>
    <cellStyle name="Tusenskille [0] 4 5 2 2 2 6 2" xfId="33724"/>
    <cellStyle name="Tusenskille [0] 4 5 2 2 2 7" xfId="33725"/>
    <cellStyle name="Tusenskille [0] 4 5 2 2 2 7 2" xfId="33726"/>
    <cellStyle name="Tusenskille [0] 4 5 2 2 2 8" xfId="33727"/>
    <cellStyle name="Tusenskille [0] 4 5 2 2 2 9" xfId="33728"/>
    <cellStyle name="Tusenskille [0] 4 5 2 2 2_Tabell 4.5-4.7" xfId="33697"/>
    <cellStyle name="Tusenskille [0] 4 5 2 2 3" xfId="1962"/>
    <cellStyle name="Tusenskille [0] 4 5 2 2 3 2" xfId="33730"/>
    <cellStyle name="Tusenskille [0] 4 5 2 2 3 2 2" xfId="33731"/>
    <cellStyle name="Tusenskille [0] 4 5 2 2 3 2 3" xfId="33732"/>
    <cellStyle name="Tusenskille [0] 4 5 2 2 3 3" xfId="33733"/>
    <cellStyle name="Tusenskille [0] 4 5 2 2 3 3 2" xfId="33734"/>
    <cellStyle name="Tusenskille [0] 4 5 2 2 3 3 3" xfId="33735"/>
    <cellStyle name="Tusenskille [0] 4 5 2 2 3 4" xfId="33736"/>
    <cellStyle name="Tusenskille [0] 4 5 2 2 3 5" xfId="33737"/>
    <cellStyle name="Tusenskille [0] 4 5 2 2 3_Tabell 4.5-4.7" xfId="33729"/>
    <cellStyle name="Tusenskille [0] 4 5 2 2 4" xfId="33738"/>
    <cellStyle name="Tusenskille [0] 4 5 2 2 4 2" xfId="33739"/>
    <cellStyle name="Tusenskille [0] 4 5 2 2 4 2 2" xfId="33740"/>
    <cellStyle name="Tusenskille [0] 4 5 2 2 4 2 3" xfId="33741"/>
    <cellStyle name="Tusenskille [0] 4 5 2 2 4 3" xfId="33742"/>
    <cellStyle name="Tusenskille [0] 4 5 2 2 4 3 2" xfId="33743"/>
    <cellStyle name="Tusenskille [0] 4 5 2 2 4 3 3" xfId="33744"/>
    <cellStyle name="Tusenskille [0] 4 5 2 2 4 4" xfId="33745"/>
    <cellStyle name="Tusenskille [0] 4 5 2 2 4 5" xfId="33746"/>
    <cellStyle name="Tusenskille [0] 4 5 2 2 5" xfId="33747"/>
    <cellStyle name="Tusenskille [0] 4 5 2 2 5 2" xfId="33748"/>
    <cellStyle name="Tusenskille [0] 4 5 2 2 5 3" xfId="33749"/>
    <cellStyle name="Tusenskille [0] 4 5 2 2 6" xfId="33750"/>
    <cellStyle name="Tusenskille [0] 4 5 2 2 6 2" xfId="33751"/>
    <cellStyle name="Tusenskille [0] 4 5 2 2 6 3" xfId="33752"/>
    <cellStyle name="Tusenskille [0] 4 5 2 2 7" xfId="33753"/>
    <cellStyle name="Tusenskille [0] 4 5 2 2 7 2" xfId="33754"/>
    <cellStyle name="Tusenskille [0] 4 5 2 2 8" xfId="33755"/>
    <cellStyle name="Tusenskille [0] 4 5 2 2 8 2" xfId="33756"/>
    <cellStyle name="Tusenskille [0] 4 5 2 2 9" xfId="33757"/>
    <cellStyle name="Tusenskille [0] 4 5 2 2_Tabell 4.5-4.7" xfId="33694"/>
    <cellStyle name="Tusenskille [0] 4 5 2 3" xfId="1963"/>
    <cellStyle name="Tusenskille [0] 4 5 2 3 10" xfId="33759"/>
    <cellStyle name="Tusenskille [0] 4 5 2 3 2" xfId="1964"/>
    <cellStyle name="Tusenskille [0] 4 5 2 3 2 2" xfId="33761"/>
    <cellStyle name="Tusenskille [0] 4 5 2 3 2 2 2" xfId="33762"/>
    <cellStyle name="Tusenskille [0] 4 5 2 3 2 2 3" xfId="33763"/>
    <cellStyle name="Tusenskille [0] 4 5 2 3 2 3" xfId="33764"/>
    <cellStyle name="Tusenskille [0] 4 5 2 3 2 3 2" xfId="33765"/>
    <cellStyle name="Tusenskille [0] 4 5 2 3 2 3 3" xfId="33766"/>
    <cellStyle name="Tusenskille [0] 4 5 2 3 2 4" xfId="33767"/>
    <cellStyle name="Tusenskille [0] 4 5 2 3 2 5" xfId="33768"/>
    <cellStyle name="Tusenskille [0] 4 5 2 3 2_Tabell 4.5-4.7" xfId="33760"/>
    <cellStyle name="Tusenskille [0] 4 5 2 3 3" xfId="33769"/>
    <cellStyle name="Tusenskille [0] 4 5 2 3 3 2" xfId="33770"/>
    <cellStyle name="Tusenskille [0] 4 5 2 3 3 2 2" xfId="33771"/>
    <cellStyle name="Tusenskille [0] 4 5 2 3 3 2 3" xfId="33772"/>
    <cellStyle name="Tusenskille [0] 4 5 2 3 3 3" xfId="33773"/>
    <cellStyle name="Tusenskille [0] 4 5 2 3 3 3 2" xfId="33774"/>
    <cellStyle name="Tusenskille [0] 4 5 2 3 3 3 3" xfId="33775"/>
    <cellStyle name="Tusenskille [0] 4 5 2 3 3 4" xfId="33776"/>
    <cellStyle name="Tusenskille [0] 4 5 2 3 3 5" xfId="33777"/>
    <cellStyle name="Tusenskille [0] 4 5 2 3 4" xfId="33778"/>
    <cellStyle name="Tusenskille [0] 4 5 2 3 4 2" xfId="33779"/>
    <cellStyle name="Tusenskille [0] 4 5 2 3 4 3" xfId="33780"/>
    <cellStyle name="Tusenskille [0] 4 5 2 3 5" xfId="33781"/>
    <cellStyle name="Tusenskille [0] 4 5 2 3 5 2" xfId="33782"/>
    <cellStyle name="Tusenskille [0] 4 5 2 3 5 3" xfId="33783"/>
    <cellStyle name="Tusenskille [0] 4 5 2 3 6" xfId="33784"/>
    <cellStyle name="Tusenskille [0] 4 5 2 3 6 2" xfId="33785"/>
    <cellStyle name="Tusenskille [0] 4 5 2 3 7" xfId="33786"/>
    <cellStyle name="Tusenskille [0] 4 5 2 3 7 2" xfId="33787"/>
    <cellStyle name="Tusenskille [0] 4 5 2 3 8" xfId="33788"/>
    <cellStyle name="Tusenskille [0] 4 5 2 3 9" xfId="33789"/>
    <cellStyle name="Tusenskille [0] 4 5 2 3_Tabell 4.5-4.7" xfId="33758"/>
    <cellStyle name="Tusenskille [0] 4 5 2 4" xfId="1965"/>
    <cellStyle name="Tusenskille [0] 4 5 2 4 2" xfId="33791"/>
    <cellStyle name="Tusenskille [0] 4 5 2 4 2 2" xfId="33792"/>
    <cellStyle name="Tusenskille [0] 4 5 2 4 2 3" xfId="33793"/>
    <cellStyle name="Tusenskille [0] 4 5 2 4 3" xfId="33794"/>
    <cellStyle name="Tusenskille [0] 4 5 2 4 3 2" xfId="33795"/>
    <cellStyle name="Tusenskille [0] 4 5 2 4 3 3" xfId="33796"/>
    <cellStyle name="Tusenskille [0] 4 5 2 4 4" xfId="33797"/>
    <cellStyle name="Tusenskille [0] 4 5 2 4 5" xfId="33798"/>
    <cellStyle name="Tusenskille [0] 4 5 2 4_Tabell 4.5-4.7" xfId="33790"/>
    <cellStyle name="Tusenskille [0] 4 5 2 5" xfId="33799"/>
    <cellStyle name="Tusenskille [0] 4 5 2 5 2" xfId="33800"/>
    <cellStyle name="Tusenskille [0] 4 5 2 5 2 2" xfId="33801"/>
    <cellStyle name="Tusenskille [0] 4 5 2 5 2 3" xfId="33802"/>
    <cellStyle name="Tusenskille [0] 4 5 2 5 3" xfId="33803"/>
    <cellStyle name="Tusenskille [0] 4 5 2 5 3 2" xfId="33804"/>
    <cellStyle name="Tusenskille [0] 4 5 2 5 3 3" xfId="33805"/>
    <cellStyle name="Tusenskille [0] 4 5 2 5 4" xfId="33806"/>
    <cellStyle name="Tusenskille [0] 4 5 2 5 5" xfId="33807"/>
    <cellStyle name="Tusenskille [0] 4 5 2 6" xfId="33808"/>
    <cellStyle name="Tusenskille [0] 4 5 2 6 2" xfId="33809"/>
    <cellStyle name="Tusenskille [0] 4 5 2 6 3" xfId="33810"/>
    <cellStyle name="Tusenskille [0] 4 5 2 7" xfId="33811"/>
    <cellStyle name="Tusenskille [0] 4 5 2 7 2" xfId="33812"/>
    <cellStyle name="Tusenskille [0] 4 5 2 7 3" xfId="33813"/>
    <cellStyle name="Tusenskille [0] 4 5 2 8" xfId="33814"/>
    <cellStyle name="Tusenskille [0] 4 5 2 8 2" xfId="33815"/>
    <cellStyle name="Tusenskille [0] 4 5 2 9" xfId="33816"/>
    <cellStyle name="Tusenskille [0] 4 5 2 9 2" xfId="33817"/>
    <cellStyle name="Tusenskille [0] 4 5 2_Tabell 4.5-4.7" xfId="33690"/>
    <cellStyle name="Tusenskille [0] 4 5 3" xfId="1966"/>
    <cellStyle name="Tusenskille [0] 4 5 3 10" xfId="33819"/>
    <cellStyle name="Tusenskille [0] 4 5 3 11" xfId="33820"/>
    <cellStyle name="Tusenskille [0] 4 5 3 2" xfId="1967"/>
    <cellStyle name="Tusenskille [0] 4 5 3 2 10" xfId="33822"/>
    <cellStyle name="Tusenskille [0] 4 5 3 2 2" xfId="1968"/>
    <cellStyle name="Tusenskille [0] 4 5 3 2 2 2" xfId="33824"/>
    <cellStyle name="Tusenskille [0] 4 5 3 2 2 2 2" xfId="33825"/>
    <cellStyle name="Tusenskille [0] 4 5 3 2 2 2 3" xfId="33826"/>
    <cellStyle name="Tusenskille [0] 4 5 3 2 2 3" xfId="33827"/>
    <cellStyle name="Tusenskille [0] 4 5 3 2 2 3 2" xfId="33828"/>
    <cellStyle name="Tusenskille [0] 4 5 3 2 2 3 3" xfId="33829"/>
    <cellStyle name="Tusenskille [0] 4 5 3 2 2 4" xfId="33830"/>
    <cellStyle name="Tusenskille [0] 4 5 3 2 2 5" xfId="33831"/>
    <cellStyle name="Tusenskille [0] 4 5 3 2 2_Tabell 4.5-4.7" xfId="33823"/>
    <cellStyle name="Tusenskille [0] 4 5 3 2 3" xfId="33832"/>
    <cellStyle name="Tusenskille [0] 4 5 3 2 3 2" xfId="33833"/>
    <cellStyle name="Tusenskille [0] 4 5 3 2 3 2 2" xfId="33834"/>
    <cellStyle name="Tusenskille [0] 4 5 3 2 3 2 3" xfId="33835"/>
    <cellStyle name="Tusenskille [0] 4 5 3 2 3 3" xfId="33836"/>
    <cellStyle name="Tusenskille [0] 4 5 3 2 3 3 2" xfId="33837"/>
    <cellStyle name="Tusenskille [0] 4 5 3 2 3 3 3" xfId="33838"/>
    <cellStyle name="Tusenskille [0] 4 5 3 2 3 4" xfId="33839"/>
    <cellStyle name="Tusenskille [0] 4 5 3 2 3 5" xfId="33840"/>
    <cellStyle name="Tusenskille [0] 4 5 3 2 4" xfId="33841"/>
    <cellStyle name="Tusenskille [0] 4 5 3 2 4 2" xfId="33842"/>
    <cellStyle name="Tusenskille [0] 4 5 3 2 4 3" xfId="33843"/>
    <cellStyle name="Tusenskille [0] 4 5 3 2 5" xfId="33844"/>
    <cellStyle name="Tusenskille [0] 4 5 3 2 5 2" xfId="33845"/>
    <cellStyle name="Tusenskille [0] 4 5 3 2 5 3" xfId="33846"/>
    <cellStyle name="Tusenskille [0] 4 5 3 2 6" xfId="33847"/>
    <cellStyle name="Tusenskille [0] 4 5 3 2 6 2" xfId="33848"/>
    <cellStyle name="Tusenskille [0] 4 5 3 2 7" xfId="33849"/>
    <cellStyle name="Tusenskille [0] 4 5 3 2 7 2" xfId="33850"/>
    <cellStyle name="Tusenskille [0] 4 5 3 2 8" xfId="33851"/>
    <cellStyle name="Tusenskille [0] 4 5 3 2 9" xfId="33852"/>
    <cellStyle name="Tusenskille [0] 4 5 3 2_Tabell 4.5-4.7" xfId="33821"/>
    <cellStyle name="Tusenskille [0] 4 5 3 3" xfId="1969"/>
    <cellStyle name="Tusenskille [0] 4 5 3 3 2" xfId="33854"/>
    <cellStyle name="Tusenskille [0] 4 5 3 3 2 2" xfId="33855"/>
    <cellStyle name="Tusenskille [0] 4 5 3 3 2 3" xfId="33856"/>
    <cellStyle name="Tusenskille [0] 4 5 3 3 3" xfId="33857"/>
    <cellStyle name="Tusenskille [0] 4 5 3 3 3 2" xfId="33858"/>
    <cellStyle name="Tusenskille [0] 4 5 3 3 3 3" xfId="33859"/>
    <cellStyle name="Tusenskille [0] 4 5 3 3 4" xfId="33860"/>
    <cellStyle name="Tusenskille [0] 4 5 3 3 5" xfId="33861"/>
    <cellStyle name="Tusenskille [0] 4 5 3 3_Tabell 4.5-4.7" xfId="33853"/>
    <cellStyle name="Tusenskille [0] 4 5 3 4" xfId="33862"/>
    <cellStyle name="Tusenskille [0] 4 5 3 4 2" xfId="33863"/>
    <cellStyle name="Tusenskille [0] 4 5 3 4 2 2" xfId="33864"/>
    <cellStyle name="Tusenskille [0] 4 5 3 4 2 3" xfId="33865"/>
    <cellStyle name="Tusenskille [0] 4 5 3 4 3" xfId="33866"/>
    <cellStyle name="Tusenskille [0] 4 5 3 4 3 2" xfId="33867"/>
    <cellStyle name="Tusenskille [0] 4 5 3 4 3 3" xfId="33868"/>
    <cellStyle name="Tusenskille [0] 4 5 3 4 4" xfId="33869"/>
    <cellStyle name="Tusenskille [0] 4 5 3 4 5" xfId="33870"/>
    <cellStyle name="Tusenskille [0] 4 5 3 5" xfId="33871"/>
    <cellStyle name="Tusenskille [0] 4 5 3 5 2" xfId="33872"/>
    <cellStyle name="Tusenskille [0] 4 5 3 5 3" xfId="33873"/>
    <cellStyle name="Tusenskille [0] 4 5 3 6" xfId="33874"/>
    <cellStyle name="Tusenskille [0] 4 5 3 6 2" xfId="33875"/>
    <cellStyle name="Tusenskille [0] 4 5 3 6 3" xfId="33876"/>
    <cellStyle name="Tusenskille [0] 4 5 3 7" xfId="33877"/>
    <cellStyle name="Tusenskille [0] 4 5 3 7 2" xfId="33878"/>
    <cellStyle name="Tusenskille [0] 4 5 3 8" xfId="33879"/>
    <cellStyle name="Tusenskille [0] 4 5 3 8 2" xfId="33880"/>
    <cellStyle name="Tusenskille [0] 4 5 3 9" xfId="33881"/>
    <cellStyle name="Tusenskille [0] 4 5 3_Tabell 4.5-4.7" xfId="33818"/>
    <cellStyle name="Tusenskille [0] 4 5 4" xfId="1970"/>
    <cellStyle name="Tusenskille [0] 4 5 4 10" xfId="33883"/>
    <cellStyle name="Tusenskille [0] 4 5 4 2" xfId="1971"/>
    <cellStyle name="Tusenskille [0] 4 5 4 2 2" xfId="33885"/>
    <cellStyle name="Tusenskille [0] 4 5 4 2 2 2" xfId="33886"/>
    <cellStyle name="Tusenskille [0] 4 5 4 2 2 3" xfId="33887"/>
    <cellStyle name="Tusenskille [0] 4 5 4 2 3" xfId="33888"/>
    <cellStyle name="Tusenskille [0] 4 5 4 2 3 2" xfId="33889"/>
    <cellStyle name="Tusenskille [0] 4 5 4 2 3 3" xfId="33890"/>
    <cellStyle name="Tusenskille [0] 4 5 4 2 4" xfId="33891"/>
    <cellStyle name="Tusenskille [0] 4 5 4 2 5" xfId="33892"/>
    <cellStyle name="Tusenskille [0] 4 5 4 2_Tabell 4.5-4.7" xfId="33884"/>
    <cellStyle name="Tusenskille [0] 4 5 4 3" xfId="33893"/>
    <cellStyle name="Tusenskille [0] 4 5 4 3 2" xfId="33894"/>
    <cellStyle name="Tusenskille [0] 4 5 4 3 2 2" xfId="33895"/>
    <cellStyle name="Tusenskille [0] 4 5 4 3 2 3" xfId="33896"/>
    <cellStyle name="Tusenskille [0] 4 5 4 3 3" xfId="33897"/>
    <cellStyle name="Tusenskille [0] 4 5 4 3 3 2" xfId="33898"/>
    <cellStyle name="Tusenskille [0] 4 5 4 3 3 3" xfId="33899"/>
    <cellStyle name="Tusenskille [0] 4 5 4 3 4" xfId="33900"/>
    <cellStyle name="Tusenskille [0] 4 5 4 3 5" xfId="33901"/>
    <cellStyle name="Tusenskille [0] 4 5 4 4" xfId="33902"/>
    <cellStyle name="Tusenskille [0] 4 5 4 4 2" xfId="33903"/>
    <cellStyle name="Tusenskille [0] 4 5 4 4 3" xfId="33904"/>
    <cellStyle name="Tusenskille [0] 4 5 4 5" xfId="33905"/>
    <cellStyle name="Tusenskille [0] 4 5 4 5 2" xfId="33906"/>
    <cellStyle name="Tusenskille [0] 4 5 4 5 3" xfId="33907"/>
    <cellStyle name="Tusenskille [0] 4 5 4 6" xfId="33908"/>
    <cellStyle name="Tusenskille [0] 4 5 4 6 2" xfId="33909"/>
    <cellStyle name="Tusenskille [0] 4 5 4 7" xfId="33910"/>
    <cellStyle name="Tusenskille [0] 4 5 4 7 2" xfId="33911"/>
    <cellStyle name="Tusenskille [0] 4 5 4 8" xfId="33912"/>
    <cellStyle name="Tusenskille [0] 4 5 4 9" xfId="33913"/>
    <cellStyle name="Tusenskille [0] 4 5 4_Tabell 4.5-4.7" xfId="33882"/>
    <cellStyle name="Tusenskille [0] 4 5 5" xfId="1972"/>
    <cellStyle name="Tusenskille [0] 4 5 5 2" xfId="33915"/>
    <cellStyle name="Tusenskille [0] 4 5 5 2 2" xfId="33916"/>
    <cellStyle name="Tusenskille [0] 4 5 5 2 3" xfId="33917"/>
    <cellStyle name="Tusenskille [0] 4 5 5 3" xfId="33918"/>
    <cellStyle name="Tusenskille [0] 4 5 5 3 2" xfId="33919"/>
    <cellStyle name="Tusenskille [0] 4 5 5 3 3" xfId="33920"/>
    <cellStyle name="Tusenskille [0] 4 5 5 4" xfId="33921"/>
    <cellStyle name="Tusenskille [0] 4 5 5 5" xfId="33922"/>
    <cellStyle name="Tusenskille [0] 4 5 5_Tabell 4.5-4.7" xfId="33914"/>
    <cellStyle name="Tusenskille [0] 4 5 6" xfId="33923"/>
    <cellStyle name="Tusenskille [0] 4 5 6 2" xfId="33924"/>
    <cellStyle name="Tusenskille [0] 4 5 6 2 2" xfId="33925"/>
    <cellStyle name="Tusenskille [0] 4 5 6 2 3" xfId="33926"/>
    <cellStyle name="Tusenskille [0] 4 5 6 3" xfId="33927"/>
    <cellStyle name="Tusenskille [0] 4 5 6 3 2" xfId="33928"/>
    <cellStyle name="Tusenskille [0] 4 5 6 3 3" xfId="33929"/>
    <cellStyle name="Tusenskille [0] 4 5 6 4" xfId="33930"/>
    <cellStyle name="Tusenskille [0] 4 5 6 5" xfId="33931"/>
    <cellStyle name="Tusenskille [0] 4 5 7" xfId="33932"/>
    <cellStyle name="Tusenskille [0] 4 5 7 2" xfId="33933"/>
    <cellStyle name="Tusenskille [0] 4 5 7 3" xfId="33934"/>
    <cellStyle name="Tusenskille [0] 4 5 8" xfId="33935"/>
    <cellStyle name="Tusenskille [0] 4 5 8 2" xfId="33936"/>
    <cellStyle name="Tusenskille [0] 4 5 8 3" xfId="33937"/>
    <cellStyle name="Tusenskille [0] 4 5 9" xfId="33938"/>
    <cellStyle name="Tusenskille [0] 4 5 9 2" xfId="33939"/>
    <cellStyle name="Tusenskille [0] 4 5_Tabell 4.5-4.7" xfId="33684"/>
    <cellStyle name="Tusenskille [0] 4 6" xfId="1973"/>
    <cellStyle name="Tusenskille [0] 4 6 10" xfId="33941"/>
    <cellStyle name="Tusenskille [0] 4 6 11" xfId="33942"/>
    <cellStyle name="Tusenskille [0] 4 6 12" xfId="33943"/>
    <cellStyle name="Tusenskille [0] 4 6 2" xfId="1974"/>
    <cellStyle name="Tusenskille [0] 4 6 2 10" xfId="33945"/>
    <cellStyle name="Tusenskille [0] 4 6 2 11" xfId="33946"/>
    <cellStyle name="Tusenskille [0] 4 6 2 2" xfId="1975"/>
    <cellStyle name="Tusenskille [0] 4 6 2 2 10" xfId="33948"/>
    <cellStyle name="Tusenskille [0] 4 6 2 2 2" xfId="1976"/>
    <cellStyle name="Tusenskille [0] 4 6 2 2 2 2" xfId="33950"/>
    <cellStyle name="Tusenskille [0] 4 6 2 2 2 2 2" xfId="33951"/>
    <cellStyle name="Tusenskille [0] 4 6 2 2 2 2 3" xfId="33952"/>
    <cellStyle name="Tusenskille [0] 4 6 2 2 2 3" xfId="33953"/>
    <cellStyle name="Tusenskille [0] 4 6 2 2 2 3 2" xfId="33954"/>
    <cellStyle name="Tusenskille [0] 4 6 2 2 2 3 3" xfId="33955"/>
    <cellStyle name="Tusenskille [0] 4 6 2 2 2 4" xfId="33956"/>
    <cellStyle name="Tusenskille [0] 4 6 2 2 2 5" xfId="33957"/>
    <cellStyle name="Tusenskille [0] 4 6 2 2 2_Tabell 4.5-4.7" xfId="33949"/>
    <cellStyle name="Tusenskille [0] 4 6 2 2 3" xfId="33958"/>
    <cellStyle name="Tusenskille [0] 4 6 2 2 3 2" xfId="33959"/>
    <cellStyle name="Tusenskille [0] 4 6 2 2 3 2 2" xfId="33960"/>
    <cellStyle name="Tusenskille [0] 4 6 2 2 3 2 3" xfId="33961"/>
    <cellStyle name="Tusenskille [0] 4 6 2 2 3 3" xfId="33962"/>
    <cellStyle name="Tusenskille [0] 4 6 2 2 3 3 2" xfId="33963"/>
    <cellStyle name="Tusenskille [0] 4 6 2 2 3 3 3" xfId="33964"/>
    <cellStyle name="Tusenskille [0] 4 6 2 2 3 4" xfId="33965"/>
    <cellStyle name="Tusenskille [0] 4 6 2 2 3 5" xfId="33966"/>
    <cellStyle name="Tusenskille [0] 4 6 2 2 4" xfId="33967"/>
    <cellStyle name="Tusenskille [0] 4 6 2 2 4 2" xfId="33968"/>
    <cellStyle name="Tusenskille [0] 4 6 2 2 4 3" xfId="33969"/>
    <cellStyle name="Tusenskille [0] 4 6 2 2 5" xfId="33970"/>
    <cellStyle name="Tusenskille [0] 4 6 2 2 5 2" xfId="33971"/>
    <cellStyle name="Tusenskille [0] 4 6 2 2 5 3" xfId="33972"/>
    <cellStyle name="Tusenskille [0] 4 6 2 2 6" xfId="33973"/>
    <cellStyle name="Tusenskille [0] 4 6 2 2 6 2" xfId="33974"/>
    <cellStyle name="Tusenskille [0] 4 6 2 2 7" xfId="33975"/>
    <cellStyle name="Tusenskille [0] 4 6 2 2 7 2" xfId="33976"/>
    <cellStyle name="Tusenskille [0] 4 6 2 2 8" xfId="33977"/>
    <cellStyle name="Tusenskille [0] 4 6 2 2 9" xfId="33978"/>
    <cellStyle name="Tusenskille [0] 4 6 2 2_Tabell 4.5-4.7" xfId="33947"/>
    <cellStyle name="Tusenskille [0] 4 6 2 3" xfId="1977"/>
    <cellStyle name="Tusenskille [0] 4 6 2 3 2" xfId="33980"/>
    <cellStyle name="Tusenskille [0] 4 6 2 3 2 2" xfId="33981"/>
    <cellStyle name="Tusenskille [0] 4 6 2 3 2 3" xfId="33982"/>
    <cellStyle name="Tusenskille [0] 4 6 2 3 3" xfId="33983"/>
    <cellStyle name="Tusenskille [0] 4 6 2 3 3 2" xfId="33984"/>
    <cellStyle name="Tusenskille [0] 4 6 2 3 3 3" xfId="33985"/>
    <cellStyle name="Tusenskille [0] 4 6 2 3 4" xfId="33986"/>
    <cellStyle name="Tusenskille [0] 4 6 2 3 5" xfId="33987"/>
    <cellStyle name="Tusenskille [0] 4 6 2 3_Tabell 4.5-4.7" xfId="33979"/>
    <cellStyle name="Tusenskille [0] 4 6 2 4" xfId="33988"/>
    <cellStyle name="Tusenskille [0] 4 6 2 4 2" xfId="33989"/>
    <cellStyle name="Tusenskille [0] 4 6 2 4 2 2" xfId="33990"/>
    <cellStyle name="Tusenskille [0] 4 6 2 4 2 3" xfId="33991"/>
    <cellStyle name="Tusenskille [0] 4 6 2 4 3" xfId="33992"/>
    <cellStyle name="Tusenskille [0] 4 6 2 4 3 2" xfId="33993"/>
    <cellStyle name="Tusenskille [0] 4 6 2 4 3 3" xfId="33994"/>
    <cellStyle name="Tusenskille [0] 4 6 2 4 4" xfId="33995"/>
    <cellStyle name="Tusenskille [0] 4 6 2 4 5" xfId="33996"/>
    <cellStyle name="Tusenskille [0] 4 6 2 5" xfId="33997"/>
    <cellStyle name="Tusenskille [0] 4 6 2 5 2" xfId="33998"/>
    <cellStyle name="Tusenskille [0] 4 6 2 5 3" xfId="33999"/>
    <cellStyle name="Tusenskille [0] 4 6 2 6" xfId="34000"/>
    <cellStyle name="Tusenskille [0] 4 6 2 6 2" xfId="34001"/>
    <cellStyle name="Tusenskille [0] 4 6 2 6 3" xfId="34002"/>
    <cellStyle name="Tusenskille [0] 4 6 2 7" xfId="34003"/>
    <cellStyle name="Tusenskille [0] 4 6 2 7 2" xfId="34004"/>
    <cellStyle name="Tusenskille [0] 4 6 2 8" xfId="34005"/>
    <cellStyle name="Tusenskille [0] 4 6 2 8 2" xfId="34006"/>
    <cellStyle name="Tusenskille [0] 4 6 2 9" xfId="34007"/>
    <cellStyle name="Tusenskille [0] 4 6 2_Tabell 4.5-4.7" xfId="33944"/>
    <cellStyle name="Tusenskille [0] 4 6 3" xfId="1978"/>
    <cellStyle name="Tusenskille [0] 4 6 3 10" xfId="34009"/>
    <cellStyle name="Tusenskille [0] 4 6 3 2" xfId="1979"/>
    <cellStyle name="Tusenskille [0] 4 6 3 2 2" xfId="34011"/>
    <cellStyle name="Tusenskille [0] 4 6 3 2 2 2" xfId="34012"/>
    <cellStyle name="Tusenskille [0] 4 6 3 2 2 3" xfId="34013"/>
    <cellStyle name="Tusenskille [0] 4 6 3 2 3" xfId="34014"/>
    <cellStyle name="Tusenskille [0] 4 6 3 2 3 2" xfId="34015"/>
    <cellStyle name="Tusenskille [0] 4 6 3 2 3 3" xfId="34016"/>
    <cellStyle name="Tusenskille [0] 4 6 3 2 4" xfId="34017"/>
    <cellStyle name="Tusenskille [0] 4 6 3 2 5" xfId="34018"/>
    <cellStyle name="Tusenskille [0] 4 6 3 2_Tabell 4.5-4.7" xfId="34010"/>
    <cellStyle name="Tusenskille [0] 4 6 3 3" xfId="34019"/>
    <cellStyle name="Tusenskille [0] 4 6 3 3 2" xfId="34020"/>
    <cellStyle name="Tusenskille [0] 4 6 3 3 2 2" xfId="34021"/>
    <cellStyle name="Tusenskille [0] 4 6 3 3 2 3" xfId="34022"/>
    <cellStyle name="Tusenskille [0] 4 6 3 3 3" xfId="34023"/>
    <cellStyle name="Tusenskille [0] 4 6 3 3 3 2" xfId="34024"/>
    <cellStyle name="Tusenskille [0] 4 6 3 3 3 3" xfId="34025"/>
    <cellStyle name="Tusenskille [0] 4 6 3 3 4" xfId="34026"/>
    <cellStyle name="Tusenskille [0] 4 6 3 3 5" xfId="34027"/>
    <cellStyle name="Tusenskille [0] 4 6 3 4" xfId="34028"/>
    <cellStyle name="Tusenskille [0] 4 6 3 4 2" xfId="34029"/>
    <cellStyle name="Tusenskille [0] 4 6 3 4 3" xfId="34030"/>
    <cellStyle name="Tusenskille [0] 4 6 3 5" xfId="34031"/>
    <cellStyle name="Tusenskille [0] 4 6 3 5 2" xfId="34032"/>
    <cellStyle name="Tusenskille [0] 4 6 3 5 3" xfId="34033"/>
    <cellStyle name="Tusenskille [0] 4 6 3 6" xfId="34034"/>
    <cellStyle name="Tusenskille [0] 4 6 3 6 2" xfId="34035"/>
    <cellStyle name="Tusenskille [0] 4 6 3 7" xfId="34036"/>
    <cellStyle name="Tusenskille [0] 4 6 3 7 2" xfId="34037"/>
    <cellStyle name="Tusenskille [0] 4 6 3 8" xfId="34038"/>
    <cellStyle name="Tusenskille [0] 4 6 3 9" xfId="34039"/>
    <cellStyle name="Tusenskille [0] 4 6 3_Tabell 4.5-4.7" xfId="34008"/>
    <cellStyle name="Tusenskille [0] 4 6 4" xfId="1980"/>
    <cellStyle name="Tusenskille [0] 4 6 4 2" xfId="34041"/>
    <cellStyle name="Tusenskille [0] 4 6 4 2 2" xfId="34042"/>
    <cellStyle name="Tusenskille [0] 4 6 4 2 3" xfId="34043"/>
    <cellStyle name="Tusenskille [0] 4 6 4 3" xfId="34044"/>
    <cellStyle name="Tusenskille [0] 4 6 4 3 2" xfId="34045"/>
    <cellStyle name="Tusenskille [0] 4 6 4 3 3" xfId="34046"/>
    <cellStyle name="Tusenskille [0] 4 6 4 4" xfId="34047"/>
    <cellStyle name="Tusenskille [0] 4 6 4 5" xfId="34048"/>
    <cellStyle name="Tusenskille [0] 4 6 4_Tabell 4.5-4.7" xfId="34040"/>
    <cellStyle name="Tusenskille [0] 4 6 5" xfId="34049"/>
    <cellStyle name="Tusenskille [0] 4 6 5 2" xfId="34050"/>
    <cellStyle name="Tusenskille [0] 4 6 5 2 2" xfId="34051"/>
    <cellStyle name="Tusenskille [0] 4 6 5 2 3" xfId="34052"/>
    <cellStyle name="Tusenskille [0] 4 6 5 3" xfId="34053"/>
    <cellStyle name="Tusenskille [0] 4 6 5 3 2" xfId="34054"/>
    <cellStyle name="Tusenskille [0] 4 6 5 3 3" xfId="34055"/>
    <cellStyle name="Tusenskille [0] 4 6 5 4" xfId="34056"/>
    <cellStyle name="Tusenskille [0] 4 6 5 5" xfId="34057"/>
    <cellStyle name="Tusenskille [0] 4 6 6" xfId="34058"/>
    <cellStyle name="Tusenskille [0] 4 6 6 2" xfId="34059"/>
    <cellStyle name="Tusenskille [0] 4 6 6 3" xfId="34060"/>
    <cellStyle name="Tusenskille [0] 4 6 7" xfId="34061"/>
    <cellStyle name="Tusenskille [0] 4 6 7 2" xfId="34062"/>
    <cellStyle name="Tusenskille [0] 4 6 7 3" xfId="34063"/>
    <cellStyle name="Tusenskille [0] 4 6 8" xfId="34064"/>
    <cellStyle name="Tusenskille [0] 4 6 8 2" xfId="34065"/>
    <cellStyle name="Tusenskille [0] 4 6 9" xfId="34066"/>
    <cellStyle name="Tusenskille [0] 4 6 9 2" xfId="34067"/>
    <cellStyle name="Tusenskille [0] 4 6_Tabell 4.5-4.7" xfId="33940"/>
    <cellStyle name="Tusenskille [0] 4 7" xfId="1981"/>
    <cellStyle name="Tusenskille [0] 4 7 10" xfId="34069"/>
    <cellStyle name="Tusenskille [0] 4 7 11" xfId="34070"/>
    <cellStyle name="Tusenskille [0] 4 7 2" xfId="1982"/>
    <cellStyle name="Tusenskille [0] 4 7 2 10" xfId="34072"/>
    <cellStyle name="Tusenskille [0] 4 7 2 2" xfId="1983"/>
    <cellStyle name="Tusenskille [0] 4 7 2 2 2" xfId="34074"/>
    <cellStyle name="Tusenskille [0] 4 7 2 2 2 2" xfId="34075"/>
    <cellStyle name="Tusenskille [0] 4 7 2 2 2 3" xfId="34076"/>
    <cellStyle name="Tusenskille [0] 4 7 2 2 3" xfId="34077"/>
    <cellStyle name="Tusenskille [0] 4 7 2 2 3 2" xfId="34078"/>
    <cellStyle name="Tusenskille [0] 4 7 2 2 3 3" xfId="34079"/>
    <cellStyle name="Tusenskille [0] 4 7 2 2 4" xfId="34080"/>
    <cellStyle name="Tusenskille [0] 4 7 2 2 5" xfId="34081"/>
    <cellStyle name="Tusenskille [0] 4 7 2 2_Tabell 4.5-4.7" xfId="34073"/>
    <cellStyle name="Tusenskille [0] 4 7 2 3" xfId="34082"/>
    <cellStyle name="Tusenskille [0] 4 7 2 3 2" xfId="34083"/>
    <cellStyle name="Tusenskille [0] 4 7 2 3 2 2" xfId="34084"/>
    <cellStyle name="Tusenskille [0] 4 7 2 3 2 3" xfId="34085"/>
    <cellStyle name="Tusenskille [0] 4 7 2 3 3" xfId="34086"/>
    <cellStyle name="Tusenskille [0] 4 7 2 3 3 2" xfId="34087"/>
    <cellStyle name="Tusenskille [0] 4 7 2 3 3 3" xfId="34088"/>
    <cellStyle name="Tusenskille [0] 4 7 2 3 4" xfId="34089"/>
    <cellStyle name="Tusenskille [0] 4 7 2 3 5" xfId="34090"/>
    <cellStyle name="Tusenskille [0] 4 7 2 4" xfId="34091"/>
    <cellStyle name="Tusenskille [0] 4 7 2 4 2" xfId="34092"/>
    <cellStyle name="Tusenskille [0] 4 7 2 4 3" xfId="34093"/>
    <cellStyle name="Tusenskille [0] 4 7 2 5" xfId="34094"/>
    <cellStyle name="Tusenskille [0] 4 7 2 5 2" xfId="34095"/>
    <cellStyle name="Tusenskille [0] 4 7 2 5 3" xfId="34096"/>
    <cellStyle name="Tusenskille [0] 4 7 2 6" xfId="34097"/>
    <cellStyle name="Tusenskille [0] 4 7 2 6 2" xfId="34098"/>
    <cellStyle name="Tusenskille [0] 4 7 2 7" xfId="34099"/>
    <cellStyle name="Tusenskille [0] 4 7 2 7 2" xfId="34100"/>
    <cellStyle name="Tusenskille [0] 4 7 2 8" xfId="34101"/>
    <cellStyle name="Tusenskille [0] 4 7 2 9" xfId="34102"/>
    <cellStyle name="Tusenskille [0] 4 7 2_Tabell 4.5-4.7" xfId="34071"/>
    <cellStyle name="Tusenskille [0] 4 7 3" xfId="1984"/>
    <cellStyle name="Tusenskille [0] 4 7 3 2" xfId="34104"/>
    <cellStyle name="Tusenskille [0] 4 7 3 2 2" xfId="34105"/>
    <cellStyle name="Tusenskille [0] 4 7 3 2 3" xfId="34106"/>
    <cellStyle name="Tusenskille [0] 4 7 3 3" xfId="34107"/>
    <cellStyle name="Tusenskille [0] 4 7 3 3 2" xfId="34108"/>
    <cellStyle name="Tusenskille [0] 4 7 3 3 3" xfId="34109"/>
    <cellStyle name="Tusenskille [0] 4 7 3 4" xfId="34110"/>
    <cellStyle name="Tusenskille [0] 4 7 3 5" xfId="34111"/>
    <cellStyle name="Tusenskille [0] 4 7 3_Tabell 4.5-4.7" xfId="34103"/>
    <cellStyle name="Tusenskille [0] 4 7 4" xfId="34112"/>
    <cellStyle name="Tusenskille [0] 4 7 4 2" xfId="34113"/>
    <cellStyle name="Tusenskille [0] 4 7 4 2 2" xfId="34114"/>
    <cellStyle name="Tusenskille [0] 4 7 4 2 3" xfId="34115"/>
    <cellStyle name="Tusenskille [0] 4 7 4 3" xfId="34116"/>
    <cellStyle name="Tusenskille [0] 4 7 4 3 2" xfId="34117"/>
    <cellStyle name="Tusenskille [0] 4 7 4 3 3" xfId="34118"/>
    <cellStyle name="Tusenskille [0] 4 7 4 4" xfId="34119"/>
    <cellStyle name="Tusenskille [0] 4 7 4 5" xfId="34120"/>
    <cellStyle name="Tusenskille [0] 4 7 5" xfId="34121"/>
    <cellStyle name="Tusenskille [0] 4 7 5 2" xfId="34122"/>
    <cellStyle name="Tusenskille [0] 4 7 5 3" xfId="34123"/>
    <cellStyle name="Tusenskille [0] 4 7 6" xfId="34124"/>
    <cellStyle name="Tusenskille [0] 4 7 6 2" xfId="34125"/>
    <cellStyle name="Tusenskille [0] 4 7 6 3" xfId="34126"/>
    <cellStyle name="Tusenskille [0] 4 7 7" xfId="34127"/>
    <cellStyle name="Tusenskille [0] 4 7 7 2" xfId="34128"/>
    <cellStyle name="Tusenskille [0] 4 7 8" xfId="34129"/>
    <cellStyle name="Tusenskille [0] 4 7 8 2" xfId="34130"/>
    <cellStyle name="Tusenskille [0] 4 7 9" xfId="34131"/>
    <cellStyle name="Tusenskille [0] 4 7_Tabell 4.5-4.7" xfId="34068"/>
    <cellStyle name="Tusenskille [0] 4 8" xfId="1985"/>
    <cellStyle name="Tusenskille [0] 4 8 10" xfId="34133"/>
    <cellStyle name="Tusenskille [0] 4 8 11" xfId="34134"/>
    <cellStyle name="Tusenskille [0] 4 8 2" xfId="1986"/>
    <cellStyle name="Tusenskille [0] 4 8 2 10" xfId="34136"/>
    <cellStyle name="Tusenskille [0] 4 8 2 2" xfId="1987"/>
    <cellStyle name="Tusenskille [0] 4 8 2 2 2" xfId="34138"/>
    <cellStyle name="Tusenskille [0] 4 8 2 2 2 2" xfId="34139"/>
    <cellStyle name="Tusenskille [0] 4 8 2 2 2 3" xfId="34140"/>
    <cellStyle name="Tusenskille [0] 4 8 2 2 3" xfId="34141"/>
    <cellStyle name="Tusenskille [0] 4 8 2 2 3 2" xfId="34142"/>
    <cellStyle name="Tusenskille [0] 4 8 2 2 3 3" xfId="34143"/>
    <cellStyle name="Tusenskille [0] 4 8 2 2 4" xfId="34144"/>
    <cellStyle name="Tusenskille [0] 4 8 2 2 5" xfId="34145"/>
    <cellStyle name="Tusenskille [0] 4 8 2 2_Tabell 4.5-4.7" xfId="34137"/>
    <cellStyle name="Tusenskille [0] 4 8 2 3" xfId="34146"/>
    <cellStyle name="Tusenskille [0] 4 8 2 3 2" xfId="34147"/>
    <cellStyle name="Tusenskille [0] 4 8 2 3 2 2" xfId="34148"/>
    <cellStyle name="Tusenskille [0] 4 8 2 3 2 3" xfId="34149"/>
    <cellStyle name="Tusenskille [0] 4 8 2 3 3" xfId="34150"/>
    <cellStyle name="Tusenskille [0] 4 8 2 3 3 2" xfId="34151"/>
    <cellStyle name="Tusenskille [0] 4 8 2 3 3 3" xfId="34152"/>
    <cellStyle name="Tusenskille [0] 4 8 2 3 4" xfId="34153"/>
    <cellStyle name="Tusenskille [0] 4 8 2 3 5" xfId="34154"/>
    <cellStyle name="Tusenskille [0] 4 8 2 4" xfId="34155"/>
    <cellStyle name="Tusenskille [0] 4 8 2 4 2" xfId="34156"/>
    <cellStyle name="Tusenskille [0] 4 8 2 4 3" xfId="34157"/>
    <cellStyle name="Tusenskille [0] 4 8 2 5" xfId="34158"/>
    <cellStyle name="Tusenskille [0] 4 8 2 5 2" xfId="34159"/>
    <cellStyle name="Tusenskille [0] 4 8 2 5 3" xfId="34160"/>
    <cellStyle name="Tusenskille [0] 4 8 2 6" xfId="34161"/>
    <cellStyle name="Tusenskille [0] 4 8 2 6 2" xfId="34162"/>
    <cellStyle name="Tusenskille [0] 4 8 2 7" xfId="34163"/>
    <cellStyle name="Tusenskille [0] 4 8 2 7 2" xfId="34164"/>
    <cellStyle name="Tusenskille [0] 4 8 2 8" xfId="34165"/>
    <cellStyle name="Tusenskille [0] 4 8 2 9" xfId="34166"/>
    <cellStyle name="Tusenskille [0] 4 8 2_Tabell 4.5-4.7" xfId="34135"/>
    <cellStyle name="Tusenskille [0] 4 8 3" xfId="1988"/>
    <cellStyle name="Tusenskille [0] 4 8 3 2" xfId="34168"/>
    <cellStyle name="Tusenskille [0] 4 8 3 2 2" xfId="34169"/>
    <cellStyle name="Tusenskille [0] 4 8 3 2 3" xfId="34170"/>
    <cellStyle name="Tusenskille [0] 4 8 3 3" xfId="34171"/>
    <cellStyle name="Tusenskille [0] 4 8 3 3 2" xfId="34172"/>
    <cellStyle name="Tusenskille [0] 4 8 3 3 3" xfId="34173"/>
    <cellStyle name="Tusenskille [0] 4 8 3 4" xfId="34174"/>
    <cellStyle name="Tusenskille [0] 4 8 3 5" xfId="34175"/>
    <cellStyle name="Tusenskille [0] 4 8 3_Tabell 4.5-4.7" xfId="34167"/>
    <cellStyle name="Tusenskille [0] 4 8 4" xfId="34176"/>
    <cellStyle name="Tusenskille [0] 4 8 4 2" xfId="34177"/>
    <cellStyle name="Tusenskille [0] 4 8 4 2 2" xfId="34178"/>
    <cellStyle name="Tusenskille [0] 4 8 4 2 3" xfId="34179"/>
    <cellStyle name="Tusenskille [0] 4 8 4 3" xfId="34180"/>
    <cellStyle name="Tusenskille [0] 4 8 4 3 2" xfId="34181"/>
    <cellStyle name="Tusenskille [0] 4 8 4 3 3" xfId="34182"/>
    <cellStyle name="Tusenskille [0] 4 8 4 4" xfId="34183"/>
    <cellStyle name="Tusenskille [0] 4 8 4 5" xfId="34184"/>
    <cellStyle name="Tusenskille [0] 4 8 5" xfId="34185"/>
    <cellStyle name="Tusenskille [0] 4 8 5 2" xfId="34186"/>
    <cellStyle name="Tusenskille [0] 4 8 5 3" xfId="34187"/>
    <cellStyle name="Tusenskille [0] 4 8 6" xfId="34188"/>
    <cellStyle name="Tusenskille [0] 4 8 6 2" xfId="34189"/>
    <cellStyle name="Tusenskille [0] 4 8 6 3" xfId="34190"/>
    <cellStyle name="Tusenskille [0] 4 8 7" xfId="34191"/>
    <cellStyle name="Tusenskille [0] 4 8 7 2" xfId="34192"/>
    <cellStyle name="Tusenskille [0] 4 8 8" xfId="34193"/>
    <cellStyle name="Tusenskille [0] 4 8 8 2" xfId="34194"/>
    <cellStyle name="Tusenskille [0] 4 8 9" xfId="34195"/>
    <cellStyle name="Tusenskille [0] 4 8_Tabell 4.5-4.7" xfId="34132"/>
    <cellStyle name="Tusenskille [0] 4 9" xfId="1989"/>
    <cellStyle name="Tusenskille [0] 4 9 10" xfId="34197"/>
    <cellStyle name="Tusenskille [0] 4 9 2" xfId="1990"/>
    <cellStyle name="Tusenskille [0] 4 9 2 2" xfId="34199"/>
    <cellStyle name="Tusenskille [0] 4 9 2 2 2" xfId="34200"/>
    <cellStyle name="Tusenskille [0] 4 9 2 2 3" xfId="34201"/>
    <cellStyle name="Tusenskille [0] 4 9 2 3" xfId="34202"/>
    <cellStyle name="Tusenskille [0] 4 9 2 3 2" xfId="34203"/>
    <cellStyle name="Tusenskille [0] 4 9 2 3 3" xfId="34204"/>
    <cellStyle name="Tusenskille [0] 4 9 2 4" xfId="34205"/>
    <cellStyle name="Tusenskille [0] 4 9 2 5" xfId="34206"/>
    <cellStyle name="Tusenskille [0] 4 9 2_Tabell 4.5-4.7" xfId="34198"/>
    <cellStyle name="Tusenskille [0] 4 9 3" xfId="34207"/>
    <cellStyle name="Tusenskille [0] 4 9 3 2" xfId="34208"/>
    <cellStyle name="Tusenskille [0] 4 9 3 2 2" xfId="34209"/>
    <cellStyle name="Tusenskille [0] 4 9 3 2 3" xfId="34210"/>
    <cellStyle name="Tusenskille [0] 4 9 3 3" xfId="34211"/>
    <cellStyle name="Tusenskille [0] 4 9 3 3 2" xfId="34212"/>
    <cellStyle name="Tusenskille [0] 4 9 3 3 3" xfId="34213"/>
    <cellStyle name="Tusenskille [0] 4 9 3 4" xfId="34214"/>
    <cellStyle name="Tusenskille [0] 4 9 3 5" xfId="34215"/>
    <cellStyle name="Tusenskille [0] 4 9 4" xfId="34216"/>
    <cellStyle name="Tusenskille [0] 4 9 4 2" xfId="34217"/>
    <cellStyle name="Tusenskille [0] 4 9 4 3" xfId="34218"/>
    <cellStyle name="Tusenskille [0] 4 9 5" xfId="34219"/>
    <cellStyle name="Tusenskille [0] 4 9 5 2" xfId="34220"/>
    <cellStyle name="Tusenskille [0] 4 9 5 3" xfId="34221"/>
    <cellStyle name="Tusenskille [0] 4 9 6" xfId="34222"/>
    <cellStyle name="Tusenskille [0] 4 9 6 2" xfId="34223"/>
    <cellStyle name="Tusenskille [0] 4 9 7" xfId="34224"/>
    <cellStyle name="Tusenskille [0] 4 9 7 2" xfId="34225"/>
    <cellStyle name="Tusenskille [0] 4 9 8" xfId="34226"/>
    <cellStyle name="Tusenskille [0] 4 9 9" xfId="34227"/>
    <cellStyle name="Tusenskille [0] 4 9_Tabell 4.5-4.7" xfId="34196"/>
    <cellStyle name="Tusenskille [0] 4_Tabell 4.5-4.7" xfId="32884"/>
    <cellStyle name="Tusenskille [0] 5" xfId="1991"/>
    <cellStyle name="Tusenskille [0] 5 10" xfId="34229"/>
    <cellStyle name="Tusenskille [0] 5 2" xfId="1992"/>
    <cellStyle name="Tusenskille [0] 5 2 2" xfId="34231"/>
    <cellStyle name="Tusenskille [0] 5 2 2 2" xfId="34232"/>
    <cellStyle name="Tusenskille [0] 5 2 2 3" xfId="34233"/>
    <cellStyle name="Tusenskille [0] 5 2 3" xfId="34234"/>
    <cellStyle name="Tusenskille [0] 5 2 3 2" xfId="34235"/>
    <cellStyle name="Tusenskille [0] 5 2 3 3" xfId="34236"/>
    <cellStyle name="Tusenskille [0] 5 2 4" xfId="34237"/>
    <cellStyle name="Tusenskille [0] 5 2 5" xfId="34238"/>
    <cellStyle name="Tusenskille [0] 5 2_Tabell 4.5-4.7" xfId="34230"/>
    <cellStyle name="Tusenskille [0] 5 3" xfId="34239"/>
    <cellStyle name="Tusenskille [0] 5 3 2" xfId="34240"/>
    <cellStyle name="Tusenskille [0] 5 3 2 2" xfId="34241"/>
    <cellStyle name="Tusenskille [0] 5 3 2 3" xfId="34242"/>
    <cellStyle name="Tusenskille [0] 5 3 3" xfId="34243"/>
    <cellStyle name="Tusenskille [0] 5 3 3 2" xfId="34244"/>
    <cellStyle name="Tusenskille [0] 5 3 3 3" xfId="34245"/>
    <cellStyle name="Tusenskille [0] 5 3 4" xfId="34246"/>
    <cellStyle name="Tusenskille [0] 5 3 5" xfId="34247"/>
    <cellStyle name="Tusenskille [0] 5 4" xfId="34248"/>
    <cellStyle name="Tusenskille [0] 5 4 2" xfId="34249"/>
    <cellStyle name="Tusenskille [0] 5 4 3" xfId="34250"/>
    <cellStyle name="Tusenskille [0] 5 5" xfId="34251"/>
    <cellStyle name="Tusenskille [0] 5 5 2" xfId="34252"/>
    <cellStyle name="Tusenskille [0] 5 5 3" xfId="34253"/>
    <cellStyle name="Tusenskille [0] 5 6" xfId="34254"/>
    <cellStyle name="Tusenskille [0] 5 6 2" xfId="34255"/>
    <cellStyle name="Tusenskille [0] 5 7" xfId="34256"/>
    <cellStyle name="Tusenskille [0] 5 7 2" xfId="34257"/>
    <cellStyle name="Tusenskille [0] 5 8" xfId="34258"/>
    <cellStyle name="Tusenskille [0] 5 9" xfId="34259"/>
    <cellStyle name="Tusenskille [0] 5_Tabell 4.5-4.7" xfId="34228"/>
    <cellStyle name="Tusenskille [0] 6" xfId="1993"/>
    <cellStyle name="Tusenskille [0] 7" xfId="1994"/>
    <cellStyle name="Tusenskille [0] 7 10" xfId="34261"/>
    <cellStyle name="Tusenskille [0] 7 2" xfId="1995"/>
    <cellStyle name="Tusenskille [0] 7 2 2" xfId="34263"/>
    <cellStyle name="Tusenskille [0] 7 2 2 2" xfId="34264"/>
    <cellStyle name="Tusenskille [0] 7 2 2 3" xfId="34265"/>
    <cellStyle name="Tusenskille [0] 7 2 3" xfId="34266"/>
    <cellStyle name="Tusenskille [0] 7 2 3 2" xfId="34267"/>
    <cellStyle name="Tusenskille [0] 7 2 3 3" xfId="34268"/>
    <cellStyle name="Tusenskille [0] 7 2 4" xfId="34269"/>
    <cellStyle name="Tusenskille [0] 7 2 5" xfId="34270"/>
    <cellStyle name="Tusenskille [0] 7 2_Tabell 4.5-4.7" xfId="34262"/>
    <cellStyle name="Tusenskille [0] 7 3" xfId="34271"/>
    <cellStyle name="Tusenskille [0] 7 3 2" xfId="34272"/>
    <cellStyle name="Tusenskille [0] 7 3 2 2" xfId="34273"/>
    <cellStyle name="Tusenskille [0] 7 3 2 3" xfId="34274"/>
    <cellStyle name="Tusenskille [0] 7 3 3" xfId="34275"/>
    <cellStyle name="Tusenskille [0] 7 3 3 2" xfId="34276"/>
    <cellStyle name="Tusenskille [0] 7 3 3 3" xfId="34277"/>
    <cellStyle name="Tusenskille [0] 7 3 4" xfId="34278"/>
    <cellStyle name="Tusenskille [0] 7 3 5" xfId="34279"/>
    <cellStyle name="Tusenskille [0] 7 4" xfId="34280"/>
    <cellStyle name="Tusenskille [0] 7 4 2" xfId="34281"/>
    <cellStyle name="Tusenskille [0] 7 4 3" xfId="34282"/>
    <cellStyle name="Tusenskille [0] 7 5" xfId="34283"/>
    <cellStyle name="Tusenskille [0] 7 5 2" xfId="34284"/>
    <cellStyle name="Tusenskille [0] 7 5 3" xfId="34285"/>
    <cellStyle name="Tusenskille [0] 7 6" xfId="34286"/>
    <cellStyle name="Tusenskille [0] 7 6 2" xfId="34287"/>
    <cellStyle name="Tusenskille [0] 7 7" xfId="34288"/>
    <cellStyle name="Tusenskille [0] 7 7 2" xfId="34289"/>
    <cellStyle name="Tusenskille [0] 7 8" xfId="34290"/>
    <cellStyle name="Tusenskille [0] 7 9" xfId="34291"/>
    <cellStyle name="Tusenskille [0] 7_Tabell 4.5-4.7" xfId="34260"/>
    <cellStyle name="Tusenskille 2" xfId="13"/>
    <cellStyle name="Tusenskille 2 2" xfId="1996"/>
    <cellStyle name="Tusenskille 2 3" xfId="2018"/>
    <cellStyle name="Tusenskille 2_Tabell 4.5-4.7" xfId="34292"/>
    <cellStyle name="Tusenskille 3" xfId="14"/>
    <cellStyle name="Tusenskille 3 2" xfId="2019"/>
    <cellStyle name="Tusenskille 3_Tabell 4.5-4.7" xfId="34293"/>
    <cellStyle name="Valuta 2" xfId="1997"/>
    <cellStyle name="Valuta 2 2" xfId="2009"/>
    <cellStyle name="Valuta 2 3" xfId="2020"/>
    <cellStyle name="Valuta 2_Tabell 4.5-4.7" xfId="34294"/>
    <cellStyle name="Valuta 3" xfId="1998"/>
    <cellStyle name="Valuta 3 2" xfId="1999"/>
    <cellStyle name="Valuta 3_Tabell 4.5-4.7" xfId="34295"/>
  </cellStyles>
  <dxfs count="168">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133350</xdr:colOff>
      <xdr:row>1</xdr:row>
      <xdr:rowOff>171451</xdr:rowOff>
    </xdr:from>
    <xdr:to>
      <xdr:col>13</xdr:col>
      <xdr:colOff>76200</xdr:colOff>
      <xdr:row>33</xdr:row>
      <xdr:rowOff>114301</xdr:rowOff>
    </xdr:to>
    <xdr:sp macro="" textlink="">
      <xdr:nvSpPr>
        <xdr:cNvPr id="2" name="TekstSylinder 1"/>
        <xdr:cNvSpPr txBox="1"/>
      </xdr:nvSpPr>
      <xdr:spPr>
        <a:xfrm>
          <a:off x="895350" y="361951"/>
          <a:ext cx="9086850" cy="6038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Bydelenes fordelingssystem</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Bydelene har ansvaret for å yte en rekke tjenester til innbyggerne innenfor sitt geografiske område. Befolkningen i bydelene varierer både i omfang og sammensetning, og vil ha ulike behov for tjenester. En viktig målsetning for bydelenes fordelingssystem er at alle bydelene skal ha samme mulighet til å yte et likeverdig tjenestetilbud til sine innbyggere.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Bydelenes tjenester deles inn i ulike funksjonsområder:  </a:t>
          </a:r>
        </a:p>
        <a:p>
          <a:pPr lvl="0"/>
          <a:endParaRPr lang="nb-NO" sz="1100">
            <a:solidFill>
              <a:schemeClr val="dk1"/>
            </a:solidFill>
            <a:effectLst/>
            <a:latin typeface="Times New Roman" panose="02020603050405020304" pitchFamily="18" charset="0"/>
            <a:ea typeface="+mn-ea"/>
            <a:cs typeface="Times New Roman" panose="02020603050405020304" pitchFamily="18" charset="0"/>
          </a:endParaRPr>
        </a:p>
        <a:p>
          <a:pPr lvl="0"/>
          <a:r>
            <a:rPr lang="nb-NO" sz="1100">
              <a:solidFill>
                <a:schemeClr val="dk1"/>
              </a:solidFill>
              <a:effectLst/>
              <a:latin typeface="Times New Roman" panose="02020603050405020304" pitchFamily="18" charset="0"/>
              <a:ea typeface="+mn-ea"/>
              <a:cs typeface="Times New Roman" panose="02020603050405020304" pitchFamily="18" charset="0"/>
            </a:rPr>
            <a:t>  -FO1 Administrasjon og fellestjenester</a:t>
          </a:r>
        </a:p>
        <a:p>
          <a:pPr lvl="0"/>
          <a:r>
            <a:rPr lang="nb-NO" sz="1100">
              <a:solidFill>
                <a:schemeClr val="dk1"/>
              </a:solidFill>
              <a:effectLst/>
              <a:latin typeface="Times New Roman" panose="02020603050405020304" pitchFamily="18" charset="0"/>
              <a:ea typeface="+mn-ea"/>
              <a:cs typeface="Times New Roman" panose="02020603050405020304" pitchFamily="18" charset="0"/>
            </a:rPr>
            <a:t>  -FO2A Barnehager</a:t>
          </a:r>
        </a:p>
        <a:p>
          <a:pPr lvl="0"/>
          <a:r>
            <a:rPr lang="nb-NO" sz="1100">
              <a:solidFill>
                <a:schemeClr val="dk1"/>
              </a:solidFill>
              <a:effectLst/>
              <a:latin typeface="Times New Roman" panose="02020603050405020304" pitchFamily="18" charset="0"/>
              <a:ea typeface="+mn-ea"/>
              <a:cs typeface="Times New Roman" panose="02020603050405020304" pitchFamily="18" charset="0"/>
            </a:rPr>
            <a:t>  -FO2B Oppvekst</a:t>
          </a:r>
        </a:p>
        <a:p>
          <a:pPr lvl="1"/>
          <a:r>
            <a:rPr lang="nb-NO" sz="1100">
              <a:solidFill>
                <a:schemeClr val="dk1"/>
              </a:solidFill>
              <a:effectLst/>
              <a:latin typeface="Times New Roman" panose="02020603050405020304" pitchFamily="18" charset="0"/>
              <a:ea typeface="+mn-ea"/>
              <a:cs typeface="Times New Roman" panose="02020603050405020304" pitchFamily="18" charset="0"/>
            </a:rPr>
            <a:t>-Barnevern</a:t>
          </a:r>
        </a:p>
        <a:p>
          <a:pPr lvl="1"/>
          <a:r>
            <a:rPr lang="nb-NO" sz="1100">
              <a:solidFill>
                <a:schemeClr val="dk1"/>
              </a:solidFill>
              <a:effectLst/>
              <a:latin typeface="Times New Roman" panose="02020603050405020304" pitchFamily="18" charset="0"/>
              <a:ea typeface="+mn-ea"/>
              <a:cs typeface="Times New Roman" panose="02020603050405020304" pitchFamily="18" charset="0"/>
            </a:rPr>
            <a:t>-Aktivitetstilbud, skolehelsetjeneste og helsestasjon</a:t>
          </a:r>
        </a:p>
        <a:p>
          <a:pPr lvl="0"/>
          <a:r>
            <a:rPr lang="nb-NO" sz="1100">
              <a:solidFill>
                <a:schemeClr val="dk1"/>
              </a:solidFill>
              <a:effectLst/>
              <a:latin typeface="Times New Roman" panose="02020603050405020304" pitchFamily="18" charset="0"/>
              <a:ea typeface="+mn-ea"/>
              <a:cs typeface="Times New Roman" panose="02020603050405020304" pitchFamily="18" charset="0"/>
            </a:rPr>
            <a:t>  -FO3 Helse og omsorg</a:t>
          </a:r>
        </a:p>
        <a:p>
          <a:pPr lvl="0"/>
          <a:r>
            <a:rPr lang="nb-NO" sz="1100">
              <a:solidFill>
                <a:schemeClr val="dk1"/>
              </a:solidFill>
              <a:effectLst/>
              <a:latin typeface="Times New Roman" panose="02020603050405020304" pitchFamily="18" charset="0"/>
              <a:ea typeface="+mn-ea"/>
              <a:cs typeface="Times New Roman" panose="02020603050405020304" pitchFamily="18" charset="0"/>
            </a:rPr>
            <a:t>  -FO4 Sosiale tjenester og ytelser</a:t>
          </a:r>
        </a:p>
        <a:p>
          <a:pPr lvl="1"/>
          <a:r>
            <a:rPr lang="nb-NO" sz="1100">
              <a:solidFill>
                <a:schemeClr val="dk1"/>
              </a:solidFill>
              <a:effectLst/>
              <a:latin typeface="Times New Roman" panose="02020603050405020304" pitchFamily="18" charset="0"/>
              <a:ea typeface="+mn-ea"/>
              <a:cs typeface="Times New Roman" panose="02020603050405020304" pitchFamily="18" charset="0"/>
            </a:rPr>
            <a:t>-FO4A Sosiale tjenester</a:t>
          </a:r>
        </a:p>
        <a:p>
          <a:pPr lvl="1"/>
          <a:r>
            <a:rPr lang="nb-NO" sz="1100">
              <a:solidFill>
                <a:schemeClr val="dk1"/>
              </a:solidFill>
              <a:effectLst/>
              <a:latin typeface="Times New Roman" panose="02020603050405020304" pitchFamily="18" charset="0"/>
              <a:ea typeface="+mn-ea"/>
              <a:cs typeface="Times New Roman" panose="02020603050405020304" pitchFamily="18" charset="0"/>
            </a:rPr>
            <a:t>-FO4B Kvalifiseringsprogram</a:t>
          </a:r>
        </a:p>
        <a:p>
          <a:pPr lvl="1"/>
          <a:r>
            <a:rPr lang="nb-NO" sz="1100">
              <a:solidFill>
                <a:schemeClr val="dk1"/>
              </a:solidFill>
              <a:effectLst/>
              <a:latin typeface="Times New Roman" panose="02020603050405020304" pitchFamily="18" charset="0"/>
              <a:ea typeface="+mn-ea"/>
              <a:cs typeface="Times New Roman" panose="02020603050405020304" pitchFamily="18" charset="0"/>
            </a:rPr>
            <a:t>-FO4C Økonomisk sosialhjelp.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Hvert funksjonsområde har en politisk bestemt budsjettramme som skal fordeles mellom bydelene. Bydelenes fordelingssystem er basert på at det finnes systematiske sammenhenger mellom ytre, målbare kjennetegn ved byens innbyggere og deres behov for tjenester. Eksempler på slike kjennetegn kan være befolkningens størrelse, alder, sivilstand, utdanningsnivå og lignende. I bydelenes fordelingssystem omtales slike kjennetegn som kriterier.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Ulike forhold påvirker behovet for ulike tjenester, og hvert funksjonsområde har et sett med kriterier som fordeler budsjettrammen mellom bydelene. Kriteriene er ment å reflektere sannsynlige målgrupper for tjenestene innenfor hvert funksjonsområde. Eksempelvis benyttes antall innbyggere 90+ år som et av kriteriene i fordelingen av rammen for FO3 Helse og omsorg, ettersom eldre utgjør en viktig del av målgruppa for tjenestene innenfor dette funksjonsområdet. Hvordan størrelsen på målgruppene fordeler seg </a:t>
          </a:r>
          <a:r>
            <a:rPr lang="nb-NO" sz="1100" i="1">
              <a:solidFill>
                <a:schemeClr val="dk1"/>
              </a:solidFill>
              <a:effectLst/>
              <a:latin typeface="Times New Roman" panose="02020603050405020304" pitchFamily="18" charset="0"/>
              <a:ea typeface="+mn-ea"/>
              <a:cs typeface="Times New Roman" panose="02020603050405020304" pitchFamily="18" charset="0"/>
            </a:rPr>
            <a:t>mellom </a:t>
          </a:r>
          <a:r>
            <a:rPr lang="nb-NO" sz="1100">
              <a:solidFill>
                <a:schemeClr val="dk1"/>
              </a:solidFill>
              <a:effectLst/>
              <a:latin typeface="Times New Roman" panose="02020603050405020304" pitchFamily="18" charset="0"/>
              <a:ea typeface="+mn-ea"/>
              <a:cs typeface="Times New Roman" panose="02020603050405020304" pitchFamily="18" charset="0"/>
            </a:rPr>
            <a:t>bydelene blir bestemmende for hvordan budsjettrammen fordeles. Valget av kriterier er basert på statistikk over forbruk av kommunale tjenester, forskning og undersøkelser om behovsskapende forhold hos ulike befolkningsgrupper.</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Enkelte tildelinger fordeles utenfor kriteriesystemet. Dette gjelder særskilte tildelinger og kompensasjoner som har bakgrunn i særlige satsninger, oppgaver som bare noen få bydeler har eller for å kompensere for ufrivillige kostnadsvariasjoner som ikke fanges opp gjennom kriteriene. En del midler settes også av som sentrale avsetninger, og fordeles gjennom budsjettåret. Tabell 1.1 gir en oversikt over budsjettrammene for hvert funksjonsområde. Den bydelsvise fordelingen fremgår av tabell 2.1 og kriteriesettene som ligger til grunn vises i tabell 3.1.</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647700</xdr:colOff>
      <xdr:row>2</xdr:row>
      <xdr:rowOff>85725</xdr:rowOff>
    </xdr:from>
    <xdr:to>
      <xdr:col>12</xdr:col>
      <xdr:colOff>714375</xdr:colOff>
      <xdr:row>31</xdr:row>
      <xdr:rowOff>142875</xdr:rowOff>
    </xdr:to>
    <xdr:sp macro="" textlink="">
      <xdr:nvSpPr>
        <xdr:cNvPr id="2" name="TekstSylinder 1"/>
        <xdr:cNvSpPr txBox="1"/>
      </xdr:nvSpPr>
      <xdr:spPr>
        <a:xfrm>
          <a:off x="1409700" y="466725"/>
          <a:ext cx="8448675" cy="5581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1.1 Bydelssektorens samlede budsjettramme</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Tabell 1.1 viser bydelessektorens samlede budsjettramme for 2019, eksklusive egne inntekter. </a:t>
          </a:r>
        </a:p>
        <a:p>
          <a:r>
            <a:rPr lang="nb-NO" sz="1100">
              <a:solidFill>
                <a:schemeClr val="dk1"/>
              </a:solidFill>
              <a:effectLst/>
              <a:latin typeface="Times New Roman" panose="02020603050405020304" pitchFamily="18" charset="0"/>
              <a:ea typeface="+mn-ea"/>
              <a:cs typeface="Times New Roman" panose="02020603050405020304" pitchFamily="18" charset="0"/>
            </a:rPr>
            <a:t>Majoriteten av midlene fordeles til bydelene ved hjelp av kriteriene i fordelingssystemet. En mindre del av rammen fordeles til bydelene med en annen fordeling enn kriteriene i fordelingssystemet gir. Disse midlene fordeles enten som særskilte tildelinger eller blir satt av som sentrale avsetninger til å fordeles gjennom budsjettåret.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Hvert funksjonsområde har en kriteriefordelt ramme som fordeles etter et sett med kriterier som kjennetegner befolkningen i den enkelte bydel. De kriteriefordelte rammene fremgår av kolonne A i tabell 1.1, mens kriteriesettene fremgår i tabell 3.1 og 4.1.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Særskilte tildelinger og kompensasjoner (kolonne B) fordeles hovedsakelig ikke etter fordelingssystemets kriterier, men er gitt en annen fordeling. Dette har bakgrunn i særlige satsninger, oppgaver som få bydeler har eller for å kompensere for ufrivillige kostnadsvariasjoner som ikke fanges opp gjennom kriteriene. Enkelte særskilte tildelinger fordeles likevel etter kriterier, men er skilt ut fra den ordinære kriteriefordelte rammen for å gi tydelige styringssignaler på prioriterte innsatsområder. Kolonne B viser også inndekking av tidligere års merforbruk. Tabell 2.3 gir en oversikt over de særskilte tildelingene til den enkelte bydel, samt inndekking av merforbruk.</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Bydelenes budsjettramme inneholder også en kompensasjon for forventet lønns- og prisutvikling (C). Hvordan denne fordeler seg mellom bydelene fremgår av tabell 2.1.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Kolonne E viser sentrale avsetninger. Dette er midler som er satt av til fordeling gjennom budsjettåret. Tabell 1.2 gir en oversikt over de sentrale avsetningene, fordelt på budsjettkapittel og funksjonsområde. </a:t>
          </a:r>
        </a:p>
        <a:p>
          <a:endParaRPr lang="nb-NO"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657225</xdr:colOff>
      <xdr:row>2</xdr:row>
      <xdr:rowOff>95250</xdr:rowOff>
    </xdr:from>
    <xdr:to>
      <xdr:col>12</xdr:col>
      <xdr:colOff>685800</xdr:colOff>
      <xdr:row>24</xdr:row>
      <xdr:rowOff>123825</xdr:rowOff>
    </xdr:to>
    <xdr:sp macro="" textlink="">
      <xdr:nvSpPr>
        <xdr:cNvPr id="2" name="TekstSylinder 1"/>
        <xdr:cNvSpPr txBox="1"/>
      </xdr:nvSpPr>
      <xdr:spPr>
        <a:xfrm>
          <a:off x="1419225" y="476250"/>
          <a:ext cx="8410575" cy="421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2.1 Bydelsfordelt budsjett</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2.1 viser hvordan de kriteriefordelte rammene, særskilte tildelingene, samt kompensasjon for forventet lønns- og prisutvikling blir fordelt til bydelene for hvert funksjonsområde.</a:t>
          </a:r>
          <a:r>
            <a:rPr lang="nb-NO" sz="1100" baseline="0">
              <a:solidFill>
                <a:schemeClr val="dk1"/>
              </a:solidFill>
              <a:effectLst/>
              <a:latin typeface="Times New Roman" panose="02020603050405020304" pitchFamily="18" charset="0"/>
              <a:ea typeface="+mn-ea"/>
              <a:cs typeface="Times New Roman" panose="02020603050405020304" pitchFamily="18" charset="0"/>
            </a:rPr>
            <a:t> </a:t>
          </a:r>
          <a:r>
            <a:rPr lang="nb-NO" sz="1100">
              <a:solidFill>
                <a:schemeClr val="dk1"/>
              </a:solidFill>
              <a:effectLst/>
              <a:latin typeface="Times New Roman" panose="02020603050405020304" pitchFamily="18" charset="0"/>
              <a:ea typeface="+mn-ea"/>
              <a:cs typeface="Times New Roman" panose="02020603050405020304" pitchFamily="18" charset="0"/>
            </a:rPr>
            <a:t>Radene med  innmeldt budsjett fremgår for sum bydelsfordelt og for økonomisk sosialhjelp, og er avrundet til hele tusen.</a:t>
          </a:r>
          <a:r>
            <a:rPr lang="nb-NO" sz="1100">
              <a:solidFill>
                <a:schemeClr val="dk1"/>
              </a:solidFill>
              <a:effectLst/>
              <a:latin typeface="+mn-lt"/>
              <a:ea typeface="+mn-ea"/>
              <a:cs typeface="+mn-cs"/>
            </a:rPr>
            <a:t> </a:t>
          </a:r>
          <a:r>
            <a:rPr lang="nb-NO" sz="1100">
              <a:solidFill>
                <a:schemeClr val="dk1"/>
              </a:solidFill>
              <a:effectLst/>
              <a:latin typeface="Times New Roman" panose="02020603050405020304" pitchFamily="18" charset="0"/>
              <a:ea typeface="+mn-ea"/>
              <a:cs typeface="Times New Roman" panose="02020603050405020304" pitchFamily="18" charset="0"/>
            </a:rPr>
            <a:t>De kriteriefordelte rammene fordeles med fordelingsnøklene som fremgår av tabell 3.1. En oversikt over de særskilte tildelingene er gitt i tabell 2.3. Kompensasjonen for forventet lønns- og prisutvikling for fordelt mellom bydelene på samme måte som den kriteriefordelte rammen.</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619126</xdr:colOff>
      <xdr:row>2</xdr:row>
      <xdr:rowOff>76200</xdr:rowOff>
    </xdr:from>
    <xdr:to>
      <xdr:col>12</xdr:col>
      <xdr:colOff>714376</xdr:colOff>
      <xdr:row>51</xdr:row>
      <xdr:rowOff>38100</xdr:rowOff>
    </xdr:to>
    <xdr:sp macro="" textlink="">
      <xdr:nvSpPr>
        <xdr:cNvPr id="2" name="TekstSylinder 1"/>
        <xdr:cNvSpPr txBox="1"/>
      </xdr:nvSpPr>
      <xdr:spPr>
        <a:xfrm>
          <a:off x="1381126" y="457200"/>
          <a:ext cx="8477250" cy="929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2.2 Budsjettendringer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2.1 viste de bydelsfordelte beløpene for hvert funksjonsområde, delt opp i kriteriefordelte midler, særskilte tildelinger og kompensasjon for forventet lønns- og prisutvikling. Tabell 2.2 gir en dekomponerer endringene i bydelsfordelt ramme i byrådets budsjettforslag for 2019 sammenlignet med vedtatt budsjett for 2018. Tabellen er satt opp for hvert funksjonsområde og for hver bydel, og summert opp øverst. Radene med  innmeldt budsjett fremgår for sum bydelsfordelt og for økonomisk sosialhjelp, og er avrundet til hele tusen.</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Endret fordeling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Effekt av oppdaterte kriterieandeler:</a:t>
          </a:r>
          <a:r>
            <a:rPr lang="nb-NO" sz="1100">
              <a:solidFill>
                <a:schemeClr val="dk1"/>
              </a:solidFill>
              <a:effectLst/>
              <a:latin typeface="Times New Roman" panose="02020603050405020304" pitchFamily="18" charset="0"/>
              <a:ea typeface="+mn-ea"/>
              <a:cs typeface="Times New Roman" panose="02020603050405020304" pitchFamily="18" charset="0"/>
            </a:rPr>
            <a:t> Hvert år oppdateres datagrunnlaget til fordelingssystemet. Endringer i befolkningssammensetningen mellom bydelene fører til nye kriterieandeler og har konsekvenser for fordelingen mellom bydelene. Fullstendig oversikt over kriterieandeler og vekter finnes i tabell 3.1.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Effekt av oppdaterte regnskapsandeler:</a:t>
          </a:r>
          <a:r>
            <a:rPr lang="nb-NO" sz="1100">
              <a:solidFill>
                <a:schemeClr val="dk1"/>
              </a:solidFill>
              <a:effectLst/>
              <a:latin typeface="Times New Roman" panose="02020603050405020304" pitchFamily="18" charset="0"/>
              <a:ea typeface="+mn-ea"/>
              <a:cs typeface="Times New Roman" panose="02020603050405020304" pitchFamily="18" charset="0"/>
            </a:rPr>
            <a:t> Funksjonsområdene FO2B Barnevern og FO4C Økonomisk sosialhjelp fordeles etter både kriteriesett og regnskapsandeler. Det legges 80 prosent vekt på kriteriene og 20 prosent vekt på bydelenes regnskapsandel for området ved sist kjente regnskap (2017). For disse funksjonsområdene vil det derfor være omfordelingskonsekvenser som følge av at regnskapsandelene oppdateres til siste tilgjengelige regnskapsår.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Effekt av endringer i fordelingssystemet:</a:t>
          </a:r>
          <a:r>
            <a:rPr lang="nb-NO" sz="1100">
              <a:solidFill>
                <a:schemeClr val="dk1"/>
              </a:solidFill>
              <a:effectLst/>
              <a:latin typeface="Times New Roman" panose="02020603050405020304" pitchFamily="18" charset="0"/>
              <a:ea typeface="+mn-ea"/>
              <a:cs typeface="Times New Roman" panose="02020603050405020304" pitchFamily="18" charset="0"/>
            </a:rPr>
            <a:t> Det kan være endringer i selve fordelingssystemet fra ett år til det neste. Det kan være at man tar inn nye kriterier, endrer vektingen mellom kriteriene eller endrer definisjoner i eksisterende kriterier. Fordelingskonsekvensene av slike systemendringer vises i egen linje. Til budsjett 2019 er det ingen slike endringer.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Reelle endringer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2.2 dekomponerer budsjettendringene fra året før i ulike kategorier, beskrevet nedenfor. Måten en budsjettendring fordeler seg mellom bydelene på er avhengig av om den er knyttet til en særskilt tildeling eller om den er knyttet til den kriteriefordelte rammen. I denne tabellen vises først rammeendringene som om alt var endringer i den kriteriefordelte rammen. Deretter følger en linje som summerer opp vridningseffektene som følge av at endringer i de særskilte tildelingene har en annen bydelsprofil enn fordelingsnøkkelen for den kriteriefordelte rammen.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Rammeendringene deles inn i følgende kategorier: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Justering for demografiske forhold:</a:t>
          </a:r>
          <a:r>
            <a:rPr lang="nb-NO" sz="1100">
              <a:solidFill>
                <a:schemeClr val="dk1"/>
              </a:solidFill>
              <a:effectLst/>
              <a:latin typeface="Times New Roman" panose="02020603050405020304" pitchFamily="18" charset="0"/>
              <a:ea typeface="+mn-ea"/>
              <a:cs typeface="Times New Roman" panose="02020603050405020304" pitchFamily="18" charset="0"/>
            </a:rPr>
            <a:t> Rammene for FO2B Oppvekst og FO3 Helse og omsorg, justeres hvert år for å kompensere bydelene endring i barne- og eldrebefolkningen.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Justering for andre aktivitetsnøytrale forhold:</a:t>
          </a:r>
          <a:r>
            <a:rPr lang="nb-NO" sz="1100">
              <a:solidFill>
                <a:schemeClr val="dk1"/>
              </a:solidFill>
              <a:effectLst/>
              <a:latin typeface="Times New Roman" panose="02020603050405020304" pitchFamily="18" charset="0"/>
              <a:ea typeface="+mn-ea"/>
              <a:cs typeface="Times New Roman" panose="02020603050405020304" pitchFamily="18" charset="0"/>
            </a:rPr>
            <a:t> Bydelenes rammer korrigeres for forhold som gjør at tjenester blir dyrere eller billigere for bydelene. Dette kan for eksempel dreie seg om endret brukerbetaling ved bo- og omsorgsinstitusjoner.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Justering for engangstiltak:</a:t>
          </a:r>
          <a:r>
            <a:rPr lang="nb-NO" sz="1100">
              <a:solidFill>
                <a:schemeClr val="dk1"/>
              </a:solidFill>
              <a:effectLst/>
              <a:latin typeface="Times New Roman" panose="02020603050405020304" pitchFamily="18" charset="0"/>
              <a:ea typeface="+mn-ea"/>
              <a:cs typeface="Times New Roman" panose="02020603050405020304" pitchFamily="18" charset="0"/>
            </a:rPr>
            <a:t> Engangsbevilgninger. Eksempelvis fikk Kløverveien barnepark et driftstilskudd i 2018, som ikke er videreført.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Justering for oppgaveendringer mellom sektorer:</a:t>
          </a:r>
          <a:r>
            <a:rPr lang="nb-NO" sz="1100">
              <a:solidFill>
                <a:schemeClr val="dk1"/>
              </a:solidFill>
              <a:effectLst/>
              <a:latin typeface="Times New Roman" panose="02020603050405020304" pitchFamily="18" charset="0"/>
              <a:ea typeface="+mn-ea"/>
              <a:cs typeface="Times New Roman" panose="02020603050405020304" pitchFamily="18" charset="0"/>
            </a:rPr>
            <a:t> Rammene til bydelene korrigeres dersom ansvaret for en tjeneste flyttes til eller fra bydelene.</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Uspesifiserte rammeendringer:</a:t>
          </a:r>
          <a:r>
            <a:rPr lang="nb-NO" sz="1100">
              <a:solidFill>
                <a:schemeClr val="dk1"/>
              </a:solidFill>
              <a:effectLst/>
              <a:latin typeface="Times New Roman" panose="02020603050405020304" pitchFamily="18" charset="0"/>
              <a:ea typeface="+mn-ea"/>
              <a:cs typeface="Times New Roman" panose="02020603050405020304" pitchFamily="18" charset="0"/>
            </a:rPr>
            <a:t> Rammekutt, innsparingskrav.</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Spesifiserte rammeendringer:</a:t>
          </a:r>
          <a:r>
            <a:rPr lang="nb-NO" sz="1100">
              <a:solidFill>
                <a:schemeClr val="dk1"/>
              </a:solidFill>
              <a:effectLst/>
              <a:latin typeface="Times New Roman" panose="02020603050405020304" pitchFamily="18" charset="0"/>
              <a:ea typeface="+mn-ea"/>
              <a:cs typeface="Times New Roman" panose="02020603050405020304" pitchFamily="18" charset="0"/>
            </a:rPr>
            <a:t> Rammeendringer som forutsetter økt aktivitet eller kvalitetsforbedringer, for eksempel midler til nye årsverk i hjemmetjenesten.</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Vridningseffekter knyttet til endringer i særskilte tildelinger:</a:t>
          </a:r>
          <a:r>
            <a:rPr lang="nb-NO" sz="1100">
              <a:solidFill>
                <a:schemeClr val="dk1"/>
              </a:solidFill>
              <a:effectLst/>
              <a:latin typeface="Times New Roman" panose="02020603050405020304" pitchFamily="18" charset="0"/>
              <a:ea typeface="+mn-ea"/>
              <a:cs typeface="Times New Roman" panose="02020603050405020304" pitchFamily="18" charset="0"/>
            </a:rPr>
            <a:t> Rammeendringene over blir fordelt som om alt var endringer i den kriteriefordelte rammen. Ofte vil det også være endringer i de særskilte tildelingene, som blir fordelt mellom bydelene med en annen bydelsprofil enn funksjonsområdets fordelingsnøkkel, og som har konsekvenser for den bydelsvise fordelingen.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Kompensasjon for forventet lønns- og prisutvikling</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I tillegg til disse rammeendringene blir bydelene kompensert for forventet lønns- og prisvekst, samt endringer i løpende pensjonsutgifter. Disse blir fordelt mellom bydelene på sammen måte som den kriteriefordelte rammen.</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*Midler til funksjonsområdet FO2A Barnehager er basert på faktisk antall barnehageplasser i bydelene, og er dermed ikke kriteriebasert. For dette funksjonsområdet er det derfor ikke presentert effekt av oppdaterte kriterieandeler, regnskapsandeler og endringer i fordelingssystemet, slik det er gjort for de øvrige funksjonsområdene. Linjen med spesifiserte rammendringer for FO2A Barnehager skiller seg fra tilsvarende linje for de øvrige funksjonsområdene, ved at den også inneholder effekt av endret fordeling av vektede heltidsplasser, endret småbarnsfaktor og endret ikke-kommunal faktor. Vektingen av barnehageplasser som inngår i fordelingsnøkkelen fremgår av tabell 4.5 – 4.6.</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628650</xdr:colOff>
      <xdr:row>2</xdr:row>
      <xdr:rowOff>95248</xdr:rowOff>
    </xdr:from>
    <xdr:to>
      <xdr:col>14</xdr:col>
      <xdr:colOff>104775</xdr:colOff>
      <xdr:row>154</xdr:row>
      <xdr:rowOff>114300</xdr:rowOff>
    </xdr:to>
    <xdr:sp macro="" textlink="">
      <xdr:nvSpPr>
        <xdr:cNvPr id="2" name="TekstSylinder 1"/>
        <xdr:cNvSpPr txBox="1"/>
      </xdr:nvSpPr>
      <xdr:spPr>
        <a:xfrm>
          <a:off x="1390650" y="476248"/>
          <a:ext cx="9382125" cy="2897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2.3 Særskilte tildelinger og inndekking av merforbruk</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Særskilte tildelinger og kompensasjoner fordeles hovedsakelig ikke etter fordelingssystemets kriterier, men er gitt en annen fordeling. Dette har bakgrunn i særlige satsninger, oppgaver som få bydeler har eller for å kompensere for ufrivillige kostnadsvariasjoner som ikke fanges opp gjennom kriteriene. Enkelte særskilte tildelinger fordeles likevel etter kriterier, men er skilt ut fra den ordinære kriteriefordelte rammen for å gi tydelige styringssignaler om hva som er tilstrekkelig aktivitet på viktige innsatsområder. Tabell 2.3 gir en oversikt over de særskilte tildelingene til den enkelte bydel. Nedenfor følger en kort beskrivelse av de særskilte tildelingene.</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Alle funsksjonsområder</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Ny finansieringsmodell UKE (Tilleggsinnstillingen):</a:t>
          </a:r>
          <a:r>
            <a:rPr lang="nb-NO" sz="1100">
              <a:solidFill>
                <a:schemeClr val="dk1"/>
              </a:solidFill>
              <a:effectLst/>
              <a:latin typeface="Times New Roman" panose="02020603050405020304" pitchFamily="18" charset="0"/>
              <a:ea typeface="+mn-ea"/>
              <a:cs typeface="Times New Roman" panose="02020603050405020304" pitchFamily="18" charset="0"/>
            </a:rPr>
            <a:t> – Finansiering av fellessystemene Oslo kommunes kontaktsenter, HR-systemet, økonomisystemet, web-forvaltning og internkommunikasjon endres fra viderefakturering til virksomhetene til rammefinansiering. Kostnadene som tidligere har blitt fakturert virksomhetene trekkes fra hver virksomhets ramme. For hver bydel blir trekket fordelt proporsjonalt over funksjonsområdene, med unntak av FO4C Økonomisk sosialhjelp, etter størrelsen på bydelsfordelt ramme for hvert funksjonsområde i Sak1.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FO1 Administrasjon og fellestjenester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Lokale parker og nærmiljøanlegg</a:t>
          </a:r>
          <a:r>
            <a:rPr lang="nb-NO" sz="1100">
              <a:solidFill>
                <a:schemeClr val="dk1"/>
              </a:solidFill>
              <a:effectLst/>
              <a:latin typeface="Times New Roman" panose="02020603050405020304" pitchFamily="18" charset="0"/>
              <a:ea typeface="+mn-ea"/>
              <a:cs typeface="Times New Roman" panose="02020603050405020304" pitchFamily="18" charset="0"/>
            </a:rPr>
            <a:t> - Midler til drift av parker og nærmiljøanlegg som bydelene har ansvaret for.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Nordmarka vel</a:t>
          </a:r>
          <a:r>
            <a:rPr lang="nb-NO" sz="1100">
              <a:solidFill>
                <a:schemeClr val="dk1"/>
              </a:solidFill>
              <a:effectLst/>
              <a:latin typeface="Times New Roman" panose="02020603050405020304" pitchFamily="18" charset="0"/>
              <a:ea typeface="+mn-ea"/>
              <a:cs typeface="Times New Roman" panose="02020603050405020304" pitchFamily="18" charset="0"/>
            </a:rPr>
            <a:t> - Midlene skal benyttes til tiltak som bygger opp rundt fast bosetning i Nordmarka og som skaper bedre livskvalitet for de fastboende.</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FO2A Barnehager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Barnehager spesielt tilrettelagt for funksjonshemmede barn</a:t>
          </a:r>
          <a:r>
            <a:rPr lang="nb-NO" sz="1100">
              <a:solidFill>
                <a:schemeClr val="dk1"/>
              </a:solidFill>
              <a:effectLst/>
              <a:latin typeface="Times New Roman" panose="02020603050405020304" pitchFamily="18" charset="0"/>
              <a:ea typeface="+mn-ea"/>
              <a:cs typeface="Times New Roman" panose="02020603050405020304" pitchFamily="18" charset="0"/>
            </a:rPr>
            <a:t> - Bydel Nordre Aker har byomfattende ansvar for fire spesielt tilrettelagte barnehager. Særskilt tildeling skal dekke kostnader ved å yte dette tilbudet.</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Husleie kommunale barnehager etablert t.o.m. 2017</a:t>
          </a:r>
          <a:r>
            <a:rPr lang="nb-NO" sz="1100">
              <a:solidFill>
                <a:schemeClr val="dk1"/>
              </a:solidFill>
              <a:effectLst/>
              <a:latin typeface="Times New Roman" panose="02020603050405020304" pitchFamily="18" charset="0"/>
              <a:ea typeface="+mn-ea"/>
              <a:cs typeface="Times New Roman" panose="02020603050405020304" pitchFamily="18" charset="0"/>
            </a:rPr>
            <a:t> - Grunnlag for tildeling er husleiedata fra kommunale utleiere, hvorav det vesentligste gjelder Omsorgsbygg Oslo KF. Tildelingen er økt i tilleggsinnstillingen som følge av oppdaterte husleiebeløp.</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Kapitaltilskudd ikke-kommunale barnehager etablert t.o.m. 2017</a:t>
          </a:r>
          <a:r>
            <a:rPr lang="nb-NO" sz="1100">
              <a:solidFill>
                <a:schemeClr val="dk1"/>
              </a:solidFill>
              <a:effectLst/>
              <a:latin typeface="Times New Roman" panose="02020603050405020304" pitchFamily="18" charset="0"/>
              <a:ea typeface="+mn-ea"/>
              <a:cs typeface="Times New Roman" panose="02020603050405020304" pitchFamily="18" charset="0"/>
            </a:rPr>
            <a:t> - Ikke-kommunale barnehager skal ha tilskudd til husleie iht. satser fastsatt av Utdanningsdirektoratet etter byggeår og omregnede fulltidsplasser. Tildelingen er endret i tilleggsinnstillingen som følge av nye satser publisert oktober 2018.</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Tilskudd til familiebarnehager</a:t>
          </a:r>
          <a:r>
            <a:rPr lang="nb-NO" sz="1100">
              <a:solidFill>
                <a:schemeClr val="dk1"/>
              </a:solidFill>
              <a:effectLst/>
              <a:latin typeface="Times New Roman" panose="02020603050405020304" pitchFamily="18" charset="0"/>
              <a:ea typeface="+mn-ea"/>
              <a:cs typeface="Times New Roman" panose="02020603050405020304" pitchFamily="18" charset="0"/>
            </a:rPr>
            <a:t> - Driftstilskudd til familiebarnehager er basert på satser fastsatt av Utdanningsdirektoratet. Tildelingen er endret i tilleggsinnstillingen som følge av nye satser publisert oktober 2018.</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Kompensasjon ny bemanningsavtale</a:t>
          </a:r>
          <a:r>
            <a:rPr lang="nb-NO" sz="1100">
              <a:solidFill>
                <a:schemeClr val="dk1"/>
              </a:solidFill>
              <a:effectLst/>
              <a:latin typeface="Times New Roman" panose="02020603050405020304" pitchFamily="18" charset="0"/>
              <a:ea typeface="+mn-ea"/>
              <a:cs typeface="Times New Roman" panose="02020603050405020304" pitchFamily="18" charset="0"/>
            </a:rPr>
            <a:t> - Det gis særskilt tildeling til dekning av bydelenes utgifter som gjelder oppfølging av bemanningsavtalen, som ble inngått i 2016.</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Tiltak etter Barnehagelovens Kap. V A.</a:t>
          </a:r>
          <a:r>
            <a:rPr lang="nb-NO" sz="1100">
              <a:solidFill>
                <a:schemeClr val="dk1"/>
              </a:solidFill>
              <a:effectLst/>
              <a:latin typeface="Times New Roman" panose="02020603050405020304" pitchFamily="18" charset="0"/>
              <a:ea typeface="+mn-ea"/>
              <a:cs typeface="Times New Roman" panose="02020603050405020304" pitchFamily="18" charset="0"/>
            </a:rPr>
            <a:t> - Barn under opplæringspliktig alder har rett til spesialpedagogisk hjelp. Bydelene gis særskilt tildeling etter egen fordelingsnøkkel.</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Tilskudd til private barnehager (Tilleggsinnstillingen)</a:t>
          </a:r>
          <a:r>
            <a:rPr lang="nb-NO" sz="1100">
              <a:solidFill>
                <a:schemeClr val="dk1"/>
              </a:solidFill>
              <a:effectLst/>
              <a:latin typeface="Times New Roman" panose="02020603050405020304" pitchFamily="18" charset="0"/>
              <a:ea typeface="+mn-ea"/>
              <a:cs typeface="Times New Roman" panose="02020603050405020304" pitchFamily="18" charset="0"/>
            </a:rPr>
            <a:t> – Oppdaterte beregninger av satsene for driftstilskudd til private barnehager viser at veksten i tilskuddet blir høyere enn forutsatt i Sak1. Fordeles til bydelene basert på kriterienøkkelen for ordinære ikke-kommunale barnehager.</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FO2B Oppvekst</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Statlig styrking barnevernstillinger bydelene</a:t>
          </a:r>
          <a:r>
            <a:rPr lang="nb-NO" sz="1100">
              <a:solidFill>
                <a:schemeClr val="dk1"/>
              </a:solidFill>
              <a:effectLst/>
              <a:latin typeface="Times New Roman" panose="02020603050405020304" pitchFamily="18" charset="0"/>
              <a:ea typeface="+mn-ea"/>
              <a:cs typeface="Times New Roman" panose="02020603050405020304" pitchFamily="18" charset="0"/>
            </a:rPr>
            <a:t> - Det gis statlig øremerkede tilskudd til nye stillinger i det kommunale barnevernet. Kommunen sender søknad til Fylkesmannen og det skal rapporteres på bruk av midlene.</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Statlig styrking stillinger sentrum</a:t>
          </a:r>
          <a:r>
            <a:rPr lang="nb-NO" sz="1100">
              <a:solidFill>
                <a:schemeClr val="dk1"/>
              </a:solidFill>
              <a:effectLst/>
              <a:latin typeface="Times New Roman" panose="02020603050405020304" pitchFamily="18" charset="0"/>
              <a:ea typeface="+mn-ea"/>
              <a:cs typeface="Times New Roman" panose="02020603050405020304" pitchFamily="18" charset="0"/>
            </a:rPr>
            <a:t> - Statlig styrking stillinger i Sentrum er en del av ordningen beskrevet over.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Barnevernskonsulenter politistasjon</a:t>
          </a:r>
          <a:r>
            <a:rPr lang="nb-NO" sz="1100">
              <a:solidFill>
                <a:schemeClr val="dk1"/>
              </a:solidFill>
              <a:effectLst/>
              <a:latin typeface="Times New Roman" panose="02020603050405020304" pitchFamily="18" charset="0"/>
              <a:ea typeface="+mn-ea"/>
              <a:cs typeface="Times New Roman" panose="02020603050405020304" pitchFamily="18" charset="0"/>
            </a:rPr>
            <a:t> - Barnevernskonsulenter ved byens politistasjoner skal sikre samarbeidet mellom politiet og barnevernet. Bydel Gamle Oslo har koordineringsansvar.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Sentrumsansvar</a:t>
          </a:r>
          <a:r>
            <a:rPr lang="nb-NO" sz="1100">
              <a:solidFill>
                <a:schemeClr val="dk1"/>
              </a:solidFill>
              <a:effectLst/>
              <a:latin typeface="Times New Roman" panose="02020603050405020304" pitchFamily="18" charset="0"/>
              <a:ea typeface="+mn-ea"/>
              <a:cs typeface="Times New Roman" panose="02020603050405020304" pitchFamily="18" charset="0"/>
            </a:rPr>
            <a:t> - Tildelingen gjelder primært utgifter til plasseringstiltak i barnevernet som ikke er kompensert gjennom ordinær kriterietildeling. Dette handler ofte om akuttplasseringer i barnevernet for barn og unge som ikke er bosatt i Oslo.</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Skolehelsetjeneste barnetrinnet etter delkriteriesett av FO2B</a:t>
          </a:r>
          <a:r>
            <a:rPr lang="nb-NO" sz="1100">
              <a:solidFill>
                <a:schemeClr val="dk1"/>
              </a:solidFill>
              <a:effectLst/>
              <a:latin typeface="Times New Roman" panose="02020603050405020304" pitchFamily="18" charset="0"/>
              <a:ea typeface="+mn-ea"/>
              <a:cs typeface="Times New Roman" panose="02020603050405020304" pitchFamily="18" charset="0"/>
            </a:rPr>
            <a:t> - Særskilt tildeling skolehelsetjeneste for barnetrinnet fordeles i henhold til delkriteriesett under FO2B vedrørende skolehelsetjeneste, helsestasjon og aktivitetstjeneste.</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Ekstra styrking skolehelsetjeneste barneskoletrinnet</a:t>
          </a:r>
          <a:r>
            <a:rPr lang="nb-NO" sz="1100">
              <a:solidFill>
                <a:schemeClr val="dk1"/>
              </a:solidFill>
              <a:effectLst/>
              <a:latin typeface="Times New Roman" panose="02020603050405020304" pitchFamily="18" charset="0"/>
              <a:ea typeface="+mn-ea"/>
              <a:cs typeface="Times New Roman" panose="02020603050405020304" pitchFamily="18" charset="0"/>
            </a:rPr>
            <a:t> – Ekstra styrking på 5 mill. til skolehelsetjenesten er fordelt til bydeler med en andel på over </a:t>
          </a:r>
          <a:br>
            <a:rPr lang="nb-NO" sz="1100">
              <a:solidFill>
                <a:schemeClr val="dk1"/>
              </a:solidFill>
              <a:effectLst/>
              <a:latin typeface="Times New Roman" panose="02020603050405020304" pitchFamily="18" charset="0"/>
              <a:ea typeface="+mn-ea"/>
              <a:cs typeface="Times New Roman" panose="02020603050405020304" pitchFamily="18" charset="0"/>
            </a:rPr>
          </a:br>
          <a:r>
            <a:rPr lang="nb-NO" sz="1100">
              <a:solidFill>
                <a:schemeClr val="dk1"/>
              </a:solidFill>
              <a:effectLst/>
              <a:latin typeface="Times New Roman" panose="02020603050405020304" pitchFamily="18" charset="0"/>
              <a:ea typeface="+mn-ea"/>
              <a:cs typeface="Times New Roman" panose="02020603050405020304" pitchFamily="18" charset="0"/>
            </a:rPr>
            <a:t>20 % barn i familier med vedvarende lavinntekt.</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Ekstra styrking jordmortjenesten</a:t>
          </a:r>
          <a:r>
            <a:rPr lang="nb-NO" sz="1100">
              <a:solidFill>
                <a:schemeClr val="dk1"/>
              </a:solidFill>
              <a:effectLst/>
              <a:latin typeface="Times New Roman" panose="02020603050405020304" pitchFamily="18" charset="0"/>
              <a:ea typeface="+mn-ea"/>
              <a:cs typeface="Times New Roman" panose="02020603050405020304" pitchFamily="18" charset="0"/>
            </a:rPr>
            <a:t> – Ekstra styrking til jordmortjenesten er fordelt til bydeler med særdeles lav tilgjengelighet i tjenesten, samt til bydeler med et særskilt behov for at omsorgen styrkes knyttet til stor grad av geografisk opphopning av levekårsutfordringer. Tildelingen er økt med 5. mill. i tilleggsinnstillingen.</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Skolehelsetjeneste ungdomstrinn etter elevtall</a:t>
          </a:r>
          <a:r>
            <a:rPr lang="nb-NO" sz="1100">
              <a:solidFill>
                <a:schemeClr val="dk1"/>
              </a:solidFill>
              <a:effectLst/>
              <a:latin typeface="Times New Roman" panose="02020603050405020304" pitchFamily="18" charset="0"/>
              <a:ea typeface="+mn-ea"/>
              <a:cs typeface="Times New Roman" panose="02020603050405020304" pitchFamily="18" charset="0"/>
            </a:rPr>
            <a:t> - Tildeling skjer etter elevtall, ettersom elevtallet på skoler beliggende i bydelen er forskjellig fra antall innbyggere i aldersgruppen.</a:t>
          </a:r>
        </a:p>
        <a:p>
          <a:r>
            <a:rPr lang="nb-NO" sz="1100" u="none" strike="noStrike">
              <a:solidFill>
                <a:schemeClr val="dk1"/>
              </a:solidFill>
              <a:effectLst/>
              <a:latin typeface="Times New Roman" panose="02020603050405020304" pitchFamily="18" charset="0"/>
              <a:ea typeface="+mn-ea"/>
              <a:cs typeface="Times New Roman" panose="02020603050405020304" pitchFamily="18" charset="0"/>
            </a:rPr>
            <a:t>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Skolehelsetjeneste videregående etter elevtall</a:t>
          </a:r>
          <a:r>
            <a:rPr lang="nb-NO" sz="1100">
              <a:solidFill>
                <a:schemeClr val="dk1"/>
              </a:solidFill>
              <a:effectLst/>
              <a:latin typeface="Times New Roman" panose="02020603050405020304" pitchFamily="18" charset="0"/>
              <a:ea typeface="+mn-ea"/>
              <a:cs typeface="Times New Roman" panose="02020603050405020304" pitchFamily="18" charset="0"/>
            </a:rPr>
            <a:t> - Tildeling skjer etter elevtall, ettersom elever på skoler i bydelen er forskjellig fra antall innbyggere i aldersgruppen.</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Helsestasjon mot barneskoler Tøyen-avtalen</a:t>
          </a:r>
          <a:r>
            <a:rPr lang="nb-NO" sz="1100">
              <a:solidFill>
                <a:schemeClr val="dk1"/>
              </a:solidFill>
              <a:effectLst/>
              <a:latin typeface="Times New Roman" panose="02020603050405020304" pitchFamily="18" charset="0"/>
              <a:ea typeface="+mn-ea"/>
              <a:cs typeface="Times New Roman" panose="02020603050405020304" pitchFamily="18" charset="0"/>
            </a:rPr>
            <a:t> - Tildelingen er en del av Tøyenløftet og bidrar til å styrke helsetjenesten ved barneskolene i bydelen.</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Helsestasjon for kjønn og seksualitet</a:t>
          </a:r>
          <a:r>
            <a:rPr lang="nb-NO" sz="1100">
              <a:solidFill>
                <a:schemeClr val="dk1"/>
              </a:solidFill>
              <a:effectLst/>
              <a:latin typeface="Times New Roman" panose="02020603050405020304" pitchFamily="18" charset="0"/>
              <a:ea typeface="+mn-ea"/>
              <a:cs typeface="Times New Roman" panose="02020603050405020304" pitchFamily="18" charset="0"/>
            </a:rPr>
            <a:t> - Helsestasjonen for kjønn og seksualitet er et byomfattende tiltak for ungdom og unge voksne 13-30 år.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SaLTO-stillinger</a:t>
          </a:r>
          <a:r>
            <a:rPr lang="nb-NO" sz="1100">
              <a:solidFill>
                <a:schemeClr val="dk1"/>
              </a:solidFill>
              <a:effectLst/>
              <a:latin typeface="Times New Roman" panose="02020603050405020304" pitchFamily="18" charset="0"/>
              <a:ea typeface="+mn-ea"/>
              <a:cs typeface="Times New Roman" panose="02020603050405020304" pitchFamily="18" charset="0"/>
            </a:rPr>
            <a:t> - SaLTo er samarbeidsmodellen til Oslo kommune og Oslo politidistrikt for å forebygge kriminalitet og rusmisbruk blant barn og unge. Det gis i dag et grunnbeløp på 0,5 mill. til hver bydel for å dekke størstedelen av ett årsverk</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Riverside</a:t>
          </a:r>
          <a:r>
            <a:rPr lang="nb-NO" sz="1100">
              <a:solidFill>
                <a:schemeClr val="dk1"/>
              </a:solidFill>
              <a:effectLst/>
              <a:latin typeface="Times New Roman" panose="02020603050405020304" pitchFamily="18" charset="0"/>
              <a:ea typeface="+mn-ea"/>
              <a:cs typeface="Times New Roman" panose="02020603050405020304" pitchFamily="18" charset="0"/>
            </a:rPr>
            <a:t> - Riverside er et byomfattende aktivitetshus som skal bidra til selvstendig-gjøring av ungdom gjennom forebyggende og kompetansegivende tiltak.</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Fredagsklubb Ung Metro</a:t>
          </a:r>
          <a:r>
            <a:rPr lang="nb-NO" sz="1100">
              <a:solidFill>
                <a:schemeClr val="dk1"/>
              </a:solidFill>
              <a:effectLst/>
              <a:latin typeface="Times New Roman" panose="02020603050405020304" pitchFamily="18" charset="0"/>
              <a:ea typeface="+mn-ea"/>
              <a:cs typeface="Times New Roman" panose="02020603050405020304" pitchFamily="18" charset="0"/>
            </a:rPr>
            <a:t> - Ung Metro er en fritidsklubb for ungdom med psykisk funksjonsnedsettelse. Brukerne er geografisk spredt og uten overvekt fra vertsbydel.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Groruddalen motorsenter og Stovner Rockefabrikk</a:t>
          </a:r>
          <a:r>
            <a:rPr lang="nb-NO" sz="1100">
              <a:solidFill>
                <a:schemeClr val="dk1"/>
              </a:solidFill>
              <a:effectLst/>
              <a:latin typeface="Times New Roman" panose="02020603050405020304" pitchFamily="18" charset="0"/>
              <a:ea typeface="+mn-ea"/>
              <a:cs typeface="Times New Roman" panose="02020603050405020304" pitchFamily="18" charset="0"/>
            </a:rPr>
            <a:t> - Motorsenteret i Groruddalen er et tilbud til motorinteressert ungdom i Oslo. Stovner Rockefabrikk er et byomfattende tilbud som gir opplæring og tilrettelegger for utøving av populærmusikk.</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Hvervenbukta motorsenter</a:t>
          </a:r>
          <a:r>
            <a:rPr lang="nb-NO" sz="1100">
              <a:solidFill>
                <a:schemeClr val="dk1"/>
              </a:solidFill>
              <a:effectLst/>
              <a:latin typeface="Times New Roman" panose="02020603050405020304" pitchFamily="18" charset="0"/>
              <a:ea typeface="+mn-ea"/>
              <a:cs typeface="Times New Roman" panose="02020603050405020304" pitchFamily="18" charset="0"/>
            </a:rPr>
            <a:t> - Motorsenter i Hvervenbukta er et tilbud til motorinteressert ungdom i Oslo. Det er gode muligheter for alle nivåer innen trialkjøring og ATV-kjøring.</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Rødhette og Marte</a:t>
          </a:r>
          <a:r>
            <a:rPr lang="nb-NO" sz="1100">
              <a:solidFill>
                <a:schemeClr val="dk1"/>
              </a:solidFill>
              <a:effectLst/>
              <a:latin typeface="Times New Roman" panose="02020603050405020304" pitchFamily="18" charset="0"/>
              <a:ea typeface="+mn-ea"/>
              <a:cs typeface="Times New Roman" panose="02020603050405020304" pitchFamily="18" charset="0"/>
            </a:rPr>
            <a:t> - Rødhette er en barnepassordning som drives på frivillig basis av Aleneforeldreforeningen. Marte er et tiltak i regi av Røde Kors. Det er en møteplass for aleneforeldre.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0" u="sng">
              <a:solidFill>
                <a:schemeClr val="dk1"/>
              </a:solidFill>
              <a:effectLst/>
              <a:latin typeface="Times New Roman" panose="02020603050405020304" pitchFamily="18" charset="0"/>
              <a:ea typeface="+mn-ea"/>
              <a:cs typeface="Times New Roman" panose="02020603050405020304" pitchFamily="18" charset="0"/>
            </a:rPr>
            <a:t>Kløverveien barnepark:</a:t>
          </a:r>
          <a:r>
            <a:rPr lang="nb-NO" sz="1100" b="0" u="none">
              <a:solidFill>
                <a:schemeClr val="dk1"/>
              </a:solidFill>
              <a:effectLst/>
              <a:latin typeface="Times New Roman" panose="02020603050405020304" pitchFamily="18" charset="0"/>
              <a:ea typeface="+mn-ea"/>
              <a:cs typeface="Times New Roman" panose="02020603050405020304" pitchFamily="18" charset="0"/>
            </a:rPr>
            <a:t> - Kløverien</a:t>
          </a:r>
          <a:r>
            <a:rPr lang="nb-NO" sz="1100" b="0" u="none" baseline="0">
              <a:solidFill>
                <a:schemeClr val="dk1"/>
              </a:solidFill>
              <a:effectLst/>
              <a:latin typeface="Times New Roman" panose="02020603050405020304" pitchFamily="18" charset="0"/>
              <a:ea typeface="+mn-ea"/>
              <a:cs typeface="Times New Roman" panose="02020603050405020304" pitchFamily="18" charset="0"/>
            </a:rPr>
            <a:t> barnepark er en foreldredrevet, non-profit barnepark i Bydel Nordre Aker.</a:t>
          </a:r>
          <a:endParaRPr lang="nb-NO" sz="1100" b="0" u="sng">
            <a:solidFill>
              <a:schemeClr val="dk1"/>
            </a:solidFill>
            <a:effectLst/>
            <a:latin typeface="Times New Roman" panose="02020603050405020304" pitchFamily="18" charset="0"/>
            <a:ea typeface="+mn-ea"/>
            <a:cs typeface="Times New Roman" panose="02020603050405020304" pitchFamily="18" charset="0"/>
          </a:endParaRP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FO3 Helse og omsorg</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Overdekning avtalefysioterapi</a:t>
          </a:r>
          <a:r>
            <a:rPr lang="nb-NO" sz="1100">
              <a:solidFill>
                <a:schemeClr val="dk1"/>
              </a:solidFill>
              <a:effectLst/>
              <a:latin typeface="Times New Roman" panose="02020603050405020304" pitchFamily="18" charset="0"/>
              <a:ea typeface="+mn-ea"/>
              <a:cs typeface="Times New Roman" panose="02020603050405020304" pitchFamily="18" charset="0"/>
            </a:rPr>
            <a:t> - Bydelene er forpliktet til å yte driftstilskudd til private fysioterapeuter som er lokalisert i egen bydel og som de har avtale med. Disse yter tjenester på tvers av bydelene. Dette er en ufrivillig kostnadsvariasjon som må dekkes gjennom særskilt tildeling.</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Tilskudd til turnusleger</a:t>
          </a:r>
          <a:r>
            <a:rPr lang="nb-NO" sz="1100">
              <a:solidFill>
                <a:schemeClr val="dk1"/>
              </a:solidFill>
              <a:effectLst/>
              <a:latin typeface="Times New Roman" panose="02020603050405020304" pitchFamily="18" charset="0"/>
              <a:ea typeface="+mn-ea"/>
              <a:cs typeface="Times New Roman" panose="02020603050405020304" pitchFamily="18" charset="0"/>
            </a:rPr>
            <a:t> - Fordelingen av tilskudd til turnusleger har vært stabile bydelene imellom, og midlene fordeles ut fra tidligere års data.</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Fysio-/ ergoterapi Elverhøy og Haukåsen skoler</a:t>
          </a:r>
          <a:r>
            <a:rPr lang="nb-NO" sz="1100">
              <a:solidFill>
                <a:schemeClr val="dk1"/>
              </a:solidFill>
              <a:effectLst/>
              <a:latin typeface="Times New Roman" panose="02020603050405020304" pitchFamily="18" charset="0"/>
              <a:ea typeface="+mn-ea"/>
              <a:cs typeface="Times New Roman" panose="02020603050405020304" pitchFamily="18" charset="0"/>
            </a:rPr>
            <a:t> - Dette er to spesialskoler for barn med funksjonsnedsettelser. Det er etablert en egen tjeneste for å gi nødvendig behandling til disse barna. Særskilt tildeling er en grunnfinansiering. Utover dette selger bydelene tjenester rettet mot brukere fra andre bydeler til en timepris som årlig vedtas av bystyret. Det betyr at timeprisen er subsidiert, noe som sikrer tilstrekkelig etterspørsel fra andre bydeler.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Aktivitetshus Grønlandsleiret</a:t>
          </a:r>
          <a:r>
            <a:rPr lang="nb-NO" sz="1100">
              <a:solidFill>
                <a:schemeClr val="dk1"/>
              </a:solidFill>
              <a:effectLst/>
              <a:latin typeface="Times New Roman" panose="02020603050405020304" pitchFamily="18" charset="0"/>
              <a:ea typeface="+mn-ea"/>
              <a:cs typeface="Times New Roman" panose="02020603050405020304" pitchFamily="18" charset="0"/>
            </a:rPr>
            <a:t> - Grønlandsleiret 31B er et lavterskel aktivitetshus for brukere med psykiske lidelser. Tilbudet består blant annet av ulike verksted (kunst, media, søm, sykkel), kafedrift og fellesturer. De siste årene er det etablert lignende tiltak i de fleste bydelene. Dette aktivitetshuset skiller seg ut ved av 2/3 av brukerne kommer fra andre bydeler.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Aksept kontaktsenter</a:t>
          </a:r>
          <a:r>
            <a:rPr lang="nb-NO" sz="1100">
              <a:solidFill>
                <a:schemeClr val="dk1"/>
              </a:solidFill>
              <a:effectLst/>
              <a:latin typeface="Times New Roman" panose="02020603050405020304" pitchFamily="18" charset="0"/>
              <a:ea typeface="+mn-ea"/>
              <a:cs typeface="Times New Roman" panose="02020603050405020304" pitchFamily="18" charset="0"/>
            </a:rPr>
            <a:t> - Aksept er et landsdekkende psykososialt senter for alle som er berørt av hiv. Senteret driftes av Kirkens bymisjon. Det er både døgntilbud og dagaktivitet. 26 % av brukerne har bostedsadresse i Oslo. 45 % har ikke oppgitt bostedsadresse. En del av disse er fra Oslo.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Demensplan 2020 </a:t>
          </a:r>
          <a:r>
            <a:rPr lang="nb-NO" sz="1100">
              <a:solidFill>
                <a:schemeClr val="dk1"/>
              </a:solidFill>
              <a:effectLst/>
              <a:latin typeface="Times New Roman" panose="02020603050405020304" pitchFamily="18" charset="0"/>
              <a:ea typeface="+mn-ea"/>
              <a:cs typeface="Times New Roman" panose="02020603050405020304" pitchFamily="18" charset="0"/>
            </a:rPr>
            <a:t> - Dette er midler for å øke omfanget av dagtilbud til demente som er finansiert gjennom statlige frie inntekter og er ikke øremerkede. Tildeles etter kriteriesett for FO3 Helse og omsorg.</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Forebyggende innsats hjemmetjenesten </a:t>
          </a:r>
          <a:r>
            <a:rPr lang="nb-NO" sz="1100">
              <a:solidFill>
                <a:schemeClr val="dk1"/>
              </a:solidFill>
              <a:effectLst/>
              <a:latin typeface="Times New Roman" panose="02020603050405020304" pitchFamily="18" charset="0"/>
              <a:ea typeface="+mn-ea"/>
              <a:cs typeface="Times New Roman" panose="02020603050405020304" pitchFamily="18" charset="0"/>
            </a:rPr>
            <a:t>- Denne særskilte tildelingen gjelder økning i årsverk som gjør at flere kan bo trygt og lengre hjemme, og er en del av byrådets satsing på flere årsverk i hjemmetjenesten. Tildeles etter kriteriesett for FO3 Helse og omsorg.</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Aktivitetstid</a:t>
          </a:r>
          <a:r>
            <a:rPr lang="nb-NO" sz="1100">
              <a:solidFill>
                <a:schemeClr val="dk1"/>
              </a:solidFill>
              <a:effectLst/>
              <a:latin typeface="Times New Roman" panose="02020603050405020304" pitchFamily="18" charset="0"/>
              <a:ea typeface="+mn-ea"/>
              <a:cs typeface="Times New Roman" panose="02020603050405020304" pitchFamily="18" charset="0"/>
            </a:rPr>
            <a:t> – Ordningen ble innført andre halvår 2018 som et ledd i å oppnå flere årsverk i hjemmetjenesten. Tildeles etter kriteriesett for FO3 Helse og omsorg.</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Driftstilskudd seniorsentre</a:t>
          </a:r>
          <a:r>
            <a:rPr lang="nb-NO" sz="1100">
              <a:solidFill>
                <a:schemeClr val="dk1"/>
              </a:solidFill>
              <a:effectLst/>
              <a:latin typeface="Times New Roman" panose="02020603050405020304" pitchFamily="18" charset="0"/>
              <a:ea typeface="+mn-ea"/>
              <a:cs typeface="Times New Roman" panose="02020603050405020304" pitchFamily="18" charset="0"/>
            </a:rPr>
            <a:t> – Omgjort fra sentral avsetning. Tildeles etter delkostnadsnøkkel &gt;67 år for FO3 Helse og omsorg, som fremgår av tabell 3.1.</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Hjelpemiddellageret</a:t>
          </a:r>
          <a:r>
            <a:rPr lang="nb-NO" sz="1100">
              <a:solidFill>
                <a:schemeClr val="dk1"/>
              </a:solidFill>
              <a:effectLst/>
              <a:latin typeface="Times New Roman" panose="02020603050405020304" pitchFamily="18" charset="0"/>
              <a:ea typeface="+mn-ea"/>
              <a:cs typeface="Times New Roman" panose="02020603050405020304" pitchFamily="18" charset="0"/>
            </a:rPr>
            <a:t> - Dette er et byomfattende tilbud med brukere fra alle bydelene (midlertidige hjelpemidler 0-2 år). Tilbudet er et supplement til og ikke en erstatning for hjelpemidler som håndteres via Bydelenes Hjelpemiddeltjeneste forvaltet av Bjerke bydel (varige hjelpemidler mer enn 2 år). Hjelpemiddellageret blir slått sammen med Bydelenes Hjelpemiddeltjeneste fra 01.07.2019.</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Marka eldresenter</a:t>
          </a:r>
          <a:r>
            <a:rPr lang="nb-NO" sz="1100">
              <a:solidFill>
                <a:schemeClr val="dk1"/>
              </a:solidFill>
              <a:effectLst/>
              <a:latin typeface="Times New Roman" panose="02020603050405020304" pitchFamily="18" charset="0"/>
              <a:ea typeface="+mn-ea"/>
              <a:cs typeface="Times New Roman" panose="02020603050405020304" pitchFamily="18" charset="0"/>
            </a:rPr>
            <a:t> - Tildelingen gjelder et mobilt eldresenter som dekker hele Marka.</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Kompensasjon, leie av omsorgsboliger fra private</a:t>
          </a:r>
          <a:r>
            <a:rPr lang="nb-NO" sz="1100">
              <a:solidFill>
                <a:schemeClr val="dk1"/>
              </a:solidFill>
              <a:effectLst/>
              <a:latin typeface="Times New Roman" panose="02020603050405020304" pitchFamily="18" charset="0"/>
              <a:ea typeface="+mn-ea"/>
              <a:cs typeface="Times New Roman" panose="02020603050405020304" pitchFamily="18" charset="0"/>
            </a:rPr>
            <a:t> - Bydeler som leier omsorgsboliger fra private får gjennom denne tildelingen tilført utbetaling av kompensasjonstilskudd fra Husbanken til Oslo kommune.</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Kompensasjon for egenbetaling alders- og sykehjem</a:t>
          </a:r>
          <a:r>
            <a:rPr lang="nb-NO" sz="1100">
              <a:solidFill>
                <a:schemeClr val="dk1"/>
              </a:solidFill>
              <a:effectLst/>
              <a:latin typeface="Times New Roman" panose="02020603050405020304" pitchFamily="18" charset="0"/>
              <a:ea typeface="+mn-ea"/>
              <a:cs typeface="Times New Roman" panose="02020603050405020304" pitchFamily="18" charset="0"/>
            </a:rPr>
            <a:t> - Bydelene har ulike inntekter ved beboernes egenbetaling for opphold i institusjon. Bydeler med lave inntekter gis en kompensasjon opp til gjennomsnittlig inntektsnivå.</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0" u="sng">
              <a:solidFill>
                <a:schemeClr val="dk1"/>
              </a:solidFill>
              <a:effectLst/>
              <a:latin typeface="Times New Roman" panose="02020603050405020304" pitchFamily="18" charset="0"/>
              <a:ea typeface="+mn-ea"/>
              <a:cs typeface="Times New Roman" panose="02020603050405020304" pitchFamily="18" charset="0"/>
            </a:rPr>
            <a:t>500 årsverk – særskilt tildeling til rehabiliteringstiltak og demens (Tilleggsinnstillingen)</a:t>
          </a:r>
          <a:r>
            <a:rPr lang="nb-NO" sz="1100" b="0">
              <a:solidFill>
                <a:schemeClr val="dk1"/>
              </a:solidFill>
              <a:effectLst/>
              <a:latin typeface="Times New Roman" panose="02020603050405020304" pitchFamily="18" charset="0"/>
              <a:ea typeface="+mn-ea"/>
              <a:cs typeface="Times New Roman" panose="02020603050405020304" pitchFamily="18" charset="0"/>
            </a:rPr>
            <a:t>  - Øremerket særskilt tildeling til nye faste årsverk knyttet til rehabilitering og til dagplasser for personer med demens.</a:t>
          </a:r>
        </a:p>
        <a:p>
          <a:r>
            <a:rPr lang="nb-NO" sz="1100" b="0">
              <a:solidFill>
                <a:schemeClr val="dk1"/>
              </a:solidFill>
              <a:effectLst/>
              <a:latin typeface="Times New Roman" panose="02020603050405020304" pitchFamily="18" charset="0"/>
              <a:ea typeface="+mn-ea"/>
              <a:cs typeface="Times New Roman" panose="02020603050405020304" pitchFamily="18" charset="0"/>
            </a:rPr>
            <a:t> </a:t>
          </a:r>
        </a:p>
        <a:p>
          <a:r>
            <a:rPr lang="nb-NO" sz="1100" b="0" u="sng">
              <a:solidFill>
                <a:schemeClr val="dk1"/>
              </a:solidFill>
              <a:effectLst/>
              <a:latin typeface="Times New Roman" panose="02020603050405020304" pitchFamily="18" charset="0"/>
              <a:ea typeface="+mn-ea"/>
              <a:cs typeface="Times New Roman" panose="02020603050405020304" pitchFamily="18" charset="0"/>
            </a:rPr>
            <a:t>Velferdsteknologi VIS –faddere (Tilleggsinnstillingen)</a:t>
          </a:r>
          <a:r>
            <a:rPr lang="nb-NO" sz="1100" b="0">
              <a:solidFill>
                <a:schemeClr val="dk1"/>
              </a:solidFill>
              <a:effectLst/>
              <a:latin typeface="Times New Roman" panose="02020603050405020304" pitchFamily="18" charset="0"/>
              <a:ea typeface="+mn-ea"/>
              <a:cs typeface="Times New Roman" panose="02020603050405020304" pitchFamily="18" charset="0"/>
            </a:rPr>
            <a:t> ­– Tildeling til bydelene som er med i samarbeidet Velferdsteknologi i Sentrum (VIS). De siste årene har det vært etablert en fadderordning hvor en medarbeider fra hver av disse bydelene veileder øvrige bydeler. Byrådet forslår at frikjøpet av fadderordningen varer ut 2019.</a:t>
          </a:r>
        </a:p>
        <a:p>
          <a:endParaRPr lang="nb-NO" sz="1100" b="0">
            <a:solidFill>
              <a:schemeClr val="dk1"/>
            </a:solidFill>
            <a:effectLst/>
            <a:latin typeface="Times New Roman" panose="02020603050405020304" pitchFamily="18" charset="0"/>
            <a:ea typeface="+mn-ea"/>
            <a:cs typeface="Times New Roman" panose="02020603050405020304" pitchFamily="18" charset="0"/>
          </a:endParaRPr>
        </a:p>
        <a:p>
          <a:r>
            <a:rPr lang="nb-NO" sz="1100" b="0" u="sng">
              <a:solidFill>
                <a:schemeClr val="dk1"/>
              </a:solidFill>
              <a:effectLst/>
              <a:latin typeface="Times New Roman" panose="02020603050405020304" pitchFamily="18" charset="0"/>
              <a:ea typeface="+mn-ea"/>
              <a:cs typeface="Times New Roman" panose="02020603050405020304" pitchFamily="18" charset="0"/>
            </a:rPr>
            <a:t>Varmtvannsbasseng Cathinka Guldbergsenteret (Tilleggsinnstillingen)</a:t>
          </a:r>
          <a:r>
            <a:rPr lang="nb-NO" sz="1100" b="0">
              <a:solidFill>
                <a:schemeClr val="dk1"/>
              </a:solidFill>
              <a:effectLst/>
              <a:latin typeface="Times New Roman" panose="02020603050405020304" pitchFamily="18" charset="0"/>
              <a:ea typeface="+mn-ea"/>
              <a:cs typeface="Times New Roman" panose="02020603050405020304" pitchFamily="18" charset="0"/>
            </a:rPr>
            <a:t> – Tildelingen gjelder tilbudet om bassengtrening i varmtvannsbasseng ved Cathinka Guldbergsenteret og videreføres i 2019. </a:t>
          </a:r>
        </a:p>
        <a:p>
          <a:endParaRPr lang="nb-NO" sz="1100" b="0">
            <a:solidFill>
              <a:schemeClr val="dk1"/>
            </a:solidFill>
            <a:effectLst/>
            <a:latin typeface="Times New Roman" panose="02020603050405020304" pitchFamily="18" charset="0"/>
            <a:ea typeface="+mn-ea"/>
            <a:cs typeface="Times New Roman" panose="02020603050405020304" pitchFamily="18" charset="0"/>
          </a:endParaRPr>
        </a:p>
        <a:p>
          <a:r>
            <a:rPr lang="nb-NO" sz="1100" b="0" u="sng">
              <a:solidFill>
                <a:schemeClr val="dk1"/>
              </a:solidFill>
              <a:effectLst/>
              <a:latin typeface="Times New Roman" panose="02020603050405020304" pitchFamily="18" charset="0"/>
              <a:ea typeface="+mn-ea"/>
              <a:cs typeface="Times New Roman" panose="02020603050405020304" pitchFamily="18" charset="0"/>
            </a:rPr>
            <a:t>Endring egenandel uføre og AFP (Tilleggsinnstillingen)</a:t>
          </a:r>
          <a:r>
            <a:rPr lang="nb-NO" sz="1100" b="0">
              <a:solidFill>
                <a:schemeClr val="dk1"/>
              </a:solidFill>
              <a:effectLst/>
              <a:latin typeface="Times New Roman" panose="02020603050405020304" pitchFamily="18" charset="0"/>
              <a:ea typeface="+mn-ea"/>
              <a:cs typeface="Times New Roman" panose="02020603050405020304" pitchFamily="18" charset="0"/>
            </a:rPr>
            <a:t> – Virksomheter med over 50 ansatte betaler egenandel for nye uførepensjonister og førtidspensjonister (AFP 62-64 år). I samsvar med innarbeidet praksis innarbeides dette i Tilleggsinnstillingen.</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FO4 Sosiale tjenester og økonomisk sosialhjelp</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Quo vadis aktivitetssenter</a:t>
          </a:r>
          <a:r>
            <a:rPr lang="nb-NO" sz="1100">
              <a:solidFill>
                <a:schemeClr val="dk1"/>
              </a:solidFill>
              <a:effectLst/>
              <a:latin typeface="Times New Roman" panose="02020603050405020304" pitchFamily="18" charset="0"/>
              <a:ea typeface="+mn-ea"/>
              <a:cs typeface="Times New Roman" panose="02020603050405020304" pitchFamily="18" charset="0"/>
            </a:rPr>
            <a:t> - Dette er et byomfattende aktivitetssenter for innvandrerkvinner med lite eller ingen skolegang fra hjemlandet og stort behov for norskopplæring. Brukere har et heltidstilbud som delvis er norskopplæring i regi av Utdanningsetaten og delvis et aktiviseringstiltak ved to verksteder.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Bo-oppfølgingstiltak</a:t>
          </a:r>
          <a:r>
            <a:rPr lang="nb-NO" sz="1100">
              <a:solidFill>
                <a:schemeClr val="dk1"/>
              </a:solidFill>
              <a:effectLst/>
              <a:latin typeface="Times New Roman" panose="02020603050405020304" pitchFamily="18" charset="0"/>
              <a:ea typeface="+mn-ea"/>
              <a:cs typeface="Times New Roman" panose="02020603050405020304" pitchFamily="18" charset="0"/>
            </a:rPr>
            <a:t> - Tildelingen gjelder opptrapping av midler til booppfølging og tildeles etter delkriteriesett for FO4A Sosiale tjenester.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Statlig styrket rusomsorg</a:t>
          </a:r>
          <a:r>
            <a:rPr lang="nb-NO" sz="1100">
              <a:solidFill>
                <a:schemeClr val="dk1"/>
              </a:solidFill>
              <a:effectLst/>
              <a:latin typeface="Times New Roman" panose="02020603050405020304" pitchFamily="18" charset="0"/>
              <a:ea typeface="+mn-ea"/>
              <a:cs typeface="Times New Roman" panose="02020603050405020304" pitchFamily="18" charset="0"/>
            </a:rPr>
            <a:t> - I 2016 startet en betydelig opptrapping av statlig tildeling av midler til brukere i rusomsorgen. Fordeles bydelene etter delkriteriesett for FO4A Sosiale tjenester.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Yrkesrettet norskopplæring</a:t>
          </a:r>
          <a:r>
            <a:rPr lang="nb-NO" sz="1100">
              <a:solidFill>
                <a:schemeClr val="dk1"/>
              </a:solidFill>
              <a:effectLst/>
              <a:latin typeface="Times New Roman" panose="02020603050405020304" pitchFamily="18" charset="0"/>
              <a:ea typeface="+mn-ea"/>
              <a:cs typeface="Times New Roman" panose="02020603050405020304" pitchFamily="18" charset="0"/>
            </a:rPr>
            <a:t> - Tildeles etter delkriteriesett for FO4A Sosiale tjenester.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Anti-trafficking Oslo</a:t>
          </a:r>
          <a:r>
            <a:rPr lang="nb-NO" sz="1100">
              <a:solidFill>
                <a:schemeClr val="dk1"/>
              </a:solidFill>
              <a:effectLst/>
              <a:latin typeface="Times New Roman" panose="02020603050405020304" pitchFamily="18" charset="0"/>
              <a:ea typeface="+mn-ea"/>
              <a:cs typeface="Times New Roman" panose="02020603050405020304" pitchFamily="18" charset="0"/>
            </a:rPr>
            <a:t> –Tidligere kalt Oslo-piloten, er et byomfattende prosjekt for å gi sosiale tjenester til mulige ofre for menneskehandel. Tiltaket finansieres gjennom et statlig tilskudd til drift og særskilt kommunal tildeling til økonomisk sosialhjelp.</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Desentraliserte rustiltak i bydelene </a:t>
          </a:r>
          <a:r>
            <a:rPr lang="nb-NO" sz="1100">
              <a:solidFill>
                <a:schemeClr val="dk1"/>
              </a:solidFill>
              <a:effectLst/>
              <a:latin typeface="Times New Roman" panose="02020603050405020304" pitchFamily="18" charset="0"/>
              <a:ea typeface="+mn-ea"/>
              <a:cs typeface="Times New Roman" panose="02020603050405020304" pitchFamily="18" charset="0"/>
            </a:rPr>
            <a:t>- Tiltak for å opprette tilbud i bydelene for å redusere utfordringer i Oslo sentrum. Tidligere fordelt til enkeltprosjekter etter søknad. Tildeles etter delkriteriesett for FO4A Sosiale tjenester.</a:t>
          </a:r>
        </a:p>
        <a:p>
          <a:r>
            <a:rPr lang="nb-NO" sz="1100" u="none" strike="noStrike">
              <a:solidFill>
                <a:schemeClr val="dk1"/>
              </a:solidFill>
              <a:effectLst/>
              <a:latin typeface="Times New Roman" panose="02020603050405020304" pitchFamily="18" charset="0"/>
              <a:ea typeface="+mn-ea"/>
              <a:cs typeface="Times New Roman" panose="02020603050405020304" pitchFamily="18" charset="0"/>
            </a:rPr>
            <a:t>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Ruskonsulent for unge</a:t>
          </a:r>
          <a:r>
            <a:rPr lang="nb-NO" sz="1100">
              <a:solidFill>
                <a:schemeClr val="dk1"/>
              </a:solidFill>
              <a:effectLst/>
              <a:latin typeface="Times New Roman" panose="02020603050405020304" pitchFamily="18" charset="0"/>
              <a:ea typeface="+mn-ea"/>
              <a:cs typeface="Times New Roman" panose="02020603050405020304" pitchFamily="18" charset="0"/>
            </a:rPr>
            <a:t> </a:t>
          </a:r>
          <a:r>
            <a:rPr lang="nb-NO" sz="1100" baseline="0">
              <a:solidFill>
                <a:schemeClr val="dk1"/>
              </a:solidFill>
              <a:effectLst/>
              <a:latin typeface="Times New Roman" panose="02020603050405020304" pitchFamily="18" charset="0"/>
              <a:ea typeface="+mn-ea"/>
              <a:cs typeface="Times New Roman" panose="02020603050405020304" pitchFamily="18" charset="0"/>
            </a:rPr>
            <a:t> -</a:t>
          </a:r>
          <a:r>
            <a:rPr lang="nb-NO" sz="1100">
              <a:solidFill>
                <a:schemeClr val="dk1"/>
              </a:solidFill>
              <a:effectLst/>
              <a:latin typeface="Times New Roman" panose="02020603050405020304" pitchFamily="18" charset="0"/>
              <a:ea typeface="+mn-ea"/>
              <a:cs typeface="Times New Roman" panose="02020603050405020304" pitchFamily="18" charset="0"/>
            </a:rPr>
            <a:t> Tildeling for å opprette en ny ruskonsulent i hver bydel.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Boligsosiale</a:t>
          </a:r>
          <a:r>
            <a:rPr lang="nb-NO" sz="1100" u="sng" baseline="0">
              <a:solidFill>
                <a:schemeClr val="dk1"/>
              </a:solidFill>
              <a:effectLst/>
              <a:latin typeface="Times New Roman" panose="02020603050405020304" pitchFamily="18" charset="0"/>
              <a:ea typeface="+mn-ea"/>
              <a:cs typeface="Times New Roman" panose="02020603050405020304" pitchFamily="18" charset="0"/>
            </a:rPr>
            <a:t> midler:</a:t>
          </a:r>
          <a:r>
            <a:rPr lang="nb-NO" sz="1100" u="none" baseline="0">
              <a:solidFill>
                <a:schemeClr val="dk1"/>
              </a:solidFill>
              <a:effectLst/>
              <a:latin typeface="Times New Roman" panose="02020603050405020304" pitchFamily="18" charset="0"/>
              <a:ea typeface="+mn-ea"/>
              <a:cs typeface="Times New Roman" panose="02020603050405020304" pitchFamily="18" charset="0"/>
            </a:rPr>
            <a:t> - Satsing i kommunale bomiljø, blant annet trivselstiltak og beboermedvirkning.</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Inndekking av merforbruk</a:t>
          </a:r>
          <a:r>
            <a:rPr lang="nb-NO" sz="1100">
              <a:solidFill>
                <a:schemeClr val="dk1"/>
              </a:solidFill>
              <a:effectLst/>
              <a:latin typeface="Times New Roman" panose="02020603050405020304" pitchFamily="18" charset="0"/>
              <a:ea typeface="+mn-ea"/>
              <a:cs typeface="Times New Roman" panose="02020603050405020304" pitchFamily="18" charset="0"/>
            </a:rPr>
            <a:t> – Dersom en bydel har hatt et merforbruk et år må dette, i henhold til Økonomireglementet (kapittel 16, Sak 1), dekkes inn over de to påfølgende budsjettår. Raden viser hvor mye som går til inndekking av merforbruk fra 2017.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600075</xdr:colOff>
      <xdr:row>2</xdr:row>
      <xdr:rowOff>104774</xdr:rowOff>
    </xdr:from>
    <xdr:to>
      <xdr:col>12</xdr:col>
      <xdr:colOff>695324</xdr:colOff>
      <xdr:row>31</xdr:row>
      <xdr:rowOff>76199</xdr:rowOff>
    </xdr:to>
    <xdr:sp macro="" textlink="">
      <xdr:nvSpPr>
        <xdr:cNvPr id="2" name="TekstSylinder 1"/>
        <xdr:cNvSpPr txBox="1"/>
      </xdr:nvSpPr>
      <xdr:spPr>
        <a:xfrm>
          <a:off x="1362075" y="485774"/>
          <a:ext cx="8477249" cy="5495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3.1 Bydelenes kriterieandeler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3.1 viser kriteriesettene for hvert funksjonsområde og hver bydels andel av kriteriene. Datagrunnlaget for bydelenes andel av det enkelte kriterium fremgår av tabell 4.1. I tabellene er kriteriedefinisjonen i noen tilfeller forkortet. En liste over kriteriene med fullt utskrevet beskrivelse er gitt bakerst i heftet.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Hvert funksjonsområde har et sett med kriterier som brukes til å fordele den kriteriefordelte budsjettrammen. Kriteriesettene består av flere kriterier som vektes sammen til en fordelingsnøkkel. Vektene bestemmer kriterienes relative betydning i fordelingsnøkkelen. Et kriterium som fanger opp en målgruppe med et særlig stort behov for tjenester innenfor funksjonsområdet vil tillegges relativt høy vekt, mens kriterier som fanger opp mer marginale målgrupper tillegges lavere vekt. Fordelingsnøkkelen for én bydel regnes ut ved at bydelens andel av hvert kriterium multipliseres med kriteriets vekt og summeres.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For funksjonsområdene FO2B Barnevern og FO4C Økonomisk sosialhjelp inngår også bydelenes driftsutgifter i fordelingsnøkkelen. Det beregnes en kriterienøkkel på samme måte som for de øvrige funksjonsområdene, som så vektes sammen med regnskapsandelene fra siste tilgjengelige regnskapsår. I den endelige fordelingsnøkkelen teller kriteriene 80 prosent og regnskapsandelene 20 prosent.</a:t>
          </a:r>
        </a:p>
        <a:p>
          <a:r>
            <a:rPr lang="nb-NO" sz="1100">
              <a:solidFill>
                <a:schemeClr val="dk1"/>
              </a:solidFill>
              <a:effectLst/>
              <a:latin typeface="Times New Roman" panose="02020603050405020304" pitchFamily="18" charset="0"/>
              <a:ea typeface="+mn-ea"/>
              <a:cs typeface="Times New Roman" panose="02020603050405020304" pitchFamily="18" charset="0"/>
            </a:rPr>
            <a:t>Midler til funksjonsområdet FO2A Barnehager fordeles til bydelene etter faktisk antall barnehageplasser i bydelene, omregnet til heltidsplasser. I tabell 3.1 og 4.1 inngår «vektede heltidsplasser» i fordelingsnøkkelen. Denne vektingen fremgår av tabell 4.5-4.7.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676275</xdr:colOff>
      <xdr:row>2</xdr:row>
      <xdr:rowOff>85725</xdr:rowOff>
    </xdr:from>
    <xdr:to>
      <xdr:col>12</xdr:col>
      <xdr:colOff>647700</xdr:colOff>
      <xdr:row>35</xdr:row>
      <xdr:rowOff>133350</xdr:rowOff>
    </xdr:to>
    <xdr:sp macro="" textlink="">
      <xdr:nvSpPr>
        <xdr:cNvPr id="2" name="TekstSylinder 1"/>
        <xdr:cNvSpPr txBox="1"/>
      </xdr:nvSpPr>
      <xdr:spPr>
        <a:xfrm>
          <a:off x="1438275" y="466725"/>
          <a:ext cx="8353425" cy="6334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4.1 Datagrunnlag for kriterieandeler</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3.1 viser kriteriesettene for hvert funksjonsområde og bydelenes andel av hvert kriterium. I tabell 4.1 fremgår datagrunnlaget for disse andelene.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Enkelte kriterier er et produkt av antall innbyggere med et spesielt kjennetegn og en indeks. I disse tilfellene fremgår kriteriet og dets komponenter på hver sin linje i tabellen. Lavutdanningsindeks, utflyttingsindeks og dødelighetsindeks fremgår av tabell 4.2-4.4.</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Innen FO3 Helse og omsorg benyttes antall innbyggere i ulike aldersgrupper i flere av kriteriene. I utgangspunktet er det befolkningstall per 01.01.2018 fra SSB som ligger til grunn for innbyggertallene i bydelene. For innbyggere som er 67 år og over, og som bor på sykehjem eller annen institusjon, er det personens bostedsbydel før flytting til institusjonen som avgjør hvilken bydel som skal betale. Hvis personens bostedsadresse endres til institusjonens adresse kan det oppstå et avvik mellom bydel der personen har sin bostedsadresse og bydelen som har betalingsansvaret. For at bydelene skal få uttelling for innbyggerne de har betalingsansvaret for må innbyggertallene korrigeres for dette. Denne korreksjonen fremgår av en egen linje i tabell 4.1, for alle kriterier som benytter innbyggertall for aldersgrupper over 67 år.</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647700</xdr:colOff>
      <xdr:row>2</xdr:row>
      <xdr:rowOff>104775</xdr:rowOff>
    </xdr:from>
    <xdr:to>
      <xdr:col>12</xdr:col>
      <xdr:colOff>676275</xdr:colOff>
      <xdr:row>35</xdr:row>
      <xdr:rowOff>76200</xdr:rowOff>
    </xdr:to>
    <xdr:sp macro="" textlink="">
      <xdr:nvSpPr>
        <xdr:cNvPr id="2" name="TekstSylinder 1"/>
        <xdr:cNvSpPr txBox="1"/>
      </xdr:nvSpPr>
      <xdr:spPr>
        <a:xfrm>
          <a:off x="1409700" y="485775"/>
          <a:ext cx="8410575" cy="6257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4.5- 4.7 Barnehage – Vektede heltidsplasser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I fordelingsnøkkelen for funksjonsområde FO2A Barnehage, som fremgår av tabell 3.1 og 4.1, er det «Vektede heltidsplasser» som inngår. Utregningen som ligger til grunn for disse størrelsene fremgår av tabellene 4.5, 4.6 og 4.7.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Heltidsekvivalenter: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4.5 viser en oversikt over antall barn med ulik oppholdstid i kommunale barnehager, for barn i aldersgruppene 0-2 år og 3-6 år. I de to nederste linjene er disse omregnet til heltidsplasser.</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4.6 viser en oversikt over antall barn med ulik oppholdstid i private barnehager (ekskl. familiebarnehager), for barn i aldersgruppene 0-2 år og 3-6 år. I de to nederste linjene er disse omregnet til heltidsplasser.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Vektede heltidsplasser: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4.7 vekter heltidsekvivalentene fra tabell 4.5 og 4.6 om til de vektede heltidsplassene som inngår i fordelingsnøkkelen i tabell 3.1 og 4.1.</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Små barn trenger mer oppfølging enn eldre barn og derfor er småbarnsplassene dyrere. For å ta høyde for dette vektes små barn opp med en faktor som er ment å ta høyde for denne kostnadsforskjellen. Til budsjett 2019 legges det til grunn en småbarnsfaktor på 2,08, som benyttes til å regne om småbarnsplasser til plasser for større barn.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Det er også systematiske forskjeller i kostnadene ved å drive en kommunal barnehage og en privat barnehage, ettersom de private barnehagene ikke har de samme forpliktelsene knyttet til pensjon og sosiale kostnader for sine ansatte. Denne kostnadsforskjellen tas høyde for gjennom at ikke-kommunale faktoren. I budsjett 2019 er den ikke-kommunale faktoren satt til 0,95.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638174</xdr:colOff>
      <xdr:row>2</xdr:row>
      <xdr:rowOff>95249</xdr:rowOff>
    </xdr:from>
    <xdr:to>
      <xdr:col>14</xdr:col>
      <xdr:colOff>133350</xdr:colOff>
      <xdr:row>79</xdr:row>
      <xdr:rowOff>161925</xdr:rowOff>
    </xdr:to>
    <xdr:sp macro="" textlink="">
      <xdr:nvSpPr>
        <xdr:cNvPr id="2" name="TekstSylinder 1"/>
        <xdr:cNvSpPr txBox="1"/>
      </xdr:nvSpPr>
      <xdr:spPr>
        <a:xfrm>
          <a:off x="1400174" y="476249"/>
          <a:ext cx="9401176" cy="14735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Kriterieoversikt</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Kriteriesettene for hvert funksjonsområde fremgår av tabell 3.1 og 4.1. I enkelte tilfeller er kriteriebeskrivelsen forkortet. Nedenfor følger en oversikt over alle kriteriene under hvert funksjonsområde, med fullt navn. Dersom annet ikke er angitt er SSB</a:t>
          </a:r>
          <a:r>
            <a:rPr lang="nb-NO" sz="1100" baseline="0">
              <a:solidFill>
                <a:schemeClr val="dk1"/>
              </a:solidFill>
              <a:effectLst/>
              <a:latin typeface="Times New Roman" panose="02020603050405020304" pitchFamily="18" charset="0"/>
              <a:ea typeface="+mn-ea"/>
              <a:cs typeface="Times New Roman" panose="02020603050405020304" pitchFamily="18" charset="0"/>
            </a:rPr>
            <a:t> kilde for datagrunnlaget.</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FO1 Administrasjon og fellestjenester</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Basistilskudd.</a:t>
          </a:r>
        </a:p>
        <a:p>
          <a:r>
            <a:rPr lang="nb-NO" sz="1100">
              <a:solidFill>
                <a:schemeClr val="dk1"/>
              </a:solidFill>
              <a:effectLst/>
              <a:latin typeface="Times New Roman" panose="02020603050405020304" pitchFamily="18" charset="0"/>
              <a:ea typeface="+mn-ea"/>
              <a:cs typeface="Times New Roman" panose="02020603050405020304" pitchFamily="18" charset="0"/>
            </a:rPr>
            <a:t>2. Antall innbyggere per 01.01.2018. </a:t>
          </a:r>
          <a:br>
            <a:rPr lang="nb-NO" sz="1100">
              <a:solidFill>
                <a:schemeClr val="dk1"/>
              </a:solidFill>
              <a:effectLst/>
              <a:latin typeface="Times New Roman" panose="02020603050405020304" pitchFamily="18" charset="0"/>
              <a:ea typeface="+mn-ea"/>
              <a:cs typeface="Times New Roman" panose="02020603050405020304" pitchFamily="18" charset="0"/>
            </a:rPr>
          </a:br>
          <a:r>
            <a:rPr lang="nb-NO" sz="1100" i="1">
              <a:solidFill>
                <a:schemeClr val="dk1"/>
              </a:solidFill>
              <a:effectLst/>
              <a:latin typeface="Times New Roman" panose="02020603050405020304" pitchFamily="18" charset="0"/>
              <a:ea typeface="+mn-ea"/>
              <a:cs typeface="Times New Roman" panose="02020603050405020304" pitchFamily="18" charset="0"/>
            </a:rPr>
            <a:t>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FO2A Barnehager - kommunale </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Vektede heltidsplasser, 0-2 år per 15.12.2017. Beregning fremgår av tabell 4.5 - 4.7. </a:t>
          </a:r>
        </a:p>
        <a:p>
          <a:r>
            <a:rPr lang="nb-NO" sz="1100">
              <a:solidFill>
                <a:schemeClr val="dk1"/>
              </a:solidFill>
              <a:effectLst/>
              <a:latin typeface="Times New Roman" panose="02020603050405020304" pitchFamily="18" charset="0"/>
              <a:ea typeface="+mn-ea"/>
              <a:cs typeface="Times New Roman" panose="02020603050405020304" pitchFamily="18" charset="0"/>
            </a:rPr>
            <a:t>2. Vektede heltidsplasser, 3-6 år per 15.12.2017. Beregning fremgår av tabell 4.5 - 4.7.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FO2A Barnehager - Ordinære ikke-kommunale </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Vektede heltidsplasser, 0-2 år per 15.12.2017. Beregning fremgår av tabell 4.5 - 4.7. </a:t>
          </a:r>
        </a:p>
        <a:p>
          <a:r>
            <a:rPr lang="nb-NO" sz="1100">
              <a:solidFill>
                <a:schemeClr val="dk1"/>
              </a:solidFill>
              <a:effectLst/>
              <a:latin typeface="Times New Roman" panose="02020603050405020304" pitchFamily="18" charset="0"/>
              <a:ea typeface="+mn-ea"/>
              <a:cs typeface="Times New Roman" panose="02020603050405020304" pitchFamily="18" charset="0"/>
            </a:rPr>
            <a:t>2. Vektede heltidsplasser, 3-6 år per 15.12.2017. Beregning fremgår av tabell 4.5 - 4.7.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FO2B Oppvekst</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FO2B Oppvekst: Delkriteriesett for barnevern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1. Antall barn 1-5 år per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2. Antall barn 6-12 år per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3. Antall unge 13-17 år per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4. Antall barn 0-17 år av enslige forsørgere * Lavutdanningsindeks per 01.01.2018. Kilde: NAV og SSB</a:t>
          </a:r>
        </a:p>
        <a:p>
          <a:r>
            <a:rPr lang="nb-NO" sz="1100">
              <a:solidFill>
                <a:schemeClr val="dk1"/>
              </a:solidFill>
              <a:effectLst/>
              <a:latin typeface="Times New Roman" panose="02020603050405020304" pitchFamily="18" charset="0"/>
              <a:ea typeface="+mn-ea"/>
              <a:cs typeface="Times New Roman" panose="02020603050405020304" pitchFamily="18" charset="0"/>
            </a:rPr>
            <a:t>5. Antall husholdninger med enslig forsørger og 3 barn eller fler. 01.01.2017                                                                                                                                        </a:t>
          </a:r>
        </a:p>
        <a:p>
          <a:r>
            <a:rPr lang="nb-NO" sz="1100">
              <a:solidFill>
                <a:schemeClr val="dk1"/>
              </a:solidFill>
              <a:effectLst/>
              <a:latin typeface="Times New Roman" panose="02020603050405020304" pitchFamily="18" charset="0"/>
              <a:ea typeface="+mn-ea"/>
              <a:cs typeface="Times New Roman" panose="02020603050405020304" pitchFamily="18" charset="0"/>
            </a:rPr>
            <a:t>6. Antall innbyggere 0-22 år med ikke-vestlig 1. generasjon bakgrunn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7. Antall innbyggere 0-12 år med ikke-vestlig 2. generasjon bakgrunn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8. Kommunalt disponerte utleieboliger, kun 2-roms og større 01.01.2018. Kilde: Boligbygg Oslo KF                                                                                                                                                                                                                                                                                                 </a:t>
          </a:r>
        </a:p>
        <a:p>
          <a:r>
            <a:rPr lang="nb-NO" sz="1100">
              <a:solidFill>
                <a:schemeClr val="dk1"/>
              </a:solidFill>
              <a:effectLst/>
              <a:latin typeface="Times New Roman" panose="02020603050405020304" pitchFamily="18" charset="0"/>
              <a:ea typeface="+mn-ea"/>
              <a:cs typeface="Times New Roman" panose="02020603050405020304" pitchFamily="18" charset="0"/>
            </a:rPr>
            <a:t>9. Antall husholdninger med barn under 18 år med inntekt under 60 % av median (EU skala) og brutto finanskapital per forbruksenhet under 1G,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10. Elever som ikke har fullført videregående opplæring i løpet av 5 år, gj.sn. 2016-2017. </a:t>
          </a:r>
        </a:p>
        <a:p>
          <a:r>
            <a:rPr lang="nb-NO" sz="1100">
              <a:solidFill>
                <a:schemeClr val="dk1"/>
              </a:solidFill>
              <a:effectLst/>
              <a:latin typeface="Times New Roman" panose="02020603050405020304" pitchFamily="18" charset="0"/>
              <a:ea typeface="+mn-ea"/>
              <a:cs typeface="Times New Roman" panose="02020603050405020304" pitchFamily="18" charset="0"/>
            </a:rPr>
            <a:t>11. Antall foreldre med medisinuttak for tung psykiatri, gj.sn. 2014-2016. Kilde: Reseptregisteret (NorPD) ved Folkehelseinstituttet</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FO2B Oppvekst: Delkriteriesett for aktivitetstilbud, skolehelsetjeneste og helsestasjon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1. Antall fødte 2017. </a:t>
          </a:r>
        </a:p>
        <a:p>
          <a:r>
            <a:rPr lang="nb-NO" sz="1100">
              <a:solidFill>
                <a:schemeClr val="dk1"/>
              </a:solidFill>
              <a:effectLst/>
              <a:latin typeface="Times New Roman" panose="02020603050405020304" pitchFamily="18" charset="0"/>
              <a:ea typeface="+mn-ea"/>
              <a:cs typeface="Times New Roman" panose="02020603050405020304" pitchFamily="18" charset="0"/>
            </a:rPr>
            <a:t>2. Antall barn 1-5 år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3. Antall barn 6-12 år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4. Antall unge 13-17 år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5. Antall barn 0-17 år av enslige forsørgere * Lavutdanningsindeks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6. Antall innbyggere 0-22 år med ikke-vestlig 1. generasjon bakgrunn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7. Antall husholdninger med barn under 18 år med inntekt under 60 % av median (EU skala) og brutto finanskapital per forbruksenhet under 1G,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8. Elever som ikke har fullført videregående opplæring i løpet av 5 år, gj.sn. 2016-2017.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FO3 Helse og omsorg</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Antall hjelpestønadsmottakere 0-17 år, sats 2-4, 01.01.2018. Kilde: NAV</a:t>
          </a:r>
        </a:p>
        <a:p>
          <a:r>
            <a:rPr lang="nb-NO" sz="1100">
              <a:solidFill>
                <a:schemeClr val="dk1"/>
              </a:solidFill>
              <a:effectLst/>
              <a:latin typeface="Times New Roman" panose="02020603050405020304" pitchFamily="18" charset="0"/>
              <a:ea typeface="+mn-ea"/>
              <a:cs typeface="Times New Roman" panose="02020603050405020304" pitchFamily="18" charset="0"/>
            </a:rPr>
            <a:t>2. Antall innbyggere 18-66 år ufør og enslig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3. Antall innbyggere 18-66 år hjelpestønad og ufør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4. Antall innbyggere 50-66 år 01.01.2018 * Dødelighetsindeks. </a:t>
          </a:r>
        </a:p>
        <a:p>
          <a:r>
            <a:rPr lang="nb-NO" sz="1100">
              <a:solidFill>
                <a:schemeClr val="dk1"/>
              </a:solidFill>
              <a:effectLst/>
              <a:latin typeface="Times New Roman" panose="02020603050405020304" pitchFamily="18" charset="0"/>
              <a:ea typeface="+mn-ea"/>
              <a:cs typeface="Times New Roman" panose="02020603050405020304" pitchFamily="18" charset="0"/>
            </a:rPr>
            <a:t>5. Antall brukere med statlig refusjon for ressurskrevende tjenester. </a:t>
          </a:r>
          <a:r>
            <a:rPr lang="nb-NO" sz="1100" i="1">
              <a:solidFill>
                <a:schemeClr val="dk1"/>
              </a:solidFill>
              <a:effectLst/>
              <a:latin typeface="Times New Roman" panose="02020603050405020304" pitchFamily="18" charset="0"/>
              <a:ea typeface="+mn-ea"/>
              <a:cs typeface="Times New Roman" panose="02020603050405020304" pitchFamily="18" charset="0"/>
            </a:rPr>
            <a:t>Dette tallet fremgår av en sammenvekting av psykisk utviklingshemmede brukere over 16 år og andre brukere med statlig refusjon for ressurskrevende tjenester, der førstnevnte inngår med vekt lik 1,5 mens andre brukere inngår med vekt lik 1,0. </a:t>
          </a:r>
          <a:r>
            <a:rPr lang="nb-NO" sz="1100" i="0">
              <a:solidFill>
                <a:schemeClr val="dk1"/>
              </a:solidFill>
              <a:effectLst/>
              <a:latin typeface="Times New Roman" panose="02020603050405020304" pitchFamily="18" charset="0"/>
              <a:ea typeface="+mn-ea"/>
              <a:cs typeface="Times New Roman" panose="02020603050405020304" pitchFamily="18" charset="0"/>
            </a:rPr>
            <a:t>Kilde: Helsedirektoratet.</a:t>
          </a:r>
        </a:p>
        <a:p>
          <a:r>
            <a:rPr lang="nb-NO" sz="1100">
              <a:solidFill>
                <a:schemeClr val="dk1"/>
              </a:solidFill>
              <a:effectLst/>
              <a:latin typeface="Times New Roman" panose="02020603050405020304" pitchFamily="18" charset="0"/>
              <a:ea typeface="+mn-ea"/>
              <a:cs typeface="Times New Roman" panose="02020603050405020304" pitchFamily="18" charset="0"/>
            </a:rPr>
            <a:t>6. Antall innbyggere 18-66 år med medisinuttak for tung psykiatri, gj.sn. 2014-2016. Kilde: Reseptregisteret (NorPD) ved Folkehelseinstituttet</a:t>
          </a:r>
        </a:p>
        <a:p>
          <a:r>
            <a:rPr lang="nb-NO" sz="1100">
              <a:solidFill>
                <a:schemeClr val="dk1"/>
              </a:solidFill>
              <a:effectLst/>
              <a:latin typeface="Times New Roman" panose="02020603050405020304" pitchFamily="18" charset="0"/>
              <a:ea typeface="+mn-ea"/>
              <a:cs typeface="Times New Roman" panose="02020603050405020304" pitchFamily="18" charset="0"/>
            </a:rPr>
            <a:t>7. Antall innbyggere 67-79 år 01.01.2018 * Dødelighetsindeks.  </a:t>
          </a:r>
        </a:p>
        <a:p>
          <a:r>
            <a:rPr lang="nb-NO" sz="1100">
              <a:solidFill>
                <a:schemeClr val="dk1"/>
              </a:solidFill>
              <a:effectLst/>
              <a:latin typeface="Times New Roman" panose="02020603050405020304" pitchFamily="18" charset="0"/>
              <a:ea typeface="+mn-ea"/>
              <a:cs typeface="Times New Roman" panose="02020603050405020304" pitchFamily="18" charset="0"/>
            </a:rPr>
            <a:t>8. Antall ikke gifte personer 67-79 år justert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9. Antall personer 80-89 år justert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10. Antall ikke gifte personer 80-89 år justert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11. Antall personer 90+ år justert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12. Antall personer med lav utdanning 67+ år bydel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13A. Antall innbyggere 67+ år med medisinuttak for kreft, gj.sn. 2014-2016. Kilde: Reseptregisteret (NorPD) ved Folkehelseinstituttet</a:t>
          </a:r>
        </a:p>
        <a:p>
          <a:r>
            <a:rPr lang="nb-NO" sz="1100">
              <a:solidFill>
                <a:schemeClr val="dk1"/>
              </a:solidFill>
              <a:effectLst/>
              <a:latin typeface="Times New Roman" panose="02020603050405020304" pitchFamily="18" charset="0"/>
              <a:ea typeface="+mn-ea"/>
              <a:cs typeface="Times New Roman" panose="02020603050405020304" pitchFamily="18" charset="0"/>
            </a:rPr>
            <a:t>13B. Antall innbyggere 67+ år med medisinuttak for lett psykiatri, gj.sn. 2014-2016. Kilde: Reseptregisteret (NorPD) ved Folkehelseinstituttet</a:t>
          </a:r>
        </a:p>
        <a:p>
          <a:r>
            <a:rPr lang="nb-NO" sz="1100">
              <a:solidFill>
                <a:schemeClr val="dk1"/>
              </a:solidFill>
              <a:effectLst/>
              <a:latin typeface="Times New Roman" panose="02020603050405020304" pitchFamily="18" charset="0"/>
              <a:ea typeface="+mn-ea"/>
              <a:cs typeface="Times New Roman" panose="02020603050405020304" pitchFamily="18" charset="0"/>
            </a:rPr>
            <a:t>13C. Antall innbyggere 67+ år med medisinuttak for tung psykiatri, gj.sn. 2014-2016. Kilde: Reseptregisteret (NorPD) ved Folkehelseinstituttet</a:t>
          </a:r>
        </a:p>
        <a:p>
          <a:r>
            <a:rPr lang="nb-NO" sz="1100" b="1">
              <a:solidFill>
                <a:schemeClr val="dk1"/>
              </a:solidFill>
              <a:effectLst/>
              <a:latin typeface="Times New Roman" panose="02020603050405020304" pitchFamily="18" charset="0"/>
              <a:ea typeface="+mn-ea"/>
              <a:cs typeface="Times New Roman" panose="02020603050405020304" pitchFamily="18" charset="0"/>
            </a:rPr>
            <a:t>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FO4A Sosiale tjenester</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Antall innbyggere 20-66 år i husholdninger der hovedinntektstaker har lav utdanning og årlig lavinntekt (EU-skala 60 %),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2. Antall innbyggere i husholdninger som har barn under 18 år, med inntekt under 60 % av median (EU-skala) og brutto finanskapital per forbruksenhet under 1G. Landbakgrunn Asia, Afrika, mv. Inntektsår 2016.</a:t>
          </a:r>
        </a:p>
        <a:p>
          <a:r>
            <a:rPr lang="nb-NO" sz="1100">
              <a:solidFill>
                <a:schemeClr val="dk1"/>
              </a:solidFill>
              <a:effectLst/>
              <a:latin typeface="Times New Roman" panose="02020603050405020304" pitchFamily="18" charset="0"/>
              <a:ea typeface="+mn-ea"/>
              <a:cs typeface="Times New Roman" panose="02020603050405020304" pitchFamily="18" charset="0"/>
            </a:rPr>
            <a:t>3. Antall innbyggere 18-67 år med ikke-vestlig 1. generasjon bakgrunn 01.01.2018.</a:t>
          </a:r>
        </a:p>
        <a:p>
          <a:r>
            <a:rPr lang="nb-NO" sz="1100">
              <a:solidFill>
                <a:schemeClr val="dk1"/>
              </a:solidFill>
              <a:effectLst/>
              <a:latin typeface="Times New Roman" panose="02020603050405020304" pitchFamily="18" charset="0"/>
              <a:ea typeface="+mn-ea"/>
              <a:cs typeface="Times New Roman" panose="02020603050405020304" pitchFamily="18" charset="0"/>
            </a:rPr>
            <a:t>4. Antall husholdninger med barn under 18 år, inntekt under 60 % av median (EU-skala) og brutto finanskapital per forbruksenhet under 1G,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5. Antall kommunalt disponerte utleieboliger (inkl. 1-roms) 01.01.2018. Kilde: Boligbygg Oslo KF og SSB.</a:t>
          </a:r>
        </a:p>
        <a:p>
          <a:r>
            <a:rPr lang="nb-NO" sz="1100">
              <a:solidFill>
                <a:schemeClr val="dk1"/>
              </a:solidFill>
              <a:effectLst/>
              <a:latin typeface="Times New Roman" panose="02020603050405020304" pitchFamily="18" charset="0"/>
              <a:ea typeface="+mn-ea"/>
              <a:cs typeface="Times New Roman" panose="02020603050405020304" pitchFamily="18" charset="0"/>
            </a:rPr>
            <a:t>6. Antall innbyggere 18 år og eldre som utløser 2.-5. års integreringstilskudd (siste års data fra 2017). Kilde: Velferdsetaten, Oslo kommune.</a:t>
          </a:r>
        </a:p>
        <a:p>
          <a:r>
            <a:rPr lang="nb-NO" sz="1100">
              <a:solidFill>
                <a:schemeClr val="dk1"/>
              </a:solidFill>
              <a:effectLst/>
              <a:latin typeface="Times New Roman" panose="02020603050405020304" pitchFamily="18" charset="0"/>
              <a:ea typeface="+mn-ea"/>
              <a:cs typeface="Times New Roman" panose="02020603050405020304" pitchFamily="18" charset="0"/>
            </a:rPr>
            <a:t>7. Antall innbyggere 22-35 år uten fullført videregående opplæring, 2017 </a:t>
          </a:r>
        </a:p>
        <a:p>
          <a:r>
            <a:rPr lang="nb-NO" sz="1100">
              <a:solidFill>
                <a:schemeClr val="dk1"/>
              </a:solidFill>
              <a:effectLst/>
              <a:latin typeface="Times New Roman" panose="02020603050405020304" pitchFamily="18" charset="0"/>
              <a:ea typeface="+mn-ea"/>
              <a:cs typeface="Times New Roman" panose="02020603050405020304" pitchFamily="18" charset="0"/>
            </a:rPr>
            <a:t>8. Antall innbyggere 18-67 år som er fattig, enslig og arbeidsledig, inntektsår 2016.</a:t>
          </a:r>
        </a:p>
        <a:p>
          <a:r>
            <a:rPr lang="nb-NO" sz="1100">
              <a:solidFill>
                <a:schemeClr val="dk1"/>
              </a:solidFill>
              <a:effectLst/>
              <a:latin typeface="Times New Roman" panose="02020603050405020304" pitchFamily="18" charset="0"/>
              <a:ea typeface="+mn-ea"/>
              <a:cs typeface="Times New Roman" panose="02020603050405020304" pitchFamily="18" charset="0"/>
            </a:rPr>
            <a:t>9. Antall enslige forsørgere med 3 barn eller flere og inntekt under 60 % av median (EU-skala) og brutto finanskapital per forbruksenhet under 1G. Inntektsår 2016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FO4B KVP og FO4C Økonomisk sosialhjelp</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Antall ikke gifte 20-49 år 01.01.2018 * Lavutdanningsindeks * Utflyttingsindeks. </a:t>
          </a:r>
        </a:p>
        <a:p>
          <a:r>
            <a:rPr lang="nb-NO" sz="1100">
              <a:solidFill>
                <a:schemeClr val="dk1"/>
              </a:solidFill>
              <a:effectLst/>
              <a:latin typeface="Times New Roman" panose="02020603050405020304" pitchFamily="18" charset="0"/>
              <a:ea typeface="+mn-ea"/>
              <a:cs typeface="Times New Roman" panose="02020603050405020304" pitchFamily="18" charset="0"/>
            </a:rPr>
            <a:t>2. Antall enslige 20-49 år med lav inntekt (EU-60) og lav utdanning,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3. Antall innbyggere i husholdninger som har barn under 18 år, med inntekt under 60 % av median (EU-skala) og brutto finanskapital per forbruksenhet under 1G. Landbakgrunn Asia, Afrika, mv. Inntektsår 2016.</a:t>
          </a:r>
        </a:p>
        <a:p>
          <a:r>
            <a:rPr lang="nb-NO" sz="1100">
              <a:solidFill>
                <a:schemeClr val="dk1"/>
              </a:solidFill>
              <a:effectLst/>
              <a:latin typeface="Times New Roman" panose="02020603050405020304" pitchFamily="18" charset="0"/>
              <a:ea typeface="+mn-ea"/>
              <a:cs typeface="Times New Roman" panose="02020603050405020304" pitchFamily="18" charset="0"/>
            </a:rPr>
            <a:t>4. Antall innbyggere 18-67 år med ikke-vestlig 1. generasjon bakgrunn 01.01.2018.</a:t>
          </a:r>
        </a:p>
        <a:p>
          <a:r>
            <a:rPr lang="nb-NO" sz="1100">
              <a:solidFill>
                <a:schemeClr val="dk1"/>
              </a:solidFill>
              <a:effectLst/>
              <a:latin typeface="Times New Roman" panose="02020603050405020304" pitchFamily="18" charset="0"/>
              <a:ea typeface="+mn-ea"/>
              <a:cs typeface="Times New Roman" panose="02020603050405020304" pitchFamily="18" charset="0"/>
            </a:rPr>
            <a:t>5. Antall husholdninger med barn under 18 år med inntekt under 60 % av median (EU-skala) og brutto finanskapital per forbruksenhet under 1G,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6. Antall kommunalt disponerte utleieboliger (inkl. 1-roms) 01.01.2018. Kilde: Boligbygg Oslo KF og SSB. </a:t>
          </a:r>
        </a:p>
        <a:p>
          <a:r>
            <a:rPr lang="nb-NO" sz="1100">
              <a:solidFill>
                <a:schemeClr val="dk1"/>
              </a:solidFill>
              <a:effectLst/>
              <a:latin typeface="Times New Roman" panose="02020603050405020304" pitchFamily="18" charset="0"/>
              <a:ea typeface="+mn-ea"/>
              <a:cs typeface="Times New Roman" panose="02020603050405020304" pitchFamily="18" charset="0"/>
            </a:rPr>
            <a:t>7. Antall innbyggere 22-35 år uten fullført videregående opplæring, 2017. </a:t>
          </a:r>
        </a:p>
        <a:p>
          <a:r>
            <a:rPr lang="nb-NO" sz="1100">
              <a:solidFill>
                <a:schemeClr val="dk1"/>
              </a:solidFill>
              <a:effectLst/>
              <a:latin typeface="Times New Roman" panose="02020603050405020304" pitchFamily="18" charset="0"/>
              <a:ea typeface="+mn-ea"/>
              <a:cs typeface="Times New Roman" panose="02020603050405020304" pitchFamily="18" charset="0"/>
            </a:rPr>
            <a:t>8. Antall innbyggere 18-67 år som er fattig, enslig og arbeidsledig,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9. Antall enslige forsørgere med 3 barn eller flere, inntekt under 60 % av median (EU-skala) og brutto finanskapital per forbruksenhet under 1G,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D4" sqref="D4"/>
    </sheetView>
  </sheetViews>
  <sheetFormatPr baseColWidth="10" defaultRowHeight="15" x14ac:dyDescent="0.25"/>
  <cols>
    <col min="1" max="16384" width="11.42578125" style="485"/>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4"/>
  <sheetViews>
    <sheetView zoomScale="85" zoomScaleNormal="85" workbookViewId="0">
      <selection activeCell="B2" sqref="B2"/>
    </sheetView>
  </sheetViews>
  <sheetFormatPr baseColWidth="10" defaultRowHeight="15" x14ac:dyDescent="0.25"/>
  <cols>
    <col min="1" max="1" width="57.140625" style="15" customWidth="1"/>
    <col min="2" max="2" width="21" style="15" customWidth="1"/>
    <col min="3" max="11" width="20.85546875" style="15" customWidth="1"/>
    <col min="12" max="12" width="26" style="15" customWidth="1"/>
    <col min="13" max="16384" width="11.42578125" style="15"/>
  </cols>
  <sheetData>
    <row r="1" spans="1:28" x14ac:dyDescent="0.25">
      <c r="A1" s="29"/>
      <c r="B1" s="29"/>
      <c r="C1" s="29"/>
      <c r="D1" s="29"/>
      <c r="E1" s="29"/>
      <c r="F1" s="29"/>
      <c r="G1" s="29"/>
      <c r="H1" s="29"/>
      <c r="I1" s="29"/>
      <c r="J1" s="29"/>
      <c r="K1" s="29"/>
      <c r="L1" s="29"/>
      <c r="M1" s="29"/>
      <c r="N1" s="29"/>
      <c r="O1" s="29"/>
    </row>
    <row r="2" spans="1:28" ht="23.25" x14ac:dyDescent="0.35">
      <c r="A2" s="187" t="s">
        <v>195</v>
      </c>
      <c r="B2" s="187" t="s">
        <v>0</v>
      </c>
      <c r="C2" s="29"/>
      <c r="D2" s="29"/>
      <c r="E2" s="29"/>
      <c r="F2" s="29"/>
      <c r="G2" s="29"/>
      <c r="H2" s="29"/>
      <c r="I2" s="29"/>
      <c r="J2" s="29"/>
      <c r="K2" s="29"/>
      <c r="L2" s="29"/>
      <c r="M2" s="29"/>
      <c r="N2" s="29"/>
      <c r="O2" s="29"/>
    </row>
    <row r="3" spans="1:28" ht="23.25" x14ac:dyDescent="0.35">
      <c r="A3" s="187"/>
      <c r="B3" s="29"/>
      <c r="C3" s="29"/>
      <c r="D3" s="29"/>
      <c r="E3" s="29"/>
      <c r="F3" s="29"/>
      <c r="G3" s="29"/>
      <c r="H3" s="29"/>
      <c r="I3" s="29"/>
      <c r="J3" s="29"/>
      <c r="K3" s="29"/>
      <c r="L3" s="29"/>
      <c r="M3" s="29"/>
      <c r="N3" s="29"/>
      <c r="O3" s="29"/>
      <c r="W3" s="205">
        <v>1</v>
      </c>
    </row>
    <row r="4" spans="1:28" ht="15.75" thickBot="1" x14ac:dyDescent="0.3">
      <c r="A4" s="196"/>
      <c r="B4" s="196"/>
      <c r="C4" s="196"/>
      <c r="D4" s="196"/>
      <c r="E4" s="196"/>
      <c r="F4" s="196"/>
      <c r="G4" s="196"/>
      <c r="H4" s="196"/>
      <c r="I4" s="196"/>
      <c r="J4" s="196"/>
      <c r="K4" s="196"/>
      <c r="L4" s="29"/>
      <c r="M4" s="29"/>
      <c r="N4" s="29"/>
      <c r="O4" s="29"/>
      <c r="W4" s="205">
        <v>2</v>
      </c>
    </row>
    <row r="5" spans="1:28" s="139" customFormat="1" ht="60" x14ac:dyDescent="0.25">
      <c r="A5" s="407"/>
      <c r="B5" s="191" t="s">
        <v>196</v>
      </c>
      <c r="C5" s="375" t="s">
        <v>10</v>
      </c>
      <c r="D5" s="376" t="s">
        <v>1</v>
      </c>
      <c r="E5" s="377" t="s">
        <v>191</v>
      </c>
      <c r="F5" s="378" t="s">
        <v>31</v>
      </c>
      <c r="G5" s="378" t="s">
        <v>251</v>
      </c>
      <c r="H5" s="379" t="s">
        <v>3</v>
      </c>
      <c r="I5" s="380" t="s">
        <v>122</v>
      </c>
      <c r="J5" s="380" t="s">
        <v>123</v>
      </c>
      <c r="K5" s="380" t="s">
        <v>42</v>
      </c>
      <c r="L5" s="438" t="s">
        <v>124</v>
      </c>
      <c r="M5" s="186"/>
      <c r="N5" s="29"/>
      <c r="O5" s="29"/>
      <c r="W5" s="205">
        <v>3</v>
      </c>
    </row>
    <row r="6" spans="1:28" s="131" customFormat="1" x14ac:dyDescent="0.25">
      <c r="A6" s="408" t="str">
        <f>'Tabell 2.2'!A5</f>
        <v>Bydelsfordelt Dok3 2018</v>
      </c>
      <c r="B6" s="374">
        <f>HLOOKUP($B$2,'Tabell 2.2'!$D$2:$S$205,W6,FALSE)</f>
        <v>22078397.146880306</v>
      </c>
      <c r="C6" s="374">
        <f>HLOOKUP($B$2,'Tabell 2.2'!$D$2:$S$205,W26,FALSE)</f>
        <v>187986.47803396182</v>
      </c>
      <c r="D6" s="374">
        <f>HLOOKUP($B$2,'Tabell 2.2'!$D$2:$S$205,W44,FALSE)</f>
        <v>6323111.1377386982</v>
      </c>
      <c r="E6" s="374">
        <f>HLOOKUP($B$2,'Tabell 2.2'!$D$2:$S$205,W59,FALSE)</f>
        <v>2851871.0976339392</v>
      </c>
      <c r="F6" s="374">
        <f>HLOOKUP($B$2,'Tabell 2.2'!$D$2:$S$205,W77,FALSE)</f>
        <v>2048244.7012727764</v>
      </c>
      <c r="G6" s="374">
        <f>HLOOKUP($B$2,'Tabell 2.2'!$D$2:$S$205,W95,FALSE)</f>
        <v>803626.3963611637</v>
      </c>
      <c r="H6" s="374">
        <f>HLOOKUP($B$2,'Tabell 2.2'!$D$2:$S$205,W113,FALSE)</f>
        <v>9770503.7042404432</v>
      </c>
      <c r="I6" s="374">
        <f>HLOOKUP($B$2,'Tabell 2.2'!$D$2:$S$205,W131,FALSE)</f>
        <v>1195205.0806267904</v>
      </c>
      <c r="J6" s="374">
        <f>HLOOKUP($B$2,'Tabell 2.2'!$D$2:$S$205,W149,FALSE)</f>
        <v>442565.64860647195</v>
      </c>
      <c r="K6" s="374">
        <f>HLOOKUP($B$2,'Tabell 2.2'!$D$2:$S$205,W167,FALSE)</f>
        <v>1355160</v>
      </c>
      <c r="L6" s="374">
        <f>HLOOKUP($B$2,'Tabell 2.2'!$D$2:$S$205,W187,FALSE)</f>
        <v>-48006</v>
      </c>
      <c r="M6" s="220"/>
      <c r="N6" s="220"/>
      <c r="O6" s="29"/>
      <c r="W6" s="205">
        <v>4</v>
      </c>
    </row>
    <row r="7" spans="1:28" s="131" customFormat="1" x14ac:dyDescent="0.25">
      <c r="A7" s="402" t="str">
        <f>'Tabell 2.2'!A6</f>
        <v>Effekt av oppdaterte kriterieandeler</v>
      </c>
      <c r="B7" s="402">
        <f>HLOOKUP($B$2,'Tabell 2.2'!$D$2:$S$205,W7,FALSE)</f>
        <v>1.2277392933323371E-9</v>
      </c>
      <c r="C7" s="402">
        <f>HLOOKUP($B$2,'Tabell 2.2'!$D$2:$S$205,W27,FALSE)</f>
        <v>0</v>
      </c>
      <c r="D7" s="402"/>
      <c r="E7" s="402">
        <f>HLOOKUP($B$2,'Tabell 2.2'!$D$2:$S$205,W60,FALSE)</f>
        <v>-1.8826540326699615E-10</v>
      </c>
      <c r="F7" s="402">
        <f>HLOOKUP($B$2,'Tabell 2.2'!$D$2:$S$205,W78,FALSE)</f>
        <v>-5.4975670188121164E-10</v>
      </c>
      <c r="G7" s="402">
        <f>HLOOKUP($B$2,'Tabell 2.2'!$D$2:$S$205,W96,FALSE)</f>
        <v>-3.1825884110245112E-10</v>
      </c>
      <c r="H7" s="402">
        <f>HLOOKUP($B$2,'Tabell 2.2'!$D$2:$S$205,W114,FALSE)</f>
        <v>1.3531123352564761E-9</v>
      </c>
      <c r="I7" s="402">
        <f>HLOOKUP($B$2,'Tabell 2.2'!$D$2:$S$205,W132,FALSE)</f>
        <v>0</v>
      </c>
      <c r="J7" s="402">
        <f>HLOOKUP($B$2,'Tabell 2.2'!$D$2:$S$205,W150,FALSE)</f>
        <v>6.289236134285715E-11</v>
      </c>
      <c r="K7" s="402">
        <f>HLOOKUP($B$2,'Tabell 2.2'!$D$2:$S$205,W168,FALSE)</f>
        <v>0</v>
      </c>
      <c r="L7" s="402">
        <v>0</v>
      </c>
      <c r="M7" s="220"/>
      <c r="N7" s="220"/>
      <c r="O7" s="29"/>
      <c r="P7" s="195"/>
      <c r="Q7" s="195"/>
      <c r="R7" s="195"/>
      <c r="S7" s="195"/>
      <c r="T7" s="195"/>
      <c r="U7" s="195"/>
      <c r="V7" s="195"/>
      <c r="W7" s="205">
        <v>5</v>
      </c>
      <c r="X7" s="195"/>
      <c r="Y7" s="195"/>
      <c r="Z7" s="195"/>
      <c r="AA7" s="195"/>
      <c r="AB7" s="195"/>
    </row>
    <row r="8" spans="1:28" s="131" customFormat="1" x14ac:dyDescent="0.25">
      <c r="A8" s="403" t="str">
        <f>'Tabell 2.2'!A7</f>
        <v>Effekt av oppdaterte regnskapsandeler</v>
      </c>
      <c r="B8" s="403">
        <f>HLOOKUP($B$2,'Tabell 2.2'!$D$2:$S$205,W8,FALSE)</f>
        <v>-6.9121597334742546E-11</v>
      </c>
      <c r="C8" s="403">
        <f>HLOOKUP($B$2,'Tabell 2.2'!$D$2:$S$205,W28,FALSE)</f>
        <v>0</v>
      </c>
      <c r="D8" s="403"/>
      <c r="E8" s="403">
        <f>HLOOKUP($B$2,'Tabell 2.2'!$D$2:$S$205,W61,FALSE)</f>
        <v>-6.9121597334742546E-11</v>
      </c>
      <c r="F8" s="403">
        <f>HLOOKUP($B$2,'Tabell 2.2'!$D$2:$S$205,W79,FALSE)</f>
        <v>0</v>
      </c>
      <c r="G8" s="403">
        <f>HLOOKUP($B$2,'Tabell 2.2'!$D$2:$S$205,W97,FALSE)</f>
        <v>0</v>
      </c>
      <c r="H8" s="403">
        <f>HLOOKUP($B$2,'Tabell 2.2'!$D$2:$S$205,W115,FALSE)</f>
        <v>0</v>
      </c>
      <c r="I8" s="403">
        <f>HLOOKUP($B$2,'Tabell 2.2'!$D$2:$S$205,W133,FALSE)</f>
        <v>0</v>
      </c>
      <c r="J8" s="403">
        <f>HLOOKUP($B$2,'Tabell 2.2'!$D$2:$S$205,W151,FALSE)</f>
        <v>0</v>
      </c>
      <c r="K8" s="403">
        <f>HLOOKUP($B$2,'Tabell 2.2'!$D$2:$S$205,W169,FALSE)</f>
        <v>0</v>
      </c>
      <c r="L8" s="403">
        <v>0</v>
      </c>
      <c r="M8" s="220"/>
      <c r="N8" s="220"/>
      <c r="O8" s="29"/>
      <c r="P8" s="195"/>
      <c r="Q8" s="195"/>
      <c r="R8" s="195"/>
      <c r="S8" s="195"/>
      <c r="T8" s="195"/>
      <c r="U8" s="195"/>
      <c r="V8" s="195"/>
      <c r="W8" s="205">
        <v>6</v>
      </c>
      <c r="X8" s="195"/>
      <c r="Y8" s="195"/>
      <c r="Z8" s="195"/>
      <c r="AA8" s="195"/>
      <c r="AB8" s="195"/>
    </row>
    <row r="9" spans="1:28" s="131" customFormat="1" x14ac:dyDescent="0.25">
      <c r="A9" s="404" t="str">
        <f>'Tabell 2.2'!A8</f>
        <v>Effekt av endringer i fordelingssystemet</v>
      </c>
      <c r="B9" s="404">
        <f>HLOOKUP($B$2,'Tabell 2.2'!$D$2:$S$205,W9,FALSE)</f>
        <v>4.4549404501118375E-10</v>
      </c>
      <c r="C9" s="404">
        <f>HLOOKUP($B$2,'Tabell 2.2'!$D$2:$S$205,W29,FALSE)</f>
        <v>0</v>
      </c>
      <c r="D9" s="404"/>
      <c r="E9" s="404">
        <f>HLOOKUP($B$2,'Tabell 2.2'!$D$2:$S$205,W62,FALSE)</f>
        <v>0</v>
      </c>
      <c r="F9" s="404">
        <f>HLOOKUP($B$2,'Tabell 2.2'!$D$2:$S$205,W80,FALSE)</f>
        <v>0</v>
      </c>
      <c r="G9" s="404">
        <f>HLOOKUP($B$2,'Tabell 2.2'!$D$2:$S$205,W98,FALSE)</f>
        <v>0</v>
      </c>
      <c r="H9" s="404">
        <f>HLOOKUP($B$2,'Tabell 2.2'!$D$2:$S$205,W116,FALSE)</f>
        <v>0</v>
      </c>
      <c r="I9" s="404">
        <f>HLOOKUP($B$2,'Tabell 2.2'!$D$2:$S$205,W134,FALSE)</f>
        <v>0</v>
      </c>
      <c r="J9" s="404">
        <f>HLOOKUP($B$2,'Tabell 2.2'!$D$2:$S$205,W152,FALSE)</f>
        <v>6.289236134285715E-11</v>
      </c>
      <c r="K9" s="404">
        <f>HLOOKUP($B$2,'Tabell 2.2'!$D$2:$S$205,W170,FALSE)</f>
        <v>3.826016836683266E-10</v>
      </c>
      <c r="L9" s="404">
        <v>0</v>
      </c>
      <c r="M9" s="220"/>
      <c r="N9" s="220"/>
      <c r="O9" s="220"/>
      <c r="P9" s="195"/>
      <c r="Q9" s="195"/>
      <c r="R9" s="195"/>
      <c r="S9" s="195"/>
      <c r="T9" s="195"/>
      <c r="U9" s="195"/>
      <c r="V9" s="195"/>
      <c r="W9" s="205">
        <v>7</v>
      </c>
      <c r="X9" s="195"/>
      <c r="Y9" s="195"/>
      <c r="Z9" s="195"/>
      <c r="AA9" s="195"/>
      <c r="AB9" s="195"/>
    </row>
    <row r="10" spans="1:28" s="131" customFormat="1" x14ac:dyDescent="0.25">
      <c r="A10" s="405" t="str">
        <f>'Tabell 2.2'!A9</f>
        <v>Reelle endringer</v>
      </c>
      <c r="B10" s="405">
        <f>HLOOKUP($B$2,'Tabell 2.2'!$D$2:$S$205,W10,FALSE)</f>
        <v>492575.96585223399</v>
      </c>
      <c r="C10" s="405">
        <f>HLOOKUP($B$2,'Tabell 2.2'!$D$2:$S$205,W30,FALSE)</f>
        <v>-236.38752220414824</v>
      </c>
      <c r="D10" s="405">
        <f>HLOOKUP($B$2,'Tabell 2.2'!$D$2:$S$205,W45,FALSE)</f>
        <v>130168.98632047114</v>
      </c>
      <c r="E10" s="405">
        <f>HLOOKUP($B$2,'Tabell 2.2'!$D$2:$S$205,W63,FALSE)</f>
        <v>37148.275724686144</v>
      </c>
      <c r="F10" s="405">
        <f>HLOOKUP($B$2,'Tabell 2.2'!$D$2:$S$205,W81,FALSE)</f>
        <v>17021.766487514597</v>
      </c>
      <c r="G10" s="405">
        <f>HLOOKUP($B$2,'Tabell 2.2'!$D$2:$S$205,W99,FALSE)</f>
        <v>20126.475089405205</v>
      </c>
      <c r="H10" s="405">
        <f>HLOOKUP($B$2,'Tabell 2.2'!$D$2:$S$205,W117,FALSE)</f>
        <v>288013.08745336958</v>
      </c>
      <c r="I10" s="405">
        <f>HLOOKUP($B$2,'Tabell 2.2'!$D$2:$S$205,W135,FALSE)</f>
        <v>29104.728793615235</v>
      </c>
      <c r="J10" s="405">
        <f>HLOOKUP($B$2,'Tabell 2.2'!$D$2:$S$205,W153,FALSE)</f>
        <v>-1344.6907699379481</v>
      </c>
      <c r="K10" s="405">
        <f>HLOOKUP($B$2,'Tabell 2.2'!$D$2:$S$205,W171,FALSE)</f>
        <v>-12400</v>
      </c>
      <c r="L10" s="405">
        <f>L16</f>
        <v>22122</v>
      </c>
      <c r="M10" s="220"/>
      <c r="N10" s="220"/>
      <c r="O10" s="220"/>
      <c r="P10" s="195"/>
      <c r="Q10" s="195"/>
      <c r="R10" s="195"/>
      <c r="S10" s="195"/>
      <c r="T10" s="195"/>
      <c r="U10" s="195"/>
      <c r="V10" s="195"/>
      <c r="W10" s="205">
        <v>8</v>
      </c>
      <c r="X10" s="195"/>
      <c r="Y10" s="195"/>
      <c r="Z10" s="195"/>
      <c r="AA10" s="195"/>
      <c r="AB10" s="195"/>
    </row>
    <row r="11" spans="1:28" s="131" customFormat="1" x14ac:dyDescent="0.25">
      <c r="A11" s="403" t="str">
        <f>'Tabell 2.2'!A10</f>
        <v xml:space="preserve"> - herav justering for demografiske forhold</v>
      </c>
      <c r="B11" s="403">
        <f>HLOOKUP($B$2,'Tabell 2.2'!$D$2:$S$205,W11,FALSE)</f>
        <v>38000</v>
      </c>
      <c r="C11" s="403">
        <f>HLOOKUP($B$2,'Tabell 2.2'!$D$2:$S$205,W31,FALSE)</f>
        <v>0</v>
      </c>
      <c r="D11" s="403">
        <f>HLOOKUP($B$2,'Tabell 2.2'!$D$2:$S$205,W46,FALSE)</f>
        <v>0</v>
      </c>
      <c r="E11" s="403">
        <f>HLOOKUP($B$2,'Tabell 2.2'!$D$2:$S$205,W64,FALSE)</f>
        <v>17000</v>
      </c>
      <c r="F11" s="403">
        <f>HLOOKUP($B$2,'Tabell 2.2'!$D$2:$S$205,W82,FALSE)</f>
        <v>12358.485246506281</v>
      </c>
      <c r="G11" s="403">
        <f>HLOOKUP($B$2,'Tabell 2.2'!$D$2:$S$205,W100,FALSE)</f>
        <v>4641.5147534937223</v>
      </c>
      <c r="H11" s="403">
        <f>HLOOKUP($B$2,'Tabell 2.2'!$D$2:$S$205,W118,FALSE)</f>
        <v>21000</v>
      </c>
      <c r="I11" s="403">
        <f>HLOOKUP($B$2,'Tabell 2.2'!$D$2:$S$205,W136,FALSE)</f>
        <v>0</v>
      </c>
      <c r="J11" s="403">
        <f>HLOOKUP($B$2,'Tabell 2.2'!$D$2:$S$205,W154,FALSE)</f>
        <v>0</v>
      </c>
      <c r="K11" s="403">
        <f>HLOOKUP($B$2,'Tabell 2.2'!$D$2:$S$205,W172,FALSE)</f>
        <v>0</v>
      </c>
      <c r="L11" s="403">
        <v>0</v>
      </c>
      <c r="M11" s="220"/>
      <c r="N11" s="220"/>
      <c r="O11" s="220"/>
      <c r="P11" s="195"/>
      <c r="Q11" s="195"/>
      <c r="R11" s="195"/>
      <c r="S11" s="195"/>
      <c r="T11" s="195"/>
      <c r="U11" s="195"/>
      <c r="V11" s="195"/>
      <c r="W11" s="205">
        <v>9</v>
      </c>
      <c r="X11" s="195"/>
      <c r="Y11" s="195"/>
      <c r="Z11" s="195"/>
      <c r="AA11" s="195"/>
      <c r="AB11" s="195"/>
    </row>
    <row r="12" spans="1:28" s="131" customFormat="1" x14ac:dyDescent="0.25">
      <c r="A12" s="403" t="str">
        <f>'Tabell 2.2'!A11</f>
        <v xml:space="preserve"> - herav justering for andre aktivitetsnøytrale forhold</v>
      </c>
      <c r="B12" s="403">
        <f>HLOOKUP($B$2,'Tabell 2.2'!$D$2:$S$205,W12,FALSE)</f>
        <v>135013.96585223364</v>
      </c>
      <c r="C12" s="403">
        <f>HLOOKUP($B$2,'Tabell 2.2'!$D$2:$S$205,W32,FALSE)</f>
        <v>-236.38752220414824</v>
      </c>
      <c r="D12" s="403">
        <f>HLOOKUP($B$2,'Tabell 2.2'!$D$2:$S$205,W47,FALSE)</f>
        <v>61586.986320471144</v>
      </c>
      <c r="E12" s="403">
        <f>HLOOKUP($B$2,'Tabell 2.2'!$D$2:$S$205,W65,FALSE)</f>
        <v>-4901.7242753138562</v>
      </c>
      <c r="F12" s="403">
        <f>HLOOKUP($B$2,'Tabell 2.2'!$D$2:$S$205,W83,FALSE)</f>
        <v>-3557.395802443928</v>
      </c>
      <c r="G12" s="403">
        <f>HLOOKUP($B$2,'Tabell 2.2'!$D$2:$S$205,W101,FALSE)</f>
        <v>-1344.3626206362694</v>
      </c>
      <c r="H12" s="403">
        <f>HLOOKUP($B$2,'Tabell 2.2'!$D$2:$S$205,W119,FALSE)</f>
        <v>67513.087453369561</v>
      </c>
      <c r="I12" s="403">
        <f>HLOOKUP($B$2,'Tabell 2.2'!$D$2:$S$205,W137,FALSE)</f>
        <v>24796.728793615235</v>
      </c>
      <c r="J12" s="403">
        <f>HLOOKUP($B$2,'Tabell 2.2'!$D$2:$S$205,W155,FALSE)</f>
        <v>-1344.6907699379481</v>
      </c>
      <c r="K12" s="403">
        <f>HLOOKUP($B$2,'Tabell 2.2'!$D$2:$S$205,W173,FALSE)</f>
        <v>-12400</v>
      </c>
      <c r="L12" s="403">
        <v>0</v>
      </c>
      <c r="M12" s="220"/>
      <c r="N12" s="220"/>
      <c r="O12" s="220"/>
      <c r="P12" s="195"/>
      <c r="Q12" s="195"/>
      <c r="R12" s="195"/>
      <c r="S12" s="195"/>
      <c r="T12" s="195"/>
      <c r="U12" s="195"/>
      <c r="V12" s="195"/>
      <c r="W12" s="205">
        <v>10</v>
      </c>
      <c r="X12" s="195"/>
      <c r="Y12" s="195"/>
      <c r="Z12" s="195"/>
      <c r="AA12" s="195"/>
      <c r="AB12" s="195"/>
    </row>
    <row r="13" spans="1:28" s="131" customFormat="1" x14ac:dyDescent="0.25">
      <c r="A13" s="403" t="str">
        <f>'Tabell 2.2'!A12</f>
        <v xml:space="preserve"> - herav justering for engangstiltak</v>
      </c>
      <c r="B13" s="403">
        <f>HLOOKUP($B$2,'Tabell 2.2'!$D$2:$S$205,W13,FALSE)</f>
        <v>20000</v>
      </c>
      <c r="C13" s="403">
        <f>HLOOKUP($B$2,'Tabell 2.2'!$D$2:$S$205,W33,FALSE)</f>
        <v>0</v>
      </c>
      <c r="D13" s="403">
        <f>HLOOKUP($B$2,'Tabell 2.2'!$D$2:$S$205,W48,FALSE)</f>
        <v>0</v>
      </c>
      <c r="E13" s="403">
        <f>HLOOKUP($B$2,'Tabell 2.2'!$D$2:$S$205,W66,FALSE)</f>
        <v>0</v>
      </c>
      <c r="F13" s="403">
        <f>HLOOKUP($B$2,'Tabell 2.2'!$D$2:$S$205,W84,FALSE)</f>
        <v>0</v>
      </c>
      <c r="G13" s="403">
        <f>HLOOKUP($B$2,'Tabell 2.2'!$D$2:$S$205,W102,FALSE)</f>
        <v>0</v>
      </c>
      <c r="H13" s="403">
        <f>HLOOKUP($B$2,'Tabell 2.2'!$D$2:$S$205,W120,FALSE)</f>
        <v>0</v>
      </c>
      <c r="I13" s="403">
        <f>HLOOKUP($B$2,'Tabell 2.2'!$D$2:$S$205,W138,FALSE)</f>
        <v>20000</v>
      </c>
      <c r="J13" s="403">
        <f>HLOOKUP($B$2,'Tabell 2.2'!$D$2:$S$205,W156,FALSE)</f>
        <v>0</v>
      </c>
      <c r="K13" s="403">
        <f>HLOOKUP($B$2,'Tabell 2.2'!$D$2:$S$205,W174,FALSE)</f>
        <v>0</v>
      </c>
      <c r="L13" s="403">
        <v>0</v>
      </c>
      <c r="M13" s="220"/>
      <c r="N13" s="220"/>
      <c r="O13" s="220"/>
      <c r="P13" s="195"/>
      <c r="Q13" s="195"/>
      <c r="R13" s="195"/>
      <c r="S13" s="195"/>
      <c r="T13" s="195"/>
      <c r="U13" s="195"/>
      <c r="V13" s="195"/>
      <c r="W13" s="205">
        <v>11</v>
      </c>
      <c r="X13" s="195"/>
      <c r="Y13" s="195"/>
      <c r="Z13" s="195"/>
      <c r="AA13" s="195"/>
      <c r="AB13" s="195"/>
    </row>
    <row r="14" spans="1:28" s="131" customFormat="1" x14ac:dyDescent="0.25">
      <c r="A14" s="403" t="str">
        <f>'Tabell 2.2'!A13</f>
        <v xml:space="preserve"> - herav justering for oppgaveendringer mellom sektorer</v>
      </c>
      <c r="B14" s="403">
        <f>HLOOKUP($B$2,'Tabell 2.2'!$D$2:$S$205,W14,FALSE)</f>
        <v>-2100</v>
      </c>
      <c r="C14" s="403">
        <f>HLOOKUP($B$2,'Tabell 2.2'!$D$2:$S$205,W34,FALSE)</f>
        <v>0</v>
      </c>
      <c r="D14" s="403">
        <f>HLOOKUP($B$2,'Tabell 2.2'!$D$2:$S$205,W49,FALSE)</f>
        <v>2400</v>
      </c>
      <c r="E14" s="403">
        <f>HLOOKUP($B$2,'Tabell 2.2'!$D$2:$S$205,W67,FALSE)</f>
        <v>0</v>
      </c>
      <c r="F14" s="403">
        <f>HLOOKUP($B$2,'Tabell 2.2'!$D$2:$S$205,W85,FALSE)</f>
        <v>0</v>
      </c>
      <c r="G14" s="403">
        <f>HLOOKUP($B$2,'Tabell 2.2'!$D$2:$S$205,W103,FALSE)</f>
        <v>0</v>
      </c>
      <c r="H14" s="403">
        <f>HLOOKUP($B$2,'Tabell 2.2'!$D$2:$S$205,W121,FALSE)</f>
        <v>-4500</v>
      </c>
      <c r="I14" s="403">
        <f>HLOOKUP($B$2,'Tabell 2.2'!$D$2:$S$205,W139,FALSE)</f>
        <v>0</v>
      </c>
      <c r="J14" s="403">
        <f>HLOOKUP($B$2,'Tabell 2.2'!$D$2:$S$205,W157,FALSE)</f>
        <v>0</v>
      </c>
      <c r="K14" s="403">
        <f>HLOOKUP($B$2,'Tabell 2.2'!$D$2:$S$205,W175,FALSE)</f>
        <v>0</v>
      </c>
      <c r="L14" s="403">
        <v>0</v>
      </c>
      <c r="M14" s="220"/>
      <c r="N14" s="220"/>
      <c r="O14" s="220"/>
      <c r="P14" s="195"/>
      <c r="Q14" s="195"/>
      <c r="R14" s="195"/>
      <c r="S14" s="195"/>
      <c r="T14" s="195"/>
      <c r="U14" s="195"/>
      <c r="V14" s="195"/>
      <c r="W14" s="205">
        <v>12</v>
      </c>
      <c r="X14" s="195"/>
      <c r="Y14" s="195"/>
      <c r="Z14" s="195"/>
      <c r="AA14" s="195"/>
      <c r="AB14" s="195"/>
    </row>
    <row r="15" spans="1:28" s="131" customFormat="1" x14ac:dyDescent="0.25">
      <c r="A15" s="403" t="str">
        <f>'Tabell 2.2'!A14</f>
        <v xml:space="preserve"> - herav uspesifiserte rammeendringer</v>
      </c>
      <c r="B15" s="403">
        <f>HLOOKUP($B$2,'Tabell 2.2'!$D$2:$S$205,W15,FALSE)</f>
        <v>0</v>
      </c>
      <c r="C15" s="403">
        <f>HLOOKUP($B$2,'Tabell 2.2'!$D$2:$S$205,W35,FALSE)</f>
        <v>0</v>
      </c>
      <c r="D15" s="403">
        <f>HLOOKUP($B$2,'Tabell 2.2'!$D$2:$S$205,W50,FALSE)</f>
        <v>0</v>
      </c>
      <c r="E15" s="403">
        <f>HLOOKUP($B$2,'Tabell 2.2'!$D$2:$S$205,W68,FALSE)</f>
        <v>0</v>
      </c>
      <c r="F15" s="403">
        <f>HLOOKUP($B$2,'Tabell 2.2'!$D$2:$S$205,W86,FALSE)</f>
        <v>0</v>
      </c>
      <c r="G15" s="403">
        <f>HLOOKUP($B$2,'Tabell 2.2'!$D$2:$S$205,W104,FALSE)</f>
        <v>0</v>
      </c>
      <c r="H15" s="403">
        <f>HLOOKUP($B$2,'Tabell 2.2'!$D$2:$S$205,W122,FALSE)</f>
        <v>0</v>
      </c>
      <c r="I15" s="403">
        <f>HLOOKUP($B$2,'Tabell 2.2'!$D$2:$S$205,W140,FALSE)</f>
        <v>0</v>
      </c>
      <c r="J15" s="403">
        <f>HLOOKUP($B$2,'Tabell 2.2'!$D$2:$S$205,W158,FALSE)</f>
        <v>0</v>
      </c>
      <c r="K15" s="403">
        <f>HLOOKUP($B$2,'Tabell 2.2'!$D$2:$S$205,W176,FALSE)</f>
        <v>0</v>
      </c>
      <c r="L15" s="403">
        <v>0</v>
      </c>
      <c r="M15" s="220"/>
      <c r="N15" s="220"/>
      <c r="O15" s="220"/>
      <c r="P15" s="195"/>
      <c r="Q15" s="195"/>
      <c r="R15" s="195"/>
      <c r="S15" s="195"/>
      <c r="T15" s="195"/>
      <c r="U15" s="195"/>
      <c r="V15" s="195"/>
      <c r="W15" s="205">
        <v>13</v>
      </c>
      <c r="X15" s="195"/>
      <c r="Y15" s="195"/>
      <c r="Z15" s="195"/>
      <c r="AA15" s="195"/>
      <c r="AB15" s="195"/>
    </row>
    <row r="16" spans="1:28" s="131" customFormat="1" x14ac:dyDescent="0.25">
      <c r="A16" s="404" t="str">
        <f>'Tabell 2.2'!A15</f>
        <v xml:space="preserve"> - herav spesifiserte rammeendringer</v>
      </c>
      <c r="B16" s="404">
        <f>HLOOKUP($B$2,'Tabell 2.2'!$D$2:$S$205,W16,FALSE)</f>
        <v>301662.00000000035</v>
      </c>
      <c r="C16" s="404">
        <f>HLOOKUP($B$2,'Tabell 2.2'!$D$2:$S$205,W36,FALSE)</f>
        <v>0</v>
      </c>
      <c r="D16" s="404">
        <f>HLOOKUP($B$2,'Tabell 2.2'!$D$2:$S$205,W51,FALSE)</f>
        <v>66182</v>
      </c>
      <c r="E16" s="404">
        <f>HLOOKUP($B$2,'Tabell 2.2'!$D$2:$S$205,W69,FALSE)</f>
        <v>25050</v>
      </c>
      <c r="F16" s="404">
        <f>HLOOKUP($B$2,'Tabell 2.2'!$D$2:$S$205,W87,FALSE)</f>
        <v>8220.6770434522441</v>
      </c>
      <c r="G16" s="404">
        <f>HLOOKUP($B$2,'Tabell 2.2'!$D$2:$S$205,W105,FALSE)</f>
        <v>16829.322956547752</v>
      </c>
      <c r="H16" s="404">
        <f>HLOOKUP($B$2,'Tabell 2.2'!$D$2:$S$205,W123,FALSE)</f>
        <v>204000</v>
      </c>
      <c r="I16" s="404">
        <f>HLOOKUP($B$2,'Tabell 2.2'!$D$2:$S$205,W141,FALSE)</f>
        <v>-15692</v>
      </c>
      <c r="J16" s="404">
        <f>HLOOKUP($B$2,'Tabell 2.2'!$D$2:$S$205,W159,FALSE)</f>
        <v>0</v>
      </c>
      <c r="K16" s="404">
        <f>HLOOKUP($B$2,'Tabell 2.2'!$D$2:$S$205,W177,FALSE)</f>
        <v>0</v>
      </c>
      <c r="L16" s="404">
        <f>HLOOKUP($B$2,'Tabell 2.2'!$D$2:$S$205,W188,FALSE)</f>
        <v>22122</v>
      </c>
      <c r="M16" s="220"/>
      <c r="N16" s="220"/>
      <c r="O16" s="220"/>
      <c r="P16" s="195"/>
      <c r="Q16" s="195"/>
      <c r="R16" s="195"/>
      <c r="S16" s="195"/>
      <c r="T16" s="195"/>
      <c r="U16" s="195"/>
      <c r="V16" s="195"/>
      <c r="W16" s="205">
        <v>14</v>
      </c>
      <c r="X16" s="195"/>
      <c r="Y16" s="195"/>
      <c r="Z16" s="195"/>
      <c r="AA16" s="195"/>
      <c r="AB16" s="195"/>
    </row>
    <row r="17" spans="1:28" s="131" customFormat="1" x14ac:dyDescent="0.25">
      <c r="A17" s="404" t="str">
        <f>'Tabell 2.2'!A16</f>
        <v>Vridningseffekter knyttet til endringer i særskilte tildelinger</v>
      </c>
      <c r="B17" s="404">
        <f>HLOOKUP($B$2,'Tabell 2.2'!$D$2:$S$205,W17,FALSE)</f>
        <v>-0.11273253808030859</v>
      </c>
      <c r="C17" s="404">
        <f>HLOOKUP($B$2,'Tabell 2.2'!$D$2:$S$205,W37,FALSE)</f>
        <v>-0.47803396178642288</v>
      </c>
      <c r="D17" s="404">
        <f>HLOOKUP($B$2,'Tabell 2.2'!$D$2:$S$205,W52,FALSE)</f>
        <v>-0.13773869816213846</v>
      </c>
      <c r="E17" s="404">
        <f>HLOOKUP($B$2,'Tabell 2.2'!$D$2:$S$205,W70,FALSE)</f>
        <v>-6.3486172701232135E-2</v>
      </c>
      <c r="F17" s="404">
        <f>HLOOKUP($B$2,'Tabell 2.2'!$D$2:$S$205,W88,FALSE)</f>
        <v>-0.32775592245161533</v>
      </c>
      <c r="G17" s="404">
        <f>HLOOKUP($B$2,'Tabell 2.2'!$D$2:$S$205,W106,FALSE)</f>
        <v>0.2642697497503832</v>
      </c>
      <c r="H17" s="404">
        <f>HLOOKUP($B$2,'Tabell 2.2'!$D$2:$S$205,W124,FALSE)</f>
        <v>0.29575955681502819</v>
      </c>
      <c r="I17" s="404">
        <f>HLOOKUP($B$2,'Tabell 2.2'!$D$2:$S$205,W142,FALSE)</f>
        <v>-8.06267901789397E-2</v>
      </c>
      <c r="J17" s="404">
        <f>HLOOKUP($B$2,'Tabell 2.2'!$D$2:$S$205,W160,FALSE)</f>
        <v>0.3513935279333964</v>
      </c>
      <c r="K17" s="404">
        <f>HLOOKUP($B$2,'Tabell 2.2'!$D$2:$S$205,W178,FALSE)</f>
        <v>0</v>
      </c>
      <c r="L17" s="404">
        <v>0</v>
      </c>
      <c r="M17" s="220"/>
      <c r="N17" s="220"/>
      <c r="O17" s="220"/>
      <c r="P17" s="195"/>
      <c r="Q17" s="195"/>
      <c r="R17" s="195"/>
      <c r="S17" s="195"/>
      <c r="T17" s="195"/>
      <c r="U17" s="195"/>
      <c r="V17" s="195"/>
      <c r="W17" s="205">
        <v>15</v>
      </c>
      <c r="X17" s="195"/>
      <c r="Y17" s="195"/>
      <c r="Z17" s="195"/>
      <c r="AA17" s="195"/>
      <c r="AB17" s="195"/>
    </row>
    <row r="18" spans="1:28" s="131" customFormat="1" x14ac:dyDescent="0.25">
      <c r="A18" s="405" t="str">
        <f>'Tabell 2.2'!A17</f>
        <v>Kompensasjon for forventet lønns- og prisutvikling</v>
      </c>
      <c r="B18" s="405">
        <f>HLOOKUP($B$2,'Tabell 2.2'!$D$2:$S$205,W18,FALSE)</f>
        <v>457726.99999999988</v>
      </c>
      <c r="C18" s="405">
        <f>HLOOKUP($B$2,'Tabell 2.2'!$D$2:$S$205,W38,FALSE)</f>
        <v>3955.6210047754303</v>
      </c>
      <c r="D18" s="405">
        <f>HLOOKUP($B$2,'Tabell 2.2'!$D$2:$S$205,W53,FALSE)</f>
        <v>118530.30968200798</v>
      </c>
      <c r="E18" s="405">
        <f>HLOOKUP($B$2,'Tabell 2.2'!$D$2:$S$205,W71,FALSE)</f>
        <v>60779.507831884759</v>
      </c>
      <c r="F18" s="405">
        <f>HLOOKUP($B$2,'Tabell 2.2'!$D$2:$S$205,W89,FALSE)</f>
        <v>44184.86181354474</v>
      </c>
      <c r="G18" s="405">
        <f>HLOOKUP($B$2,'Tabell 2.2'!$D$2:$S$205,W107,FALSE)</f>
        <v>16594.64601834002</v>
      </c>
      <c r="H18" s="405">
        <f>HLOOKUP($B$2,'Tabell 2.2'!$D$2:$S$205,W125,FALSE)</f>
        <v>202630.59560132085</v>
      </c>
      <c r="I18" s="405">
        <f>HLOOKUP($B$2,'Tabell 2.2'!$D$2:$S$205,W143,FALSE)</f>
        <v>25324.445981723598</v>
      </c>
      <c r="J18" s="405">
        <f>HLOOKUP($B$2,'Tabell 2.2'!$D$2:$S$205,W161,FALSE)</f>
        <v>9312.5198982873335</v>
      </c>
      <c r="K18" s="405">
        <f>HLOOKUP($B$2,'Tabell 2.2'!$D$2:$S$205,W179,FALSE)</f>
        <v>37194.000000000007</v>
      </c>
      <c r="L18" s="405">
        <v>0</v>
      </c>
      <c r="M18" s="220"/>
      <c r="N18" s="220"/>
      <c r="O18" s="220"/>
      <c r="P18" s="195"/>
      <c r="Q18" s="195"/>
      <c r="R18" s="195"/>
      <c r="S18" s="195"/>
      <c r="T18" s="195"/>
      <c r="U18" s="195"/>
      <c r="V18" s="195"/>
      <c r="W18" s="205">
        <v>16</v>
      </c>
      <c r="X18" s="195"/>
      <c r="Y18" s="195"/>
      <c r="Z18" s="195"/>
      <c r="AA18" s="195"/>
      <c r="AB18" s="195"/>
    </row>
    <row r="19" spans="1:28" s="131" customFormat="1" x14ac:dyDescent="0.25">
      <c r="A19" s="403" t="str">
        <f>'Tabell 2.2'!A18</f>
        <v xml:space="preserve"> - herav generell lønns- og priskompensasjon</v>
      </c>
      <c r="B19" s="403">
        <f>HLOOKUP($B$2,'Tabell 2.2'!$D$2:$S$205,W19,FALSE)</f>
        <v>635880.99999999988</v>
      </c>
      <c r="C19" s="403">
        <f>HLOOKUP($B$2,'Tabell 2.2'!$D$2:$S$205,W39,FALSE)</f>
        <v>5544.1323610771187</v>
      </c>
      <c r="D19" s="403">
        <f>HLOOKUP($B$2,'Tabell 2.2'!$D$2:$S$205,W54,FALSE)</f>
        <v>172593.98805986077</v>
      </c>
      <c r="E19" s="403">
        <f>HLOOKUP($B$2,'Tabell 2.2'!$D$2:$S$205,W72,FALSE)</f>
        <v>85187.543461389592</v>
      </c>
      <c r="F19" s="403">
        <f>HLOOKUP($B$2,'Tabell 2.2'!$D$2:$S$205,W90,FALSE)</f>
        <v>61928.764650217388</v>
      </c>
      <c r="G19" s="403">
        <f>HLOOKUP($B$2,'Tabell 2.2'!$D$2:$S$205,W108,FALSE)</f>
        <v>23258.778811172204</v>
      </c>
      <c r="H19" s="403">
        <f>HLOOKUP($B$2,'Tabell 2.2'!$D$2:$S$205,W126,FALSE)</f>
        <v>286814.7430054755</v>
      </c>
      <c r="I19" s="403">
        <f>HLOOKUP($B$2,'Tabell 2.2'!$D$2:$S$205,W144,FALSE)</f>
        <v>35494.320695567789</v>
      </c>
      <c r="J19" s="403">
        <f>HLOOKUP($B$2,'Tabell 2.2'!$D$2:$S$205,W162,FALSE)</f>
        <v>13052.272416629196</v>
      </c>
      <c r="K19" s="403">
        <f>HLOOKUP($B$2,'Tabell 2.2'!$D$2:$S$205,W180,FALSE)</f>
        <v>37194.000000000007</v>
      </c>
      <c r="L19" s="403">
        <v>0</v>
      </c>
      <c r="M19" s="220"/>
      <c r="N19" s="220"/>
      <c r="O19" s="220"/>
      <c r="P19" s="195"/>
      <c r="Q19" s="195"/>
      <c r="R19" s="195"/>
      <c r="S19" s="195"/>
      <c r="T19" s="195"/>
      <c r="U19" s="195"/>
      <c r="V19" s="195"/>
      <c r="W19" s="205">
        <v>17</v>
      </c>
      <c r="X19" s="195"/>
      <c r="Y19" s="195"/>
      <c r="Z19" s="195"/>
      <c r="AA19" s="195"/>
      <c r="AB19" s="195"/>
    </row>
    <row r="20" spans="1:28" s="131" customFormat="1" x14ac:dyDescent="0.25">
      <c r="A20" s="406" t="str">
        <f>'Tabell 2.2'!A19</f>
        <v xml:space="preserve"> - herav kompensasjon for endring i løpende pensjonsutgifter</v>
      </c>
      <c r="B20" s="406">
        <f>HLOOKUP($B$2,'Tabell 2.2'!$D$2:$S$205,W20,FALSE)</f>
        <v>-178154.00000000003</v>
      </c>
      <c r="C20" s="406">
        <f>HLOOKUP($B$2,'Tabell 2.2'!$D$2:$S$205,W40,FALSE)</f>
        <v>-1588.5113563016887</v>
      </c>
      <c r="D20" s="406">
        <f>HLOOKUP($B$2,'Tabell 2.2'!$D$2:$S$205,W55,FALSE)</f>
        <v>-54063.67837785279</v>
      </c>
      <c r="E20" s="406">
        <f>HLOOKUP($B$2,'Tabell 2.2'!$D$2:$S$205,W73,FALSE)</f>
        <v>-24408.035629504833</v>
      </c>
      <c r="F20" s="406">
        <f>HLOOKUP($B$2,'Tabell 2.2'!$D$2:$S$205,W91,FALSE)</f>
        <v>-17743.902836672649</v>
      </c>
      <c r="G20" s="406">
        <f>HLOOKUP($B$2,'Tabell 2.2'!$D$2:$S$205,W109,FALSE)</f>
        <v>-6664.1327928321844</v>
      </c>
      <c r="H20" s="406">
        <f>HLOOKUP($B$2,'Tabell 2.2'!$D$2:$S$205,W127,FALSE)</f>
        <v>-84184.147404154646</v>
      </c>
      <c r="I20" s="406">
        <f>HLOOKUP($B$2,'Tabell 2.2'!$D$2:$S$205,W145,FALSE)</f>
        <v>-10169.874713844192</v>
      </c>
      <c r="J20" s="406">
        <f>HLOOKUP($B$2,'Tabell 2.2'!$D$2:$S$205,W163,FALSE)</f>
        <v>-3739.7525183418616</v>
      </c>
      <c r="K20" s="406">
        <f>HLOOKUP($B$2,'Tabell 2.2'!$D$2:$S$205,W181,FALSE)</f>
        <v>0</v>
      </c>
      <c r="L20" s="406">
        <v>0</v>
      </c>
      <c r="M20" s="29"/>
      <c r="N20" s="29"/>
      <c r="O20" s="220"/>
      <c r="P20" s="195"/>
      <c r="Q20" s="195"/>
      <c r="R20" s="195"/>
      <c r="S20" s="195"/>
      <c r="T20" s="195"/>
      <c r="U20" s="195"/>
      <c r="V20" s="195"/>
      <c r="W20" s="205">
        <v>18</v>
      </c>
      <c r="X20" s="195"/>
      <c r="Y20" s="195"/>
      <c r="Z20" s="195"/>
      <c r="AA20" s="195"/>
      <c r="AB20" s="195"/>
    </row>
    <row r="21" spans="1:28" s="131" customFormat="1" x14ac:dyDescent="0.25">
      <c r="A21" s="408" t="str">
        <f>'Tabell 2.2'!A20</f>
        <v>Bydelsfordelt budsjett 2019</v>
      </c>
      <c r="B21" s="489">
        <f>HLOOKUP($B$2,'Tabell 2.2'!$D$2:$S$205,W21,FALSE)</f>
        <v>23028700.000000004</v>
      </c>
      <c r="C21" s="490">
        <f>HLOOKUP($B$2,'Tabell 2.2'!$D$2:$S$205,W41,FALSE)</f>
        <v>191705.23348257132</v>
      </c>
      <c r="D21" s="491">
        <f>HLOOKUP($B$2,'Tabell 2.2'!$D$2:$S$205,W56,FALSE)</f>
        <v>6571810.2960024793</v>
      </c>
      <c r="E21" s="458">
        <f>HLOOKUP($B$2,'Tabell 2.2'!$D$2:$S$205,W74,FALSE)</f>
        <v>2949798.7835565712</v>
      </c>
      <c r="F21" s="458">
        <f>HLOOKUP($B$2,'Tabell 2.2'!$D$2:$S$205,W92,FALSE)</f>
        <v>2109451.0018179128</v>
      </c>
      <c r="G21" s="458">
        <f>HLOOKUP($B$2,'Tabell 2.2'!$D$2:$S$205,W110,FALSE)</f>
        <v>840347.78173865832</v>
      </c>
      <c r="H21" s="459">
        <f>HLOOKUP($B$2,'Tabell 2.2'!$D$2:$S$205,W128,FALSE)</f>
        <v>10261147.683054693</v>
      </c>
      <c r="I21" s="460">
        <f>HLOOKUP($B$2,'Tabell 2.2'!$D$2:$S$205,W146,FALSE)</f>
        <v>1249634.174775339</v>
      </c>
      <c r="J21" s="460">
        <f>HLOOKUP($B$2,'Tabell 2.2'!$D$2:$S$205,W164,FALSE)</f>
        <v>450533.82912834937</v>
      </c>
      <c r="K21" s="460">
        <f>HLOOKUP($B$2,'Tabell 2.2'!$D$2:$S$205,W182,FALSE)</f>
        <v>1379954.0000000005</v>
      </c>
      <c r="L21" s="461">
        <f>HLOOKUP($B$2,'Tabell 2.2'!$D$2:$S$205,W189,FALSE)</f>
        <v>-25884</v>
      </c>
      <c r="M21" s="29"/>
      <c r="N21" s="29"/>
      <c r="O21" s="220"/>
      <c r="P21" s="195"/>
      <c r="Q21" s="195"/>
      <c r="R21" s="195"/>
      <c r="S21" s="195"/>
      <c r="T21" s="195"/>
      <c r="U21" s="195"/>
      <c r="V21" s="195"/>
      <c r="W21" s="205">
        <v>19</v>
      </c>
      <c r="X21" s="195"/>
      <c r="Y21" s="195"/>
      <c r="Z21" s="195"/>
      <c r="AA21" s="195"/>
      <c r="AB21" s="195"/>
    </row>
    <row r="22" spans="1:28" s="131" customFormat="1" x14ac:dyDescent="0.25">
      <c r="A22" s="173"/>
      <c r="B22" s="100"/>
      <c r="C22" s="29"/>
      <c r="D22" s="29"/>
      <c r="E22" s="29"/>
      <c r="F22" s="29"/>
      <c r="G22" s="72"/>
      <c r="H22" s="29"/>
      <c r="I22" s="197"/>
      <c r="J22" s="197"/>
      <c r="K22" s="197"/>
      <c r="L22" s="29"/>
      <c r="M22" s="29"/>
      <c r="N22" s="29"/>
      <c r="O22" s="220"/>
      <c r="P22" s="195"/>
      <c r="Q22" s="195"/>
      <c r="R22" s="195"/>
      <c r="S22" s="195"/>
      <c r="T22" s="195"/>
      <c r="U22" s="195"/>
      <c r="V22" s="195"/>
      <c r="W22" s="205">
        <v>20</v>
      </c>
      <c r="X22" s="195"/>
      <c r="Y22" s="195"/>
      <c r="Z22" s="195"/>
      <c r="AA22" s="195"/>
      <c r="AB22" s="195"/>
    </row>
    <row r="23" spans="1:28" s="131" customFormat="1" x14ac:dyDescent="0.25">
      <c r="A23" s="240"/>
      <c r="B23" s="100"/>
      <c r="C23" s="29"/>
      <c r="D23" s="100"/>
      <c r="E23" s="29"/>
      <c r="F23" s="29"/>
      <c r="G23" s="72"/>
      <c r="H23" s="29"/>
      <c r="I23" s="197"/>
      <c r="J23" s="197"/>
      <c r="K23" s="197"/>
      <c r="L23" s="29"/>
      <c r="M23" s="29"/>
      <c r="N23" s="29"/>
      <c r="O23" s="29"/>
      <c r="P23" s="15"/>
      <c r="Q23" s="15"/>
      <c r="R23" s="15"/>
      <c r="S23" s="15"/>
      <c r="T23" s="15"/>
      <c r="U23" s="15"/>
      <c r="V23" s="15"/>
      <c r="W23" s="205">
        <v>21</v>
      </c>
      <c r="X23" s="195"/>
      <c r="Y23" s="195"/>
      <c r="Z23" s="195"/>
      <c r="AA23" s="195"/>
      <c r="AB23" s="195"/>
    </row>
    <row r="24" spans="1:28" s="131" customFormat="1" ht="15" customHeight="1" x14ac:dyDescent="0.25">
      <c r="A24" s="240"/>
      <c r="B24" s="100"/>
      <c r="C24" s="29"/>
      <c r="D24" s="29"/>
      <c r="E24" s="29"/>
      <c r="F24" s="29"/>
      <c r="G24" s="72"/>
      <c r="H24" s="29"/>
      <c r="I24" s="197"/>
      <c r="J24" s="197"/>
      <c r="K24" s="197"/>
      <c r="L24" s="29"/>
      <c r="M24" s="29"/>
      <c r="N24" s="29"/>
      <c r="O24" s="29"/>
      <c r="P24" s="15"/>
      <c r="Q24" s="15"/>
      <c r="R24" s="15"/>
      <c r="S24" s="15"/>
      <c r="T24" s="15"/>
      <c r="U24" s="15"/>
      <c r="V24" s="15"/>
      <c r="W24" s="205">
        <v>22</v>
      </c>
      <c r="X24" s="195"/>
      <c r="Y24" s="195"/>
      <c r="Z24" s="195"/>
      <c r="AA24" s="195"/>
      <c r="AB24" s="195"/>
    </row>
    <row r="25" spans="1:28" x14ac:dyDescent="0.25">
      <c r="A25" s="240"/>
      <c r="B25" s="100"/>
      <c r="C25" s="240"/>
      <c r="D25" s="240"/>
      <c r="E25" s="240"/>
      <c r="F25" s="240"/>
      <c r="G25" s="240"/>
      <c r="H25" s="240"/>
      <c r="I25" s="240"/>
      <c r="J25" s="240"/>
      <c r="K25" s="240"/>
      <c r="L25" s="240"/>
      <c r="M25" s="29"/>
      <c r="N25" s="29"/>
      <c r="O25" s="29"/>
      <c r="W25" s="205">
        <v>23</v>
      </c>
    </row>
    <row r="26" spans="1:28" x14ac:dyDescent="0.25">
      <c r="A26" s="240"/>
      <c r="B26" s="100"/>
      <c r="C26" s="240"/>
      <c r="D26" s="240"/>
      <c r="E26" s="240"/>
      <c r="F26" s="240"/>
      <c r="G26" s="240"/>
      <c r="H26" s="240"/>
      <c r="I26" s="240"/>
      <c r="J26" s="240"/>
      <c r="K26" s="240"/>
      <c r="L26" s="240"/>
      <c r="M26" s="29"/>
      <c r="N26" s="29"/>
      <c r="O26" s="29"/>
      <c r="W26" s="205">
        <v>24</v>
      </c>
    </row>
    <row r="27" spans="1:28" x14ac:dyDescent="0.25">
      <c r="A27" s="240"/>
      <c r="B27" s="100"/>
      <c r="C27" s="29"/>
      <c r="D27" s="29"/>
      <c r="E27" s="240"/>
      <c r="F27" s="29"/>
      <c r="G27" s="72"/>
      <c r="H27" s="29"/>
      <c r="I27" s="197"/>
      <c r="J27" s="197"/>
      <c r="K27" s="197"/>
      <c r="L27" s="29"/>
      <c r="M27" s="29"/>
      <c r="N27" s="29"/>
      <c r="O27" s="29"/>
      <c r="W27" s="205">
        <v>25</v>
      </c>
    </row>
    <row r="28" spans="1:28" x14ac:dyDescent="0.25">
      <c r="A28" s="240"/>
      <c r="B28" s="240"/>
      <c r="C28" s="29"/>
      <c r="D28" s="29"/>
      <c r="E28" s="240"/>
      <c r="F28" s="29"/>
      <c r="G28" s="72"/>
      <c r="H28" s="29"/>
      <c r="I28" s="197"/>
      <c r="J28" s="197"/>
      <c r="K28" s="197"/>
      <c r="L28" s="29"/>
      <c r="M28" s="29"/>
      <c r="N28" s="29"/>
      <c r="O28" s="29"/>
      <c r="W28" s="205">
        <v>26</v>
      </c>
    </row>
    <row r="29" spans="1:28" x14ac:dyDescent="0.25">
      <c r="A29" s="240"/>
      <c r="B29" s="240"/>
      <c r="C29" s="29"/>
      <c r="D29" s="29"/>
      <c r="E29" s="240"/>
      <c r="F29" s="29"/>
      <c r="G29" s="72"/>
      <c r="H29" s="29"/>
      <c r="I29" s="197"/>
      <c r="J29" s="197"/>
      <c r="K29" s="197"/>
      <c r="L29" s="29"/>
      <c r="M29" s="29"/>
      <c r="N29" s="29"/>
      <c r="O29" s="29"/>
      <c r="W29" s="205">
        <v>27</v>
      </c>
    </row>
    <row r="30" spans="1:28" x14ac:dyDescent="0.25">
      <c r="A30" s="240"/>
      <c r="B30" s="240"/>
      <c r="C30" s="240"/>
      <c r="D30" s="29"/>
      <c r="E30" s="240"/>
      <c r="F30" s="240"/>
      <c r="G30" s="240"/>
      <c r="H30" s="240"/>
      <c r="I30" s="240"/>
      <c r="J30" s="240"/>
      <c r="K30" s="240"/>
      <c r="L30" s="29"/>
      <c r="M30" s="29"/>
      <c r="N30" s="29"/>
      <c r="O30" s="29"/>
      <c r="W30" s="205">
        <v>28</v>
      </c>
    </row>
    <row r="31" spans="1:28" x14ac:dyDescent="0.25">
      <c r="A31" s="240"/>
      <c r="B31" s="240"/>
      <c r="C31" s="29"/>
      <c r="D31" s="29"/>
      <c r="E31" s="240"/>
      <c r="F31" s="29"/>
      <c r="G31" s="72"/>
      <c r="H31" s="29"/>
      <c r="I31" s="197"/>
      <c r="J31" s="197"/>
      <c r="K31" s="197"/>
      <c r="L31" s="29"/>
      <c r="M31" s="29"/>
      <c r="N31" s="29"/>
      <c r="O31" s="29"/>
      <c r="W31" s="205">
        <v>29</v>
      </c>
    </row>
    <row r="32" spans="1:28" x14ac:dyDescent="0.25">
      <c r="A32" s="240"/>
      <c r="B32" s="240"/>
      <c r="C32" s="100"/>
      <c r="D32" s="29"/>
      <c r="E32" s="240"/>
      <c r="F32" s="100"/>
      <c r="G32" s="100"/>
      <c r="H32" s="100"/>
      <c r="I32" s="100"/>
      <c r="J32" s="100"/>
      <c r="K32" s="100"/>
      <c r="L32" s="29"/>
      <c r="M32" s="29"/>
      <c r="N32" s="29"/>
      <c r="O32" s="29"/>
      <c r="W32" s="205">
        <v>30</v>
      </c>
    </row>
    <row r="33" spans="1:23" x14ac:dyDescent="0.25">
      <c r="A33" s="240"/>
      <c r="B33" s="240"/>
      <c r="C33" s="240"/>
      <c r="D33" s="240"/>
      <c r="E33" s="240"/>
      <c r="F33" s="240"/>
      <c r="G33" s="240"/>
      <c r="H33" s="240"/>
      <c r="I33" s="240"/>
      <c r="J33" s="240"/>
      <c r="K33" s="240"/>
      <c r="L33" s="29"/>
      <c r="M33" s="29"/>
      <c r="N33" s="29"/>
      <c r="O33" s="29"/>
      <c r="W33" s="205">
        <v>31</v>
      </c>
    </row>
    <row r="34" spans="1:23" x14ac:dyDescent="0.25">
      <c r="A34" s="240"/>
      <c r="B34" s="240"/>
      <c r="C34" s="240"/>
      <c r="D34" s="29"/>
      <c r="E34" s="240"/>
      <c r="F34" s="240"/>
      <c r="G34" s="240"/>
      <c r="H34" s="240"/>
      <c r="I34" s="240"/>
      <c r="J34" s="240"/>
      <c r="K34" s="240"/>
      <c r="L34" s="29"/>
      <c r="M34" s="29"/>
      <c r="N34" s="29"/>
      <c r="O34" s="29"/>
      <c r="W34" s="205">
        <v>32</v>
      </c>
    </row>
    <row r="35" spans="1:23" x14ac:dyDescent="0.25">
      <c r="A35" s="240"/>
      <c r="B35" s="240"/>
      <c r="C35" s="240"/>
      <c r="D35" s="100"/>
      <c r="E35" s="240"/>
      <c r="F35" s="240"/>
      <c r="G35" s="240"/>
      <c r="H35" s="240"/>
      <c r="I35" s="240"/>
      <c r="J35" s="240"/>
      <c r="K35" s="240"/>
      <c r="L35" s="29"/>
      <c r="M35" s="29"/>
      <c r="N35" s="29"/>
      <c r="O35" s="29"/>
      <c r="W35" s="205">
        <v>33</v>
      </c>
    </row>
    <row r="36" spans="1:23" x14ac:dyDescent="0.25">
      <c r="A36" s="240"/>
      <c r="B36" s="240"/>
      <c r="C36" s="240"/>
      <c r="D36" s="240"/>
      <c r="E36" s="240"/>
      <c r="F36" s="240"/>
      <c r="G36" s="240"/>
      <c r="H36" s="240"/>
      <c r="I36" s="240"/>
      <c r="J36" s="240"/>
      <c r="K36" s="240"/>
      <c r="L36" s="29"/>
      <c r="M36" s="29"/>
      <c r="N36" s="29"/>
      <c r="O36" s="29"/>
      <c r="W36" s="205">
        <v>34</v>
      </c>
    </row>
    <row r="37" spans="1:23" x14ac:dyDescent="0.25">
      <c r="A37" s="240"/>
      <c r="B37" s="240"/>
      <c r="C37" s="240"/>
      <c r="D37" s="240"/>
      <c r="E37" s="240"/>
      <c r="F37" s="240"/>
      <c r="G37" s="240"/>
      <c r="H37" s="240"/>
      <c r="I37" s="240"/>
      <c r="J37" s="240"/>
      <c r="K37" s="240"/>
      <c r="L37" s="29"/>
      <c r="M37" s="29"/>
      <c r="N37" s="29"/>
      <c r="O37" s="29"/>
      <c r="W37" s="205">
        <v>35</v>
      </c>
    </row>
    <row r="38" spans="1:23" x14ac:dyDescent="0.25">
      <c r="A38" s="240"/>
      <c r="B38" s="240"/>
      <c r="C38" s="240"/>
      <c r="D38" s="240"/>
      <c r="E38" s="240"/>
      <c r="F38" s="240"/>
      <c r="G38" s="240"/>
      <c r="H38" s="240"/>
      <c r="I38" s="240"/>
      <c r="J38" s="240"/>
      <c r="K38" s="240"/>
      <c r="L38" s="29"/>
      <c r="M38" s="29"/>
      <c r="N38" s="29"/>
      <c r="O38" s="29"/>
      <c r="W38" s="205">
        <v>36</v>
      </c>
    </row>
    <row r="39" spans="1:23" x14ac:dyDescent="0.25">
      <c r="A39" s="240"/>
      <c r="B39" s="240"/>
      <c r="C39" s="29"/>
      <c r="D39" s="240"/>
      <c r="E39" s="240"/>
      <c r="F39" s="29"/>
      <c r="G39" s="29"/>
      <c r="H39" s="29"/>
      <c r="I39" s="29"/>
      <c r="J39" s="29"/>
      <c r="K39" s="29"/>
      <c r="M39" s="29"/>
      <c r="N39" s="29"/>
      <c r="O39" s="29"/>
      <c r="W39" s="205">
        <v>37</v>
      </c>
    </row>
    <row r="40" spans="1:23" x14ac:dyDescent="0.25">
      <c r="A40" s="234"/>
      <c r="B40" s="29"/>
      <c r="C40" s="29"/>
      <c r="D40" s="240"/>
      <c r="E40" s="29"/>
      <c r="F40" s="29"/>
      <c r="G40" s="29"/>
      <c r="H40" s="29"/>
      <c r="I40" s="29"/>
      <c r="J40" s="29"/>
      <c r="K40" s="29"/>
      <c r="N40" s="29"/>
      <c r="O40" s="29"/>
      <c r="W40" s="205">
        <v>38</v>
      </c>
    </row>
    <row r="41" spans="1:23" x14ac:dyDescent="0.25">
      <c r="D41" s="240"/>
      <c r="N41" s="29"/>
      <c r="O41" s="29"/>
      <c r="W41" s="205">
        <v>39</v>
      </c>
    </row>
    <row r="42" spans="1:23" x14ac:dyDescent="0.25">
      <c r="D42" s="29"/>
      <c r="N42" s="29"/>
      <c r="O42" s="29"/>
      <c r="W42" s="205">
        <v>40</v>
      </c>
    </row>
    <row r="43" spans="1:23" x14ac:dyDescent="0.25">
      <c r="D43" s="29"/>
      <c r="N43" s="29"/>
      <c r="O43" s="29"/>
      <c r="W43" s="205">
        <v>41</v>
      </c>
    </row>
    <row r="44" spans="1:23" x14ac:dyDescent="0.25">
      <c r="N44" s="29"/>
      <c r="O44" s="29"/>
      <c r="W44" s="205">
        <v>42</v>
      </c>
    </row>
    <row r="45" spans="1:23" x14ac:dyDescent="0.25">
      <c r="N45" s="29"/>
      <c r="O45" s="29"/>
      <c r="W45" s="205">
        <v>43</v>
      </c>
    </row>
    <row r="46" spans="1:23" x14ac:dyDescent="0.25">
      <c r="O46" s="29"/>
      <c r="W46" s="205">
        <v>44</v>
      </c>
    </row>
    <row r="47" spans="1:23" x14ac:dyDescent="0.25">
      <c r="O47" s="29"/>
      <c r="W47" s="205">
        <v>45</v>
      </c>
    </row>
    <row r="48" spans="1:23" x14ac:dyDescent="0.25">
      <c r="O48" s="29"/>
      <c r="W48" s="205">
        <v>46</v>
      </c>
    </row>
    <row r="49" spans="23:23" x14ac:dyDescent="0.25">
      <c r="W49" s="205">
        <v>47</v>
      </c>
    </row>
    <row r="50" spans="23:23" x14ac:dyDescent="0.25">
      <c r="W50" s="205">
        <v>48</v>
      </c>
    </row>
    <row r="51" spans="23:23" x14ac:dyDescent="0.25">
      <c r="W51" s="205">
        <v>49</v>
      </c>
    </row>
    <row r="52" spans="23:23" x14ac:dyDescent="0.25">
      <c r="W52" s="205">
        <v>50</v>
      </c>
    </row>
    <row r="53" spans="23:23" x14ac:dyDescent="0.25">
      <c r="W53" s="205">
        <v>51</v>
      </c>
    </row>
    <row r="54" spans="23:23" x14ac:dyDescent="0.25">
      <c r="W54" s="205">
        <v>52</v>
      </c>
    </row>
    <row r="55" spans="23:23" x14ac:dyDescent="0.25">
      <c r="W55" s="205">
        <v>53</v>
      </c>
    </row>
    <row r="56" spans="23:23" x14ac:dyDescent="0.25">
      <c r="W56" s="205">
        <v>54</v>
      </c>
    </row>
    <row r="57" spans="23:23" x14ac:dyDescent="0.25">
      <c r="W57" s="205">
        <v>55</v>
      </c>
    </row>
    <row r="58" spans="23:23" x14ac:dyDescent="0.25">
      <c r="W58" s="205">
        <v>56</v>
      </c>
    </row>
    <row r="59" spans="23:23" x14ac:dyDescent="0.25">
      <c r="W59" s="205">
        <v>57</v>
      </c>
    </row>
    <row r="60" spans="23:23" x14ac:dyDescent="0.25">
      <c r="W60" s="205">
        <v>58</v>
      </c>
    </row>
    <row r="61" spans="23:23" x14ac:dyDescent="0.25">
      <c r="W61" s="205">
        <v>59</v>
      </c>
    </row>
    <row r="62" spans="23:23" x14ac:dyDescent="0.25">
      <c r="W62" s="205">
        <v>60</v>
      </c>
    </row>
    <row r="63" spans="23:23" x14ac:dyDescent="0.25">
      <c r="W63" s="205">
        <v>61</v>
      </c>
    </row>
    <row r="64" spans="23:23" x14ac:dyDescent="0.25">
      <c r="W64" s="205">
        <v>62</v>
      </c>
    </row>
    <row r="65" spans="23:23" x14ac:dyDescent="0.25">
      <c r="W65" s="205">
        <v>63</v>
      </c>
    </row>
    <row r="66" spans="23:23" x14ac:dyDescent="0.25">
      <c r="W66" s="205">
        <v>64</v>
      </c>
    </row>
    <row r="67" spans="23:23" x14ac:dyDescent="0.25">
      <c r="W67" s="205">
        <v>65</v>
      </c>
    </row>
    <row r="68" spans="23:23" x14ac:dyDescent="0.25">
      <c r="W68" s="205">
        <v>66</v>
      </c>
    </row>
    <row r="69" spans="23:23" x14ac:dyDescent="0.25">
      <c r="W69" s="205">
        <v>67</v>
      </c>
    </row>
    <row r="70" spans="23:23" x14ac:dyDescent="0.25">
      <c r="W70" s="205">
        <v>68</v>
      </c>
    </row>
    <row r="71" spans="23:23" x14ac:dyDescent="0.25">
      <c r="W71" s="205">
        <v>69</v>
      </c>
    </row>
    <row r="72" spans="23:23" x14ac:dyDescent="0.25">
      <c r="W72" s="205">
        <v>70</v>
      </c>
    </row>
    <row r="73" spans="23:23" x14ac:dyDescent="0.25">
      <c r="W73" s="205">
        <v>71</v>
      </c>
    </row>
    <row r="74" spans="23:23" x14ac:dyDescent="0.25">
      <c r="W74" s="205">
        <v>72</v>
      </c>
    </row>
    <row r="75" spans="23:23" x14ac:dyDescent="0.25">
      <c r="W75" s="205">
        <v>73</v>
      </c>
    </row>
    <row r="76" spans="23:23" x14ac:dyDescent="0.25">
      <c r="W76" s="205">
        <v>74</v>
      </c>
    </row>
    <row r="77" spans="23:23" x14ac:dyDescent="0.25">
      <c r="W77" s="205">
        <v>75</v>
      </c>
    </row>
    <row r="78" spans="23:23" x14ac:dyDescent="0.25">
      <c r="W78" s="205">
        <v>76</v>
      </c>
    </row>
    <row r="79" spans="23:23" x14ac:dyDescent="0.25">
      <c r="W79" s="205">
        <v>77</v>
      </c>
    </row>
    <row r="80" spans="23:23" x14ac:dyDescent="0.25">
      <c r="W80" s="205">
        <v>78</v>
      </c>
    </row>
    <row r="81" spans="23:23" x14ac:dyDescent="0.25">
      <c r="W81" s="205">
        <v>79</v>
      </c>
    </row>
    <row r="82" spans="23:23" x14ac:dyDescent="0.25">
      <c r="W82" s="205">
        <v>80</v>
      </c>
    </row>
    <row r="83" spans="23:23" x14ac:dyDescent="0.25">
      <c r="W83" s="205">
        <v>81</v>
      </c>
    </row>
    <row r="84" spans="23:23" x14ac:dyDescent="0.25">
      <c r="W84" s="205">
        <v>82</v>
      </c>
    </row>
    <row r="85" spans="23:23" x14ac:dyDescent="0.25">
      <c r="W85" s="205">
        <v>83</v>
      </c>
    </row>
    <row r="86" spans="23:23" x14ac:dyDescent="0.25">
      <c r="W86" s="205">
        <v>84</v>
      </c>
    </row>
    <row r="87" spans="23:23" x14ac:dyDescent="0.25">
      <c r="W87" s="205">
        <v>85</v>
      </c>
    </row>
    <row r="88" spans="23:23" x14ac:dyDescent="0.25">
      <c r="W88" s="205">
        <v>86</v>
      </c>
    </row>
    <row r="89" spans="23:23" x14ac:dyDescent="0.25">
      <c r="W89" s="205">
        <v>87</v>
      </c>
    </row>
    <row r="90" spans="23:23" x14ac:dyDescent="0.25">
      <c r="W90" s="205">
        <v>88</v>
      </c>
    </row>
    <row r="91" spans="23:23" x14ac:dyDescent="0.25">
      <c r="W91" s="205">
        <v>89</v>
      </c>
    </row>
    <row r="92" spans="23:23" x14ac:dyDescent="0.25">
      <c r="W92" s="205">
        <v>90</v>
      </c>
    </row>
    <row r="93" spans="23:23" x14ac:dyDescent="0.25">
      <c r="W93" s="205">
        <v>91</v>
      </c>
    </row>
    <row r="94" spans="23:23" x14ac:dyDescent="0.25">
      <c r="W94" s="205">
        <v>92</v>
      </c>
    </row>
    <row r="95" spans="23:23" x14ac:dyDescent="0.25">
      <c r="W95" s="205">
        <v>93</v>
      </c>
    </row>
    <row r="96" spans="23:23" x14ac:dyDescent="0.25">
      <c r="W96" s="205">
        <v>94</v>
      </c>
    </row>
    <row r="97" spans="23:23" x14ac:dyDescent="0.25">
      <c r="W97" s="205">
        <v>95</v>
      </c>
    </row>
    <row r="98" spans="23:23" x14ac:dyDescent="0.25">
      <c r="W98" s="205">
        <v>96</v>
      </c>
    </row>
    <row r="99" spans="23:23" x14ac:dyDescent="0.25">
      <c r="W99" s="205">
        <v>97</v>
      </c>
    </row>
    <row r="100" spans="23:23" x14ac:dyDescent="0.25">
      <c r="W100" s="205">
        <v>98</v>
      </c>
    </row>
    <row r="101" spans="23:23" x14ac:dyDescent="0.25">
      <c r="W101" s="205">
        <v>99</v>
      </c>
    </row>
    <row r="102" spans="23:23" x14ac:dyDescent="0.25">
      <c r="W102" s="205">
        <v>100</v>
      </c>
    </row>
    <row r="103" spans="23:23" x14ac:dyDescent="0.25">
      <c r="W103" s="205">
        <v>101</v>
      </c>
    </row>
    <row r="104" spans="23:23" x14ac:dyDescent="0.25">
      <c r="W104" s="205">
        <v>102</v>
      </c>
    </row>
    <row r="105" spans="23:23" x14ac:dyDescent="0.25">
      <c r="W105" s="205">
        <v>103</v>
      </c>
    </row>
    <row r="106" spans="23:23" x14ac:dyDescent="0.25">
      <c r="W106" s="205">
        <v>104</v>
      </c>
    </row>
    <row r="107" spans="23:23" x14ac:dyDescent="0.25">
      <c r="W107" s="205">
        <v>105</v>
      </c>
    </row>
    <row r="108" spans="23:23" x14ac:dyDescent="0.25">
      <c r="W108" s="205">
        <v>106</v>
      </c>
    </row>
    <row r="109" spans="23:23" x14ac:dyDescent="0.25">
      <c r="W109" s="205">
        <v>107</v>
      </c>
    </row>
    <row r="110" spans="23:23" x14ac:dyDescent="0.25">
      <c r="W110" s="205">
        <v>108</v>
      </c>
    </row>
    <row r="111" spans="23:23" x14ac:dyDescent="0.25">
      <c r="W111" s="205">
        <v>109</v>
      </c>
    </row>
    <row r="112" spans="23:23" x14ac:dyDescent="0.25">
      <c r="W112" s="205">
        <v>110</v>
      </c>
    </row>
    <row r="113" spans="23:23" x14ac:dyDescent="0.25">
      <c r="W113" s="205">
        <v>111</v>
      </c>
    </row>
    <row r="114" spans="23:23" x14ac:dyDescent="0.25">
      <c r="W114" s="205">
        <v>112</v>
      </c>
    </row>
    <row r="115" spans="23:23" x14ac:dyDescent="0.25">
      <c r="W115" s="205">
        <v>113</v>
      </c>
    </row>
    <row r="116" spans="23:23" x14ac:dyDescent="0.25">
      <c r="W116" s="205">
        <v>114</v>
      </c>
    </row>
    <row r="117" spans="23:23" x14ac:dyDescent="0.25">
      <c r="W117" s="205">
        <v>115</v>
      </c>
    </row>
    <row r="118" spans="23:23" x14ac:dyDescent="0.25">
      <c r="W118" s="205">
        <v>116</v>
      </c>
    </row>
    <row r="119" spans="23:23" x14ac:dyDescent="0.25">
      <c r="W119" s="205">
        <v>117</v>
      </c>
    </row>
    <row r="120" spans="23:23" x14ac:dyDescent="0.25">
      <c r="W120" s="205">
        <v>118</v>
      </c>
    </row>
    <row r="121" spans="23:23" x14ac:dyDescent="0.25">
      <c r="W121" s="205">
        <v>119</v>
      </c>
    </row>
    <row r="122" spans="23:23" x14ac:dyDescent="0.25">
      <c r="W122" s="205">
        <v>120</v>
      </c>
    </row>
    <row r="123" spans="23:23" x14ac:dyDescent="0.25">
      <c r="W123" s="205">
        <v>121</v>
      </c>
    </row>
    <row r="124" spans="23:23" x14ac:dyDescent="0.25">
      <c r="W124" s="205">
        <v>122</v>
      </c>
    </row>
    <row r="125" spans="23:23" x14ac:dyDescent="0.25">
      <c r="W125" s="205">
        <v>123</v>
      </c>
    </row>
    <row r="126" spans="23:23" x14ac:dyDescent="0.25">
      <c r="W126" s="205">
        <v>124</v>
      </c>
    </row>
    <row r="127" spans="23:23" x14ac:dyDescent="0.25">
      <c r="W127" s="205">
        <v>125</v>
      </c>
    </row>
    <row r="128" spans="23:23" x14ac:dyDescent="0.25">
      <c r="W128" s="205">
        <v>126</v>
      </c>
    </row>
    <row r="129" spans="23:23" x14ac:dyDescent="0.25">
      <c r="W129" s="205">
        <v>127</v>
      </c>
    </row>
    <row r="130" spans="23:23" x14ac:dyDescent="0.25">
      <c r="W130" s="205">
        <v>128</v>
      </c>
    </row>
    <row r="131" spans="23:23" x14ac:dyDescent="0.25">
      <c r="W131" s="205">
        <v>129</v>
      </c>
    </row>
    <row r="132" spans="23:23" x14ac:dyDescent="0.25">
      <c r="W132" s="205">
        <v>130</v>
      </c>
    </row>
    <row r="133" spans="23:23" x14ac:dyDescent="0.25">
      <c r="W133" s="205">
        <v>131</v>
      </c>
    </row>
    <row r="134" spans="23:23" x14ac:dyDescent="0.25">
      <c r="W134" s="205">
        <v>132</v>
      </c>
    </row>
    <row r="135" spans="23:23" x14ac:dyDescent="0.25">
      <c r="W135" s="205">
        <v>133</v>
      </c>
    </row>
    <row r="136" spans="23:23" x14ac:dyDescent="0.25">
      <c r="W136" s="205">
        <v>134</v>
      </c>
    </row>
    <row r="137" spans="23:23" x14ac:dyDescent="0.25">
      <c r="W137" s="205">
        <v>135</v>
      </c>
    </row>
    <row r="138" spans="23:23" x14ac:dyDescent="0.25">
      <c r="W138" s="205">
        <v>136</v>
      </c>
    </row>
    <row r="139" spans="23:23" x14ac:dyDescent="0.25">
      <c r="W139" s="205">
        <v>137</v>
      </c>
    </row>
    <row r="140" spans="23:23" x14ac:dyDescent="0.25">
      <c r="W140" s="205">
        <v>138</v>
      </c>
    </row>
    <row r="141" spans="23:23" x14ac:dyDescent="0.25">
      <c r="W141" s="205">
        <v>139</v>
      </c>
    </row>
    <row r="142" spans="23:23" x14ac:dyDescent="0.25">
      <c r="W142" s="205">
        <v>140</v>
      </c>
    </row>
    <row r="143" spans="23:23" x14ac:dyDescent="0.25">
      <c r="W143" s="205">
        <v>141</v>
      </c>
    </row>
    <row r="144" spans="23:23" x14ac:dyDescent="0.25">
      <c r="W144" s="205">
        <v>142</v>
      </c>
    </row>
    <row r="145" spans="23:23" x14ac:dyDescent="0.25">
      <c r="W145" s="205">
        <v>143</v>
      </c>
    </row>
    <row r="146" spans="23:23" x14ac:dyDescent="0.25">
      <c r="W146" s="205">
        <v>144</v>
      </c>
    </row>
    <row r="147" spans="23:23" x14ac:dyDescent="0.25">
      <c r="W147" s="205">
        <v>145</v>
      </c>
    </row>
    <row r="148" spans="23:23" x14ac:dyDescent="0.25">
      <c r="W148" s="205">
        <v>146</v>
      </c>
    </row>
    <row r="149" spans="23:23" x14ac:dyDescent="0.25">
      <c r="W149" s="205">
        <v>147</v>
      </c>
    </row>
    <row r="150" spans="23:23" x14ac:dyDescent="0.25">
      <c r="W150" s="205">
        <v>148</v>
      </c>
    </row>
    <row r="151" spans="23:23" x14ac:dyDescent="0.25">
      <c r="W151" s="205">
        <v>149</v>
      </c>
    </row>
    <row r="152" spans="23:23" x14ac:dyDescent="0.25">
      <c r="W152" s="205">
        <v>150</v>
      </c>
    </row>
    <row r="153" spans="23:23" x14ac:dyDescent="0.25">
      <c r="W153" s="205">
        <v>151</v>
      </c>
    </row>
    <row r="154" spans="23:23" x14ac:dyDescent="0.25">
      <c r="W154" s="205">
        <v>152</v>
      </c>
    </row>
    <row r="155" spans="23:23" x14ac:dyDescent="0.25">
      <c r="W155" s="205">
        <v>153</v>
      </c>
    </row>
    <row r="156" spans="23:23" x14ac:dyDescent="0.25">
      <c r="W156" s="205">
        <v>154</v>
      </c>
    </row>
    <row r="157" spans="23:23" x14ac:dyDescent="0.25">
      <c r="W157" s="205">
        <v>155</v>
      </c>
    </row>
    <row r="158" spans="23:23" x14ac:dyDescent="0.25">
      <c r="W158" s="205">
        <v>156</v>
      </c>
    </row>
    <row r="159" spans="23:23" x14ac:dyDescent="0.25">
      <c r="W159" s="205">
        <v>157</v>
      </c>
    </row>
    <row r="160" spans="23:23" x14ac:dyDescent="0.25">
      <c r="W160" s="205">
        <v>158</v>
      </c>
    </row>
    <row r="161" spans="23:23" x14ac:dyDescent="0.25">
      <c r="W161" s="205">
        <v>159</v>
      </c>
    </row>
    <row r="162" spans="23:23" x14ac:dyDescent="0.25">
      <c r="W162" s="205">
        <v>160</v>
      </c>
    </row>
    <row r="163" spans="23:23" x14ac:dyDescent="0.25">
      <c r="W163" s="205">
        <v>161</v>
      </c>
    </row>
    <row r="164" spans="23:23" x14ac:dyDescent="0.25">
      <c r="W164" s="205">
        <v>162</v>
      </c>
    </row>
    <row r="165" spans="23:23" x14ac:dyDescent="0.25">
      <c r="W165" s="205">
        <v>163</v>
      </c>
    </row>
    <row r="166" spans="23:23" x14ac:dyDescent="0.25">
      <c r="W166" s="205">
        <v>164</v>
      </c>
    </row>
    <row r="167" spans="23:23" x14ac:dyDescent="0.25">
      <c r="W167" s="205">
        <v>165</v>
      </c>
    </row>
    <row r="168" spans="23:23" x14ac:dyDescent="0.25">
      <c r="W168" s="205">
        <v>166</v>
      </c>
    </row>
    <row r="169" spans="23:23" x14ac:dyDescent="0.25">
      <c r="W169" s="205">
        <v>167</v>
      </c>
    </row>
    <row r="170" spans="23:23" x14ac:dyDescent="0.25">
      <c r="W170" s="205">
        <v>168</v>
      </c>
    </row>
    <row r="171" spans="23:23" x14ac:dyDescent="0.25">
      <c r="W171" s="205">
        <v>169</v>
      </c>
    </row>
    <row r="172" spans="23:23" x14ac:dyDescent="0.25">
      <c r="W172" s="205">
        <v>170</v>
      </c>
    </row>
    <row r="173" spans="23:23" x14ac:dyDescent="0.25">
      <c r="W173" s="205">
        <v>171</v>
      </c>
    </row>
    <row r="174" spans="23:23" x14ac:dyDescent="0.25">
      <c r="W174" s="205">
        <v>172</v>
      </c>
    </row>
    <row r="175" spans="23:23" x14ac:dyDescent="0.25">
      <c r="W175" s="205">
        <v>173</v>
      </c>
    </row>
    <row r="176" spans="23:23" x14ac:dyDescent="0.25">
      <c r="W176" s="205">
        <v>174</v>
      </c>
    </row>
    <row r="177" spans="23:23" x14ac:dyDescent="0.25">
      <c r="W177" s="205">
        <v>175</v>
      </c>
    </row>
    <row r="178" spans="23:23" x14ac:dyDescent="0.25">
      <c r="W178" s="205">
        <v>176</v>
      </c>
    </row>
    <row r="179" spans="23:23" x14ac:dyDescent="0.25">
      <c r="W179" s="205">
        <v>177</v>
      </c>
    </row>
    <row r="180" spans="23:23" x14ac:dyDescent="0.25">
      <c r="W180" s="205">
        <v>178</v>
      </c>
    </row>
    <row r="181" spans="23:23" x14ac:dyDescent="0.25">
      <c r="W181" s="205">
        <v>179</v>
      </c>
    </row>
    <row r="182" spans="23:23" x14ac:dyDescent="0.25">
      <c r="W182" s="205">
        <v>180</v>
      </c>
    </row>
    <row r="183" spans="23:23" x14ac:dyDescent="0.25">
      <c r="W183" s="205">
        <v>181</v>
      </c>
    </row>
    <row r="184" spans="23:23" x14ac:dyDescent="0.25">
      <c r="W184" s="205">
        <v>182</v>
      </c>
    </row>
    <row r="185" spans="23:23" x14ac:dyDescent="0.25">
      <c r="W185" s="205">
        <v>183</v>
      </c>
    </row>
    <row r="186" spans="23:23" x14ac:dyDescent="0.25">
      <c r="W186" s="205">
        <v>184</v>
      </c>
    </row>
    <row r="187" spans="23:23" x14ac:dyDescent="0.25">
      <c r="W187" s="205">
        <v>185</v>
      </c>
    </row>
    <row r="188" spans="23:23" x14ac:dyDescent="0.25">
      <c r="W188" s="205">
        <v>186</v>
      </c>
    </row>
    <row r="189" spans="23:23" x14ac:dyDescent="0.25">
      <c r="W189" s="205">
        <v>187</v>
      </c>
    </row>
    <row r="190" spans="23:23" x14ac:dyDescent="0.25">
      <c r="W190" s="205">
        <v>188</v>
      </c>
    </row>
    <row r="191" spans="23:23" x14ac:dyDescent="0.25">
      <c r="W191" s="205">
        <v>189</v>
      </c>
    </row>
    <row r="192" spans="23:23" x14ac:dyDescent="0.25">
      <c r="W192" s="205">
        <v>190</v>
      </c>
    </row>
    <row r="193" spans="23:23" x14ac:dyDescent="0.25">
      <c r="W193" s="205">
        <v>191</v>
      </c>
    </row>
    <row r="194" spans="23:23" x14ac:dyDescent="0.25">
      <c r="W194" s="205">
        <v>192</v>
      </c>
    </row>
    <row r="195" spans="23:23" x14ac:dyDescent="0.25">
      <c r="W195" s="205">
        <v>193</v>
      </c>
    </row>
    <row r="196" spans="23:23" x14ac:dyDescent="0.25">
      <c r="W196" s="205">
        <v>194</v>
      </c>
    </row>
    <row r="197" spans="23:23" x14ac:dyDescent="0.25">
      <c r="W197" s="205">
        <v>195</v>
      </c>
    </row>
    <row r="198" spans="23:23" x14ac:dyDescent="0.25">
      <c r="W198" s="205">
        <v>196</v>
      </c>
    </row>
    <row r="199" spans="23:23" x14ac:dyDescent="0.25">
      <c r="W199" s="205">
        <v>197</v>
      </c>
    </row>
    <row r="200" spans="23:23" x14ac:dyDescent="0.25">
      <c r="W200" s="205">
        <v>198</v>
      </c>
    </row>
    <row r="201" spans="23:23" x14ac:dyDescent="0.25">
      <c r="W201" s="205">
        <v>199</v>
      </c>
    </row>
    <row r="202" spans="23:23" x14ac:dyDescent="0.25">
      <c r="W202" s="205">
        <v>200</v>
      </c>
    </row>
    <row r="203" spans="23:23" x14ac:dyDescent="0.25">
      <c r="W203" s="205">
        <v>201</v>
      </c>
    </row>
    <row r="204" spans="23:23" x14ac:dyDescent="0.25">
      <c r="W204" s="205">
        <v>202</v>
      </c>
    </row>
    <row r="205" spans="23:23" x14ac:dyDescent="0.25">
      <c r="W205" s="205">
        <v>203</v>
      </c>
    </row>
    <row r="206" spans="23:23" x14ac:dyDescent="0.25">
      <c r="W206" s="205">
        <v>204</v>
      </c>
    </row>
    <row r="207" spans="23:23" x14ac:dyDescent="0.25">
      <c r="W207" s="205">
        <v>205</v>
      </c>
    </row>
    <row r="208" spans="23:23" x14ac:dyDescent="0.25">
      <c r="W208" s="205">
        <v>206</v>
      </c>
    </row>
    <row r="209" spans="23:23" x14ac:dyDescent="0.25">
      <c r="W209" s="205">
        <v>207</v>
      </c>
    </row>
    <row r="210" spans="23:23" x14ac:dyDescent="0.25">
      <c r="W210" s="205">
        <v>208</v>
      </c>
    </row>
    <row r="211" spans="23:23" x14ac:dyDescent="0.25">
      <c r="W211" s="205">
        <v>209</v>
      </c>
    </row>
    <row r="212" spans="23:23" x14ac:dyDescent="0.25">
      <c r="W212" s="205">
        <v>210</v>
      </c>
    </row>
    <row r="213" spans="23:23" x14ac:dyDescent="0.25">
      <c r="W213" s="205">
        <v>211</v>
      </c>
    </row>
    <row r="214" spans="23:23" x14ac:dyDescent="0.25">
      <c r="W214" s="205">
        <v>212</v>
      </c>
    </row>
  </sheetData>
  <conditionalFormatting sqref="A20">
    <cfRule type="cellIs" dxfId="166" priority="254" operator="lessThan">
      <formula>0</formula>
    </cfRule>
  </conditionalFormatting>
  <conditionalFormatting sqref="A20">
    <cfRule type="cellIs" dxfId="164" priority="255" operator="lessThan">
      <formula>0</formula>
    </cfRule>
  </conditionalFormatting>
  <conditionalFormatting sqref="A20">
    <cfRule type="cellIs" dxfId="163" priority="253" operator="lessThan">
      <formula>0</formula>
    </cfRule>
  </conditionalFormatting>
  <conditionalFormatting sqref="D6">
    <cfRule type="cellIs" dxfId="162" priority="250" operator="lessThan">
      <formula>0</formula>
    </cfRule>
  </conditionalFormatting>
  <conditionalFormatting sqref="D6">
    <cfRule type="cellIs" dxfId="161" priority="248" operator="lessThan">
      <formula>0</formula>
    </cfRule>
  </conditionalFormatting>
  <conditionalFormatting sqref="D6">
    <cfRule type="cellIs" dxfId="160" priority="247" operator="lessThan">
      <formula>0</formula>
    </cfRule>
  </conditionalFormatting>
  <conditionalFormatting sqref="J18:K20 J6:K15">
    <cfRule type="cellIs" dxfId="159" priority="35" operator="lessThan">
      <formula>0</formula>
    </cfRule>
  </conditionalFormatting>
  <conditionalFormatting sqref="J6:K9">
    <cfRule type="cellIs" dxfId="158" priority="34" operator="lessThan">
      <formula>0</formula>
    </cfRule>
  </conditionalFormatting>
  <conditionalFormatting sqref="A16:A17">
    <cfRule type="cellIs" dxfId="157" priority="128" operator="lessThan">
      <formula>0</formula>
    </cfRule>
  </conditionalFormatting>
  <conditionalFormatting sqref="A16:A17">
    <cfRule type="cellIs" dxfId="156" priority="129" operator="lessThan">
      <formula>0</formula>
    </cfRule>
  </conditionalFormatting>
  <conditionalFormatting sqref="A16:A17">
    <cfRule type="cellIs" dxfId="155" priority="127" operator="lessThan">
      <formula>0</formula>
    </cfRule>
  </conditionalFormatting>
  <conditionalFormatting sqref="L16">
    <cfRule type="cellIs" dxfId="154" priority="146" operator="lessThan">
      <formula>0</formula>
    </cfRule>
  </conditionalFormatting>
  <conditionalFormatting sqref="L16">
    <cfRule type="cellIs" dxfId="153" priority="147" operator="lessThan">
      <formula>0</formula>
    </cfRule>
  </conditionalFormatting>
  <conditionalFormatting sqref="L10:L15 L18:L20">
    <cfRule type="cellIs" dxfId="152" priority="150" operator="lessThan">
      <formula>0</formula>
    </cfRule>
  </conditionalFormatting>
  <conditionalFormatting sqref="L7:L15 L18:L20">
    <cfRule type="cellIs" dxfId="151" priority="151" operator="lessThan">
      <formula>0</formula>
    </cfRule>
  </conditionalFormatting>
  <conditionalFormatting sqref="L7:L15 L18:L20">
    <cfRule type="cellIs" dxfId="150" priority="149" operator="lessThan">
      <formula>0</formula>
    </cfRule>
  </conditionalFormatting>
  <conditionalFormatting sqref="L7:L9">
    <cfRule type="cellIs" dxfId="149" priority="148" operator="lessThan">
      <formula>0</formula>
    </cfRule>
  </conditionalFormatting>
  <conditionalFormatting sqref="L16">
    <cfRule type="cellIs" dxfId="148" priority="145" operator="lessThan">
      <formula>0</formula>
    </cfRule>
  </conditionalFormatting>
  <conditionalFormatting sqref="B16">
    <cfRule type="cellIs" dxfId="144" priority="116" operator="lessThan">
      <formula>0</formula>
    </cfRule>
  </conditionalFormatting>
  <conditionalFormatting sqref="B16">
    <cfRule type="cellIs" dxfId="143" priority="117" operator="lessThan">
      <formula>0</formula>
    </cfRule>
  </conditionalFormatting>
  <conditionalFormatting sqref="B10:B15 B18:B20">
    <cfRule type="cellIs" dxfId="142" priority="120" operator="lessThan">
      <formula>0</formula>
    </cfRule>
  </conditionalFormatting>
  <conditionalFormatting sqref="B18:B20 B6:B15">
    <cfRule type="cellIs" dxfId="141" priority="121" operator="lessThan">
      <formula>0</formula>
    </cfRule>
  </conditionalFormatting>
  <conditionalFormatting sqref="B18:B20 B6:B15">
    <cfRule type="cellIs" dxfId="140" priority="119" operator="lessThan">
      <formula>0</formula>
    </cfRule>
  </conditionalFormatting>
  <conditionalFormatting sqref="B6:B9">
    <cfRule type="cellIs" dxfId="139" priority="118" operator="lessThan">
      <formula>0</formula>
    </cfRule>
  </conditionalFormatting>
  <conditionalFormatting sqref="B16">
    <cfRule type="cellIs" dxfId="138" priority="115" operator="lessThan">
      <formula>0</formula>
    </cfRule>
  </conditionalFormatting>
  <conditionalFormatting sqref="B21">
    <cfRule type="cellIs" dxfId="137" priority="112" operator="lessThan">
      <formula>0</formula>
    </cfRule>
  </conditionalFormatting>
  <conditionalFormatting sqref="B21">
    <cfRule type="cellIs" dxfId="136" priority="114" operator="lessThan">
      <formula>0</formula>
    </cfRule>
  </conditionalFormatting>
  <conditionalFormatting sqref="B21">
    <cfRule type="cellIs" dxfId="135" priority="113" operator="lessThan">
      <formula>0</formula>
    </cfRule>
  </conditionalFormatting>
  <conditionalFormatting sqref="C16">
    <cfRule type="cellIs" dxfId="132" priority="104" operator="lessThan">
      <formula>0</formula>
    </cfRule>
  </conditionalFormatting>
  <conditionalFormatting sqref="C16">
    <cfRule type="cellIs" dxfId="131" priority="105" operator="lessThan">
      <formula>0</formula>
    </cfRule>
  </conditionalFormatting>
  <conditionalFormatting sqref="C10:C15 C18:C20">
    <cfRule type="cellIs" dxfId="130" priority="108" operator="lessThan">
      <formula>0</formula>
    </cfRule>
  </conditionalFormatting>
  <conditionalFormatting sqref="C18:C20 C6:C15">
    <cfRule type="cellIs" dxfId="129" priority="109" operator="lessThan">
      <formula>0</formula>
    </cfRule>
  </conditionalFormatting>
  <conditionalFormatting sqref="C18:C20 C6:C15">
    <cfRule type="cellIs" dxfId="128" priority="107" operator="lessThan">
      <formula>0</formula>
    </cfRule>
  </conditionalFormatting>
  <conditionalFormatting sqref="C6:C9">
    <cfRule type="cellIs" dxfId="127" priority="106" operator="lessThan">
      <formula>0</formula>
    </cfRule>
  </conditionalFormatting>
  <conditionalFormatting sqref="C16">
    <cfRule type="cellIs" dxfId="126" priority="103" operator="lessThan">
      <formula>0</formula>
    </cfRule>
  </conditionalFormatting>
  <conditionalFormatting sqref="C21">
    <cfRule type="cellIs" dxfId="125" priority="100" operator="lessThan">
      <formula>0</formula>
    </cfRule>
  </conditionalFormatting>
  <conditionalFormatting sqref="C21">
    <cfRule type="cellIs" dxfId="124" priority="102" operator="lessThan">
      <formula>0</formula>
    </cfRule>
  </conditionalFormatting>
  <conditionalFormatting sqref="C21">
    <cfRule type="cellIs" dxfId="123" priority="101" operator="lessThan">
      <formula>0</formula>
    </cfRule>
  </conditionalFormatting>
  <conditionalFormatting sqref="D16">
    <cfRule type="cellIs" dxfId="120" priority="92" operator="lessThan">
      <formula>0</formula>
    </cfRule>
  </conditionalFormatting>
  <conditionalFormatting sqref="D16">
    <cfRule type="cellIs" dxfId="119" priority="93" operator="lessThan">
      <formula>0</formula>
    </cfRule>
  </conditionalFormatting>
  <conditionalFormatting sqref="D10:D15 D18:D20">
    <cfRule type="cellIs" dxfId="118" priority="96" operator="lessThan">
      <formula>0</formula>
    </cfRule>
  </conditionalFormatting>
  <conditionalFormatting sqref="D18:D20 D7:D15">
    <cfRule type="cellIs" dxfId="117" priority="97" operator="lessThan">
      <formula>0</formula>
    </cfRule>
  </conditionalFormatting>
  <conditionalFormatting sqref="D18:D20 D7:D15">
    <cfRule type="cellIs" dxfId="116" priority="95" operator="lessThan">
      <formula>0</formula>
    </cfRule>
  </conditionalFormatting>
  <conditionalFormatting sqref="D7:D9">
    <cfRule type="cellIs" dxfId="115" priority="94" operator="lessThan">
      <formula>0</formula>
    </cfRule>
  </conditionalFormatting>
  <conditionalFormatting sqref="D16">
    <cfRule type="cellIs" dxfId="114" priority="91" operator="lessThan">
      <formula>0</formula>
    </cfRule>
  </conditionalFormatting>
  <conditionalFormatting sqref="D21">
    <cfRule type="cellIs" dxfId="113" priority="88" operator="lessThan">
      <formula>0</formula>
    </cfRule>
  </conditionalFormatting>
  <conditionalFormatting sqref="D21">
    <cfRule type="cellIs" dxfId="112" priority="90" operator="lessThan">
      <formula>0</formula>
    </cfRule>
  </conditionalFormatting>
  <conditionalFormatting sqref="D21">
    <cfRule type="cellIs" dxfId="111" priority="89" operator="lessThan">
      <formula>0</formula>
    </cfRule>
  </conditionalFormatting>
  <conditionalFormatting sqref="E16">
    <cfRule type="cellIs" dxfId="108" priority="80" operator="lessThan">
      <formula>0</formula>
    </cfRule>
  </conditionalFormatting>
  <conditionalFormatting sqref="E16">
    <cfRule type="cellIs" dxfId="107" priority="81" operator="lessThan">
      <formula>0</formula>
    </cfRule>
  </conditionalFormatting>
  <conditionalFormatting sqref="E10:E15 E18:E20">
    <cfRule type="cellIs" dxfId="106" priority="84" operator="lessThan">
      <formula>0</formula>
    </cfRule>
  </conditionalFormatting>
  <conditionalFormatting sqref="E18:E20 E6:E15">
    <cfRule type="cellIs" dxfId="105" priority="85" operator="lessThan">
      <formula>0</formula>
    </cfRule>
  </conditionalFormatting>
  <conditionalFormatting sqref="E18:E20 E6:E15">
    <cfRule type="cellIs" dxfId="104" priority="83" operator="lessThan">
      <formula>0</formula>
    </cfRule>
  </conditionalFormatting>
  <conditionalFormatting sqref="E6:E9">
    <cfRule type="cellIs" dxfId="103" priority="82" operator="lessThan">
      <formula>0</formula>
    </cfRule>
  </conditionalFormatting>
  <conditionalFormatting sqref="E16">
    <cfRule type="cellIs" dxfId="102" priority="79" operator="lessThan">
      <formula>0</formula>
    </cfRule>
  </conditionalFormatting>
  <conditionalFormatting sqref="E21">
    <cfRule type="cellIs" dxfId="101" priority="76" operator="lessThan">
      <formula>0</formula>
    </cfRule>
  </conditionalFormatting>
  <conditionalFormatting sqref="E21">
    <cfRule type="cellIs" dxfId="100" priority="78" operator="lessThan">
      <formula>0</formula>
    </cfRule>
  </conditionalFormatting>
  <conditionalFormatting sqref="E21">
    <cfRule type="cellIs" dxfId="99" priority="77" operator="lessThan">
      <formula>0</formula>
    </cfRule>
  </conditionalFormatting>
  <conditionalFormatting sqref="F16:G16">
    <cfRule type="cellIs" dxfId="96" priority="68" operator="lessThan">
      <formula>0</formula>
    </cfRule>
  </conditionalFormatting>
  <conditionalFormatting sqref="F16:G16">
    <cfRule type="cellIs" dxfId="95" priority="69" operator="lessThan">
      <formula>0</formula>
    </cfRule>
  </conditionalFormatting>
  <conditionalFormatting sqref="F10:G15 F18:G20">
    <cfRule type="cellIs" dxfId="94" priority="72" operator="lessThan">
      <formula>0</formula>
    </cfRule>
  </conditionalFormatting>
  <conditionalFormatting sqref="F18:G20 F6:G15">
    <cfRule type="cellIs" dxfId="93" priority="73" operator="lessThan">
      <formula>0</formula>
    </cfRule>
  </conditionalFormatting>
  <conditionalFormatting sqref="F18:G20 F6:G15">
    <cfRule type="cellIs" dxfId="92" priority="71" operator="lessThan">
      <formula>0</formula>
    </cfRule>
  </conditionalFormatting>
  <conditionalFormatting sqref="F6:G9">
    <cfRule type="cellIs" dxfId="91" priority="70" operator="lessThan">
      <formula>0</formula>
    </cfRule>
  </conditionalFormatting>
  <conditionalFormatting sqref="F16:G16">
    <cfRule type="cellIs" dxfId="90" priority="67" operator="lessThan">
      <formula>0</formula>
    </cfRule>
  </conditionalFormatting>
  <conditionalFormatting sqref="F21:G21">
    <cfRule type="cellIs" dxfId="89" priority="64" operator="lessThan">
      <formula>0</formula>
    </cfRule>
  </conditionalFormatting>
  <conditionalFormatting sqref="F21:G21">
    <cfRule type="cellIs" dxfId="88" priority="66" operator="lessThan">
      <formula>0</formula>
    </cfRule>
  </conditionalFormatting>
  <conditionalFormatting sqref="F21:G21">
    <cfRule type="cellIs" dxfId="87" priority="65" operator="lessThan">
      <formula>0</formula>
    </cfRule>
  </conditionalFormatting>
  <conditionalFormatting sqref="H16">
    <cfRule type="cellIs" dxfId="84" priority="56" operator="lessThan">
      <formula>0</formula>
    </cfRule>
  </conditionalFormatting>
  <conditionalFormatting sqref="H16">
    <cfRule type="cellIs" dxfId="83" priority="57" operator="lessThan">
      <formula>0</formula>
    </cfRule>
  </conditionalFormatting>
  <conditionalFormatting sqref="H10:H15 H18:H20">
    <cfRule type="cellIs" dxfId="82" priority="60" operator="lessThan">
      <formula>0</formula>
    </cfRule>
  </conditionalFormatting>
  <conditionalFormatting sqref="H18:H20 H6:H15">
    <cfRule type="cellIs" dxfId="81" priority="61" operator="lessThan">
      <formula>0</formula>
    </cfRule>
  </conditionalFormatting>
  <conditionalFormatting sqref="H18:H20 H6:H15">
    <cfRule type="cellIs" dxfId="80" priority="59" operator="lessThan">
      <formula>0</formula>
    </cfRule>
  </conditionalFormatting>
  <conditionalFormatting sqref="H6:H9">
    <cfRule type="cellIs" dxfId="79" priority="58" operator="lessThan">
      <formula>0</formula>
    </cfRule>
  </conditionalFormatting>
  <conditionalFormatting sqref="H16">
    <cfRule type="cellIs" dxfId="78" priority="55" operator="lessThan">
      <formula>0</formula>
    </cfRule>
  </conditionalFormatting>
  <conditionalFormatting sqref="H21">
    <cfRule type="cellIs" dxfId="77" priority="52" operator="lessThan">
      <formula>0</formula>
    </cfRule>
  </conditionalFormatting>
  <conditionalFormatting sqref="H21">
    <cfRule type="cellIs" dxfId="76" priority="54" operator="lessThan">
      <formula>0</formula>
    </cfRule>
  </conditionalFormatting>
  <conditionalFormatting sqref="H21">
    <cfRule type="cellIs" dxfId="75" priority="53" operator="lessThan">
      <formula>0</formula>
    </cfRule>
  </conditionalFormatting>
  <conditionalFormatting sqref="I16">
    <cfRule type="cellIs" dxfId="72" priority="44" operator="lessThan">
      <formula>0</formula>
    </cfRule>
  </conditionalFormatting>
  <conditionalFormatting sqref="I16">
    <cfRule type="cellIs" dxfId="71" priority="45" operator="lessThan">
      <formula>0</formula>
    </cfRule>
  </conditionalFormatting>
  <conditionalFormatting sqref="I10:I15 I18:I20">
    <cfRule type="cellIs" dxfId="70" priority="48" operator="lessThan">
      <formula>0</formula>
    </cfRule>
  </conditionalFormatting>
  <conditionalFormatting sqref="I18:I20 I6:I15">
    <cfRule type="cellIs" dxfId="69" priority="49" operator="lessThan">
      <formula>0</formula>
    </cfRule>
  </conditionalFormatting>
  <conditionalFormatting sqref="I18:I20 I6:I15">
    <cfRule type="cellIs" dxfId="68" priority="47" operator="lessThan">
      <formula>0</formula>
    </cfRule>
  </conditionalFormatting>
  <conditionalFormatting sqref="I6:I9">
    <cfRule type="cellIs" dxfId="67" priority="46" operator="lessThan">
      <formula>0</formula>
    </cfRule>
  </conditionalFormatting>
  <conditionalFormatting sqref="I16">
    <cfRule type="cellIs" dxfId="66" priority="43" operator="lessThan">
      <formula>0</formula>
    </cfRule>
  </conditionalFormatting>
  <conditionalFormatting sqref="I21">
    <cfRule type="cellIs" dxfId="65" priority="40" operator="lessThan">
      <formula>0</formula>
    </cfRule>
  </conditionalFormatting>
  <conditionalFormatting sqref="I21">
    <cfRule type="cellIs" dxfId="64" priority="42" operator="lessThan">
      <formula>0</formula>
    </cfRule>
  </conditionalFormatting>
  <conditionalFormatting sqref="I21">
    <cfRule type="cellIs" dxfId="63" priority="41" operator="lessThan">
      <formula>0</formula>
    </cfRule>
  </conditionalFormatting>
  <conditionalFormatting sqref="J16:K16">
    <cfRule type="cellIs" dxfId="61" priority="32" operator="lessThan">
      <formula>0</formula>
    </cfRule>
  </conditionalFormatting>
  <conditionalFormatting sqref="J16:K16">
    <cfRule type="cellIs" dxfId="60" priority="33" operator="lessThan">
      <formula>0</formula>
    </cfRule>
  </conditionalFormatting>
  <conditionalFormatting sqref="J10:K15 J18:K20">
    <cfRule type="cellIs" dxfId="59" priority="36" operator="lessThan">
      <formula>0</formula>
    </cfRule>
  </conditionalFormatting>
  <conditionalFormatting sqref="J18:K20 J6:K15">
    <cfRule type="cellIs" dxfId="58" priority="37" operator="lessThan">
      <formula>0</formula>
    </cfRule>
  </conditionalFormatting>
  <conditionalFormatting sqref="J16:K16">
    <cfRule type="cellIs" dxfId="57" priority="31" operator="lessThan">
      <formula>0</formula>
    </cfRule>
  </conditionalFormatting>
  <conditionalFormatting sqref="J21:K21">
    <cfRule type="cellIs" dxfId="56" priority="28" operator="lessThan">
      <formula>0</formula>
    </cfRule>
  </conditionalFormatting>
  <conditionalFormatting sqref="J21:K21">
    <cfRule type="cellIs" dxfId="55" priority="30" operator="lessThan">
      <formula>0</formula>
    </cfRule>
  </conditionalFormatting>
  <conditionalFormatting sqref="J21:K21">
    <cfRule type="cellIs" dxfId="54" priority="29" operator="lessThan">
      <formula>0</formula>
    </cfRule>
  </conditionalFormatting>
  <conditionalFormatting sqref="L17">
    <cfRule type="cellIs" dxfId="53" priority="26" operator="lessThan">
      <formula>0</formula>
    </cfRule>
  </conditionalFormatting>
  <conditionalFormatting sqref="L17">
    <cfRule type="cellIs" dxfId="51" priority="27" operator="lessThan">
      <formula>0</formula>
    </cfRule>
  </conditionalFormatting>
  <conditionalFormatting sqref="L17">
    <cfRule type="cellIs" dxfId="49" priority="25" operator="lessThan">
      <formula>0</formula>
    </cfRule>
  </conditionalFormatting>
  <conditionalFormatting sqref="B17">
    <cfRule type="cellIs" dxfId="47" priority="23" operator="lessThan">
      <formula>0</formula>
    </cfRule>
  </conditionalFormatting>
  <conditionalFormatting sqref="B17">
    <cfRule type="cellIs" dxfId="45" priority="24" operator="lessThan">
      <formula>0</formula>
    </cfRule>
  </conditionalFormatting>
  <conditionalFormatting sqref="B17">
    <cfRule type="cellIs" dxfId="43" priority="22" operator="lessThan">
      <formula>0</formula>
    </cfRule>
  </conditionalFormatting>
  <conditionalFormatting sqref="C17">
    <cfRule type="cellIs" dxfId="41" priority="20" operator="lessThan">
      <formula>0</formula>
    </cfRule>
  </conditionalFormatting>
  <conditionalFormatting sqref="C17">
    <cfRule type="cellIs" dxfId="39" priority="21" operator="lessThan">
      <formula>0</formula>
    </cfRule>
  </conditionalFormatting>
  <conditionalFormatting sqref="C17">
    <cfRule type="cellIs" dxfId="37" priority="19" operator="lessThan">
      <formula>0</formula>
    </cfRule>
  </conditionalFormatting>
  <conditionalFormatting sqref="D17">
    <cfRule type="cellIs" dxfId="35" priority="17" operator="lessThan">
      <formula>0</formula>
    </cfRule>
  </conditionalFormatting>
  <conditionalFormatting sqref="D17">
    <cfRule type="cellIs" dxfId="33" priority="18" operator="lessThan">
      <formula>0</formula>
    </cfRule>
  </conditionalFormatting>
  <conditionalFormatting sqref="D17">
    <cfRule type="cellIs" dxfId="31" priority="16" operator="lessThan">
      <formula>0</formula>
    </cfRule>
  </conditionalFormatting>
  <conditionalFormatting sqref="E17">
    <cfRule type="cellIs" dxfId="29" priority="14" operator="lessThan">
      <formula>0</formula>
    </cfRule>
  </conditionalFormatting>
  <conditionalFormatting sqref="E17">
    <cfRule type="cellIs" dxfId="27" priority="15" operator="lessThan">
      <formula>0</formula>
    </cfRule>
  </conditionalFormatting>
  <conditionalFormatting sqref="E17">
    <cfRule type="cellIs" dxfId="25" priority="13" operator="lessThan">
      <formula>0</formula>
    </cfRule>
  </conditionalFormatting>
  <conditionalFormatting sqref="F17:G17">
    <cfRule type="cellIs" dxfId="23" priority="11" operator="lessThan">
      <formula>0</formula>
    </cfRule>
  </conditionalFormatting>
  <conditionalFormatting sqref="F17:G17">
    <cfRule type="cellIs" dxfId="21" priority="12" operator="lessThan">
      <formula>0</formula>
    </cfRule>
  </conditionalFormatting>
  <conditionalFormatting sqref="F17:G17">
    <cfRule type="cellIs" dxfId="19" priority="10" operator="lessThan">
      <formula>0</formula>
    </cfRule>
  </conditionalFormatting>
  <conditionalFormatting sqref="H17">
    <cfRule type="cellIs" dxfId="17" priority="8" operator="lessThan">
      <formula>0</formula>
    </cfRule>
  </conditionalFormatting>
  <conditionalFormatting sqref="H17">
    <cfRule type="cellIs" dxfId="15" priority="9" operator="lessThan">
      <formula>0</formula>
    </cfRule>
  </conditionalFormatting>
  <conditionalFormatting sqref="H17">
    <cfRule type="cellIs" dxfId="13" priority="7" operator="lessThan">
      <formula>0</formula>
    </cfRule>
  </conditionalFormatting>
  <conditionalFormatting sqref="I17">
    <cfRule type="cellIs" dxfId="11" priority="5" operator="lessThan">
      <formula>0</formula>
    </cfRule>
  </conditionalFormatting>
  <conditionalFormatting sqref="I17">
    <cfRule type="cellIs" dxfId="9" priority="6" operator="lessThan">
      <formula>0</formula>
    </cfRule>
  </conditionalFormatting>
  <conditionalFormatting sqref="I17">
    <cfRule type="cellIs" dxfId="7" priority="4" operator="lessThan">
      <formula>0</formula>
    </cfRule>
  </conditionalFormatting>
  <conditionalFormatting sqref="J17:K17">
    <cfRule type="cellIs" dxfId="5" priority="2" operator="lessThan">
      <formula>0</formula>
    </cfRule>
  </conditionalFormatting>
  <conditionalFormatting sqref="J17:K17">
    <cfRule type="cellIs" dxfId="3" priority="3" operator="lessThan">
      <formula>0</formula>
    </cfRule>
  </conditionalFormatting>
  <conditionalFormatting sqref="J17:K17">
    <cfRule type="cellIs" dxfId="1" priority="1" operator="lessThan">
      <formula>0</formula>
    </cfRule>
  </conditionalFormatting>
  <dataValidations count="1">
    <dataValidation type="list" allowBlank="1" showInputMessage="1" showErrorMessage="1" sqref="B3">
      <formula1>_1.__Gamle_Oslo</formula1>
    </dataValidation>
  </dataValidations>
  <pageMargins left="0.70866141732283472" right="0.70866141732283472" top="0.74803149606299213" bottom="0.74803149606299213" header="0.31496062992125984" footer="0.31496062992125984"/>
  <pageSetup paperSize="9" scale="6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'Tabell 2.2'!$D$2:$S$2</xm:f>
          </x14:formula1>
          <xm:sqref>B2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2" sqref="C2"/>
    </sheetView>
  </sheetViews>
  <sheetFormatPr baseColWidth="10" defaultRowHeight="15" x14ac:dyDescent="0.25"/>
  <cols>
    <col min="1" max="16384" width="11.42578125" style="485"/>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105"/>
  <sheetViews>
    <sheetView zoomScale="85" zoomScaleNormal="85" workbookViewId="0">
      <pane xSplit="1" ySplit="2" topLeftCell="B3" activePane="bottomRight" state="frozen"/>
      <selection pane="topRight" activeCell="B1" sqref="B1"/>
      <selection pane="bottomLeft" activeCell="A3" sqref="A3"/>
      <selection pane="bottomRight"/>
    </sheetView>
  </sheetViews>
  <sheetFormatPr baseColWidth="10" defaultRowHeight="15" x14ac:dyDescent="0.25"/>
  <cols>
    <col min="1" max="1" width="55.28515625" style="15" customWidth="1"/>
    <col min="2" max="2" width="13" style="15" customWidth="1"/>
    <col min="3" max="3" width="10.5703125" style="15" customWidth="1"/>
    <col min="4" max="19" width="12.5703125" style="15" customWidth="1"/>
    <col min="20" max="16384" width="11.42578125" style="15"/>
  </cols>
  <sheetData>
    <row r="1" spans="1:42" x14ac:dyDescent="0.25">
      <c r="A1" s="235" t="s">
        <v>350</v>
      </c>
      <c r="B1" s="234"/>
      <c r="C1" s="234"/>
      <c r="D1" s="234"/>
      <c r="E1" s="234"/>
      <c r="F1" s="234"/>
      <c r="G1" s="234"/>
      <c r="H1" s="234"/>
      <c r="I1" s="234"/>
      <c r="J1" s="234"/>
      <c r="K1" s="234"/>
      <c r="L1" s="234"/>
      <c r="M1" s="234"/>
      <c r="N1" s="234"/>
      <c r="O1" s="234"/>
      <c r="P1" s="234"/>
      <c r="Q1" s="234"/>
      <c r="R1" s="234"/>
      <c r="S1" s="234"/>
    </row>
    <row r="2" spans="1:42" ht="48" customHeight="1" x14ac:dyDescent="0.25">
      <c r="A2" s="115"/>
      <c r="B2" s="115"/>
      <c r="C2" s="115"/>
      <c r="D2" s="115" t="s">
        <v>46</v>
      </c>
      <c r="E2" s="115" t="s">
        <v>187</v>
      </c>
      <c r="F2" s="115" t="s">
        <v>47</v>
      </c>
      <c r="G2" s="115" t="s">
        <v>48</v>
      </c>
      <c r="H2" s="115" t="s">
        <v>49</v>
      </c>
      <c r="I2" s="115" t="s">
        <v>50</v>
      </c>
      <c r="J2" s="115" t="s">
        <v>51</v>
      </c>
      <c r="K2" s="115" t="s">
        <v>52</v>
      </c>
      <c r="L2" s="115" t="s">
        <v>53</v>
      </c>
      <c r="M2" s="115" t="s">
        <v>54</v>
      </c>
      <c r="N2" s="115" t="s">
        <v>55</v>
      </c>
      <c r="O2" s="115" t="s">
        <v>56</v>
      </c>
      <c r="P2" s="115" t="s">
        <v>86</v>
      </c>
      <c r="Q2" s="115" t="s">
        <v>194</v>
      </c>
      <c r="R2" s="115" t="s">
        <v>57</v>
      </c>
      <c r="S2" s="115" t="s">
        <v>0</v>
      </c>
    </row>
    <row r="3" spans="1:42" ht="15" customHeight="1" thickBot="1" x14ac:dyDescent="0.3">
      <c r="A3" s="234"/>
      <c r="B3" s="234"/>
      <c r="C3" s="234"/>
      <c r="D3" s="259"/>
      <c r="E3" s="259"/>
      <c r="F3" s="259"/>
      <c r="G3" s="259"/>
      <c r="H3" s="259"/>
      <c r="I3" s="259"/>
      <c r="J3" s="259"/>
      <c r="K3" s="259"/>
      <c r="L3" s="259"/>
      <c r="M3" s="259"/>
      <c r="N3" s="259"/>
      <c r="O3" s="259"/>
      <c r="P3" s="259"/>
      <c r="Q3" s="259"/>
      <c r="R3" s="259"/>
      <c r="S3" s="259"/>
    </row>
    <row r="4" spans="1:42" x14ac:dyDescent="0.25">
      <c r="A4" s="258" t="s">
        <v>222</v>
      </c>
      <c r="B4" s="258"/>
      <c r="C4" s="258"/>
      <c r="D4" s="258"/>
      <c r="E4" s="258"/>
      <c r="F4" s="258"/>
      <c r="G4" s="258"/>
      <c r="H4" s="258"/>
      <c r="I4" s="258"/>
      <c r="J4" s="258"/>
      <c r="K4" s="258"/>
      <c r="L4" s="258"/>
      <c r="M4" s="258"/>
      <c r="N4" s="258"/>
      <c r="O4" s="258"/>
      <c r="P4" s="258"/>
      <c r="Q4" s="258"/>
      <c r="R4" s="258"/>
      <c r="S4" s="258"/>
    </row>
    <row r="5" spans="1:42" x14ac:dyDescent="0.25">
      <c r="A5" s="261" t="s">
        <v>231</v>
      </c>
      <c r="B5" s="260"/>
      <c r="C5" s="260"/>
      <c r="D5" s="87">
        <f>D12+D24+D34+D52+D73+D85+D93+D97+D89</f>
        <v>192892.26770970639</v>
      </c>
      <c r="E5" s="87">
        <f t="shared" ref="E5:S5" si="0">E12+E24+E34+E52+E73+E85+E93+E97+E89</f>
        <v>181325.22672515732</v>
      </c>
      <c r="F5" s="87">
        <f t="shared" si="0"/>
        <v>136759.01191187525</v>
      </c>
      <c r="G5" s="87">
        <f t="shared" si="0"/>
        <v>97259.118263021635</v>
      </c>
      <c r="H5" s="87">
        <f t="shared" si="0"/>
        <v>111322.30969747153</v>
      </c>
      <c r="I5" s="87">
        <f t="shared" si="0"/>
        <v>96541.864696795266</v>
      </c>
      <c r="J5" s="87">
        <f t="shared" si="0"/>
        <v>107915.92295217674</v>
      </c>
      <c r="K5" s="87">
        <f t="shared" si="0"/>
        <v>195480.21334720522</v>
      </c>
      <c r="L5" s="87">
        <f t="shared" si="0"/>
        <v>107441.29882614898</v>
      </c>
      <c r="M5" s="87">
        <f t="shared" si="0"/>
        <v>85314.145608883555</v>
      </c>
      <c r="N5" s="87">
        <f t="shared" si="0"/>
        <v>101601.84175231439</v>
      </c>
      <c r="O5" s="87">
        <f t="shared" si="0"/>
        <v>161138.74895712762</v>
      </c>
      <c r="P5" s="87">
        <f t="shared" si="0"/>
        <v>156441.01974547075</v>
      </c>
      <c r="Q5" s="87">
        <f t="shared" si="0"/>
        <v>156665.61523685275</v>
      </c>
      <c r="R5" s="87">
        <f t="shared" si="0"/>
        <v>116218.19038398674</v>
      </c>
      <c r="S5" s="87">
        <f t="shared" si="0"/>
        <v>2004316.795814194</v>
      </c>
    </row>
    <row r="6" spans="1:42" ht="15.75" thickBot="1" x14ac:dyDescent="0.3">
      <c r="A6" s="262" t="s">
        <v>230</v>
      </c>
      <c r="B6" s="192"/>
      <c r="C6" s="192"/>
      <c r="D6" s="192">
        <f t="shared" ref="D6:S6" si="1">SUM(D5:D5)</f>
        <v>192892.26770970639</v>
      </c>
      <c r="E6" s="192">
        <f t="shared" si="1"/>
        <v>181325.22672515732</v>
      </c>
      <c r="F6" s="192">
        <f t="shared" si="1"/>
        <v>136759.01191187525</v>
      </c>
      <c r="G6" s="192">
        <f t="shared" si="1"/>
        <v>97259.118263021635</v>
      </c>
      <c r="H6" s="192">
        <f t="shared" si="1"/>
        <v>111322.30969747153</v>
      </c>
      <c r="I6" s="192">
        <f t="shared" si="1"/>
        <v>96541.864696795266</v>
      </c>
      <c r="J6" s="192">
        <f t="shared" si="1"/>
        <v>107915.92295217674</v>
      </c>
      <c r="K6" s="192">
        <f t="shared" si="1"/>
        <v>195480.21334720522</v>
      </c>
      <c r="L6" s="192">
        <f t="shared" si="1"/>
        <v>107441.29882614898</v>
      </c>
      <c r="M6" s="192">
        <f t="shared" si="1"/>
        <v>85314.145608883555</v>
      </c>
      <c r="N6" s="192">
        <f t="shared" si="1"/>
        <v>101601.84175231439</v>
      </c>
      <c r="O6" s="192">
        <f t="shared" si="1"/>
        <v>161138.74895712762</v>
      </c>
      <c r="P6" s="192">
        <f t="shared" si="1"/>
        <v>156441.01974547075</v>
      </c>
      <c r="Q6" s="192">
        <f t="shared" si="1"/>
        <v>156665.61523685275</v>
      </c>
      <c r="R6" s="192">
        <f t="shared" si="1"/>
        <v>116218.19038398674</v>
      </c>
      <c r="S6" s="192">
        <f t="shared" si="1"/>
        <v>2004316.795814194</v>
      </c>
      <c r="W6" s="173"/>
      <c r="X6" s="173"/>
      <c r="Y6" s="173"/>
      <c r="Z6" s="173"/>
      <c r="AA6" s="173"/>
      <c r="AB6" s="173"/>
      <c r="AC6" s="173"/>
      <c r="AD6" s="173"/>
      <c r="AE6" s="173"/>
      <c r="AF6" s="173"/>
      <c r="AG6" s="173"/>
      <c r="AH6" s="173"/>
      <c r="AI6" s="173"/>
      <c r="AJ6" s="173"/>
      <c r="AK6" s="173"/>
      <c r="AL6" s="173"/>
      <c r="AM6" s="173"/>
    </row>
    <row r="7" spans="1:42" ht="15" customHeight="1" thickBot="1" x14ac:dyDescent="0.3">
      <c r="A7" s="236"/>
      <c r="B7" s="236"/>
      <c r="C7" s="249"/>
      <c r="D7" s="52"/>
      <c r="E7" s="53"/>
      <c r="F7" s="53"/>
      <c r="G7" s="53"/>
      <c r="H7" s="52"/>
      <c r="I7" s="52"/>
      <c r="J7" s="52"/>
      <c r="K7" s="52"/>
      <c r="L7" s="52"/>
      <c r="M7" s="52"/>
      <c r="N7" s="52"/>
      <c r="O7" s="52"/>
      <c r="P7" s="52"/>
      <c r="Q7" s="52"/>
      <c r="R7" s="52"/>
      <c r="S7" s="52"/>
    </row>
    <row r="8" spans="1:42" x14ac:dyDescent="0.25">
      <c r="A8" s="241" t="s">
        <v>10</v>
      </c>
      <c r="B8" s="228"/>
      <c r="C8" s="228"/>
      <c r="D8" s="228"/>
      <c r="E8" s="228"/>
      <c r="F8" s="228"/>
      <c r="G8" s="228"/>
      <c r="H8" s="228"/>
      <c r="I8" s="228"/>
      <c r="J8" s="228"/>
      <c r="K8" s="228"/>
      <c r="L8" s="228"/>
      <c r="M8" s="228"/>
      <c r="N8" s="228"/>
      <c r="O8" s="228"/>
      <c r="P8" s="228"/>
      <c r="Q8" s="228"/>
      <c r="R8" s="228"/>
      <c r="S8" s="228"/>
    </row>
    <row r="9" spans="1:42" x14ac:dyDescent="0.25">
      <c r="A9" s="234" t="s">
        <v>314</v>
      </c>
      <c r="B9" s="234"/>
      <c r="C9" s="234"/>
      <c r="D9" s="87">
        <v>2478</v>
      </c>
      <c r="E9" s="87">
        <v>2437</v>
      </c>
      <c r="F9" s="87">
        <v>1980</v>
      </c>
      <c r="G9" s="87">
        <v>1733</v>
      </c>
      <c r="H9" s="87">
        <v>490</v>
      </c>
      <c r="I9" s="87">
        <v>130</v>
      </c>
      <c r="J9" s="87">
        <v>252</v>
      </c>
      <c r="K9" s="87">
        <v>351</v>
      </c>
      <c r="L9" s="87">
        <v>235</v>
      </c>
      <c r="M9" s="87">
        <v>91</v>
      </c>
      <c r="N9" s="87">
        <v>199</v>
      </c>
      <c r="O9" s="87">
        <v>163</v>
      </c>
      <c r="P9" s="87">
        <v>184</v>
      </c>
      <c r="Q9" s="87">
        <v>197</v>
      </c>
      <c r="R9" s="87">
        <v>0</v>
      </c>
      <c r="S9" s="87">
        <f>SUM(D9:R9)</f>
        <v>10920</v>
      </c>
      <c r="U9" s="337"/>
      <c r="Z9" s="285"/>
      <c r="AA9" s="285"/>
      <c r="AB9" s="285"/>
      <c r="AC9" s="285"/>
      <c r="AD9" s="285"/>
      <c r="AE9" s="285"/>
      <c r="AF9" s="285"/>
      <c r="AG9" s="285"/>
      <c r="AH9" s="285"/>
      <c r="AI9" s="285"/>
      <c r="AJ9" s="285"/>
      <c r="AK9" s="285"/>
      <c r="AL9" s="285"/>
      <c r="AM9" s="285"/>
      <c r="AN9" s="285"/>
      <c r="AO9" s="285"/>
      <c r="AP9" s="285"/>
    </row>
    <row r="10" spans="1:42" x14ac:dyDescent="0.25">
      <c r="A10" s="234" t="s">
        <v>58</v>
      </c>
      <c r="B10" s="234"/>
      <c r="C10" s="234"/>
      <c r="D10" s="87">
        <v>0</v>
      </c>
      <c r="E10" s="87">
        <v>0</v>
      </c>
      <c r="F10" s="87">
        <v>0</v>
      </c>
      <c r="G10" s="87">
        <v>0</v>
      </c>
      <c r="H10" s="87">
        <v>0</v>
      </c>
      <c r="I10" s="87">
        <v>0</v>
      </c>
      <c r="J10" s="87">
        <v>150</v>
      </c>
      <c r="K10" s="87">
        <v>0</v>
      </c>
      <c r="L10" s="87">
        <v>0</v>
      </c>
      <c r="M10" s="87">
        <v>0</v>
      </c>
      <c r="N10" s="87">
        <v>0</v>
      </c>
      <c r="O10" s="87">
        <v>0</v>
      </c>
      <c r="P10" s="87">
        <v>0</v>
      </c>
      <c r="Q10" s="87">
        <v>0</v>
      </c>
      <c r="R10" s="87">
        <v>0</v>
      </c>
      <c r="S10" s="87">
        <f>SUM(D10:R10)</f>
        <v>150</v>
      </c>
      <c r="U10" s="337"/>
      <c r="W10" s="173"/>
      <c r="X10" s="173"/>
      <c r="Y10" s="173"/>
      <c r="Z10" s="173"/>
      <c r="AA10" s="173"/>
      <c r="AB10" s="173"/>
      <c r="AC10" s="173"/>
      <c r="AD10" s="173"/>
      <c r="AE10" s="173"/>
      <c r="AF10" s="173"/>
      <c r="AG10" s="173"/>
      <c r="AH10" s="173"/>
      <c r="AI10" s="173"/>
      <c r="AJ10" s="173"/>
      <c r="AK10" s="173"/>
      <c r="AL10" s="173"/>
      <c r="AM10" s="285"/>
      <c r="AN10" s="285"/>
      <c r="AO10" s="285"/>
      <c r="AP10" s="285"/>
    </row>
    <row r="11" spans="1:42" x14ac:dyDescent="0.25">
      <c r="A11" s="234" t="s">
        <v>447</v>
      </c>
      <c r="B11" s="234"/>
      <c r="C11" s="234"/>
      <c r="D11" s="87">
        <v>-48.06667743757324</v>
      </c>
      <c r="E11" s="87">
        <v>-51.250666406077855</v>
      </c>
      <c r="F11" s="87">
        <v>-50.835783636769612</v>
      </c>
      <c r="G11" s="87">
        <v>-44.305699327863323</v>
      </c>
      <c r="H11" s="87">
        <v>-40.434163652842436</v>
      </c>
      <c r="I11" s="87">
        <v>-26.422413843628561</v>
      </c>
      <c r="J11" s="87">
        <v>-32.532268509738522</v>
      </c>
      <c r="K11" s="87">
        <v>-30.991661572007093</v>
      </c>
      <c r="L11" s="87">
        <v>-31.889640682367848</v>
      </c>
      <c r="M11" s="87">
        <v>-31.897470899607409</v>
      </c>
      <c r="N11" s="87">
        <v>-32.866486048145653</v>
      </c>
      <c r="O11" s="87">
        <v>-29.7227162093359</v>
      </c>
      <c r="P11" s="87">
        <v>-31.906016819062657</v>
      </c>
      <c r="Q11" s="87">
        <v>-34.578088918452501</v>
      </c>
      <c r="R11" s="87">
        <v>-36.687768240675737</v>
      </c>
      <c r="S11" s="87">
        <f>SUM(D11:R11)</f>
        <v>-554.38752220414824</v>
      </c>
      <c r="U11" s="337"/>
      <c r="W11" s="173"/>
      <c r="X11" s="173"/>
      <c r="Y11" s="173"/>
      <c r="Z11" s="173"/>
      <c r="AA11" s="173"/>
      <c r="AB11" s="173"/>
      <c r="AC11" s="173"/>
      <c r="AD11" s="173"/>
      <c r="AE11" s="173"/>
      <c r="AF11" s="173"/>
      <c r="AG11" s="173"/>
      <c r="AH11" s="173"/>
      <c r="AI11" s="173"/>
      <c r="AJ11" s="173"/>
      <c r="AK11" s="173"/>
      <c r="AL11" s="173"/>
      <c r="AM11" s="285"/>
      <c r="AN11" s="285"/>
      <c r="AO11" s="285"/>
      <c r="AP11" s="285"/>
    </row>
    <row r="12" spans="1:42" ht="15.75" thickBot="1" x14ac:dyDescent="0.3">
      <c r="A12" s="256" t="s">
        <v>0</v>
      </c>
      <c r="B12" s="257"/>
      <c r="C12" s="257"/>
      <c r="D12" s="25">
        <f>SUM(D9:D11)</f>
        <v>2429.9333225624268</v>
      </c>
      <c r="E12" s="25">
        <f t="shared" ref="E12:S12" si="2">SUM(E9:E11)</f>
        <v>2385.7493335939221</v>
      </c>
      <c r="F12" s="25">
        <f t="shared" si="2"/>
        <v>1929.1642163632305</v>
      </c>
      <c r="G12" s="25">
        <f t="shared" si="2"/>
        <v>1688.6943006721367</v>
      </c>
      <c r="H12" s="25">
        <f t="shared" si="2"/>
        <v>449.56583634715759</v>
      </c>
      <c r="I12" s="25">
        <f t="shared" si="2"/>
        <v>103.57758615637144</v>
      </c>
      <c r="J12" s="25">
        <f t="shared" si="2"/>
        <v>369.46773149026149</v>
      </c>
      <c r="K12" s="25">
        <f t="shared" si="2"/>
        <v>320.0083384279929</v>
      </c>
      <c r="L12" s="25">
        <f t="shared" si="2"/>
        <v>203.11035931763215</v>
      </c>
      <c r="M12" s="25">
        <f t="shared" si="2"/>
        <v>59.102529100392587</v>
      </c>
      <c r="N12" s="25">
        <f t="shared" si="2"/>
        <v>166.13351395185435</v>
      </c>
      <c r="O12" s="25">
        <f t="shared" si="2"/>
        <v>133.27728379066411</v>
      </c>
      <c r="P12" s="25">
        <f t="shared" si="2"/>
        <v>152.09398318093736</v>
      </c>
      <c r="Q12" s="25">
        <f t="shared" si="2"/>
        <v>162.42191108154751</v>
      </c>
      <c r="R12" s="25">
        <f t="shared" si="2"/>
        <v>-36.687768240675737</v>
      </c>
      <c r="S12" s="25">
        <f t="shared" si="2"/>
        <v>10515.612477795852</v>
      </c>
      <c r="W12" s="173"/>
      <c r="X12" s="173"/>
      <c r="Y12" s="173"/>
      <c r="Z12" s="173"/>
      <c r="AA12" s="173"/>
      <c r="AB12" s="173"/>
      <c r="AC12" s="173"/>
      <c r="AD12" s="173"/>
      <c r="AE12" s="173"/>
      <c r="AF12" s="173"/>
      <c r="AG12" s="173"/>
      <c r="AH12" s="173"/>
      <c r="AI12" s="173"/>
      <c r="AJ12" s="173"/>
      <c r="AK12" s="173"/>
      <c r="AL12" s="173"/>
    </row>
    <row r="13" spans="1:42" ht="15" customHeight="1" thickBot="1" x14ac:dyDescent="0.3">
      <c r="A13" s="234"/>
      <c r="B13" s="234"/>
      <c r="C13" s="234"/>
      <c r="D13" s="87"/>
      <c r="E13" s="87"/>
      <c r="F13" s="87"/>
      <c r="G13" s="87"/>
      <c r="H13" s="87"/>
      <c r="I13" s="87"/>
      <c r="J13" s="87"/>
      <c r="K13" s="87"/>
      <c r="L13" s="87"/>
      <c r="M13" s="87"/>
      <c r="N13" s="87"/>
      <c r="O13" s="87"/>
      <c r="P13" s="87"/>
      <c r="Q13" s="87"/>
      <c r="R13" s="87"/>
      <c r="S13" s="87"/>
    </row>
    <row r="14" spans="1:42" x14ac:dyDescent="0.25">
      <c r="A14" s="242" t="s">
        <v>1</v>
      </c>
      <c r="B14" s="230"/>
      <c r="C14" s="80"/>
      <c r="D14" s="17"/>
      <c r="E14" s="17"/>
      <c r="F14" s="17"/>
      <c r="G14" s="17"/>
      <c r="H14" s="17"/>
      <c r="I14" s="17"/>
      <c r="J14" s="17"/>
      <c r="K14" s="17"/>
      <c r="L14" s="17"/>
      <c r="M14" s="17"/>
      <c r="N14" s="17"/>
      <c r="O14" s="17"/>
      <c r="P14" s="17"/>
      <c r="Q14" s="17"/>
      <c r="R14" s="17"/>
      <c r="S14" s="17"/>
    </row>
    <row r="15" spans="1:42" x14ac:dyDescent="0.25">
      <c r="A15" s="234" t="s">
        <v>310</v>
      </c>
      <c r="B15" s="234"/>
      <c r="C15" s="234"/>
      <c r="D15" s="87">
        <v>0</v>
      </c>
      <c r="E15" s="87">
        <v>0</v>
      </c>
      <c r="F15" s="87">
        <v>0</v>
      </c>
      <c r="G15" s="87">
        <v>0</v>
      </c>
      <c r="H15" s="87">
        <v>0</v>
      </c>
      <c r="I15" s="87">
        <v>0</v>
      </c>
      <c r="J15" s="87">
        <v>0</v>
      </c>
      <c r="K15" s="87">
        <v>32492</v>
      </c>
      <c r="L15" s="87">
        <v>0</v>
      </c>
      <c r="M15" s="87">
        <v>0</v>
      </c>
      <c r="N15" s="87">
        <v>0</v>
      </c>
      <c r="O15" s="87">
        <v>0</v>
      </c>
      <c r="P15" s="87">
        <v>0</v>
      </c>
      <c r="Q15" s="87">
        <v>0</v>
      </c>
      <c r="R15" s="87">
        <v>0</v>
      </c>
      <c r="S15" s="87">
        <f>SUM(D15:R15)</f>
        <v>32492</v>
      </c>
      <c r="U15" s="337"/>
    </row>
    <row r="16" spans="1:42" x14ac:dyDescent="0.25">
      <c r="A16" s="234" t="s">
        <v>307</v>
      </c>
      <c r="B16" s="234"/>
      <c r="C16" s="234"/>
      <c r="D16" s="87">
        <v>0</v>
      </c>
      <c r="E16" s="87">
        <v>938</v>
      </c>
      <c r="F16" s="87">
        <v>0</v>
      </c>
      <c r="G16" s="87">
        <v>0</v>
      </c>
      <c r="H16" s="87">
        <v>0</v>
      </c>
      <c r="I16" s="87">
        <v>0</v>
      </c>
      <c r="J16" s="87">
        <v>0</v>
      </c>
      <c r="K16" s="87">
        <v>0</v>
      </c>
      <c r="L16" s="87">
        <v>0</v>
      </c>
      <c r="M16" s="87">
        <v>0</v>
      </c>
      <c r="N16" s="87">
        <v>0</v>
      </c>
      <c r="O16" s="87">
        <v>0</v>
      </c>
      <c r="P16" s="87">
        <v>0</v>
      </c>
      <c r="Q16" s="87">
        <v>0</v>
      </c>
      <c r="R16" s="87">
        <v>0</v>
      </c>
      <c r="S16" s="87">
        <f t="shared" ref="S16:S23" si="3">SUM(D16:R16)</f>
        <v>938</v>
      </c>
      <c r="U16" s="337"/>
      <c r="V16" s="487"/>
      <c r="W16" s="487"/>
      <c r="X16" s="487"/>
      <c r="Y16" s="487"/>
      <c r="Z16" s="487"/>
      <c r="AA16" s="487"/>
      <c r="AB16" s="487"/>
      <c r="AC16" s="487"/>
      <c r="AD16" s="487"/>
      <c r="AE16" s="487"/>
      <c r="AF16" s="487"/>
      <c r="AG16" s="487"/>
      <c r="AH16" s="487"/>
      <c r="AI16" s="487"/>
      <c r="AJ16" s="487"/>
      <c r="AK16" s="487"/>
      <c r="AL16" s="487"/>
    </row>
    <row r="17" spans="1:38" x14ac:dyDescent="0.25">
      <c r="A17" s="234" t="s">
        <v>308</v>
      </c>
      <c r="B17" s="234"/>
      <c r="C17" s="234"/>
      <c r="D17" s="87">
        <v>54764.362050399999</v>
      </c>
      <c r="E17" s="87">
        <v>57903.208985167985</v>
      </c>
      <c r="F17" s="87">
        <v>52882.097151999988</v>
      </c>
      <c r="G17" s="87">
        <v>23502.400335200004</v>
      </c>
      <c r="H17" s="87">
        <v>19244.228860000003</v>
      </c>
      <c r="I17" s="87">
        <v>27529.273136799999</v>
      </c>
      <c r="J17" s="87">
        <v>32107.249719999993</v>
      </c>
      <c r="K17" s="87">
        <v>46030.151263200001</v>
      </c>
      <c r="L17" s="87">
        <v>19942.741477600001</v>
      </c>
      <c r="M17" s="87">
        <v>22530.829656000002</v>
      </c>
      <c r="N17" s="87">
        <v>22070.244482400001</v>
      </c>
      <c r="O17" s="87">
        <v>31681.726775472001</v>
      </c>
      <c r="P17" s="87">
        <v>43301.863311200002</v>
      </c>
      <c r="Q17" s="87">
        <v>36649.341888800009</v>
      </c>
      <c r="R17" s="87">
        <v>21861.683614400001</v>
      </c>
      <c r="S17" s="87">
        <f t="shared" si="3"/>
        <v>512001.40270864003</v>
      </c>
      <c r="U17" s="337"/>
      <c r="V17" s="487"/>
      <c r="W17" s="488"/>
      <c r="X17" s="488"/>
      <c r="Y17" s="488"/>
      <c r="Z17" s="488"/>
      <c r="AA17" s="488"/>
      <c r="AB17" s="488"/>
      <c r="AC17" s="488"/>
      <c r="AD17" s="488"/>
      <c r="AE17" s="488"/>
      <c r="AF17" s="488"/>
      <c r="AG17" s="488"/>
      <c r="AH17" s="488"/>
      <c r="AI17" s="488"/>
      <c r="AJ17" s="488"/>
      <c r="AK17" s="488"/>
      <c r="AL17" s="488"/>
    </row>
    <row r="18" spans="1:38" x14ac:dyDescent="0.25">
      <c r="A18" s="234" t="s">
        <v>311</v>
      </c>
      <c r="B18" s="234"/>
      <c r="C18" s="234"/>
      <c r="D18" s="87">
        <v>15470.1</v>
      </c>
      <c r="E18" s="87">
        <v>12653.2</v>
      </c>
      <c r="F18" s="87">
        <v>13065.9</v>
      </c>
      <c r="G18" s="87">
        <v>10492.644444444444</v>
      </c>
      <c r="H18" s="87">
        <v>14536.155555555555</v>
      </c>
      <c r="I18" s="87">
        <v>9728</v>
      </c>
      <c r="J18" s="87">
        <v>19366.5</v>
      </c>
      <c r="K18" s="87">
        <v>23406</v>
      </c>
      <c r="L18" s="87">
        <v>9716.5444444444438</v>
      </c>
      <c r="M18" s="87">
        <v>765.7</v>
      </c>
      <c r="N18" s="87">
        <v>1719.5</v>
      </c>
      <c r="O18" s="87">
        <v>12611.6</v>
      </c>
      <c r="P18" s="87">
        <v>8369.7999999999993</v>
      </c>
      <c r="Q18" s="87">
        <v>14426</v>
      </c>
      <c r="R18" s="87">
        <v>8690.7000000000007</v>
      </c>
      <c r="S18" s="87">
        <f t="shared" si="3"/>
        <v>175018.34444444443</v>
      </c>
      <c r="T18" s="173"/>
      <c r="U18" s="337"/>
      <c r="V18" s="487"/>
      <c r="W18" s="487"/>
      <c r="X18" s="487"/>
      <c r="Y18" s="487"/>
      <c r="Z18" s="487"/>
      <c r="AA18" s="487"/>
      <c r="AB18" s="487"/>
      <c r="AC18" s="487"/>
      <c r="AD18" s="487"/>
      <c r="AE18" s="487"/>
      <c r="AF18" s="487"/>
      <c r="AG18" s="487"/>
      <c r="AH18" s="487"/>
      <c r="AI18" s="487"/>
      <c r="AJ18" s="487"/>
      <c r="AK18" s="487"/>
      <c r="AL18" s="487"/>
    </row>
    <row r="19" spans="1:38" x14ac:dyDescent="0.25">
      <c r="A19" s="234" t="s">
        <v>312</v>
      </c>
      <c r="B19" s="234"/>
      <c r="C19" s="234"/>
      <c r="D19" s="87">
        <f>'Tabell 5.1-5.2'!D15</f>
        <v>4589.2</v>
      </c>
      <c r="E19" s="87">
        <f>'Tabell 5.1-5.2'!E15</f>
        <v>1311.2</v>
      </c>
      <c r="F19" s="87">
        <f>'Tabell 5.1-5.2'!F15</f>
        <v>3933.6000000000004</v>
      </c>
      <c r="G19" s="87">
        <f>'Tabell 5.1-5.2'!G15</f>
        <v>0</v>
      </c>
      <c r="H19" s="87">
        <f>'Tabell 5.1-5.2'!H15</f>
        <v>5900.4000000000005</v>
      </c>
      <c r="I19" s="87">
        <f>'Tabell 5.1-5.2'!I15</f>
        <v>12948.1</v>
      </c>
      <c r="J19" s="87">
        <f>'Tabell 5.1-5.2'!J15</f>
        <v>13112</v>
      </c>
      <c r="K19" s="87">
        <f>'Tabell 5.1-5.2'!K15</f>
        <v>14311.300000000001</v>
      </c>
      <c r="L19" s="87">
        <f>'Tabell 5.1-5.2'!L15</f>
        <v>15078.800000000001</v>
      </c>
      <c r="M19" s="87">
        <f>'Tabell 5.1-5.2'!M15</f>
        <v>3933.6000000000004</v>
      </c>
      <c r="N19" s="87">
        <f>'Tabell 5.1-5.2'!N15</f>
        <v>0</v>
      </c>
      <c r="O19" s="87">
        <f>'Tabell 5.1-5.2'!O15</f>
        <v>2674.4</v>
      </c>
      <c r="P19" s="87">
        <f>'Tabell 5.1-5.2'!P15</f>
        <v>13157.7</v>
      </c>
      <c r="Q19" s="87">
        <f>'Tabell 5.1-5.2'!Q15</f>
        <v>29684.799999999999</v>
      </c>
      <c r="R19" s="87">
        <f>'Tabell 5.1-5.2'!R15</f>
        <v>2713.8</v>
      </c>
      <c r="S19" s="87">
        <f t="shared" si="3"/>
        <v>123348.90000000001</v>
      </c>
      <c r="U19" s="337"/>
      <c r="W19" s="173"/>
      <c r="X19" s="173"/>
      <c r="Y19" s="173"/>
      <c r="Z19" s="173"/>
      <c r="AA19" s="173"/>
      <c r="AB19" s="173"/>
      <c r="AC19" s="173"/>
      <c r="AD19" s="173"/>
      <c r="AE19" s="173"/>
      <c r="AF19" s="173"/>
      <c r="AG19" s="173"/>
      <c r="AH19" s="173"/>
      <c r="AI19" s="173"/>
      <c r="AJ19" s="173"/>
      <c r="AK19" s="173"/>
    </row>
    <row r="20" spans="1:38" x14ac:dyDescent="0.25">
      <c r="A20" s="234" t="s">
        <v>274</v>
      </c>
      <c r="B20" s="234"/>
      <c r="C20" s="234"/>
      <c r="D20" s="87">
        <v>8432</v>
      </c>
      <c r="E20" s="87">
        <v>8869</v>
      </c>
      <c r="F20" s="87">
        <v>7310</v>
      </c>
      <c r="G20" s="87">
        <v>4966</v>
      </c>
      <c r="H20" s="87">
        <v>6034</v>
      </c>
      <c r="I20" s="87">
        <v>5114</v>
      </c>
      <c r="J20" s="87">
        <v>6824</v>
      </c>
      <c r="K20" s="87">
        <v>8800</v>
      </c>
      <c r="L20" s="87">
        <v>4464</v>
      </c>
      <c r="M20" s="87">
        <v>3957</v>
      </c>
      <c r="N20" s="87">
        <v>3717</v>
      </c>
      <c r="O20" s="87">
        <v>6795</v>
      </c>
      <c r="P20" s="87">
        <v>8349</v>
      </c>
      <c r="Q20" s="87">
        <v>7707</v>
      </c>
      <c r="R20" s="87">
        <v>5483</v>
      </c>
      <c r="S20" s="87">
        <f t="shared" si="3"/>
        <v>96821</v>
      </c>
      <c r="U20" s="337"/>
    </row>
    <row r="21" spans="1:38" x14ac:dyDescent="0.25">
      <c r="A21" s="234" t="s">
        <v>313</v>
      </c>
      <c r="B21" s="234"/>
      <c r="C21" s="234"/>
      <c r="D21" s="87">
        <f>'Tabell 5.1-5.2'!D29</f>
        <v>22651.505528024034</v>
      </c>
      <c r="E21" s="87">
        <f>'Tabell 5.1-5.2'!E29</f>
        <v>17274.111588660093</v>
      </c>
      <c r="F21" s="87">
        <f>'Tabell 5.1-5.2'!F29</f>
        <v>12635.696792797604</v>
      </c>
      <c r="G21" s="87">
        <f>'Tabell 5.1-5.2'!G29</f>
        <v>7756.1884236407677</v>
      </c>
      <c r="H21" s="87">
        <f>'Tabell 5.1-5.2'!H29</f>
        <v>7661.3211561712578</v>
      </c>
      <c r="I21" s="87">
        <f>'Tabell 5.1-5.2'!I29</f>
        <v>5436.9143630153294</v>
      </c>
      <c r="J21" s="87">
        <f>'Tabell 5.1-5.2'!J29</f>
        <v>10196.591973426435</v>
      </c>
      <c r="K21" s="87">
        <f>'Tabell 5.1-5.2'!K29</f>
        <v>13360.368298449916</v>
      </c>
      <c r="L21" s="87">
        <f>'Tabell 5.1-5.2'!L29</f>
        <v>13506.721655001289</v>
      </c>
      <c r="M21" s="87">
        <f>'Tabell 5.1-5.2'!M29</f>
        <v>12096.314596474018</v>
      </c>
      <c r="N21" s="87">
        <f>'Tabell 5.1-5.2'!N29</f>
        <v>17714.360342624113</v>
      </c>
      <c r="O21" s="87">
        <f>'Tabell 5.1-5.2'!O29</f>
        <v>26196.132196052466</v>
      </c>
      <c r="P21" s="87">
        <f>'Tabell 5.1-5.2'!P29</f>
        <v>15052.417977698924</v>
      </c>
      <c r="Q21" s="87">
        <f>'Tabell 5.1-5.2'!Q29</f>
        <v>11499.437637902956</v>
      </c>
      <c r="R21" s="87">
        <f>'Tabell 5.1-5.2'!R29</f>
        <v>18761.917470060795</v>
      </c>
      <c r="S21" s="87">
        <f t="shared" si="3"/>
        <v>211799.99999999997</v>
      </c>
      <c r="U21" s="337"/>
    </row>
    <row r="22" spans="1:38" x14ac:dyDescent="0.25">
      <c r="A22" s="234" t="s">
        <v>445</v>
      </c>
      <c r="B22" s="234"/>
      <c r="C22" s="234"/>
      <c r="D22" s="87">
        <v>5293.5963664499823</v>
      </c>
      <c r="E22" s="87">
        <v>4093.113599135861</v>
      </c>
      <c r="F22" s="87">
        <v>4226.5290261347209</v>
      </c>
      <c r="G22" s="87">
        <v>5337.6698355097478</v>
      </c>
      <c r="H22" s="87">
        <v>6003.025572906814</v>
      </c>
      <c r="I22" s="87">
        <v>3895.6792532315976</v>
      </c>
      <c r="J22" s="87">
        <v>7259.6173660349159</v>
      </c>
      <c r="K22" s="87">
        <v>9946.8755060081239</v>
      </c>
      <c r="L22" s="87">
        <v>3142.128207865162</v>
      </c>
      <c r="M22" s="87">
        <v>202.29978374107424</v>
      </c>
      <c r="N22" s="87">
        <v>797.16357821008103</v>
      </c>
      <c r="O22" s="87">
        <v>4458.6616260857136</v>
      </c>
      <c r="P22" s="87">
        <v>3110.0390804244894</v>
      </c>
      <c r="Q22" s="87">
        <v>4712.5606584645438</v>
      </c>
      <c r="R22" s="87">
        <v>3521.0405397971776</v>
      </c>
      <c r="S22" s="87">
        <f t="shared" si="3"/>
        <v>66000</v>
      </c>
      <c r="U22" s="337"/>
    </row>
    <row r="23" spans="1:38" x14ac:dyDescent="0.25">
      <c r="A23" s="234" t="s">
        <v>447</v>
      </c>
      <c r="B23" s="234"/>
      <c r="C23" s="234"/>
      <c r="D23" s="87">
        <v>-1711.9324804087771</v>
      </c>
      <c r="E23" s="87">
        <v>-1749.1104741446459</v>
      </c>
      <c r="F23" s="87">
        <v>-1773.7369789843049</v>
      </c>
      <c r="G23" s="87">
        <v>-1203.2766369335911</v>
      </c>
      <c r="H23" s="87">
        <v>-1173.6161368645344</v>
      </c>
      <c r="I23" s="87">
        <v>-866.27492470687264</v>
      </c>
      <c r="J23" s="87">
        <v>-1239.066404724955</v>
      </c>
      <c r="K23" s="87">
        <v>-1594.1194640076578</v>
      </c>
      <c r="L23" s="87">
        <v>-936.16374061942327</v>
      </c>
      <c r="M23" s="87">
        <v>-724.48930688435189</v>
      </c>
      <c r="N23" s="87">
        <v>-690.34650558108171</v>
      </c>
      <c r="O23" s="87">
        <v>-1046.2264608264763</v>
      </c>
      <c r="P23" s="87">
        <v>-1254.3600565505892</v>
      </c>
      <c r="Q23" s="87">
        <v>-1359.6293724069367</v>
      </c>
      <c r="R23" s="87">
        <v>-1160.6647358846517</v>
      </c>
      <c r="S23" s="87">
        <f t="shared" si="3"/>
        <v>-18483.013679528853</v>
      </c>
      <c r="U23" s="337"/>
    </row>
    <row r="24" spans="1:38" ht="15.75" thickBot="1" x14ac:dyDescent="0.3">
      <c r="A24" s="254" t="s">
        <v>0</v>
      </c>
      <c r="B24" s="255"/>
      <c r="C24" s="129"/>
      <c r="D24" s="130">
        <f t="shared" ref="D24:S24" si="4">SUM(D15:D23)</f>
        <v>109488.83146446524</v>
      </c>
      <c r="E24" s="130">
        <f t="shared" si="4"/>
        <v>101292.72369881929</v>
      </c>
      <c r="F24" s="130">
        <f t="shared" si="4"/>
        <v>92280.085991948014</v>
      </c>
      <c r="G24" s="130">
        <f t="shared" si="4"/>
        <v>50851.626401861373</v>
      </c>
      <c r="H24" s="130">
        <f t="shared" si="4"/>
        <v>58205.5150077691</v>
      </c>
      <c r="I24" s="130">
        <f t="shared" si="4"/>
        <v>63785.691828340045</v>
      </c>
      <c r="J24" s="130">
        <f t="shared" si="4"/>
        <v>87626.892654736381</v>
      </c>
      <c r="K24" s="130">
        <f t="shared" si="4"/>
        <v>146752.57560365039</v>
      </c>
      <c r="L24" s="130">
        <f t="shared" si="4"/>
        <v>64914.772044291472</v>
      </c>
      <c r="M24" s="130">
        <f t="shared" si="4"/>
        <v>42761.254729330743</v>
      </c>
      <c r="N24" s="130">
        <f t="shared" si="4"/>
        <v>45327.921897653112</v>
      </c>
      <c r="O24" s="130">
        <f t="shared" si="4"/>
        <v>83371.29413678369</v>
      </c>
      <c r="P24" s="130">
        <f t="shared" si="4"/>
        <v>90086.460312772819</v>
      </c>
      <c r="Q24" s="130">
        <f t="shared" si="4"/>
        <v>103319.51081276056</v>
      </c>
      <c r="R24" s="130">
        <f t="shared" si="4"/>
        <v>59871.47688837332</v>
      </c>
      <c r="S24" s="130">
        <f t="shared" si="4"/>
        <v>1199936.6334735556</v>
      </c>
      <c r="W24" s="173"/>
      <c r="X24" s="173"/>
      <c r="Y24" s="173"/>
      <c r="Z24" s="173"/>
      <c r="AA24" s="173"/>
      <c r="AB24" s="173"/>
      <c r="AC24" s="173"/>
      <c r="AD24" s="173"/>
      <c r="AE24" s="173"/>
      <c r="AF24" s="173"/>
      <c r="AG24" s="173"/>
      <c r="AH24" s="173"/>
      <c r="AI24" s="173"/>
      <c r="AJ24" s="173"/>
      <c r="AK24" s="173"/>
      <c r="AL24" s="173"/>
    </row>
    <row r="25" spans="1:38" ht="15" customHeight="1" thickBot="1" x14ac:dyDescent="0.3">
      <c r="A25" s="234"/>
      <c r="B25" s="234"/>
      <c r="C25" s="234"/>
      <c r="D25" s="87"/>
      <c r="E25" s="87"/>
      <c r="F25" s="87"/>
      <c r="G25" s="87"/>
      <c r="H25" s="87"/>
      <c r="I25" s="87"/>
      <c r="J25" s="87"/>
      <c r="K25" s="87"/>
      <c r="L25" s="87"/>
      <c r="M25" s="87"/>
      <c r="N25" s="87"/>
      <c r="O25" s="87"/>
      <c r="P25" s="87"/>
      <c r="Q25" s="87"/>
      <c r="R25" s="87"/>
      <c r="S25" s="87"/>
    </row>
    <row r="26" spans="1:38" x14ac:dyDescent="0.25">
      <c r="A26" s="243" t="s">
        <v>2</v>
      </c>
      <c r="B26" s="233"/>
      <c r="C26" s="237"/>
      <c r="D26" s="229"/>
      <c r="E26" s="229"/>
      <c r="F26" s="229"/>
      <c r="G26" s="229"/>
      <c r="H26" s="229"/>
      <c r="I26" s="229"/>
      <c r="J26" s="229"/>
      <c r="K26" s="229"/>
      <c r="L26" s="229"/>
      <c r="M26" s="229"/>
      <c r="N26" s="229"/>
      <c r="O26" s="229"/>
      <c r="P26" s="229"/>
      <c r="Q26" s="229"/>
      <c r="R26" s="229"/>
      <c r="S26" s="229"/>
    </row>
    <row r="27" spans="1:38" ht="15" customHeight="1" x14ac:dyDescent="0.25">
      <c r="A27" s="234"/>
      <c r="B27" s="234"/>
      <c r="C27" s="234"/>
      <c r="D27" s="87"/>
      <c r="E27" s="87"/>
      <c r="F27" s="87"/>
      <c r="G27" s="87"/>
      <c r="H27" s="87"/>
      <c r="I27" s="87"/>
      <c r="J27" s="87"/>
      <c r="K27" s="87"/>
      <c r="L27" s="87"/>
      <c r="M27" s="87"/>
      <c r="N27" s="87"/>
      <c r="O27" s="87"/>
      <c r="P27" s="87"/>
      <c r="Q27" s="87"/>
      <c r="R27" s="87"/>
      <c r="S27" s="87"/>
    </row>
    <row r="28" spans="1:38" x14ac:dyDescent="0.25">
      <c r="A28" s="264" t="s">
        <v>31</v>
      </c>
      <c r="B28" s="265"/>
      <c r="C28" s="266"/>
      <c r="D28" s="208"/>
      <c r="E28" s="208"/>
      <c r="F28" s="208"/>
      <c r="G28" s="208"/>
      <c r="H28" s="208"/>
      <c r="I28" s="208"/>
      <c r="J28" s="208"/>
      <c r="K28" s="208"/>
      <c r="L28" s="208"/>
      <c r="M28" s="208"/>
      <c r="N28" s="208"/>
      <c r="O28" s="208"/>
      <c r="P28" s="208"/>
      <c r="Q28" s="208"/>
      <c r="R28" s="208"/>
      <c r="S28" s="208"/>
    </row>
    <row r="29" spans="1:38" x14ac:dyDescent="0.25">
      <c r="A29" s="234" t="s">
        <v>59</v>
      </c>
      <c r="B29" s="234"/>
      <c r="C29" s="234"/>
      <c r="D29" s="87">
        <v>10663.851000000001</v>
      </c>
      <c r="E29" s="87">
        <v>7501.4675999999999</v>
      </c>
      <c r="F29" s="87">
        <v>7869.1866</v>
      </c>
      <c r="G29" s="87">
        <v>5221.6098000000002</v>
      </c>
      <c r="H29" s="87">
        <v>5736.4163999999992</v>
      </c>
      <c r="I29" s="87">
        <v>4559.7156000000004</v>
      </c>
      <c r="J29" s="87">
        <v>6618.942</v>
      </c>
      <c r="K29" s="87">
        <v>5368.6973999999991</v>
      </c>
      <c r="L29" s="87">
        <v>6545.3982000000005</v>
      </c>
      <c r="M29" s="87">
        <v>8236.9056</v>
      </c>
      <c r="N29" s="87">
        <v>8751.7122000000018</v>
      </c>
      <c r="O29" s="87">
        <v>10222.588200000002</v>
      </c>
      <c r="P29" s="87">
        <v>8604.6245999999992</v>
      </c>
      <c r="Q29" s="87">
        <v>6545.3982000000005</v>
      </c>
      <c r="R29" s="87">
        <v>10443.2196</v>
      </c>
      <c r="S29" s="87">
        <f>SUM(D29:R29)</f>
        <v>112889.73300000001</v>
      </c>
      <c r="U29" s="337"/>
    </row>
    <row r="30" spans="1:38" x14ac:dyDescent="0.25">
      <c r="A30" s="234" t="s">
        <v>317</v>
      </c>
      <c r="B30" s="234"/>
      <c r="C30" s="234"/>
      <c r="D30" s="87">
        <v>735.43799999999999</v>
      </c>
      <c r="E30" s="87">
        <v>0</v>
      </c>
      <c r="F30" s="87">
        <v>0</v>
      </c>
      <c r="G30" s="87">
        <v>2206.3139999999999</v>
      </c>
      <c r="H30" s="87">
        <v>0</v>
      </c>
      <c r="I30" s="87">
        <v>0</v>
      </c>
      <c r="J30" s="87">
        <v>0</v>
      </c>
      <c r="K30" s="87">
        <v>0</v>
      </c>
      <c r="L30" s="87">
        <v>0</v>
      </c>
      <c r="M30" s="87">
        <v>0</v>
      </c>
      <c r="N30" s="87">
        <v>0</v>
      </c>
      <c r="O30" s="87">
        <v>0</v>
      </c>
      <c r="P30" s="87">
        <v>0</v>
      </c>
      <c r="Q30" s="87">
        <v>0</v>
      </c>
      <c r="R30" s="87">
        <v>0</v>
      </c>
      <c r="S30" s="87">
        <f t="shared" ref="S30:S33" si="5">SUM(D30:R30)</f>
        <v>2941.752</v>
      </c>
      <c r="U30" s="337"/>
    </row>
    <row r="31" spans="1:38" ht="15" customHeight="1" x14ac:dyDescent="0.25">
      <c r="A31" s="234" t="s">
        <v>60</v>
      </c>
      <c r="B31" s="234"/>
      <c r="C31" s="234"/>
      <c r="D31" s="87">
        <v>3850</v>
      </c>
      <c r="E31" s="87">
        <v>0</v>
      </c>
      <c r="F31" s="87">
        <v>0</v>
      </c>
      <c r="G31" s="87">
        <v>0</v>
      </c>
      <c r="H31" s="87">
        <v>0</v>
      </c>
      <c r="I31" s="87">
        <v>0</v>
      </c>
      <c r="J31" s="87">
        <v>0</v>
      </c>
      <c r="K31" s="87">
        <v>0</v>
      </c>
      <c r="L31" s="87">
        <v>0</v>
      </c>
      <c r="M31" s="87">
        <v>0</v>
      </c>
      <c r="N31" s="87">
        <v>0</v>
      </c>
      <c r="O31" s="87">
        <v>0</v>
      </c>
      <c r="P31" s="87">
        <v>0</v>
      </c>
      <c r="Q31" s="87">
        <v>0</v>
      </c>
      <c r="R31" s="87">
        <v>0</v>
      </c>
      <c r="S31" s="87">
        <f t="shared" si="5"/>
        <v>3850</v>
      </c>
      <c r="U31" s="337"/>
      <c r="W31" s="173"/>
      <c r="X31" s="173"/>
      <c r="Y31" s="173"/>
      <c r="Z31" s="173"/>
      <c r="AA31" s="173"/>
      <c r="AB31" s="173"/>
      <c r="AC31" s="173"/>
      <c r="AD31" s="173"/>
      <c r="AE31" s="173"/>
      <c r="AF31" s="173"/>
      <c r="AG31" s="173"/>
      <c r="AH31" s="173"/>
      <c r="AI31" s="173"/>
      <c r="AJ31" s="173"/>
      <c r="AK31" s="173"/>
      <c r="AL31" s="173"/>
    </row>
    <row r="32" spans="1:38" ht="14.25" customHeight="1" x14ac:dyDescent="0.25">
      <c r="A32" s="234" t="s">
        <v>61</v>
      </c>
      <c r="B32" s="234"/>
      <c r="C32" s="234"/>
      <c r="D32" s="87">
        <v>0</v>
      </c>
      <c r="E32" s="87">
        <v>0</v>
      </c>
      <c r="F32" s="87">
        <v>0</v>
      </c>
      <c r="G32" s="87">
        <v>2000</v>
      </c>
      <c r="H32" s="87">
        <v>0</v>
      </c>
      <c r="I32" s="87">
        <v>0</v>
      </c>
      <c r="J32" s="87">
        <v>0</v>
      </c>
      <c r="K32" s="87">
        <v>0</v>
      </c>
      <c r="L32" s="87">
        <v>0</v>
      </c>
      <c r="M32" s="87">
        <v>0</v>
      </c>
      <c r="N32" s="87">
        <v>0</v>
      </c>
      <c r="O32" s="87">
        <v>0</v>
      </c>
      <c r="P32" s="87">
        <v>0</v>
      </c>
      <c r="Q32" s="87">
        <v>0</v>
      </c>
      <c r="R32" s="87">
        <v>0</v>
      </c>
      <c r="S32" s="87">
        <f t="shared" si="5"/>
        <v>2000</v>
      </c>
      <c r="U32" s="337"/>
      <c r="W32" s="426"/>
      <c r="X32" s="426"/>
      <c r="Y32" s="426"/>
      <c r="Z32" s="426"/>
      <c r="AA32" s="426"/>
      <c r="AB32" s="173"/>
      <c r="AC32" s="173"/>
      <c r="AD32" s="173"/>
      <c r="AE32" s="173"/>
      <c r="AF32" s="173"/>
      <c r="AG32" s="173"/>
      <c r="AH32" s="173"/>
      <c r="AI32" s="173"/>
      <c r="AJ32" s="173"/>
      <c r="AK32" s="173"/>
      <c r="AL32" s="173"/>
    </row>
    <row r="33" spans="1:44" ht="14.25" customHeight="1" x14ac:dyDescent="0.25">
      <c r="A33" s="234" t="s">
        <v>447</v>
      </c>
      <c r="B33" s="234"/>
      <c r="C33" s="234"/>
      <c r="D33" s="87">
        <v>-683.33989119214664</v>
      </c>
      <c r="E33" s="87">
        <v>-520.00567258017213</v>
      </c>
      <c r="F33" s="87">
        <v>-488.99084102171884</v>
      </c>
      <c r="G33" s="87">
        <v>-283.81134581666407</v>
      </c>
      <c r="H33" s="87">
        <v>-268.87148211783705</v>
      </c>
      <c r="I33" s="87">
        <v>-153.49084341565205</v>
      </c>
      <c r="J33" s="87">
        <v>-256.05334076303882</v>
      </c>
      <c r="K33" s="87">
        <v>-232.37035972553068</v>
      </c>
      <c r="L33" s="87">
        <v>-379.70084431357969</v>
      </c>
      <c r="M33" s="87">
        <v>-444.16274443333458</v>
      </c>
      <c r="N33" s="87">
        <v>-550.98724769534033</v>
      </c>
      <c r="O33" s="87">
        <v>-544.40579495173506</v>
      </c>
      <c r="P33" s="87">
        <v>-393.82056074025502</v>
      </c>
      <c r="Q33" s="87">
        <v>-304.85622565936637</v>
      </c>
      <c r="R33" s="87">
        <v>-711.97741078868125</v>
      </c>
      <c r="S33" s="87">
        <f t="shared" si="5"/>
        <v>-6216.8446052150512</v>
      </c>
      <c r="U33" s="337"/>
      <c r="W33" s="426"/>
      <c r="X33" s="426"/>
      <c r="Y33" s="426"/>
      <c r="Z33" s="426"/>
      <c r="AA33" s="426"/>
      <c r="AB33" s="173"/>
      <c r="AC33" s="173"/>
      <c r="AD33" s="173"/>
      <c r="AE33" s="173"/>
      <c r="AF33" s="173"/>
      <c r="AG33" s="173"/>
      <c r="AH33" s="173"/>
      <c r="AI33" s="173"/>
      <c r="AJ33" s="173"/>
      <c r="AK33" s="173"/>
      <c r="AL33" s="173"/>
    </row>
    <row r="34" spans="1:44" ht="15" customHeight="1" x14ac:dyDescent="0.25">
      <c r="A34" s="264" t="s">
        <v>0</v>
      </c>
      <c r="B34" s="265"/>
      <c r="C34" s="266"/>
      <c r="D34" s="208">
        <f>SUM(D29:D33)</f>
        <v>14565.949108807854</v>
      </c>
      <c r="E34" s="208">
        <f t="shared" ref="E34:S34" si="6">SUM(E29:E33)</f>
        <v>6981.4619274198276</v>
      </c>
      <c r="F34" s="208">
        <f t="shared" si="6"/>
        <v>7380.1957589782814</v>
      </c>
      <c r="G34" s="208">
        <f t="shared" si="6"/>
        <v>9144.112454183336</v>
      </c>
      <c r="H34" s="208">
        <f t="shared" si="6"/>
        <v>5467.5449178821618</v>
      </c>
      <c r="I34" s="208">
        <f t="shared" si="6"/>
        <v>4406.2247565843481</v>
      </c>
      <c r="J34" s="208">
        <f t="shared" si="6"/>
        <v>6362.8886592369608</v>
      </c>
      <c r="K34" s="208">
        <f t="shared" si="6"/>
        <v>5136.3270402744683</v>
      </c>
      <c r="L34" s="208">
        <f t="shared" si="6"/>
        <v>6165.6973556864205</v>
      </c>
      <c r="M34" s="208">
        <f t="shared" si="6"/>
        <v>7792.7428555666656</v>
      </c>
      <c r="N34" s="208">
        <f t="shared" si="6"/>
        <v>8200.7249523046612</v>
      </c>
      <c r="O34" s="208">
        <f t="shared" si="6"/>
        <v>9678.1824050482664</v>
      </c>
      <c r="P34" s="208">
        <f t="shared" si="6"/>
        <v>8210.804039259745</v>
      </c>
      <c r="Q34" s="208">
        <f t="shared" si="6"/>
        <v>6240.5419743406346</v>
      </c>
      <c r="R34" s="208">
        <f t="shared" si="6"/>
        <v>9731.2421892113198</v>
      </c>
      <c r="S34" s="208">
        <f t="shared" si="6"/>
        <v>115464.64039478495</v>
      </c>
      <c r="W34" s="173"/>
      <c r="X34" s="173"/>
      <c r="Y34" s="173"/>
      <c r="Z34" s="173"/>
      <c r="AA34" s="173"/>
      <c r="AB34" s="173"/>
      <c r="AC34" s="173"/>
      <c r="AD34" s="173"/>
      <c r="AE34" s="173"/>
      <c r="AF34" s="173"/>
      <c r="AG34" s="173"/>
      <c r="AH34" s="173"/>
      <c r="AI34" s="173"/>
      <c r="AJ34" s="173"/>
      <c r="AK34" s="173"/>
      <c r="AL34" s="173"/>
    </row>
    <row r="35" spans="1:44" ht="15" customHeight="1" x14ac:dyDescent="0.25">
      <c r="A35" s="268"/>
      <c r="B35" s="268"/>
      <c r="C35" s="268"/>
      <c r="D35" s="211"/>
      <c r="E35" s="211"/>
      <c r="F35" s="211"/>
      <c r="G35" s="211"/>
      <c r="H35" s="211"/>
      <c r="I35" s="211"/>
      <c r="J35" s="211"/>
      <c r="K35" s="211"/>
      <c r="L35" s="211"/>
      <c r="M35" s="211"/>
      <c r="N35" s="211"/>
      <c r="O35" s="211"/>
      <c r="P35" s="211"/>
      <c r="Q35" s="211"/>
      <c r="R35" s="211"/>
      <c r="S35" s="211"/>
    </row>
    <row r="36" spans="1:44" x14ac:dyDescent="0.25">
      <c r="A36" s="263" t="s">
        <v>251</v>
      </c>
      <c r="B36" s="267"/>
      <c r="C36" s="267"/>
      <c r="D36" s="209"/>
      <c r="E36" s="209"/>
      <c r="F36" s="209"/>
      <c r="G36" s="209"/>
      <c r="H36" s="209"/>
      <c r="I36" s="209"/>
      <c r="J36" s="209"/>
      <c r="K36" s="209"/>
      <c r="L36" s="209"/>
      <c r="M36" s="209"/>
      <c r="N36" s="209"/>
      <c r="O36" s="209"/>
      <c r="P36" s="209"/>
      <c r="Q36" s="209"/>
      <c r="R36" s="209"/>
      <c r="S36" s="209"/>
    </row>
    <row r="37" spans="1:44" x14ac:dyDescent="0.25">
      <c r="A37" s="234" t="s">
        <v>318</v>
      </c>
      <c r="B37" s="234"/>
      <c r="C37" s="234"/>
      <c r="D37" s="87">
        <v>1826.7296550613858</v>
      </c>
      <c r="E37" s="87">
        <v>1736.4348950295835</v>
      </c>
      <c r="F37" s="87">
        <v>1261.9625284533984</v>
      </c>
      <c r="G37" s="87">
        <v>963.03579268541932</v>
      </c>
      <c r="H37" s="87">
        <v>1264.5362807501676</v>
      </c>
      <c r="I37" s="87">
        <v>1074.9729987360258</v>
      </c>
      <c r="J37" s="87">
        <v>1751.7491294814993</v>
      </c>
      <c r="K37" s="87">
        <v>1715.9420652890915</v>
      </c>
      <c r="L37" s="87">
        <v>1327.0078904804677</v>
      </c>
      <c r="M37" s="87">
        <v>1120.2987113315075</v>
      </c>
      <c r="N37" s="87">
        <v>1465.0451644140956</v>
      </c>
      <c r="O37" s="87">
        <v>2021.7281358024038</v>
      </c>
      <c r="P37" s="87">
        <v>1817.1910689440413</v>
      </c>
      <c r="Q37" s="87">
        <v>1786.0263582169737</v>
      </c>
      <c r="R37" s="87">
        <v>1867.3393253239399</v>
      </c>
      <c r="S37" s="87">
        <f>SUM(D37:R37)</f>
        <v>23000</v>
      </c>
    </row>
    <row r="38" spans="1:44" x14ac:dyDescent="0.25">
      <c r="A38" s="234" t="s">
        <v>319</v>
      </c>
      <c r="B38" s="234"/>
      <c r="C38" s="234"/>
      <c r="D38" s="87">
        <v>802</v>
      </c>
      <c r="E38" s="87">
        <v>532</v>
      </c>
      <c r="F38" s="87">
        <v>326</v>
      </c>
      <c r="G38" s="87">
        <v>0</v>
      </c>
      <c r="H38" s="87">
        <v>0</v>
      </c>
      <c r="I38" s="87">
        <v>0</v>
      </c>
      <c r="J38" s="87">
        <v>0</v>
      </c>
      <c r="K38" s="87">
        <v>0</v>
      </c>
      <c r="L38" s="87">
        <v>502</v>
      </c>
      <c r="M38" s="87">
        <v>450</v>
      </c>
      <c r="N38" s="87">
        <v>687</v>
      </c>
      <c r="O38" s="87">
        <v>861</v>
      </c>
      <c r="P38" s="87">
        <v>0</v>
      </c>
      <c r="Q38" s="87">
        <v>0</v>
      </c>
      <c r="R38" s="87">
        <v>840</v>
      </c>
      <c r="S38" s="87">
        <f t="shared" ref="S38:S51" si="7">SUM(D38:R38)</f>
        <v>5000</v>
      </c>
      <c r="U38" s="337"/>
    </row>
    <row r="39" spans="1:44" x14ac:dyDescent="0.25">
      <c r="A39" s="234" t="s">
        <v>320</v>
      </c>
      <c r="B39" s="234"/>
      <c r="C39" s="234"/>
      <c r="D39" s="87">
        <v>1971</v>
      </c>
      <c r="E39" s="87">
        <v>471</v>
      </c>
      <c r="F39" s="87">
        <v>1221</v>
      </c>
      <c r="G39" s="87">
        <v>288</v>
      </c>
      <c r="H39" s="87">
        <v>750</v>
      </c>
      <c r="I39" s="87">
        <v>0</v>
      </c>
      <c r="J39" s="87">
        <v>1500</v>
      </c>
      <c r="K39" s="87">
        <v>0</v>
      </c>
      <c r="L39" s="87">
        <v>471</v>
      </c>
      <c r="M39" s="87">
        <v>471</v>
      </c>
      <c r="N39" s="87">
        <v>943</v>
      </c>
      <c r="O39" s="87">
        <v>471</v>
      </c>
      <c r="P39" s="87">
        <v>0</v>
      </c>
      <c r="Q39" s="87">
        <v>0</v>
      </c>
      <c r="R39" s="87">
        <v>2443</v>
      </c>
      <c r="S39" s="87">
        <f t="shared" si="7"/>
        <v>11000</v>
      </c>
      <c r="U39" s="337"/>
    </row>
    <row r="40" spans="1:44" x14ac:dyDescent="0.25">
      <c r="A40" s="234" t="s">
        <v>321</v>
      </c>
      <c r="B40" s="234"/>
      <c r="C40" s="234"/>
      <c r="D40" s="87">
        <v>343.55140186915889</v>
      </c>
      <c r="E40" s="87">
        <v>343.17757009345797</v>
      </c>
      <c r="F40" s="87">
        <v>194.76635514018693</v>
      </c>
      <c r="G40" s="87">
        <v>393.64485981308411</v>
      </c>
      <c r="H40" s="87">
        <v>526.35514018691595</v>
      </c>
      <c r="I40" s="87">
        <v>265.42056074766356</v>
      </c>
      <c r="J40" s="87">
        <v>665.04672897196258</v>
      </c>
      <c r="K40" s="87">
        <v>642.99065420560748</v>
      </c>
      <c r="L40" s="87">
        <v>260.93457943925233</v>
      </c>
      <c r="M40" s="87">
        <v>333.45794392523362</v>
      </c>
      <c r="N40" s="87">
        <v>572.3364485981308</v>
      </c>
      <c r="O40" s="87">
        <v>342.42990654205607</v>
      </c>
      <c r="P40" s="87">
        <v>678.13084112149534</v>
      </c>
      <c r="Q40" s="87">
        <v>697.57009345794404</v>
      </c>
      <c r="R40" s="87">
        <v>540.18691588785043</v>
      </c>
      <c r="S40" s="87">
        <f t="shared" si="7"/>
        <v>6800.0000000000018</v>
      </c>
      <c r="U40" s="337"/>
    </row>
    <row r="41" spans="1:44" x14ac:dyDescent="0.25">
      <c r="A41" s="234" t="s">
        <v>322</v>
      </c>
      <c r="B41" s="234"/>
      <c r="C41" s="234"/>
      <c r="D41" s="87">
        <v>2549.6063802418316</v>
      </c>
      <c r="E41" s="87">
        <v>2180.1286339078979</v>
      </c>
      <c r="F41" s="87">
        <v>0</v>
      </c>
      <c r="G41" s="87">
        <v>3348.3920761512736</v>
      </c>
      <c r="H41" s="87">
        <v>2987.3115513249295</v>
      </c>
      <c r="I41" s="87">
        <v>912.14818626189867</v>
      </c>
      <c r="J41" s="87">
        <v>514.32981733985082</v>
      </c>
      <c r="K41" s="87">
        <v>2018.4821198868024</v>
      </c>
      <c r="L41" s="87">
        <v>2024.780036017494</v>
      </c>
      <c r="M41" s="87">
        <v>0</v>
      </c>
      <c r="N41" s="87">
        <v>722.16104965268858</v>
      </c>
      <c r="O41" s="87">
        <v>789.3388217134036</v>
      </c>
      <c r="P41" s="87">
        <v>548.96835605865704</v>
      </c>
      <c r="Q41" s="87">
        <v>1213.3985078466685</v>
      </c>
      <c r="R41" s="87">
        <v>590.95446359660411</v>
      </c>
      <c r="S41" s="87">
        <f t="shared" si="7"/>
        <v>20400.000000000004</v>
      </c>
      <c r="U41" s="337"/>
    </row>
    <row r="42" spans="1:44" x14ac:dyDescent="0.25">
      <c r="A42" s="234" t="s">
        <v>64</v>
      </c>
      <c r="B42" s="234"/>
      <c r="C42" s="234"/>
      <c r="D42" s="87">
        <v>1600</v>
      </c>
      <c r="E42" s="87">
        <v>0</v>
      </c>
      <c r="F42" s="87">
        <v>0</v>
      </c>
      <c r="G42" s="87">
        <v>0</v>
      </c>
      <c r="H42" s="87">
        <v>0</v>
      </c>
      <c r="I42" s="87">
        <v>0</v>
      </c>
      <c r="J42" s="87">
        <v>0</v>
      </c>
      <c r="K42" s="87">
        <v>0</v>
      </c>
      <c r="L42" s="87">
        <v>0</v>
      </c>
      <c r="M42" s="87">
        <v>0</v>
      </c>
      <c r="N42" s="87">
        <v>0</v>
      </c>
      <c r="O42" s="87">
        <v>0</v>
      </c>
      <c r="P42" s="87">
        <v>0</v>
      </c>
      <c r="Q42" s="87">
        <v>0</v>
      </c>
      <c r="R42" s="87">
        <v>0</v>
      </c>
      <c r="S42" s="87">
        <f t="shared" si="7"/>
        <v>1600</v>
      </c>
      <c r="U42" s="337"/>
    </row>
    <row r="43" spans="1:44" x14ac:dyDescent="0.25">
      <c r="A43" s="234" t="s">
        <v>380</v>
      </c>
      <c r="B43" s="234"/>
      <c r="C43" s="234"/>
      <c r="D43" s="87">
        <v>0</v>
      </c>
      <c r="E43" s="87">
        <v>1950</v>
      </c>
      <c r="F43" s="87">
        <v>0</v>
      </c>
      <c r="G43" s="87">
        <v>0</v>
      </c>
      <c r="H43" s="87">
        <v>0</v>
      </c>
      <c r="I43" s="87">
        <v>0</v>
      </c>
      <c r="J43" s="87">
        <v>0</v>
      </c>
      <c r="K43" s="87">
        <v>0</v>
      </c>
      <c r="L43" s="87">
        <v>0</v>
      </c>
      <c r="M43" s="87">
        <v>0</v>
      </c>
      <c r="N43" s="87">
        <v>0</v>
      </c>
      <c r="O43" s="87">
        <v>0</v>
      </c>
      <c r="P43" s="87">
        <v>0</v>
      </c>
      <c r="Q43" s="87">
        <v>0</v>
      </c>
      <c r="R43" s="87">
        <v>0</v>
      </c>
      <c r="S43" s="87">
        <f t="shared" si="7"/>
        <v>1950</v>
      </c>
      <c r="U43" s="337"/>
      <c r="W43" s="173"/>
      <c r="X43" s="173"/>
      <c r="Y43" s="173"/>
      <c r="Z43" s="173"/>
      <c r="AA43" s="173"/>
      <c r="AB43" s="173"/>
      <c r="AC43" s="173"/>
      <c r="AD43" s="173"/>
      <c r="AE43" s="173"/>
      <c r="AF43" s="173"/>
      <c r="AG43" s="173"/>
      <c r="AH43" s="173"/>
      <c r="AI43" s="173"/>
      <c r="AJ43" s="173"/>
      <c r="AK43" s="173"/>
      <c r="AL43" s="173"/>
    </row>
    <row r="44" spans="1:44" x14ac:dyDescent="0.25">
      <c r="A44" s="234" t="s">
        <v>6</v>
      </c>
      <c r="B44" s="234"/>
      <c r="C44" s="234"/>
      <c r="D44" s="87">
        <v>500</v>
      </c>
      <c r="E44" s="87">
        <v>500</v>
      </c>
      <c r="F44" s="87">
        <v>500</v>
      </c>
      <c r="G44" s="87">
        <v>500</v>
      </c>
      <c r="H44" s="87">
        <v>500</v>
      </c>
      <c r="I44" s="87">
        <v>500</v>
      </c>
      <c r="J44" s="87">
        <v>500</v>
      </c>
      <c r="K44" s="87">
        <v>500</v>
      </c>
      <c r="L44" s="87">
        <v>500</v>
      </c>
      <c r="M44" s="87">
        <v>500</v>
      </c>
      <c r="N44" s="87">
        <v>500</v>
      </c>
      <c r="O44" s="87">
        <v>500</v>
      </c>
      <c r="P44" s="87">
        <v>500</v>
      </c>
      <c r="Q44" s="87">
        <v>500</v>
      </c>
      <c r="R44" s="87">
        <v>500</v>
      </c>
      <c r="S44" s="87">
        <f t="shared" si="7"/>
        <v>7500</v>
      </c>
      <c r="U44" s="337"/>
      <c r="W44" s="173"/>
      <c r="X44" s="173"/>
      <c r="Y44" s="173"/>
      <c r="Z44" s="173"/>
      <c r="AA44" s="173"/>
      <c r="AB44" s="173"/>
      <c r="AC44" s="173"/>
      <c r="AD44" s="173"/>
      <c r="AE44" s="173"/>
      <c r="AF44" s="173"/>
      <c r="AG44" s="173"/>
      <c r="AH44" s="173"/>
      <c r="AI44" s="173"/>
      <c r="AJ44" s="173"/>
      <c r="AK44" s="173"/>
      <c r="AL44" s="173"/>
      <c r="AM44" s="285"/>
      <c r="AN44" s="285"/>
      <c r="AO44" s="285"/>
      <c r="AP44" s="285"/>
      <c r="AQ44" s="285"/>
      <c r="AR44" s="285"/>
    </row>
    <row r="45" spans="1:44" ht="15" customHeight="1" x14ac:dyDescent="0.25">
      <c r="A45" s="234" t="s">
        <v>66</v>
      </c>
      <c r="B45" s="234"/>
      <c r="C45" s="234"/>
      <c r="D45" s="87">
        <v>6000</v>
      </c>
      <c r="E45" s="87">
        <v>0</v>
      </c>
      <c r="F45" s="87">
        <v>0</v>
      </c>
      <c r="G45" s="87">
        <v>0</v>
      </c>
      <c r="H45" s="87">
        <v>0</v>
      </c>
      <c r="I45" s="87">
        <v>0</v>
      </c>
      <c r="J45" s="87">
        <v>0</v>
      </c>
      <c r="K45" s="87">
        <v>0</v>
      </c>
      <c r="L45" s="87">
        <v>0</v>
      </c>
      <c r="M45" s="87">
        <v>0</v>
      </c>
      <c r="N45" s="87">
        <v>0</v>
      </c>
      <c r="O45" s="87">
        <v>0</v>
      </c>
      <c r="P45" s="87">
        <v>0</v>
      </c>
      <c r="Q45" s="87">
        <v>0</v>
      </c>
      <c r="R45" s="87">
        <v>0</v>
      </c>
      <c r="S45" s="87">
        <f t="shared" si="7"/>
        <v>6000</v>
      </c>
      <c r="U45" s="337"/>
      <c r="Y45" s="285"/>
      <c r="Z45" s="285"/>
      <c r="AA45" s="285"/>
      <c r="AB45" s="285"/>
      <c r="AC45" s="285"/>
      <c r="AD45" s="285"/>
      <c r="AE45" s="285"/>
      <c r="AF45" s="285"/>
      <c r="AG45" s="285"/>
      <c r="AH45" s="285"/>
      <c r="AI45" s="285"/>
      <c r="AJ45" s="285"/>
      <c r="AK45" s="285"/>
      <c r="AL45" s="285"/>
      <c r="AM45" s="285"/>
      <c r="AN45" s="285"/>
      <c r="AO45" s="285"/>
      <c r="AP45" s="285"/>
      <c r="AQ45" s="285"/>
      <c r="AR45" s="285"/>
    </row>
    <row r="46" spans="1:44" x14ac:dyDescent="0.25">
      <c r="A46" s="234" t="s">
        <v>70</v>
      </c>
      <c r="B46" s="234"/>
      <c r="C46" s="234"/>
      <c r="D46" s="87">
        <v>0</v>
      </c>
      <c r="E46" s="87">
        <v>0</v>
      </c>
      <c r="F46" s="87">
        <v>1150</v>
      </c>
      <c r="G46" s="87">
        <v>0</v>
      </c>
      <c r="H46" s="87">
        <v>0</v>
      </c>
      <c r="I46" s="87">
        <v>0</v>
      </c>
      <c r="J46" s="87">
        <v>0</v>
      </c>
      <c r="K46" s="87">
        <v>0</v>
      </c>
      <c r="L46" s="87">
        <v>0</v>
      </c>
      <c r="M46" s="87">
        <v>0</v>
      </c>
      <c r="N46" s="87">
        <v>0</v>
      </c>
      <c r="O46" s="87">
        <v>0</v>
      </c>
      <c r="P46" s="87">
        <v>0</v>
      </c>
      <c r="Q46" s="87">
        <v>0</v>
      </c>
      <c r="R46" s="87">
        <v>0</v>
      </c>
      <c r="S46" s="87">
        <f t="shared" si="7"/>
        <v>1150</v>
      </c>
      <c r="U46" s="337"/>
      <c r="Y46" s="285"/>
      <c r="Z46" s="285"/>
      <c r="AA46" s="285"/>
      <c r="AB46" s="285"/>
      <c r="AC46" s="285"/>
      <c r="AD46" s="285"/>
      <c r="AE46" s="285"/>
      <c r="AF46" s="285"/>
      <c r="AG46" s="285"/>
      <c r="AH46" s="285"/>
      <c r="AI46" s="285"/>
      <c r="AJ46" s="285"/>
      <c r="AK46" s="285"/>
      <c r="AL46" s="285"/>
      <c r="AM46" s="285"/>
      <c r="AN46" s="285"/>
      <c r="AO46" s="285"/>
      <c r="AP46" s="285"/>
      <c r="AQ46" s="285"/>
      <c r="AR46" s="285"/>
    </row>
    <row r="47" spans="1:44" x14ac:dyDescent="0.25">
      <c r="A47" s="234" t="s">
        <v>67</v>
      </c>
      <c r="B47" s="234"/>
      <c r="C47" s="234"/>
      <c r="D47" s="87">
        <v>0</v>
      </c>
      <c r="E47" s="87">
        <v>0</v>
      </c>
      <c r="F47" s="87">
        <v>0</v>
      </c>
      <c r="G47" s="87">
        <v>0</v>
      </c>
      <c r="H47" s="87">
        <v>0</v>
      </c>
      <c r="I47" s="87">
        <v>0</v>
      </c>
      <c r="J47" s="87">
        <v>0</v>
      </c>
      <c r="K47" s="87">
        <v>0</v>
      </c>
      <c r="L47" s="87">
        <v>0</v>
      </c>
      <c r="M47" s="87">
        <v>0</v>
      </c>
      <c r="N47" s="87">
        <v>4400</v>
      </c>
      <c r="O47" s="87">
        <v>0</v>
      </c>
      <c r="P47" s="87">
        <v>0</v>
      </c>
      <c r="Q47" s="87">
        <v>0</v>
      </c>
      <c r="R47" s="87">
        <v>0</v>
      </c>
      <c r="S47" s="87">
        <f t="shared" si="7"/>
        <v>4400</v>
      </c>
      <c r="U47" s="337"/>
      <c r="Y47" s="285"/>
      <c r="Z47" s="285"/>
      <c r="AA47" s="285"/>
      <c r="AB47" s="285"/>
      <c r="AC47" s="285"/>
      <c r="AD47" s="285"/>
      <c r="AE47" s="285"/>
      <c r="AF47" s="285"/>
      <c r="AG47" s="285"/>
      <c r="AH47" s="285"/>
      <c r="AI47" s="285"/>
      <c r="AJ47" s="285"/>
      <c r="AK47" s="285"/>
      <c r="AL47" s="285"/>
      <c r="AM47" s="285"/>
      <c r="AN47" s="285"/>
      <c r="AO47" s="285"/>
      <c r="AP47" s="285"/>
      <c r="AQ47" s="285"/>
      <c r="AR47" s="285"/>
    </row>
    <row r="48" spans="1:44" x14ac:dyDescent="0.25">
      <c r="A48" s="239" t="s">
        <v>68</v>
      </c>
      <c r="B48" s="239"/>
      <c r="C48" s="239"/>
      <c r="D48" s="87">
        <v>0</v>
      </c>
      <c r="E48" s="87">
        <v>0</v>
      </c>
      <c r="F48" s="87">
        <v>0</v>
      </c>
      <c r="G48" s="87">
        <v>0</v>
      </c>
      <c r="H48" s="87">
        <v>0</v>
      </c>
      <c r="I48" s="87">
        <v>0</v>
      </c>
      <c r="J48" s="87">
        <v>0</v>
      </c>
      <c r="K48" s="87">
        <v>0</v>
      </c>
      <c r="L48" s="87">
        <v>0</v>
      </c>
      <c r="M48" s="87">
        <v>0</v>
      </c>
      <c r="N48" s="87">
        <v>0</v>
      </c>
      <c r="O48" s="87">
        <v>0</v>
      </c>
      <c r="P48" s="87">
        <v>0</v>
      </c>
      <c r="Q48" s="87">
        <v>0</v>
      </c>
      <c r="R48" s="87">
        <v>3500</v>
      </c>
      <c r="S48" s="87">
        <f t="shared" si="7"/>
        <v>3500</v>
      </c>
      <c r="U48" s="337"/>
      <c r="Y48" s="285"/>
      <c r="Z48" s="285"/>
      <c r="AA48" s="285"/>
      <c r="AB48" s="285"/>
      <c r="AC48" s="285"/>
      <c r="AD48" s="285"/>
      <c r="AE48" s="285"/>
      <c r="AF48" s="285"/>
      <c r="AG48" s="285"/>
      <c r="AH48" s="285"/>
      <c r="AI48" s="285"/>
      <c r="AJ48" s="285"/>
      <c r="AK48" s="285"/>
      <c r="AL48" s="285"/>
      <c r="AM48" s="285"/>
      <c r="AN48" s="285"/>
      <c r="AO48" s="285"/>
      <c r="AP48" s="285"/>
      <c r="AQ48" s="285"/>
      <c r="AR48" s="285"/>
    </row>
    <row r="49" spans="1:45" ht="15" customHeight="1" x14ac:dyDescent="0.25">
      <c r="A49" s="239" t="s">
        <v>69</v>
      </c>
      <c r="B49" s="239"/>
      <c r="C49" s="239"/>
      <c r="D49" s="87">
        <v>960</v>
      </c>
      <c r="E49" s="87">
        <v>0</v>
      </c>
      <c r="F49" s="87">
        <v>0</v>
      </c>
      <c r="G49" s="87">
        <v>285</v>
      </c>
      <c r="H49" s="87">
        <v>0</v>
      </c>
      <c r="I49" s="87">
        <v>0</v>
      </c>
      <c r="J49" s="87">
        <v>0</v>
      </c>
      <c r="K49" s="87">
        <v>0</v>
      </c>
      <c r="L49" s="87">
        <v>0</v>
      </c>
      <c r="M49" s="87">
        <v>0</v>
      </c>
      <c r="N49" s="87">
        <v>0</v>
      </c>
      <c r="O49" s="87">
        <v>0</v>
      </c>
      <c r="P49" s="87">
        <v>0</v>
      </c>
      <c r="Q49" s="87">
        <v>0</v>
      </c>
      <c r="R49" s="87">
        <v>0</v>
      </c>
      <c r="S49" s="87">
        <f t="shared" si="7"/>
        <v>1245</v>
      </c>
      <c r="U49" s="337"/>
      <c r="Y49" s="285"/>
      <c r="Z49" s="285"/>
      <c r="AA49" s="285"/>
      <c r="AB49" s="285"/>
      <c r="AC49" s="285"/>
      <c r="AD49" s="285"/>
      <c r="AE49" s="285"/>
      <c r="AF49" s="285"/>
      <c r="AG49" s="285"/>
      <c r="AH49" s="285"/>
      <c r="AI49" s="285"/>
      <c r="AJ49" s="285"/>
      <c r="AK49" s="285"/>
      <c r="AL49" s="285"/>
      <c r="AM49" s="285"/>
      <c r="AN49" s="285"/>
      <c r="AO49" s="285"/>
      <c r="AP49" s="285"/>
      <c r="AQ49" s="285"/>
      <c r="AR49" s="285"/>
    </row>
    <row r="50" spans="1:45" ht="15" customHeight="1" x14ac:dyDescent="0.25">
      <c r="A50" s="234" t="s">
        <v>447</v>
      </c>
      <c r="B50" s="239"/>
      <c r="C50" s="239"/>
      <c r="D50" s="87">
        <v>-256.64408892795223</v>
      </c>
      <c r="E50" s="87">
        <v>-195.3001482818147</v>
      </c>
      <c r="F50" s="87">
        <v>-183.6518115007047</v>
      </c>
      <c r="G50" s="87">
        <v>-106.59191013634603</v>
      </c>
      <c r="H50" s="87">
        <v>-100.980899046383</v>
      </c>
      <c r="I50" s="87">
        <v>-57.647033599149751</v>
      </c>
      <c r="J50" s="87">
        <v>-96.166749818225469</v>
      </c>
      <c r="K50" s="87">
        <v>-87.272058947968418</v>
      </c>
      <c r="L50" s="87">
        <v>-142.60542741625449</v>
      </c>
      <c r="M50" s="87">
        <v>-166.81558379675954</v>
      </c>
      <c r="N50" s="87">
        <v>-206.93599483705327</v>
      </c>
      <c r="O50" s="87">
        <v>-204.46417815405789</v>
      </c>
      <c r="P50" s="87">
        <v>-147.9084132435903</v>
      </c>
      <c r="Q50" s="87">
        <v>-114.49580113326402</v>
      </c>
      <c r="R50" s="87">
        <v>-267.39957125928072</v>
      </c>
      <c r="S50" s="87">
        <f t="shared" si="7"/>
        <v>-2334.879670098805</v>
      </c>
      <c r="U50" s="337"/>
      <c r="Y50" s="285"/>
      <c r="Z50" s="285"/>
      <c r="AA50" s="285"/>
      <c r="AB50" s="285"/>
      <c r="AC50" s="285"/>
      <c r="AD50" s="285"/>
      <c r="AE50" s="285"/>
      <c r="AF50" s="285"/>
      <c r="AG50" s="285"/>
      <c r="AH50" s="285"/>
      <c r="AI50" s="285"/>
      <c r="AJ50" s="285"/>
      <c r="AK50" s="285"/>
      <c r="AL50" s="285"/>
      <c r="AM50" s="285"/>
      <c r="AN50" s="285"/>
      <c r="AO50" s="285"/>
      <c r="AP50" s="285"/>
      <c r="AQ50" s="285"/>
      <c r="AR50" s="285"/>
    </row>
    <row r="51" spans="1:45" ht="15" customHeight="1" x14ac:dyDescent="0.25">
      <c r="A51" s="486" t="s">
        <v>452</v>
      </c>
      <c r="B51" s="239"/>
      <c r="C51" s="239"/>
      <c r="D51" s="87"/>
      <c r="E51" s="87"/>
      <c r="F51" s="87"/>
      <c r="G51" s="87"/>
      <c r="H51" s="87"/>
      <c r="I51" s="87"/>
      <c r="J51" s="87"/>
      <c r="K51" s="87">
        <v>250</v>
      </c>
      <c r="L51" s="87"/>
      <c r="M51" s="87"/>
      <c r="N51" s="87"/>
      <c r="O51" s="87"/>
      <c r="P51" s="87"/>
      <c r="Q51" s="87"/>
      <c r="R51" s="87"/>
      <c r="S51" s="87">
        <f t="shared" si="7"/>
        <v>250</v>
      </c>
      <c r="Y51" s="285"/>
      <c r="Z51" s="285"/>
      <c r="AA51" s="285"/>
      <c r="AB51" s="285"/>
      <c r="AC51" s="285"/>
      <c r="AD51" s="285"/>
      <c r="AE51" s="285"/>
      <c r="AF51" s="285"/>
      <c r="AG51" s="285"/>
      <c r="AH51" s="285"/>
      <c r="AI51" s="285"/>
      <c r="AJ51" s="285"/>
      <c r="AK51" s="285"/>
      <c r="AL51" s="285"/>
      <c r="AM51" s="285"/>
      <c r="AN51" s="285"/>
      <c r="AO51" s="285"/>
      <c r="AP51" s="285"/>
      <c r="AQ51" s="285"/>
      <c r="AR51" s="285"/>
    </row>
    <row r="52" spans="1:45" ht="15" customHeight="1" thickBot="1" x14ac:dyDescent="0.3">
      <c r="A52" s="252" t="s">
        <v>0</v>
      </c>
      <c r="B52" s="253"/>
      <c r="C52" s="253"/>
      <c r="D52" s="128">
        <f t="shared" ref="D52:S52" si="8">SUM(D37:D51)</f>
        <v>16296.243348244423</v>
      </c>
      <c r="E52" s="128">
        <f t="shared" si="8"/>
        <v>7517.4409507491255</v>
      </c>
      <c r="F52" s="128">
        <f t="shared" si="8"/>
        <v>4470.0770720928804</v>
      </c>
      <c r="G52" s="128">
        <f t="shared" si="8"/>
        <v>5671.4808185134307</v>
      </c>
      <c r="H52" s="128">
        <f t="shared" si="8"/>
        <v>5927.2220732156311</v>
      </c>
      <c r="I52" s="128">
        <f t="shared" si="8"/>
        <v>2694.894712146438</v>
      </c>
      <c r="J52" s="128">
        <f t="shared" si="8"/>
        <v>4834.9589259750874</v>
      </c>
      <c r="K52" s="128">
        <f t="shared" si="8"/>
        <v>5040.1427804335326</v>
      </c>
      <c r="L52" s="128">
        <f t="shared" si="8"/>
        <v>4943.1170785209597</v>
      </c>
      <c r="M52" s="128">
        <f t="shared" si="8"/>
        <v>2707.9410714599817</v>
      </c>
      <c r="N52" s="128">
        <f t="shared" si="8"/>
        <v>9082.6066678278621</v>
      </c>
      <c r="O52" s="128">
        <f t="shared" si="8"/>
        <v>4781.0326859038059</v>
      </c>
      <c r="P52" s="128">
        <f t="shared" si="8"/>
        <v>3396.3818528806032</v>
      </c>
      <c r="Q52" s="128">
        <f t="shared" si="8"/>
        <v>4082.4991583883216</v>
      </c>
      <c r="R52" s="128">
        <f t="shared" si="8"/>
        <v>10014.081133549114</v>
      </c>
      <c r="S52" s="128">
        <f t="shared" si="8"/>
        <v>91460.120329901198</v>
      </c>
      <c r="W52" s="173"/>
      <c r="X52" s="173"/>
      <c r="Y52" s="173"/>
      <c r="Z52" s="173"/>
      <c r="AA52" s="173"/>
      <c r="AB52" s="173"/>
      <c r="AC52" s="173"/>
      <c r="AD52" s="173"/>
      <c r="AE52" s="173"/>
      <c r="AF52" s="173"/>
      <c r="AG52" s="173"/>
      <c r="AH52" s="173"/>
      <c r="AI52" s="173"/>
      <c r="AJ52" s="173"/>
      <c r="AK52" s="173"/>
      <c r="AL52" s="173"/>
    </row>
    <row r="53" spans="1:45" ht="15.75" thickBot="1" x14ac:dyDescent="0.3">
      <c r="A53" s="234"/>
      <c r="B53" s="234"/>
      <c r="C53" s="234"/>
      <c r="D53" s="87"/>
      <c r="E53" s="87"/>
      <c r="F53" s="87"/>
      <c r="G53" s="87"/>
      <c r="H53" s="87"/>
      <c r="I53" s="87"/>
      <c r="J53" s="87"/>
      <c r="K53" s="87"/>
      <c r="L53" s="87"/>
      <c r="M53" s="87"/>
      <c r="N53" s="87"/>
      <c r="O53" s="87"/>
      <c r="P53" s="87"/>
      <c r="Q53" s="87"/>
      <c r="R53" s="87"/>
      <c r="S53" s="87"/>
    </row>
    <row r="54" spans="1:45" x14ac:dyDescent="0.25">
      <c r="A54" s="226" t="s">
        <v>3</v>
      </c>
      <c r="B54" s="473"/>
      <c r="C54" s="473"/>
      <c r="D54" s="474"/>
      <c r="E54" s="474"/>
      <c r="F54" s="474"/>
      <c r="G54" s="474"/>
      <c r="H54" s="474"/>
      <c r="I54" s="474"/>
      <c r="J54" s="474"/>
      <c r="K54" s="474"/>
      <c r="L54" s="474"/>
      <c r="M54" s="474"/>
      <c r="N54" s="474"/>
      <c r="O54" s="474"/>
      <c r="P54" s="474"/>
      <c r="Q54" s="474"/>
      <c r="R54" s="474"/>
      <c r="S54" s="474"/>
      <c r="Y54" s="285"/>
      <c r="Z54" s="285"/>
      <c r="AA54" s="285"/>
      <c r="AB54" s="285"/>
      <c r="AC54" s="285"/>
      <c r="AD54" s="285"/>
      <c r="AE54" s="285"/>
      <c r="AF54" s="285"/>
      <c r="AG54" s="285"/>
      <c r="AH54" s="285"/>
      <c r="AI54" s="285"/>
      <c r="AJ54" s="285"/>
      <c r="AK54" s="285"/>
      <c r="AL54" s="285"/>
      <c r="AM54" s="285"/>
      <c r="AN54" s="285"/>
      <c r="AO54" s="285"/>
      <c r="AP54" s="285"/>
      <c r="AQ54" s="285"/>
      <c r="AR54" s="285"/>
      <c r="AS54" s="285"/>
    </row>
    <row r="55" spans="1:45" x14ac:dyDescent="0.25">
      <c r="A55" s="239" t="s">
        <v>71</v>
      </c>
      <c r="B55" s="239"/>
      <c r="C55" s="239"/>
      <c r="D55" s="197">
        <v>0</v>
      </c>
      <c r="E55" s="197">
        <v>666</v>
      </c>
      <c r="F55" s="197">
        <v>0</v>
      </c>
      <c r="G55" s="197">
        <v>7910</v>
      </c>
      <c r="H55" s="197">
        <v>2997</v>
      </c>
      <c r="I55" s="197">
        <v>0</v>
      </c>
      <c r="J55" s="197">
        <v>242</v>
      </c>
      <c r="K55" s="197">
        <v>0</v>
      </c>
      <c r="L55" s="197">
        <v>1231</v>
      </c>
      <c r="M55" s="197">
        <v>0</v>
      </c>
      <c r="N55" s="197">
        <v>0</v>
      </c>
      <c r="O55" s="197">
        <v>167</v>
      </c>
      <c r="P55" s="197">
        <v>0</v>
      </c>
      <c r="Q55" s="197">
        <v>0</v>
      </c>
      <c r="R55" s="197">
        <v>0</v>
      </c>
      <c r="S55" s="197">
        <f>SUM(D55:R55)</f>
        <v>13213</v>
      </c>
      <c r="U55" s="337"/>
      <c r="Y55" s="285"/>
      <c r="Z55" s="285"/>
      <c r="AA55" s="285"/>
      <c r="AB55" s="285"/>
      <c r="AC55" s="285"/>
      <c r="AD55" s="285"/>
      <c r="AE55" s="285"/>
      <c r="AF55" s="285"/>
      <c r="AG55" s="285"/>
      <c r="AH55" s="285"/>
      <c r="AI55" s="285"/>
      <c r="AJ55" s="285"/>
      <c r="AK55" s="285"/>
      <c r="AL55" s="285"/>
      <c r="AM55" s="285"/>
      <c r="AN55" s="285"/>
      <c r="AO55" s="285"/>
      <c r="AP55" s="285"/>
      <c r="AQ55" s="285"/>
      <c r="AR55" s="285"/>
      <c r="AS55" s="285"/>
    </row>
    <row r="56" spans="1:45" x14ac:dyDescent="0.25">
      <c r="A56" s="239" t="s">
        <v>7</v>
      </c>
      <c r="B56" s="239"/>
      <c r="C56" s="239"/>
      <c r="D56" s="197">
        <v>321.73913043478262</v>
      </c>
      <c r="E56" s="197">
        <v>643.47826086956525</v>
      </c>
      <c r="F56" s="197">
        <v>643.47826086956525</v>
      </c>
      <c r="G56" s="197">
        <v>321.73913043478262</v>
      </c>
      <c r="H56" s="197">
        <v>321.73913043478262</v>
      </c>
      <c r="I56" s="197">
        <v>321.73913043478262</v>
      </c>
      <c r="J56" s="197">
        <v>643.47826086956525</v>
      </c>
      <c r="K56" s="197">
        <v>643.47826086956525</v>
      </c>
      <c r="L56" s="197">
        <v>321.73913043478262</v>
      </c>
      <c r="M56" s="197">
        <v>321.73913043478262</v>
      </c>
      <c r="N56" s="197">
        <v>321.73913043478262</v>
      </c>
      <c r="O56" s="197">
        <v>1286.9565217391305</v>
      </c>
      <c r="P56" s="197">
        <v>643.47826086956525</v>
      </c>
      <c r="Q56" s="197">
        <v>321.73913043478262</v>
      </c>
      <c r="R56" s="197">
        <v>321.73913043478262</v>
      </c>
      <c r="S56" s="197">
        <f t="shared" ref="S56:S72" si="9">SUM(D56:R56)</f>
        <v>7400.0000000000009</v>
      </c>
      <c r="U56" s="337"/>
      <c r="W56" s="173"/>
      <c r="X56" s="173"/>
      <c r="Y56" s="173"/>
      <c r="Z56" s="173"/>
      <c r="AA56" s="173"/>
      <c r="AB56" s="173"/>
      <c r="AC56" s="173"/>
      <c r="AD56" s="173"/>
      <c r="AE56" s="173"/>
      <c r="AF56" s="173"/>
      <c r="AG56" s="173"/>
      <c r="AH56" s="173"/>
      <c r="AI56" s="173"/>
      <c r="AJ56" s="173"/>
      <c r="AK56" s="173"/>
      <c r="AL56" s="173"/>
      <c r="AM56" s="285"/>
      <c r="AN56" s="285"/>
      <c r="AO56" s="285"/>
      <c r="AP56" s="285"/>
      <c r="AQ56" s="285"/>
      <c r="AR56" s="285"/>
      <c r="AS56" s="285"/>
    </row>
    <row r="57" spans="1:45" x14ac:dyDescent="0.25">
      <c r="A57" s="239" t="s">
        <v>72</v>
      </c>
      <c r="B57" s="239"/>
      <c r="C57" s="239"/>
      <c r="D57" s="197">
        <v>0</v>
      </c>
      <c r="E57" s="197">
        <v>0</v>
      </c>
      <c r="F57" s="197">
        <v>0</v>
      </c>
      <c r="G57" s="197">
        <v>0</v>
      </c>
      <c r="H57" s="197">
        <v>0</v>
      </c>
      <c r="I57" s="197">
        <v>0</v>
      </c>
      <c r="J57" s="197">
        <v>0</v>
      </c>
      <c r="K57" s="197">
        <v>485</v>
      </c>
      <c r="L57" s="197">
        <v>0</v>
      </c>
      <c r="M57" s="197">
        <v>0</v>
      </c>
      <c r="N57" s="197">
        <v>0</v>
      </c>
      <c r="O57" s="197">
        <v>1600</v>
      </c>
      <c r="P57" s="197">
        <v>0</v>
      </c>
      <c r="Q57" s="197">
        <v>0</v>
      </c>
      <c r="R57" s="197">
        <v>0</v>
      </c>
      <c r="S57" s="197">
        <f t="shared" si="9"/>
        <v>2085</v>
      </c>
      <c r="U57" s="337"/>
      <c r="W57" s="173"/>
      <c r="X57" s="173"/>
      <c r="Y57" s="173"/>
      <c r="Z57" s="173"/>
      <c r="AA57" s="173"/>
      <c r="AB57" s="173"/>
      <c r="AC57" s="173"/>
      <c r="AD57" s="173"/>
      <c r="AE57" s="173"/>
      <c r="AF57" s="173"/>
      <c r="AG57" s="173"/>
      <c r="AH57" s="173"/>
      <c r="AI57" s="173"/>
      <c r="AJ57" s="173"/>
      <c r="AK57" s="173"/>
      <c r="AL57" s="173"/>
      <c r="AM57" s="285"/>
      <c r="AN57" s="285"/>
      <c r="AO57" s="285"/>
      <c r="AP57" s="285"/>
      <c r="AQ57" s="285"/>
      <c r="AR57" s="285"/>
      <c r="AS57" s="285"/>
    </row>
    <row r="58" spans="1:45" x14ac:dyDescent="0.25">
      <c r="A58" s="239" t="s">
        <v>73</v>
      </c>
      <c r="B58" s="239"/>
      <c r="C58" s="239"/>
      <c r="D58" s="197">
        <v>4000</v>
      </c>
      <c r="E58" s="197">
        <v>0</v>
      </c>
      <c r="F58" s="197">
        <v>0</v>
      </c>
      <c r="G58" s="197">
        <v>0</v>
      </c>
      <c r="H58" s="197">
        <v>0</v>
      </c>
      <c r="I58" s="197">
        <v>0</v>
      </c>
      <c r="J58" s="197">
        <v>0</v>
      </c>
      <c r="K58" s="197">
        <v>0</v>
      </c>
      <c r="L58" s="197">
        <v>0</v>
      </c>
      <c r="M58" s="197">
        <v>0</v>
      </c>
      <c r="N58" s="197">
        <v>0</v>
      </c>
      <c r="O58" s="197">
        <v>0</v>
      </c>
      <c r="P58" s="197">
        <v>0</v>
      </c>
      <c r="Q58" s="197">
        <v>0</v>
      </c>
      <c r="R58" s="197">
        <v>0</v>
      </c>
      <c r="S58" s="197">
        <f t="shared" si="9"/>
        <v>4000</v>
      </c>
      <c r="U58" s="337"/>
      <c r="Y58" s="285"/>
      <c r="Z58" s="285"/>
      <c r="AA58" s="285"/>
      <c r="AB58" s="285"/>
      <c r="AC58" s="285"/>
      <c r="AD58" s="285"/>
      <c r="AE58" s="285"/>
      <c r="AF58" s="285"/>
      <c r="AG58" s="285"/>
      <c r="AH58" s="285"/>
      <c r="AI58" s="285"/>
      <c r="AJ58" s="285"/>
      <c r="AK58" s="285"/>
      <c r="AL58" s="285"/>
      <c r="AM58" s="285"/>
      <c r="AN58" s="285"/>
      <c r="AO58" s="285"/>
      <c r="AP58" s="285"/>
      <c r="AQ58" s="285"/>
      <c r="AR58" s="285"/>
      <c r="AS58" s="285"/>
    </row>
    <row r="59" spans="1:45" x14ac:dyDescent="0.25">
      <c r="A59" s="239" t="s">
        <v>74</v>
      </c>
      <c r="B59" s="239"/>
      <c r="C59" s="239"/>
      <c r="D59" s="197">
        <v>0</v>
      </c>
      <c r="E59" s="197">
        <v>12000</v>
      </c>
      <c r="F59" s="197">
        <v>0</v>
      </c>
      <c r="G59" s="197">
        <v>0</v>
      </c>
      <c r="H59" s="197">
        <v>0</v>
      </c>
      <c r="I59" s="197">
        <v>0</v>
      </c>
      <c r="J59" s="197">
        <v>0</v>
      </c>
      <c r="K59" s="197">
        <v>0</v>
      </c>
      <c r="L59" s="197">
        <v>0</v>
      </c>
      <c r="M59" s="197">
        <v>0</v>
      </c>
      <c r="N59" s="197">
        <v>0</v>
      </c>
      <c r="O59" s="197">
        <v>0</v>
      </c>
      <c r="P59" s="197">
        <v>0</v>
      </c>
      <c r="Q59" s="197">
        <v>0</v>
      </c>
      <c r="R59" s="197">
        <v>0</v>
      </c>
      <c r="S59" s="197">
        <f t="shared" si="9"/>
        <v>12000</v>
      </c>
      <c r="U59" s="337"/>
      <c r="Y59" s="285"/>
      <c r="Z59" s="285"/>
      <c r="AA59" s="285"/>
      <c r="AB59" s="285"/>
      <c r="AC59" s="285"/>
      <c r="AD59" s="285"/>
      <c r="AE59" s="285"/>
      <c r="AF59" s="285"/>
      <c r="AG59" s="285"/>
      <c r="AH59" s="285"/>
      <c r="AI59" s="285"/>
      <c r="AJ59" s="285"/>
      <c r="AK59" s="285"/>
      <c r="AL59" s="285"/>
      <c r="AM59" s="285"/>
      <c r="AN59" s="285"/>
      <c r="AO59" s="285"/>
      <c r="AP59" s="285"/>
      <c r="AQ59" s="285"/>
      <c r="AR59" s="285"/>
      <c r="AS59" s="285"/>
    </row>
    <row r="60" spans="1:45" x14ac:dyDescent="0.25">
      <c r="A60" s="239" t="s">
        <v>75</v>
      </c>
      <c r="B60" s="239"/>
      <c r="C60" s="239"/>
      <c r="D60" s="197">
        <v>1168.7305871016401</v>
      </c>
      <c r="E60" s="197">
        <v>1057.595257659995</v>
      </c>
      <c r="F60" s="197">
        <v>964.18879670780098</v>
      </c>
      <c r="G60" s="197">
        <v>705.86852469647488</v>
      </c>
      <c r="H60" s="197">
        <v>1412.5910033587854</v>
      </c>
      <c r="I60" s="197">
        <v>1051.1269195286004</v>
      </c>
      <c r="J60" s="197">
        <v>1423.3245524190738</v>
      </c>
      <c r="K60" s="197">
        <v>1392.6749604219849</v>
      </c>
      <c r="L60" s="197">
        <v>985.62895798367185</v>
      </c>
      <c r="M60" s="197">
        <v>1094.4684538885986</v>
      </c>
      <c r="N60" s="197">
        <v>1173.0234612178585</v>
      </c>
      <c r="O60" s="197">
        <v>1823.6436433865454</v>
      </c>
      <c r="P60" s="197">
        <v>1928.8367779901089</v>
      </c>
      <c r="Q60" s="197">
        <v>1711.3154331419385</v>
      </c>
      <c r="R60" s="197">
        <v>1106.9826704969219</v>
      </c>
      <c r="S60" s="197">
        <f t="shared" si="9"/>
        <v>19000</v>
      </c>
      <c r="U60" s="337"/>
      <c r="Y60" s="285"/>
      <c r="Z60" s="285"/>
      <c r="AA60" s="285"/>
      <c r="AB60" s="285"/>
      <c r="AC60" s="285"/>
      <c r="AD60" s="285"/>
      <c r="AE60" s="285"/>
      <c r="AF60" s="285"/>
      <c r="AG60" s="285"/>
      <c r="AH60" s="285"/>
      <c r="AI60" s="285"/>
      <c r="AJ60" s="285"/>
      <c r="AK60" s="285"/>
      <c r="AL60" s="285"/>
      <c r="AM60" s="285"/>
      <c r="AN60" s="285"/>
      <c r="AO60" s="285"/>
      <c r="AP60" s="285"/>
      <c r="AQ60" s="285"/>
      <c r="AR60" s="285"/>
      <c r="AS60" s="285"/>
    </row>
    <row r="61" spans="1:45" x14ac:dyDescent="0.25">
      <c r="A61" s="239" t="s">
        <v>378</v>
      </c>
      <c r="B61" s="239"/>
      <c r="C61" s="239"/>
      <c r="D61" s="197">
        <v>13963.254909056439</v>
      </c>
      <c r="E61" s="197">
        <v>12635.480183622049</v>
      </c>
      <c r="F61" s="197">
        <v>11519.518781719518</v>
      </c>
      <c r="G61" s="197">
        <v>8433.2713213736733</v>
      </c>
      <c r="H61" s="197">
        <v>16876.745145391807</v>
      </c>
      <c r="I61" s="197">
        <v>12558.200564894332</v>
      </c>
      <c r="J61" s="197">
        <v>17004.982810480513</v>
      </c>
      <c r="K61" s="197">
        <v>16638.800842936347</v>
      </c>
      <c r="L61" s="197">
        <v>11775.672287489131</v>
      </c>
      <c r="M61" s="197">
        <v>13076.017843826939</v>
      </c>
      <c r="N61" s="197">
        <v>14014.5434577081</v>
      </c>
      <c r="O61" s="197">
        <v>21787.742476249779</v>
      </c>
      <c r="P61" s="197">
        <v>23044.523610723933</v>
      </c>
      <c r="Q61" s="197">
        <v>20445.715964380001</v>
      </c>
      <c r="R61" s="197">
        <v>13225.529800147435</v>
      </c>
      <c r="S61" s="197">
        <f t="shared" si="9"/>
        <v>227000</v>
      </c>
      <c r="U61" s="337"/>
      <c r="W61" s="173"/>
      <c r="X61" s="173"/>
      <c r="Y61" s="173"/>
      <c r="Z61" s="173"/>
      <c r="AA61" s="173"/>
      <c r="AB61" s="173"/>
      <c r="AC61" s="173"/>
      <c r="AD61" s="173"/>
      <c r="AE61" s="173"/>
      <c r="AF61" s="173"/>
      <c r="AG61" s="173"/>
      <c r="AH61" s="173"/>
      <c r="AI61" s="173"/>
      <c r="AJ61" s="173"/>
      <c r="AK61" s="173"/>
      <c r="AL61" s="173"/>
      <c r="AM61" s="285"/>
      <c r="AN61" s="285"/>
      <c r="AO61" s="285"/>
      <c r="AP61" s="285"/>
      <c r="AQ61" s="285"/>
      <c r="AR61" s="285"/>
      <c r="AS61" s="285"/>
    </row>
    <row r="62" spans="1:45" ht="15" customHeight="1" x14ac:dyDescent="0.25">
      <c r="A62" s="239" t="s">
        <v>323</v>
      </c>
      <c r="B62" s="239"/>
      <c r="C62" s="239"/>
      <c r="D62" s="197">
        <v>3321.6553528151876</v>
      </c>
      <c r="E62" s="197">
        <v>3005.7970480863023</v>
      </c>
      <c r="F62" s="197">
        <v>2740.3260538011182</v>
      </c>
      <c r="G62" s="197">
        <v>2006.1526491373497</v>
      </c>
      <c r="H62" s="197">
        <v>4014.7323253354962</v>
      </c>
      <c r="I62" s="197">
        <v>2987.4133502391801</v>
      </c>
      <c r="J62" s="197">
        <v>4045.2382016121041</v>
      </c>
      <c r="K62" s="197">
        <v>3958.1288348835365</v>
      </c>
      <c r="L62" s="197">
        <v>2801.2612490062252</v>
      </c>
      <c r="M62" s="197">
        <v>3110.5945531570696</v>
      </c>
      <c r="N62" s="197">
        <v>3333.8561529349663</v>
      </c>
      <c r="O62" s="197">
        <v>5182.9871969933392</v>
      </c>
      <c r="P62" s="197">
        <v>5481.9571584982041</v>
      </c>
      <c r="Q62" s="197">
        <v>4863.7385994560354</v>
      </c>
      <c r="R62" s="197">
        <v>3146.1612740438832</v>
      </c>
      <c r="S62" s="197">
        <f t="shared" si="9"/>
        <v>54000</v>
      </c>
      <c r="U62" s="337"/>
      <c r="W62" s="476"/>
      <c r="X62" s="173"/>
      <c r="Y62" s="173"/>
      <c r="Z62" s="173"/>
      <c r="AA62" s="173"/>
      <c r="AB62" s="173"/>
      <c r="AC62" s="173"/>
      <c r="AD62" s="173"/>
      <c r="AE62" s="173"/>
      <c r="AF62" s="173"/>
      <c r="AG62" s="173"/>
      <c r="AH62" s="173"/>
      <c r="AI62" s="173"/>
      <c r="AJ62" s="173"/>
      <c r="AK62" s="173"/>
      <c r="AL62" s="173"/>
      <c r="AM62" s="285"/>
      <c r="AN62" s="285"/>
      <c r="AO62" s="285"/>
      <c r="AP62" s="285"/>
      <c r="AQ62" s="285"/>
      <c r="AR62" s="285"/>
      <c r="AS62" s="285"/>
    </row>
    <row r="63" spans="1:45" x14ac:dyDescent="0.25">
      <c r="A63" s="239" t="s">
        <v>324</v>
      </c>
      <c r="B63" s="239"/>
      <c r="C63" s="239"/>
      <c r="D63" s="197">
        <v>892.25299516470022</v>
      </c>
      <c r="E63" s="197">
        <v>877.1358675448115</v>
      </c>
      <c r="F63" s="197">
        <v>843.44193604198665</v>
      </c>
      <c r="G63" s="197">
        <v>725.50975264735109</v>
      </c>
      <c r="H63" s="197">
        <v>1741.7833574693516</v>
      </c>
      <c r="I63" s="197">
        <v>1300.2643634924689</v>
      </c>
      <c r="J63" s="197">
        <v>1713.0557285481771</v>
      </c>
      <c r="K63" s="197">
        <v>1566.3570100310315</v>
      </c>
      <c r="L63" s="197">
        <v>1040.4227279988354</v>
      </c>
      <c r="M63" s="197">
        <v>1065.671278919682</v>
      </c>
      <c r="N63" s="197">
        <v>1136.2223682928752</v>
      </c>
      <c r="O63" s="197">
        <v>1741.7128102886013</v>
      </c>
      <c r="P63" s="197">
        <v>2424.2813916031587</v>
      </c>
      <c r="Q63" s="197">
        <v>2181.9028496110441</v>
      </c>
      <c r="R63" s="197">
        <v>749.98556234592672</v>
      </c>
      <c r="S63" s="197">
        <f t="shared" si="9"/>
        <v>20000.000000000004</v>
      </c>
      <c r="U63" s="337"/>
      <c r="W63" s="476"/>
      <c r="X63" s="173"/>
      <c r="Y63" s="173"/>
      <c r="Z63" s="173"/>
      <c r="AA63" s="173"/>
      <c r="AB63" s="173"/>
      <c r="AC63" s="173"/>
      <c r="AD63" s="173"/>
      <c r="AE63" s="173"/>
      <c r="AF63" s="173"/>
      <c r="AG63" s="173"/>
      <c r="AH63" s="173"/>
      <c r="AI63" s="173"/>
      <c r="AJ63" s="173"/>
      <c r="AK63" s="173"/>
      <c r="AL63" s="173"/>
      <c r="AM63" s="173"/>
      <c r="AN63" s="285"/>
      <c r="AO63" s="285"/>
      <c r="AP63" s="285"/>
      <c r="AQ63" s="285"/>
      <c r="AR63" s="285"/>
      <c r="AS63" s="285"/>
    </row>
    <row r="64" spans="1:45" x14ac:dyDescent="0.25">
      <c r="A64" s="239" t="s">
        <v>76</v>
      </c>
      <c r="B64" s="239"/>
      <c r="C64" s="239"/>
      <c r="D64" s="197">
        <v>0</v>
      </c>
      <c r="E64" s="197">
        <v>2500</v>
      </c>
      <c r="F64" s="197">
        <v>0</v>
      </c>
      <c r="G64" s="197">
        <v>0</v>
      </c>
      <c r="H64" s="197">
        <v>0</v>
      </c>
      <c r="I64" s="197">
        <v>0</v>
      </c>
      <c r="J64" s="197">
        <v>0</v>
      </c>
      <c r="K64" s="197">
        <v>0</v>
      </c>
      <c r="L64" s="197">
        <v>0</v>
      </c>
      <c r="M64" s="197">
        <v>0</v>
      </c>
      <c r="N64" s="197">
        <v>0</v>
      </c>
      <c r="O64" s="197">
        <v>0</v>
      </c>
      <c r="P64" s="197">
        <v>0</v>
      </c>
      <c r="Q64" s="197">
        <v>0</v>
      </c>
      <c r="R64" s="197">
        <v>0</v>
      </c>
      <c r="S64" s="197">
        <f t="shared" si="9"/>
        <v>2500</v>
      </c>
      <c r="U64" s="337"/>
      <c r="W64" s="173"/>
      <c r="X64" s="173"/>
      <c r="Y64" s="173"/>
      <c r="Z64" s="173"/>
      <c r="AA64" s="173"/>
      <c r="AB64" s="173"/>
      <c r="AC64" s="173"/>
      <c r="AD64" s="173"/>
      <c r="AE64" s="173"/>
      <c r="AF64" s="173"/>
      <c r="AG64" s="173"/>
      <c r="AH64" s="173"/>
      <c r="AI64" s="173"/>
      <c r="AJ64" s="173"/>
      <c r="AK64" s="173"/>
      <c r="AL64" s="173"/>
      <c r="AM64" s="285"/>
      <c r="AN64" s="285"/>
      <c r="AO64" s="285"/>
      <c r="AP64" s="285"/>
      <c r="AQ64" s="285"/>
      <c r="AR64" s="285"/>
      <c r="AS64" s="285"/>
    </row>
    <row r="65" spans="1:45" x14ac:dyDescent="0.25">
      <c r="A65" s="239" t="s">
        <v>379</v>
      </c>
      <c r="B65" s="239"/>
      <c r="C65" s="239"/>
      <c r="D65" s="197">
        <v>0</v>
      </c>
      <c r="E65" s="197">
        <v>0</v>
      </c>
      <c r="F65" s="197">
        <v>0</v>
      </c>
      <c r="G65" s="197">
        <v>0</v>
      </c>
      <c r="H65" s="197">
        <v>0</v>
      </c>
      <c r="I65" s="197">
        <v>0</v>
      </c>
      <c r="J65" s="197">
        <v>0</v>
      </c>
      <c r="K65" s="197">
        <v>1600</v>
      </c>
      <c r="L65" s="197">
        <v>0</v>
      </c>
      <c r="M65" s="197">
        <v>0</v>
      </c>
      <c r="N65" s="197">
        <v>0</v>
      </c>
      <c r="O65" s="197">
        <v>0</v>
      </c>
      <c r="P65" s="197">
        <v>0</v>
      </c>
      <c r="Q65" s="197">
        <v>0</v>
      </c>
      <c r="R65" s="197">
        <v>0</v>
      </c>
      <c r="S65" s="197">
        <f t="shared" si="9"/>
        <v>1600</v>
      </c>
      <c r="U65" s="337"/>
      <c r="Y65" s="285"/>
      <c r="Z65" s="285"/>
      <c r="AA65" s="285"/>
      <c r="AB65" s="285"/>
      <c r="AC65" s="285"/>
      <c r="AD65" s="285"/>
      <c r="AE65" s="285"/>
      <c r="AF65" s="285"/>
      <c r="AG65" s="285"/>
      <c r="AH65" s="285"/>
      <c r="AI65" s="285"/>
      <c r="AJ65" s="285"/>
      <c r="AK65" s="285"/>
      <c r="AL65" s="285"/>
      <c r="AM65" s="285"/>
      <c r="AN65" s="285"/>
      <c r="AO65" s="285"/>
      <c r="AP65" s="285"/>
      <c r="AQ65" s="285"/>
      <c r="AR65" s="285"/>
      <c r="AS65" s="285"/>
    </row>
    <row r="66" spans="1:45" x14ac:dyDescent="0.25">
      <c r="A66" s="239" t="s">
        <v>78</v>
      </c>
      <c r="B66" s="239"/>
      <c r="C66" s="239"/>
      <c r="D66" s="197">
        <v>863</v>
      </c>
      <c r="E66" s="197">
        <v>1065</v>
      </c>
      <c r="F66" s="197">
        <v>0</v>
      </c>
      <c r="G66" s="197">
        <v>789</v>
      </c>
      <c r="H66" s="197">
        <v>0</v>
      </c>
      <c r="I66" s="197">
        <v>0</v>
      </c>
      <c r="J66" s="197">
        <v>664</v>
      </c>
      <c r="K66" s="197">
        <v>0</v>
      </c>
      <c r="L66" s="197">
        <v>536</v>
      </c>
      <c r="M66" s="197">
        <v>983</v>
      </c>
      <c r="N66" s="197">
        <v>0</v>
      </c>
      <c r="O66" s="197">
        <v>289</v>
      </c>
      <c r="P66" s="197">
        <v>1959</v>
      </c>
      <c r="Q66" s="197">
        <v>1306</v>
      </c>
      <c r="R66" s="197">
        <v>738</v>
      </c>
      <c r="S66" s="197">
        <f t="shared" si="9"/>
        <v>9192</v>
      </c>
      <c r="U66" s="337"/>
      <c r="Y66" s="285"/>
      <c r="Z66" s="285"/>
      <c r="AA66" s="285"/>
      <c r="AB66" s="285"/>
      <c r="AC66" s="285"/>
      <c r="AD66" s="285"/>
      <c r="AE66" s="285"/>
      <c r="AF66" s="285"/>
      <c r="AG66" s="285"/>
      <c r="AH66" s="285"/>
      <c r="AI66" s="285"/>
      <c r="AJ66" s="285"/>
      <c r="AK66" s="285"/>
      <c r="AL66" s="285"/>
      <c r="AM66" s="285"/>
      <c r="AN66" s="285"/>
      <c r="AO66" s="285"/>
      <c r="AP66" s="285"/>
      <c r="AQ66" s="285"/>
      <c r="AR66" s="285"/>
      <c r="AS66" s="285"/>
    </row>
    <row r="67" spans="1:45" x14ac:dyDescent="0.25">
      <c r="A67" s="239" t="s">
        <v>33</v>
      </c>
      <c r="B67" s="239"/>
      <c r="C67" s="239"/>
      <c r="D67" s="197">
        <v>4703.9291772958068</v>
      </c>
      <c r="E67" s="197">
        <v>4594.3831191747968</v>
      </c>
      <c r="F67" s="197">
        <v>2747.8461462084852</v>
      </c>
      <c r="G67" s="197">
        <v>414.25449245339445</v>
      </c>
      <c r="H67" s="197">
        <v>0</v>
      </c>
      <c r="I67" s="197">
        <v>0</v>
      </c>
      <c r="J67" s="197">
        <v>0</v>
      </c>
      <c r="K67" s="197">
        <v>0</v>
      </c>
      <c r="L67" s="197">
        <v>2275.7823442452386</v>
      </c>
      <c r="M67" s="197">
        <v>3619.0613347016765</v>
      </c>
      <c r="N67" s="197">
        <v>3544.7824374307379</v>
      </c>
      <c r="O67" s="197">
        <v>7531.9132694483733</v>
      </c>
      <c r="P67" s="197">
        <v>5713.610455287082</v>
      </c>
      <c r="Q67" s="197">
        <v>0</v>
      </c>
      <c r="R67" s="197">
        <v>2292.1008848640467</v>
      </c>
      <c r="S67" s="197">
        <f t="shared" si="9"/>
        <v>37437.66366110964</v>
      </c>
      <c r="U67" s="337"/>
      <c r="AO67" s="285"/>
      <c r="AS67" s="285"/>
    </row>
    <row r="68" spans="1:45" x14ac:dyDescent="0.25">
      <c r="A68" s="239" t="s">
        <v>449</v>
      </c>
      <c r="B68" s="239"/>
      <c r="C68" s="239"/>
      <c r="D68" s="197">
        <v>2625</v>
      </c>
      <c r="E68" s="197">
        <v>2625</v>
      </c>
      <c r="F68" s="197">
        <v>3500</v>
      </c>
      <c r="G68" s="197">
        <v>2625</v>
      </c>
      <c r="H68" s="197">
        <v>7350</v>
      </c>
      <c r="I68" s="197">
        <v>5425</v>
      </c>
      <c r="J68" s="197">
        <v>5775</v>
      </c>
      <c r="K68" s="197">
        <v>8225</v>
      </c>
      <c r="L68" s="197">
        <v>2625</v>
      </c>
      <c r="M68" s="197">
        <v>2625</v>
      </c>
      <c r="N68" s="197">
        <v>2625</v>
      </c>
      <c r="O68" s="197">
        <v>4375</v>
      </c>
      <c r="P68" s="197">
        <v>5250</v>
      </c>
      <c r="Q68" s="197">
        <v>4725</v>
      </c>
      <c r="R68" s="197">
        <v>2625</v>
      </c>
      <c r="S68" s="197">
        <f t="shared" si="9"/>
        <v>63000</v>
      </c>
      <c r="U68" s="337"/>
      <c r="AO68" s="285"/>
      <c r="AS68" s="285"/>
    </row>
    <row r="69" spans="1:45" x14ac:dyDescent="0.25">
      <c r="A69" s="239" t="s">
        <v>448</v>
      </c>
      <c r="B69" s="239"/>
      <c r="C69" s="239"/>
      <c r="D69" s="197">
        <v>750</v>
      </c>
      <c r="E69" s="197">
        <v>750</v>
      </c>
      <c r="F69" s="197">
        <v>750</v>
      </c>
      <c r="G69" s="197">
        <v>750</v>
      </c>
      <c r="H69" s="197"/>
      <c r="I69" s="197"/>
      <c r="J69" s="197"/>
      <c r="K69" s="197"/>
      <c r="L69" s="197"/>
      <c r="M69" s="197"/>
      <c r="N69" s="197"/>
      <c r="O69" s="197"/>
      <c r="P69" s="197"/>
      <c r="Q69" s="197"/>
      <c r="R69" s="197"/>
      <c r="S69" s="197">
        <f t="shared" si="9"/>
        <v>3000</v>
      </c>
      <c r="U69" s="337"/>
      <c r="AO69" s="285"/>
      <c r="AS69" s="285"/>
    </row>
    <row r="70" spans="1:45" x14ac:dyDescent="0.25">
      <c r="A70" s="239" t="s">
        <v>444</v>
      </c>
      <c r="B70" s="239"/>
      <c r="C70" s="239"/>
      <c r="D70" s="197"/>
      <c r="E70" s="197"/>
      <c r="F70" s="197"/>
      <c r="G70" s="197">
        <v>600</v>
      </c>
      <c r="H70" s="197"/>
      <c r="I70" s="197"/>
      <c r="J70" s="197"/>
      <c r="K70" s="197"/>
      <c r="L70" s="197"/>
      <c r="M70" s="197"/>
      <c r="N70" s="197"/>
      <c r="O70" s="197"/>
      <c r="P70" s="197"/>
      <c r="Q70" s="197"/>
      <c r="R70" s="197"/>
      <c r="S70" s="197">
        <f t="shared" si="9"/>
        <v>600</v>
      </c>
      <c r="U70" s="337"/>
      <c r="AO70" s="285"/>
      <c r="AS70" s="285"/>
    </row>
    <row r="71" spans="1:45" x14ac:dyDescent="0.25">
      <c r="A71" s="239" t="s">
        <v>446</v>
      </c>
      <c r="B71" s="239"/>
      <c r="C71" s="239"/>
      <c r="D71" s="197">
        <v>1811</v>
      </c>
      <c r="E71" s="197">
        <v>-526</v>
      </c>
      <c r="F71" s="197">
        <v>-352</v>
      </c>
      <c r="G71" s="197">
        <v>-1735</v>
      </c>
      <c r="H71" s="197">
        <v>-767</v>
      </c>
      <c r="I71" s="197">
        <v>-942</v>
      </c>
      <c r="J71" s="197">
        <v>-98</v>
      </c>
      <c r="K71" s="197">
        <v>-521</v>
      </c>
      <c r="L71" s="197">
        <v>-393</v>
      </c>
      <c r="M71" s="197">
        <v>-891</v>
      </c>
      <c r="N71" s="197">
        <v>2771</v>
      </c>
      <c r="O71" s="197">
        <v>3944</v>
      </c>
      <c r="P71" s="197">
        <v>2246</v>
      </c>
      <c r="Q71" s="197">
        <v>3393</v>
      </c>
      <c r="R71" s="197">
        <v>1303</v>
      </c>
      <c r="S71" s="197">
        <f t="shared" si="9"/>
        <v>9243</v>
      </c>
      <c r="U71" s="337"/>
      <c r="AO71" s="285"/>
      <c r="AS71" s="285"/>
    </row>
    <row r="72" spans="1:45" x14ac:dyDescent="0.25">
      <c r="A72" s="234" t="s">
        <v>447</v>
      </c>
      <c r="B72" s="239"/>
      <c r="C72" s="239"/>
      <c r="D72" s="197">
        <v>-1902.9036406626733</v>
      </c>
      <c r="E72" s="197">
        <v>-1815.3705506373885</v>
      </c>
      <c r="F72" s="197">
        <v>-1890.116089934791</v>
      </c>
      <c r="G72" s="197">
        <v>-1302.3100127618754</v>
      </c>
      <c r="H72" s="197">
        <v>-2112.2753797740424</v>
      </c>
      <c r="I72" s="197">
        <v>-1380.6009497067159</v>
      </c>
      <c r="J72" s="197">
        <v>-1875.9392659195048</v>
      </c>
      <c r="K72" s="197">
        <v>-1719.2178551341876</v>
      </c>
      <c r="L72" s="197">
        <v>-1584.1723521548095</v>
      </c>
      <c r="M72" s="197">
        <v>-1898.0782441129154</v>
      </c>
      <c r="N72" s="197">
        <v>-1928.5498974201009</v>
      </c>
      <c r="O72" s="197">
        <v>-2255.819651117059</v>
      </c>
      <c r="P72" s="197">
        <v>-2531.0971137743295</v>
      </c>
      <c r="Q72" s="197">
        <v>-2388.0781957234908</v>
      </c>
      <c r="R72" s="197">
        <v>-1914.3833477965491</v>
      </c>
      <c r="S72" s="197">
        <f t="shared" si="9"/>
        <v>-28498.912546630436</v>
      </c>
      <c r="U72" s="337"/>
      <c r="AO72" s="285"/>
      <c r="AS72" s="285"/>
    </row>
    <row r="73" spans="1:45" ht="15.75" thickBot="1" x14ac:dyDescent="0.3">
      <c r="A73" s="126" t="s">
        <v>0</v>
      </c>
      <c r="B73" s="475"/>
      <c r="C73" s="475"/>
      <c r="D73" s="134">
        <f>SUM(D55:D72)</f>
        <v>32517.658511205886</v>
      </c>
      <c r="E73" s="134">
        <f t="shared" ref="E73:S73" si="10">SUM(E55:E72)</f>
        <v>40078.499186320129</v>
      </c>
      <c r="F73" s="134">
        <f t="shared" si="10"/>
        <v>21466.68388541368</v>
      </c>
      <c r="G73" s="134">
        <f t="shared" si="10"/>
        <v>22243.485857981152</v>
      </c>
      <c r="H73" s="134">
        <f t="shared" si="10"/>
        <v>31835.315582216179</v>
      </c>
      <c r="I73" s="134">
        <f t="shared" si="10"/>
        <v>21321.143378882647</v>
      </c>
      <c r="J73" s="134">
        <f t="shared" si="10"/>
        <v>29537.14028800993</v>
      </c>
      <c r="K73" s="134">
        <f t="shared" si="10"/>
        <v>32269.222054008278</v>
      </c>
      <c r="L73" s="134">
        <f t="shared" si="10"/>
        <v>21615.334345003073</v>
      </c>
      <c r="M73" s="134">
        <f t="shared" si="10"/>
        <v>23106.474350815835</v>
      </c>
      <c r="N73" s="134">
        <f t="shared" si="10"/>
        <v>26991.617110599222</v>
      </c>
      <c r="O73" s="134">
        <f t="shared" si="10"/>
        <v>47474.136266988702</v>
      </c>
      <c r="P73" s="134">
        <f t="shared" si="10"/>
        <v>46160.590541197715</v>
      </c>
      <c r="Q73" s="134">
        <f t="shared" si="10"/>
        <v>36560.333781300309</v>
      </c>
      <c r="R73" s="134">
        <f t="shared" si="10"/>
        <v>23594.115974536446</v>
      </c>
      <c r="S73" s="134">
        <f t="shared" si="10"/>
        <v>456771.75111447921</v>
      </c>
      <c r="W73" s="173"/>
      <c r="X73" s="173"/>
      <c r="Y73" s="173"/>
      <c r="Z73" s="173"/>
      <c r="AA73" s="173"/>
      <c r="AB73" s="173"/>
      <c r="AC73" s="173"/>
      <c r="AD73" s="173"/>
      <c r="AE73" s="173"/>
      <c r="AF73" s="173"/>
      <c r="AG73" s="173"/>
      <c r="AH73" s="173"/>
      <c r="AI73" s="173"/>
      <c r="AJ73" s="173"/>
      <c r="AK73" s="173"/>
      <c r="AL73" s="173"/>
    </row>
    <row r="74" spans="1:45" ht="15.75" thickBot="1" x14ac:dyDescent="0.3">
      <c r="A74" s="234"/>
      <c r="B74" s="234"/>
      <c r="C74" s="234"/>
      <c r="D74" s="234"/>
      <c r="E74" s="234"/>
      <c r="F74" s="234"/>
      <c r="G74" s="234"/>
      <c r="H74" s="234"/>
      <c r="I74" s="234"/>
      <c r="J74" s="234"/>
      <c r="K74" s="234"/>
      <c r="L74" s="234"/>
      <c r="M74" s="234"/>
      <c r="N74" s="234"/>
      <c r="O74" s="234"/>
      <c r="P74" s="234"/>
      <c r="Q74" s="234"/>
      <c r="R74" s="234"/>
      <c r="S74" s="234"/>
    </row>
    <row r="75" spans="1:45" x14ac:dyDescent="0.25">
      <c r="A75" s="245" t="s">
        <v>85</v>
      </c>
      <c r="B75" s="232"/>
      <c r="C75" s="232"/>
      <c r="D75" s="19"/>
      <c r="E75" s="19"/>
      <c r="F75" s="19"/>
      <c r="G75" s="19"/>
      <c r="H75" s="19"/>
      <c r="I75" s="19"/>
      <c r="J75" s="19"/>
      <c r="K75" s="19"/>
      <c r="L75" s="19"/>
      <c r="M75" s="19"/>
      <c r="N75" s="19"/>
      <c r="O75" s="19"/>
      <c r="P75" s="19"/>
      <c r="Q75" s="19"/>
      <c r="R75" s="19"/>
      <c r="S75" s="19"/>
      <c r="Y75" s="285"/>
      <c r="Z75" s="285"/>
      <c r="AA75" s="285"/>
      <c r="AB75" s="285"/>
      <c r="AC75" s="285"/>
      <c r="AD75" s="285"/>
      <c r="AE75" s="285"/>
      <c r="AF75" s="285"/>
      <c r="AG75" s="285"/>
      <c r="AH75" s="285"/>
      <c r="AI75" s="285"/>
      <c r="AJ75" s="285"/>
      <c r="AK75" s="285"/>
      <c r="AL75" s="285"/>
      <c r="AM75" s="285"/>
      <c r="AN75" s="285"/>
      <c r="AO75" s="285"/>
      <c r="AP75" s="285"/>
      <c r="AQ75" s="285"/>
      <c r="AR75" s="285"/>
      <c r="AS75" s="285"/>
    </row>
    <row r="76" spans="1:45" x14ac:dyDescent="0.25">
      <c r="A76" s="239" t="s">
        <v>79</v>
      </c>
      <c r="B76" s="239"/>
      <c r="C76" s="239"/>
      <c r="D76" s="99">
        <v>0</v>
      </c>
      <c r="E76" s="99">
        <v>3600</v>
      </c>
      <c r="F76" s="99">
        <v>0</v>
      </c>
      <c r="G76" s="99">
        <v>0</v>
      </c>
      <c r="H76" s="99">
        <v>0</v>
      </c>
      <c r="I76" s="99">
        <v>0</v>
      </c>
      <c r="J76" s="99">
        <v>0</v>
      </c>
      <c r="K76" s="99">
        <v>0</v>
      </c>
      <c r="L76" s="99">
        <v>0</v>
      </c>
      <c r="M76" s="99">
        <v>0</v>
      </c>
      <c r="N76" s="99">
        <v>0</v>
      </c>
      <c r="O76" s="99">
        <v>0</v>
      </c>
      <c r="P76" s="99">
        <v>0</v>
      </c>
      <c r="Q76" s="99">
        <v>0</v>
      </c>
      <c r="R76" s="99">
        <v>0</v>
      </c>
      <c r="S76" s="99">
        <f>SUM(D76:R76)</f>
        <v>3600</v>
      </c>
      <c r="U76" s="337"/>
      <c r="Y76" s="285"/>
      <c r="Z76" s="285"/>
      <c r="AA76" s="285"/>
      <c r="AB76" s="285"/>
      <c r="AC76" s="285"/>
      <c r="AD76" s="285"/>
      <c r="AE76" s="285"/>
      <c r="AF76" s="285"/>
      <c r="AG76" s="285"/>
      <c r="AH76" s="285"/>
      <c r="AI76" s="285"/>
      <c r="AJ76" s="285"/>
      <c r="AK76" s="285"/>
      <c r="AL76" s="285"/>
      <c r="AM76" s="285"/>
      <c r="AN76" s="285"/>
      <c r="AO76" s="285"/>
      <c r="AP76" s="285"/>
      <c r="AQ76" s="285"/>
      <c r="AR76" s="285"/>
      <c r="AS76" s="285"/>
    </row>
    <row r="77" spans="1:45" x14ac:dyDescent="0.25">
      <c r="A77" s="234" t="s">
        <v>81</v>
      </c>
      <c r="B77" s="234"/>
      <c r="C77" s="234"/>
      <c r="D77" s="99">
        <f>$S$77*'Tabell 3.1'!D90/100</f>
        <v>4112.6791237993948</v>
      </c>
      <c r="E77" s="99">
        <f>$S$77*'Tabell 3.1'!E90/100</f>
        <v>3368.3877016807178</v>
      </c>
      <c r="F77" s="99">
        <f>$S$77*'Tabell 3.1'!F90/100</f>
        <v>2120.2308764500222</v>
      </c>
      <c r="G77" s="99">
        <f>$S$77*'Tabell 3.1'!G90/100</f>
        <v>1733.0565026431459</v>
      </c>
      <c r="H77" s="99">
        <f>$S$77*'Tabell 3.1'!H90/100</f>
        <v>2141.4424589800683</v>
      </c>
      <c r="I77" s="99">
        <f>$S$77*'Tabell 3.1'!I90/100</f>
        <v>793.07975796088658</v>
      </c>
      <c r="J77" s="99">
        <f>$S$77*'Tabell 3.1'!J90/100</f>
        <v>1087.9540360571164</v>
      </c>
      <c r="K77" s="99">
        <f>$S$77*'Tabell 3.1'!K90/100</f>
        <v>1298.7257120365221</v>
      </c>
      <c r="L77" s="99">
        <f>$S$77*'Tabell 3.1'!L90/100</f>
        <v>2184.9733140331514</v>
      </c>
      <c r="M77" s="99">
        <f>$S$77*'Tabell 3.1'!M90/100</f>
        <v>2019.0848110946695</v>
      </c>
      <c r="N77" s="99">
        <f>$S$77*'Tabell 3.1'!N90/100</f>
        <v>2723.1562250952502</v>
      </c>
      <c r="O77" s="99">
        <f>$S$77*'Tabell 3.1'!O90/100</f>
        <v>3619.434443884797</v>
      </c>
      <c r="P77" s="99">
        <f>$S$77*'Tabell 3.1'!P90/100</f>
        <v>1891.9030771225723</v>
      </c>
      <c r="Q77" s="99">
        <f>$S$77*'Tabell 3.1'!Q90/100</f>
        <v>1384.4355858628783</v>
      </c>
      <c r="R77" s="99">
        <f>$S$77*'Tabell 3.1'!R90/100</f>
        <v>3021.4563732988063</v>
      </c>
      <c r="S77" s="99">
        <v>33500</v>
      </c>
      <c r="T77" s="173"/>
      <c r="U77" s="337"/>
      <c r="Y77" s="269"/>
      <c r="Z77" s="269"/>
      <c r="AA77" s="269"/>
      <c r="AB77" s="269"/>
      <c r="AC77" s="269"/>
      <c r="AD77" s="269"/>
      <c r="AE77" s="269"/>
      <c r="AF77" s="269"/>
      <c r="AG77" s="269"/>
      <c r="AH77" s="269"/>
      <c r="AI77" s="269"/>
      <c r="AJ77" s="269"/>
      <c r="AK77" s="269"/>
      <c r="AL77" s="269"/>
      <c r="AM77" s="269"/>
      <c r="AN77" s="285"/>
      <c r="AO77" s="285"/>
      <c r="AP77" s="285"/>
      <c r="AQ77" s="285"/>
      <c r="AR77" s="285"/>
      <c r="AS77" s="285"/>
    </row>
    <row r="78" spans="1:45" ht="15" customHeight="1" x14ac:dyDescent="0.25">
      <c r="A78" s="234" t="s">
        <v>454</v>
      </c>
      <c r="B78" s="234"/>
      <c r="C78" s="234"/>
      <c r="D78" s="99">
        <f>$S78*'Tabell 3.1'!D$90/100</f>
        <v>7979.8251655809154</v>
      </c>
      <c r="E78" s="99">
        <f>$S78*'Tabell 3.1'!E$90/100</f>
        <v>6535.6776301267664</v>
      </c>
      <c r="F78" s="99">
        <f>$S78*'Tabell 3.1'!F$90/100</f>
        <v>4113.8808050522821</v>
      </c>
      <c r="G78" s="99">
        <f>$S78*'Tabell 3.1'!G$90/100</f>
        <v>3362.6469454269991</v>
      </c>
      <c r="H78" s="99">
        <f>$S78*'Tabell 3.1'!H$90/100</f>
        <v>4155.0376069762524</v>
      </c>
      <c r="I78" s="99">
        <f>$S78*'Tabell 3.1'!I$90/100</f>
        <v>1538.811470670377</v>
      </c>
      <c r="J78" s="99">
        <f>$S78*'Tabell 3.1'!J$90/100</f>
        <v>2110.9555923496287</v>
      </c>
      <c r="K78" s="99">
        <f>$S78*'Tabell 3.1'!K$90/100</f>
        <v>2519.9155606678787</v>
      </c>
      <c r="L78" s="99">
        <f>$S78*'Tabell 3.1'!L$90/100</f>
        <v>4239.5004600643233</v>
      </c>
      <c r="M78" s="99">
        <f>$S78*'Tabell 3.1'!M$90/100</f>
        <v>3917.6272454075679</v>
      </c>
      <c r="N78" s="99">
        <f>$S78*'Tabell 3.1'!N$90/100</f>
        <v>5283.7359591400391</v>
      </c>
      <c r="O78" s="99">
        <f>$S78*'Tabell 3.1'!O$90/100</f>
        <v>7022.7832493287106</v>
      </c>
      <c r="P78" s="99">
        <f>$S78*'Tabell 3.1'!P$90/100</f>
        <v>3670.8567168049908</v>
      </c>
      <c r="Q78" s="99">
        <f>$S78*'Tabell 3.1'!Q$90/100</f>
        <v>2686.2183009279729</v>
      </c>
      <c r="R78" s="99">
        <f>$S78*'Tabell 3.1'!R$90/100</f>
        <v>5862.5272914752959</v>
      </c>
      <c r="S78" s="99">
        <v>65000</v>
      </c>
      <c r="U78" s="337"/>
      <c r="X78" s="173"/>
      <c r="Y78" s="173"/>
      <c r="Z78" s="173"/>
      <c r="AA78" s="173"/>
      <c r="AB78" s="173"/>
      <c r="AC78" s="173"/>
      <c r="AD78" s="173"/>
      <c r="AE78" s="173"/>
      <c r="AF78" s="173"/>
      <c r="AG78" s="173"/>
      <c r="AH78" s="173"/>
      <c r="AI78" s="173"/>
      <c r="AJ78" s="173"/>
      <c r="AK78" s="173"/>
      <c r="AL78" s="173"/>
      <c r="AM78" s="285"/>
      <c r="AN78" s="285"/>
      <c r="AO78" s="285"/>
      <c r="AP78" s="285"/>
      <c r="AQ78" s="285"/>
      <c r="AR78" s="285"/>
      <c r="AS78" s="285"/>
    </row>
    <row r="79" spans="1:45" x14ac:dyDescent="0.25">
      <c r="A79" s="239" t="s">
        <v>83</v>
      </c>
      <c r="B79" s="239"/>
      <c r="C79" s="239"/>
      <c r="D79" s="99">
        <v>0</v>
      </c>
      <c r="E79" s="99">
        <v>0</v>
      </c>
      <c r="F79" s="99">
        <v>0</v>
      </c>
      <c r="G79" s="99">
        <v>0</v>
      </c>
      <c r="H79" s="99">
        <v>0</v>
      </c>
      <c r="I79" s="99">
        <v>400</v>
      </c>
      <c r="J79" s="99">
        <v>0</v>
      </c>
      <c r="K79" s="99">
        <v>0</v>
      </c>
      <c r="L79" s="99">
        <v>0</v>
      </c>
      <c r="M79" s="99">
        <v>0</v>
      </c>
      <c r="N79" s="99">
        <v>0</v>
      </c>
      <c r="O79" s="99">
        <v>0</v>
      </c>
      <c r="P79" s="99">
        <v>0</v>
      </c>
      <c r="Q79" s="99">
        <v>0</v>
      </c>
      <c r="R79" s="99">
        <v>0</v>
      </c>
      <c r="S79" s="99">
        <f t="shared" ref="S79:S82" si="11">SUM(D79:R79)</f>
        <v>400</v>
      </c>
      <c r="U79" s="337"/>
      <c r="AM79" s="285"/>
      <c r="AN79" s="285"/>
      <c r="AO79" s="285"/>
      <c r="AP79" s="285"/>
      <c r="AQ79" s="285"/>
      <c r="AR79" s="285"/>
      <c r="AS79" s="285"/>
    </row>
    <row r="80" spans="1:45" ht="15" customHeight="1" x14ac:dyDescent="0.25">
      <c r="A80" s="234" t="s">
        <v>84</v>
      </c>
      <c r="B80" s="234"/>
      <c r="C80" s="234"/>
      <c r="D80" s="99">
        <f>$S80*'Tabell 3.1'!D$90/100</f>
        <v>3191.9300662323658</v>
      </c>
      <c r="E80" s="99">
        <f>$S80*'Tabell 3.1'!E$90/100</f>
        <v>2614.2710520507062</v>
      </c>
      <c r="F80" s="99">
        <f>$S80*'Tabell 3.1'!F$90/100</f>
        <v>1645.5523220209129</v>
      </c>
      <c r="G80" s="99">
        <f>$S80*'Tabell 3.1'!G$90/100</f>
        <v>1345.0587781707998</v>
      </c>
      <c r="H80" s="99">
        <f>$S80*'Tabell 3.1'!H$90/100</f>
        <v>1662.0150427905007</v>
      </c>
      <c r="I80" s="99">
        <f>$S80*'Tabell 3.1'!I$90/100</f>
        <v>615.52458826815086</v>
      </c>
      <c r="J80" s="99">
        <f>$S80*'Tabell 3.1'!J$90/100</f>
        <v>844.3822369398514</v>
      </c>
      <c r="K80" s="99">
        <f>$S80*'Tabell 3.1'!K$90/100</f>
        <v>1007.9662242671516</v>
      </c>
      <c r="L80" s="99">
        <f>$S80*'Tabell 3.1'!L$90/100</f>
        <v>1695.8001840257293</v>
      </c>
      <c r="M80" s="99">
        <f>$S80*'Tabell 3.1'!M$90/100</f>
        <v>1567.0508981630271</v>
      </c>
      <c r="N80" s="99">
        <f>$S80*'Tabell 3.1'!N$90/100</f>
        <v>2113.4943836560155</v>
      </c>
      <c r="O80" s="99">
        <f>$S80*'Tabell 3.1'!O$90/100</f>
        <v>2809.1132997314839</v>
      </c>
      <c r="P80" s="99">
        <f>$S80*'Tabell 3.1'!P$90/100</f>
        <v>1468.3426867219966</v>
      </c>
      <c r="Q80" s="99">
        <f>$S80*'Tabell 3.1'!Q$90/100</f>
        <v>1074.4873203711891</v>
      </c>
      <c r="R80" s="99">
        <f>$S80*'Tabell 3.1'!R$90/100</f>
        <v>2345.0109165901181</v>
      </c>
      <c r="S80" s="99">
        <v>26000</v>
      </c>
      <c r="U80" s="337"/>
      <c r="Y80" s="285"/>
      <c r="Z80" s="285"/>
      <c r="AA80" s="285"/>
      <c r="AB80" s="285"/>
      <c r="AC80" s="285"/>
      <c r="AD80" s="285"/>
      <c r="AE80" s="285"/>
      <c r="AF80" s="285"/>
      <c r="AG80" s="285"/>
      <c r="AH80" s="285"/>
      <c r="AI80" s="285"/>
      <c r="AJ80" s="285"/>
      <c r="AK80" s="285"/>
      <c r="AL80" s="285"/>
      <c r="AM80" s="285"/>
      <c r="AN80" s="285"/>
      <c r="AO80" s="285"/>
      <c r="AP80" s="285"/>
      <c r="AQ80" s="285"/>
      <c r="AR80" s="285"/>
      <c r="AS80" s="285"/>
    </row>
    <row r="81" spans="1:45" x14ac:dyDescent="0.25">
      <c r="A81" s="234" t="s">
        <v>325</v>
      </c>
      <c r="B81" s="234"/>
      <c r="C81" s="234"/>
      <c r="D81" s="99">
        <f>$S81*'Tabell 3.1'!D$90/100</f>
        <v>1841.4981151340573</v>
      </c>
      <c r="E81" s="99">
        <f>$S81*'Tabell 3.1'!E$90/100</f>
        <v>1508.2332992600227</v>
      </c>
      <c r="F81" s="99">
        <f>$S81*'Tabell 3.1'!F$90/100</f>
        <v>949.35710885821902</v>
      </c>
      <c r="G81" s="99">
        <f>$S81*'Tabell 3.1'!G$90/100</f>
        <v>775.99544894469216</v>
      </c>
      <c r="H81" s="99">
        <f>$S81*'Tabell 3.1'!H$90/100</f>
        <v>958.85483237913502</v>
      </c>
      <c r="I81" s="99">
        <f>$S81*'Tabell 3.1'!I$90/100</f>
        <v>355.11033938547166</v>
      </c>
      <c r="J81" s="99">
        <f>$S81*'Tabell 3.1'!J$90/100</f>
        <v>487.14359823452969</v>
      </c>
      <c r="K81" s="99">
        <f>$S81*'Tabell 3.1'!K$90/100</f>
        <v>581.5189755387413</v>
      </c>
      <c r="L81" s="99">
        <f>$S81*'Tabell 3.1'!L$90/100</f>
        <v>978.34626001484389</v>
      </c>
      <c r="M81" s="99">
        <f>$S81*'Tabell 3.1'!M$90/100</f>
        <v>904.06782586328484</v>
      </c>
      <c r="N81" s="99">
        <f>$S81*'Tabell 3.1'!N$90/100</f>
        <v>1219.3236828784704</v>
      </c>
      <c r="O81" s="99">
        <f>$S81*'Tabell 3.1'!O$90/100</f>
        <v>1620.6422883066255</v>
      </c>
      <c r="P81" s="99">
        <f>$S81*'Tabell 3.1'!P$90/100</f>
        <v>847.1207808011518</v>
      </c>
      <c r="Q81" s="99">
        <f>$S81*'Tabell 3.1'!Q$90/100</f>
        <v>619.8965309833784</v>
      </c>
      <c r="R81" s="99">
        <f>$S81*'Tabell 3.1'!R$90/100</f>
        <v>1352.8909134173759</v>
      </c>
      <c r="S81" s="99">
        <v>15000</v>
      </c>
      <c r="U81" s="337"/>
      <c r="X81" s="173"/>
      <c r="Y81" s="173"/>
      <c r="Z81" s="173"/>
      <c r="AA81" s="173"/>
      <c r="AB81" s="173"/>
      <c r="AC81" s="173"/>
      <c r="AD81" s="173"/>
      <c r="AE81" s="173"/>
      <c r="AF81" s="173"/>
      <c r="AG81" s="173"/>
      <c r="AH81" s="173"/>
      <c r="AI81" s="173"/>
      <c r="AJ81" s="173"/>
      <c r="AK81" s="173"/>
      <c r="AL81" s="173"/>
      <c r="AM81" s="173"/>
      <c r="AN81" s="285"/>
      <c r="AO81" s="285"/>
      <c r="AP81" s="285"/>
      <c r="AQ81" s="285"/>
      <c r="AR81" s="285"/>
      <c r="AS81" s="285"/>
    </row>
    <row r="82" spans="1:45" x14ac:dyDescent="0.25">
      <c r="A82" s="234" t="s">
        <v>326</v>
      </c>
      <c r="B82" s="234"/>
      <c r="C82" s="234"/>
      <c r="D82" s="99">
        <v>500</v>
      </c>
      <c r="E82" s="99">
        <v>500</v>
      </c>
      <c r="F82" s="99">
        <v>500</v>
      </c>
      <c r="G82" s="99">
        <v>500</v>
      </c>
      <c r="H82" s="99">
        <v>500</v>
      </c>
      <c r="I82" s="99">
        <v>500</v>
      </c>
      <c r="J82" s="99">
        <v>500</v>
      </c>
      <c r="K82" s="99">
        <v>500</v>
      </c>
      <c r="L82" s="99">
        <v>500</v>
      </c>
      <c r="M82" s="99">
        <v>500</v>
      </c>
      <c r="N82" s="99">
        <v>500</v>
      </c>
      <c r="O82" s="99">
        <v>500</v>
      </c>
      <c r="P82" s="99">
        <v>500</v>
      </c>
      <c r="Q82" s="99">
        <v>500</v>
      </c>
      <c r="R82" s="99">
        <v>500</v>
      </c>
      <c r="S82" s="99">
        <f t="shared" si="11"/>
        <v>7500</v>
      </c>
      <c r="U82" s="337"/>
      <c r="W82" s="173"/>
      <c r="X82" s="173"/>
      <c r="Y82" s="173"/>
      <c r="Z82" s="173"/>
      <c r="AA82" s="173"/>
      <c r="AB82" s="173"/>
      <c r="AC82" s="173"/>
      <c r="AD82" s="173"/>
      <c r="AE82" s="173"/>
      <c r="AF82" s="173"/>
      <c r="AG82" s="173"/>
      <c r="AH82" s="173"/>
      <c r="AI82" s="173"/>
      <c r="AJ82" s="173"/>
      <c r="AK82" s="173"/>
      <c r="AL82" s="173"/>
      <c r="AM82" s="285"/>
      <c r="AN82" s="285"/>
      <c r="AO82" s="285"/>
      <c r="AP82" s="285"/>
      <c r="AQ82" s="285"/>
      <c r="AR82" s="285"/>
      <c r="AS82" s="285"/>
    </row>
    <row r="83" spans="1:45" x14ac:dyDescent="0.25">
      <c r="A83" s="234" t="s">
        <v>456</v>
      </c>
      <c r="B83" s="234"/>
      <c r="C83" s="234"/>
      <c r="D83" s="99">
        <f>$S$83*'Tabell 3.1'!D90/100</f>
        <v>613.83270504468578</v>
      </c>
      <c r="E83" s="99">
        <f>$S$83*'Tabell 3.1'!E90/100</f>
        <v>502.74443308667435</v>
      </c>
      <c r="F83" s="99">
        <f>$S$83*'Tabell 3.1'!F90/100</f>
        <v>316.45236961940628</v>
      </c>
      <c r="G83" s="99">
        <f>$S$83*'Tabell 3.1'!G90/100</f>
        <v>258.66514964823068</v>
      </c>
      <c r="H83" s="99">
        <f>$S$83*'Tabell 3.1'!H90/100</f>
        <v>319.61827745971169</v>
      </c>
      <c r="I83" s="99">
        <f>$S$83*'Tabell 3.1'!I90/100</f>
        <v>118.37011312849056</v>
      </c>
      <c r="J83" s="99">
        <f>$S$83*'Tabell 3.1'!J90/100</f>
        <v>162.3811994115099</v>
      </c>
      <c r="K83" s="99">
        <f>$S$83*'Tabell 3.1'!K90/100</f>
        <v>193.83965851291379</v>
      </c>
      <c r="L83" s="99">
        <f>$S$83*'Tabell 3.1'!L90/100</f>
        <v>326.11542000494796</v>
      </c>
      <c r="M83" s="99">
        <f>$S$83*'Tabell 3.1'!M90/100</f>
        <v>301.35594195442826</v>
      </c>
      <c r="N83" s="99">
        <f>$S$83*'Tabell 3.1'!N90/100</f>
        <v>406.44122762615683</v>
      </c>
      <c r="O83" s="99">
        <f>$S$83*'Tabell 3.1'!O90/100</f>
        <v>540.21409610220849</v>
      </c>
      <c r="P83" s="99">
        <f>$S$83*'Tabell 3.1'!P90/100</f>
        <v>282.37359360038391</v>
      </c>
      <c r="Q83" s="99">
        <f>$S$83*'Tabell 3.1'!Q90/100</f>
        <v>206.63217699445948</v>
      </c>
      <c r="R83" s="99">
        <f>$S$83*'Tabell 3.1'!R90/100</f>
        <v>450.96363780579196</v>
      </c>
      <c r="S83" s="99">
        <v>5000</v>
      </c>
      <c r="W83" s="173"/>
      <c r="X83" s="173"/>
      <c r="Y83" s="173"/>
      <c r="Z83" s="173"/>
      <c r="AA83" s="173"/>
      <c r="AB83" s="173"/>
      <c r="AC83" s="173"/>
      <c r="AD83" s="173"/>
      <c r="AE83" s="173"/>
      <c r="AF83" s="173"/>
      <c r="AG83" s="173"/>
      <c r="AH83" s="173"/>
      <c r="AI83" s="173"/>
      <c r="AJ83" s="173"/>
      <c r="AK83" s="173"/>
      <c r="AL83" s="173"/>
      <c r="AM83" s="285"/>
      <c r="AN83" s="285"/>
      <c r="AO83" s="285"/>
      <c r="AP83" s="285"/>
      <c r="AQ83" s="285"/>
      <c r="AR83" s="285"/>
      <c r="AS83" s="285"/>
    </row>
    <row r="84" spans="1:45" x14ac:dyDescent="0.25">
      <c r="A84" s="234" t="s">
        <v>447</v>
      </c>
      <c r="B84" s="234"/>
      <c r="C84" s="234"/>
      <c r="D84" s="99">
        <v>-453.38273225282347</v>
      </c>
      <c r="E84" s="99">
        <v>-394.51544648698655</v>
      </c>
      <c r="F84" s="99">
        <v>-284.84948668308772</v>
      </c>
      <c r="G84" s="99">
        <v>-215.41581254674438</v>
      </c>
      <c r="H84" s="99">
        <v>-219.7745274077979</v>
      </c>
      <c r="I84" s="99">
        <v>-73.534798463980849</v>
      </c>
      <c r="J84" s="99">
        <v>-99.263084700632135</v>
      </c>
      <c r="K84" s="99">
        <v>-110.59489482911908</v>
      </c>
      <c r="L84" s="99">
        <v>-240.14388007283654</v>
      </c>
      <c r="M84" s="99">
        <v>-239.57084911966044</v>
      </c>
      <c r="N84" s="99">
        <v>-306.46880774794556</v>
      </c>
      <c r="O84" s="99">
        <v>-304.58036399535541</v>
      </c>
      <c r="P84" s="99">
        <v>-169.90274170825296</v>
      </c>
      <c r="Q84" s="99">
        <v>-133.39686183368494</v>
      </c>
      <c r="R84" s="99">
        <v>-357.87691853585551</v>
      </c>
      <c r="S84" s="99">
        <f>SUM(D84:R84)</f>
        <v>-3603.2712063847634</v>
      </c>
      <c r="U84" s="337"/>
      <c r="W84" s="173"/>
      <c r="X84" s="173"/>
      <c r="Y84" s="173"/>
      <c r="Z84" s="173"/>
      <c r="AA84" s="173"/>
      <c r="AB84" s="173"/>
      <c r="AC84" s="173"/>
      <c r="AD84" s="173"/>
      <c r="AE84" s="173"/>
      <c r="AF84" s="173"/>
      <c r="AG84" s="173"/>
      <c r="AH84" s="173"/>
      <c r="AI84" s="173"/>
      <c r="AJ84" s="173"/>
      <c r="AK84" s="173"/>
      <c r="AL84" s="173"/>
      <c r="AM84" s="285"/>
      <c r="AN84" s="285"/>
      <c r="AO84" s="285"/>
      <c r="AP84" s="285"/>
      <c r="AQ84" s="285"/>
      <c r="AR84" s="285"/>
      <c r="AS84" s="285"/>
    </row>
    <row r="85" spans="1:45" ht="15.75" thickBot="1" x14ac:dyDescent="0.3">
      <c r="A85" s="250" t="s">
        <v>0</v>
      </c>
      <c r="B85" s="248"/>
      <c r="C85" s="248"/>
      <c r="D85" s="133">
        <f t="shared" ref="D85:S85" si="12">SUM(D76:D84)</f>
        <v>17786.382443538598</v>
      </c>
      <c r="E85" s="133">
        <f t="shared" si="12"/>
        <v>18234.7986697179</v>
      </c>
      <c r="F85" s="133">
        <f t="shared" si="12"/>
        <v>9360.6239953177555</v>
      </c>
      <c r="G85" s="133">
        <f t="shared" si="12"/>
        <v>7760.007012287123</v>
      </c>
      <c r="H85" s="133">
        <f t="shared" si="12"/>
        <v>9517.1936911778685</v>
      </c>
      <c r="I85" s="133">
        <f t="shared" si="12"/>
        <v>4247.3614709493959</v>
      </c>
      <c r="J85" s="133">
        <f t="shared" si="12"/>
        <v>5093.5535782920042</v>
      </c>
      <c r="K85" s="133">
        <f t="shared" si="12"/>
        <v>5991.3712361940879</v>
      </c>
      <c r="L85" s="133">
        <f t="shared" si="12"/>
        <v>9684.5917580701571</v>
      </c>
      <c r="M85" s="133">
        <f t="shared" si="12"/>
        <v>8969.6158733633183</v>
      </c>
      <c r="N85" s="133">
        <f t="shared" si="12"/>
        <v>11939.682670647986</v>
      </c>
      <c r="O85" s="133">
        <f t="shared" si="12"/>
        <v>15807.607013358471</v>
      </c>
      <c r="P85" s="133">
        <f t="shared" si="12"/>
        <v>8490.6941133428427</v>
      </c>
      <c r="Q85" s="133">
        <f t="shared" si="12"/>
        <v>6338.2730533061931</v>
      </c>
      <c r="R85" s="133">
        <f t="shared" si="12"/>
        <v>13174.972214051531</v>
      </c>
      <c r="S85" s="133">
        <f t="shared" si="12"/>
        <v>152396.72879361524</v>
      </c>
      <c r="W85" s="173"/>
      <c r="X85" s="173"/>
      <c r="Y85" s="173"/>
      <c r="Z85" s="173"/>
      <c r="AA85" s="173"/>
      <c r="AB85" s="173"/>
      <c r="AC85" s="173"/>
      <c r="AD85" s="173"/>
      <c r="AE85" s="173"/>
      <c r="AF85" s="173"/>
      <c r="AG85" s="173"/>
      <c r="AH85" s="173"/>
      <c r="AI85" s="173"/>
      <c r="AJ85" s="173"/>
      <c r="AK85" s="173"/>
      <c r="AL85" s="173"/>
      <c r="AM85" s="173"/>
      <c r="AN85" s="285"/>
      <c r="AO85" s="285"/>
      <c r="AP85" s="285"/>
      <c r="AQ85" s="285"/>
      <c r="AR85" s="285"/>
      <c r="AS85" s="285"/>
    </row>
    <row r="86" spans="1:45" ht="15" customHeight="1" thickBot="1" x14ac:dyDescent="0.3">
      <c r="A86" s="234"/>
      <c r="B86" s="234"/>
      <c r="C86" s="234"/>
      <c r="D86" s="234"/>
      <c r="E86" s="234"/>
      <c r="F86" s="234"/>
      <c r="G86" s="234"/>
      <c r="H86" s="234"/>
      <c r="I86" s="234"/>
      <c r="J86" s="234"/>
      <c r="K86" s="234"/>
      <c r="L86" s="234"/>
      <c r="M86" s="234"/>
      <c r="N86" s="234"/>
      <c r="O86" s="234"/>
      <c r="P86" s="234"/>
      <c r="Q86" s="234"/>
      <c r="R86" s="234"/>
      <c r="S86" s="234"/>
      <c r="Y86" s="285"/>
      <c r="Z86" s="285"/>
      <c r="AA86" s="285"/>
      <c r="AB86" s="285"/>
      <c r="AC86" s="285"/>
      <c r="AD86" s="285"/>
      <c r="AE86" s="285"/>
      <c r="AF86" s="285"/>
      <c r="AG86" s="285"/>
      <c r="AH86" s="285"/>
      <c r="AI86" s="285"/>
      <c r="AJ86" s="285"/>
      <c r="AK86" s="285"/>
      <c r="AL86" s="285"/>
      <c r="AM86" s="285"/>
      <c r="AN86" s="285"/>
      <c r="AO86" s="285"/>
      <c r="AP86" s="285"/>
      <c r="AQ86" s="285"/>
      <c r="AR86" s="285"/>
      <c r="AS86" s="285"/>
    </row>
    <row r="87" spans="1:45" x14ac:dyDescent="0.25">
      <c r="A87" s="135" t="s">
        <v>44</v>
      </c>
      <c r="B87" s="109"/>
      <c r="C87" s="109"/>
      <c r="D87" s="109"/>
      <c r="E87" s="109"/>
      <c r="F87" s="109"/>
      <c r="G87" s="109"/>
      <c r="H87" s="109"/>
      <c r="I87" s="109"/>
      <c r="J87" s="109"/>
      <c r="K87" s="109"/>
      <c r="L87" s="109"/>
      <c r="M87" s="109"/>
      <c r="N87" s="109"/>
      <c r="O87" s="109"/>
      <c r="P87" s="109"/>
      <c r="Q87" s="109"/>
      <c r="R87" s="109"/>
      <c r="S87" s="109"/>
    </row>
    <row r="88" spans="1:45" x14ac:dyDescent="0.25">
      <c r="A88" s="234" t="s">
        <v>447</v>
      </c>
      <c r="B88" s="240"/>
      <c r="C88" s="240"/>
      <c r="D88" s="240">
        <v>-192.73048911805324</v>
      </c>
      <c r="E88" s="240">
        <v>-165.44704146291397</v>
      </c>
      <c r="F88" s="240">
        <v>-127.81900823862343</v>
      </c>
      <c r="G88" s="240">
        <v>-100.28858247691547</v>
      </c>
      <c r="H88" s="240">
        <v>-80.047411136562701</v>
      </c>
      <c r="I88" s="240">
        <v>-17.029036264000027</v>
      </c>
      <c r="J88" s="240">
        <v>-24.97888556390614</v>
      </c>
      <c r="K88" s="240">
        <v>-29.433705783529643</v>
      </c>
      <c r="L88" s="240">
        <v>-85.324114740728788</v>
      </c>
      <c r="M88" s="240">
        <v>-82.985800753370484</v>
      </c>
      <c r="N88" s="240">
        <v>-106.84506067033257</v>
      </c>
      <c r="O88" s="240">
        <v>-106.78083474598058</v>
      </c>
      <c r="P88" s="240">
        <v>-56.005097163920368</v>
      </c>
      <c r="Q88" s="240">
        <v>-37.965454324804838</v>
      </c>
      <c r="R88" s="240">
        <v>-131.01024749430593</v>
      </c>
      <c r="S88" s="240">
        <f>SUM(D88:R88)</f>
        <v>-1344.6907699379481</v>
      </c>
      <c r="U88" s="337"/>
    </row>
    <row r="89" spans="1:45" ht="15.75" thickBot="1" x14ac:dyDescent="0.3">
      <c r="A89" s="136" t="s">
        <v>0</v>
      </c>
      <c r="B89" s="133"/>
      <c r="C89" s="133"/>
      <c r="D89" s="133">
        <f>SUM(D88)</f>
        <v>-192.73048911805324</v>
      </c>
      <c r="E89" s="133">
        <f t="shared" ref="E89:S89" si="13">SUM(E88)</f>
        <v>-165.44704146291397</v>
      </c>
      <c r="F89" s="133">
        <f t="shared" si="13"/>
        <v>-127.81900823862343</v>
      </c>
      <c r="G89" s="133">
        <f t="shared" si="13"/>
        <v>-100.28858247691547</v>
      </c>
      <c r="H89" s="133">
        <f t="shared" si="13"/>
        <v>-80.047411136562701</v>
      </c>
      <c r="I89" s="133">
        <f t="shared" si="13"/>
        <v>-17.029036264000027</v>
      </c>
      <c r="J89" s="133">
        <f t="shared" si="13"/>
        <v>-24.97888556390614</v>
      </c>
      <c r="K89" s="133">
        <f t="shared" si="13"/>
        <v>-29.433705783529643</v>
      </c>
      <c r="L89" s="133">
        <f t="shared" si="13"/>
        <v>-85.324114740728788</v>
      </c>
      <c r="M89" s="133">
        <f t="shared" si="13"/>
        <v>-82.985800753370484</v>
      </c>
      <c r="N89" s="133">
        <f t="shared" si="13"/>
        <v>-106.84506067033257</v>
      </c>
      <c r="O89" s="133">
        <f t="shared" si="13"/>
        <v>-106.78083474598058</v>
      </c>
      <c r="P89" s="133">
        <f t="shared" si="13"/>
        <v>-56.005097163920368</v>
      </c>
      <c r="Q89" s="133">
        <f t="shared" si="13"/>
        <v>-37.965454324804838</v>
      </c>
      <c r="R89" s="133">
        <f t="shared" si="13"/>
        <v>-131.01024749430593</v>
      </c>
      <c r="S89" s="133">
        <f t="shared" si="13"/>
        <v>-1344.6907699379481</v>
      </c>
    </row>
    <row r="90" spans="1:45" ht="15" customHeight="1" thickBot="1" x14ac:dyDescent="0.3">
      <c r="A90" s="240"/>
      <c r="B90" s="240"/>
      <c r="C90" s="240"/>
      <c r="D90" s="246"/>
      <c r="E90" s="246"/>
      <c r="F90" s="246"/>
      <c r="G90" s="246"/>
      <c r="H90" s="246"/>
      <c r="I90" s="246"/>
      <c r="J90" s="246"/>
      <c r="K90" s="246"/>
      <c r="L90" s="246"/>
      <c r="M90" s="246"/>
      <c r="N90" s="246"/>
      <c r="O90" s="246"/>
      <c r="P90" s="246"/>
      <c r="Q90" s="246"/>
      <c r="R90" s="246"/>
      <c r="S90" s="246"/>
    </row>
    <row r="91" spans="1:45" x14ac:dyDescent="0.25">
      <c r="A91" s="135" t="s">
        <v>42</v>
      </c>
      <c r="B91" s="109"/>
      <c r="C91" s="109"/>
      <c r="D91" s="109"/>
      <c r="E91" s="109"/>
      <c r="F91" s="109"/>
      <c r="G91" s="109"/>
      <c r="H91" s="109"/>
      <c r="I91" s="109"/>
      <c r="J91" s="109"/>
      <c r="K91" s="109"/>
      <c r="L91" s="109"/>
      <c r="M91" s="109"/>
      <c r="N91" s="109"/>
      <c r="O91" s="109"/>
      <c r="P91" s="109"/>
      <c r="Q91" s="109"/>
      <c r="R91" s="109"/>
      <c r="S91" s="109"/>
    </row>
    <row r="92" spans="1:45" x14ac:dyDescent="0.25">
      <c r="A92" s="234" t="s">
        <v>370</v>
      </c>
      <c r="B92" s="234"/>
      <c r="C92" s="234"/>
      <c r="D92" s="99">
        <v>0</v>
      </c>
      <c r="E92" s="99">
        <v>5000</v>
      </c>
      <c r="F92" s="99">
        <v>0</v>
      </c>
      <c r="G92" s="99">
        <v>0</v>
      </c>
      <c r="H92" s="99">
        <v>0</v>
      </c>
      <c r="I92" s="99">
        <v>0</v>
      </c>
      <c r="J92" s="99">
        <v>0</v>
      </c>
      <c r="K92" s="99">
        <v>0</v>
      </c>
      <c r="L92" s="99">
        <v>0</v>
      </c>
      <c r="M92" s="99">
        <v>0</v>
      </c>
      <c r="N92" s="99">
        <v>0</v>
      </c>
      <c r="O92" s="99">
        <v>0</v>
      </c>
      <c r="P92" s="99">
        <v>0</v>
      </c>
      <c r="Q92" s="99">
        <v>0</v>
      </c>
      <c r="R92" s="99">
        <v>0</v>
      </c>
      <c r="S92" s="99">
        <f>SUM(D92:R92)</f>
        <v>5000</v>
      </c>
    </row>
    <row r="93" spans="1:45" ht="15.75" thickBot="1" x14ac:dyDescent="0.3">
      <c r="A93" s="136" t="s">
        <v>0</v>
      </c>
      <c r="B93" s="133"/>
      <c r="C93" s="133"/>
      <c r="D93" s="133">
        <f>SUM(D92)</f>
        <v>0</v>
      </c>
      <c r="E93" s="133">
        <f t="shared" ref="E93:S93" si="14">SUM(E92)</f>
        <v>5000</v>
      </c>
      <c r="F93" s="133">
        <f t="shared" si="14"/>
        <v>0</v>
      </c>
      <c r="G93" s="133">
        <f t="shared" si="14"/>
        <v>0</v>
      </c>
      <c r="H93" s="133">
        <f t="shared" si="14"/>
        <v>0</v>
      </c>
      <c r="I93" s="133">
        <f t="shared" si="14"/>
        <v>0</v>
      </c>
      <c r="J93" s="133">
        <f t="shared" si="14"/>
        <v>0</v>
      </c>
      <c r="K93" s="133">
        <f t="shared" si="14"/>
        <v>0</v>
      </c>
      <c r="L93" s="133">
        <f t="shared" si="14"/>
        <v>0</v>
      </c>
      <c r="M93" s="133">
        <f t="shared" si="14"/>
        <v>0</v>
      </c>
      <c r="N93" s="133">
        <f t="shared" si="14"/>
        <v>0</v>
      </c>
      <c r="O93" s="133">
        <f t="shared" si="14"/>
        <v>0</v>
      </c>
      <c r="P93" s="133">
        <f t="shared" si="14"/>
        <v>0</v>
      </c>
      <c r="Q93" s="133">
        <f t="shared" si="14"/>
        <v>0</v>
      </c>
      <c r="R93" s="133">
        <f t="shared" si="14"/>
        <v>0</v>
      </c>
      <c r="S93" s="133">
        <f t="shared" si="14"/>
        <v>5000</v>
      </c>
    </row>
    <row r="94" spans="1:45" ht="15.75" thickBot="1" x14ac:dyDescent="0.3">
      <c r="A94" s="29"/>
      <c r="B94" s="29"/>
      <c r="C94" s="29"/>
      <c r="D94" s="29"/>
      <c r="E94" s="29"/>
      <c r="F94" s="29"/>
      <c r="G94" s="29"/>
      <c r="H94" s="29"/>
      <c r="I94" s="29"/>
      <c r="J94" s="29"/>
      <c r="K94" s="29"/>
      <c r="L94" s="29"/>
      <c r="M94" s="29"/>
      <c r="N94" s="29"/>
      <c r="O94" s="29"/>
      <c r="P94" s="29"/>
      <c r="Q94" s="29"/>
      <c r="R94" s="29"/>
      <c r="S94" s="29"/>
    </row>
    <row r="95" spans="1:45" x14ac:dyDescent="0.25">
      <c r="A95" s="438" t="s">
        <v>124</v>
      </c>
      <c r="B95" s="438"/>
      <c r="C95" s="438"/>
      <c r="D95" s="439"/>
      <c r="E95" s="439"/>
      <c r="F95" s="439"/>
      <c r="G95" s="439"/>
      <c r="H95" s="439"/>
      <c r="I95" s="439"/>
      <c r="J95" s="439"/>
      <c r="K95" s="439"/>
      <c r="L95" s="439"/>
      <c r="M95" s="439"/>
      <c r="N95" s="439"/>
      <c r="O95" s="439"/>
      <c r="P95" s="439"/>
      <c r="Q95" s="439"/>
      <c r="R95" s="439"/>
      <c r="S95" s="439"/>
    </row>
    <row r="96" spans="1:45" x14ac:dyDescent="0.25">
      <c r="A96" s="261" t="s">
        <v>124</v>
      </c>
      <c r="B96" s="260"/>
      <c r="C96" s="260"/>
      <c r="D96" s="434">
        <v>0</v>
      </c>
      <c r="E96" s="434">
        <v>0</v>
      </c>
      <c r="F96" s="434">
        <v>0</v>
      </c>
      <c r="G96" s="434">
        <v>0</v>
      </c>
      <c r="H96" s="434">
        <v>0</v>
      </c>
      <c r="I96" s="434">
        <v>0</v>
      </c>
      <c r="J96" s="434">
        <v>-25884</v>
      </c>
      <c r="K96" s="434">
        <v>0</v>
      </c>
      <c r="L96" s="434">
        <v>0</v>
      </c>
      <c r="M96" s="434">
        <v>0</v>
      </c>
      <c r="N96" s="434">
        <v>0</v>
      </c>
      <c r="O96" s="434">
        <v>0</v>
      </c>
      <c r="P96" s="434">
        <v>0</v>
      </c>
      <c r="Q96" s="434">
        <v>0</v>
      </c>
      <c r="R96" s="434">
        <v>0</v>
      </c>
      <c r="S96" s="434">
        <v>-25884</v>
      </c>
    </row>
    <row r="97" spans="1:19" ht="15.75" thickBot="1" x14ac:dyDescent="0.3">
      <c r="A97" s="440" t="s">
        <v>0</v>
      </c>
      <c r="B97" s="441"/>
      <c r="C97" s="441"/>
      <c r="D97" s="441">
        <v>0</v>
      </c>
      <c r="E97" s="441">
        <v>0</v>
      </c>
      <c r="F97" s="441">
        <v>0</v>
      </c>
      <c r="G97" s="441">
        <v>0</v>
      </c>
      <c r="H97" s="441">
        <v>0</v>
      </c>
      <c r="I97" s="441">
        <v>0</v>
      </c>
      <c r="J97" s="441">
        <v>-25884</v>
      </c>
      <c r="K97" s="441">
        <v>0</v>
      </c>
      <c r="L97" s="441">
        <v>0</v>
      </c>
      <c r="M97" s="441">
        <v>0</v>
      </c>
      <c r="N97" s="441">
        <v>0</v>
      </c>
      <c r="O97" s="441">
        <v>0</v>
      </c>
      <c r="P97" s="441">
        <v>0</v>
      </c>
      <c r="Q97" s="441">
        <v>0</v>
      </c>
      <c r="R97" s="441">
        <v>0</v>
      </c>
      <c r="S97" s="441">
        <v>-25884</v>
      </c>
    </row>
    <row r="99" spans="1:19" x14ac:dyDescent="0.25">
      <c r="A99" s="284"/>
      <c r="B99" s="284"/>
      <c r="D99" s="284"/>
      <c r="E99" s="284"/>
      <c r="F99" s="284"/>
      <c r="G99" s="284"/>
      <c r="H99" s="284"/>
      <c r="I99" s="284"/>
      <c r="J99" s="284"/>
      <c r="K99" s="284"/>
      <c r="L99" s="284"/>
      <c r="M99" s="284"/>
      <c r="N99" s="284"/>
      <c r="O99" s="284"/>
      <c r="P99" s="284"/>
      <c r="Q99" s="284"/>
      <c r="R99" s="284"/>
      <c r="S99" s="284"/>
    </row>
    <row r="100" spans="1:19" x14ac:dyDescent="0.25">
      <c r="A100" s="284"/>
      <c r="B100" s="284"/>
      <c r="D100" s="284"/>
      <c r="E100" s="284"/>
      <c r="F100" s="284"/>
      <c r="G100" s="284"/>
      <c r="H100" s="284"/>
      <c r="I100" s="284"/>
      <c r="J100" s="284"/>
      <c r="K100" s="284"/>
      <c r="L100" s="284"/>
      <c r="M100" s="284"/>
      <c r="N100" s="284"/>
      <c r="O100" s="284"/>
      <c r="P100" s="284"/>
      <c r="Q100" s="284"/>
      <c r="R100" s="284"/>
      <c r="S100" s="284"/>
    </row>
    <row r="105" spans="1:19" x14ac:dyDescent="0.25">
      <c r="D105" s="173"/>
      <c r="E105" s="173"/>
      <c r="F105" s="173"/>
      <c r="G105" s="173"/>
      <c r="H105" s="173"/>
      <c r="I105" s="173"/>
      <c r="J105" s="173"/>
      <c r="K105" s="173"/>
      <c r="L105" s="173"/>
      <c r="M105" s="173"/>
      <c r="N105" s="173"/>
      <c r="O105" s="173"/>
      <c r="P105" s="173"/>
      <c r="Q105" s="173"/>
      <c r="R105" s="173"/>
      <c r="S105" s="173"/>
    </row>
  </sheetData>
  <pageMargins left="0.51181102362204722" right="0.39370078740157483" top="0.74803149606299213" bottom="0.74803149606299213" header="0.31496062992125984" footer="0.31496062992125984"/>
  <pageSetup paperSize="9" scale="6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 sqref="C1"/>
    </sheetView>
  </sheetViews>
  <sheetFormatPr baseColWidth="10" defaultRowHeight="15" x14ac:dyDescent="0.25"/>
  <cols>
    <col min="1" max="16384" width="11.42578125" style="485"/>
  </cols>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S110"/>
  <sheetViews>
    <sheetView zoomScale="85" zoomScaleNormal="85" workbookViewId="0"/>
  </sheetViews>
  <sheetFormatPr baseColWidth="10" defaultRowHeight="15" x14ac:dyDescent="0.25"/>
  <cols>
    <col min="1" max="1" width="55.28515625" style="15" customWidth="1"/>
    <col min="2" max="2" width="12.85546875" style="15" customWidth="1"/>
    <col min="3" max="3" width="13.140625" style="15" customWidth="1"/>
    <col min="4" max="19" width="12.5703125" style="15" customWidth="1"/>
    <col min="20" max="16384" width="11.42578125" style="15"/>
  </cols>
  <sheetData>
    <row r="1" spans="1:19" x14ac:dyDescent="0.25">
      <c r="A1" s="37" t="s">
        <v>129</v>
      </c>
      <c r="B1" s="29"/>
      <c r="C1" s="29"/>
      <c r="D1" s="29"/>
      <c r="E1" s="29"/>
      <c r="F1" s="29"/>
      <c r="G1" s="29"/>
      <c r="H1" s="29"/>
      <c r="I1" s="29"/>
      <c r="J1" s="29"/>
      <c r="K1" s="29"/>
      <c r="L1" s="29"/>
      <c r="M1" s="29"/>
      <c r="N1" s="29"/>
      <c r="O1" s="29"/>
      <c r="P1" s="29"/>
      <c r="Q1" s="29"/>
      <c r="R1" s="29"/>
      <c r="S1" s="29"/>
    </row>
    <row r="2" spans="1:19" x14ac:dyDescent="0.25">
      <c r="A2" s="29"/>
      <c r="B2" s="29"/>
      <c r="C2" s="29"/>
      <c r="D2" s="29"/>
      <c r="E2" s="29"/>
      <c r="F2" s="29"/>
      <c r="G2" s="29"/>
      <c r="H2" s="29"/>
      <c r="I2" s="29"/>
      <c r="J2" s="29"/>
      <c r="K2" s="29"/>
      <c r="L2" s="29"/>
      <c r="M2" s="29"/>
      <c r="N2" s="29"/>
      <c r="O2" s="29"/>
      <c r="P2" s="29"/>
      <c r="Q2" s="29"/>
      <c r="R2" s="29"/>
      <c r="S2" s="29"/>
    </row>
    <row r="3" spans="1:19" ht="48" customHeight="1" x14ac:dyDescent="0.25">
      <c r="A3" s="115"/>
      <c r="B3" s="115"/>
      <c r="C3" s="115" t="s">
        <v>29</v>
      </c>
      <c r="D3" s="115" t="s">
        <v>46</v>
      </c>
      <c r="E3" s="115" t="s">
        <v>187</v>
      </c>
      <c r="F3" s="115" t="s">
        <v>47</v>
      </c>
      <c r="G3" s="115" t="s">
        <v>48</v>
      </c>
      <c r="H3" s="115" t="s">
        <v>49</v>
      </c>
      <c r="I3" s="115" t="s">
        <v>50</v>
      </c>
      <c r="J3" s="115" t="s">
        <v>51</v>
      </c>
      <c r="K3" s="115" t="s">
        <v>52</v>
      </c>
      <c r="L3" s="115" t="s">
        <v>53</v>
      </c>
      <c r="M3" s="115" t="s">
        <v>54</v>
      </c>
      <c r="N3" s="115" t="s">
        <v>55</v>
      </c>
      <c r="O3" s="115" t="s">
        <v>56</v>
      </c>
      <c r="P3" s="115" t="s">
        <v>86</v>
      </c>
      <c r="Q3" s="115" t="s">
        <v>194</v>
      </c>
      <c r="R3" s="115" t="s">
        <v>57</v>
      </c>
      <c r="S3" s="115" t="s">
        <v>0</v>
      </c>
    </row>
    <row r="4" spans="1:19" ht="14.25" customHeight="1" thickBot="1" x14ac:dyDescent="0.3">
      <c r="A4" s="33"/>
      <c r="B4" s="33"/>
      <c r="C4" s="33"/>
      <c r="D4" s="33"/>
      <c r="E4" s="34"/>
      <c r="F4" s="34"/>
      <c r="G4" s="34"/>
      <c r="H4" s="33"/>
      <c r="I4" s="33"/>
      <c r="J4" s="33"/>
      <c r="K4" s="33"/>
      <c r="L4" s="33"/>
      <c r="M4" s="33"/>
      <c r="N4" s="33"/>
      <c r="O4" s="33"/>
      <c r="P4" s="33"/>
      <c r="Q4" s="33"/>
      <c r="R4" s="33"/>
      <c r="S4" s="33"/>
    </row>
    <row r="5" spans="1:19" x14ac:dyDescent="0.25">
      <c r="A5" s="165" t="s">
        <v>10</v>
      </c>
      <c r="B5" s="2"/>
      <c r="C5" s="2"/>
      <c r="D5" s="2"/>
      <c r="E5" s="2"/>
      <c r="F5" s="2"/>
      <c r="G5" s="2"/>
      <c r="H5" s="2"/>
      <c r="I5" s="2"/>
      <c r="J5" s="2"/>
      <c r="K5" s="2"/>
      <c r="L5" s="2"/>
      <c r="M5" s="2"/>
      <c r="N5" s="2"/>
      <c r="O5" s="2"/>
      <c r="P5" s="2"/>
      <c r="Q5" s="2"/>
      <c r="R5" s="2"/>
      <c r="S5" s="2"/>
    </row>
    <row r="6" spans="1:19" x14ac:dyDescent="0.25">
      <c r="A6" s="153" t="s">
        <v>27</v>
      </c>
      <c r="B6" s="54"/>
      <c r="C6" s="94">
        <v>0.5</v>
      </c>
      <c r="D6" s="55">
        <f>'Tabell 4.1'!D7</f>
        <v>6.666666666666667</v>
      </c>
      <c r="E6" s="55">
        <f>'Tabell 4.1'!E7</f>
        <v>6.666666666666667</v>
      </c>
      <c r="F6" s="55">
        <f>'Tabell 4.1'!F7</f>
        <v>6.666666666666667</v>
      </c>
      <c r="G6" s="55">
        <f>'Tabell 4.1'!G7</f>
        <v>6.666666666666667</v>
      </c>
      <c r="H6" s="55">
        <f>'Tabell 4.1'!H7</f>
        <v>6.666666666666667</v>
      </c>
      <c r="I6" s="55">
        <f>'Tabell 4.1'!I7</f>
        <v>6.666666666666667</v>
      </c>
      <c r="J6" s="55">
        <f>'Tabell 4.1'!J7</f>
        <v>6.666666666666667</v>
      </c>
      <c r="K6" s="55">
        <f>'Tabell 4.1'!K7</f>
        <v>6.666666666666667</v>
      </c>
      <c r="L6" s="55">
        <f>'Tabell 4.1'!L7</f>
        <v>6.666666666666667</v>
      </c>
      <c r="M6" s="55">
        <f>'Tabell 4.1'!M7</f>
        <v>6.666666666666667</v>
      </c>
      <c r="N6" s="55">
        <f>'Tabell 4.1'!N7</f>
        <v>6.666666666666667</v>
      </c>
      <c r="O6" s="55">
        <f>'Tabell 4.1'!O7</f>
        <v>6.666666666666667</v>
      </c>
      <c r="P6" s="55">
        <f>'Tabell 4.1'!P7</f>
        <v>6.666666666666667</v>
      </c>
      <c r="Q6" s="55">
        <f>'Tabell 4.1'!Q7</f>
        <v>6.666666666666667</v>
      </c>
      <c r="R6" s="55">
        <f>'Tabell 4.1'!R7</f>
        <v>6.666666666666667</v>
      </c>
      <c r="S6" s="55">
        <f>'Tabell 4.1'!S7</f>
        <v>100.00000000000001</v>
      </c>
    </row>
    <row r="7" spans="1:19" x14ac:dyDescent="0.25">
      <c r="A7" s="154" t="s">
        <v>140</v>
      </c>
      <c r="B7" s="50"/>
      <c r="C7" s="95">
        <v>0.5</v>
      </c>
      <c r="D7" s="61">
        <f>'Tabell 4.1'!D8/'Tabell 4.1'!$S$8*100</f>
        <v>8.1464399134236594</v>
      </c>
      <c r="E7" s="61">
        <f>'Tabell 4.1'!E8/'Tabell 4.1'!$S$8*100</f>
        <v>8.7830833051159694</v>
      </c>
      <c r="F7" s="61">
        <f>'Tabell 4.1'!F8/'Tabell 4.1'!$S$8*100</f>
        <v>6.4241614222147971</v>
      </c>
      <c r="G7" s="61">
        <f>'Tabell 4.1'!G8/'Tabell 4.1'!$S$8*100</f>
        <v>5.8315222012228682</v>
      </c>
      <c r="H7" s="61">
        <f>'Tabell 4.1'!H8/'Tabell 4.1'!$S$8*100</f>
        <v>8.6953732970758857</v>
      </c>
      <c r="I7" s="61">
        <f>'Tabell 4.1'!I8/'Tabell 4.1'!$S$8*100</f>
        <v>4.975305456069667</v>
      </c>
      <c r="J7" s="61">
        <f>'Tabell 4.1'!J8/'Tabell 4.1'!$S$8*100</f>
        <v>7.3709223423345476</v>
      </c>
      <c r="K7" s="61">
        <f>'Tabell 4.1'!K8/'Tabell 4.1'!$S$8*100</f>
        <v>7.6967023721977164</v>
      </c>
      <c r="L7" s="61">
        <f>'Tabell 4.1'!L8/'Tabell 4.1'!$S$8*100</f>
        <v>4.7840737718734285</v>
      </c>
      <c r="M7" s="61">
        <f>'Tabell 4.1'!M8/'Tabell 4.1'!$S$8*100</f>
        <v>4.0879128747253466</v>
      </c>
      <c r="N7" s="61">
        <f>'Tabell 4.1'!N8/'Tabell 4.1'!$S$8*100</f>
        <v>4.8853579478244784</v>
      </c>
      <c r="O7" s="61">
        <f>'Tabell 4.1'!O8/'Tabell 4.1'!$S$8*100</f>
        <v>7.3728615091789713</v>
      </c>
      <c r="P7" s="61">
        <f>'Tabell 4.1'!P8/'Tabell 4.1'!$S$8*100</f>
        <v>7.4826481859094169</v>
      </c>
      <c r="Q7" s="61">
        <f>'Tabell 4.1'!Q8/'Tabell 4.1'!$S$8*100</f>
        <v>7.6513557013742721</v>
      </c>
      <c r="R7" s="61">
        <f>'Tabell 4.1'!R8/'Tabell 4.1'!$S$8*100</f>
        <v>5.8122796994589727</v>
      </c>
      <c r="S7" s="61">
        <f>'Tabell 4.1'!S8/'Tabell 4.1'!$S$8*100</f>
        <v>100</v>
      </c>
    </row>
    <row r="8" spans="1:19" ht="15.75" thickBot="1" x14ac:dyDescent="0.3">
      <c r="A8" s="155" t="s">
        <v>137</v>
      </c>
      <c r="B8" s="111"/>
      <c r="C8" s="112" t="s">
        <v>30</v>
      </c>
      <c r="D8" s="4">
        <f>SUMPRODUCT($C6:$C7,D6:D7)</f>
        <v>7.4065532900451636</v>
      </c>
      <c r="E8" s="4">
        <f t="shared" ref="E8:R8" si="0">SUMPRODUCT($C6:$C7,E6:E7)</f>
        <v>7.7248749858913186</v>
      </c>
      <c r="F8" s="4">
        <f t="shared" si="0"/>
        <v>6.545414044440732</v>
      </c>
      <c r="G8" s="4">
        <f t="shared" si="0"/>
        <v>6.2490944339447676</v>
      </c>
      <c r="H8" s="4">
        <f t="shared" si="0"/>
        <v>7.6810199818712768</v>
      </c>
      <c r="I8" s="4">
        <f t="shared" si="0"/>
        <v>5.820986061368167</v>
      </c>
      <c r="J8" s="4">
        <f t="shared" si="0"/>
        <v>7.0187945045006073</v>
      </c>
      <c r="K8" s="4">
        <f t="shared" si="0"/>
        <v>7.1816845194321921</v>
      </c>
      <c r="L8" s="4">
        <f>SUMPRODUCT($C6:$C7,L6:L7)</f>
        <v>5.7253702192700473</v>
      </c>
      <c r="M8" s="4">
        <f t="shared" si="0"/>
        <v>5.3772897706960068</v>
      </c>
      <c r="N8" s="4">
        <f t="shared" si="0"/>
        <v>5.7760123072455727</v>
      </c>
      <c r="O8" s="4">
        <f t="shared" si="0"/>
        <v>7.0197640879228196</v>
      </c>
      <c r="P8" s="4">
        <f t="shared" si="0"/>
        <v>7.0746574262880415</v>
      </c>
      <c r="Q8" s="4">
        <f t="shared" si="0"/>
        <v>7.1590111840204695</v>
      </c>
      <c r="R8" s="4">
        <f t="shared" si="0"/>
        <v>6.2394731830628203</v>
      </c>
      <c r="S8" s="4">
        <f t="shared" ref="S8" si="1">SUM(D8:R8)</f>
        <v>100</v>
      </c>
    </row>
    <row r="9" spans="1:19" ht="15.75" customHeight="1" thickBot="1" x14ac:dyDescent="0.3">
      <c r="A9" s="156"/>
      <c r="B9" s="29"/>
      <c r="C9" s="72"/>
      <c r="D9" s="29"/>
      <c r="E9" s="29"/>
      <c r="F9" s="29"/>
      <c r="G9" s="29"/>
      <c r="H9" s="29"/>
      <c r="I9" s="29"/>
      <c r="J9" s="29"/>
      <c r="K9" s="29"/>
      <c r="L9" s="29"/>
      <c r="M9" s="29"/>
      <c r="N9" s="29"/>
      <c r="O9" s="29"/>
      <c r="P9" s="29"/>
      <c r="Q9" s="29"/>
      <c r="R9" s="29"/>
      <c r="S9" s="29"/>
    </row>
    <row r="10" spans="1:19" x14ac:dyDescent="0.25">
      <c r="A10" s="166" t="s">
        <v>36</v>
      </c>
      <c r="B10" s="12"/>
      <c r="C10" s="80"/>
      <c r="D10" s="17"/>
      <c r="E10" s="17"/>
      <c r="F10" s="17"/>
      <c r="G10" s="17"/>
      <c r="H10" s="17"/>
      <c r="I10" s="17"/>
      <c r="J10" s="17"/>
      <c r="K10" s="17"/>
      <c r="L10" s="17"/>
      <c r="M10" s="17"/>
      <c r="N10" s="17"/>
      <c r="O10" s="17"/>
      <c r="P10" s="17"/>
      <c r="Q10" s="17"/>
      <c r="R10" s="17"/>
      <c r="S10" s="17"/>
    </row>
    <row r="11" spans="1:19" x14ac:dyDescent="0.25">
      <c r="A11" s="153" t="s">
        <v>38</v>
      </c>
      <c r="B11" s="54"/>
      <c r="C11" s="96">
        <f>'Tabell 4.1'!C14</f>
        <v>0.54204441695062522</v>
      </c>
      <c r="D11" s="55">
        <f>'Tabell 4.1'!D14/'Tabell 4.1'!$S14*100</f>
        <v>9.8346575656990254</v>
      </c>
      <c r="E11" s="55">
        <f>'Tabell 4.1'!E14/'Tabell 4.1'!$S14*100</f>
        <v>11.276053551333254</v>
      </c>
      <c r="F11" s="55">
        <f>'Tabell 4.1'!F14/'Tabell 4.1'!$S14*100</f>
        <v>9.5072608373986256</v>
      </c>
      <c r="G11" s="55">
        <f>'Tabell 4.1'!G14/'Tabell 4.1'!$S14*100</f>
        <v>4.553790857269199</v>
      </c>
      <c r="H11" s="55">
        <f>'Tabell 4.1'!H14/'Tabell 4.1'!$S14*100</f>
        <v>6.0206982762774839</v>
      </c>
      <c r="I11" s="55">
        <f>'Tabell 4.1'!I14/'Tabell 4.1'!$S14*100</f>
        <v>5.1022866748114275</v>
      </c>
      <c r="J11" s="55">
        <f>'Tabell 4.1'!J14/'Tabell 4.1'!$S14*100</f>
        <v>6.1099882930866842</v>
      </c>
      <c r="K11" s="55">
        <f>'Tabell 4.1'!K14/'Tabell 4.1'!$S14*100</f>
        <v>7.6279185788430848</v>
      </c>
      <c r="L11" s="55">
        <f>'Tabell 4.1'!L14/'Tabell 4.1'!$S14*100</f>
        <v>3.7119135559253129</v>
      </c>
      <c r="M11" s="55">
        <f>'Tabell 4.1'!M14/'Tabell 4.1'!$S14*100</f>
        <v>4.6813480241394849</v>
      </c>
      <c r="N11" s="55">
        <f>'Tabell 4.1'!N14/'Tabell 4.1'!$S14*100</f>
        <v>3.4312877888106845</v>
      </c>
      <c r="O11" s="55">
        <f>'Tabell 4.1'!O14/'Tabell 4.1'!$S14*100</f>
        <v>5.8548739593461132</v>
      </c>
      <c r="P11" s="55">
        <f>'Tabell 4.1'!P14/'Tabell 4.1'!$S14*100</f>
        <v>9.8346575656990254</v>
      </c>
      <c r="Q11" s="55">
        <f>'Tabell 4.1'!Q14/'Tabell 4.1'!$S14*100</f>
        <v>7.7464050138470384</v>
      </c>
      <c r="R11" s="55">
        <f>'Tabell 4.1'!R14/'Tabell 4.1'!$S14*100</f>
        <v>4.7068594575135414</v>
      </c>
      <c r="S11" s="55">
        <f>'Tabell 4.1'!S14/'Tabell 4.1'!$S14*100</f>
        <v>100</v>
      </c>
    </row>
    <row r="12" spans="1:19" x14ac:dyDescent="0.25">
      <c r="A12" s="153" t="s">
        <v>39</v>
      </c>
      <c r="B12" s="50"/>
      <c r="C12" s="96">
        <f>'Tabell 4.1'!C15</f>
        <v>0.45795558304937478</v>
      </c>
      <c r="D12" s="55">
        <f>'Tabell 4.1'!D15/'Tabell 4.1'!$S15*100</f>
        <v>7.8754230152559712</v>
      </c>
      <c r="E12" s="55">
        <f>'Tabell 4.1'!E15/'Tabell 4.1'!$S15*100</f>
        <v>8.8371072692490085</v>
      </c>
      <c r="F12" s="55">
        <f>'Tabell 4.1'!F15/'Tabell 4.1'!$S15*100</f>
        <v>6.1411007913490359</v>
      </c>
      <c r="G12" s="55">
        <f>'Tabell 4.1'!G15/'Tabell 4.1'!$S15*100</f>
        <v>3.7454391777454457</v>
      </c>
      <c r="H12" s="55">
        <f>'Tabell 4.1'!H15/'Tabell 4.1'!$S15*100</f>
        <v>4.3987134529336043</v>
      </c>
      <c r="I12" s="55">
        <f>'Tabell 4.1'!I15/'Tabell 4.1'!$S15*100</f>
        <v>5.030211918948825</v>
      </c>
      <c r="J12" s="55">
        <f>'Tabell 4.1'!J15/'Tabell 4.1'!$S15*100</f>
        <v>5.2189355984476276</v>
      </c>
      <c r="K12" s="55">
        <f>'Tabell 4.1'!K15/'Tabell 4.1'!$S15*100</f>
        <v>6.5327427518815915</v>
      </c>
      <c r="L12" s="55">
        <f>'Tabell 4.1'!L15/'Tabell 4.1'!$S15*100</f>
        <v>5.5597673375766581</v>
      </c>
      <c r="M12" s="55">
        <f>'Tabell 4.1'!M15/'Tabell 4.1'!$S15*100</f>
        <v>6.1165828432432079</v>
      </c>
      <c r="N12" s="55">
        <f>'Tabell 4.1'!N15/'Tabell 4.1'!$S15*100</f>
        <v>6.220622820402804</v>
      </c>
      <c r="O12" s="55">
        <f>'Tabell 4.1'!O15/'Tabell 4.1'!$S15*100</f>
        <v>8.5525700293892761</v>
      </c>
      <c r="P12" s="55">
        <f>'Tabell 4.1'!P15/'Tabell 4.1'!$S15*100</f>
        <v>10.002355013436482</v>
      </c>
      <c r="Q12" s="55">
        <f>'Tabell 4.1'!Q15/'Tabell 4.1'!$S15*100</f>
        <v>8.758553053936259</v>
      </c>
      <c r="R12" s="55">
        <f>'Tabell 4.1'!R15/'Tabell 4.1'!$S15*100</f>
        <v>7.009874926204203</v>
      </c>
      <c r="S12" s="55">
        <f>'Tabell 4.1'!S15/'Tabell 4.1'!$S15*100</f>
        <v>100</v>
      </c>
    </row>
    <row r="13" spans="1:19" ht="15.75" thickBot="1" x14ac:dyDescent="0.3">
      <c r="A13" s="167" t="s">
        <v>133</v>
      </c>
      <c r="B13" s="113"/>
      <c r="C13" s="69" t="s">
        <v>30</v>
      </c>
      <c r="D13" s="82">
        <f>SUMPRODUCT($C11:$C12,D11:D12)</f>
        <v>8.937415164820397</v>
      </c>
      <c r="E13" s="82">
        <f t="shared" ref="E13" si="2">SUMPRODUCT($C11:$C12,E11:E12)</f>
        <v>10.159124484695258</v>
      </c>
      <c r="F13" s="82">
        <f t="shared" ref="F13" si="3">SUMPRODUCT($C11:$C12,F11:F12)</f>
        <v>7.9657090508724755</v>
      </c>
      <c r="G13" s="82">
        <f t="shared" ref="G13" si="4">SUMPRODUCT($C11:$C12,G11:G12)</f>
        <v>4.1836016925639576</v>
      </c>
      <c r="H13" s="82">
        <f t="shared" ref="H13" si="5">SUMPRODUCT($C11:$C12,H11:H12)</f>
        <v>5.2779012708058008</v>
      </c>
      <c r="I13" s="82">
        <f t="shared" ref="I13" si="6">SUMPRODUCT($C11:$C12,I11:I12)</f>
        <v>5.0692796379672282</v>
      </c>
      <c r="J13" s="82">
        <f t="shared" ref="J13" si="7">SUMPRODUCT($C11:$C12,J11:J12)</f>
        <v>5.7019257367855385</v>
      </c>
      <c r="K13" s="82">
        <f t="shared" ref="K13" si="8">SUMPRODUCT($C11:$C12,K11:K12)</f>
        <v>7.1263766944653533</v>
      </c>
      <c r="L13" s="82">
        <f t="shared" ref="L13" si="9">SUMPRODUCT($C11:$C12,L11:L12)</f>
        <v>4.5581485118914467</v>
      </c>
      <c r="M13" s="82">
        <f t="shared" ref="M13" si="10">SUMPRODUCT($C11:$C12,M11:M12)</f>
        <v>5.3386218225348943</v>
      </c>
      <c r="N13" s="82">
        <f t="shared" ref="N13" si="11">SUMPRODUCT($C11:$C12,N11:N12)</f>
        <v>4.7086793395235</v>
      </c>
      <c r="O13" s="82">
        <f t="shared" ref="O13" si="12">SUMPRODUCT($C11:$C12,O11:O12)</f>
        <v>7.0902989359927364</v>
      </c>
      <c r="P13" s="82">
        <f t="shared" ref="P13" si="13">SUMPRODUCT($C11:$C12,P11:P12)</f>
        <v>9.9114555481535227</v>
      </c>
      <c r="Q13" s="82">
        <f t="shared" ref="Q13" si="14">SUMPRODUCT($C11:$C12,Q11:Q12)</f>
        <v>8.2099238596783799</v>
      </c>
      <c r="R13" s="82">
        <f t="shared" ref="R13" si="15">SUMPRODUCT($C11:$C12,R11:R12)</f>
        <v>5.7615382492495026</v>
      </c>
      <c r="S13" s="82">
        <f t="shared" ref="S13" si="16">SUM(D13:R13)</f>
        <v>99.999999999999986</v>
      </c>
    </row>
    <row r="14" spans="1:19" ht="14.25" customHeight="1" thickBot="1" x14ac:dyDescent="0.3">
      <c r="A14" s="156"/>
      <c r="B14" s="29"/>
      <c r="C14" s="72"/>
      <c r="D14" s="29"/>
      <c r="E14" s="29"/>
      <c r="F14" s="29"/>
      <c r="G14" s="29"/>
      <c r="H14" s="29"/>
      <c r="I14" s="29"/>
      <c r="J14" s="29"/>
      <c r="K14" s="29"/>
      <c r="L14" s="29"/>
      <c r="M14" s="29"/>
      <c r="N14" s="29"/>
      <c r="O14" s="29"/>
      <c r="P14" s="29"/>
      <c r="Q14" s="29"/>
      <c r="R14" s="29"/>
      <c r="S14" s="29"/>
    </row>
    <row r="15" spans="1:19" x14ac:dyDescent="0.25">
      <c r="A15" s="169" t="s">
        <v>37</v>
      </c>
      <c r="B15" s="12"/>
      <c r="C15" s="81"/>
      <c r="D15" s="12"/>
      <c r="E15" s="12"/>
      <c r="F15" s="12"/>
      <c r="G15" s="12"/>
      <c r="H15" s="12"/>
      <c r="I15" s="12"/>
      <c r="J15" s="12"/>
      <c r="K15" s="12"/>
      <c r="L15" s="12"/>
      <c r="M15" s="12"/>
      <c r="N15" s="12"/>
      <c r="O15" s="12"/>
      <c r="P15" s="12"/>
      <c r="Q15" s="12"/>
      <c r="R15" s="12"/>
      <c r="S15" s="12"/>
    </row>
    <row r="16" spans="1:19" x14ac:dyDescent="0.25">
      <c r="A16" s="153" t="s">
        <v>38</v>
      </c>
      <c r="B16" s="54"/>
      <c r="C16" s="96">
        <f>'Tabell 4.1'!C19</f>
        <v>0.56168811293264931</v>
      </c>
      <c r="D16" s="55">
        <f>'Tabell 4.1'!D19/'Tabell 4.1'!$S19*100</f>
        <v>8.0280492818058811</v>
      </c>
      <c r="E16" s="55">
        <f>'Tabell 4.1'!E19/'Tabell 4.1'!$S19*100</f>
        <v>6.896579248799684</v>
      </c>
      <c r="F16" s="55">
        <f>'Tabell 4.1'!F19/'Tabell 4.1'!$S19*100</f>
        <v>7.7227319713121449</v>
      </c>
      <c r="G16" s="55">
        <f>'Tabell 4.1'!G19/'Tabell 4.1'!$S19*100</f>
        <v>9.3630641884745724</v>
      </c>
      <c r="H16" s="55">
        <f>'Tabell 4.1'!H19/'Tabell 4.1'!$S19*100</f>
        <v>8.9080815296995919</v>
      </c>
      <c r="I16" s="55">
        <f>'Tabell 4.1'!I19/'Tabell 4.1'!$S19*100</f>
        <v>5.6214304814434932</v>
      </c>
      <c r="J16" s="55">
        <f>'Tabell 4.1'!J19/'Tabell 4.1'!$S19*100</f>
        <v>9.644435043243309</v>
      </c>
      <c r="K16" s="55">
        <f>'Tabell 4.1'!K19/'Tabell 4.1'!$S19*100</f>
        <v>15.822620620293026</v>
      </c>
      <c r="L16" s="55">
        <f>'Tabell 4.1'!L19/'Tabell 4.1'!$S19*100</f>
        <v>4.645213303054371</v>
      </c>
      <c r="M16" s="55">
        <f>'Tabell 4.1'!M19/'Tabell 4.1'!$S19*100</f>
        <v>0.2693976269062377</v>
      </c>
      <c r="N16" s="55">
        <f>'Tabell 4.1'!N19/'Tabell 4.1'!$S19*100</f>
        <v>1.131470033006198</v>
      </c>
      <c r="O16" s="55">
        <f>'Tabell 4.1'!O19/'Tabell 4.1'!$S19*100</f>
        <v>6.267984786018463</v>
      </c>
      <c r="P16" s="55">
        <f>'Tabell 4.1'!P19/'Tabell 4.1'!$S19*100</f>
        <v>4.4001612394685488</v>
      </c>
      <c r="Q16" s="55">
        <f>'Tabell 4.1'!Q19/'Tabell 4.1'!$S19*100</f>
        <v>6.3398241531934598</v>
      </c>
      <c r="R16" s="55">
        <f>'Tabell 4.1'!R19/'Tabell 4.1'!$S19*100</f>
        <v>4.9389564932810233</v>
      </c>
      <c r="S16" s="55">
        <f>'Tabell 4.1'!S19/'Tabell 4.1'!$S19*100</f>
        <v>100</v>
      </c>
    </row>
    <row r="17" spans="1:19" x14ac:dyDescent="0.25">
      <c r="A17" s="153" t="s">
        <v>39</v>
      </c>
      <c r="B17" s="50"/>
      <c r="C17" s="96">
        <f>'Tabell 4.1'!C20</f>
        <v>0.43831188706735069</v>
      </c>
      <c r="D17" s="55">
        <f>'Tabell 4.1'!D20/'Tabell 4.1'!$S20*100</f>
        <v>8.0110551577622164</v>
      </c>
      <c r="E17" s="55">
        <f>'Tabell 4.1'!E20/'Tabell 4.1'!$S20*100</f>
        <v>5.3111967896766075</v>
      </c>
      <c r="F17" s="55">
        <f>'Tabell 4.1'!F20/'Tabell 4.1'!$S20*100</f>
        <v>4.7136871508379894</v>
      </c>
      <c r="G17" s="55">
        <f>'Tabell 4.1'!G20/'Tabell 4.1'!$S20*100</f>
        <v>6.4526123219765514</v>
      </c>
      <c r="H17" s="55">
        <f>'Tabell 4.1'!H20/'Tabell 4.1'!$S20*100</f>
        <v>9.3356578015579519</v>
      </c>
      <c r="I17" s="55">
        <f>'Tabell 4.1'!I20/'Tabell 4.1'!$S20*100</f>
        <v>6.2627862144936657</v>
      </c>
      <c r="J17" s="55">
        <f>'Tabell 4.1'!J20/'Tabell 4.1'!$S20*100</f>
        <v>12.735807301912033</v>
      </c>
      <c r="K17" s="55">
        <f>'Tabell 4.1'!K20/'Tabell 4.1'!$S20*100</f>
        <v>14.10786647257849</v>
      </c>
      <c r="L17" s="55">
        <f>'Tabell 4.1'!L20/'Tabell 4.1'!$S20*100</f>
        <v>4.908922810606656</v>
      </c>
      <c r="M17" s="55">
        <f>'Tabell 4.1'!M20/'Tabell 4.1'!$S20*100</f>
        <v>0.35407978597844048</v>
      </c>
      <c r="N17" s="55">
        <f>'Tabell 4.1'!N20/'Tabell 4.1'!$S20*100</f>
        <v>1.3056692107954995</v>
      </c>
      <c r="O17" s="55">
        <f>'Tabell 4.1'!O20/'Tabell 4.1'!$S20*100</f>
        <v>7.380350538988119</v>
      </c>
      <c r="P17" s="55">
        <f>'Tabell 4.1'!P20/'Tabell 4.1'!$S20*100</f>
        <v>5.1120269100637348</v>
      </c>
      <c r="Q17" s="55">
        <f>'Tabell 4.1'!Q20/'Tabell 4.1'!$S20*100</f>
        <v>8.1659650641277857</v>
      </c>
      <c r="R17" s="55">
        <f>'Tabell 4.1'!R20/'Tabell 4.1'!$S20*100</f>
        <v>5.8423164686442677</v>
      </c>
      <c r="S17" s="55">
        <f>'Tabell 4.1'!S20/'Tabell 4.1'!$S20*100</f>
        <v>100</v>
      </c>
    </row>
    <row r="18" spans="1:19" ht="15.75" thickBot="1" x14ac:dyDescent="0.3">
      <c r="A18" s="167" t="s">
        <v>134</v>
      </c>
      <c r="B18" s="113"/>
      <c r="C18" s="69" t="s">
        <v>30</v>
      </c>
      <c r="D18" s="82">
        <f>SUMPRODUCT($C16:$C17,D16:D17)</f>
        <v>8.0206005552272455</v>
      </c>
      <c r="E18" s="82">
        <f t="shared" ref="E18" si="17">SUMPRODUCT($C16:$C17,E16:E17)</f>
        <v>6.2016872714179714</v>
      </c>
      <c r="F18" s="82">
        <f t="shared" ref="F18" si="18">SUMPRODUCT($C16:$C17,F16:F17)</f>
        <v>6.4038318577798803</v>
      </c>
      <c r="G18" s="82">
        <f t="shared" ref="G18" si="19">SUMPRODUCT($C16:$C17,G16:G17)</f>
        <v>8.0873785386511319</v>
      </c>
      <c r="H18" s="82">
        <f t="shared" ref="H18" si="20">SUMPRODUCT($C16:$C17,H16:H17)</f>
        <v>9.0954932922830523</v>
      </c>
      <c r="I18" s="82">
        <f t="shared" ref="I18" si="21">SUMPRODUCT($C16:$C17,I16:I17)</f>
        <v>5.9025443230781782</v>
      </c>
      <c r="J18" s="82">
        <f t="shared" ref="J18" si="22">SUMPRODUCT($C16:$C17,J16:J17)</f>
        <v>10.999420251568054</v>
      </c>
      <c r="K18" s="82">
        <f t="shared" ref="K18" si="23">SUMPRODUCT($C16:$C17,K16:K17)</f>
        <v>15.071023493951701</v>
      </c>
      <c r="L18" s="82">
        <f t="shared" ref="L18" si="24">SUMPRODUCT($C16:$C17,L16:L17)</f>
        <v>4.7608003149472147</v>
      </c>
      <c r="M18" s="82">
        <f t="shared" ref="M18" si="25">SUMPRODUCT($C16:$C17,M16:M17)</f>
        <v>0.30651482385011247</v>
      </c>
      <c r="N18" s="82">
        <f t="shared" ref="N18" si="26">SUMPRODUCT($C16:$C17,N16:N17)</f>
        <v>1.2078236033486076</v>
      </c>
      <c r="O18" s="82">
        <f t="shared" ref="O18" si="27">SUMPRODUCT($C16:$C17,O16:O17)</f>
        <v>6.7555479183116871</v>
      </c>
      <c r="P18" s="82">
        <f t="shared" ref="P18" si="28">SUMPRODUCT($C16:$C17,P16:P17)</f>
        <v>4.7121804248855899</v>
      </c>
      <c r="Q18" s="82">
        <f t="shared" ref="Q18" si="29">SUMPRODUCT($C16:$C17,Q16:Q17)</f>
        <v>7.1402434219159749</v>
      </c>
      <c r="R18" s="82">
        <f t="shared" ref="R18" si="30">SUMPRODUCT($C16:$C17,R16:R17)</f>
        <v>5.3349099087836027</v>
      </c>
      <c r="S18" s="82">
        <f t="shared" ref="S18" si="31">SUM(D18:R18)</f>
        <v>99.999999999999986</v>
      </c>
    </row>
    <row r="19" spans="1:19" ht="14.25" customHeight="1" x14ac:dyDescent="0.25">
      <c r="A19" s="156"/>
      <c r="B19" s="29"/>
      <c r="C19" s="72"/>
      <c r="D19" s="29"/>
      <c r="E19" s="29"/>
      <c r="F19" s="29"/>
      <c r="G19" s="29"/>
      <c r="H19" s="29"/>
      <c r="I19" s="29"/>
      <c r="J19" s="29"/>
      <c r="K19" s="29"/>
      <c r="L19" s="29"/>
      <c r="M19" s="29"/>
      <c r="N19" s="29"/>
      <c r="O19" s="29"/>
      <c r="P19" s="29"/>
      <c r="Q19" s="29"/>
      <c r="R19" s="29"/>
      <c r="S19" s="29"/>
    </row>
    <row r="20" spans="1:19" x14ac:dyDescent="0.25">
      <c r="A20" s="157" t="s">
        <v>133</v>
      </c>
      <c r="B20" s="56"/>
      <c r="C20" s="96">
        <f>'Tabell 4.1'!C23</f>
        <v>0.60564698503350234</v>
      </c>
      <c r="D20" s="56">
        <f>D13</f>
        <v>8.937415164820397</v>
      </c>
      <c r="E20" s="56">
        <f t="shared" ref="E20:S20" si="32">E13</f>
        <v>10.159124484695258</v>
      </c>
      <c r="F20" s="56">
        <f t="shared" si="32"/>
        <v>7.9657090508724755</v>
      </c>
      <c r="G20" s="56">
        <f t="shared" si="32"/>
        <v>4.1836016925639576</v>
      </c>
      <c r="H20" s="56">
        <f t="shared" si="32"/>
        <v>5.2779012708058008</v>
      </c>
      <c r="I20" s="56">
        <f t="shared" si="32"/>
        <v>5.0692796379672282</v>
      </c>
      <c r="J20" s="56">
        <f t="shared" si="32"/>
        <v>5.7019257367855385</v>
      </c>
      <c r="K20" s="56">
        <f t="shared" si="32"/>
        <v>7.1263766944653533</v>
      </c>
      <c r="L20" s="56">
        <f t="shared" si="32"/>
        <v>4.5581485118914467</v>
      </c>
      <c r="M20" s="56">
        <f t="shared" si="32"/>
        <v>5.3386218225348943</v>
      </c>
      <c r="N20" s="56">
        <f t="shared" si="32"/>
        <v>4.7086793395235</v>
      </c>
      <c r="O20" s="56">
        <f t="shared" si="32"/>
        <v>7.0902989359927364</v>
      </c>
      <c r="P20" s="56">
        <f t="shared" si="32"/>
        <v>9.9114555481535227</v>
      </c>
      <c r="Q20" s="56">
        <f t="shared" si="32"/>
        <v>8.2099238596783799</v>
      </c>
      <c r="R20" s="56">
        <f t="shared" si="32"/>
        <v>5.7615382492495026</v>
      </c>
      <c r="S20" s="56">
        <f t="shared" si="32"/>
        <v>99.999999999999986</v>
      </c>
    </row>
    <row r="21" spans="1:19" x14ac:dyDescent="0.25">
      <c r="A21" s="157" t="s">
        <v>134</v>
      </c>
      <c r="B21" s="56"/>
      <c r="C21" s="96">
        <f>'Tabell 4.1'!C24</f>
        <v>0.39435301496649766</v>
      </c>
      <c r="D21" s="56">
        <f>D18</f>
        <v>8.0206005552272455</v>
      </c>
      <c r="E21" s="56">
        <f t="shared" ref="E21:S21" si="33">E18</f>
        <v>6.2016872714179714</v>
      </c>
      <c r="F21" s="56">
        <f t="shared" si="33"/>
        <v>6.4038318577798803</v>
      </c>
      <c r="G21" s="56">
        <f t="shared" si="33"/>
        <v>8.0873785386511319</v>
      </c>
      <c r="H21" s="56">
        <f t="shared" si="33"/>
        <v>9.0954932922830523</v>
      </c>
      <c r="I21" s="56">
        <f t="shared" si="33"/>
        <v>5.9025443230781782</v>
      </c>
      <c r="J21" s="56">
        <f t="shared" si="33"/>
        <v>10.999420251568054</v>
      </c>
      <c r="K21" s="56">
        <f t="shared" si="33"/>
        <v>15.071023493951701</v>
      </c>
      <c r="L21" s="56">
        <f t="shared" si="33"/>
        <v>4.7608003149472147</v>
      </c>
      <c r="M21" s="56">
        <f t="shared" si="33"/>
        <v>0.30651482385011247</v>
      </c>
      <c r="N21" s="56">
        <f t="shared" si="33"/>
        <v>1.2078236033486076</v>
      </c>
      <c r="O21" s="56">
        <f t="shared" si="33"/>
        <v>6.7555479183116871</v>
      </c>
      <c r="P21" s="56">
        <f t="shared" si="33"/>
        <v>4.7121804248855899</v>
      </c>
      <c r="Q21" s="56">
        <f t="shared" si="33"/>
        <v>7.1402434219159749</v>
      </c>
      <c r="R21" s="56">
        <f t="shared" si="33"/>
        <v>5.3349099087836027</v>
      </c>
      <c r="S21" s="56">
        <f t="shared" si="33"/>
        <v>99.999999999999986</v>
      </c>
    </row>
    <row r="22" spans="1:19" ht="15.75" thickBot="1" x14ac:dyDescent="0.3">
      <c r="A22" s="167" t="s">
        <v>40</v>
      </c>
      <c r="B22" s="113"/>
      <c r="C22" s="82" t="s">
        <v>30</v>
      </c>
      <c r="D22" s="82">
        <f>SUMPRODUCT($C20:$C21,D20:D21)</f>
        <v>8.5758665593620051</v>
      </c>
      <c r="E22" s="82">
        <f t="shared" ref="E22" si="34">SUMPRODUCT($C20:$C21,E20:E21)</f>
        <v>8.5984971880987455</v>
      </c>
      <c r="F22" s="82">
        <f t="shared" ref="F22" si="35">SUMPRODUCT($C20:$C21,F20:F21)</f>
        <v>7.3497780707690001</v>
      </c>
      <c r="G22" s="82">
        <f t="shared" ref="G22" si="36">SUMPRODUCT($C20:$C21,G20:G21)</f>
        <v>5.7230678615748403</v>
      </c>
      <c r="H22" s="82">
        <f t="shared" ref="H22" si="37">SUMPRODUCT($C20:$C21,H20:H21)</f>
        <v>6.7833801943874015</v>
      </c>
      <c r="I22" s="82">
        <f t="shared" ref="I22" si="38">SUMPRODUCT($C20:$C21,I20:I21)</f>
        <v>5.3978800788058408</v>
      </c>
      <c r="J22" s="82">
        <f t="shared" ref="J22" si="39">SUMPRODUCT($C20:$C21,J20:J21)</f>
        <v>7.791008670458508</v>
      </c>
      <c r="K22" s="82">
        <f t="shared" ref="K22" si="40">SUMPRODUCT($C20:$C21,K20:K21)</f>
        <v>10.25937211268673</v>
      </c>
      <c r="L22" s="82">
        <f t="shared" ref="L22" si="41">SUMPRODUCT($C20:$C21,L20:L21)</f>
        <v>4.6380648614148861</v>
      </c>
      <c r="M22" s="82">
        <f t="shared" ref="M22" si="42">SUMPRODUCT($C20:$C21,M20:M21)</f>
        <v>3.3541952559695369</v>
      </c>
      <c r="N22" s="82">
        <f t="shared" ref="N22" si="43">SUMPRODUCT($C20:$C21,N20:N21)</f>
        <v>3.3281063250001734</v>
      </c>
      <c r="O22" s="82">
        <f t="shared" ref="O22" si="44">SUMPRODUCT($C20:$C21,O20:O21)</f>
        <v>6.9582888629071116</v>
      </c>
      <c r="P22" s="82">
        <f t="shared" ref="P22" si="45">SUMPRODUCT($C20:$C21,P20:P21)</f>
        <v>7.8611057276525047</v>
      </c>
      <c r="Q22" s="82">
        <f t="shared" ref="Q22" si="46">SUMPRODUCT($C20:$C21,Q20:Q21)</f>
        <v>7.788092153996093</v>
      </c>
      <c r="R22" s="82">
        <f t="shared" ref="R22" si="47">SUMPRODUCT($C20:$C21,R20:R21)</f>
        <v>5.5932960769166211</v>
      </c>
      <c r="S22" s="82">
        <f t="shared" ref="S22" si="48">SUM(D22:R22)</f>
        <v>100</v>
      </c>
    </row>
    <row r="23" spans="1:19" ht="14.25" customHeight="1" thickBot="1" x14ac:dyDescent="0.3">
      <c r="A23" s="158"/>
      <c r="B23" s="57"/>
      <c r="C23" s="97"/>
      <c r="D23" s="58"/>
      <c r="E23" s="58"/>
      <c r="F23" s="58"/>
      <c r="G23" s="58"/>
      <c r="H23" s="58"/>
      <c r="I23" s="58"/>
      <c r="J23" s="58"/>
      <c r="K23" s="58"/>
      <c r="L23" s="58"/>
      <c r="M23" s="58"/>
      <c r="N23" s="58"/>
      <c r="O23" s="58"/>
      <c r="P23" s="58"/>
      <c r="Q23" s="58"/>
      <c r="R23" s="58"/>
      <c r="S23" s="58"/>
    </row>
    <row r="24" spans="1:19" ht="14.25" customHeight="1" x14ac:dyDescent="0.25">
      <c r="A24" s="170" t="s">
        <v>2</v>
      </c>
      <c r="B24" s="207"/>
      <c r="C24" s="207"/>
      <c r="D24" s="207"/>
      <c r="E24" s="207"/>
      <c r="F24" s="207"/>
      <c r="G24" s="207"/>
      <c r="H24" s="207"/>
      <c r="I24" s="207"/>
      <c r="J24" s="207"/>
      <c r="K24" s="207"/>
      <c r="L24" s="207"/>
      <c r="M24" s="207"/>
      <c r="N24" s="207"/>
      <c r="O24" s="207"/>
      <c r="P24" s="207"/>
      <c r="Q24" s="207"/>
      <c r="R24" s="207"/>
      <c r="S24" s="207"/>
    </row>
    <row r="25" spans="1:19" ht="14.25" customHeight="1" thickBot="1" x14ac:dyDescent="0.3">
      <c r="A25" s="158"/>
      <c r="B25" s="57"/>
      <c r="C25" s="97"/>
      <c r="D25" s="58"/>
      <c r="E25" s="58"/>
      <c r="F25" s="58"/>
      <c r="G25" s="58"/>
      <c r="H25" s="58"/>
      <c r="I25" s="58"/>
      <c r="J25" s="58"/>
      <c r="K25" s="58"/>
      <c r="L25" s="58"/>
      <c r="M25" s="58"/>
      <c r="N25" s="58"/>
      <c r="O25" s="58"/>
      <c r="P25" s="58"/>
      <c r="Q25" s="58"/>
      <c r="R25" s="58"/>
      <c r="S25" s="58"/>
    </row>
    <row r="26" spans="1:19" x14ac:dyDescent="0.25">
      <c r="A26" s="207" t="s">
        <v>28</v>
      </c>
      <c r="B26" s="20"/>
      <c r="C26" s="83"/>
      <c r="D26" s="7"/>
      <c r="E26" s="7"/>
      <c r="F26" s="7"/>
      <c r="G26" s="7"/>
      <c r="H26" s="7"/>
      <c r="I26" s="7"/>
      <c r="J26" s="7"/>
      <c r="K26" s="7"/>
      <c r="L26" s="7"/>
      <c r="M26" s="7"/>
      <c r="N26" s="7"/>
      <c r="O26" s="7"/>
      <c r="P26" s="7"/>
      <c r="Q26" s="7"/>
      <c r="R26" s="7"/>
      <c r="S26" s="7"/>
    </row>
    <row r="27" spans="1:19" x14ac:dyDescent="0.25">
      <c r="A27" s="159" t="s">
        <v>141</v>
      </c>
      <c r="B27" s="140"/>
      <c r="C27" s="141">
        <v>0.01</v>
      </c>
      <c r="D27" s="142">
        <f>'Tabell 4.1'!D30/'Tabell 4.1'!$S30*100</f>
        <v>8.6145477302267359</v>
      </c>
      <c r="E27" s="142">
        <f>'Tabell 4.1'!E30/'Tabell 4.1'!$S30*100</f>
        <v>8.1475954363837673</v>
      </c>
      <c r="F27" s="142">
        <f>'Tabell 4.1'!F30/'Tabell 4.1'!$S30*100</f>
        <v>6.3688441727242102</v>
      </c>
      <c r="G27" s="142">
        <f>'Tabell 4.1'!G30/'Tabell 4.1'!$S30*100</f>
        <v>4.2146054975208198</v>
      </c>
      <c r="H27" s="142">
        <f>'Tabell 4.1'!H30/'Tabell 4.1'!$S30*100</f>
        <v>5.7334039378038799</v>
      </c>
      <c r="I27" s="142">
        <f>'Tabell 4.1'!I30/'Tabell 4.1'!$S30*100</f>
        <v>5.042603379386704</v>
      </c>
      <c r="J27" s="142">
        <f>'Tabell 4.1'!J30/'Tabell 4.1'!$S30*100</f>
        <v>8.2414672892697265</v>
      </c>
      <c r="K27" s="142">
        <f>'Tabell 4.1'!K30/'Tabell 4.1'!$S30*100</f>
        <v>7.8395032012708814</v>
      </c>
      <c r="L27" s="142">
        <f>'Tabell 4.1'!L30/'Tabell 4.1'!$S30*100</f>
        <v>5.7285899966302418</v>
      </c>
      <c r="M27" s="142">
        <f>'Tabell 4.1'!M30/'Tabell 4.1'!$S30*100</f>
        <v>4.1159197034612234</v>
      </c>
      <c r="N27" s="142">
        <f>'Tabell 4.1'!N30/'Tabell 4.1'!$S30*100</f>
        <v>5.1461031146199394</v>
      </c>
      <c r="O27" s="142">
        <f>'Tabell 4.1'!O30/'Tabell 4.1'!$S30*100</f>
        <v>7.9718865835459489</v>
      </c>
      <c r="P27" s="142">
        <f>'Tabell 4.1'!P30/'Tabell 4.1'!$S30*100</f>
        <v>8.1500024069705876</v>
      </c>
      <c r="Q27" s="142">
        <f>'Tabell 4.1'!Q30/'Tabell 4.1'!$S30*100</f>
        <v>7.9430029365041159</v>
      </c>
      <c r="R27" s="142">
        <f>'Tabell 4.1'!R30/'Tabell 4.1'!$S30*100</f>
        <v>6.7419246136812205</v>
      </c>
      <c r="S27" s="142">
        <f>'Tabell 4.1'!S30/'Tabell 4.1'!$S30*100</f>
        <v>100</v>
      </c>
    </row>
    <row r="28" spans="1:19" x14ac:dyDescent="0.25">
      <c r="A28" s="160" t="s">
        <v>142</v>
      </c>
      <c r="B28" s="59"/>
      <c r="C28" s="70">
        <v>0.03</v>
      </c>
      <c r="D28" s="60">
        <f>'Tabell 4.1'!D31/'Tabell 4.1'!$S31*100</f>
        <v>6.4113537291745457</v>
      </c>
      <c r="E28" s="60">
        <f>'Tabell 4.1'!E31/'Tabell 4.1'!$S31*100</f>
        <v>5.4021775911144729</v>
      </c>
      <c r="F28" s="60">
        <f>'Tabell 4.1'!F31/'Tabell 4.1'!$S31*100</f>
        <v>3.5470451243058183</v>
      </c>
      <c r="G28" s="60">
        <f>'Tabell 4.1'!G31/'Tabell 4.1'!$S31*100</f>
        <v>3.0852524930830629</v>
      </c>
      <c r="H28" s="60">
        <f>'Tabell 4.1'!H31/'Tabell 4.1'!$S31*100</f>
        <v>4.5621927188041163</v>
      </c>
      <c r="I28" s="60">
        <f>'Tabell 4.1'!I31/'Tabell 4.1'!$S31*100</f>
        <v>5.8420748820637352</v>
      </c>
      <c r="J28" s="60">
        <f>'Tabell 4.1'!J31/'Tabell 4.1'!$S31*100</f>
        <v>9.5244730189693261</v>
      </c>
      <c r="K28" s="60">
        <f>'Tabell 4.1'!K31/'Tabell 4.1'!$S31*100</f>
        <v>9.5324349608869614</v>
      </c>
      <c r="L28" s="60">
        <f>'Tabell 4.1'!L31/'Tabell 4.1'!$S31*100</f>
        <v>6.1028284798662398</v>
      </c>
      <c r="M28" s="60">
        <f>'Tabell 4.1'!M31/'Tabell 4.1'!$S31*100</f>
        <v>4.5602022333247083</v>
      </c>
      <c r="N28" s="60">
        <f>'Tabell 4.1'!N31/'Tabell 4.1'!$S31*100</f>
        <v>6.0013137204164098</v>
      </c>
      <c r="O28" s="60">
        <f>'Tabell 4.1'!O31/'Tabell 4.1'!$S31*100</f>
        <v>8.5053444535122118</v>
      </c>
      <c r="P28" s="60">
        <f>'Tabell 4.1'!P31/'Tabell 4.1'!$S31*100</f>
        <v>9.3592627241784268</v>
      </c>
      <c r="Q28" s="60">
        <f>'Tabell 4.1'!Q31/'Tabell 4.1'!$S31*100</f>
        <v>9.5682636995163115</v>
      </c>
      <c r="R28" s="60">
        <f>'Tabell 4.1'!R31/'Tabell 4.1'!$S31*100</f>
        <v>7.9957801707836538</v>
      </c>
      <c r="S28" s="60">
        <f>'Tabell 4.1'!S31/'Tabell 4.1'!$S31*100</f>
        <v>100</v>
      </c>
    </row>
    <row r="29" spans="1:19" x14ac:dyDescent="0.25">
      <c r="A29" s="160" t="s">
        <v>143</v>
      </c>
      <c r="B29" s="59"/>
      <c r="C29" s="70">
        <v>0.06</v>
      </c>
      <c r="D29" s="60">
        <f>'Tabell 4.1'!D32/'Tabell 4.1'!$S32*100</f>
        <v>5.103006954193738</v>
      </c>
      <c r="E29" s="60">
        <f>'Tabell 4.1'!E32/'Tabell 4.1'!$S32*100</f>
        <v>4.3259655881680761</v>
      </c>
      <c r="F29" s="60">
        <f>'Tabell 4.1'!F32/'Tabell 4.1'!$S32*100</f>
        <v>2.7490286982924679</v>
      </c>
      <c r="G29" s="60">
        <f>'Tabell 4.1'!G32/'Tabell 4.1'!$S32*100</f>
        <v>2.7294394201573668</v>
      </c>
      <c r="H29" s="60">
        <f>'Tabell 4.1'!H32/'Tabell 4.1'!$S32*100</f>
        <v>4.8124326618564108</v>
      </c>
      <c r="I29" s="60">
        <f>'Tabell 4.1'!I32/'Tabell 4.1'!$S32*100</f>
        <v>5.5600901106794209</v>
      </c>
      <c r="J29" s="60">
        <f>'Tabell 4.1'!J32/'Tabell 4.1'!$S32*100</f>
        <v>9.536713572104869</v>
      </c>
      <c r="K29" s="60">
        <f>'Tabell 4.1'!K32/'Tabell 4.1'!$S32*100</f>
        <v>9.6085409252669027</v>
      </c>
      <c r="L29" s="60">
        <f>'Tabell 4.1'!L32/'Tabell 4.1'!$S32*100</f>
        <v>5.6351823435306407</v>
      </c>
      <c r="M29" s="60">
        <f>'Tabell 4.1'!M32/'Tabell 4.1'!$S32*100</f>
        <v>5.1323908713963888</v>
      </c>
      <c r="N29" s="60">
        <f>'Tabell 4.1'!N32/'Tabell 4.1'!$S32*100</f>
        <v>7.7736785399458022</v>
      </c>
      <c r="O29" s="60">
        <f>'Tabell 4.1'!O32/'Tabell 4.1'!$S32*100</f>
        <v>9.1579875281595875</v>
      </c>
      <c r="P29" s="60">
        <f>'Tabell 4.1'!P32/'Tabell 4.1'!$S32*100</f>
        <v>8.9490352280518461</v>
      </c>
      <c r="Q29" s="60">
        <f>'Tabell 4.1'!Q32/'Tabell 4.1'!$S32*100</f>
        <v>9.6901629174964903</v>
      </c>
      <c r="R29" s="60">
        <f>'Tabell 4.1'!R32/'Tabell 4.1'!$S32*100</f>
        <v>9.2363446406999916</v>
      </c>
      <c r="S29" s="60">
        <f>'Tabell 4.1'!S32/'Tabell 4.1'!$S32*100</f>
        <v>100</v>
      </c>
    </row>
    <row r="30" spans="1:19" x14ac:dyDescent="0.25">
      <c r="A30" s="160" t="s">
        <v>144</v>
      </c>
      <c r="B30" s="59"/>
      <c r="C30" s="70">
        <v>0.24</v>
      </c>
      <c r="D30" s="60">
        <f>'Tabell 4.1'!D33/'Tabell 4.1'!$S33*100</f>
        <v>10.458448354981734</v>
      </c>
      <c r="E30" s="60">
        <f>'Tabell 4.1'!E33/'Tabell 4.1'!$S33*100</f>
        <v>7.3929775997190843</v>
      </c>
      <c r="F30" s="60">
        <f>'Tabell 4.1'!F33/'Tabell 4.1'!$S33*100</f>
        <v>5.2142983144964132</v>
      </c>
      <c r="G30" s="60">
        <f>'Tabell 4.1'!G33/'Tabell 4.1'!$S33*100</f>
        <v>2.9280655962504212</v>
      </c>
      <c r="H30" s="60">
        <f>'Tabell 4.1'!H33/'Tabell 4.1'!$S33*100</f>
        <v>3.4729077485322986</v>
      </c>
      <c r="I30" s="60">
        <f>'Tabell 4.1'!I33/'Tabell 4.1'!$S33*100</f>
        <v>1.4760777785625159</v>
      </c>
      <c r="J30" s="60">
        <f>'Tabell 4.1'!J33/'Tabell 4.1'!$S33*100</f>
        <v>2.0937763416254276</v>
      </c>
      <c r="K30" s="60">
        <f>'Tabell 4.1'!K33/'Tabell 4.1'!$S33*100</f>
        <v>2.1000396602360372</v>
      </c>
      <c r="L30" s="60">
        <f>'Tabell 4.1'!L33/'Tabell 4.1'!$S33*100</f>
        <v>6.9156251136387317</v>
      </c>
      <c r="M30" s="60">
        <f>'Tabell 4.1'!M33/'Tabell 4.1'!$S33*100</f>
        <v>9.2783553217547698</v>
      </c>
      <c r="N30" s="60">
        <f>'Tabell 4.1'!N33/'Tabell 4.1'!$S33*100</f>
        <v>11.253485558598451</v>
      </c>
      <c r="O30" s="60">
        <f>'Tabell 4.1'!O33/'Tabell 4.1'!$S33*100</f>
        <v>13.58825303636225</v>
      </c>
      <c r="P30" s="60">
        <f>'Tabell 4.1'!P33/'Tabell 4.1'!$S33*100</f>
        <v>6.7713514310856873</v>
      </c>
      <c r="Q30" s="60">
        <f>'Tabell 4.1'!Q33/'Tabell 4.1'!$S33*100</f>
        <v>3.845466477029241</v>
      </c>
      <c r="R30" s="60">
        <f>'Tabell 4.1'!R33/'Tabell 4.1'!$S33*100</f>
        <v>13.210871667126934</v>
      </c>
      <c r="S30" s="60">
        <f>'Tabell 4.1'!S33/'Tabell 4.1'!$S33*100</f>
        <v>100</v>
      </c>
    </row>
    <row r="31" spans="1:19" x14ac:dyDescent="0.25">
      <c r="A31" s="160" t="s">
        <v>145</v>
      </c>
      <c r="B31" s="59"/>
      <c r="C31" s="70">
        <v>0.08</v>
      </c>
      <c r="D31" s="60">
        <f>'Tabell 4.1'!D36/'Tabell 4.1'!$S36*100</f>
        <v>14.085667215815487</v>
      </c>
      <c r="E31" s="60">
        <f>'Tabell 4.1'!E36/'Tabell 4.1'!$S36*100</f>
        <v>8.2372322899505761</v>
      </c>
      <c r="F31" s="60">
        <f>'Tabell 4.1'!F36/'Tabell 4.1'!$S36*100</f>
        <v>5.8484349258649093</v>
      </c>
      <c r="G31" s="60">
        <f>'Tabell 4.1'!G36/'Tabell 4.1'!$S36*100</f>
        <v>3.1301482701812189</v>
      </c>
      <c r="H31" s="60">
        <f>'Tabell 4.1'!H36/'Tabell 4.1'!$S36*100</f>
        <v>3.7891268533772648</v>
      </c>
      <c r="I31" s="60">
        <f>'Tabell 4.1'!I36/'Tabell 4.1'!$S36*100</f>
        <v>2.3064250411861615</v>
      </c>
      <c r="J31" s="60">
        <f>'Tabell 4.1'!J36/'Tabell 4.1'!$S36*100</f>
        <v>3.8714991762767705</v>
      </c>
      <c r="K31" s="60">
        <f>'Tabell 4.1'!K36/'Tabell 4.1'!$S36*100</f>
        <v>4.1186161449752881</v>
      </c>
      <c r="L31" s="60">
        <f>'Tabell 4.1'!L36/'Tabell 4.1'!$S36*100</f>
        <v>8.0724876441515647</v>
      </c>
      <c r="M31" s="60">
        <f>'Tabell 4.1'!M36/'Tabell 4.1'!$S36*100</f>
        <v>4.6952224052718288</v>
      </c>
      <c r="N31" s="60">
        <f>'Tabell 4.1'!N36/'Tabell 4.1'!$S36*100</f>
        <v>7.495881383855024</v>
      </c>
      <c r="O31" s="60">
        <f>'Tabell 4.1'!O36/'Tabell 4.1'!$S36*100</f>
        <v>10.873146622734762</v>
      </c>
      <c r="P31" s="60">
        <f>'Tabell 4.1'!P36/'Tabell 4.1'!$S36*100</f>
        <v>6.0131795716639207</v>
      </c>
      <c r="Q31" s="60">
        <f>'Tabell 4.1'!Q36/'Tabell 4.1'!$S36*100</f>
        <v>4.5304777594728174</v>
      </c>
      <c r="R31" s="60">
        <f>'Tabell 4.1'!R36/'Tabell 4.1'!$S36*100</f>
        <v>12.932454695222406</v>
      </c>
      <c r="S31" s="60">
        <f>'Tabell 4.1'!S36/'Tabell 4.1'!$S36*100</f>
        <v>100</v>
      </c>
    </row>
    <row r="32" spans="1:19" x14ac:dyDescent="0.25">
      <c r="A32" s="160" t="s">
        <v>146</v>
      </c>
      <c r="B32" s="59"/>
      <c r="C32" s="70">
        <v>0.1</v>
      </c>
      <c r="D32" s="60">
        <f>'Tabell 4.1'!D37/'Tabell 4.1'!$S37*100</f>
        <v>9.8306001081275909</v>
      </c>
      <c r="E32" s="60">
        <f>'Tabell 4.1'!E37/'Tabell 4.1'!$S37*100</f>
        <v>8.8574517931158763</v>
      </c>
      <c r="F32" s="60">
        <f>'Tabell 4.1'!F37/'Tabell 4.1'!$S37*100</f>
        <v>4.9468372679762123</v>
      </c>
      <c r="G32" s="60">
        <f>'Tabell 4.1'!G37/'Tabell 4.1'!$S37*100</f>
        <v>5.2802306721931886</v>
      </c>
      <c r="H32" s="60">
        <f>'Tabell 4.1'!H37/'Tabell 4.1'!$S37*100</f>
        <v>5.4694539556676878</v>
      </c>
      <c r="I32" s="60">
        <f>'Tabell 4.1'!I37/'Tabell 4.1'!$S37*100</f>
        <v>2.7122003964678321</v>
      </c>
      <c r="J32" s="60">
        <f>'Tabell 4.1'!J37/'Tabell 4.1'!$S37*100</f>
        <v>3.0005406379527844</v>
      </c>
      <c r="K32" s="60">
        <f>'Tabell 4.1'!K37/'Tabell 4.1'!$S37*100</f>
        <v>5.1811137141827359</v>
      </c>
      <c r="L32" s="60">
        <f>'Tabell 4.1'!L37/'Tabell 4.1'!$S37*100</f>
        <v>6.7489637772571633</v>
      </c>
      <c r="M32" s="60">
        <f>'Tabell 4.1'!M37/'Tabell 4.1'!$S37*100</f>
        <v>6.4245810055865924</v>
      </c>
      <c r="N32" s="60">
        <f>'Tabell 4.1'!N37/'Tabell 4.1'!$S37*100</f>
        <v>9.4251216435393754</v>
      </c>
      <c r="O32" s="60">
        <f>'Tabell 4.1'!O37/'Tabell 4.1'!$S37*100</f>
        <v>12.353577221120924</v>
      </c>
      <c r="P32" s="60">
        <f>'Tabell 4.1'!P37/'Tabell 4.1'!$S37*100</f>
        <v>5.9470174806271396</v>
      </c>
      <c r="Q32" s="60">
        <f>'Tabell 4.1'!Q37/'Tabell 4.1'!$S37*100</f>
        <v>3.9016038925932599</v>
      </c>
      <c r="R32" s="60">
        <f>'Tabell 4.1'!R37/'Tabell 4.1'!$S37*100</f>
        <v>9.9207064335916382</v>
      </c>
      <c r="S32" s="60">
        <f>'Tabell 4.1'!S37/'Tabell 4.1'!$S37*100</f>
        <v>100</v>
      </c>
    </row>
    <row r="33" spans="1:19" x14ac:dyDescent="0.25">
      <c r="A33" s="160" t="s">
        <v>147</v>
      </c>
      <c r="B33" s="59"/>
      <c r="C33" s="70">
        <v>0.2</v>
      </c>
      <c r="D33" s="60">
        <f>'Tabell 4.1'!D38/'Tabell 4.1'!$S38*100</f>
        <v>10.872774641771603</v>
      </c>
      <c r="E33" s="60">
        <f>'Tabell 4.1'!E38/'Tabell 4.1'!$S38*100</f>
        <v>6.9561441597915756</v>
      </c>
      <c r="F33" s="60">
        <f>'Tabell 4.1'!F38/'Tabell 4.1'!$S38*100</f>
        <v>4.3334780720798962</v>
      </c>
      <c r="G33" s="60">
        <f>'Tabell 4.1'!G38/'Tabell 4.1'!$S38*100</f>
        <v>2.2101606600086843</v>
      </c>
      <c r="H33" s="60">
        <f>'Tabell 4.1'!H38/'Tabell 4.1'!$S38*100</f>
        <v>2.7659574468085104</v>
      </c>
      <c r="I33" s="60">
        <f>'Tabell 4.1'!I38/'Tabell 4.1'!$S38*100</f>
        <v>1.4198871037776812</v>
      </c>
      <c r="J33" s="60">
        <f>'Tabell 4.1'!J38/'Tabell 4.1'!$S38*100</f>
        <v>1.6152844116369951</v>
      </c>
      <c r="K33" s="60">
        <f>'Tabell 4.1'!K38/'Tabell 4.1'!$S38*100</f>
        <v>2.1623968736430745</v>
      </c>
      <c r="L33" s="60">
        <f>'Tabell 4.1'!L38/'Tabell 4.1'!$S38*100</f>
        <v>8.1676074685193214</v>
      </c>
      <c r="M33" s="60">
        <f>'Tabell 4.1'!M38/'Tabell 4.1'!$S38*100</f>
        <v>8.4411636995223631</v>
      </c>
      <c r="N33" s="60">
        <f>'Tabell 4.1'!N38/'Tabell 4.1'!$S38*100</f>
        <v>12.318714719930526</v>
      </c>
      <c r="O33" s="60">
        <f>'Tabell 4.1'!O38/'Tabell 4.1'!$S38*100</f>
        <v>16.81719496309162</v>
      </c>
      <c r="P33" s="60">
        <f>'Tabell 4.1'!P38/'Tabell 4.1'!$S38*100</f>
        <v>6.5132435953104642</v>
      </c>
      <c r="Q33" s="60">
        <f>'Tabell 4.1'!Q38/'Tabell 4.1'!$S38*100</f>
        <v>2.5922709509335649</v>
      </c>
      <c r="R33" s="60">
        <f>'Tabell 4.1'!R38/'Tabell 4.1'!$S38*100</f>
        <v>12.813721233174121</v>
      </c>
      <c r="S33" s="60">
        <f>'Tabell 4.1'!S38/'Tabell 4.1'!$S38*100</f>
        <v>100</v>
      </c>
    </row>
    <row r="34" spans="1:19" x14ac:dyDescent="0.25">
      <c r="A34" s="160" t="s">
        <v>148</v>
      </c>
      <c r="B34" s="59"/>
      <c r="C34" s="70">
        <v>0.14000000000000001</v>
      </c>
      <c r="D34" s="60">
        <f>'Tabell 4.1'!D39/'Tabell 4.1'!$S39*100</f>
        <v>16.883963494132985</v>
      </c>
      <c r="E34" s="60">
        <f>'Tabell 4.1'!E39/'Tabell 4.1'!$S39*100</f>
        <v>12.233811386353759</v>
      </c>
      <c r="F34" s="60">
        <f>'Tabell 4.1'!F39/'Tabell 4.1'!$S39*100</f>
        <v>17.45980008691873</v>
      </c>
      <c r="G34" s="60">
        <f>'Tabell 4.1'!G39/'Tabell 4.1'!$S39*100</f>
        <v>3.867883528900478</v>
      </c>
      <c r="H34" s="60">
        <f>'Tabell 4.1'!H39/'Tabell 4.1'!$S39*100</f>
        <v>4.4763146458061707</v>
      </c>
      <c r="I34" s="60">
        <f>'Tabell 4.1'!I39/'Tabell 4.1'!$S39*100</f>
        <v>2.5858322468491961</v>
      </c>
      <c r="J34" s="60">
        <f>'Tabell 4.1'!J39/'Tabell 4.1'!$S39*100</f>
        <v>3.3572359843546282</v>
      </c>
      <c r="K34" s="60">
        <f>'Tabell 4.1'!K39/'Tabell 4.1'!$S39*100</f>
        <v>3.6831812255541068</v>
      </c>
      <c r="L34" s="60">
        <f>'Tabell 4.1'!L39/'Tabell 4.1'!$S39*100</f>
        <v>2.6836158192090394</v>
      </c>
      <c r="M34" s="60">
        <f>'Tabell 4.1'!M39/'Tabell 4.1'!$S39*100</f>
        <v>4.1395045632333769</v>
      </c>
      <c r="N34" s="60">
        <f>'Tabell 4.1'!N39/'Tabell 4.1'!$S39*100</f>
        <v>5.9213385484571921</v>
      </c>
      <c r="O34" s="60">
        <f>'Tabell 4.1'!O39/'Tabell 4.1'!$S39*100</f>
        <v>7.1707953063885261</v>
      </c>
      <c r="P34" s="60">
        <f>'Tabell 4.1'!P39/'Tabell 4.1'!$S39*100</f>
        <v>6.605823554976098</v>
      </c>
      <c r="Q34" s="60">
        <f>'Tabell 4.1'!Q39/'Tabell 4.1'!$S39*100</f>
        <v>4.1177748804867447</v>
      </c>
      <c r="R34" s="60">
        <f>'Tabell 4.1'!R39/'Tabell 4.1'!$S39*100</f>
        <v>4.8131247283789653</v>
      </c>
      <c r="S34" s="60">
        <f>'Tabell 4.1'!S39/'Tabell 4.1'!$S39*100</f>
        <v>100</v>
      </c>
    </row>
    <row r="35" spans="1:19" x14ac:dyDescent="0.25">
      <c r="A35" s="160" t="s">
        <v>149</v>
      </c>
      <c r="B35" s="59"/>
      <c r="C35" s="70">
        <v>0.06</v>
      </c>
      <c r="D35" s="60">
        <f>'Tabell 4.1'!D40/'Tabell 4.1'!$S40*100</f>
        <v>12.564322469982848</v>
      </c>
      <c r="E35" s="60">
        <f>'Tabell 4.1'!E40/'Tabell 4.1'!$S40*100</f>
        <v>9.2838765008576321</v>
      </c>
      <c r="F35" s="60">
        <f>'Tabell 4.1'!F40/'Tabell 4.1'!$S40*100</f>
        <v>5.3709262435677534</v>
      </c>
      <c r="G35" s="60">
        <f>'Tabell 4.1'!G40/'Tabell 4.1'!$S40*100</f>
        <v>3.7843053173241854</v>
      </c>
      <c r="H35" s="60">
        <f>'Tabell 4.1'!H40/'Tabell 4.1'!$S40*100</f>
        <v>4.7384219554030871</v>
      </c>
      <c r="I35" s="60">
        <f>'Tabell 4.1'!I40/'Tabell 4.1'!$S40*100</f>
        <v>1.7688679245283019</v>
      </c>
      <c r="J35" s="60">
        <f>'Tabell 4.1'!J40/'Tabell 4.1'!$S40*100</f>
        <v>2.7551457975986278</v>
      </c>
      <c r="K35" s="60">
        <f>'Tabell 4.1'!K40/'Tabell 4.1'!$S40*100</f>
        <v>3.4626929674099487</v>
      </c>
      <c r="L35" s="60">
        <f>'Tabell 4.1'!L40/'Tabell 4.1'!$S40*100</f>
        <v>7.3220411663807896</v>
      </c>
      <c r="M35" s="60">
        <f>'Tabell 4.1'!M40/'Tabell 4.1'!$S40*100</f>
        <v>6.3143224699828471</v>
      </c>
      <c r="N35" s="60">
        <f>'Tabell 4.1'!N40/'Tabell 4.1'!$S40*100</f>
        <v>9.2838765008576321</v>
      </c>
      <c r="O35" s="60">
        <f>'Tabell 4.1'!O40/'Tabell 4.1'!$S40*100</f>
        <v>11.803173241852488</v>
      </c>
      <c r="P35" s="60">
        <f>'Tabell 4.1'!P40/'Tabell 4.1'!$S40*100</f>
        <v>6.0999142367066899</v>
      </c>
      <c r="Q35" s="60">
        <f>'Tabell 4.1'!Q40/'Tabell 4.1'!$S40*100</f>
        <v>3.891509433962264</v>
      </c>
      <c r="R35" s="60">
        <f>'Tabell 4.1'!R40/'Tabell 4.1'!$S40*100</f>
        <v>11.556603773584905</v>
      </c>
      <c r="S35" s="60">
        <f>'Tabell 4.1'!S40/'Tabell 4.1'!$S40*100</f>
        <v>100</v>
      </c>
    </row>
    <row r="36" spans="1:19" x14ac:dyDescent="0.25">
      <c r="A36" s="160" t="s">
        <v>150</v>
      </c>
      <c r="B36" s="59"/>
      <c r="C36" s="70">
        <v>0.05</v>
      </c>
      <c r="D36" s="60">
        <f>'Tabell 4.1'!D41/'Tabell 4.1'!$S41*100</f>
        <v>7.6411960132890364</v>
      </c>
      <c r="E36" s="60">
        <f>'Tabell 4.1'!E41/'Tabell 4.1'!$S41*100</f>
        <v>5.8139534883720927</v>
      </c>
      <c r="F36" s="60">
        <f>'Tabell 4.1'!F41/'Tabell 4.1'!$S41*100</f>
        <v>2.823920265780731</v>
      </c>
      <c r="G36" s="60">
        <f>'Tabell 4.1'!G41/'Tabell 4.1'!$S41*100</f>
        <v>3.0730897009966776</v>
      </c>
      <c r="H36" s="60">
        <f>'Tabell 4.1'!H41/'Tabell 4.1'!$S41*100</f>
        <v>3.6544850498338874</v>
      </c>
      <c r="I36" s="60">
        <f>'Tabell 4.1'!I41/'Tabell 4.1'!$S41*100</f>
        <v>3.322259136212625</v>
      </c>
      <c r="J36" s="60">
        <f>'Tabell 4.1'!J41/'Tabell 4.1'!$S41*100</f>
        <v>5.1495016611295679</v>
      </c>
      <c r="K36" s="60">
        <f>'Tabell 4.1'!K41/'Tabell 4.1'!$S41*100</f>
        <v>5.5647840531561457</v>
      </c>
      <c r="L36" s="60">
        <f>'Tabell 4.1'!L41/'Tabell 4.1'!$S41*100</f>
        <v>6.3122923588039868</v>
      </c>
      <c r="M36" s="60">
        <f>'Tabell 4.1'!M41/'Tabell 4.1'!$S41*100</f>
        <v>7.6411960132890364</v>
      </c>
      <c r="N36" s="60">
        <f>'Tabell 4.1'!N41/'Tabell 4.1'!$S41*100</f>
        <v>9.5514950166112964</v>
      </c>
      <c r="O36" s="60">
        <f>'Tabell 4.1'!O41/'Tabell 4.1'!$S41*100</f>
        <v>11.295681063122924</v>
      </c>
      <c r="P36" s="60">
        <f>'Tabell 4.1'!P41/'Tabell 4.1'!$S41*100</f>
        <v>8.8870431893687716</v>
      </c>
      <c r="Q36" s="60">
        <f>'Tabell 4.1'!Q41/'Tabell 4.1'!$S41*100</f>
        <v>7.5581395348837201</v>
      </c>
      <c r="R36" s="60">
        <f>'Tabell 4.1'!R41/'Tabell 4.1'!$S41*100</f>
        <v>11.710963455149502</v>
      </c>
      <c r="S36" s="60">
        <f>'Tabell 4.1'!S41/'Tabell 4.1'!$S41*100</f>
        <v>100</v>
      </c>
    </row>
    <row r="37" spans="1:19" x14ac:dyDescent="0.25">
      <c r="A37" s="160" t="s">
        <v>151</v>
      </c>
      <c r="B37" s="59"/>
      <c r="C37" s="70">
        <v>0.03</v>
      </c>
      <c r="D37" s="60">
        <f>'Tabell 4.1'!D42/'Tabell 4.1'!$S42*100</f>
        <v>11.91207370292549</v>
      </c>
      <c r="E37" s="60">
        <f>'Tabell 4.1'!E42/'Tabell 4.1'!$S42*100</f>
        <v>10.958461289801196</v>
      </c>
      <c r="F37" s="60">
        <f>'Tabell 4.1'!F42/'Tabell 4.1'!$S42*100</f>
        <v>7.6127363827379986</v>
      </c>
      <c r="G37" s="60">
        <f>'Tabell 4.1'!G42/'Tabell 4.1'!$S42*100</f>
        <v>6.9177307257152094</v>
      </c>
      <c r="H37" s="60">
        <f>'Tabell 4.1'!H42/'Tabell 4.1'!$S42*100</f>
        <v>7.6288993049943423</v>
      </c>
      <c r="I37" s="60">
        <f>'Tabell 4.1'!I42/'Tabell 4.1'!$S42*100</f>
        <v>2.392112493938904</v>
      </c>
      <c r="J37" s="60">
        <f>'Tabell 4.1'!J42/'Tabell 4.1'!$S42*100</f>
        <v>4.1861968643930823</v>
      </c>
      <c r="K37" s="60">
        <f>'Tabell 4.1'!K42/'Tabell 4.1'!$S42*100</f>
        <v>5.3176014223371588</v>
      </c>
      <c r="L37" s="60">
        <f>'Tabell 4.1'!L42/'Tabell 4.1'!$S42*100</f>
        <v>4.9620171326975919</v>
      </c>
      <c r="M37" s="60">
        <f>'Tabell 4.1'!M42/'Tabell 4.1'!$S42*100</f>
        <v>5.3822531113625347</v>
      </c>
      <c r="N37" s="60">
        <f>'Tabell 4.1'!N42/'Tabell 4.1'!$S42*100</f>
        <v>5.7055115564894132</v>
      </c>
      <c r="O37" s="60">
        <f>'Tabell 4.1'!O42/'Tabell 4.1'!$S42*100</f>
        <v>8.921933085501859</v>
      </c>
      <c r="P37" s="60">
        <f>'Tabell 4.1'!P42/'Tabell 4.1'!$S42*100</f>
        <v>6.5136576693066104</v>
      </c>
      <c r="Q37" s="60">
        <f>'Tabell 4.1'!Q42/'Tabell 4.1'!$S42*100</f>
        <v>5.0589946662356553</v>
      </c>
      <c r="R37" s="60">
        <f>'Tabell 4.1'!R42/'Tabell 4.1'!$S42*100</f>
        <v>6.5298205915629541</v>
      </c>
      <c r="S37" s="60">
        <f>'Tabell 4.1'!S42/'Tabell 4.1'!$S42*100</f>
        <v>100</v>
      </c>
    </row>
    <row r="38" spans="1:19" x14ac:dyDescent="0.25">
      <c r="A38" s="212" t="s">
        <v>135</v>
      </c>
      <c r="B38" s="213"/>
      <c r="C38" s="214" t="s">
        <v>30</v>
      </c>
      <c r="D38" s="215">
        <f>SUMPRODUCT($C27:$C37,D27:D37)</f>
        <v>11.236198677186866</v>
      </c>
      <c r="E38" s="215">
        <f t="shared" ref="E38:R38" si="49">SUMPRODUCT($C27:$C37,E27:E37)</f>
        <v>8.1025841330395103</v>
      </c>
      <c r="F38" s="215">
        <f t="shared" si="49"/>
        <v>6.5519329396697605</v>
      </c>
      <c r="G38" s="215">
        <f t="shared" si="49"/>
        <v>3.3514212188196049</v>
      </c>
      <c r="H38" s="215">
        <f t="shared" si="49"/>
        <v>4.0422912728785247</v>
      </c>
      <c r="I38" s="215">
        <f t="shared" si="49"/>
        <v>2.3592887391081443</v>
      </c>
      <c r="J38" s="215">
        <f t="shared" si="49"/>
        <v>3.3940716546568273</v>
      </c>
      <c r="K38" s="215">
        <f t="shared" si="49"/>
        <v>3.886144287506986</v>
      </c>
      <c r="L38" s="215">
        <f t="shared" si="49"/>
        <v>6.4719524218023698</v>
      </c>
      <c r="M38" s="215">
        <f t="shared" si="49"/>
        <v>6.9209400074811311</v>
      </c>
      <c r="N38" s="215">
        <f t="shared" si="49"/>
        <v>9.439443392628224</v>
      </c>
      <c r="O38" s="215">
        <f t="shared" si="49"/>
        <v>12.158731407533283</v>
      </c>
      <c r="P38" s="215">
        <f t="shared" si="49"/>
        <v>6.8333212372433474</v>
      </c>
      <c r="Q38" s="215">
        <f t="shared" si="49"/>
        <v>4.4815083361283374</v>
      </c>
      <c r="R38" s="215">
        <f t="shared" si="49"/>
        <v>10.77017027431708</v>
      </c>
      <c r="S38" s="215">
        <f>SUM(D38:R38)</f>
        <v>100.00000000000001</v>
      </c>
    </row>
    <row r="39" spans="1:19" ht="14.25" customHeight="1" x14ac:dyDescent="0.25">
      <c r="A39" s="156"/>
      <c r="B39" s="29"/>
      <c r="C39" s="72"/>
      <c r="D39" s="29"/>
      <c r="E39" s="29"/>
      <c r="F39" s="29"/>
      <c r="G39" s="29"/>
      <c r="H39" s="29"/>
      <c r="I39" s="29"/>
      <c r="J39" s="29"/>
      <c r="K39" s="29"/>
      <c r="L39" s="29"/>
      <c r="M39" s="29"/>
      <c r="N39" s="29"/>
      <c r="O39" s="29"/>
      <c r="P39" s="29"/>
      <c r="Q39" s="29"/>
      <c r="R39" s="29"/>
      <c r="S39" s="29"/>
    </row>
    <row r="40" spans="1:19" x14ac:dyDescent="0.25">
      <c r="A40" s="161" t="str">
        <f>'Tabell 4.1'!A45</f>
        <v>Kriterienøkkel FO2B Barnevern</v>
      </c>
      <c r="B40" s="62"/>
      <c r="C40" s="73">
        <v>0.8</v>
      </c>
      <c r="D40" s="63">
        <f>'Tabell 4.1'!D45</f>
        <v>11.236198677186868</v>
      </c>
      <c r="E40" s="63">
        <f>'Tabell 4.1'!E45</f>
        <v>8.1025841330395121</v>
      </c>
      <c r="F40" s="63">
        <f>'Tabell 4.1'!F45</f>
        <v>6.5519329396697623</v>
      </c>
      <c r="G40" s="63">
        <f>'Tabell 4.1'!G45</f>
        <v>3.3514212188196044</v>
      </c>
      <c r="H40" s="63">
        <f>'Tabell 4.1'!H45</f>
        <v>4.0422912728785239</v>
      </c>
      <c r="I40" s="63">
        <f>'Tabell 4.1'!I45</f>
        <v>2.3592887391081443</v>
      </c>
      <c r="J40" s="63">
        <f>'Tabell 4.1'!J45</f>
        <v>3.3940716546568273</v>
      </c>
      <c r="K40" s="63">
        <f>'Tabell 4.1'!K45</f>
        <v>3.886144287506986</v>
      </c>
      <c r="L40" s="63">
        <f>'Tabell 4.1'!L45</f>
        <v>6.4719524218023698</v>
      </c>
      <c r="M40" s="63">
        <f>'Tabell 4.1'!M45</f>
        <v>6.9209400074811303</v>
      </c>
      <c r="N40" s="63">
        <f>'Tabell 4.1'!N45</f>
        <v>9.439443392628224</v>
      </c>
      <c r="O40" s="63">
        <f>'Tabell 4.1'!O45</f>
        <v>12.158731407533283</v>
      </c>
      <c r="P40" s="63">
        <f>'Tabell 4.1'!P45</f>
        <v>6.8333212372433465</v>
      </c>
      <c r="Q40" s="63">
        <f>'Tabell 4.1'!Q45</f>
        <v>4.4815083361283383</v>
      </c>
      <c r="R40" s="63">
        <f>'Tabell 4.1'!R45</f>
        <v>10.770170274317078</v>
      </c>
      <c r="S40" s="63">
        <v>100.00000000000001</v>
      </c>
    </row>
    <row r="41" spans="1:19" x14ac:dyDescent="0.25">
      <c r="A41" s="161" t="str">
        <f>'Tabell 4.1'!A46</f>
        <v>Regnskapsandeler 2017 FO2B Barnevern</v>
      </c>
      <c r="B41" s="62"/>
      <c r="C41" s="73">
        <v>0.2</v>
      </c>
      <c r="D41" s="63">
        <f>'Tabell 4.1'!D46</f>
        <v>10.303112401778456</v>
      </c>
      <c r="E41" s="63">
        <f>'Tabell 4.1'!E46</f>
        <v>7.3241260373128503</v>
      </c>
      <c r="F41" s="63">
        <f>'Tabell 4.1'!F46</f>
        <v>6.4209184808071109</v>
      </c>
      <c r="G41" s="63">
        <f>'Tabell 4.1'!G46</f>
        <v>3.8611595589494674</v>
      </c>
      <c r="H41" s="63">
        <f>'Tabell 4.1'!H46</f>
        <v>3.6317501051332726</v>
      </c>
      <c r="I41" s="63">
        <f>'Tabell 4.1'!I46</f>
        <v>1.3666241630595133</v>
      </c>
      <c r="J41" s="63">
        <f>'Tabell 4.1'!J46</f>
        <v>4.8749415293514495</v>
      </c>
      <c r="K41" s="63">
        <f>'Tabell 4.1'!K46</f>
        <v>2.4689901655208586</v>
      </c>
      <c r="L41" s="63">
        <f>'Tabell 4.1'!L46</f>
        <v>4.0895715522789189</v>
      </c>
      <c r="M41" s="63">
        <f>'Tabell 4.1'!M46</f>
        <v>7.7791392351496595</v>
      </c>
      <c r="N41" s="63">
        <f>'Tabell 4.1'!N46</f>
        <v>7.7187714137249523</v>
      </c>
      <c r="O41" s="63">
        <f>'Tabell 4.1'!O46</f>
        <v>12.625117658729188</v>
      </c>
      <c r="P41" s="63">
        <f>'Tabell 4.1'!P46</f>
        <v>10.193823163108492</v>
      </c>
      <c r="Q41" s="63">
        <f>'Tabell 4.1'!Q46</f>
        <v>4.8812842621654182</v>
      </c>
      <c r="R41" s="63">
        <f>'Tabell 4.1'!R46</f>
        <v>12.460670272930397</v>
      </c>
      <c r="S41" s="63">
        <f t="shared" ref="S41" si="50">S38</f>
        <v>100.00000000000001</v>
      </c>
    </row>
    <row r="42" spans="1:19" x14ac:dyDescent="0.25">
      <c r="A42" s="212" t="s">
        <v>35</v>
      </c>
      <c r="B42" s="213"/>
      <c r="C42" s="214" t="s">
        <v>30</v>
      </c>
      <c r="D42" s="215">
        <f>SUMPRODUCT($C40:$C41,D40:D41)</f>
        <v>11.049581422105186</v>
      </c>
      <c r="E42" s="215">
        <f t="shared" ref="E42:R42" si="51">SUMPRODUCT($C40:$C41,E40:E41)</f>
        <v>7.9468925138941797</v>
      </c>
      <c r="F42" s="215">
        <f t="shared" si="51"/>
        <v>6.5257300478972322</v>
      </c>
      <c r="G42" s="215">
        <f t="shared" si="51"/>
        <v>3.4533688868455772</v>
      </c>
      <c r="H42" s="215">
        <f t="shared" si="51"/>
        <v>3.9601830393294741</v>
      </c>
      <c r="I42" s="215">
        <f t="shared" si="51"/>
        <v>2.1607558238984179</v>
      </c>
      <c r="J42" s="215">
        <f t="shared" si="51"/>
        <v>3.6902456295957515</v>
      </c>
      <c r="K42" s="215">
        <f t="shared" si="51"/>
        <v>3.6027134631097608</v>
      </c>
      <c r="L42" s="215">
        <f t="shared" si="51"/>
        <v>5.9954762478976802</v>
      </c>
      <c r="M42" s="215">
        <f t="shared" si="51"/>
        <v>7.0925798530148372</v>
      </c>
      <c r="N42" s="215">
        <f t="shared" si="51"/>
        <v>9.0953089968475691</v>
      </c>
      <c r="O42" s="215">
        <f t="shared" si="51"/>
        <v>12.252008657772464</v>
      </c>
      <c r="P42" s="215">
        <f t="shared" si="51"/>
        <v>7.5054216224163763</v>
      </c>
      <c r="Q42" s="215">
        <f t="shared" si="51"/>
        <v>4.5614635213357548</v>
      </c>
      <c r="R42" s="215">
        <f t="shared" si="51"/>
        <v>11.108270274039743</v>
      </c>
      <c r="S42" s="215">
        <f>SUM(D42:R42)</f>
        <v>100</v>
      </c>
    </row>
    <row r="43" spans="1:19" ht="14.25" customHeight="1" thickBot="1" x14ac:dyDescent="0.3">
      <c r="A43" s="162">
        <v>0</v>
      </c>
      <c r="B43" s="64"/>
      <c r="C43" s="98"/>
      <c r="D43" s="65"/>
      <c r="E43" s="65"/>
      <c r="F43" s="65"/>
      <c r="G43" s="65"/>
      <c r="H43" s="65"/>
      <c r="I43" s="65"/>
      <c r="J43" s="65"/>
      <c r="K43" s="65"/>
      <c r="L43" s="65"/>
      <c r="M43" s="65"/>
      <c r="N43" s="65"/>
      <c r="O43" s="65"/>
      <c r="P43" s="65"/>
      <c r="Q43" s="65"/>
      <c r="R43" s="65"/>
      <c r="S43" s="65"/>
    </row>
    <row r="44" spans="1:19" x14ac:dyDescent="0.25">
      <c r="A44" s="207" t="s">
        <v>253</v>
      </c>
      <c r="B44" s="20"/>
      <c r="C44" s="84"/>
      <c r="D44" s="20"/>
      <c r="E44" s="20"/>
      <c r="F44" s="20"/>
      <c r="G44" s="20"/>
      <c r="H44" s="20"/>
      <c r="I44" s="20"/>
      <c r="J44" s="20"/>
      <c r="K44" s="20"/>
      <c r="L44" s="20"/>
      <c r="M44" s="20"/>
      <c r="N44" s="20"/>
      <c r="O44" s="20"/>
      <c r="P44" s="20"/>
      <c r="Q44" s="20"/>
      <c r="R44" s="20"/>
      <c r="S44" s="20"/>
    </row>
    <row r="45" spans="1:19" x14ac:dyDescent="0.25">
      <c r="A45" s="159" t="s">
        <v>385</v>
      </c>
      <c r="B45" s="140"/>
      <c r="C45" s="141">
        <v>0.28000000000000003</v>
      </c>
      <c r="D45" s="142">
        <f>'Tabell 4.1'!D50/'Tabell 4.1'!$S50*100</f>
        <v>10.362911684497588</v>
      </c>
      <c r="E45" s="142">
        <f>'Tabell 4.1'!E50/'Tabell 4.1'!$S50*100</f>
        <v>11.768407803650094</v>
      </c>
      <c r="F45" s="142">
        <f>'Tabell 4.1'!F50/'Tabell 4.1'!$S50*100</f>
        <v>9.4818544157751212</v>
      </c>
      <c r="G45" s="142">
        <f>'Tabell 4.1'!G50/'Tabell 4.1'!$S50*100</f>
        <v>6.5764631843927006</v>
      </c>
      <c r="H45" s="142">
        <f>'Tabell 4.1'!H50/'Tabell 4.1'!$S50*100</f>
        <v>7.3316551290119572</v>
      </c>
      <c r="I45" s="142">
        <f>'Tabell 4.1'!I50/'Tabell 4.1'!$S50*100</f>
        <v>4.2479546884833228</v>
      </c>
      <c r="J45" s="142">
        <f>'Tabell 4.1'!J50/'Tabell 4.1'!$S50*100</f>
        <v>6.7233060625131111</v>
      </c>
      <c r="K45" s="142">
        <f>'Tabell 4.1'!K50/'Tabell 4.1'!$S50*100</f>
        <v>5.8527375707992446</v>
      </c>
      <c r="L45" s="142">
        <f>'Tabell 4.1'!L50/'Tabell 4.1'!$S50*100</f>
        <v>5.181455842248794</v>
      </c>
      <c r="M45" s="142">
        <f>'Tabell 4.1'!M50/'Tabell 4.1'!$S50*100</f>
        <v>3.5347178518984688</v>
      </c>
      <c r="N45" s="142">
        <f>'Tabell 4.1'!N50/'Tabell 4.1'!$S50*100</f>
        <v>3.6186280679672751</v>
      </c>
      <c r="O45" s="142">
        <f>'Tabell 4.1'!O50/'Tabell 4.1'!$S50*100</f>
        <v>6.901615271659324</v>
      </c>
      <c r="P45" s="142">
        <f>'Tabell 4.1'!P50/'Tabell 4.1'!$S50*100</f>
        <v>6.4191315292636872</v>
      </c>
      <c r="Q45" s="142">
        <f>'Tabell 4.1'!Q50/'Tabell 4.1'!$S50*100</f>
        <v>6.3561988672120835</v>
      </c>
      <c r="R45" s="142">
        <f>'Tabell 4.1'!R50/'Tabell 4.1'!$S50*100</f>
        <v>5.6429620306272295</v>
      </c>
      <c r="S45" s="142">
        <f>'Tabell 4.1'!S50/'Tabell 4.1'!$S50*100</f>
        <v>100</v>
      </c>
    </row>
    <row r="46" spans="1:19" x14ac:dyDescent="0.25">
      <c r="A46" s="160" t="s">
        <v>153</v>
      </c>
      <c r="B46" s="59"/>
      <c r="C46" s="70">
        <v>0.12</v>
      </c>
      <c r="D46" s="60">
        <f>'Tabell 4.1'!D51/'Tabell 4.1'!$S51*100</f>
        <v>8.6145477302267359</v>
      </c>
      <c r="E46" s="60">
        <f>'Tabell 4.1'!E51/'Tabell 4.1'!$S51*100</f>
        <v>8.1475954363837673</v>
      </c>
      <c r="F46" s="60">
        <f>'Tabell 4.1'!F51/'Tabell 4.1'!$S51*100</f>
        <v>6.3688441727242102</v>
      </c>
      <c r="G46" s="60">
        <f>'Tabell 4.1'!G51/'Tabell 4.1'!$S51*100</f>
        <v>4.2146054975208198</v>
      </c>
      <c r="H46" s="60">
        <f>'Tabell 4.1'!H51/'Tabell 4.1'!$S51*100</f>
        <v>5.7334039378038799</v>
      </c>
      <c r="I46" s="60">
        <f>'Tabell 4.1'!I51/'Tabell 4.1'!$S51*100</f>
        <v>5.042603379386704</v>
      </c>
      <c r="J46" s="60">
        <f>'Tabell 4.1'!J51/'Tabell 4.1'!$S51*100</f>
        <v>8.2414672892697265</v>
      </c>
      <c r="K46" s="60">
        <f>'Tabell 4.1'!K51/'Tabell 4.1'!$S51*100</f>
        <v>7.8395032012708814</v>
      </c>
      <c r="L46" s="60">
        <f>'Tabell 4.1'!L51/'Tabell 4.1'!$S51*100</f>
        <v>5.7285899966302418</v>
      </c>
      <c r="M46" s="60">
        <f>'Tabell 4.1'!M51/'Tabell 4.1'!$S51*100</f>
        <v>4.1159197034612234</v>
      </c>
      <c r="N46" s="60">
        <f>'Tabell 4.1'!N51/'Tabell 4.1'!$S51*100</f>
        <v>5.1461031146199394</v>
      </c>
      <c r="O46" s="60">
        <f>'Tabell 4.1'!O51/'Tabell 4.1'!$S51*100</f>
        <v>7.9718865835459489</v>
      </c>
      <c r="P46" s="60">
        <f>'Tabell 4.1'!P51/'Tabell 4.1'!$S51*100</f>
        <v>8.1500024069705876</v>
      </c>
      <c r="Q46" s="60">
        <f>'Tabell 4.1'!Q51/'Tabell 4.1'!$S51*100</f>
        <v>7.9430029365041159</v>
      </c>
      <c r="R46" s="60">
        <f>'Tabell 4.1'!R51/'Tabell 4.1'!$S51*100</f>
        <v>6.7419246136812205</v>
      </c>
      <c r="S46" s="60">
        <f>'Tabell 4.1'!S51/'Tabell 4.1'!$S51*100</f>
        <v>100</v>
      </c>
    </row>
    <row r="47" spans="1:19" x14ac:dyDescent="0.25">
      <c r="A47" s="160" t="s">
        <v>154</v>
      </c>
      <c r="B47" s="59"/>
      <c r="C47" s="70">
        <v>0.16</v>
      </c>
      <c r="D47" s="60">
        <f>'Tabell 4.1'!D52/'Tabell 4.1'!$S52*100</f>
        <v>6.4113537291745457</v>
      </c>
      <c r="E47" s="60">
        <f>'Tabell 4.1'!E52/'Tabell 4.1'!$S52*100</f>
        <v>5.4021775911144729</v>
      </c>
      <c r="F47" s="60">
        <f>'Tabell 4.1'!F52/'Tabell 4.1'!$S52*100</f>
        <v>3.5470451243058183</v>
      </c>
      <c r="G47" s="60">
        <f>'Tabell 4.1'!G52/'Tabell 4.1'!$S52*100</f>
        <v>3.0852524930830629</v>
      </c>
      <c r="H47" s="60">
        <f>'Tabell 4.1'!H52/'Tabell 4.1'!$S52*100</f>
        <v>4.5621927188041163</v>
      </c>
      <c r="I47" s="60">
        <f>'Tabell 4.1'!I52/'Tabell 4.1'!$S52*100</f>
        <v>5.8420748820637352</v>
      </c>
      <c r="J47" s="60">
        <f>'Tabell 4.1'!J52/'Tabell 4.1'!$S52*100</f>
        <v>9.5244730189693261</v>
      </c>
      <c r="K47" s="60">
        <f>'Tabell 4.1'!K52/'Tabell 4.1'!$S52*100</f>
        <v>9.5324349608869614</v>
      </c>
      <c r="L47" s="60">
        <f>'Tabell 4.1'!L52/'Tabell 4.1'!$S52*100</f>
        <v>6.1028284798662398</v>
      </c>
      <c r="M47" s="60">
        <f>'Tabell 4.1'!M52/'Tabell 4.1'!$S52*100</f>
        <v>4.5602022333247083</v>
      </c>
      <c r="N47" s="60">
        <f>'Tabell 4.1'!N52/'Tabell 4.1'!$S52*100</f>
        <v>6.0013137204164098</v>
      </c>
      <c r="O47" s="60">
        <f>'Tabell 4.1'!O52/'Tabell 4.1'!$S52*100</f>
        <v>8.5053444535122118</v>
      </c>
      <c r="P47" s="60">
        <f>'Tabell 4.1'!P52/'Tabell 4.1'!$S52*100</f>
        <v>9.3592627241784268</v>
      </c>
      <c r="Q47" s="60">
        <f>'Tabell 4.1'!Q52/'Tabell 4.1'!$S52*100</f>
        <v>9.5682636995163115</v>
      </c>
      <c r="R47" s="60">
        <f>'Tabell 4.1'!R52/'Tabell 4.1'!$S52*100</f>
        <v>7.9957801707836538</v>
      </c>
      <c r="S47" s="60">
        <f>'Tabell 4.1'!S52/'Tabell 4.1'!$S52*100</f>
        <v>100</v>
      </c>
    </row>
    <row r="48" spans="1:19" x14ac:dyDescent="0.25">
      <c r="A48" s="160" t="s">
        <v>155</v>
      </c>
      <c r="B48" s="59"/>
      <c r="C48" s="70">
        <v>0.28999999999999998</v>
      </c>
      <c r="D48" s="60">
        <f>'Tabell 4.1'!D53/'Tabell 4.1'!$S53*100</f>
        <v>5.103006954193738</v>
      </c>
      <c r="E48" s="60">
        <f>'Tabell 4.1'!E53/'Tabell 4.1'!$S53*100</f>
        <v>4.3259655881680761</v>
      </c>
      <c r="F48" s="60">
        <f>'Tabell 4.1'!F53/'Tabell 4.1'!$S53*100</f>
        <v>2.7490286982924679</v>
      </c>
      <c r="G48" s="60">
        <f>'Tabell 4.1'!G53/'Tabell 4.1'!$S53*100</f>
        <v>2.7294394201573668</v>
      </c>
      <c r="H48" s="60">
        <f>'Tabell 4.1'!H53/'Tabell 4.1'!$S53*100</f>
        <v>4.8124326618564108</v>
      </c>
      <c r="I48" s="60">
        <f>'Tabell 4.1'!I53/'Tabell 4.1'!$S53*100</f>
        <v>5.5600901106794209</v>
      </c>
      <c r="J48" s="60">
        <f>'Tabell 4.1'!J53/'Tabell 4.1'!$S53*100</f>
        <v>9.536713572104869</v>
      </c>
      <c r="K48" s="60">
        <f>'Tabell 4.1'!K53/'Tabell 4.1'!$S53*100</f>
        <v>9.6085409252669027</v>
      </c>
      <c r="L48" s="60">
        <f>'Tabell 4.1'!L53/'Tabell 4.1'!$S53*100</f>
        <v>5.6351823435306407</v>
      </c>
      <c r="M48" s="60">
        <f>'Tabell 4.1'!M53/'Tabell 4.1'!$S53*100</f>
        <v>5.1323908713963888</v>
      </c>
      <c r="N48" s="60">
        <f>'Tabell 4.1'!N53/'Tabell 4.1'!$S53*100</f>
        <v>7.7736785399458022</v>
      </c>
      <c r="O48" s="60">
        <f>'Tabell 4.1'!O53/'Tabell 4.1'!$S53*100</f>
        <v>9.1579875281595875</v>
      </c>
      <c r="P48" s="60">
        <f>'Tabell 4.1'!P53/'Tabell 4.1'!$S53*100</f>
        <v>8.9490352280518461</v>
      </c>
      <c r="Q48" s="60">
        <f>'Tabell 4.1'!Q53/'Tabell 4.1'!$S53*100</f>
        <v>9.6901629174964903</v>
      </c>
      <c r="R48" s="60">
        <f>'Tabell 4.1'!R53/'Tabell 4.1'!$S53*100</f>
        <v>9.2363446406999916</v>
      </c>
      <c r="S48" s="60">
        <f>'Tabell 4.1'!S53/'Tabell 4.1'!$S53*100</f>
        <v>100</v>
      </c>
    </row>
    <row r="49" spans="1:19" x14ac:dyDescent="0.25">
      <c r="A49" s="160" t="s">
        <v>156</v>
      </c>
      <c r="B49" s="59"/>
      <c r="C49" s="70">
        <v>0.06</v>
      </c>
      <c r="D49" s="60">
        <f>'Tabell 4.1'!D54/'Tabell 4.1'!$S54*100</f>
        <v>10.458448354981734</v>
      </c>
      <c r="E49" s="60">
        <f>'Tabell 4.1'!E54/'Tabell 4.1'!$S54*100</f>
        <v>7.3929775997190843</v>
      </c>
      <c r="F49" s="60">
        <f>'Tabell 4.1'!F54/'Tabell 4.1'!$S54*100</f>
        <v>5.2142983144964132</v>
      </c>
      <c r="G49" s="60">
        <f>'Tabell 4.1'!G54/'Tabell 4.1'!$S54*100</f>
        <v>2.9280655962504212</v>
      </c>
      <c r="H49" s="60">
        <f>'Tabell 4.1'!H54/'Tabell 4.1'!$S54*100</f>
        <v>3.4729077485322986</v>
      </c>
      <c r="I49" s="60">
        <f>'Tabell 4.1'!I54/'Tabell 4.1'!$S54*100</f>
        <v>1.4760777785625159</v>
      </c>
      <c r="J49" s="60">
        <f>'Tabell 4.1'!J54/'Tabell 4.1'!$S54*100</f>
        <v>2.0937763416254276</v>
      </c>
      <c r="K49" s="60">
        <f>'Tabell 4.1'!K54/'Tabell 4.1'!$S54*100</f>
        <v>2.1000396602360372</v>
      </c>
      <c r="L49" s="60">
        <f>'Tabell 4.1'!L54/'Tabell 4.1'!$S54*100</f>
        <v>6.9156251136387317</v>
      </c>
      <c r="M49" s="60">
        <f>'Tabell 4.1'!M54/'Tabell 4.1'!$S54*100</f>
        <v>9.2783553217547698</v>
      </c>
      <c r="N49" s="60">
        <f>'Tabell 4.1'!N54/'Tabell 4.1'!$S54*100</f>
        <v>11.253485558598451</v>
      </c>
      <c r="O49" s="60">
        <f>'Tabell 4.1'!O54/'Tabell 4.1'!$S54*100</f>
        <v>13.58825303636225</v>
      </c>
      <c r="P49" s="60">
        <f>'Tabell 4.1'!P54/'Tabell 4.1'!$S54*100</f>
        <v>6.7713514310856873</v>
      </c>
      <c r="Q49" s="60">
        <f>'Tabell 4.1'!Q54/'Tabell 4.1'!$S54*100</f>
        <v>3.845466477029241</v>
      </c>
      <c r="R49" s="60">
        <f>'Tabell 4.1'!R54/'Tabell 4.1'!$S54*100</f>
        <v>13.210871667126934</v>
      </c>
      <c r="S49" s="60">
        <f>'Tabell 4.1'!S54/'Tabell 4.1'!$S54*100</f>
        <v>100</v>
      </c>
    </row>
    <row r="50" spans="1:19" x14ac:dyDescent="0.25">
      <c r="A50" s="160" t="s">
        <v>146</v>
      </c>
      <c r="B50" s="59"/>
      <c r="C50" s="70">
        <v>0.04</v>
      </c>
      <c r="D50" s="60">
        <f>'Tabell 4.1'!D57/'Tabell 4.1'!$S57*100</f>
        <v>9.8306001081275909</v>
      </c>
      <c r="E50" s="60">
        <f>'Tabell 4.1'!E57/'Tabell 4.1'!$S57*100</f>
        <v>8.8574517931158763</v>
      </c>
      <c r="F50" s="60">
        <f>'Tabell 4.1'!F57/'Tabell 4.1'!$S57*100</f>
        <v>4.9468372679762123</v>
      </c>
      <c r="G50" s="60">
        <f>'Tabell 4.1'!G57/'Tabell 4.1'!$S57*100</f>
        <v>5.2802306721931886</v>
      </c>
      <c r="H50" s="60">
        <f>'Tabell 4.1'!H57/'Tabell 4.1'!$S57*100</f>
        <v>5.4694539556676878</v>
      </c>
      <c r="I50" s="60">
        <f>'Tabell 4.1'!I57/'Tabell 4.1'!$S57*100</f>
        <v>2.7122003964678321</v>
      </c>
      <c r="J50" s="60">
        <f>'Tabell 4.1'!J57/'Tabell 4.1'!$S57*100</f>
        <v>3.0005406379527844</v>
      </c>
      <c r="K50" s="60">
        <f>'Tabell 4.1'!K57/'Tabell 4.1'!$S57*100</f>
        <v>5.1811137141827359</v>
      </c>
      <c r="L50" s="60">
        <f>'Tabell 4.1'!L57/'Tabell 4.1'!$S57*100</f>
        <v>6.7489637772571633</v>
      </c>
      <c r="M50" s="60">
        <f>'Tabell 4.1'!M57/'Tabell 4.1'!$S57*100</f>
        <v>6.4245810055865924</v>
      </c>
      <c r="N50" s="60">
        <f>'Tabell 4.1'!N57/'Tabell 4.1'!$S57*100</f>
        <v>9.4251216435393754</v>
      </c>
      <c r="O50" s="60">
        <f>'Tabell 4.1'!O57/'Tabell 4.1'!$S57*100</f>
        <v>12.353577221120924</v>
      </c>
      <c r="P50" s="60">
        <f>'Tabell 4.1'!P57/'Tabell 4.1'!$S57*100</f>
        <v>5.9470174806271396</v>
      </c>
      <c r="Q50" s="60">
        <f>'Tabell 4.1'!Q57/'Tabell 4.1'!$S57*100</f>
        <v>3.9016038925932599</v>
      </c>
      <c r="R50" s="60">
        <f>'Tabell 4.1'!R57/'Tabell 4.1'!$S57*100</f>
        <v>9.9207064335916382</v>
      </c>
      <c r="S50" s="60">
        <f>'Tabell 4.1'!S57/'Tabell 4.1'!$S57*100</f>
        <v>100</v>
      </c>
    </row>
    <row r="51" spans="1:19" x14ac:dyDescent="0.25">
      <c r="A51" s="160" t="s">
        <v>157</v>
      </c>
      <c r="B51" s="59"/>
      <c r="C51" s="70">
        <v>0.02</v>
      </c>
      <c r="D51" s="60">
        <f>'Tabell 4.1'!D58/'Tabell 4.1'!$S58*100</f>
        <v>12.564322469982848</v>
      </c>
      <c r="E51" s="60">
        <f>'Tabell 4.1'!E58/'Tabell 4.1'!$S58*100</f>
        <v>9.2838765008576321</v>
      </c>
      <c r="F51" s="60">
        <f>'Tabell 4.1'!F58/'Tabell 4.1'!$S58*100</f>
        <v>5.3709262435677534</v>
      </c>
      <c r="G51" s="60">
        <f>'Tabell 4.1'!G58/'Tabell 4.1'!$S58*100</f>
        <v>3.7843053173241854</v>
      </c>
      <c r="H51" s="60">
        <f>'Tabell 4.1'!H58/'Tabell 4.1'!$S58*100</f>
        <v>4.7384219554030871</v>
      </c>
      <c r="I51" s="60">
        <f>'Tabell 4.1'!I58/'Tabell 4.1'!$S58*100</f>
        <v>1.7688679245283019</v>
      </c>
      <c r="J51" s="60">
        <f>'Tabell 4.1'!J58/'Tabell 4.1'!$S58*100</f>
        <v>2.7551457975986278</v>
      </c>
      <c r="K51" s="60">
        <f>'Tabell 4.1'!K58/'Tabell 4.1'!$S58*100</f>
        <v>3.4626929674099487</v>
      </c>
      <c r="L51" s="60">
        <f>'Tabell 4.1'!L58/'Tabell 4.1'!$S58*100</f>
        <v>7.3220411663807896</v>
      </c>
      <c r="M51" s="60">
        <f>'Tabell 4.1'!M58/'Tabell 4.1'!$S58*100</f>
        <v>6.3143224699828471</v>
      </c>
      <c r="N51" s="60">
        <f>'Tabell 4.1'!N58/'Tabell 4.1'!$S58*100</f>
        <v>9.2838765008576321</v>
      </c>
      <c r="O51" s="60">
        <f>'Tabell 4.1'!O58/'Tabell 4.1'!$S58*100</f>
        <v>11.803173241852488</v>
      </c>
      <c r="P51" s="60">
        <f>'Tabell 4.1'!P58/'Tabell 4.1'!$S58*100</f>
        <v>6.0999142367066899</v>
      </c>
      <c r="Q51" s="60">
        <f>'Tabell 4.1'!Q58/'Tabell 4.1'!$S58*100</f>
        <v>3.891509433962264</v>
      </c>
      <c r="R51" s="60">
        <f>'Tabell 4.1'!R58/'Tabell 4.1'!$S58*100</f>
        <v>11.556603773584905</v>
      </c>
      <c r="S51" s="60">
        <f>'Tabell 4.1'!S58/'Tabell 4.1'!$S58*100</f>
        <v>100</v>
      </c>
    </row>
    <row r="52" spans="1:19" x14ac:dyDescent="0.25">
      <c r="A52" s="160" t="s">
        <v>158</v>
      </c>
      <c r="B52" s="59"/>
      <c r="C52" s="70">
        <v>0.03</v>
      </c>
      <c r="D52" s="60">
        <f>'Tabell 4.1'!D59/'Tabell 4.1'!$S59*100</f>
        <v>7.6411960132890364</v>
      </c>
      <c r="E52" s="60">
        <f>'Tabell 4.1'!E59/'Tabell 4.1'!$S59*100</f>
        <v>5.8139534883720927</v>
      </c>
      <c r="F52" s="60">
        <f>'Tabell 4.1'!F59/'Tabell 4.1'!$S59*100</f>
        <v>2.823920265780731</v>
      </c>
      <c r="G52" s="60">
        <f>'Tabell 4.1'!G59/'Tabell 4.1'!$S59*100</f>
        <v>3.0730897009966776</v>
      </c>
      <c r="H52" s="60">
        <f>'Tabell 4.1'!H59/'Tabell 4.1'!$S59*100</f>
        <v>3.6544850498338874</v>
      </c>
      <c r="I52" s="60">
        <f>'Tabell 4.1'!I59/'Tabell 4.1'!$S59*100</f>
        <v>3.322259136212625</v>
      </c>
      <c r="J52" s="60">
        <f>'Tabell 4.1'!J59/'Tabell 4.1'!$S59*100</f>
        <v>5.1495016611295679</v>
      </c>
      <c r="K52" s="60">
        <f>'Tabell 4.1'!K59/'Tabell 4.1'!$S59*100</f>
        <v>5.5647840531561457</v>
      </c>
      <c r="L52" s="60">
        <f>'Tabell 4.1'!L59/'Tabell 4.1'!$S59*100</f>
        <v>6.3122923588039868</v>
      </c>
      <c r="M52" s="60">
        <f>'Tabell 4.1'!M59/'Tabell 4.1'!$S59*100</f>
        <v>7.6411960132890364</v>
      </c>
      <c r="N52" s="60">
        <f>'Tabell 4.1'!N59/'Tabell 4.1'!$S59*100</f>
        <v>9.5514950166112964</v>
      </c>
      <c r="O52" s="60">
        <f>'Tabell 4.1'!O59/'Tabell 4.1'!$S59*100</f>
        <v>11.295681063122924</v>
      </c>
      <c r="P52" s="60">
        <f>'Tabell 4.1'!P59/'Tabell 4.1'!$S59*100</f>
        <v>8.8870431893687716</v>
      </c>
      <c r="Q52" s="60">
        <f>'Tabell 4.1'!Q59/'Tabell 4.1'!$S59*100</f>
        <v>7.5581395348837201</v>
      </c>
      <c r="R52" s="60">
        <f>'Tabell 4.1'!R59/'Tabell 4.1'!$S59*100</f>
        <v>11.710963455149502</v>
      </c>
      <c r="S52" s="60">
        <f>'Tabell 4.1'!S59/'Tabell 4.1'!$S59*100</f>
        <v>100</v>
      </c>
    </row>
    <row r="53" spans="1:19" x14ac:dyDescent="0.25">
      <c r="A53" s="212" t="s">
        <v>252</v>
      </c>
      <c r="B53" s="213"/>
      <c r="C53" s="214" t="s">
        <v>30</v>
      </c>
      <c r="D53" s="215">
        <f>SUMPRODUCT($C45:$C52,D45:D52)</f>
        <v>7.9423028480929814</v>
      </c>
      <c r="E53" s="215">
        <f t="shared" ref="E53:R53" si="52">SUMPRODUCT($C45:$C52,E45:E52)</f>
        <v>7.5497169349112321</v>
      </c>
      <c r="F53" s="215">
        <f t="shared" si="52"/>
        <v>5.4867936019712973</v>
      </c>
      <c r="G53" s="215">
        <f t="shared" si="52"/>
        <v>4.1871121421105189</v>
      </c>
      <c r="H53" s="215">
        <f t="shared" si="52"/>
        <v>5.4979838293485548</v>
      </c>
      <c r="I53" s="215">
        <f t="shared" si="52"/>
        <v>4.6737956466783732</v>
      </c>
      <c r="J53" s="215">
        <f t="shared" si="52"/>
        <v>7.6163005629630405</v>
      </c>
      <c r="K53" s="215">
        <f t="shared" si="52"/>
        <v>7.4606176751699635</v>
      </c>
      <c r="L53" s="215">
        <f t="shared" si="52"/>
        <v>5.7695995238281208</v>
      </c>
      <c r="M53" s="215">
        <f t="shared" si="52"/>
        <v>4.870863962310902</v>
      </c>
      <c r="N53" s="215">
        <f t="shared" si="52"/>
        <v>6.3697615844091118</v>
      </c>
      <c r="O53" s="215">
        <f t="shared" si="52"/>
        <v>8.7901223295756683</v>
      </c>
      <c r="P53" s="215">
        <f t="shared" si="52"/>
        <v>7.9008307345393103</v>
      </c>
      <c r="Q53" s="215">
        <f t="shared" si="52"/>
        <v>7.7653319922477113</v>
      </c>
      <c r="R53" s="215">
        <f t="shared" si="52"/>
        <v>8.1188666318432166</v>
      </c>
      <c r="S53" s="215">
        <f>SUM(D53:R53)</f>
        <v>100</v>
      </c>
    </row>
    <row r="54" spans="1:19" ht="14.25" customHeight="1" x14ac:dyDescent="0.25">
      <c r="A54" s="156"/>
      <c r="B54" s="29"/>
      <c r="C54" s="72"/>
      <c r="D54" s="29"/>
      <c r="E54" s="29"/>
      <c r="F54" s="29"/>
      <c r="G54" s="29"/>
      <c r="H54" s="29"/>
      <c r="I54" s="29"/>
      <c r="J54" s="29"/>
      <c r="K54" s="29"/>
      <c r="L54" s="29"/>
      <c r="M54" s="29"/>
      <c r="N54" s="29"/>
      <c r="O54" s="29"/>
      <c r="P54" s="29"/>
      <c r="Q54" s="29"/>
      <c r="R54" s="29"/>
      <c r="S54" s="29"/>
    </row>
    <row r="55" spans="1:19" x14ac:dyDescent="0.25">
      <c r="A55" s="161" t="s">
        <v>135</v>
      </c>
      <c r="B55" s="62"/>
      <c r="C55" s="63">
        <f>'Tabell 4.1'!C62</f>
        <v>0.72696972038272223</v>
      </c>
      <c r="D55" s="63">
        <f>D42</f>
        <v>11.049581422105186</v>
      </c>
      <c r="E55" s="63">
        <f t="shared" ref="E55:R55" si="53">E42</f>
        <v>7.9468925138941797</v>
      </c>
      <c r="F55" s="63">
        <f t="shared" si="53"/>
        <v>6.5257300478972322</v>
      </c>
      <c r="G55" s="63">
        <f t="shared" si="53"/>
        <v>3.4533688868455772</v>
      </c>
      <c r="H55" s="63">
        <f t="shared" si="53"/>
        <v>3.9601830393294741</v>
      </c>
      <c r="I55" s="63">
        <f t="shared" si="53"/>
        <v>2.1607558238984179</v>
      </c>
      <c r="J55" s="63">
        <f t="shared" si="53"/>
        <v>3.6902456295957515</v>
      </c>
      <c r="K55" s="63">
        <f t="shared" si="53"/>
        <v>3.6027134631097608</v>
      </c>
      <c r="L55" s="63">
        <f t="shared" si="53"/>
        <v>5.9954762478976802</v>
      </c>
      <c r="M55" s="63">
        <f t="shared" si="53"/>
        <v>7.0925798530148372</v>
      </c>
      <c r="N55" s="63">
        <f t="shared" si="53"/>
        <v>9.0953089968475691</v>
      </c>
      <c r="O55" s="63">
        <f t="shared" si="53"/>
        <v>12.252008657772464</v>
      </c>
      <c r="P55" s="63">
        <f t="shared" si="53"/>
        <v>7.5054216224163763</v>
      </c>
      <c r="Q55" s="63">
        <f t="shared" si="53"/>
        <v>4.5614635213357548</v>
      </c>
      <c r="R55" s="63">
        <f t="shared" si="53"/>
        <v>11.108270274039743</v>
      </c>
      <c r="S55" s="63">
        <f>SUM(D55:R55)</f>
        <v>100</v>
      </c>
    </row>
    <row r="56" spans="1:19" x14ac:dyDescent="0.25">
      <c r="A56" s="160" t="str">
        <f>A53</f>
        <v>Fordelingsnøkkel FO2B Aktivitetstilbud, skolehelsetjeneste og helsestasjon</v>
      </c>
      <c r="B56" s="62"/>
      <c r="C56" s="60">
        <f>1-C55</f>
        <v>0.27303027961727777</v>
      </c>
      <c r="D56" s="60">
        <f>D53</f>
        <v>7.9423028480929814</v>
      </c>
      <c r="E56" s="60">
        <f t="shared" ref="E56:R56" si="54">E53</f>
        <v>7.5497169349112321</v>
      </c>
      <c r="F56" s="60">
        <f t="shared" si="54"/>
        <v>5.4867936019712973</v>
      </c>
      <c r="G56" s="60">
        <f t="shared" si="54"/>
        <v>4.1871121421105189</v>
      </c>
      <c r="H56" s="60">
        <f t="shared" si="54"/>
        <v>5.4979838293485548</v>
      </c>
      <c r="I56" s="60">
        <f t="shared" si="54"/>
        <v>4.6737956466783732</v>
      </c>
      <c r="J56" s="60">
        <f t="shared" si="54"/>
        <v>7.6163005629630405</v>
      </c>
      <c r="K56" s="60">
        <f t="shared" si="54"/>
        <v>7.4606176751699635</v>
      </c>
      <c r="L56" s="60">
        <f t="shared" si="54"/>
        <v>5.7695995238281208</v>
      </c>
      <c r="M56" s="60">
        <f t="shared" si="54"/>
        <v>4.870863962310902</v>
      </c>
      <c r="N56" s="60">
        <f t="shared" si="54"/>
        <v>6.3697615844091118</v>
      </c>
      <c r="O56" s="60">
        <f t="shared" si="54"/>
        <v>8.7901223295756683</v>
      </c>
      <c r="P56" s="60">
        <f t="shared" si="54"/>
        <v>7.9008307345393103</v>
      </c>
      <c r="Q56" s="60">
        <f t="shared" si="54"/>
        <v>7.7653319922477113</v>
      </c>
      <c r="R56" s="60">
        <f t="shared" si="54"/>
        <v>8.1188666318432166</v>
      </c>
      <c r="S56" s="63">
        <f t="shared" ref="S56:S57" si="55">SUM(D56:R56)</f>
        <v>100</v>
      </c>
    </row>
    <row r="57" spans="1:19" ht="15.75" thickBot="1" x14ac:dyDescent="0.3">
      <c r="A57" s="206" t="s">
        <v>225</v>
      </c>
      <c r="B57" s="114"/>
      <c r="C57" s="71"/>
      <c r="D57" s="8">
        <f>SUMPRODUCT($C55:$C56,D55:D56)</f>
        <v>10.201200284193858</v>
      </c>
      <c r="E57" s="8">
        <f t="shared" ref="E57:R57" si="56">SUMPRODUCT($C55:$C56,E55:E56)</f>
        <v>7.8384515545073121</v>
      </c>
      <c r="F57" s="8">
        <f t="shared" si="56"/>
        <v>6.2420689395614932</v>
      </c>
      <c r="G57" s="8">
        <f t="shared" si="56"/>
        <v>3.6537030129978554</v>
      </c>
      <c r="H57" s="8">
        <f t="shared" si="56"/>
        <v>4.3800492190240545</v>
      </c>
      <c r="I57" s="8">
        <f t="shared" si="56"/>
        <v>2.8468917894013832</v>
      </c>
      <c r="J57" s="8">
        <f t="shared" si="56"/>
        <v>4.7621775058458153</v>
      </c>
      <c r="K57" s="8">
        <f t="shared" si="56"/>
        <v>4.6560381288652319</v>
      </c>
      <c r="L57" s="8">
        <f t="shared" si="56"/>
        <v>5.9338050627659333</v>
      </c>
      <c r="M57" s="8">
        <f t="shared" si="56"/>
        <v>6.4859841421457922</v>
      </c>
      <c r="N57" s="8">
        <f t="shared" si="56"/>
        <v>8.3511520247193491</v>
      </c>
      <c r="O57" s="8">
        <f t="shared" si="56"/>
        <v>11.306808865581662</v>
      </c>
      <c r="P57" s="8">
        <f t="shared" si="56"/>
        <v>7.6133802828625203</v>
      </c>
      <c r="Q57" s="8">
        <f t="shared" si="56"/>
        <v>5.4362166258058267</v>
      </c>
      <c r="R57" s="8">
        <f t="shared" si="56"/>
        <v>10.292072561721916</v>
      </c>
      <c r="S57" s="8">
        <f t="shared" si="55"/>
        <v>100</v>
      </c>
    </row>
    <row r="58" spans="1:19" ht="15" customHeight="1" thickBot="1" x14ac:dyDescent="0.3">
      <c r="A58" s="156"/>
      <c r="B58" s="29"/>
      <c r="C58" s="72"/>
      <c r="D58" s="29"/>
      <c r="E58" s="29"/>
      <c r="F58" s="29"/>
      <c r="G58" s="29"/>
      <c r="H58" s="29"/>
      <c r="I58" s="29"/>
      <c r="J58" s="29"/>
      <c r="K58" s="29"/>
      <c r="L58" s="29"/>
      <c r="M58" s="29"/>
      <c r="N58" s="29"/>
      <c r="O58" s="29"/>
      <c r="P58" s="29"/>
      <c r="Q58" s="29"/>
      <c r="R58" s="29"/>
      <c r="S58" s="29"/>
    </row>
    <row r="59" spans="1:19" x14ac:dyDescent="0.25">
      <c r="A59" s="171" t="s">
        <v>3</v>
      </c>
      <c r="B59" s="13"/>
      <c r="C59" s="74"/>
      <c r="D59" s="9"/>
      <c r="E59" s="9"/>
      <c r="F59" s="9"/>
      <c r="G59" s="9"/>
      <c r="H59" s="9"/>
      <c r="I59" s="9"/>
      <c r="J59" s="9"/>
      <c r="K59" s="9"/>
      <c r="L59" s="9"/>
      <c r="M59" s="9"/>
      <c r="N59" s="9"/>
      <c r="O59" s="9"/>
      <c r="P59" s="9"/>
      <c r="Q59" s="9"/>
      <c r="R59" s="9"/>
      <c r="S59" s="9"/>
    </row>
    <row r="60" spans="1:19" x14ac:dyDescent="0.25">
      <c r="A60" s="159" t="s">
        <v>301</v>
      </c>
      <c r="B60" s="140"/>
      <c r="C60" s="141">
        <v>4.8000000000000001E-2</v>
      </c>
      <c r="D60" s="142">
        <f>'Tabell 4.1'!D67/'Tabell 4.1'!$S67*100</f>
        <v>6.7307692307692308</v>
      </c>
      <c r="E60" s="142">
        <f>'Tabell 4.1'!E67/'Tabell 4.1'!$S67*100</f>
        <v>4.8611111111111116</v>
      </c>
      <c r="F60" s="142">
        <f>'Tabell 4.1'!F67/'Tabell 4.1'!$S67*100</f>
        <v>4.3803418803418799</v>
      </c>
      <c r="G60" s="142">
        <f>'Tabell 4.1'!G67/'Tabell 4.1'!$S67*100</f>
        <v>2.5641025641025639</v>
      </c>
      <c r="H60" s="142">
        <f>'Tabell 4.1'!H67/'Tabell 4.1'!$S67*100</f>
        <v>3.5790598290598288</v>
      </c>
      <c r="I60" s="142">
        <f>'Tabell 4.1'!I67/'Tabell 4.1'!$S67*100</f>
        <v>4.1132478632478628</v>
      </c>
      <c r="J60" s="142">
        <f>'Tabell 4.1'!J67/'Tabell 4.1'!$S67*100</f>
        <v>5.7158119658119659</v>
      </c>
      <c r="K60" s="142">
        <f>'Tabell 4.1'!K67/'Tabell 4.1'!$S67*100</f>
        <v>7.6923076923076925</v>
      </c>
      <c r="L60" s="142">
        <f>'Tabell 4.1'!L67/'Tabell 4.1'!$S67*100</f>
        <v>4.700854700854701</v>
      </c>
      <c r="M60" s="142">
        <f>'Tabell 4.1'!M67/'Tabell 4.1'!$S67*100</f>
        <v>6.0363247863247862</v>
      </c>
      <c r="N60" s="142">
        <f>'Tabell 4.1'!N67/'Tabell 4.1'!$S67*100</f>
        <v>8.9209401709401703</v>
      </c>
      <c r="O60" s="142">
        <f>'Tabell 4.1'!O67/'Tabell 4.1'!$S67*100</f>
        <v>12.393162393162394</v>
      </c>
      <c r="P60" s="142">
        <f>'Tabell 4.1'!P67/'Tabell 4.1'!$S67*100</f>
        <v>9.7756410256410255</v>
      </c>
      <c r="Q60" s="142">
        <f>'Tabell 4.1'!Q67/'Tabell 4.1'!$S67*100</f>
        <v>7.3717948717948723</v>
      </c>
      <c r="R60" s="142">
        <f>'Tabell 4.1'!R67/'Tabell 4.1'!$S67*100</f>
        <v>11.164529914529915</v>
      </c>
      <c r="S60" s="142">
        <f>'Tabell 4.1'!S67/'Tabell 4.1'!$S67*100</f>
        <v>100</v>
      </c>
    </row>
    <row r="61" spans="1:19" x14ac:dyDescent="0.25">
      <c r="A61" s="160" t="s">
        <v>160</v>
      </c>
      <c r="B61" s="59"/>
      <c r="C61" s="70">
        <v>0.11799999999999999</v>
      </c>
      <c r="D61" s="60">
        <f>'Tabell 4.1'!D68/'Tabell 4.1'!$S68*100</f>
        <v>9.7959922742636394</v>
      </c>
      <c r="E61" s="60">
        <f>'Tabell 4.1'!E68/'Tabell 4.1'!$S68*100</f>
        <v>8.5586673104780289</v>
      </c>
      <c r="F61" s="60">
        <f>'Tabell 4.1'!F68/'Tabell 4.1'!$S68*100</f>
        <v>8.0878802510864318</v>
      </c>
      <c r="G61" s="60">
        <f>'Tabell 4.1'!G68/'Tabell 4.1'!$S68*100</f>
        <v>5.0036214389183975</v>
      </c>
      <c r="H61" s="60">
        <f>'Tabell 4.1'!H68/'Tabell 4.1'!$S68*100</f>
        <v>6.983341380975375</v>
      </c>
      <c r="I61" s="60">
        <f>'Tabell 4.1'!I68/'Tabell 4.1'!$S68*100</f>
        <v>2.9514727184934815</v>
      </c>
      <c r="J61" s="60">
        <f>'Tabell 4.1'!J68/'Tabell 4.1'!$S68*100</f>
        <v>4.5992274263640756</v>
      </c>
      <c r="K61" s="60">
        <f>'Tabell 4.1'!K68/'Tabell 4.1'!$S68*100</f>
        <v>4.8165137614678901</v>
      </c>
      <c r="L61" s="60">
        <f>'Tabell 4.1'!L68/'Tabell 4.1'!$S68*100</f>
        <v>4.1948334138097536</v>
      </c>
      <c r="M61" s="60">
        <f>'Tabell 4.1'!M68/'Tabell 4.1'!$S68*100</f>
        <v>6.9350555287300812</v>
      </c>
      <c r="N61" s="60">
        <f>'Tabell 4.1'!N68/'Tabell 4.1'!$S68*100</f>
        <v>6.3194109126026081</v>
      </c>
      <c r="O61" s="60">
        <f>'Tabell 4.1'!O68/'Tabell 4.1'!$S68*100</f>
        <v>10.435779816513762</v>
      </c>
      <c r="P61" s="60">
        <f>'Tabell 4.1'!P68/'Tabell 4.1'!$S68*100</f>
        <v>8.4802028005794305</v>
      </c>
      <c r="Q61" s="60">
        <f>'Tabell 4.1'!Q68/'Tabell 4.1'!$S68*100</f>
        <v>6.192660550458716</v>
      </c>
      <c r="R61" s="60">
        <f>'Tabell 4.1'!R68/'Tabell 4.1'!$S68*100</f>
        <v>6.6453404152583291</v>
      </c>
      <c r="S61" s="60">
        <f>'Tabell 4.1'!S68/'Tabell 4.1'!$S68*100</f>
        <v>100</v>
      </c>
    </row>
    <row r="62" spans="1:19" x14ac:dyDescent="0.25">
      <c r="A62" s="160" t="s">
        <v>161</v>
      </c>
      <c r="B62" s="59"/>
      <c r="C62" s="70">
        <v>4.3999999999999997E-2</v>
      </c>
      <c r="D62" s="60">
        <f>'Tabell 4.1'!D69/'Tabell 4.1'!$S69*100</f>
        <v>8.064516129032258</v>
      </c>
      <c r="E62" s="60">
        <f>'Tabell 4.1'!E69/'Tabell 4.1'!$S69*100</f>
        <v>4.838709677419355</v>
      </c>
      <c r="F62" s="60">
        <f>'Tabell 4.1'!F69/'Tabell 4.1'!$S69*100</f>
        <v>2.836484983314794</v>
      </c>
      <c r="G62" s="60">
        <f>'Tabell 4.1'!G69/'Tabell 4.1'!$S69*100</f>
        <v>1.9466073414905452</v>
      </c>
      <c r="H62" s="60">
        <f>'Tabell 4.1'!H69/'Tabell 4.1'!$S69*100</f>
        <v>3.9488320355951054</v>
      </c>
      <c r="I62" s="60">
        <f>'Tabell 4.1'!I69/'Tabell 4.1'!$S69*100</f>
        <v>4.5606229143492776</v>
      </c>
      <c r="J62" s="60">
        <f>'Tabell 4.1'!J69/'Tabell 4.1'!$S69*100</f>
        <v>6.5072302558398212</v>
      </c>
      <c r="K62" s="60">
        <f>'Tabell 4.1'!K69/'Tabell 4.1'!$S69*100</f>
        <v>4.7274749721913238</v>
      </c>
      <c r="L62" s="60">
        <f>'Tabell 4.1'!L69/'Tabell 4.1'!$S69*100</f>
        <v>5.2836484983314795</v>
      </c>
      <c r="M62" s="60">
        <f>'Tabell 4.1'!M69/'Tabell 4.1'!$S69*100</f>
        <v>7.6195773081201335</v>
      </c>
      <c r="N62" s="60">
        <f>'Tabell 4.1'!N69/'Tabell 4.1'!$S69*100</f>
        <v>8.7319243604004448</v>
      </c>
      <c r="O62" s="60">
        <f>'Tabell 4.1'!O69/'Tabell 4.1'!$S69*100</f>
        <v>14.071190211345941</v>
      </c>
      <c r="P62" s="60">
        <f>'Tabell 4.1'!P69/'Tabell 4.1'!$S69*100</f>
        <v>8.3982202447163523</v>
      </c>
      <c r="Q62" s="60">
        <f>'Tabell 4.1'!Q69/'Tabell 4.1'!$S69*100</f>
        <v>7.1190211345939929</v>
      </c>
      <c r="R62" s="60">
        <f>'Tabell 4.1'!R69/'Tabell 4.1'!$S69*100</f>
        <v>11.345939933259176</v>
      </c>
      <c r="S62" s="60">
        <f>'Tabell 4.1'!S69/'Tabell 4.1'!$S69*100</f>
        <v>100</v>
      </c>
    </row>
    <row r="63" spans="1:19" x14ac:dyDescent="0.25">
      <c r="A63" s="160" t="s">
        <v>162</v>
      </c>
      <c r="B63" s="59"/>
      <c r="C63" s="70">
        <v>2.4E-2</v>
      </c>
      <c r="D63" s="60">
        <f>'Tabell 4.1'!D70/'Tabell 4.1'!$S70*100</f>
        <v>9.4099106984750893</v>
      </c>
      <c r="E63" s="60">
        <f>'Tabell 4.1'!E70/'Tabell 4.1'!$S70*100</f>
        <v>9.4223533162106019</v>
      </c>
      <c r="F63" s="60">
        <f>'Tabell 4.1'!F70/'Tabell 4.1'!$S70*100</f>
        <v>7.8976868342007425</v>
      </c>
      <c r="G63" s="60">
        <f>'Tabell 4.1'!G70/'Tabell 4.1'!$S70*100</f>
        <v>4.9444156750127286</v>
      </c>
      <c r="H63" s="60">
        <f>'Tabell 4.1'!H70/'Tabell 4.1'!$S70*100</f>
        <v>6.9610974074270233</v>
      </c>
      <c r="I63" s="60">
        <f>'Tabell 4.1'!I70/'Tabell 4.1'!$S70*100</f>
        <v>3.8949359393186942</v>
      </c>
      <c r="J63" s="60">
        <f>'Tabell 4.1'!J70/'Tabell 4.1'!$S70*100</f>
        <v>5.5689540786958762</v>
      </c>
      <c r="K63" s="60">
        <f>'Tabell 4.1'!K70/'Tabell 4.1'!$S70*100</f>
        <v>5.5519820068212464</v>
      </c>
      <c r="L63" s="60">
        <f>'Tabell 4.1'!L70/'Tabell 4.1'!$S70*100</f>
        <v>4.9171481373551877</v>
      </c>
      <c r="M63" s="60">
        <f>'Tabell 4.1'!M70/'Tabell 4.1'!$S70*100</f>
        <v>6.2620467656996306</v>
      </c>
      <c r="N63" s="60">
        <f>'Tabell 4.1'!N70/'Tabell 4.1'!$S70*100</f>
        <v>5.6972451682635619</v>
      </c>
      <c r="O63" s="60">
        <f>'Tabell 4.1'!O70/'Tabell 4.1'!$S70*100</f>
        <v>8.6931904023283089</v>
      </c>
      <c r="P63" s="60">
        <f>'Tabell 4.1'!P70/'Tabell 4.1'!$S70*100</f>
        <v>7.6105962180957558</v>
      </c>
      <c r="Q63" s="60">
        <f>'Tabell 4.1'!Q70/'Tabell 4.1'!$S70*100</f>
        <v>7.0856912553767666</v>
      </c>
      <c r="R63" s="60">
        <f>'Tabell 4.1'!R70/'Tabell 4.1'!$S70*100</f>
        <v>6.0827460967187825</v>
      </c>
      <c r="S63" s="60">
        <f>'Tabell 4.1'!S70/'Tabell 4.1'!$S70*100</f>
        <v>100</v>
      </c>
    </row>
    <row r="64" spans="1:19" x14ac:dyDescent="0.25">
      <c r="A64" s="160" t="s">
        <v>163</v>
      </c>
      <c r="B64" s="59"/>
      <c r="C64" s="70">
        <v>0.11799999999999999</v>
      </c>
      <c r="D64" s="60">
        <f>'Tabell 4.1'!D73/'Tabell 4.1'!$S73*100</f>
        <v>5.5499495459132184</v>
      </c>
      <c r="E64" s="60">
        <f>'Tabell 4.1'!E73/'Tabell 4.1'!$S73*100</f>
        <v>4.3390514631685164</v>
      </c>
      <c r="F64" s="60">
        <f>'Tabell 4.1'!F73/'Tabell 4.1'!$S73*100</f>
        <v>4.8435923309788089</v>
      </c>
      <c r="G64" s="60">
        <f>'Tabell 4.1'!G73/'Tabell 4.1'!$S73*100</f>
        <v>1.4127144298688195</v>
      </c>
      <c r="H64" s="60">
        <f>'Tabell 4.1'!H73/'Tabell 4.1'!$S73*100</f>
        <v>4.6417759838546919</v>
      </c>
      <c r="I64" s="60">
        <f>'Tabell 4.1'!I73/'Tabell 4.1'!$S73*100</f>
        <v>6.8617558022199789</v>
      </c>
      <c r="J64" s="60">
        <f>'Tabell 4.1'!J73/'Tabell 4.1'!$S73*100</f>
        <v>8.8799192734611516</v>
      </c>
      <c r="K64" s="60">
        <f>'Tabell 4.1'!K73/'Tabell 4.1'!$S73*100</f>
        <v>9.8890010090817348</v>
      </c>
      <c r="L64" s="60">
        <f>'Tabell 4.1'!L73/'Tabell 4.1'!$S73*100</f>
        <v>6.7608476286579222</v>
      </c>
      <c r="M64" s="60">
        <f>'Tabell 4.1'!M73/'Tabell 4.1'!$S73*100</f>
        <v>5.9535822401614524</v>
      </c>
      <c r="N64" s="60">
        <f>'Tabell 4.1'!N73/'Tabell 4.1'!$S73*100</f>
        <v>6.7608476286579222</v>
      </c>
      <c r="O64" s="60">
        <f>'Tabell 4.1'!O73/'Tabell 4.1'!$S73*100</f>
        <v>10.696266397578205</v>
      </c>
      <c r="P64" s="60">
        <f>'Tabell 4.1'!P73/'Tabell 4.1'!$S73*100</f>
        <v>6.2563067608476279</v>
      </c>
      <c r="Q64" s="60">
        <f>'Tabell 4.1'!Q73/'Tabell 4.1'!$S73*100</f>
        <v>7.2653884964682138</v>
      </c>
      <c r="R64" s="60">
        <f>'Tabell 4.1'!R73/'Tabell 4.1'!$S73*100</f>
        <v>9.8890010090817348</v>
      </c>
      <c r="S64" s="60">
        <f>'Tabell 4.1'!S73/'Tabell 4.1'!$S73*100</f>
        <v>100</v>
      </c>
    </row>
    <row r="65" spans="1:19" x14ac:dyDescent="0.25">
      <c r="A65" s="160" t="s">
        <v>164</v>
      </c>
      <c r="B65" s="59"/>
      <c r="C65" s="70">
        <v>8.7999999999999995E-2</v>
      </c>
      <c r="D65" s="60">
        <f>'Tabell 4.1'!D74/'Tabell 4.1'!$S74*100</f>
        <v>10.662847790507366</v>
      </c>
      <c r="E65" s="60">
        <f>'Tabell 4.1'!E74/'Tabell 4.1'!$S74*100</f>
        <v>10.409165302782323</v>
      </c>
      <c r="F65" s="60">
        <f>'Tabell 4.1'!F74/'Tabell 4.1'!$S74*100</f>
        <v>7.5286415711947621</v>
      </c>
      <c r="G65" s="60">
        <f>'Tabell 4.1'!G74/'Tabell 4.1'!$S74*100</f>
        <v>6.8085106382978724</v>
      </c>
      <c r="H65" s="60">
        <f>'Tabell 4.1'!H74/'Tabell 4.1'!$S74*100</f>
        <v>7.6513911620294595</v>
      </c>
      <c r="I65" s="60">
        <f>'Tabell 4.1'!I74/'Tabell 4.1'!$S74*100</f>
        <v>2.7495908346972175</v>
      </c>
      <c r="J65" s="60">
        <f>'Tabell 4.1'!J74/'Tabell 4.1'!$S74*100</f>
        <v>4.656301145662848</v>
      </c>
      <c r="K65" s="60">
        <f>'Tabell 4.1'!K74/'Tabell 4.1'!$S74*100</f>
        <v>5.6628477905073655</v>
      </c>
      <c r="L65" s="60">
        <f>'Tabell 4.1'!L74/'Tabell 4.1'!$S74*100</f>
        <v>4.6072013093289694</v>
      </c>
      <c r="M65" s="60">
        <f>'Tabell 4.1'!M74/'Tabell 4.1'!$S74*100</f>
        <v>5.4582651391162029</v>
      </c>
      <c r="N65" s="60">
        <f>'Tabell 4.1'!N74/'Tabell 4.1'!$S74*100</f>
        <v>5.6792144026186575</v>
      </c>
      <c r="O65" s="60">
        <f>'Tabell 4.1'!O74/'Tabell 4.1'!$S74*100</f>
        <v>9.1489361702127656</v>
      </c>
      <c r="P65" s="60">
        <f>'Tabell 4.1'!P74/'Tabell 4.1'!$S74*100</f>
        <v>6.857610474631751</v>
      </c>
      <c r="Q65" s="60">
        <f>'Tabell 4.1'!Q74/'Tabell 4.1'!$S74*100</f>
        <v>5.3682487725040922</v>
      </c>
      <c r="R65" s="60">
        <f>'Tabell 4.1'!R74/'Tabell 4.1'!$S74*100</f>
        <v>6.7512274959083474</v>
      </c>
      <c r="S65" s="60">
        <f>'Tabell 4.1'!S74/'Tabell 4.1'!$S74*100</f>
        <v>100</v>
      </c>
    </row>
    <row r="66" spans="1:19" x14ac:dyDescent="0.25">
      <c r="A66" s="160" t="s">
        <v>165</v>
      </c>
      <c r="B66" s="59"/>
      <c r="C66" s="70">
        <v>4.8000000000000001E-2</v>
      </c>
      <c r="D66" s="60">
        <f>'Tabell 4.1'!D75/'Tabell 4.1'!$S75*100</f>
        <v>7.035217939527973</v>
      </c>
      <c r="E66" s="60">
        <f>'Tabell 4.1'!E75/'Tabell 4.1'!$S75*100</f>
        <v>7.346394146118608</v>
      </c>
      <c r="F66" s="60">
        <f>'Tabell 4.1'!F75/'Tabell 4.1'!$S75*100</f>
        <v>7.3000990910926893</v>
      </c>
      <c r="G66" s="60">
        <f>'Tabell 4.1'!G75/'Tabell 4.1'!$S75*100</f>
        <v>4.6649642240667317</v>
      </c>
      <c r="H66" s="60">
        <f>'Tabell 4.1'!H75/'Tabell 4.1'!$S75*100</f>
        <v>8.6494651013831962</v>
      </c>
      <c r="I66" s="60">
        <f>'Tabell 4.1'!I75/'Tabell 4.1'!$S75*100</f>
        <v>5.4514819437796538</v>
      </c>
      <c r="J66" s="60">
        <f>'Tabell 4.1'!J75/'Tabell 4.1'!$S75*100</f>
        <v>7.0084283488817238</v>
      </c>
      <c r="K66" s="60">
        <f>'Tabell 4.1'!K75/'Tabell 4.1'!$S75*100</f>
        <v>5.7567987263033507</v>
      </c>
      <c r="L66" s="60">
        <f>'Tabell 4.1'!L75/'Tabell 4.1'!$S75*100</f>
        <v>4.6374256945980594</v>
      </c>
      <c r="M66" s="60">
        <f>'Tabell 4.1'!M75/'Tabell 4.1'!$S75*100</f>
        <v>5.8241910413580094</v>
      </c>
      <c r="N66" s="60">
        <f>'Tabell 4.1'!N75/'Tabell 4.1'!$S75*100</f>
        <v>6.842166524284238</v>
      </c>
      <c r="O66" s="60">
        <f>'Tabell 4.1'!O75/'Tabell 4.1'!$S75*100</f>
        <v>9.6126558554033874</v>
      </c>
      <c r="P66" s="60">
        <f>'Tabell 4.1'!P75/'Tabell 4.1'!$S75*100</f>
        <v>7.2367530171844745</v>
      </c>
      <c r="Q66" s="60">
        <f>'Tabell 4.1'!Q75/'Tabell 4.1'!$S75*100</f>
        <v>7.9370856099703877</v>
      </c>
      <c r="R66" s="60">
        <f>'Tabell 4.1'!R75/'Tabell 4.1'!$S75*100</f>
        <v>4.6968727360474976</v>
      </c>
      <c r="S66" s="60">
        <f>'Tabell 4.1'!S75/'Tabell 4.1'!$S75*100</f>
        <v>100</v>
      </c>
    </row>
    <row r="67" spans="1:19" x14ac:dyDescent="0.25">
      <c r="A67" s="160" t="s">
        <v>166</v>
      </c>
      <c r="B67" s="59"/>
      <c r="C67" s="70">
        <v>3.7999999999999999E-2</v>
      </c>
      <c r="D67" s="60">
        <f>'Tabell 4.1'!D79/'Tabell 4.1'!$S79*100</f>
        <v>6.1644685161450363</v>
      </c>
      <c r="E67" s="60">
        <f>'Tabell 4.1'!E79/'Tabell 4.1'!$S79*100</f>
        <v>5.7840988961012112</v>
      </c>
      <c r="F67" s="60">
        <f>'Tabell 4.1'!F79/'Tabell 4.1'!$S79*100</f>
        <v>5.7468888245751852</v>
      </c>
      <c r="G67" s="60">
        <f>'Tabell 4.1'!G79/'Tabell 4.1'!$S79*100</f>
        <v>5.3954603712738249</v>
      </c>
      <c r="H67" s="60">
        <f>'Tabell 4.1'!H79/'Tabell 4.1'!$S79*100</f>
        <v>11.287055029561333</v>
      </c>
      <c r="I67" s="60">
        <f>'Tabell 4.1'!I79/'Tabell 4.1'!$S79*100</f>
        <v>6.7350229462107736</v>
      </c>
      <c r="J67" s="60">
        <f>'Tabell 4.1'!J79/'Tabell 4.1'!$S79*100</f>
        <v>7.9340141398271795</v>
      </c>
      <c r="K67" s="60">
        <f>'Tabell 4.1'!K79/'Tabell 4.1'!$S79*100</f>
        <v>6.7556952081696782</v>
      </c>
      <c r="L67" s="60">
        <f>'Tabell 4.1'!L79/'Tabell 4.1'!$S79*100</f>
        <v>4.2212758920081033</v>
      </c>
      <c r="M67" s="60">
        <f>'Tabell 4.1'!M79/'Tabell 4.1'!$S79*100</f>
        <v>4.7504857981560349</v>
      </c>
      <c r="N67" s="60">
        <f>'Tabell 4.1'!N79/'Tabell 4.1'!$S79*100</f>
        <v>5.6187208004299833</v>
      </c>
      <c r="O67" s="60">
        <f>'Tabell 4.1'!O79/'Tabell 4.1'!$S79*100</f>
        <v>8.946954975813453</v>
      </c>
      <c r="P67" s="60">
        <f>'Tabell 4.1'!P79/'Tabell 4.1'!$S79*100</f>
        <v>7.9257452350436184</v>
      </c>
      <c r="Q67" s="60">
        <f>'Tabell 4.1'!Q79/'Tabell 4.1'!$S79*100</f>
        <v>8.120064497457312</v>
      </c>
      <c r="R67" s="60">
        <f>'Tabell 4.1'!R79/'Tabell 4.1'!$S79*100</f>
        <v>4.614048869227271</v>
      </c>
      <c r="S67" s="60">
        <f>'Tabell 4.1'!S79/'Tabell 4.1'!$S79*100</f>
        <v>100</v>
      </c>
    </row>
    <row r="68" spans="1:19" x14ac:dyDescent="0.25">
      <c r="A68" s="160" t="s">
        <v>167</v>
      </c>
      <c r="B68" s="59"/>
      <c r="C68" s="70">
        <v>0.13300000000000001</v>
      </c>
      <c r="D68" s="60">
        <f>'Tabell 4.1'!D82/'Tabell 4.1'!$S82*100</f>
        <v>3.1847927703334373</v>
      </c>
      <c r="E68" s="60">
        <f>'Tabell 4.1'!E82/'Tabell 4.1'!$S82*100</f>
        <v>3.1100031162355877</v>
      </c>
      <c r="F68" s="60">
        <f>'Tabell 4.1'!F82/'Tabell 4.1'!$S82*100</f>
        <v>2.9791212215643506</v>
      </c>
      <c r="G68" s="60">
        <f>'Tabell 4.1'!G82/'Tabell 4.1'!$S82*100</f>
        <v>3.0352134621377376</v>
      </c>
      <c r="H68" s="60">
        <f>'Tabell 4.1'!H82/'Tabell 4.1'!$S82*100</f>
        <v>9.3424742910564031</v>
      </c>
      <c r="I68" s="60">
        <f>'Tabell 4.1'!I82/'Tabell 4.1'!$S82*100</f>
        <v>7.497662823309442</v>
      </c>
      <c r="J68" s="60">
        <f>'Tabell 4.1'!J82/'Tabell 4.1'!$S82*100</f>
        <v>9.7039576191960109</v>
      </c>
      <c r="K68" s="60">
        <f>'Tabell 4.1'!K82/'Tabell 4.1'!$S82*100</f>
        <v>9.0931754440635704</v>
      </c>
      <c r="L68" s="60">
        <f>'Tabell 4.1'!L82/'Tabell 4.1'!$S82*100</f>
        <v>5.0420691804300404</v>
      </c>
      <c r="M68" s="60">
        <f>'Tabell 4.1'!M82/'Tabell 4.1'!$S82*100</f>
        <v>5.1480211904019946</v>
      </c>
      <c r="N68" s="60">
        <f>'Tabell 4.1'!N82/'Tabell 4.1'!$S82*100</f>
        <v>5.7650358367092549</v>
      </c>
      <c r="O68" s="60">
        <f>'Tabell 4.1'!O82/'Tabell 4.1'!$S82*100</f>
        <v>7.7594266126519162</v>
      </c>
      <c r="P68" s="60">
        <f>'Tabell 4.1'!P82/'Tabell 4.1'!$S82*100</f>
        <v>13.948270489248987</v>
      </c>
      <c r="Q68" s="60">
        <f>'Tabell 4.1'!Q82/'Tabell 4.1'!$S82*100</f>
        <v>11.22468058585229</v>
      </c>
      <c r="R68" s="60">
        <f>'Tabell 4.1'!R82/'Tabell 4.1'!$S82*100</f>
        <v>3.1660953568089747</v>
      </c>
      <c r="S68" s="60">
        <f>'Tabell 4.1'!S82/'Tabell 4.1'!$S82*100</f>
        <v>100</v>
      </c>
    </row>
    <row r="69" spans="1:19" x14ac:dyDescent="0.25">
      <c r="A69" s="160" t="s">
        <v>168</v>
      </c>
      <c r="B69" s="59"/>
      <c r="C69" s="70">
        <v>7.3999999999999996E-2</v>
      </c>
      <c r="D69" s="60">
        <f>'Tabell 4.1'!D85/'Tabell 4.1'!$S85*100</f>
        <v>3.7454293902559539</v>
      </c>
      <c r="E69" s="60">
        <f>'Tabell 4.1'!E85/'Tabell 4.1'!$S85*100</f>
        <v>3.7553117897025396</v>
      </c>
      <c r="F69" s="60">
        <f>'Tabell 4.1'!F85/'Tabell 4.1'!$S85*100</f>
        <v>3.7651941891491258</v>
      </c>
      <c r="G69" s="60">
        <f>'Tabell 4.1'!G85/'Tabell 4.1'!$S85*100</f>
        <v>3.3402510129459433</v>
      </c>
      <c r="H69" s="60">
        <f>'Tabell 4.1'!H85/'Tabell 4.1'!$S85*100</f>
        <v>9.4969858681687924</v>
      </c>
      <c r="I69" s="60">
        <f>'Tabell 4.1'!I85/'Tabell 4.1'!$S85*100</f>
        <v>6.8386204170372569</v>
      </c>
      <c r="J69" s="60">
        <f>'Tabell 4.1'!J85/'Tabell 4.1'!$S85*100</f>
        <v>8.7360411107816969</v>
      </c>
      <c r="K69" s="60">
        <f>'Tabell 4.1'!K85/'Tabell 4.1'!$S85*100</f>
        <v>8.1628619428797311</v>
      </c>
      <c r="L69" s="60">
        <f>'Tabell 4.1'!L85/'Tabell 4.1'!$S85*100</f>
        <v>5.3859076983891692</v>
      </c>
      <c r="M69" s="60">
        <f>'Tabell 4.1'!M85/'Tabell 4.1'!$S85*100</f>
        <v>5.158612511117699</v>
      </c>
      <c r="N69" s="60">
        <f>'Tabell 4.1'!N85/'Tabell 4.1'!$S85*100</f>
        <v>5.4748492934084396</v>
      </c>
      <c r="O69" s="60">
        <f>'Tabell 4.1'!O85/'Tabell 4.1'!$S85*100</f>
        <v>8.3901571301512003</v>
      </c>
      <c r="P69" s="60">
        <f>'Tabell 4.1'!P85/'Tabell 4.1'!$S85*100</f>
        <v>14.299831999209408</v>
      </c>
      <c r="Q69" s="60">
        <f>'Tabell 4.1'!Q85/'Tabell 4.1'!$S85*100</f>
        <v>10.514873011167111</v>
      </c>
      <c r="R69" s="60">
        <f>'Tabell 4.1'!R85/'Tabell 4.1'!$S85*100</f>
        <v>2.9350726356359322</v>
      </c>
      <c r="S69" s="60">
        <f>'Tabell 4.1'!S85/'Tabell 4.1'!$S85*100</f>
        <v>100</v>
      </c>
    </row>
    <row r="70" spans="1:19" x14ac:dyDescent="0.25">
      <c r="A70" s="160" t="s">
        <v>169</v>
      </c>
      <c r="B70" s="59"/>
      <c r="C70" s="70">
        <v>0.16500000000000001</v>
      </c>
      <c r="D70" s="60">
        <f>'Tabell 4.1'!D88/'Tabell 4.1'!$S88*100</f>
        <v>3.7969459347915806</v>
      </c>
      <c r="E70" s="60">
        <f>'Tabell 4.1'!E88/'Tabell 4.1'!$S88*100</f>
        <v>3.9207593891869585</v>
      </c>
      <c r="F70" s="60">
        <f>'Tabell 4.1'!F88/'Tabell 4.1'!$S88*100</f>
        <v>3.6524969046636402</v>
      </c>
      <c r="G70" s="60">
        <f>'Tabell 4.1'!G88/'Tabell 4.1'!$S88*100</f>
        <v>3.9826661163846468</v>
      </c>
      <c r="H70" s="60">
        <f>'Tabell 4.1'!H88/'Tabell 4.1'!$S88*100</f>
        <v>9.2447379281881954</v>
      </c>
      <c r="I70" s="60">
        <f>'Tabell 4.1'!I88/'Tabell 4.1'!$S88*100</f>
        <v>7.5526207181180363</v>
      </c>
      <c r="J70" s="60">
        <f>'Tabell 4.1'!J88/'Tabell 4.1'!$S88*100</f>
        <v>10.420965744944285</v>
      </c>
      <c r="K70" s="60">
        <f>'Tabell 4.1'!K88/'Tabell 4.1'!$S88*100</f>
        <v>8.8939331407346263</v>
      </c>
      <c r="L70" s="60">
        <f>'Tabell 4.1'!L88/'Tabell 4.1'!$S88*100</f>
        <v>5.4684275691291786</v>
      </c>
      <c r="M70" s="60">
        <f>'Tabell 4.1'!M88/'Tabell 4.1'!$S88*100</f>
        <v>3.9620305406520839</v>
      </c>
      <c r="N70" s="60">
        <f>'Tabell 4.1'!N88/'Tabell 4.1'!$S88*100</f>
        <v>2.992158481221626</v>
      </c>
      <c r="O70" s="60">
        <f>'Tabell 4.1'!O88/'Tabell 4.1'!$S88*100</f>
        <v>7.1192736277342146</v>
      </c>
      <c r="P70" s="60">
        <f>'Tabell 4.1'!P88/'Tabell 4.1'!$S88*100</f>
        <v>12.278167560874948</v>
      </c>
      <c r="Q70" s="60">
        <f>'Tabell 4.1'!Q88/'Tabell 4.1'!$S88*100</f>
        <v>13.949649195212546</v>
      </c>
      <c r="R70" s="60">
        <f>'Tabell 4.1'!R88/'Tabell 4.1'!$S88*100</f>
        <v>2.7651671481634339</v>
      </c>
      <c r="S70" s="60">
        <f>'Tabell 4.1'!S88/'Tabell 4.1'!$S88*100</f>
        <v>100</v>
      </c>
    </row>
    <row r="71" spans="1:19" x14ac:dyDescent="0.25">
      <c r="A71" s="160" t="s">
        <v>170</v>
      </c>
      <c r="B71" s="59"/>
      <c r="C71" s="70">
        <v>7.1999999999999995E-2</v>
      </c>
      <c r="D71" s="60">
        <f>'Tabell 4.1'!D91/'Tabell 4.1'!$S91*100</f>
        <v>6.2619401400976438</v>
      </c>
      <c r="E71" s="60">
        <f>'Tabell 4.1'!E91/'Tabell 4.1'!$S91*100</f>
        <v>5.9010825727021858</v>
      </c>
      <c r="F71" s="60">
        <f>'Tabell 4.1'!F91/'Tabell 4.1'!$S91*100</f>
        <v>5.3491827637444276</v>
      </c>
      <c r="G71" s="60">
        <f>'Tabell 4.1'!G91/'Tabell 4.1'!$S91*100</f>
        <v>2.4269440316988611</v>
      </c>
      <c r="H71" s="60">
        <f>'Tabell 4.1'!H91/'Tabell 4.1'!$S91*100</f>
        <v>3.948206325620887</v>
      </c>
      <c r="I71" s="60">
        <f>'Tabell 4.1'!I91/'Tabell 4.1'!$S91*100</f>
        <v>2.2429774287129414</v>
      </c>
      <c r="J71" s="60">
        <f>'Tabell 4.1'!J91/'Tabell 4.1'!$S91*100</f>
        <v>3.2335668294063544</v>
      </c>
      <c r="K71" s="60">
        <f>'Tabell 4.1'!K91/'Tabell 4.1'!$S91*100</f>
        <v>4.7265265690228544</v>
      </c>
      <c r="L71" s="60">
        <f>'Tabell 4.1'!L91/'Tabell 4.1'!$S91*100</f>
        <v>5.7949479940564634</v>
      </c>
      <c r="M71" s="60">
        <f>'Tabell 4.1'!M91/'Tabell 4.1'!$S91*100</f>
        <v>8.8657751362060431</v>
      </c>
      <c r="N71" s="60">
        <f>'Tabell 4.1'!N91/'Tabell 4.1'!$S91*100</f>
        <v>10.882332130474776</v>
      </c>
      <c r="O71" s="60">
        <f>'Tabell 4.1'!O91/'Tabell 4.1'!$S91*100</f>
        <v>13.677209368145476</v>
      </c>
      <c r="P71" s="60">
        <f>'Tabell 4.1'!P91/'Tabell 4.1'!$S91*100</f>
        <v>12.453123894431473</v>
      </c>
      <c r="Q71" s="60">
        <f>'Tabell 4.1'!Q91/'Tabell 4.1'!$S91*100</f>
        <v>7.7690511568669072</v>
      </c>
      <c r="R71" s="60">
        <f>'Tabell 4.1'!R91/'Tabell 4.1'!$S91*100</f>
        <v>6.4671336588127089</v>
      </c>
      <c r="S71" s="60">
        <f>'Tabell 4.1'!S91/'Tabell 4.1'!$S91*100</f>
        <v>100</v>
      </c>
    </row>
    <row r="72" spans="1:19" x14ac:dyDescent="0.25">
      <c r="A72" s="160" t="s">
        <v>102</v>
      </c>
      <c r="B72" s="59"/>
      <c r="C72" s="70">
        <v>0.01</v>
      </c>
      <c r="D72" s="60">
        <f>'Tabell 4.1'!D92/'Tabell 4.1'!$S92*100</f>
        <v>5.5589123867069485</v>
      </c>
      <c r="E72" s="60">
        <f>'Tabell 4.1'!E92/'Tabell 4.1'!$S92*100</f>
        <v>3.2628398791540789</v>
      </c>
      <c r="F72" s="60">
        <f>'Tabell 4.1'!F92/'Tabell 4.1'!$S92*100</f>
        <v>3.9274924471299091</v>
      </c>
      <c r="G72" s="60">
        <f>'Tabell 4.1'!G92/'Tabell 4.1'!$S92*100</f>
        <v>3.9274924471299091</v>
      </c>
      <c r="H72" s="60">
        <f>'Tabell 4.1'!H92/'Tabell 4.1'!$S92*100</f>
        <v>9.0030211480362539</v>
      </c>
      <c r="I72" s="60">
        <f>'Tabell 4.1'!I92/'Tabell 4.1'!$S92*100</f>
        <v>6.6465256797583088</v>
      </c>
      <c r="J72" s="60">
        <f>'Tabell 4.1'!J92/'Tabell 4.1'!$S92*100</f>
        <v>9.0030211480362539</v>
      </c>
      <c r="K72" s="60">
        <f>'Tabell 4.1'!K92/'Tabell 4.1'!$S92*100</f>
        <v>8.0362537764350463</v>
      </c>
      <c r="L72" s="60">
        <f>'Tabell 4.1'!L92/'Tabell 4.1'!$S92*100</f>
        <v>5.3172205438066467</v>
      </c>
      <c r="M72" s="60">
        <f>'Tabell 4.1'!M92/'Tabell 4.1'!$S92*100</f>
        <v>6.4048338368580069</v>
      </c>
      <c r="N72" s="60">
        <f>'Tabell 4.1'!N92/'Tabell 4.1'!$S92*100</f>
        <v>6.3444108761329305</v>
      </c>
      <c r="O72" s="60">
        <f>'Tabell 4.1'!O92/'Tabell 4.1'!$S92*100</f>
        <v>7.9758308157099691</v>
      </c>
      <c r="P72" s="60">
        <f>'Tabell 4.1'!P92/'Tabell 4.1'!$S92*100</f>
        <v>10.574018126888216</v>
      </c>
      <c r="Q72" s="60">
        <f>'Tabell 4.1'!Q92/'Tabell 4.1'!$S92*100</f>
        <v>9.1842900302114803</v>
      </c>
      <c r="R72" s="60">
        <f>'Tabell 4.1'!R92/'Tabell 4.1'!$S92*100</f>
        <v>4.833836858006042</v>
      </c>
      <c r="S72" s="60">
        <f>'Tabell 4.1'!S92/'Tabell 4.1'!$S92*100</f>
        <v>100</v>
      </c>
    </row>
    <row r="73" spans="1:19" x14ac:dyDescent="0.25">
      <c r="A73" s="160" t="s">
        <v>103</v>
      </c>
      <c r="B73" s="59"/>
      <c r="C73" s="70">
        <v>0.01</v>
      </c>
      <c r="D73" s="60">
        <f>'Tabell 4.1'!D93/'Tabell 4.1'!$S93*100</f>
        <v>4.0531697341513295</v>
      </c>
      <c r="E73" s="60">
        <f>'Tabell 4.1'!E93/'Tabell 4.1'!$S93*100</f>
        <v>3.6278118609406955</v>
      </c>
      <c r="F73" s="60">
        <f>'Tabell 4.1'!F93/'Tabell 4.1'!$S93*100</f>
        <v>3.8773006134969328</v>
      </c>
      <c r="G73" s="60">
        <f>'Tabell 4.1'!G93/'Tabell 4.1'!$S93*100</f>
        <v>3.7832310838445808</v>
      </c>
      <c r="H73" s="60">
        <f>'Tabell 4.1'!H93/'Tabell 4.1'!$S93*100</f>
        <v>10.098159509202453</v>
      </c>
      <c r="I73" s="60">
        <f>'Tabell 4.1'!I93/'Tabell 4.1'!$S93*100</f>
        <v>7.8282208588957056</v>
      </c>
      <c r="J73" s="60">
        <f>'Tabell 4.1'!J93/'Tabell 4.1'!$S93*100</f>
        <v>9.6891615541922285</v>
      </c>
      <c r="K73" s="60">
        <f>'Tabell 4.1'!K93/'Tabell 4.1'!$S93*100</f>
        <v>8.077709611451942</v>
      </c>
      <c r="L73" s="60">
        <f>'Tabell 4.1'!L93/'Tabell 4.1'!$S93*100</f>
        <v>4.4867075664621678</v>
      </c>
      <c r="M73" s="60">
        <f>'Tabell 4.1'!M93/'Tabell 4.1'!$S93*100</f>
        <v>4.703476482617587</v>
      </c>
      <c r="N73" s="60">
        <f>'Tabell 4.1'!N93/'Tabell 4.1'!$S93*100</f>
        <v>6.0695296523517381</v>
      </c>
      <c r="O73" s="60">
        <f>'Tabell 4.1'!O93/'Tabell 4.1'!$S93*100</f>
        <v>8.5235173824130879</v>
      </c>
      <c r="P73" s="60">
        <f>'Tabell 4.1'!P93/'Tabell 4.1'!$S93*100</f>
        <v>10.805725971370144</v>
      </c>
      <c r="Q73" s="60">
        <f>'Tabell 4.1'!Q93/'Tabell 4.1'!$S93*100</f>
        <v>10.400817995910021</v>
      </c>
      <c r="R73" s="60">
        <f>'Tabell 4.1'!R93/'Tabell 4.1'!$S93*100</f>
        <v>3.9754601226993862</v>
      </c>
      <c r="S73" s="60">
        <f>'Tabell 4.1'!S93/'Tabell 4.1'!$S93*100</f>
        <v>100</v>
      </c>
    </row>
    <row r="74" spans="1:19" x14ac:dyDescent="0.25">
      <c r="A74" s="160" t="s">
        <v>104</v>
      </c>
      <c r="B74" s="50"/>
      <c r="C74" s="75">
        <v>0.01</v>
      </c>
      <c r="D74" s="60">
        <f>'Tabell 4.1'!D94/'Tabell 4.1'!$S94*100</f>
        <v>5.2152317880794703</v>
      </c>
      <c r="E74" s="60">
        <f>'Tabell 4.1'!E94/'Tabell 4.1'!$S94*100</f>
        <v>5.1324503311258276</v>
      </c>
      <c r="F74" s="60">
        <f>'Tabell 4.1'!F94/'Tabell 4.1'!$S94*100</f>
        <v>5.2152317880794703</v>
      </c>
      <c r="G74" s="60">
        <f>'Tabell 4.1'!G94/'Tabell 4.1'!$S94*100</f>
        <v>4.2632450331125833</v>
      </c>
      <c r="H74" s="60">
        <f>'Tabell 4.1'!H94/'Tabell 4.1'!$S94*100</f>
        <v>8.6920529801324502</v>
      </c>
      <c r="I74" s="60">
        <f>'Tabell 4.1'!I94/'Tabell 4.1'!$S94*100</f>
        <v>6.7466887417218544</v>
      </c>
      <c r="J74" s="60">
        <f>'Tabell 4.1'!J94/'Tabell 4.1'!$S94*100</f>
        <v>8.2367549668874176</v>
      </c>
      <c r="K74" s="60">
        <f>'Tabell 4.1'!K94/'Tabell 4.1'!$S94*100</f>
        <v>7.0364238410596025</v>
      </c>
      <c r="L74" s="60">
        <f>'Tabell 4.1'!L94/'Tabell 4.1'!$S94*100</f>
        <v>4.3460264900662251</v>
      </c>
      <c r="M74" s="60">
        <f>'Tabell 4.1'!M94/'Tabell 4.1'!$S94*100</f>
        <v>5.4221854304635757</v>
      </c>
      <c r="N74" s="60">
        <f>'Tabell 4.1'!N94/'Tabell 4.1'!$S94*100</f>
        <v>6.6225165562913908</v>
      </c>
      <c r="O74" s="60">
        <f>'Tabell 4.1'!O94/'Tabell 4.1'!$S94*100</f>
        <v>9.8096026490066226</v>
      </c>
      <c r="P74" s="60">
        <f>'Tabell 4.1'!P94/'Tabell 4.1'!$S94*100</f>
        <v>8.9817880794701992</v>
      </c>
      <c r="Q74" s="60">
        <f>'Tabell 4.1'!Q94/'Tabell 4.1'!$S94*100</f>
        <v>9.1887417218543046</v>
      </c>
      <c r="R74" s="60">
        <f>'Tabell 4.1'!R94/'Tabell 4.1'!$S94*100</f>
        <v>5.0910596026490067</v>
      </c>
      <c r="S74" s="60">
        <f>'Tabell 4.1'!S94/'Tabell 4.1'!$S94*100</f>
        <v>100</v>
      </c>
    </row>
    <row r="75" spans="1:19" ht="15.75" thickBot="1" x14ac:dyDescent="0.3">
      <c r="A75" s="168" t="s">
        <v>136</v>
      </c>
      <c r="B75" s="21"/>
      <c r="C75" s="76" t="s">
        <v>30</v>
      </c>
      <c r="D75" s="22">
        <f>SUMPRODUCT($C60:$C74,D60:D74)</f>
        <v>6.151213616324422</v>
      </c>
      <c r="E75" s="22">
        <f t="shared" ref="E75:R75" si="57">SUMPRODUCT($C60:$C74,E60:E74)</f>
        <v>5.5662908297894482</v>
      </c>
      <c r="F75" s="22">
        <f t="shared" si="57"/>
        <v>5.0746778774094787</v>
      </c>
      <c r="G75" s="22">
        <f t="shared" si="57"/>
        <v>3.7150974984024994</v>
      </c>
      <c r="H75" s="22">
        <f t="shared" si="57"/>
        <v>7.4346894913620298</v>
      </c>
      <c r="I75" s="22">
        <f t="shared" si="57"/>
        <v>5.5322469448873708</v>
      </c>
      <c r="J75" s="22">
        <f t="shared" si="57"/>
        <v>7.4911818548372304</v>
      </c>
      <c r="K75" s="22">
        <f t="shared" si="57"/>
        <v>7.3298682127472894</v>
      </c>
      <c r="L75" s="22">
        <f t="shared" si="57"/>
        <v>5.1875208314930097</v>
      </c>
      <c r="M75" s="22">
        <f t="shared" si="57"/>
        <v>5.7603602836242027</v>
      </c>
      <c r="N75" s="22">
        <f t="shared" si="57"/>
        <v>6.1738076906203085</v>
      </c>
      <c r="O75" s="22">
        <f t="shared" si="57"/>
        <v>9.598124438876555</v>
      </c>
      <c r="P75" s="22">
        <f t="shared" si="57"/>
        <v>10.151772515737415</v>
      </c>
      <c r="Q75" s="22">
        <f t="shared" si="57"/>
        <v>9.0069233323259912</v>
      </c>
      <c r="R75" s="22">
        <f t="shared" si="57"/>
        <v>5.8262245815627471</v>
      </c>
      <c r="S75" s="22">
        <f>SUM(D75:R75)</f>
        <v>100</v>
      </c>
    </row>
    <row r="76" spans="1:19" ht="15" customHeight="1" thickBot="1" x14ac:dyDescent="0.3">
      <c r="A76" s="156"/>
      <c r="B76" s="29"/>
      <c r="C76" s="72"/>
      <c r="D76" s="29"/>
      <c r="E76" s="29"/>
      <c r="F76" s="29"/>
      <c r="G76" s="29"/>
      <c r="H76" s="29"/>
      <c r="I76" s="29"/>
      <c r="J76" s="29"/>
      <c r="K76" s="29"/>
      <c r="L76" s="29"/>
      <c r="M76" s="29"/>
      <c r="N76" s="29"/>
      <c r="O76" s="29"/>
      <c r="P76" s="29"/>
      <c r="Q76" s="29"/>
      <c r="R76" s="29"/>
      <c r="S76" s="29"/>
    </row>
    <row r="77" spans="1:19" ht="15" customHeight="1" x14ac:dyDescent="0.25">
      <c r="A77" s="446" t="s">
        <v>347</v>
      </c>
      <c r="B77" s="447"/>
      <c r="C77" s="448">
        <v>0.44</v>
      </c>
      <c r="D77" s="448">
        <f>SUMPRODUCT($C$60:$C$65,D60:D65)/$C77</f>
        <v>8.3020573405983207</v>
      </c>
      <c r="E77" s="448">
        <f t="shared" ref="E77:S77" si="58">SUMPRODUCT($C$60:$C$65,E60:E65)/$C77</f>
        <v>7.0688872742363085</v>
      </c>
      <c r="F77" s="448">
        <f t="shared" si="58"/>
        <v>6.1660010374816272</v>
      </c>
      <c r="G77" s="448">
        <f t="shared" si="58"/>
        <v>3.8265231613407198</v>
      </c>
      <c r="H77" s="448">
        <f t="shared" si="58"/>
        <v>5.8129456601087393</v>
      </c>
      <c r="I77" s="448">
        <f t="shared" si="58"/>
        <v>4.2988789252464947</v>
      </c>
      <c r="J77" s="448">
        <f t="shared" si="58"/>
        <v>6.1241495793234888</v>
      </c>
      <c r="K77" s="448">
        <f t="shared" si="58"/>
        <v>6.6910649651372767</v>
      </c>
      <c r="L77" s="448">
        <f t="shared" si="58"/>
        <v>5.1689481661278869</v>
      </c>
      <c r="M77" s="448">
        <f t="shared" si="58"/>
        <v>6.3101834151115765</v>
      </c>
      <c r="N77" s="448">
        <f t="shared" si="58"/>
        <v>6.8008751350005854</v>
      </c>
      <c r="O77" s="448">
        <f t="shared" si="58"/>
        <v>10.730292204701069</v>
      </c>
      <c r="P77" s="448">
        <f t="shared" si="58"/>
        <v>7.6449650437467582</v>
      </c>
      <c r="Q77" s="448">
        <f t="shared" si="58"/>
        <v>6.5854439850342494</v>
      </c>
      <c r="R77" s="448">
        <f t="shared" si="58"/>
        <v>8.4687841068048915</v>
      </c>
      <c r="S77" s="448">
        <f t="shared" si="58"/>
        <v>99.999999999999986</v>
      </c>
    </row>
    <row r="78" spans="1:19" ht="15" customHeight="1" thickBot="1" x14ac:dyDescent="0.3">
      <c r="A78" s="449" t="s">
        <v>348</v>
      </c>
      <c r="B78" s="450"/>
      <c r="C78" s="451">
        <v>0.56000000000000005</v>
      </c>
      <c r="D78" s="451">
        <f>SUMPRODUCT($C$66:$C$74,D66:D74)/$C78</f>
        <v>4.4612649758235001</v>
      </c>
      <c r="E78" s="451">
        <f t="shared" ref="E78:S78" si="59">SUMPRODUCT($C$66:$C$74,E66:E74)/$C78</f>
        <v>4.3856793377240564</v>
      </c>
      <c r="F78" s="451">
        <f t="shared" si="59"/>
        <v>4.2172096802099324</v>
      </c>
      <c r="G78" s="451">
        <f t="shared" si="59"/>
        <v>3.6275487632367547</v>
      </c>
      <c r="H78" s="451">
        <f t="shared" si="59"/>
        <v>8.708916787346757</v>
      </c>
      <c r="I78" s="451">
        <f t="shared" si="59"/>
        <v>6.5013218174623431</v>
      </c>
      <c r="J78" s="451">
        <f t="shared" si="59"/>
        <v>8.5652786427408838</v>
      </c>
      <c r="K78" s="451">
        <f t="shared" si="59"/>
        <v>7.8317850501551565</v>
      </c>
      <c r="L78" s="451">
        <f t="shared" si="59"/>
        <v>5.2021136399941765</v>
      </c>
      <c r="M78" s="451">
        <f t="shared" si="59"/>
        <v>5.3283563945984085</v>
      </c>
      <c r="N78" s="451">
        <f t="shared" si="59"/>
        <v>5.681111841464376</v>
      </c>
      <c r="O78" s="451">
        <f t="shared" si="59"/>
        <v>8.7085640514430054</v>
      </c>
      <c r="P78" s="451">
        <f t="shared" si="59"/>
        <v>12.12140695801579</v>
      </c>
      <c r="Q78" s="451">
        <f t="shared" si="59"/>
        <v>10.909514248055217</v>
      </c>
      <c r="R78" s="451">
        <f t="shared" si="59"/>
        <v>3.7499278117296329</v>
      </c>
      <c r="S78" s="451">
        <f t="shared" si="59"/>
        <v>99.999999999999986</v>
      </c>
    </row>
    <row r="79" spans="1:19" ht="13.5" customHeight="1" thickBot="1" x14ac:dyDescent="0.3">
      <c r="A79" s="156"/>
      <c r="B79" s="234"/>
      <c r="C79" s="72"/>
      <c r="D79" s="234"/>
      <c r="E79" s="234"/>
      <c r="F79" s="234"/>
      <c r="G79" s="234"/>
      <c r="H79" s="234"/>
      <c r="I79" s="234"/>
      <c r="J79" s="234"/>
      <c r="K79" s="234"/>
      <c r="L79" s="234"/>
      <c r="M79" s="234"/>
      <c r="N79" s="234"/>
      <c r="O79" s="234"/>
      <c r="P79" s="234"/>
      <c r="Q79" s="234"/>
      <c r="R79" s="234"/>
      <c r="S79" s="234"/>
    </row>
    <row r="80" spans="1:19" x14ac:dyDescent="0.25">
      <c r="A80" s="172" t="s">
        <v>122</v>
      </c>
      <c r="B80" s="14"/>
      <c r="C80" s="77"/>
      <c r="D80" s="10"/>
      <c r="E80" s="10"/>
      <c r="F80" s="10"/>
      <c r="G80" s="10"/>
      <c r="H80" s="10"/>
      <c r="I80" s="10"/>
      <c r="J80" s="10"/>
      <c r="K80" s="10"/>
      <c r="L80" s="10"/>
      <c r="M80" s="10"/>
      <c r="N80" s="10"/>
      <c r="O80" s="10"/>
      <c r="P80" s="10"/>
      <c r="Q80" s="10"/>
      <c r="R80" s="10"/>
      <c r="S80" s="10"/>
    </row>
    <row r="81" spans="1:19" x14ac:dyDescent="0.25">
      <c r="A81" s="159" t="s">
        <v>171</v>
      </c>
      <c r="B81" s="140"/>
      <c r="C81" s="141">
        <v>0.22</v>
      </c>
      <c r="D81" s="142">
        <f>'Tabell 4.1'!D98/'Tabell 4.1'!$S98*100</f>
        <v>13.51101525188723</v>
      </c>
      <c r="E81" s="142">
        <f>'Tabell 4.1'!E98/'Tabell 4.1'!$S98*100</f>
        <v>10.696862322189698</v>
      </c>
      <c r="F81" s="142">
        <f>'Tabell 4.1'!F98/'Tabell 4.1'!$S98*100</f>
        <v>6.7169927592050538</v>
      </c>
      <c r="G81" s="142">
        <f>'Tabell 4.1'!G98/'Tabell 4.1'!$S98*100</f>
        <v>5.3047809787911469</v>
      </c>
      <c r="H81" s="142">
        <f>'Tabell 4.1'!H98/'Tabell 4.1'!$S98*100</f>
        <v>6.5218507677296769</v>
      </c>
      <c r="I81" s="142">
        <f>'Tabell 4.1'!I98/'Tabell 4.1'!$S98*100</f>
        <v>1.6535716119755559</v>
      </c>
      <c r="J81" s="142">
        <f>'Tabell 4.1'!J98/'Tabell 4.1'!$S98*100</f>
        <v>2.8655060853489447</v>
      </c>
      <c r="K81" s="142">
        <f>'Tabell 4.1'!K98/'Tabell 4.1'!$S98*100</f>
        <v>3.178760334822575</v>
      </c>
      <c r="L81" s="142">
        <f>'Tabell 4.1'!L98/'Tabell 4.1'!$S98*100</f>
        <v>5.8953422687824162</v>
      </c>
      <c r="M81" s="142">
        <f>'Tabell 4.1'!M98/'Tabell 4.1'!$S98*100</f>
        <v>6.3986031941662818</v>
      </c>
      <c r="N81" s="142">
        <f>'Tabell 4.1'!N98/'Tabell 4.1'!$S98*100</f>
        <v>8.7608483541313618</v>
      </c>
      <c r="O81" s="142">
        <f>'Tabell 4.1'!O98/'Tabell 4.1'!$S98*100</f>
        <v>10.450367175062908</v>
      </c>
      <c r="P81" s="142">
        <f>'Tabell 4.1'!P98/'Tabell 4.1'!$S98*100</f>
        <v>5.3150516099214302</v>
      </c>
      <c r="Q81" s="142">
        <f>'Tabell 4.1'!Q98/'Tabell 4.1'!$S98*100</f>
        <v>4.067169927592051</v>
      </c>
      <c r="R81" s="142">
        <f>'Tabell 4.1'!R98/'Tabell 4.1'!$S98*100</f>
        <v>8.6632773583936729</v>
      </c>
      <c r="S81" s="142">
        <f>'Tabell 4.1'!S98/'Tabell 4.1'!$S98*100</f>
        <v>100</v>
      </c>
    </row>
    <row r="82" spans="1:19" x14ac:dyDescent="0.25">
      <c r="A82" s="159" t="s">
        <v>186</v>
      </c>
      <c r="B82" s="140"/>
      <c r="C82" s="141">
        <v>0.18</v>
      </c>
      <c r="D82" s="142">
        <f>'Tabell 4.1'!D99/'Tabell 4.1'!$S99*100</f>
        <v>13.346700692672256</v>
      </c>
      <c r="E82" s="142">
        <f>'Tabell 4.1'!E99/'Tabell 4.1'!$S99*100</f>
        <v>7.7287641268683931</v>
      </c>
      <c r="F82" s="142">
        <f>'Tabell 4.1'!F99/'Tabell 4.1'!$S99*100</f>
        <v>5.2059788552679551</v>
      </c>
      <c r="G82" s="142">
        <f>'Tabell 4.1'!G99/'Tabell 4.1'!$S99*100</f>
        <v>3.0040102078016768</v>
      </c>
      <c r="H82" s="142">
        <f>'Tabell 4.1'!H99/'Tabell 4.1'!$S99*100</f>
        <v>2.7779803135253371</v>
      </c>
      <c r="I82" s="142">
        <f>'Tabell 4.1'!I99/'Tabell 4.1'!$S99*100</f>
        <v>1.0754648195406491</v>
      </c>
      <c r="J82" s="142">
        <f>'Tabell 4.1'!J99/'Tabell 4.1'!$S99*100</f>
        <v>1.6113744075829384</v>
      </c>
      <c r="K82" s="142">
        <f>'Tabell 4.1'!K99/'Tabell 4.1'!$S99*100</f>
        <v>2.1181188479766679</v>
      </c>
      <c r="L82" s="142">
        <f>'Tabell 4.1'!L99/'Tabell 4.1'!$S99*100</f>
        <v>7.8089682829019322</v>
      </c>
      <c r="M82" s="142">
        <f>'Tabell 4.1'!M99/'Tabell 4.1'!$S99*100</f>
        <v>7.2475391906671529</v>
      </c>
      <c r="N82" s="142">
        <f>'Tabell 4.1'!N99/'Tabell 4.1'!$S99*100</f>
        <v>12.026977761574917</v>
      </c>
      <c r="O82" s="142">
        <f>'Tabell 4.1'!O99/'Tabell 4.1'!$S99*100</f>
        <v>14.002916514764857</v>
      </c>
      <c r="P82" s="142">
        <f>'Tabell 4.1'!P99/'Tabell 4.1'!$S99*100</f>
        <v>5.9132336857455341</v>
      </c>
      <c r="Q82" s="142">
        <f>'Tabell 4.1'!Q99/'Tabell 4.1'!$S99*100</f>
        <v>2.6686110098432372</v>
      </c>
      <c r="R82" s="142">
        <f>'Tabell 4.1'!R99/'Tabell 4.1'!$S99*100</f>
        <v>13.463361283266497</v>
      </c>
      <c r="S82" s="142">
        <f>'Tabell 4.1'!S99/'Tabell 4.1'!$S99*100</f>
        <v>100</v>
      </c>
    </row>
    <row r="83" spans="1:19" x14ac:dyDescent="0.25">
      <c r="A83" s="160" t="s">
        <v>172</v>
      </c>
      <c r="B83" s="59"/>
      <c r="C83" s="70">
        <v>0.18</v>
      </c>
      <c r="D83" s="60">
        <f>'Tabell 4.1'!D100/'Tabell 4.1'!$S100*100</f>
        <v>10.384635789697066</v>
      </c>
      <c r="E83" s="60">
        <f>'Tabell 4.1'!E100/'Tabell 4.1'!$S100*100</f>
        <v>9.2429306594514298</v>
      </c>
      <c r="F83" s="60">
        <f>'Tabell 4.1'!F100/'Tabell 4.1'!$S100*100</f>
        <v>4.9413762003289303</v>
      </c>
      <c r="G83" s="60">
        <f>'Tabell 4.1'!G100/'Tabell 4.1'!$S100*100</f>
        <v>4.36097405697915</v>
      </c>
      <c r="H83" s="60">
        <f>'Tabell 4.1'!H100/'Tabell 4.1'!$S100*100</f>
        <v>5.9164942437264578</v>
      </c>
      <c r="I83" s="60">
        <f>'Tabell 4.1'!I100/'Tabell 4.1'!$S100*100</f>
        <v>2.3767839142660088</v>
      </c>
      <c r="J83" s="60">
        <f>'Tabell 4.1'!J100/'Tabell 4.1'!$S100*100</f>
        <v>2.9561249933683484</v>
      </c>
      <c r="K83" s="60">
        <f>'Tabell 4.1'!K100/'Tabell 4.1'!$S100*100</f>
        <v>4.0214334977982915</v>
      </c>
      <c r="L83" s="60">
        <f>'Tabell 4.1'!L100/'Tabell 4.1'!$S100*100</f>
        <v>6.8247652395352532</v>
      </c>
      <c r="M83" s="60">
        <f>'Tabell 4.1'!M100/'Tabell 4.1'!$S100*100</f>
        <v>7.2470688100164464</v>
      </c>
      <c r="N83" s="60">
        <f>'Tabell 4.1'!N100/'Tabell 4.1'!$S100*100</f>
        <v>9.1813889330998997</v>
      </c>
      <c r="O83" s="60">
        <f>'Tabell 4.1'!O100/'Tabell 4.1'!$S100*100</f>
        <v>13.373653774736061</v>
      </c>
      <c r="P83" s="60">
        <f>'Tabell 4.1'!P100/'Tabell 4.1'!$S100*100</f>
        <v>5.9037614727571759</v>
      </c>
      <c r="Q83" s="60">
        <f>'Tabell 4.1'!Q100/'Tabell 4.1'!$S100*100</f>
        <v>3.3625126001379382</v>
      </c>
      <c r="R83" s="60">
        <f>'Tabell 4.1'!R100/'Tabell 4.1'!$S100*100</f>
        <v>9.9060958141015441</v>
      </c>
      <c r="S83" s="60">
        <f>'Tabell 4.1'!S100/'Tabell 4.1'!$S100*100</f>
        <v>100</v>
      </c>
    </row>
    <row r="84" spans="1:19" x14ac:dyDescent="0.25">
      <c r="A84" s="160" t="s">
        <v>173</v>
      </c>
      <c r="B84" s="59"/>
      <c r="C84" s="70">
        <v>0.04</v>
      </c>
      <c r="D84" s="60">
        <f>'Tabell 4.1'!D101/'Tabell 4.1'!$S101*100</f>
        <v>12.564322469982848</v>
      </c>
      <c r="E84" s="60">
        <f>'Tabell 4.1'!E101/'Tabell 4.1'!$S101*100</f>
        <v>9.2838765008576321</v>
      </c>
      <c r="F84" s="60">
        <f>'Tabell 4.1'!F101/'Tabell 4.1'!$S101*100</f>
        <v>5.3709262435677534</v>
      </c>
      <c r="G84" s="60">
        <f>'Tabell 4.1'!G101/'Tabell 4.1'!$S101*100</f>
        <v>3.7843053173241854</v>
      </c>
      <c r="H84" s="60">
        <f>'Tabell 4.1'!H101/'Tabell 4.1'!$S101*100</f>
        <v>4.7384219554030871</v>
      </c>
      <c r="I84" s="60">
        <f>'Tabell 4.1'!I101/'Tabell 4.1'!$S101*100</f>
        <v>1.7688679245283019</v>
      </c>
      <c r="J84" s="60">
        <f>'Tabell 4.1'!J101/'Tabell 4.1'!$S101*100</f>
        <v>2.7551457975986278</v>
      </c>
      <c r="K84" s="60">
        <f>'Tabell 4.1'!K101/'Tabell 4.1'!$S101*100</f>
        <v>3.4626929674099487</v>
      </c>
      <c r="L84" s="60">
        <f>'Tabell 4.1'!L101/'Tabell 4.1'!$S101*100</f>
        <v>7.3220411663807896</v>
      </c>
      <c r="M84" s="60">
        <f>'Tabell 4.1'!M101/'Tabell 4.1'!$S101*100</f>
        <v>6.3143224699828471</v>
      </c>
      <c r="N84" s="60">
        <f>'Tabell 4.1'!N101/'Tabell 4.1'!$S101*100</f>
        <v>9.2838765008576321</v>
      </c>
      <c r="O84" s="60">
        <f>'Tabell 4.1'!O101/'Tabell 4.1'!$S101*100</f>
        <v>11.803173241852488</v>
      </c>
      <c r="P84" s="60">
        <f>'Tabell 4.1'!P101/'Tabell 4.1'!$S101*100</f>
        <v>6.0999142367066899</v>
      </c>
      <c r="Q84" s="60">
        <f>'Tabell 4.1'!Q101/'Tabell 4.1'!$S101*100</f>
        <v>3.891509433962264</v>
      </c>
      <c r="R84" s="60">
        <f>'Tabell 4.1'!R101/'Tabell 4.1'!$S101*100</f>
        <v>11.556603773584905</v>
      </c>
      <c r="S84" s="60">
        <f>'Tabell 4.1'!S101/'Tabell 4.1'!$S101*100</f>
        <v>100</v>
      </c>
    </row>
    <row r="85" spans="1:19" x14ac:dyDescent="0.25">
      <c r="A85" s="160" t="s">
        <v>174</v>
      </c>
      <c r="B85" s="59"/>
      <c r="C85" s="70">
        <v>0.02</v>
      </c>
      <c r="D85" s="60">
        <f>'Tabell 4.1'!D102/'Tabell 4.1'!$S102*100</f>
        <v>14.960691823899372</v>
      </c>
      <c r="E85" s="60">
        <f>'Tabell 4.1'!E102/'Tabell 4.1'!$S102*100</f>
        <v>11.509433962264151</v>
      </c>
      <c r="F85" s="60">
        <f>'Tabell 4.1'!F102/'Tabell 4.1'!$S102*100</f>
        <v>18.113207547169811</v>
      </c>
      <c r="G85" s="60">
        <f>'Tabell 4.1'!G102/'Tabell 4.1'!$S102*100</f>
        <v>5.7075471698113205</v>
      </c>
      <c r="H85" s="60">
        <f>'Tabell 4.1'!H102/'Tabell 4.1'!$S102*100</f>
        <v>5.7232704402515724</v>
      </c>
      <c r="I85" s="60">
        <f>'Tabell 4.1'!I102/'Tabell 4.1'!$S102*100</f>
        <v>1.9654088050314464</v>
      </c>
      <c r="J85" s="60">
        <f>'Tabell 4.1'!J102/'Tabell 4.1'!$S102*100</f>
        <v>3.4276729559748427</v>
      </c>
      <c r="K85" s="60">
        <f>'Tabell 4.1'!K102/'Tabell 4.1'!$S102*100</f>
        <v>4.2374213836477983</v>
      </c>
      <c r="L85" s="60">
        <f>'Tabell 4.1'!L102/'Tabell 4.1'!$S102*100</f>
        <v>2.7515723270440251</v>
      </c>
      <c r="M85" s="60">
        <f>'Tabell 4.1'!M102/'Tabell 4.1'!$S102*100</f>
        <v>4.85062893081761</v>
      </c>
      <c r="N85" s="60">
        <f>'Tabell 4.1'!N102/'Tabell 4.1'!$S102*100</f>
        <v>4.6226415094339623</v>
      </c>
      <c r="O85" s="60">
        <f>'Tabell 4.1'!O102/'Tabell 4.1'!$S102*100</f>
        <v>6.682389937106918</v>
      </c>
      <c r="P85" s="60">
        <f>'Tabell 4.1'!P102/'Tabell 4.1'!$S102*100</f>
        <v>6.7531446540880502</v>
      </c>
      <c r="Q85" s="60">
        <f>'Tabell 4.1'!Q102/'Tabell 4.1'!$S102*100</f>
        <v>4.2138364779874209</v>
      </c>
      <c r="R85" s="60">
        <f>'Tabell 4.1'!R102/'Tabell 4.1'!$S102*100</f>
        <v>4.4811320754716979</v>
      </c>
      <c r="S85" s="60">
        <f>'Tabell 4.1'!S102/'Tabell 4.1'!$S102*100</f>
        <v>100</v>
      </c>
    </row>
    <row r="86" spans="1:19" x14ac:dyDescent="0.25">
      <c r="A86" s="160" t="s">
        <v>175</v>
      </c>
      <c r="B86" s="59"/>
      <c r="C86" s="70">
        <v>0.15</v>
      </c>
      <c r="D86" s="60">
        <f>'Tabell 4.1'!D103/'Tabell 4.1'!$S103*100</f>
        <v>10.140524116976833</v>
      </c>
      <c r="E86" s="60">
        <f>'Tabell 4.1'!E103/'Tabell 4.1'!$S103*100</f>
        <v>10.520319027725028</v>
      </c>
      <c r="F86" s="60">
        <f>'Tabell 4.1'!F103/'Tabell 4.1'!$S103*100</f>
        <v>6.7983289023927087</v>
      </c>
      <c r="G86" s="60">
        <f>'Tabell 4.1'!G103/'Tabell 4.1'!$S103*100</f>
        <v>5.5070262058488417</v>
      </c>
      <c r="H86" s="60">
        <f>'Tabell 4.1'!H103/'Tabell 4.1'!$S103*100</f>
        <v>7.4819597417394608</v>
      </c>
      <c r="I86" s="60">
        <f>'Tabell 4.1'!I103/'Tabell 4.1'!$S103*100</f>
        <v>4.8233953665020888</v>
      </c>
      <c r="J86" s="60">
        <f>'Tabell 4.1'!J103/'Tabell 4.1'!$S103*100</f>
        <v>6.0387390808963159</v>
      </c>
      <c r="K86" s="60">
        <f>'Tabell 4.1'!K103/'Tabell 4.1'!$S103*100</f>
        <v>7.1021648309912644</v>
      </c>
      <c r="L86" s="60">
        <f>'Tabell 4.1'!L103/'Tabell 4.1'!$S103*100</f>
        <v>6.2286365362704137</v>
      </c>
      <c r="M86" s="60">
        <f>'Tabell 4.1'!M103/'Tabell 4.1'!$S103*100</f>
        <v>4.1397645271553358</v>
      </c>
      <c r="N86" s="60">
        <f>'Tabell 4.1'!N103/'Tabell 4.1'!$S103*100</f>
        <v>5.317128750474744</v>
      </c>
      <c r="O86" s="60">
        <f>'Tabell 4.1'!O103/'Tabell 4.1'!$S103*100</f>
        <v>8.2795290543106717</v>
      </c>
      <c r="P86" s="60">
        <f>'Tabell 4.1'!P103/'Tabell 4.1'!$S103*100</f>
        <v>5.5450056969236616</v>
      </c>
      <c r="Q86" s="60">
        <f>'Tabell 4.1'!Q103/'Tabell 4.1'!$S103*100</f>
        <v>6.0767185719711359</v>
      </c>
      <c r="R86" s="60">
        <f>'Tabell 4.1'!R103/'Tabell 4.1'!$S103*100</f>
        <v>6.000759589821496</v>
      </c>
      <c r="S86" s="60">
        <f>'Tabell 4.1'!S103/'Tabell 4.1'!$S103*100</f>
        <v>100</v>
      </c>
    </row>
    <row r="87" spans="1:19" x14ac:dyDescent="0.25">
      <c r="A87" s="160" t="s">
        <v>176</v>
      </c>
      <c r="B87" s="59"/>
      <c r="C87" s="70">
        <v>0.06</v>
      </c>
      <c r="D87" s="60">
        <f>'Tabell 4.1'!D104/'Tabell 4.1'!$S104*100</f>
        <v>11.316661891703843</v>
      </c>
      <c r="E87" s="60">
        <f>'Tabell 4.1'!E104/'Tabell 4.1'!$S104*100</f>
        <v>11.414889698358778</v>
      </c>
      <c r="F87" s="60">
        <f>'Tabell 4.1'!F104/'Tabell 4.1'!$S104*100</f>
        <v>6.7940899602995941</v>
      </c>
      <c r="G87" s="60">
        <f>'Tabell 4.1'!G104/'Tabell 4.1'!$S104*100</f>
        <v>6.2129087709245692</v>
      </c>
      <c r="H87" s="60">
        <f>'Tabell 4.1'!H104/'Tabell 4.1'!$S104*100</f>
        <v>7.8786886587811562</v>
      </c>
      <c r="I87" s="60">
        <f>'Tabell 4.1'!I104/'Tabell 4.1'!$S104*100</f>
        <v>2.1978471739041461</v>
      </c>
      <c r="J87" s="60">
        <f>'Tabell 4.1'!J104/'Tabell 4.1'!$S104*100</f>
        <v>3.3438382515450416</v>
      </c>
      <c r="K87" s="60">
        <f>'Tabell 4.1'!K104/'Tabell 4.1'!$S104*100</f>
        <v>3.785863381492244</v>
      </c>
      <c r="L87" s="60">
        <f>'Tabell 4.1'!L104/'Tabell 4.1'!$S104*100</f>
        <v>5.1446813735521628</v>
      </c>
      <c r="M87" s="60">
        <f>'Tabell 4.1'!M104/'Tabell 4.1'!$S104*100</f>
        <v>5.7504195145909227</v>
      </c>
      <c r="N87" s="60">
        <f>'Tabell 4.1'!N104/'Tabell 4.1'!$S104*100</f>
        <v>6.9291531944501283</v>
      </c>
      <c r="O87" s="60">
        <f>'Tabell 4.1'!O104/'Tabell 4.1'!$S104*100</f>
        <v>10.743666352883395</v>
      </c>
      <c r="P87" s="60">
        <f>'Tabell 4.1'!P104/'Tabell 4.1'!$S104*100</f>
        <v>5.7995334179183891</v>
      </c>
      <c r="Q87" s="60">
        <f>'Tabell 4.1'!Q104/'Tabell 4.1'!$S104*100</f>
        <v>4.7517701469324276</v>
      </c>
      <c r="R87" s="60">
        <f>'Tabell 4.1'!R104/'Tabell 4.1'!$S104*100</f>
        <v>7.9359882126632018</v>
      </c>
      <c r="S87" s="60">
        <f>'Tabell 4.1'!S104/'Tabell 4.1'!$S104*100</f>
        <v>100</v>
      </c>
    </row>
    <row r="88" spans="1:19" x14ac:dyDescent="0.25">
      <c r="A88" s="160" t="s">
        <v>177</v>
      </c>
      <c r="B88" s="59"/>
      <c r="C88" s="70">
        <v>0.11000000000000001</v>
      </c>
      <c r="D88" s="60">
        <f>'Tabell 4.1'!D105/'Tabell 4.1'!$S105*100</f>
        <v>12.116098548768141</v>
      </c>
      <c r="E88" s="60">
        <f>'Tabell 4.1'!E105/'Tabell 4.1'!$S105*100</f>
        <v>13.094836314546068</v>
      </c>
      <c r="F88" s="60">
        <f>'Tabell 4.1'!F105/'Tabell 4.1'!$S105*100</f>
        <v>7.0874114073574077</v>
      </c>
      <c r="G88" s="60">
        <f>'Tabell 4.1'!G105/'Tabell 4.1'!$S105*100</f>
        <v>9.7873776577792775</v>
      </c>
      <c r="H88" s="60">
        <f>'Tabell 4.1'!H105/'Tabell 4.1'!$S105*100</f>
        <v>12.352345595680054</v>
      </c>
      <c r="I88" s="60">
        <f>'Tabell 4.1'!I105/'Tabell 4.1'!$S105*100</f>
        <v>3.3074586567667903</v>
      </c>
      <c r="J88" s="60">
        <f>'Tabell 4.1'!J105/'Tabell 4.1'!$S105*100</f>
        <v>3.8474519068511648</v>
      </c>
      <c r="K88" s="60">
        <f>'Tabell 4.1'!K105/'Tabell 4.1'!$S105*100</f>
        <v>4.1849476881538985</v>
      </c>
      <c r="L88" s="60">
        <f>'Tabell 4.1'!L105/'Tabell 4.1'!$S105*100</f>
        <v>6.074924063449207</v>
      </c>
      <c r="M88" s="60">
        <f>'Tabell 4.1'!M105/'Tabell 4.1'!$S105*100</f>
        <v>4.5224434694566318</v>
      </c>
      <c r="N88" s="60">
        <f>'Tabell 4.1'!N105/'Tabell 4.1'!$S105*100</f>
        <v>3.7124535943300709</v>
      </c>
      <c r="O88" s="60">
        <f>'Tabell 4.1'!O105/'Tabell 4.1'!$S105*100</f>
        <v>5.8386770165372939</v>
      </c>
      <c r="P88" s="60">
        <f>'Tabell 4.1'!P105/'Tabell 4.1'!$S105*100</f>
        <v>4.9274384070199124</v>
      </c>
      <c r="Q88" s="60">
        <f>'Tabell 4.1'!Q105/'Tabell 4.1'!$S105*100</f>
        <v>5.0624367195410063</v>
      </c>
      <c r="R88" s="60">
        <f>'Tabell 4.1'!R105/'Tabell 4.1'!$S105*100</f>
        <v>4.0836989537630775</v>
      </c>
      <c r="S88" s="60">
        <f>'Tabell 4.1'!S105/'Tabell 4.1'!$S105*100</f>
        <v>100</v>
      </c>
    </row>
    <row r="89" spans="1:19" x14ac:dyDescent="0.25">
      <c r="A89" s="160" t="s">
        <v>178</v>
      </c>
      <c r="B89" s="59"/>
      <c r="C89" s="70">
        <v>0.04</v>
      </c>
      <c r="D89" s="60">
        <f>'Tabell 4.1'!D106/'Tabell 4.1'!$S106*100</f>
        <v>17.448856799037301</v>
      </c>
      <c r="E89" s="60">
        <f>'Tabell 4.1'!E106/'Tabell 4.1'!$S106*100</f>
        <v>8.5439229843561968</v>
      </c>
      <c r="F89" s="60">
        <f>'Tabell 4.1'!F106/'Tabell 4.1'!$S106*100</f>
        <v>6.0168471720818291</v>
      </c>
      <c r="G89" s="60">
        <f>'Tabell 4.1'!G106/'Tabell 4.1'!$S106*100</f>
        <v>3.4897713598074609</v>
      </c>
      <c r="H89" s="60">
        <f>'Tabell 4.1'!H106/'Tabell 4.1'!$S106*100</f>
        <v>3.369434416365825</v>
      </c>
      <c r="I89" s="60">
        <f>'Tabell 4.1'!I106/'Tabell 4.1'!$S106*100</f>
        <v>1.3237063778580023</v>
      </c>
      <c r="J89" s="60">
        <f>'Tabell 4.1'!J106/'Tabell 4.1'!$S106*100</f>
        <v>2.1660649819494591</v>
      </c>
      <c r="K89" s="60">
        <f>'Tabell 4.1'!K106/'Tabell 4.1'!$S106*100</f>
        <v>2.4067388688327318</v>
      </c>
      <c r="L89" s="60">
        <f>'Tabell 4.1'!L106/'Tabell 4.1'!$S106*100</f>
        <v>8.3032490974729249</v>
      </c>
      <c r="M89" s="60">
        <f>'Tabell 4.1'!M106/'Tabell 4.1'!$S106*100</f>
        <v>4.9338146811071004</v>
      </c>
      <c r="N89" s="60">
        <f>'Tabell 4.1'!N106/'Tabell 4.1'!$S106*100</f>
        <v>7.4608904933814681</v>
      </c>
      <c r="O89" s="60">
        <f>'Tabell 4.1'!O106/'Tabell 4.1'!$S106*100</f>
        <v>11.070998796630565</v>
      </c>
      <c r="P89" s="60">
        <f>'Tabell 4.1'!P106/'Tabell 4.1'!$S106*100</f>
        <v>6.2575210589651018</v>
      </c>
      <c r="Q89" s="60">
        <f>'Tabell 4.1'!Q106/'Tabell 4.1'!$S106*100</f>
        <v>3.9711191335740073</v>
      </c>
      <c r="R89" s="60">
        <f>'Tabell 4.1'!R106/'Tabell 4.1'!$S106*100</f>
        <v>13.237063778580021</v>
      </c>
      <c r="S89" s="60">
        <f>'Tabell 4.1'!S106/'Tabell 4.1'!$S106*100</f>
        <v>100</v>
      </c>
    </row>
    <row r="90" spans="1:19" ht="15.75" thickBot="1" x14ac:dyDescent="0.3">
      <c r="A90" s="163" t="s">
        <v>138</v>
      </c>
      <c r="B90" s="23"/>
      <c r="C90" s="78" t="s">
        <v>30</v>
      </c>
      <c r="D90" s="11">
        <f>SUMPRODUCT($C81:$C89,D81:D89)</f>
        <v>12.276654100893715</v>
      </c>
      <c r="E90" s="11">
        <f t="shared" ref="E90:R90" si="60">SUMPRODUCT($C81:$C89,E81:E89)</f>
        <v>10.054888661733486</v>
      </c>
      <c r="F90" s="11">
        <f t="shared" si="60"/>
        <v>6.3290473923881265</v>
      </c>
      <c r="G90" s="11">
        <f t="shared" si="60"/>
        <v>5.1733029929646142</v>
      </c>
      <c r="H90" s="11">
        <f t="shared" si="60"/>
        <v>6.3923655491942339</v>
      </c>
      <c r="I90" s="11">
        <f t="shared" si="60"/>
        <v>2.367402262569811</v>
      </c>
      <c r="J90" s="11">
        <f t="shared" si="60"/>
        <v>3.247623988230198</v>
      </c>
      <c r="K90" s="11">
        <f t="shared" si="60"/>
        <v>3.8767931702582752</v>
      </c>
      <c r="L90" s="11">
        <f t="shared" si="60"/>
        <v>6.5223084000989591</v>
      </c>
      <c r="M90" s="11">
        <f t="shared" si="60"/>
        <v>6.0271188390885655</v>
      </c>
      <c r="N90" s="11">
        <f t="shared" si="60"/>
        <v>8.1288245525231364</v>
      </c>
      <c r="O90" s="11">
        <f t="shared" si="60"/>
        <v>10.80428192204417</v>
      </c>
      <c r="P90" s="11">
        <f t="shared" si="60"/>
        <v>5.6474718720076789</v>
      </c>
      <c r="Q90" s="11">
        <f t="shared" si="60"/>
        <v>4.1326435398891892</v>
      </c>
      <c r="R90" s="11">
        <f t="shared" si="60"/>
        <v>9.0192727561158392</v>
      </c>
      <c r="S90" s="11">
        <f>SUM(D90:R90)</f>
        <v>100</v>
      </c>
    </row>
    <row r="91" spans="1:19" ht="14.25" customHeight="1" thickBot="1" x14ac:dyDescent="0.3">
      <c r="A91" s="164"/>
      <c r="B91" s="66"/>
      <c r="C91" s="79"/>
      <c r="D91" s="67"/>
      <c r="E91" s="67"/>
      <c r="F91" s="67"/>
      <c r="G91" s="67"/>
      <c r="H91" s="67"/>
      <c r="I91" s="67"/>
      <c r="J91" s="67"/>
      <c r="K91" s="67"/>
      <c r="L91" s="67"/>
      <c r="M91" s="67"/>
      <c r="N91" s="67"/>
      <c r="O91" s="67"/>
      <c r="P91" s="67"/>
      <c r="Q91" s="67"/>
      <c r="R91" s="67"/>
      <c r="S91" s="67"/>
    </row>
    <row r="92" spans="1:19" x14ac:dyDescent="0.25">
      <c r="A92" s="172" t="s">
        <v>374</v>
      </c>
      <c r="B92" s="14"/>
      <c r="C92" s="77"/>
      <c r="D92" s="10"/>
      <c r="E92" s="10"/>
      <c r="F92" s="10"/>
      <c r="G92" s="10"/>
      <c r="H92" s="10"/>
      <c r="I92" s="10"/>
      <c r="J92" s="10"/>
      <c r="K92" s="10"/>
      <c r="L92" s="10"/>
      <c r="M92" s="10"/>
      <c r="N92" s="10"/>
      <c r="O92" s="10"/>
      <c r="P92" s="10"/>
      <c r="Q92" s="10"/>
      <c r="R92" s="10"/>
      <c r="S92" s="10"/>
    </row>
    <row r="93" spans="1:19" x14ac:dyDescent="0.25">
      <c r="A93" s="159" t="s">
        <v>179</v>
      </c>
      <c r="B93" s="140"/>
      <c r="C93" s="141">
        <v>0.25</v>
      </c>
      <c r="D93" s="142">
        <f>'Tabell 4.1'!D110/'Tabell 4.1'!$S110*100</f>
        <v>15.280123037745319</v>
      </c>
      <c r="E93" s="142">
        <f>'Tabell 4.1'!E110/'Tabell 4.1'!$S110*100</f>
        <v>18.208238850890865</v>
      </c>
      <c r="F93" s="142">
        <f>'Tabell 4.1'!F110/'Tabell 4.1'!$S110*100</f>
        <v>11.728222819485769</v>
      </c>
      <c r="G93" s="142">
        <f>'Tabell 4.1'!G110/'Tabell 4.1'!$S110*100</f>
        <v>12.030684413251803</v>
      </c>
      <c r="H93" s="142">
        <f>'Tabell 4.1'!H110/'Tabell 4.1'!$S110*100</f>
        <v>9.1558820491993895</v>
      </c>
      <c r="I93" s="142">
        <f>'Tabell 4.1'!I110/'Tabell 4.1'!$S110*100</f>
        <v>0.93163090021368777</v>
      </c>
      <c r="J93" s="142">
        <f>'Tabell 4.1'!J110/'Tabell 4.1'!$S110*100</f>
        <v>1.22947380891179</v>
      </c>
      <c r="K93" s="142">
        <f>'Tabell 4.1'!K110/'Tabell 4.1'!$S110*100</f>
        <v>2.0709490765926075</v>
      </c>
      <c r="L93" s="142">
        <f>'Tabell 4.1'!L110/'Tabell 4.1'!$S110*100</f>
        <v>4.4592623792898616</v>
      </c>
      <c r="M93" s="142">
        <f>'Tabell 4.1'!M110/'Tabell 4.1'!$S110*100</f>
        <v>4.5647948861162533</v>
      </c>
      <c r="N93" s="142">
        <f>'Tabell 4.1'!N110/'Tabell 4.1'!$S110*100</f>
        <v>4.5662384937249678</v>
      </c>
      <c r="O93" s="142">
        <f>'Tabell 4.1'!O110/'Tabell 4.1'!$S110*100</f>
        <v>6.9555129638438986</v>
      </c>
      <c r="P93" s="142">
        <f>'Tabell 4.1'!P110/'Tabell 4.1'!$S110*100</f>
        <v>2.838240267320089</v>
      </c>
      <c r="Q93" s="142">
        <f>'Tabell 4.1'!Q110/'Tabell 4.1'!$S110*100</f>
        <v>1.7746845104175311</v>
      </c>
      <c r="R93" s="142">
        <f>'Tabell 4.1'!R110/'Tabell 4.1'!$S110*100</f>
        <v>4.2060615429961796</v>
      </c>
      <c r="S93" s="142">
        <f>'Tabell 4.1'!S110/'Tabell 4.1'!$S110*100</f>
        <v>100</v>
      </c>
    </row>
    <row r="94" spans="1:19" x14ac:dyDescent="0.25">
      <c r="A94" s="160" t="s">
        <v>180</v>
      </c>
      <c r="B94" s="59"/>
      <c r="C94" s="70">
        <v>0.12</v>
      </c>
      <c r="D94" s="60">
        <f>'Tabell 4.1'!D114/'Tabell 4.1'!$S114*100</f>
        <v>14.627877088444913</v>
      </c>
      <c r="E94" s="60">
        <f>'Tabell 4.1'!E114/'Tabell 4.1'!$S114*100</f>
        <v>12.302839116719243</v>
      </c>
      <c r="F94" s="60">
        <f>'Tabell 4.1'!F114/'Tabell 4.1'!$S114*100</f>
        <v>8.0149550181095908</v>
      </c>
      <c r="G94" s="60">
        <f>'Tabell 4.1'!G114/'Tabell 4.1'!$S114*100</f>
        <v>7.3606729758149321</v>
      </c>
      <c r="H94" s="60">
        <f>'Tabell 4.1'!H114/'Tabell 4.1'!$S114*100</f>
        <v>8.8678583946722753</v>
      </c>
      <c r="I94" s="60">
        <f>'Tabell 4.1'!I114/'Tabell 4.1'!$S114*100</f>
        <v>2.1965182848463605</v>
      </c>
      <c r="J94" s="60">
        <f>'Tabell 4.1'!J114/'Tabell 4.1'!$S114*100</f>
        <v>3.6102348405187521</v>
      </c>
      <c r="K94" s="60">
        <f>'Tabell 4.1'!K114/'Tabell 4.1'!$S114*100</f>
        <v>3.9256922537679637</v>
      </c>
      <c r="L94" s="60">
        <f>'Tabell 4.1'!L114/'Tabell 4.1'!$S114*100</f>
        <v>5.0590022198855005</v>
      </c>
      <c r="M94" s="60">
        <f>'Tabell 4.1'!M114/'Tabell 4.1'!$S114*100</f>
        <v>4.7201775908400512</v>
      </c>
      <c r="N94" s="60">
        <f>'Tabell 4.1'!N114/'Tabell 4.1'!$S114*100</f>
        <v>5.9235892043463023</v>
      </c>
      <c r="O94" s="60">
        <f>'Tabell 4.1'!O114/'Tabell 4.1'!$S114*100</f>
        <v>8.0383222339058307</v>
      </c>
      <c r="P94" s="60">
        <f>'Tabell 4.1'!P114/'Tabell 4.1'!$S114*100</f>
        <v>4.988900572496787</v>
      </c>
      <c r="Q94" s="60">
        <f>'Tabell 4.1'!Q114/'Tabell 4.1'!$S114*100</f>
        <v>4.3696693538964837</v>
      </c>
      <c r="R94" s="60">
        <f>'Tabell 4.1'!R114/'Tabell 4.1'!$S114*100</f>
        <v>5.9936908517350158</v>
      </c>
      <c r="S94" s="60">
        <f>'Tabell 4.1'!S114/'Tabell 4.1'!$S114*100</f>
        <v>100</v>
      </c>
    </row>
    <row r="95" spans="1:19" x14ac:dyDescent="0.25">
      <c r="A95" s="160" t="s">
        <v>185</v>
      </c>
      <c r="B95" s="59"/>
      <c r="C95" s="70">
        <v>0.25</v>
      </c>
      <c r="D95" s="60">
        <f>'Tabell 4.1'!D115/'Tabell 4.1'!$S115*100</f>
        <v>13.346700692672256</v>
      </c>
      <c r="E95" s="60">
        <f>'Tabell 4.1'!E115/'Tabell 4.1'!$S115*100</f>
        <v>7.7287641268683931</v>
      </c>
      <c r="F95" s="60">
        <f>'Tabell 4.1'!F115/'Tabell 4.1'!$S115*100</f>
        <v>5.2059788552679551</v>
      </c>
      <c r="G95" s="60">
        <f>'Tabell 4.1'!G115/'Tabell 4.1'!$S115*100</f>
        <v>3.0040102078016768</v>
      </c>
      <c r="H95" s="60">
        <f>'Tabell 4.1'!H115/'Tabell 4.1'!$S115*100</f>
        <v>2.7779803135253371</v>
      </c>
      <c r="I95" s="60">
        <f>'Tabell 4.1'!I115/'Tabell 4.1'!$S115*100</f>
        <v>1.0754648195406491</v>
      </c>
      <c r="J95" s="60">
        <f>'Tabell 4.1'!J115/'Tabell 4.1'!$S115*100</f>
        <v>1.6113744075829384</v>
      </c>
      <c r="K95" s="60">
        <f>'Tabell 4.1'!K115/'Tabell 4.1'!$S115*100</f>
        <v>2.1181188479766679</v>
      </c>
      <c r="L95" s="60">
        <f>'Tabell 4.1'!L115/'Tabell 4.1'!$S115*100</f>
        <v>7.8089682829019322</v>
      </c>
      <c r="M95" s="60">
        <f>'Tabell 4.1'!M115/'Tabell 4.1'!$S115*100</f>
        <v>7.2475391906671529</v>
      </c>
      <c r="N95" s="60">
        <f>'Tabell 4.1'!N115/'Tabell 4.1'!$S115*100</f>
        <v>12.026977761574917</v>
      </c>
      <c r="O95" s="60">
        <f>'Tabell 4.1'!O115/'Tabell 4.1'!$S115*100</f>
        <v>14.002916514764857</v>
      </c>
      <c r="P95" s="60">
        <f>'Tabell 4.1'!P115/'Tabell 4.1'!$S115*100</f>
        <v>5.9132336857455341</v>
      </c>
      <c r="Q95" s="60">
        <f>'Tabell 4.1'!Q115/'Tabell 4.1'!$S115*100</f>
        <v>2.6686110098432372</v>
      </c>
      <c r="R95" s="60">
        <f>'Tabell 4.1'!R115/'Tabell 4.1'!$S115*100</f>
        <v>13.463361283266497</v>
      </c>
      <c r="S95" s="60">
        <f>'Tabell 4.1'!S115/'Tabell 4.1'!$S115*100</f>
        <v>100</v>
      </c>
    </row>
    <row r="96" spans="1:19" x14ac:dyDescent="0.25">
      <c r="A96" s="160" t="s">
        <v>181</v>
      </c>
      <c r="B96" s="59"/>
      <c r="C96" s="70">
        <v>0.06</v>
      </c>
      <c r="D96" s="60">
        <f>'Tabell 4.1'!D116/'Tabell 4.1'!$S116*100</f>
        <v>10.384635789697066</v>
      </c>
      <c r="E96" s="60">
        <f>'Tabell 4.1'!E116/'Tabell 4.1'!$S116*100</f>
        <v>9.2429306594514298</v>
      </c>
      <c r="F96" s="60">
        <f>'Tabell 4.1'!F116/'Tabell 4.1'!$S116*100</f>
        <v>4.9413762003289303</v>
      </c>
      <c r="G96" s="60">
        <f>'Tabell 4.1'!G116/'Tabell 4.1'!$S116*100</f>
        <v>4.36097405697915</v>
      </c>
      <c r="H96" s="60">
        <f>'Tabell 4.1'!H116/'Tabell 4.1'!$S116*100</f>
        <v>5.9164942437264578</v>
      </c>
      <c r="I96" s="60">
        <f>'Tabell 4.1'!I116/'Tabell 4.1'!$S116*100</f>
        <v>2.3767839142660088</v>
      </c>
      <c r="J96" s="60">
        <f>'Tabell 4.1'!J116/'Tabell 4.1'!$S116*100</f>
        <v>2.9561249933683484</v>
      </c>
      <c r="K96" s="60">
        <f>'Tabell 4.1'!K116/'Tabell 4.1'!$S116*100</f>
        <v>4.0214334977982915</v>
      </c>
      <c r="L96" s="60">
        <f>'Tabell 4.1'!L116/'Tabell 4.1'!$S116*100</f>
        <v>6.8247652395352532</v>
      </c>
      <c r="M96" s="60">
        <f>'Tabell 4.1'!M116/'Tabell 4.1'!$S116*100</f>
        <v>7.2470688100164464</v>
      </c>
      <c r="N96" s="60">
        <f>'Tabell 4.1'!N116/'Tabell 4.1'!$S116*100</f>
        <v>9.1813889330998997</v>
      </c>
      <c r="O96" s="60">
        <f>'Tabell 4.1'!O116/'Tabell 4.1'!$S116*100</f>
        <v>13.373653774736061</v>
      </c>
      <c r="P96" s="60">
        <f>'Tabell 4.1'!P116/'Tabell 4.1'!$S116*100</f>
        <v>5.9037614727571759</v>
      </c>
      <c r="Q96" s="60">
        <f>'Tabell 4.1'!Q116/'Tabell 4.1'!$S116*100</f>
        <v>3.3625126001379382</v>
      </c>
      <c r="R96" s="60">
        <f>'Tabell 4.1'!R116/'Tabell 4.1'!$S116*100</f>
        <v>9.9060958141015441</v>
      </c>
      <c r="S96" s="60">
        <f>'Tabell 4.1'!S116/'Tabell 4.1'!$S116*100</f>
        <v>100</v>
      </c>
    </row>
    <row r="97" spans="1:19" x14ac:dyDescent="0.25">
      <c r="A97" s="160" t="s">
        <v>182</v>
      </c>
      <c r="B97" s="59"/>
      <c r="C97" s="70">
        <v>0.08</v>
      </c>
      <c r="D97" s="60">
        <f>'Tabell 4.1'!D117/'Tabell 4.1'!$S117*100</f>
        <v>12.564322469982848</v>
      </c>
      <c r="E97" s="60">
        <f>'Tabell 4.1'!E117/'Tabell 4.1'!$S117*100</f>
        <v>9.2838765008576321</v>
      </c>
      <c r="F97" s="60">
        <f>'Tabell 4.1'!F117/'Tabell 4.1'!$S117*100</f>
        <v>5.3709262435677534</v>
      </c>
      <c r="G97" s="60">
        <f>'Tabell 4.1'!G117/'Tabell 4.1'!$S117*100</f>
        <v>3.7843053173241854</v>
      </c>
      <c r="H97" s="60">
        <f>'Tabell 4.1'!H117/'Tabell 4.1'!$S117*100</f>
        <v>4.7384219554030871</v>
      </c>
      <c r="I97" s="60">
        <f>'Tabell 4.1'!I117/'Tabell 4.1'!$S117*100</f>
        <v>1.7688679245283019</v>
      </c>
      <c r="J97" s="60">
        <f>'Tabell 4.1'!J117/'Tabell 4.1'!$S117*100</f>
        <v>2.7551457975986278</v>
      </c>
      <c r="K97" s="60">
        <f>'Tabell 4.1'!K117/'Tabell 4.1'!$S117*100</f>
        <v>3.4626929674099487</v>
      </c>
      <c r="L97" s="60">
        <f>'Tabell 4.1'!L117/'Tabell 4.1'!$S117*100</f>
        <v>7.3220411663807896</v>
      </c>
      <c r="M97" s="60">
        <f>'Tabell 4.1'!M117/'Tabell 4.1'!$S117*100</f>
        <v>6.3143224699828471</v>
      </c>
      <c r="N97" s="60">
        <f>'Tabell 4.1'!N117/'Tabell 4.1'!$S117*100</f>
        <v>9.2838765008576321</v>
      </c>
      <c r="O97" s="60">
        <f>'Tabell 4.1'!O117/'Tabell 4.1'!$S117*100</f>
        <v>11.803173241852488</v>
      </c>
      <c r="P97" s="60">
        <f>'Tabell 4.1'!P117/'Tabell 4.1'!$S117*100</f>
        <v>6.0999142367066899</v>
      </c>
      <c r="Q97" s="60">
        <f>'Tabell 4.1'!Q117/'Tabell 4.1'!$S117*100</f>
        <v>3.891509433962264</v>
      </c>
      <c r="R97" s="60">
        <f>'Tabell 4.1'!R117/'Tabell 4.1'!$S117*100</f>
        <v>11.556603773584905</v>
      </c>
      <c r="S97" s="60">
        <f>'Tabell 4.1'!S117/'Tabell 4.1'!$S117*100</f>
        <v>100</v>
      </c>
    </row>
    <row r="98" spans="1:19" x14ac:dyDescent="0.25">
      <c r="A98" s="160" t="s">
        <v>183</v>
      </c>
      <c r="B98" s="59"/>
      <c r="C98" s="70">
        <v>0.02</v>
      </c>
      <c r="D98" s="60">
        <f>'Tabell 4.1'!D118/'Tabell 4.1'!$S118*100</f>
        <v>14.960691823899372</v>
      </c>
      <c r="E98" s="60">
        <f>'Tabell 4.1'!E118/'Tabell 4.1'!$S118*100</f>
        <v>11.509433962264151</v>
      </c>
      <c r="F98" s="60">
        <f>'Tabell 4.1'!F118/'Tabell 4.1'!$S118*100</f>
        <v>18.113207547169811</v>
      </c>
      <c r="G98" s="60">
        <f>'Tabell 4.1'!G118/'Tabell 4.1'!$S118*100</f>
        <v>5.7075471698113205</v>
      </c>
      <c r="H98" s="60">
        <f>'Tabell 4.1'!H118/'Tabell 4.1'!$S118*100</f>
        <v>5.7232704402515724</v>
      </c>
      <c r="I98" s="60">
        <f>'Tabell 4.1'!I118/'Tabell 4.1'!$S118*100</f>
        <v>1.9654088050314464</v>
      </c>
      <c r="J98" s="60">
        <f>'Tabell 4.1'!J118/'Tabell 4.1'!$S118*100</f>
        <v>3.4276729559748427</v>
      </c>
      <c r="K98" s="60">
        <f>'Tabell 4.1'!K118/'Tabell 4.1'!$S118*100</f>
        <v>4.2374213836477983</v>
      </c>
      <c r="L98" s="60">
        <f>'Tabell 4.1'!L118/'Tabell 4.1'!$S118*100</f>
        <v>2.7515723270440251</v>
      </c>
      <c r="M98" s="60">
        <f>'Tabell 4.1'!M118/'Tabell 4.1'!$S118*100</f>
        <v>4.85062893081761</v>
      </c>
      <c r="N98" s="60">
        <f>'Tabell 4.1'!N118/'Tabell 4.1'!$S118*100</f>
        <v>4.6226415094339623</v>
      </c>
      <c r="O98" s="60">
        <f>'Tabell 4.1'!O118/'Tabell 4.1'!$S118*100</f>
        <v>6.682389937106918</v>
      </c>
      <c r="P98" s="60">
        <f>'Tabell 4.1'!P118/'Tabell 4.1'!$S118*100</f>
        <v>6.7531446540880502</v>
      </c>
      <c r="Q98" s="60">
        <f>'Tabell 4.1'!Q118/'Tabell 4.1'!$S118*100</f>
        <v>4.2138364779874209</v>
      </c>
      <c r="R98" s="60">
        <f>'Tabell 4.1'!R118/'Tabell 4.1'!$S118*100</f>
        <v>4.4811320754716979</v>
      </c>
      <c r="S98" s="60">
        <f>'Tabell 4.1'!S118/'Tabell 4.1'!$S118*100</f>
        <v>100</v>
      </c>
    </row>
    <row r="99" spans="1:19" x14ac:dyDescent="0.25">
      <c r="A99" s="160" t="s">
        <v>176</v>
      </c>
      <c r="B99" s="59"/>
      <c r="C99" s="70">
        <v>0.05</v>
      </c>
      <c r="D99" s="60">
        <f>'Tabell 4.1'!D119/'Tabell 4.1'!$S119*100</f>
        <v>11.316661891703843</v>
      </c>
      <c r="E99" s="60">
        <f>'Tabell 4.1'!E119/'Tabell 4.1'!$S119*100</f>
        <v>11.414889698358778</v>
      </c>
      <c r="F99" s="60">
        <f>'Tabell 4.1'!F119/'Tabell 4.1'!$S119*100</f>
        <v>6.7940899602995941</v>
      </c>
      <c r="G99" s="60">
        <f>'Tabell 4.1'!G119/'Tabell 4.1'!$S119*100</f>
        <v>6.2129087709245692</v>
      </c>
      <c r="H99" s="60">
        <f>'Tabell 4.1'!H119/'Tabell 4.1'!$S119*100</f>
        <v>7.8786886587811562</v>
      </c>
      <c r="I99" s="60">
        <f>'Tabell 4.1'!I119/'Tabell 4.1'!$S119*100</f>
        <v>2.1978471739041461</v>
      </c>
      <c r="J99" s="60">
        <f>'Tabell 4.1'!J119/'Tabell 4.1'!$S119*100</f>
        <v>3.3438382515450416</v>
      </c>
      <c r="K99" s="60">
        <f>'Tabell 4.1'!K119/'Tabell 4.1'!$S119*100</f>
        <v>3.785863381492244</v>
      </c>
      <c r="L99" s="60">
        <f>'Tabell 4.1'!L119/'Tabell 4.1'!$S119*100</f>
        <v>5.1446813735521628</v>
      </c>
      <c r="M99" s="60">
        <f>'Tabell 4.1'!M119/'Tabell 4.1'!$S119*100</f>
        <v>5.7504195145909227</v>
      </c>
      <c r="N99" s="60">
        <f>'Tabell 4.1'!N119/'Tabell 4.1'!$S119*100</f>
        <v>6.9291531944501283</v>
      </c>
      <c r="O99" s="60">
        <f>'Tabell 4.1'!O119/'Tabell 4.1'!$S119*100</f>
        <v>10.743666352883395</v>
      </c>
      <c r="P99" s="60">
        <f>'Tabell 4.1'!P119/'Tabell 4.1'!$S119*100</f>
        <v>5.7995334179183891</v>
      </c>
      <c r="Q99" s="60">
        <f>'Tabell 4.1'!Q119/'Tabell 4.1'!$S119*100</f>
        <v>4.7517701469324276</v>
      </c>
      <c r="R99" s="60">
        <f>'Tabell 4.1'!R119/'Tabell 4.1'!$S119*100</f>
        <v>7.9359882126632018</v>
      </c>
      <c r="S99" s="60">
        <f>'Tabell 4.1'!S119/'Tabell 4.1'!$S119*100</f>
        <v>100</v>
      </c>
    </row>
    <row r="100" spans="1:19" x14ac:dyDescent="0.25">
      <c r="A100" s="160" t="s">
        <v>177</v>
      </c>
      <c r="B100" s="59"/>
      <c r="C100" s="70">
        <v>0.05</v>
      </c>
      <c r="D100" s="60">
        <f>'Tabell 4.1'!D120/'Tabell 4.1'!$S120*100</f>
        <v>12.116098548768141</v>
      </c>
      <c r="E100" s="60">
        <f>'Tabell 4.1'!E120/'Tabell 4.1'!$S120*100</f>
        <v>13.094836314546068</v>
      </c>
      <c r="F100" s="60">
        <f>'Tabell 4.1'!F120/'Tabell 4.1'!$S120*100</f>
        <v>7.0874114073574077</v>
      </c>
      <c r="G100" s="60">
        <f>'Tabell 4.1'!G120/'Tabell 4.1'!$S120*100</f>
        <v>9.7873776577792775</v>
      </c>
      <c r="H100" s="60">
        <f>'Tabell 4.1'!H120/'Tabell 4.1'!$S120*100</f>
        <v>12.352345595680054</v>
      </c>
      <c r="I100" s="60">
        <f>'Tabell 4.1'!I120/'Tabell 4.1'!$S120*100</f>
        <v>3.3074586567667903</v>
      </c>
      <c r="J100" s="60">
        <f>'Tabell 4.1'!J120/'Tabell 4.1'!$S120*100</f>
        <v>3.8474519068511648</v>
      </c>
      <c r="K100" s="60">
        <f>'Tabell 4.1'!K120/'Tabell 4.1'!$S120*100</f>
        <v>4.1849476881538985</v>
      </c>
      <c r="L100" s="60">
        <f>'Tabell 4.1'!L120/'Tabell 4.1'!$S120*100</f>
        <v>6.074924063449207</v>
      </c>
      <c r="M100" s="60">
        <f>'Tabell 4.1'!M120/'Tabell 4.1'!$S120*100</f>
        <v>4.5224434694566318</v>
      </c>
      <c r="N100" s="60">
        <f>'Tabell 4.1'!N120/'Tabell 4.1'!$S120*100</f>
        <v>3.7124535943300709</v>
      </c>
      <c r="O100" s="60">
        <f>'Tabell 4.1'!O120/'Tabell 4.1'!$S120*100</f>
        <v>5.8386770165372939</v>
      </c>
      <c r="P100" s="60">
        <f>'Tabell 4.1'!P120/'Tabell 4.1'!$S120*100</f>
        <v>4.9274384070199124</v>
      </c>
      <c r="Q100" s="60">
        <f>'Tabell 4.1'!Q120/'Tabell 4.1'!$S120*100</f>
        <v>5.0624367195410063</v>
      </c>
      <c r="R100" s="60">
        <f>'Tabell 4.1'!R120/'Tabell 4.1'!$S120*100</f>
        <v>4.0836989537630775</v>
      </c>
      <c r="S100" s="60">
        <f>'Tabell 4.1'!S120/'Tabell 4.1'!$S120*100</f>
        <v>100</v>
      </c>
    </row>
    <row r="101" spans="1:19" s="131" customFormat="1" x14ac:dyDescent="0.25">
      <c r="A101" s="160" t="s">
        <v>178</v>
      </c>
      <c r="B101" s="62"/>
      <c r="C101" s="73">
        <v>0.12</v>
      </c>
      <c r="D101" s="60">
        <f>'Tabell 4.1'!D121/'Tabell 4.1'!$S121*100</f>
        <v>17.448856799037301</v>
      </c>
      <c r="E101" s="60">
        <f>'Tabell 4.1'!E121/'Tabell 4.1'!$S121*100</f>
        <v>8.5439229843561968</v>
      </c>
      <c r="F101" s="60">
        <f>'Tabell 4.1'!F121/'Tabell 4.1'!$S121*100</f>
        <v>6.0168471720818291</v>
      </c>
      <c r="G101" s="60">
        <f>'Tabell 4.1'!G121/'Tabell 4.1'!$S121*100</f>
        <v>3.4897713598074609</v>
      </c>
      <c r="H101" s="60">
        <f>'Tabell 4.1'!H121/'Tabell 4.1'!$S121*100</f>
        <v>3.369434416365825</v>
      </c>
      <c r="I101" s="60">
        <f>'Tabell 4.1'!I121/'Tabell 4.1'!$S121*100</f>
        <v>1.3237063778580023</v>
      </c>
      <c r="J101" s="60">
        <f>'Tabell 4.1'!J121/'Tabell 4.1'!$S121*100</f>
        <v>2.1660649819494591</v>
      </c>
      <c r="K101" s="60">
        <f>'Tabell 4.1'!K121/'Tabell 4.1'!$S121*100</f>
        <v>2.4067388688327318</v>
      </c>
      <c r="L101" s="60">
        <f>'Tabell 4.1'!L121/'Tabell 4.1'!$S121*100</f>
        <v>8.3032490974729249</v>
      </c>
      <c r="M101" s="60">
        <f>'Tabell 4.1'!M121/'Tabell 4.1'!$S121*100</f>
        <v>4.9338146811071004</v>
      </c>
      <c r="N101" s="60">
        <f>'Tabell 4.1'!N121/'Tabell 4.1'!$S121*100</f>
        <v>7.4608904933814681</v>
      </c>
      <c r="O101" s="60">
        <f>'Tabell 4.1'!O121/'Tabell 4.1'!$S121*100</f>
        <v>11.070998796630565</v>
      </c>
      <c r="P101" s="60">
        <f>'Tabell 4.1'!P121/'Tabell 4.1'!$S121*100</f>
        <v>6.2575210589651018</v>
      </c>
      <c r="Q101" s="60">
        <f>'Tabell 4.1'!Q121/'Tabell 4.1'!$S121*100</f>
        <v>3.9711191335740073</v>
      </c>
      <c r="R101" s="60">
        <f>'Tabell 4.1'!R121/'Tabell 4.1'!$S121*100</f>
        <v>13.237063778580021</v>
      </c>
      <c r="S101" s="60">
        <f>'Tabell 4.1'!S121/'Tabell 4.1'!$S121*100</f>
        <v>100</v>
      </c>
    </row>
    <row r="102" spans="1:19" ht="15.75" thickBot="1" x14ac:dyDescent="0.3">
      <c r="A102" s="163" t="s">
        <v>139</v>
      </c>
      <c r="B102" s="23"/>
      <c r="C102" s="78" t="s">
        <v>30</v>
      </c>
      <c r="D102" s="11">
        <f>SUMPRODUCT($C93:$C101,D93:D101)</f>
        <v>14.104989802584299</v>
      </c>
      <c r="E102" s="11">
        <f t="shared" ref="E102:R102" si="61">SUMPRODUCT($C93:$C101,E93:E101)</f>
        <v>11.738823136095087</v>
      </c>
      <c r="F102" s="11">
        <f t="shared" si="61"/>
        <v>7.6998625723428029</v>
      </c>
      <c r="G102" s="11">
        <f t="shared" si="61"/>
        <v>6.5392951091741605</v>
      </c>
      <c r="H102" s="11">
        <f t="shared" si="61"/>
        <v>6.3120212605896793</v>
      </c>
      <c r="I102" s="11">
        <f t="shared" si="61"/>
        <v>1.5228908259155083</v>
      </c>
      <c r="J102" s="11">
        <f t="shared" si="61"/>
        <v>2.2292651632691656</v>
      </c>
      <c r="K102" s="11">
        <f t="shared" si="61"/>
        <v>2.8087491442703589</v>
      </c>
      <c r="L102" s="11">
        <f t="shared" si="61"/>
        <v>6.2817887497044866</v>
      </c>
      <c r="M102" s="11">
        <f t="shared" si="61"/>
        <v>5.6621882458478545</v>
      </c>
      <c r="N102" s="11">
        <f t="shared" si="61"/>
        <v>7.6725682532345996</v>
      </c>
      <c r="O102" s="11">
        <f t="shared" si="61"/>
        <v>10.242163946362092</v>
      </c>
      <c r="P102" s="11">
        <f t="shared" si="61"/>
        <v>5.0510693956724735</v>
      </c>
      <c r="Q102" s="11">
        <f t="shared" si="61"/>
        <v>3.1997770821703289</v>
      </c>
      <c r="R102" s="11">
        <f t="shared" si="61"/>
        <v>8.9345473127671067</v>
      </c>
      <c r="S102" s="11">
        <f>SUM(D102:R102)</f>
        <v>100.00000000000001</v>
      </c>
    </row>
    <row r="103" spans="1:19" ht="15" customHeight="1" x14ac:dyDescent="0.25">
      <c r="A103" s="156"/>
      <c r="B103" s="29"/>
      <c r="C103" s="72"/>
      <c r="D103" s="29"/>
      <c r="E103" s="29"/>
      <c r="F103" s="29"/>
      <c r="G103" s="29"/>
      <c r="H103" s="29"/>
      <c r="I103" s="29"/>
      <c r="J103" s="29"/>
      <c r="K103" s="29"/>
      <c r="L103" s="29"/>
      <c r="M103" s="29"/>
      <c r="N103" s="29"/>
      <c r="O103" s="29"/>
      <c r="P103" s="29"/>
      <c r="Q103" s="29"/>
      <c r="R103" s="29"/>
      <c r="S103" s="29"/>
    </row>
    <row r="104" spans="1:19" x14ac:dyDescent="0.25">
      <c r="A104" s="161" t="s">
        <v>139</v>
      </c>
      <c r="B104" s="62"/>
      <c r="C104" s="73">
        <v>0.8</v>
      </c>
      <c r="D104" s="63">
        <f>D102</f>
        <v>14.104989802584299</v>
      </c>
      <c r="E104" s="63">
        <f t="shared" ref="E104:S104" si="62">E102</f>
        <v>11.738823136095087</v>
      </c>
      <c r="F104" s="63">
        <f t="shared" si="62"/>
        <v>7.6998625723428029</v>
      </c>
      <c r="G104" s="63">
        <f t="shared" si="62"/>
        <v>6.5392951091741605</v>
      </c>
      <c r="H104" s="63">
        <f t="shared" si="62"/>
        <v>6.3120212605896793</v>
      </c>
      <c r="I104" s="63">
        <f t="shared" si="62"/>
        <v>1.5228908259155083</v>
      </c>
      <c r="J104" s="63">
        <f t="shared" si="62"/>
        <v>2.2292651632691656</v>
      </c>
      <c r="K104" s="63">
        <f t="shared" si="62"/>
        <v>2.8087491442703589</v>
      </c>
      <c r="L104" s="63">
        <f t="shared" si="62"/>
        <v>6.2817887497044866</v>
      </c>
      <c r="M104" s="63">
        <f t="shared" si="62"/>
        <v>5.6621882458478545</v>
      </c>
      <c r="N104" s="63">
        <f t="shared" si="62"/>
        <v>7.6725682532345996</v>
      </c>
      <c r="O104" s="63">
        <f t="shared" si="62"/>
        <v>10.242163946362092</v>
      </c>
      <c r="P104" s="63">
        <f t="shared" si="62"/>
        <v>5.0510693956724735</v>
      </c>
      <c r="Q104" s="63">
        <f t="shared" si="62"/>
        <v>3.1997770821703289</v>
      </c>
      <c r="R104" s="63">
        <f t="shared" si="62"/>
        <v>8.9345473127671067</v>
      </c>
      <c r="S104" s="63">
        <f t="shared" si="62"/>
        <v>100.00000000000001</v>
      </c>
    </row>
    <row r="105" spans="1:19" x14ac:dyDescent="0.25">
      <c r="A105" s="161" t="s">
        <v>302</v>
      </c>
      <c r="B105" s="62"/>
      <c r="C105" s="73">
        <v>0.2</v>
      </c>
      <c r="D105" s="63">
        <f>'Tabell 4.1'!D125</f>
        <v>15.008598539174708</v>
      </c>
      <c r="E105" s="63">
        <f>'Tabell 4.1'!E125</f>
        <v>12.553865555462377</v>
      </c>
      <c r="F105" s="63">
        <f>'Tabell 4.1'!F125</f>
        <v>9.3443199665384551</v>
      </c>
      <c r="G105" s="63">
        <f>'Tabell 4.1'!G125</f>
        <v>5.7030136406475433</v>
      </c>
      <c r="H105" s="63">
        <f>'Tabell 4.1'!H125</f>
        <v>5.9636562351985445</v>
      </c>
      <c r="I105" s="63">
        <f>'Tabell 4.1'!I125</f>
        <v>2.0459264099138617</v>
      </c>
      <c r="J105" s="63">
        <f>'Tabell 4.1'!J125</f>
        <v>3.083904743688437</v>
      </c>
      <c r="K105" s="63">
        <f>'Tabell 4.1'!K125</f>
        <v>3.4937548643450529</v>
      </c>
      <c r="L105" s="63">
        <f>'Tabell 4.1'!L125</f>
        <v>7.3189144579146008</v>
      </c>
      <c r="M105" s="63">
        <f>'Tabell 4.1'!M125</f>
        <v>6.0076565817235101</v>
      </c>
      <c r="N105" s="63">
        <f>'Tabell 4.1'!N125</f>
        <v>6.1540540552792073</v>
      </c>
      <c r="O105" s="63">
        <f>'Tabell 4.1'!O125</f>
        <v>5.962354978043682</v>
      </c>
      <c r="P105" s="63">
        <f>'Tabell 4.1'!P125</f>
        <v>5.8764701368000667</v>
      </c>
      <c r="Q105" s="63">
        <f>'Tabell 4.1'!Q125</f>
        <v>2.9475432842249307</v>
      </c>
      <c r="R105" s="63">
        <f>'Tabell 4.1'!R125</f>
        <v>8.5359665510450107</v>
      </c>
      <c r="S105" s="63">
        <v>100</v>
      </c>
    </row>
    <row r="106" spans="1:19" ht="15.75" thickBot="1" x14ac:dyDescent="0.3">
      <c r="A106" s="163" t="s">
        <v>131</v>
      </c>
      <c r="B106" s="23"/>
      <c r="C106" s="78" t="s">
        <v>30</v>
      </c>
      <c r="D106" s="11">
        <f>SUMPRODUCT($C104:$C105,D104:D105)</f>
        <v>14.285711549902382</v>
      </c>
      <c r="E106" s="11">
        <f t="shared" ref="E106:R106" si="63">SUMPRODUCT($C104:$C105,E104:E105)</f>
        <v>11.901831619968545</v>
      </c>
      <c r="F106" s="11">
        <f t="shared" si="63"/>
        <v>8.0287540511819344</v>
      </c>
      <c r="G106" s="11">
        <f t="shared" si="63"/>
        <v>6.3720388154688381</v>
      </c>
      <c r="H106" s="11">
        <f t="shared" si="63"/>
        <v>6.2423482555114527</v>
      </c>
      <c r="I106" s="11">
        <f t="shared" si="63"/>
        <v>1.627497942715179</v>
      </c>
      <c r="J106" s="11">
        <f t="shared" si="63"/>
        <v>2.40019307935302</v>
      </c>
      <c r="K106" s="11">
        <f t="shared" si="63"/>
        <v>2.9457502882852977</v>
      </c>
      <c r="L106" s="11">
        <f t="shared" si="63"/>
        <v>6.4892138913465098</v>
      </c>
      <c r="M106" s="11">
        <f t="shared" si="63"/>
        <v>5.7312819130229862</v>
      </c>
      <c r="N106" s="11">
        <f t="shared" si="63"/>
        <v>7.3688654136435208</v>
      </c>
      <c r="O106" s="11">
        <f t="shared" si="63"/>
        <v>9.3862021526984112</v>
      </c>
      <c r="P106" s="11">
        <f t="shared" si="63"/>
        <v>5.216149543897993</v>
      </c>
      <c r="Q106" s="11">
        <f t="shared" si="63"/>
        <v>3.1493303225812497</v>
      </c>
      <c r="R106" s="11">
        <f t="shared" si="63"/>
        <v>8.8548311604226875</v>
      </c>
      <c r="S106" s="11">
        <v>100.00000000000003</v>
      </c>
    </row>
    <row r="108" spans="1:19" x14ac:dyDescent="0.25">
      <c r="D108" s="341"/>
      <c r="E108" s="341"/>
      <c r="F108" s="341"/>
      <c r="G108" s="341"/>
      <c r="H108" s="341"/>
      <c r="I108" s="341"/>
      <c r="J108" s="341"/>
      <c r="K108" s="341"/>
      <c r="L108" s="341"/>
      <c r="M108" s="341"/>
      <c r="N108" s="341"/>
      <c r="O108" s="341"/>
      <c r="P108" s="341"/>
      <c r="Q108" s="341"/>
    </row>
    <row r="109" spans="1:19" x14ac:dyDescent="0.25">
      <c r="D109" s="341"/>
      <c r="E109" s="341"/>
      <c r="F109" s="341"/>
      <c r="G109" s="341"/>
      <c r="H109" s="341"/>
      <c r="I109" s="341"/>
      <c r="J109" s="341"/>
      <c r="K109" s="341"/>
      <c r="L109" s="341"/>
      <c r="M109" s="341"/>
      <c r="N109" s="341"/>
      <c r="O109" s="341"/>
      <c r="P109" s="341"/>
      <c r="Q109" s="341"/>
    </row>
    <row r="110" spans="1:19" x14ac:dyDescent="0.25">
      <c r="D110" s="341"/>
      <c r="E110" s="341"/>
      <c r="F110" s="341"/>
      <c r="G110" s="341"/>
      <c r="H110" s="341"/>
      <c r="I110" s="341"/>
      <c r="J110" s="341"/>
      <c r="K110" s="341"/>
      <c r="L110" s="341"/>
      <c r="M110" s="341"/>
      <c r="N110" s="341"/>
      <c r="O110" s="341"/>
      <c r="P110" s="341"/>
      <c r="Q110" s="341"/>
    </row>
  </sheetData>
  <pageMargins left="0.51181102362204722" right="0.39370078740157483" top="0.74803149606299213" bottom="0.74803149606299213" header="0.31496062992125984" footer="0.31496062992125984"/>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 sqref="C1"/>
    </sheetView>
  </sheetViews>
  <sheetFormatPr baseColWidth="10" defaultRowHeight="15" x14ac:dyDescent="0.25"/>
  <cols>
    <col min="1" max="16384" width="11.42578125" style="485"/>
  </cols>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AL162"/>
  <sheetViews>
    <sheetView zoomScale="85" zoomScaleNormal="85" workbookViewId="0"/>
  </sheetViews>
  <sheetFormatPr baseColWidth="10" defaultRowHeight="15" x14ac:dyDescent="0.25"/>
  <cols>
    <col min="1" max="1" width="55.28515625" style="15" customWidth="1"/>
    <col min="2" max="2" width="12.85546875" style="15" customWidth="1"/>
    <col min="3" max="3" width="13" style="15" customWidth="1"/>
    <col min="4" max="19" width="12.5703125" style="15" customWidth="1"/>
    <col min="20" max="16384" width="11.42578125" style="15"/>
  </cols>
  <sheetData>
    <row r="2" spans="1:38" x14ac:dyDescent="0.25">
      <c r="A2" s="37" t="s">
        <v>240</v>
      </c>
      <c r="B2" s="29"/>
      <c r="C2" s="29"/>
      <c r="D2" s="29"/>
      <c r="E2" s="29"/>
      <c r="F2" s="29"/>
      <c r="G2" s="29"/>
      <c r="H2" s="29"/>
      <c r="I2" s="29"/>
      <c r="J2" s="29"/>
      <c r="K2" s="29"/>
      <c r="L2" s="29"/>
      <c r="M2" s="29"/>
      <c r="N2" s="29"/>
      <c r="O2" s="29"/>
      <c r="P2" s="29"/>
      <c r="Q2" s="29"/>
      <c r="R2" s="29"/>
      <c r="S2" s="29"/>
    </row>
    <row r="3" spans="1:38" ht="16.5" customHeight="1" x14ac:dyDescent="0.25">
      <c r="A3" s="29"/>
      <c r="B3" s="29"/>
      <c r="C3" s="29"/>
      <c r="D3" s="29"/>
      <c r="E3" s="29"/>
      <c r="F3" s="29"/>
      <c r="G3" s="29"/>
      <c r="H3" s="29"/>
      <c r="I3" s="29"/>
      <c r="J3" s="29"/>
      <c r="K3" s="29"/>
      <c r="L3" s="29"/>
      <c r="M3" s="29"/>
      <c r="N3" s="29"/>
      <c r="O3" s="29"/>
      <c r="P3" s="29"/>
      <c r="Q3" s="29"/>
      <c r="R3" s="29"/>
      <c r="S3" s="29"/>
    </row>
    <row r="4" spans="1:38" ht="54.75" customHeight="1" x14ac:dyDescent="0.25">
      <c r="A4" s="115"/>
      <c r="B4" s="115"/>
      <c r="C4" s="115" t="s">
        <v>29</v>
      </c>
      <c r="D4" s="115" t="s">
        <v>46</v>
      </c>
      <c r="E4" s="115" t="s">
        <v>187</v>
      </c>
      <c r="F4" s="115" t="s">
        <v>47</v>
      </c>
      <c r="G4" s="115" t="s">
        <v>48</v>
      </c>
      <c r="H4" s="115" t="s">
        <v>49</v>
      </c>
      <c r="I4" s="115" t="s">
        <v>50</v>
      </c>
      <c r="J4" s="115" t="s">
        <v>51</v>
      </c>
      <c r="K4" s="115" t="s">
        <v>52</v>
      </c>
      <c r="L4" s="115" t="s">
        <v>53</v>
      </c>
      <c r="M4" s="115" t="s">
        <v>54</v>
      </c>
      <c r="N4" s="115" t="s">
        <v>55</v>
      </c>
      <c r="O4" s="115" t="s">
        <v>56</v>
      </c>
      <c r="P4" s="115" t="s">
        <v>86</v>
      </c>
      <c r="Q4" s="115" t="s">
        <v>194</v>
      </c>
      <c r="R4" s="115" t="s">
        <v>57</v>
      </c>
      <c r="S4" s="115" t="s">
        <v>0</v>
      </c>
    </row>
    <row r="5" spans="1:38" ht="15" customHeight="1" thickBot="1" x14ac:dyDescent="0.3">
      <c r="A5" s="57"/>
      <c r="B5" s="57"/>
      <c r="C5" s="51"/>
      <c r="D5" s="33"/>
      <c r="E5" s="34"/>
      <c r="F5" s="34"/>
      <c r="G5" s="34"/>
      <c r="H5" s="33"/>
      <c r="I5" s="33"/>
      <c r="J5" s="33"/>
      <c r="K5" s="33"/>
      <c r="L5" s="33"/>
      <c r="M5" s="33"/>
      <c r="N5" s="33"/>
      <c r="O5" s="33"/>
      <c r="P5" s="33"/>
      <c r="Q5" s="33"/>
      <c r="R5" s="33"/>
      <c r="S5" s="33"/>
    </row>
    <row r="6" spans="1:38" ht="15" customHeight="1" x14ac:dyDescent="0.25">
      <c r="A6" s="101" t="s">
        <v>10</v>
      </c>
      <c r="B6" s="2"/>
      <c r="C6" s="2"/>
      <c r="D6" s="2"/>
      <c r="E6" s="2"/>
      <c r="F6" s="2"/>
      <c r="G6" s="2"/>
      <c r="H6" s="2"/>
      <c r="I6" s="2"/>
      <c r="J6" s="2"/>
      <c r="K6" s="2"/>
      <c r="L6" s="2"/>
      <c r="M6" s="2"/>
      <c r="N6" s="2"/>
      <c r="O6" s="2"/>
      <c r="P6" s="2"/>
      <c r="Q6" s="2"/>
      <c r="R6" s="2"/>
      <c r="S6" s="2"/>
    </row>
    <row r="7" spans="1:38" ht="15" customHeight="1" x14ac:dyDescent="0.25">
      <c r="A7" s="54" t="s">
        <v>27</v>
      </c>
      <c r="B7" s="54"/>
      <c r="C7" s="55">
        <v>0.5</v>
      </c>
      <c r="D7" s="122">
        <v>6.666666666666667</v>
      </c>
      <c r="E7" s="120">
        <v>6.666666666666667</v>
      </c>
      <c r="F7" s="120">
        <v>6.666666666666667</v>
      </c>
      <c r="G7" s="120">
        <v>6.666666666666667</v>
      </c>
      <c r="H7" s="120">
        <v>6.666666666666667</v>
      </c>
      <c r="I7" s="120">
        <v>6.666666666666667</v>
      </c>
      <c r="J7" s="120">
        <v>6.666666666666667</v>
      </c>
      <c r="K7" s="120">
        <v>6.666666666666667</v>
      </c>
      <c r="L7" s="120">
        <v>6.666666666666667</v>
      </c>
      <c r="M7" s="120">
        <v>6.666666666666667</v>
      </c>
      <c r="N7" s="120">
        <v>6.666666666666667</v>
      </c>
      <c r="O7" s="120">
        <v>6.666666666666667</v>
      </c>
      <c r="P7" s="120">
        <v>6.666666666666667</v>
      </c>
      <c r="Q7" s="120">
        <v>6.666666666666667</v>
      </c>
      <c r="R7" s="120">
        <v>6.666666666666667</v>
      </c>
      <c r="S7" s="120">
        <f>SUM(D7:R7)</f>
        <v>100.00000000000001</v>
      </c>
      <c r="U7" s="275"/>
      <c r="W7" s="275"/>
      <c r="X7" s="275"/>
      <c r="Y7" s="275"/>
      <c r="Z7" s="275"/>
      <c r="AA7" s="275"/>
      <c r="AB7" s="275"/>
      <c r="AC7" s="275"/>
      <c r="AD7" s="275"/>
      <c r="AE7" s="275"/>
      <c r="AF7" s="275"/>
      <c r="AG7" s="275"/>
      <c r="AH7" s="275"/>
      <c r="AI7" s="275"/>
      <c r="AJ7" s="275"/>
      <c r="AK7" s="275"/>
      <c r="AL7" s="275"/>
    </row>
    <row r="8" spans="1:38" x14ac:dyDescent="0.25">
      <c r="A8" s="54" t="s">
        <v>140</v>
      </c>
      <c r="B8" s="50"/>
      <c r="C8" s="55">
        <v>0.5</v>
      </c>
      <c r="D8" s="123">
        <f>D9+D10</f>
        <v>54613</v>
      </c>
      <c r="E8" s="123">
        <f t="shared" ref="E8:R8" si="0">E9+E10</f>
        <v>58881</v>
      </c>
      <c r="F8" s="123">
        <f t="shared" si="0"/>
        <v>43067</v>
      </c>
      <c r="G8" s="123">
        <f t="shared" si="0"/>
        <v>39094</v>
      </c>
      <c r="H8" s="123">
        <f t="shared" si="0"/>
        <v>58293</v>
      </c>
      <c r="I8" s="123">
        <f t="shared" si="0"/>
        <v>33354</v>
      </c>
      <c r="J8" s="123">
        <f t="shared" si="0"/>
        <v>49414</v>
      </c>
      <c r="K8" s="123">
        <f t="shared" si="0"/>
        <v>51598</v>
      </c>
      <c r="L8" s="123">
        <f t="shared" si="0"/>
        <v>32072</v>
      </c>
      <c r="M8" s="123">
        <f t="shared" si="0"/>
        <v>27405</v>
      </c>
      <c r="N8" s="123">
        <f t="shared" si="0"/>
        <v>32751</v>
      </c>
      <c r="O8" s="123">
        <f t="shared" si="0"/>
        <v>49427</v>
      </c>
      <c r="P8" s="123">
        <f t="shared" si="0"/>
        <v>50163</v>
      </c>
      <c r="Q8" s="123">
        <f t="shared" si="0"/>
        <v>51294</v>
      </c>
      <c r="R8" s="123">
        <f t="shared" si="0"/>
        <v>38965</v>
      </c>
      <c r="S8" s="119">
        <f>SUM(D8:R8)</f>
        <v>670391</v>
      </c>
      <c r="U8" s="275"/>
      <c r="W8" s="275"/>
      <c r="X8" s="275"/>
      <c r="Y8" s="275"/>
      <c r="Z8" s="275"/>
      <c r="AA8" s="275"/>
      <c r="AB8" s="275"/>
      <c r="AC8" s="275"/>
      <c r="AD8" s="275"/>
      <c r="AE8" s="275"/>
      <c r="AF8" s="275"/>
      <c r="AG8" s="275"/>
      <c r="AH8" s="275"/>
      <c r="AI8" s="275"/>
      <c r="AJ8" s="275"/>
      <c r="AK8" s="275"/>
      <c r="AL8" s="275"/>
    </row>
    <row r="9" spans="1:38" x14ac:dyDescent="0.25">
      <c r="A9" s="50" t="s">
        <v>386</v>
      </c>
      <c r="B9" s="50"/>
      <c r="C9" s="68" t="s">
        <v>30</v>
      </c>
      <c r="D9" s="118">
        <v>54575</v>
      </c>
      <c r="E9" s="118">
        <v>58906</v>
      </c>
      <c r="F9" s="118">
        <v>43131</v>
      </c>
      <c r="G9" s="118">
        <v>39223</v>
      </c>
      <c r="H9" s="118">
        <v>58283</v>
      </c>
      <c r="I9" s="118">
        <v>33463</v>
      </c>
      <c r="J9" s="118">
        <v>49362</v>
      </c>
      <c r="K9" s="118">
        <v>51525</v>
      </c>
      <c r="L9" s="118">
        <v>31973</v>
      </c>
      <c r="M9" s="118">
        <v>27529</v>
      </c>
      <c r="N9" s="118">
        <v>32850</v>
      </c>
      <c r="O9" s="118">
        <v>49368</v>
      </c>
      <c r="P9" s="118">
        <v>49995</v>
      </c>
      <c r="Q9" s="118">
        <v>51169</v>
      </c>
      <c r="R9" s="118">
        <v>38970</v>
      </c>
      <c r="S9" s="119">
        <f t="shared" ref="S9:S10" si="1">SUM(D9:R9)</f>
        <v>670322</v>
      </c>
      <c r="T9" s="285"/>
      <c r="U9" s="275"/>
      <c r="W9" s="275"/>
      <c r="X9" s="275"/>
      <c r="Y9" s="275"/>
      <c r="Z9" s="275"/>
      <c r="AA9" s="275"/>
      <c r="AB9" s="275"/>
      <c r="AC9" s="275"/>
      <c r="AD9" s="275"/>
      <c r="AE9" s="275"/>
      <c r="AF9" s="275"/>
      <c r="AG9" s="275"/>
      <c r="AH9" s="275"/>
      <c r="AI9" s="275"/>
      <c r="AJ9" s="275"/>
      <c r="AK9" s="275"/>
      <c r="AL9" s="275"/>
    </row>
    <row r="10" spans="1:38" x14ac:dyDescent="0.25">
      <c r="A10" s="50" t="s">
        <v>387</v>
      </c>
      <c r="B10" s="50"/>
      <c r="C10" s="68" t="s">
        <v>30</v>
      </c>
      <c r="D10" s="118">
        <v>38</v>
      </c>
      <c r="E10" s="118">
        <v>-25</v>
      </c>
      <c r="F10" s="118">
        <v>-64</v>
      </c>
      <c r="G10" s="118">
        <v>-129</v>
      </c>
      <c r="H10" s="118">
        <v>10</v>
      </c>
      <c r="I10" s="118">
        <v>-109</v>
      </c>
      <c r="J10" s="118">
        <v>52</v>
      </c>
      <c r="K10" s="118">
        <v>73</v>
      </c>
      <c r="L10" s="118">
        <v>99</v>
      </c>
      <c r="M10" s="118">
        <v>-124</v>
      </c>
      <c r="N10" s="118">
        <v>-99</v>
      </c>
      <c r="O10" s="118">
        <v>59</v>
      </c>
      <c r="P10" s="118">
        <v>168</v>
      </c>
      <c r="Q10" s="118">
        <v>125</v>
      </c>
      <c r="R10" s="118">
        <v>-5</v>
      </c>
      <c r="S10" s="119">
        <f t="shared" si="1"/>
        <v>69</v>
      </c>
      <c r="T10" s="285"/>
      <c r="W10" s="275"/>
      <c r="X10" s="275"/>
      <c r="Y10" s="275"/>
      <c r="Z10" s="275"/>
      <c r="AA10" s="275"/>
      <c r="AB10" s="275"/>
      <c r="AC10" s="275"/>
      <c r="AD10" s="275"/>
      <c r="AE10" s="275"/>
      <c r="AF10" s="275"/>
      <c r="AG10" s="275"/>
      <c r="AH10" s="275"/>
      <c r="AI10" s="275"/>
      <c r="AJ10" s="275"/>
      <c r="AK10" s="275"/>
      <c r="AL10" s="275"/>
    </row>
    <row r="11" spans="1:38" ht="15.75" customHeight="1" thickBot="1" x14ac:dyDescent="0.3">
      <c r="A11" s="3" t="s">
        <v>137</v>
      </c>
      <c r="B11" s="111"/>
      <c r="C11" s="24" t="s">
        <v>30</v>
      </c>
      <c r="D11" s="4">
        <f>(D7/$S$7*$C$7+D8/$S$8*$C$8)*100</f>
        <v>7.4065532900451618</v>
      </c>
      <c r="E11" s="4">
        <f t="shared" ref="E11:R11" si="2">(E7/$S$7*$C$7+E8/$S$8*$C$8)*100</f>
        <v>7.7248749858913186</v>
      </c>
      <c r="F11" s="4">
        <f t="shared" si="2"/>
        <v>6.5454140444407312</v>
      </c>
      <c r="G11" s="4">
        <f t="shared" si="2"/>
        <v>6.2490944339447667</v>
      </c>
      <c r="H11" s="4">
        <f t="shared" si="2"/>
        <v>7.6810199818712759</v>
      </c>
      <c r="I11" s="4">
        <f t="shared" si="2"/>
        <v>5.8209860613681661</v>
      </c>
      <c r="J11" s="4">
        <f t="shared" si="2"/>
        <v>7.0187945045006073</v>
      </c>
      <c r="K11" s="4">
        <f t="shared" si="2"/>
        <v>7.1816845194321912</v>
      </c>
      <c r="L11" s="4">
        <f t="shared" si="2"/>
        <v>5.7253702192700473</v>
      </c>
      <c r="M11" s="4">
        <f t="shared" si="2"/>
        <v>5.3772897706960068</v>
      </c>
      <c r="N11" s="4">
        <f t="shared" si="2"/>
        <v>5.7760123072455727</v>
      </c>
      <c r="O11" s="4">
        <f t="shared" si="2"/>
        <v>7.0197640879228196</v>
      </c>
      <c r="P11" s="4">
        <f t="shared" si="2"/>
        <v>7.0746574262880415</v>
      </c>
      <c r="Q11" s="4">
        <f t="shared" si="2"/>
        <v>7.1590111840204695</v>
      </c>
      <c r="R11" s="4">
        <f t="shared" si="2"/>
        <v>6.2394731830628203</v>
      </c>
      <c r="S11" s="4">
        <f>SUM(D11:R11)</f>
        <v>100</v>
      </c>
      <c r="U11" s="275"/>
      <c r="W11" s="275"/>
      <c r="X11" s="275"/>
      <c r="Y11" s="275"/>
      <c r="Z11" s="275"/>
      <c r="AA11" s="275"/>
      <c r="AB11" s="275"/>
      <c r="AC11" s="275"/>
      <c r="AD11" s="275"/>
      <c r="AE11" s="275"/>
      <c r="AF11" s="275"/>
      <c r="AG11" s="275"/>
      <c r="AH11" s="275"/>
      <c r="AI11" s="275"/>
      <c r="AJ11" s="275"/>
      <c r="AK11" s="275"/>
      <c r="AL11" s="275"/>
    </row>
    <row r="12" spans="1:38" ht="15.75" thickBot="1" x14ac:dyDescent="0.3">
      <c r="A12" s="29"/>
      <c r="B12" s="29"/>
      <c r="C12" s="29"/>
      <c r="D12" s="29"/>
      <c r="E12" s="29"/>
      <c r="F12" s="29"/>
      <c r="G12" s="29"/>
      <c r="H12" s="29"/>
      <c r="I12" s="29"/>
      <c r="J12" s="29"/>
      <c r="K12" s="29"/>
      <c r="L12" s="29"/>
      <c r="M12" s="29"/>
      <c r="N12" s="29"/>
      <c r="O12" s="29"/>
      <c r="P12" s="29"/>
      <c r="Q12" s="29"/>
      <c r="R12" s="29"/>
      <c r="S12" s="29"/>
      <c r="U12" s="271"/>
    </row>
    <row r="13" spans="1:38" x14ac:dyDescent="0.25">
      <c r="A13" s="102" t="s">
        <v>36</v>
      </c>
      <c r="B13" s="12"/>
      <c r="C13" s="17"/>
      <c r="D13" s="17"/>
      <c r="E13" s="17"/>
      <c r="F13" s="17"/>
      <c r="G13" s="17"/>
      <c r="H13" s="17"/>
      <c r="I13" s="17"/>
      <c r="J13" s="17"/>
      <c r="K13" s="17"/>
      <c r="L13" s="17"/>
      <c r="M13" s="17"/>
      <c r="N13" s="17"/>
      <c r="O13" s="17"/>
      <c r="P13" s="17"/>
      <c r="Q13" s="17"/>
      <c r="R13" s="17"/>
      <c r="S13" s="17"/>
    </row>
    <row r="14" spans="1:38" x14ac:dyDescent="0.25">
      <c r="A14" s="50" t="s">
        <v>388</v>
      </c>
      <c r="B14" s="50"/>
      <c r="C14" s="56">
        <f>S14/(S14+S15)</f>
        <v>0.54204441695062522</v>
      </c>
      <c r="D14" s="118">
        <f>'Tabell 4.5-4.7'!D57</f>
        <v>1603.68</v>
      </c>
      <c r="E14" s="118">
        <f>'Tabell 4.5-4.7'!E57</f>
        <v>1838.72</v>
      </c>
      <c r="F14" s="118">
        <f>'Tabell 4.5-4.7'!F57</f>
        <v>1550.2933333333335</v>
      </c>
      <c r="G14" s="118">
        <f>'Tabell 4.5-4.7'!G57</f>
        <v>742.56000000000006</v>
      </c>
      <c r="H14" s="118">
        <f>'Tabell 4.5-4.7'!H57</f>
        <v>981.76</v>
      </c>
      <c r="I14" s="118">
        <f>'Tabell 4.5-4.7'!I57</f>
        <v>832</v>
      </c>
      <c r="J14" s="118">
        <f>'Tabell 4.5-4.7'!J57</f>
        <v>996.32</v>
      </c>
      <c r="K14" s="118">
        <f>'Tabell 4.5-4.7'!K57</f>
        <v>1243.8400000000001</v>
      </c>
      <c r="L14" s="118">
        <f>'Tabell 4.5-4.7'!L57</f>
        <v>605.28</v>
      </c>
      <c r="M14" s="118">
        <f>'Tabell 4.5-4.7'!M57</f>
        <v>763.36</v>
      </c>
      <c r="N14" s="118">
        <f>'Tabell 4.5-4.7'!N57</f>
        <v>559.52</v>
      </c>
      <c r="O14" s="118">
        <f>'Tabell 4.5-4.7'!O57</f>
        <v>954.72</v>
      </c>
      <c r="P14" s="118">
        <f>'Tabell 4.5-4.7'!P57</f>
        <v>1603.68</v>
      </c>
      <c r="Q14" s="118">
        <f>'Tabell 4.5-4.7'!Q57</f>
        <v>1263.1608888888888</v>
      </c>
      <c r="R14" s="118">
        <f>'Tabell 4.5-4.7'!R57</f>
        <v>767.52</v>
      </c>
      <c r="S14" s="118">
        <f>SUM(D14:R14)</f>
        <v>16306.414222222225</v>
      </c>
      <c r="X14" s="275"/>
      <c r="Y14" s="275"/>
      <c r="Z14" s="275"/>
      <c r="AA14" s="275"/>
      <c r="AB14" s="275"/>
      <c r="AC14" s="275"/>
      <c r="AD14" s="275"/>
      <c r="AE14" s="275"/>
      <c r="AF14" s="275"/>
      <c r="AG14" s="275"/>
      <c r="AH14" s="275"/>
      <c r="AI14" s="275"/>
      <c r="AJ14" s="275"/>
      <c r="AK14" s="275"/>
      <c r="AL14" s="275"/>
    </row>
    <row r="15" spans="1:38" x14ac:dyDescent="0.25">
      <c r="A15" s="50" t="s">
        <v>389</v>
      </c>
      <c r="B15" s="50"/>
      <c r="C15" s="56">
        <f>1-C14</f>
        <v>0.45795558304937478</v>
      </c>
      <c r="D15" s="118">
        <f>'Tabell 4.5-4.7'!D58</f>
        <v>1084.9777777777779</v>
      </c>
      <c r="E15" s="118">
        <f>'Tabell 4.5-4.7'!E58</f>
        <v>1217.4666666666667</v>
      </c>
      <c r="F15" s="118">
        <f>'Tabell 4.5-4.7'!F58</f>
        <v>846.04444444444448</v>
      </c>
      <c r="G15" s="118">
        <f>'Tabell 4.5-4.7'!G58</f>
        <v>516</v>
      </c>
      <c r="H15" s="118">
        <f>'Tabell 4.5-4.7'!H58</f>
        <v>606</v>
      </c>
      <c r="I15" s="118">
        <f>'Tabell 4.5-4.7'!I58</f>
        <v>693</v>
      </c>
      <c r="J15" s="118">
        <f>'Tabell 4.5-4.7'!J58</f>
        <v>719</v>
      </c>
      <c r="K15" s="118">
        <f>'Tabell 4.5-4.7'!K58</f>
        <v>900</v>
      </c>
      <c r="L15" s="118">
        <f>'Tabell 4.5-4.7'!L58</f>
        <v>765.95555555555552</v>
      </c>
      <c r="M15" s="118">
        <f>'Tabell 4.5-4.7'!M58</f>
        <v>842.66666666666663</v>
      </c>
      <c r="N15" s="118">
        <f>'Tabell 4.5-4.7'!N58</f>
        <v>857</v>
      </c>
      <c r="O15" s="118">
        <f>'Tabell 4.5-4.7'!O58</f>
        <v>1178.2666666666667</v>
      </c>
      <c r="P15" s="118">
        <f>'Tabell 4.5-4.7'!P58</f>
        <v>1378</v>
      </c>
      <c r="Q15" s="118">
        <f>'Tabell 4.5-4.7'!Q58</f>
        <v>1206.6444444444444</v>
      </c>
      <c r="R15" s="118">
        <f>'Tabell 4.5-4.7'!R58</f>
        <v>965.73333333333335</v>
      </c>
      <c r="S15" s="118">
        <f>SUM(D15:R15)</f>
        <v>13776.755555555555</v>
      </c>
      <c r="T15" s="32"/>
      <c r="X15" s="275"/>
      <c r="Y15" s="275"/>
      <c r="Z15" s="275"/>
      <c r="AA15" s="275"/>
      <c r="AB15" s="275"/>
      <c r="AC15" s="275"/>
      <c r="AD15" s="275"/>
      <c r="AE15" s="275"/>
      <c r="AF15" s="275"/>
      <c r="AG15" s="275"/>
      <c r="AH15" s="275"/>
      <c r="AI15" s="275"/>
      <c r="AJ15" s="275"/>
      <c r="AK15" s="275"/>
      <c r="AL15" s="275"/>
    </row>
    <row r="16" spans="1:38" ht="15.75" customHeight="1" x14ac:dyDescent="0.25">
      <c r="A16" s="469" t="str">
        <f>'Tabell 3.1'!A13</f>
        <v>Kriterienøkkel FO2A kommunale barnehager</v>
      </c>
      <c r="B16" s="470"/>
      <c r="C16" s="471" t="s">
        <v>30</v>
      </c>
      <c r="D16" s="472">
        <f>(D14/$S$14*$C$14+D15/$S$15*$C$15)*100</f>
        <v>8.937415164820397</v>
      </c>
      <c r="E16" s="472">
        <f t="shared" ref="E16:R16" si="3">(E14/$S$14*$C$14+E15/$S$15*$C$15)*100</f>
        <v>10.159124484695258</v>
      </c>
      <c r="F16" s="472">
        <f t="shared" si="3"/>
        <v>7.9657090508724755</v>
      </c>
      <c r="G16" s="472">
        <f t="shared" si="3"/>
        <v>4.1836016925639576</v>
      </c>
      <c r="H16" s="472">
        <f t="shared" si="3"/>
        <v>5.2779012708058</v>
      </c>
      <c r="I16" s="472">
        <f t="shared" si="3"/>
        <v>5.0692796379672274</v>
      </c>
      <c r="J16" s="472">
        <f t="shared" si="3"/>
        <v>5.7019257367855385</v>
      </c>
      <c r="K16" s="472">
        <f t="shared" si="3"/>
        <v>7.1263766944653533</v>
      </c>
      <c r="L16" s="472">
        <f t="shared" si="3"/>
        <v>4.5581485118914467</v>
      </c>
      <c r="M16" s="472">
        <f t="shared" si="3"/>
        <v>5.3386218225348951</v>
      </c>
      <c r="N16" s="472">
        <f t="shared" si="3"/>
        <v>4.7086793395235</v>
      </c>
      <c r="O16" s="472">
        <f t="shared" si="3"/>
        <v>7.0902989359927364</v>
      </c>
      <c r="P16" s="472">
        <f t="shared" si="3"/>
        <v>9.9114555481535245</v>
      </c>
      <c r="Q16" s="472">
        <f t="shared" si="3"/>
        <v>8.2099238596783799</v>
      </c>
      <c r="R16" s="472">
        <f t="shared" si="3"/>
        <v>5.7615382492495026</v>
      </c>
      <c r="S16" s="472">
        <f>SUM(D16:R16)</f>
        <v>99.999999999999986</v>
      </c>
      <c r="X16" s="275"/>
      <c r="Y16" s="275"/>
      <c r="Z16" s="275"/>
      <c r="AA16" s="275"/>
      <c r="AB16" s="275"/>
      <c r="AC16" s="275"/>
      <c r="AD16" s="275"/>
      <c r="AE16" s="275"/>
      <c r="AF16" s="275"/>
      <c r="AG16" s="275"/>
      <c r="AH16" s="275"/>
      <c r="AI16" s="275"/>
      <c r="AJ16" s="275"/>
      <c r="AK16" s="275"/>
      <c r="AL16" s="275"/>
    </row>
    <row r="17" spans="1:38" ht="7.5" customHeight="1" thickBot="1" x14ac:dyDescent="0.3">
      <c r="A17" s="29"/>
      <c r="B17" s="29"/>
      <c r="C17" s="29"/>
      <c r="D17" s="29"/>
      <c r="E17" s="29"/>
      <c r="F17" s="29"/>
      <c r="G17" s="29"/>
      <c r="H17" s="29"/>
      <c r="I17" s="29"/>
      <c r="J17" s="29"/>
      <c r="K17" s="29"/>
      <c r="L17" s="29"/>
      <c r="M17" s="29"/>
      <c r="N17" s="29"/>
      <c r="O17" s="29"/>
      <c r="P17" s="29"/>
      <c r="Q17" s="29"/>
      <c r="R17" s="29"/>
      <c r="S17" s="29"/>
    </row>
    <row r="18" spans="1:38" x14ac:dyDescent="0.25">
      <c r="A18" s="102" t="s">
        <v>37</v>
      </c>
      <c r="B18" s="12"/>
      <c r="C18" s="12"/>
      <c r="D18" s="12"/>
      <c r="E18" s="12"/>
      <c r="F18" s="12"/>
      <c r="G18" s="12"/>
      <c r="H18" s="12"/>
      <c r="I18" s="12"/>
      <c r="J18" s="12"/>
      <c r="K18" s="12"/>
      <c r="L18" s="12"/>
      <c r="M18" s="12"/>
      <c r="N18" s="12"/>
      <c r="O18" s="12"/>
      <c r="P18" s="12"/>
      <c r="Q18" s="12"/>
      <c r="R18" s="12"/>
      <c r="S18" s="12"/>
    </row>
    <row r="19" spans="1:38" x14ac:dyDescent="0.25">
      <c r="A19" s="50" t="s">
        <v>388</v>
      </c>
      <c r="B19" s="50"/>
      <c r="C19" s="56">
        <f>S19/(S19+S20)</f>
        <v>0.56168811293264931</v>
      </c>
      <c r="D19" s="118">
        <f>'Tabell 4.5-4.7'!D61</f>
        <v>883.27199999999993</v>
      </c>
      <c r="E19" s="118">
        <f>'Tabell 4.5-4.7'!E61</f>
        <v>758.78399999999999</v>
      </c>
      <c r="F19" s="118">
        <f>'Tabell 4.5-4.7'!F61</f>
        <v>849.68</v>
      </c>
      <c r="G19" s="118">
        <f>'Tabell 4.5-4.7'!G61</f>
        <v>1030.1546666666668</v>
      </c>
      <c r="H19" s="118">
        <f>'Tabell 4.5-4.7'!H61</f>
        <v>980.096</v>
      </c>
      <c r="I19" s="118">
        <f>'Tabell 4.5-4.7'!I61</f>
        <v>618.48800000000006</v>
      </c>
      <c r="J19" s="118">
        <f>'Tabell 4.5-4.7'!J61</f>
        <v>1061.1120000000001</v>
      </c>
      <c r="K19" s="118">
        <f>'Tabell 4.5-4.7'!K61</f>
        <v>1740.856</v>
      </c>
      <c r="L19" s="118">
        <f>'Tabell 4.5-4.7'!L61</f>
        <v>511.08142222222227</v>
      </c>
      <c r="M19" s="118">
        <f>'Tabell 4.5-4.7'!M61</f>
        <v>29.64</v>
      </c>
      <c r="N19" s="118">
        <f>'Tabell 4.5-4.7'!N61</f>
        <v>124.48799999999999</v>
      </c>
      <c r="O19" s="118">
        <f>'Tabell 4.5-4.7'!O61</f>
        <v>689.62400000000002</v>
      </c>
      <c r="P19" s="118">
        <f>'Tabell 4.5-4.7'!P61</f>
        <v>484.12</v>
      </c>
      <c r="Q19" s="118">
        <f>'Tabell 4.5-4.7'!Q61</f>
        <v>697.52800000000002</v>
      </c>
      <c r="R19" s="118">
        <f>'Tabell 4.5-4.7'!R61</f>
        <v>543.4</v>
      </c>
      <c r="S19" s="118">
        <f>SUM(D19:R19)</f>
        <v>11002.324088888889</v>
      </c>
      <c r="X19" s="275"/>
      <c r="Y19" s="275"/>
      <c r="Z19" s="275"/>
      <c r="AA19" s="275"/>
      <c r="AB19" s="275"/>
      <c r="AC19" s="275"/>
      <c r="AD19" s="275"/>
      <c r="AE19" s="275"/>
      <c r="AF19" s="275"/>
      <c r="AG19" s="275"/>
      <c r="AH19" s="275"/>
      <c r="AI19" s="275"/>
      <c r="AJ19" s="275"/>
      <c r="AK19" s="275"/>
      <c r="AL19" s="275"/>
    </row>
    <row r="20" spans="1:38" x14ac:dyDescent="0.25">
      <c r="A20" s="50" t="s">
        <v>389</v>
      </c>
      <c r="B20" s="50"/>
      <c r="C20" s="56">
        <f>1-C19</f>
        <v>0.43831188706735069</v>
      </c>
      <c r="D20" s="118">
        <f>'Tabell 4.5-4.7'!D62</f>
        <v>687.8</v>
      </c>
      <c r="E20" s="118">
        <f>'Tabell 4.5-4.7'!E62</f>
        <v>456</v>
      </c>
      <c r="F20" s="118">
        <f>'Tabell 4.5-4.7'!F62</f>
        <v>404.7</v>
      </c>
      <c r="G20" s="118">
        <f>'Tabell 4.5-4.7'!G62</f>
        <v>553.99777777777774</v>
      </c>
      <c r="H20" s="118">
        <f>'Tabell 4.5-4.7'!H62</f>
        <v>801.52555555555557</v>
      </c>
      <c r="I20" s="118">
        <f>'Tabell 4.5-4.7'!I62</f>
        <v>537.69999999999993</v>
      </c>
      <c r="J20" s="118">
        <f>'Tabell 4.5-4.7'!J62</f>
        <v>1093.45</v>
      </c>
      <c r="K20" s="118">
        <f>'Tabell 4.5-4.7'!K62</f>
        <v>1211.25</v>
      </c>
      <c r="L20" s="118">
        <f>'Tabell 4.5-4.7'!L62</f>
        <v>421.46222222222218</v>
      </c>
      <c r="M20" s="118">
        <f>'Tabell 4.5-4.7'!M62</f>
        <v>30.4</v>
      </c>
      <c r="N20" s="118">
        <f>'Tabell 4.5-4.7'!N62</f>
        <v>112.1</v>
      </c>
      <c r="O20" s="118">
        <f>'Tabell 4.5-4.7'!O62</f>
        <v>633.65</v>
      </c>
      <c r="P20" s="118">
        <f>'Tabell 4.5-4.7'!P62</f>
        <v>438.9</v>
      </c>
      <c r="Q20" s="118">
        <f>'Tabell 4.5-4.7'!Q62</f>
        <v>701.1</v>
      </c>
      <c r="R20" s="118">
        <f>'Tabell 4.5-4.7'!R62</f>
        <v>501.59999999999997</v>
      </c>
      <c r="S20" s="118">
        <f>SUM(D20:R20)</f>
        <v>8585.6355555555547</v>
      </c>
      <c r="X20" s="275"/>
      <c r="Y20" s="275"/>
      <c r="Z20" s="275"/>
      <c r="AA20" s="275"/>
      <c r="AB20" s="275"/>
      <c r="AC20" s="275"/>
      <c r="AD20" s="275"/>
      <c r="AE20" s="275"/>
      <c r="AF20" s="275"/>
      <c r="AG20" s="275"/>
      <c r="AH20" s="275"/>
      <c r="AI20" s="275"/>
      <c r="AJ20" s="275"/>
      <c r="AK20" s="275"/>
      <c r="AL20" s="275"/>
    </row>
    <row r="21" spans="1:38" x14ac:dyDescent="0.25">
      <c r="A21" s="469" t="str">
        <f>'Tabell 3.1'!A18</f>
        <v>Kriterienøkkel FO2A - Ordinære ikke-kommunale barnehager</v>
      </c>
      <c r="B21" s="470"/>
      <c r="C21" s="471" t="s">
        <v>30</v>
      </c>
      <c r="D21" s="472">
        <f>(D19/$S$19*$C$19+D20/$S$20*$C$20)*100</f>
        <v>8.0206005552272455</v>
      </c>
      <c r="E21" s="472">
        <f t="shared" ref="E21:R21" si="4">(E19/$S$19*$C$19+E20/$S$20*$C$20)*100</f>
        <v>6.2016872714179714</v>
      </c>
      <c r="F21" s="472">
        <f t="shared" si="4"/>
        <v>6.4038318577798803</v>
      </c>
      <c r="G21" s="472">
        <f t="shared" si="4"/>
        <v>8.0873785386511319</v>
      </c>
      <c r="H21" s="472">
        <f t="shared" si="4"/>
        <v>9.0954932922830523</v>
      </c>
      <c r="I21" s="472">
        <f t="shared" si="4"/>
        <v>5.9025443230781782</v>
      </c>
      <c r="J21" s="472">
        <f t="shared" si="4"/>
        <v>10.999420251568056</v>
      </c>
      <c r="K21" s="472">
        <f t="shared" si="4"/>
        <v>15.071023493951701</v>
      </c>
      <c r="L21" s="472">
        <f t="shared" si="4"/>
        <v>4.7608003149472156</v>
      </c>
      <c r="M21" s="472">
        <f t="shared" si="4"/>
        <v>0.30651482385011242</v>
      </c>
      <c r="N21" s="472">
        <f t="shared" si="4"/>
        <v>1.2078236033486076</v>
      </c>
      <c r="O21" s="472">
        <f t="shared" si="4"/>
        <v>6.755547918311688</v>
      </c>
      <c r="P21" s="472">
        <f t="shared" si="4"/>
        <v>4.7121804248855899</v>
      </c>
      <c r="Q21" s="472">
        <f t="shared" si="4"/>
        <v>7.1402434219159758</v>
      </c>
      <c r="R21" s="472">
        <f t="shared" si="4"/>
        <v>5.3349099087836027</v>
      </c>
      <c r="S21" s="472">
        <f>SUM(D21:R21)</f>
        <v>100</v>
      </c>
      <c r="X21" s="275"/>
      <c r="Y21" s="275"/>
      <c r="Z21" s="275"/>
      <c r="AA21" s="275"/>
      <c r="AB21" s="275"/>
      <c r="AC21" s="275"/>
      <c r="AD21" s="275"/>
      <c r="AE21" s="275"/>
      <c r="AF21" s="275"/>
      <c r="AG21" s="275"/>
      <c r="AH21" s="275"/>
      <c r="AI21" s="275"/>
      <c r="AJ21" s="275"/>
      <c r="AK21" s="275"/>
      <c r="AL21" s="275"/>
    </row>
    <row r="22" spans="1:38" ht="7.5" customHeight="1" x14ac:dyDescent="0.25">
      <c r="A22" s="29"/>
      <c r="B22" s="29"/>
      <c r="C22" s="29"/>
      <c r="D22" s="29"/>
      <c r="E22" s="29"/>
      <c r="F22" s="29"/>
      <c r="G22" s="29"/>
      <c r="H22" s="29"/>
      <c r="I22" s="29"/>
      <c r="J22" s="29"/>
      <c r="K22" s="29"/>
      <c r="L22" s="29"/>
      <c r="M22" s="29"/>
      <c r="N22" s="29"/>
      <c r="O22" s="29"/>
      <c r="P22" s="29"/>
      <c r="Q22" s="29"/>
      <c r="R22" s="29"/>
      <c r="S22" s="29"/>
    </row>
    <row r="23" spans="1:38" x14ac:dyDescent="0.25">
      <c r="A23" s="56" t="str">
        <f>'Tabell 3.1'!A20</f>
        <v>Kriterienøkkel FO2A kommunale barnehager</v>
      </c>
      <c r="B23" s="56"/>
      <c r="C23" s="56">
        <f>SUM(S14:S15)/(SUM(S14:S15)+SUM(S19:S20))</f>
        <v>0.60564698503350234</v>
      </c>
      <c r="D23" s="56">
        <f>D16</f>
        <v>8.937415164820397</v>
      </c>
      <c r="E23" s="56">
        <f t="shared" ref="E23:S23" si="5">E16</f>
        <v>10.159124484695258</v>
      </c>
      <c r="F23" s="56">
        <f t="shared" si="5"/>
        <v>7.9657090508724755</v>
      </c>
      <c r="G23" s="56">
        <f t="shared" si="5"/>
        <v>4.1836016925639576</v>
      </c>
      <c r="H23" s="56">
        <f t="shared" si="5"/>
        <v>5.2779012708058</v>
      </c>
      <c r="I23" s="56">
        <f t="shared" si="5"/>
        <v>5.0692796379672274</v>
      </c>
      <c r="J23" s="56">
        <f t="shared" si="5"/>
        <v>5.7019257367855385</v>
      </c>
      <c r="K23" s="56">
        <f t="shared" si="5"/>
        <v>7.1263766944653533</v>
      </c>
      <c r="L23" s="56">
        <f t="shared" si="5"/>
        <v>4.5581485118914467</v>
      </c>
      <c r="M23" s="56">
        <f t="shared" si="5"/>
        <v>5.3386218225348951</v>
      </c>
      <c r="N23" s="56">
        <f t="shared" si="5"/>
        <v>4.7086793395235</v>
      </c>
      <c r="O23" s="56">
        <f t="shared" si="5"/>
        <v>7.0902989359927364</v>
      </c>
      <c r="P23" s="56">
        <f t="shared" si="5"/>
        <v>9.9114555481535245</v>
      </c>
      <c r="Q23" s="56">
        <f t="shared" si="5"/>
        <v>8.2099238596783799</v>
      </c>
      <c r="R23" s="56">
        <f t="shared" si="5"/>
        <v>5.7615382492495026</v>
      </c>
      <c r="S23" s="56">
        <f t="shared" si="5"/>
        <v>99.999999999999986</v>
      </c>
      <c r="X23" s="275"/>
      <c r="Y23" s="275"/>
      <c r="Z23" s="275"/>
      <c r="AA23" s="275"/>
      <c r="AB23" s="275"/>
      <c r="AC23" s="275"/>
      <c r="AD23" s="275"/>
      <c r="AE23" s="275"/>
      <c r="AF23" s="275"/>
      <c r="AG23" s="275"/>
      <c r="AH23" s="275"/>
      <c r="AI23" s="275"/>
      <c r="AJ23" s="275"/>
      <c r="AK23" s="275"/>
      <c r="AL23" s="275"/>
    </row>
    <row r="24" spans="1:38" x14ac:dyDescent="0.25">
      <c r="A24" s="29" t="str">
        <f>'Tabell 3.1'!A21</f>
        <v>Kriterienøkkel FO2A - Ordinære ikke-kommunale barnehager</v>
      </c>
      <c r="B24" s="56"/>
      <c r="C24" s="56">
        <f>1-C23</f>
        <v>0.39435301496649766</v>
      </c>
      <c r="D24" s="56">
        <f>D21</f>
        <v>8.0206005552272455</v>
      </c>
      <c r="E24" s="56">
        <f t="shared" ref="E24:S24" si="6">E21</f>
        <v>6.2016872714179714</v>
      </c>
      <c r="F24" s="56">
        <f t="shared" si="6"/>
        <v>6.4038318577798803</v>
      </c>
      <c r="G24" s="56">
        <f t="shared" si="6"/>
        <v>8.0873785386511319</v>
      </c>
      <c r="H24" s="56">
        <f t="shared" si="6"/>
        <v>9.0954932922830523</v>
      </c>
      <c r="I24" s="56">
        <f t="shared" si="6"/>
        <v>5.9025443230781782</v>
      </c>
      <c r="J24" s="56">
        <f t="shared" si="6"/>
        <v>10.999420251568056</v>
      </c>
      <c r="K24" s="56">
        <f t="shared" si="6"/>
        <v>15.071023493951701</v>
      </c>
      <c r="L24" s="56">
        <f t="shared" si="6"/>
        <v>4.7608003149472156</v>
      </c>
      <c r="M24" s="56">
        <f t="shared" si="6"/>
        <v>0.30651482385011242</v>
      </c>
      <c r="N24" s="56">
        <f t="shared" si="6"/>
        <v>1.2078236033486076</v>
      </c>
      <c r="O24" s="56">
        <f t="shared" si="6"/>
        <v>6.755547918311688</v>
      </c>
      <c r="P24" s="56">
        <f t="shared" si="6"/>
        <v>4.7121804248855899</v>
      </c>
      <c r="Q24" s="56">
        <f t="shared" si="6"/>
        <v>7.1402434219159758</v>
      </c>
      <c r="R24" s="56">
        <f t="shared" si="6"/>
        <v>5.3349099087836027</v>
      </c>
      <c r="S24" s="56">
        <f t="shared" si="6"/>
        <v>100</v>
      </c>
      <c r="T24" s="32"/>
      <c r="X24" s="275"/>
      <c r="Y24" s="275"/>
      <c r="Z24" s="275"/>
      <c r="AA24" s="275"/>
      <c r="AB24" s="275"/>
      <c r="AC24" s="275"/>
      <c r="AD24" s="275"/>
      <c r="AE24" s="275"/>
      <c r="AF24" s="275"/>
      <c r="AG24" s="275"/>
      <c r="AH24" s="275"/>
      <c r="AI24" s="275"/>
      <c r="AJ24" s="275"/>
      <c r="AK24" s="275"/>
      <c r="AL24" s="275"/>
    </row>
    <row r="25" spans="1:38" ht="15.75" customHeight="1" thickBot="1" x14ac:dyDescent="0.3">
      <c r="A25" s="5" t="str">
        <f>'Tabell 3.1'!A22</f>
        <v>Fordelingsnøkkel FO2A</v>
      </c>
      <c r="B25" s="113"/>
      <c r="C25" s="69" t="s">
        <v>30</v>
      </c>
      <c r="D25" s="6">
        <f>D23*$C$23+D24*$C$24</f>
        <v>8.5758665593620051</v>
      </c>
      <c r="E25" s="6">
        <f t="shared" ref="E25:R25" si="7">E23*$C$23+E24*$C$24</f>
        <v>8.5984971880987455</v>
      </c>
      <c r="F25" s="6">
        <f t="shared" si="7"/>
        <v>7.3497780707690001</v>
      </c>
      <c r="G25" s="6">
        <f t="shared" si="7"/>
        <v>5.7230678615748403</v>
      </c>
      <c r="H25" s="6">
        <f t="shared" si="7"/>
        <v>6.7833801943874006</v>
      </c>
      <c r="I25" s="6">
        <f t="shared" si="7"/>
        <v>5.3978800788058399</v>
      </c>
      <c r="J25" s="6">
        <f t="shared" si="7"/>
        <v>7.791008670458508</v>
      </c>
      <c r="K25" s="6">
        <f t="shared" si="7"/>
        <v>10.25937211268673</v>
      </c>
      <c r="L25" s="6">
        <f t="shared" si="7"/>
        <v>4.6380648614148861</v>
      </c>
      <c r="M25" s="6">
        <f t="shared" si="7"/>
        <v>3.3541952559695374</v>
      </c>
      <c r="N25" s="6">
        <f t="shared" si="7"/>
        <v>3.3281063250001734</v>
      </c>
      <c r="O25" s="6">
        <f t="shared" si="7"/>
        <v>6.9582888629071116</v>
      </c>
      <c r="P25" s="6">
        <f t="shared" si="7"/>
        <v>7.8611057276525056</v>
      </c>
      <c r="Q25" s="6">
        <f t="shared" si="7"/>
        <v>7.788092153996093</v>
      </c>
      <c r="R25" s="6">
        <f t="shared" si="7"/>
        <v>5.5932960769166211</v>
      </c>
      <c r="S25" s="6">
        <f t="shared" ref="S25" si="8">SUM(D25:R25)</f>
        <v>100</v>
      </c>
      <c r="X25" s="275"/>
      <c r="Y25" s="275"/>
      <c r="Z25" s="275"/>
      <c r="AA25" s="275"/>
      <c r="AB25" s="275"/>
      <c r="AC25" s="275"/>
      <c r="AD25" s="275"/>
      <c r="AE25" s="275"/>
      <c r="AF25" s="275"/>
      <c r="AG25" s="275"/>
      <c r="AH25" s="275"/>
      <c r="AI25" s="275"/>
      <c r="AJ25" s="275"/>
      <c r="AK25" s="275"/>
      <c r="AL25" s="275"/>
    </row>
    <row r="26" spans="1:38" ht="7.5" customHeight="1" thickBot="1" x14ac:dyDescent="0.3">
      <c r="A26" s="57"/>
      <c r="B26" s="57"/>
      <c r="C26" s="58"/>
      <c r="D26" s="38"/>
      <c r="E26" s="38"/>
      <c r="F26" s="38"/>
      <c r="G26" s="38"/>
      <c r="H26" s="38"/>
      <c r="I26" s="38"/>
      <c r="J26" s="38"/>
      <c r="K26" s="38"/>
      <c r="L26" s="38"/>
      <c r="M26" s="38"/>
      <c r="N26" s="38"/>
      <c r="O26" s="38"/>
      <c r="P26" s="38"/>
      <c r="Q26" s="29"/>
      <c r="R26" s="29"/>
      <c r="S26" s="29"/>
    </row>
    <row r="27" spans="1:38" ht="15" customHeight="1" x14ac:dyDescent="0.25">
      <c r="A27" s="105" t="s">
        <v>2</v>
      </c>
      <c r="B27" s="20"/>
      <c r="C27" s="7"/>
      <c r="D27" s="7"/>
      <c r="E27" s="7"/>
      <c r="F27" s="7"/>
      <c r="G27" s="7"/>
      <c r="H27" s="7"/>
      <c r="I27" s="7"/>
      <c r="J27" s="7"/>
      <c r="K27" s="7"/>
      <c r="L27" s="7"/>
      <c r="M27" s="7"/>
      <c r="N27" s="7"/>
      <c r="O27" s="7"/>
      <c r="P27" s="7"/>
      <c r="Q27" s="7"/>
      <c r="R27" s="7"/>
      <c r="S27" s="7"/>
    </row>
    <row r="28" spans="1:38" ht="7.5" customHeight="1" x14ac:dyDescent="0.25">
      <c r="A28" s="54"/>
      <c r="B28" s="54"/>
      <c r="C28" s="56"/>
      <c r="D28" s="217"/>
      <c r="E28" s="217"/>
      <c r="F28" s="217"/>
      <c r="G28" s="217"/>
      <c r="H28" s="217"/>
      <c r="I28" s="217"/>
      <c r="J28" s="217"/>
      <c r="K28" s="217"/>
      <c r="L28" s="217"/>
      <c r="M28" s="217"/>
      <c r="N28" s="217"/>
      <c r="O28" s="217"/>
      <c r="P28" s="217"/>
      <c r="Q28" s="210"/>
      <c r="R28" s="210"/>
      <c r="S28" s="210"/>
    </row>
    <row r="29" spans="1:38" x14ac:dyDescent="0.25">
      <c r="A29" s="201" t="s">
        <v>28</v>
      </c>
      <c r="B29" s="198"/>
      <c r="C29" s="202"/>
      <c r="D29" s="202"/>
      <c r="E29" s="202"/>
      <c r="F29" s="202"/>
      <c r="G29" s="202"/>
      <c r="H29" s="202"/>
      <c r="I29" s="202"/>
      <c r="J29" s="202"/>
      <c r="K29" s="202"/>
      <c r="L29" s="202"/>
      <c r="M29" s="202"/>
      <c r="N29" s="202"/>
      <c r="O29" s="202"/>
      <c r="P29" s="202"/>
      <c r="Q29" s="202"/>
      <c r="R29" s="202"/>
      <c r="S29" s="202"/>
    </row>
    <row r="30" spans="1:38" x14ac:dyDescent="0.25">
      <c r="A30" s="59" t="s">
        <v>390</v>
      </c>
      <c r="B30" s="59"/>
      <c r="C30" s="60">
        <v>0.01</v>
      </c>
      <c r="D30" s="119">
        <v>3579</v>
      </c>
      <c r="E30" s="119">
        <v>3385</v>
      </c>
      <c r="F30" s="119">
        <v>2646</v>
      </c>
      <c r="G30" s="119">
        <v>1751</v>
      </c>
      <c r="H30" s="119">
        <v>2382</v>
      </c>
      <c r="I30" s="119">
        <v>2095</v>
      </c>
      <c r="J30" s="119">
        <v>3424</v>
      </c>
      <c r="K30" s="119">
        <v>3257</v>
      </c>
      <c r="L30" s="119">
        <v>2380</v>
      </c>
      <c r="M30" s="119">
        <v>1710</v>
      </c>
      <c r="N30" s="119">
        <v>2138</v>
      </c>
      <c r="O30" s="119">
        <v>3312</v>
      </c>
      <c r="P30" s="119">
        <v>3386</v>
      </c>
      <c r="Q30" s="119">
        <v>3300</v>
      </c>
      <c r="R30" s="119">
        <v>2801</v>
      </c>
      <c r="S30" s="119">
        <f>SUM(D30:R30)</f>
        <v>41546</v>
      </c>
      <c r="T30" s="285"/>
      <c r="W30" s="275"/>
      <c r="X30" s="275"/>
      <c r="Y30" s="275"/>
      <c r="Z30" s="275"/>
      <c r="AA30" s="275"/>
      <c r="AB30" s="275"/>
      <c r="AC30" s="275"/>
      <c r="AD30" s="275"/>
      <c r="AE30" s="275"/>
      <c r="AF30" s="275"/>
      <c r="AG30" s="275"/>
      <c r="AH30" s="275"/>
      <c r="AI30" s="275"/>
      <c r="AJ30" s="275"/>
      <c r="AK30" s="275"/>
      <c r="AL30" s="275"/>
    </row>
    <row r="31" spans="1:38" s="131" customFormat="1" x14ac:dyDescent="0.25">
      <c r="A31" s="59" t="s">
        <v>391</v>
      </c>
      <c r="B31" s="59"/>
      <c r="C31" s="60">
        <v>0.03</v>
      </c>
      <c r="D31" s="119">
        <v>3221</v>
      </c>
      <c r="E31" s="119">
        <v>2714</v>
      </c>
      <c r="F31" s="119">
        <v>1782</v>
      </c>
      <c r="G31" s="119">
        <v>1550</v>
      </c>
      <c r="H31" s="119">
        <v>2292</v>
      </c>
      <c r="I31" s="119">
        <v>2935</v>
      </c>
      <c r="J31" s="119">
        <v>4785</v>
      </c>
      <c r="K31" s="119">
        <v>4789</v>
      </c>
      <c r="L31" s="119">
        <v>3066</v>
      </c>
      <c r="M31" s="119">
        <v>2291</v>
      </c>
      <c r="N31" s="119">
        <v>3015</v>
      </c>
      <c r="O31" s="119">
        <v>4273</v>
      </c>
      <c r="P31" s="119">
        <v>4702</v>
      </c>
      <c r="Q31" s="119">
        <v>4807</v>
      </c>
      <c r="R31" s="119">
        <v>4017</v>
      </c>
      <c r="S31" s="119">
        <f t="shared" ref="S31:S42" si="9">SUM(D31:R31)</f>
        <v>50239</v>
      </c>
      <c r="T31" s="285"/>
      <c r="W31" s="275"/>
      <c r="X31" s="275"/>
      <c r="Y31" s="275"/>
      <c r="Z31" s="275"/>
      <c r="AA31" s="275"/>
      <c r="AB31" s="275"/>
      <c r="AC31" s="275"/>
      <c r="AD31" s="275"/>
      <c r="AE31" s="275"/>
      <c r="AF31" s="275"/>
      <c r="AG31" s="275"/>
      <c r="AH31" s="275"/>
      <c r="AI31" s="275"/>
      <c r="AJ31" s="275"/>
      <c r="AK31" s="275"/>
      <c r="AL31" s="275"/>
    </row>
    <row r="32" spans="1:38" s="131" customFormat="1" x14ac:dyDescent="0.25">
      <c r="A32" s="59" t="s">
        <v>392</v>
      </c>
      <c r="B32" s="59"/>
      <c r="C32" s="60">
        <v>0.06</v>
      </c>
      <c r="D32" s="119">
        <v>1563</v>
      </c>
      <c r="E32" s="119">
        <v>1325</v>
      </c>
      <c r="F32" s="119">
        <v>842</v>
      </c>
      <c r="G32" s="119">
        <v>836</v>
      </c>
      <c r="H32" s="119">
        <v>1474</v>
      </c>
      <c r="I32" s="119">
        <v>1703</v>
      </c>
      <c r="J32" s="119">
        <v>2921</v>
      </c>
      <c r="K32" s="119">
        <v>2943</v>
      </c>
      <c r="L32" s="119">
        <v>1726</v>
      </c>
      <c r="M32" s="119">
        <v>1572</v>
      </c>
      <c r="N32" s="119">
        <v>2381</v>
      </c>
      <c r="O32" s="119">
        <v>2805</v>
      </c>
      <c r="P32" s="119">
        <v>2741</v>
      </c>
      <c r="Q32" s="119">
        <v>2968</v>
      </c>
      <c r="R32" s="119">
        <v>2829</v>
      </c>
      <c r="S32" s="119">
        <f t="shared" si="9"/>
        <v>30629</v>
      </c>
      <c r="T32" s="285"/>
      <c r="W32" s="275"/>
      <c r="X32" s="275"/>
      <c r="Y32" s="275"/>
      <c r="Z32" s="275"/>
      <c r="AA32" s="275"/>
      <c r="AB32" s="275"/>
      <c r="AC32" s="275"/>
      <c r="AD32" s="275"/>
      <c r="AE32" s="275"/>
      <c r="AF32" s="275"/>
      <c r="AG32" s="275"/>
      <c r="AH32" s="275"/>
      <c r="AI32" s="275"/>
      <c r="AJ32" s="275"/>
      <c r="AK32" s="275"/>
      <c r="AL32" s="275"/>
    </row>
    <row r="33" spans="1:38" x14ac:dyDescent="0.25">
      <c r="A33" s="59" t="s">
        <v>144</v>
      </c>
      <c r="B33" s="59"/>
      <c r="C33" s="60">
        <v>0.24</v>
      </c>
      <c r="D33" s="119">
        <f>D34*D35</f>
        <v>2124.9905884532091</v>
      </c>
      <c r="E33" s="119">
        <f t="shared" ref="E33:R33" si="10">E34*E35</f>
        <v>1502.1356215394237</v>
      </c>
      <c r="F33" s="119">
        <f t="shared" si="10"/>
        <v>1059.4625959418108</v>
      </c>
      <c r="G33" s="119">
        <f t="shared" si="10"/>
        <v>594.93642108410506</v>
      </c>
      <c r="H33" s="119">
        <f t="shared" si="10"/>
        <v>705.6396924006466</v>
      </c>
      <c r="I33" s="119">
        <f t="shared" si="10"/>
        <v>299.91555924987352</v>
      </c>
      <c r="J33" s="119">
        <f t="shared" si="10"/>
        <v>425.42209601873543</v>
      </c>
      <c r="K33" s="119">
        <f t="shared" si="10"/>
        <v>426.6947028766819</v>
      </c>
      <c r="L33" s="119">
        <f t="shared" si="10"/>
        <v>1405.1451784195981</v>
      </c>
      <c r="M33" s="119">
        <f t="shared" si="10"/>
        <v>1885.2144281672524</v>
      </c>
      <c r="N33" s="119">
        <f t="shared" si="10"/>
        <v>2286.5295202155803</v>
      </c>
      <c r="O33" s="119">
        <f t="shared" si="10"/>
        <v>2760.9171873030637</v>
      </c>
      <c r="P33" s="119">
        <f t="shared" si="10"/>
        <v>1375.8310577029554</v>
      </c>
      <c r="Q33" s="119">
        <f t="shared" si="10"/>
        <v>781.33770847632854</v>
      </c>
      <c r="R33" s="119">
        <f t="shared" si="10"/>
        <v>2684.2392872299956</v>
      </c>
      <c r="S33" s="119">
        <f t="shared" si="9"/>
        <v>20318.411645079261</v>
      </c>
      <c r="T33" s="285"/>
      <c r="W33" s="275"/>
      <c r="X33" s="275"/>
      <c r="Y33" s="275"/>
      <c r="Z33" s="275"/>
      <c r="AA33" s="275"/>
      <c r="AB33" s="275"/>
      <c r="AC33" s="275"/>
      <c r="AD33" s="275"/>
      <c r="AE33" s="275"/>
      <c r="AF33" s="275"/>
      <c r="AG33" s="275"/>
      <c r="AH33" s="275"/>
      <c r="AI33" s="275"/>
      <c r="AJ33" s="275"/>
      <c r="AK33" s="275"/>
      <c r="AL33" s="275"/>
    </row>
    <row r="34" spans="1:38" ht="15" customHeight="1" x14ac:dyDescent="0.25">
      <c r="A34" s="59" t="s">
        <v>393</v>
      </c>
      <c r="B34" s="59"/>
      <c r="C34" s="70" t="s">
        <v>30</v>
      </c>
      <c r="D34" s="119">
        <v>1742</v>
      </c>
      <c r="E34" s="119">
        <v>1505</v>
      </c>
      <c r="F34" s="119">
        <v>1148</v>
      </c>
      <c r="G34" s="119">
        <v>766</v>
      </c>
      <c r="H34" s="119">
        <v>1085</v>
      </c>
      <c r="I34" s="119">
        <v>767</v>
      </c>
      <c r="J34" s="119">
        <v>1100</v>
      </c>
      <c r="K34" s="119">
        <v>1083</v>
      </c>
      <c r="L34" s="119">
        <v>1144</v>
      </c>
      <c r="M34" s="119">
        <v>1016</v>
      </c>
      <c r="N34" s="119">
        <v>1042</v>
      </c>
      <c r="O34" s="119">
        <v>1563</v>
      </c>
      <c r="P34" s="119">
        <v>1565</v>
      </c>
      <c r="Q34" s="119">
        <v>1392</v>
      </c>
      <c r="R34" s="119">
        <v>1566</v>
      </c>
      <c r="S34" s="119">
        <f t="shared" si="9"/>
        <v>18484</v>
      </c>
      <c r="T34" s="285"/>
      <c r="W34" s="275"/>
      <c r="X34" s="275"/>
      <c r="Y34" s="275"/>
      <c r="Z34" s="275"/>
      <c r="AA34" s="275"/>
      <c r="AB34" s="275"/>
      <c r="AC34" s="275"/>
      <c r="AD34" s="275"/>
      <c r="AE34" s="275"/>
      <c r="AF34" s="275"/>
      <c r="AG34" s="275"/>
      <c r="AH34" s="275"/>
      <c r="AI34" s="275"/>
      <c r="AJ34" s="275"/>
      <c r="AK34" s="275"/>
      <c r="AL34" s="275"/>
    </row>
    <row r="35" spans="1:38" x14ac:dyDescent="0.25">
      <c r="A35" s="59" t="s">
        <v>394</v>
      </c>
      <c r="B35" s="59"/>
      <c r="C35" s="70" t="s">
        <v>30</v>
      </c>
      <c r="D35" s="121">
        <v>1.2198568246000052</v>
      </c>
      <c r="E35" s="121">
        <v>0.99809675849795598</v>
      </c>
      <c r="F35" s="121">
        <v>0.92287682573328478</v>
      </c>
      <c r="G35" s="121">
        <v>0.77667940089308751</v>
      </c>
      <c r="H35" s="121">
        <v>0.65035916350290013</v>
      </c>
      <c r="I35" s="121">
        <v>0.391024197196706</v>
      </c>
      <c r="J35" s="121">
        <v>0.38674736001703219</v>
      </c>
      <c r="K35" s="121">
        <v>0.3939932621206666</v>
      </c>
      <c r="L35" s="121">
        <v>1.2282737573597886</v>
      </c>
      <c r="M35" s="121">
        <v>1.8555260119756423</v>
      </c>
      <c r="N35" s="121">
        <v>2.19436614224144</v>
      </c>
      <c r="O35" s="121">
        <v>1.7664217449155877</v>
      </c>
      <c r="P35" s="121">
        <v>0.87912527648751149</v>
      </c>
      <c r="Q35" s="121">
        <v>0.56130582505483373</v>
      </c>
      <c r="R35" s="121">
        <v>1.7140736189208146</v>
      </c>
      <c r="S35" s="121">
        <v>1</v>
      </c>
      <c r="T35" s="285"/>
      <c r="W35" s="275"/>
      <c r="X35" s="275"/>
      <c r="Y35" s="275"/>
      <c r="Z35" s="275"/>
      <c r="AA35" s="275"/>
      <c r="AB35" s="275"/>
      <c r="AC35" s="275"/>
      <c r="AD35" s="275"/>
      <c r="AE35" s="275"/>
      <c r="AF35" s="275"/>
      <c r="AG35" s="275"/>
      <c r="AH35" s="275"/>
      <c r="AI35" s="275"/>
      <c r="AJ35" s="275"/>
      <c r="AK35" s="275"/>
      <c r="AL35" s="275"/>
    </row>
    <row r="36" spans="1:38" x14ac:dyDescent="0.25">
      <c r="A36" s="59" t="s">
        <v>395</v>
      </c>
      <c r="B36" s="59"/>
      <c r="C36" s="60">
        <v>0.08</v>
      </c>
      <c r="D36" s="124">
        <v>171</v>
      </c>
      <c r="E36" s="124">
        <v>100</v>
      </c>
      <c r="F36" s="124">
        <v>71</v>
      </c>
      <c r="G36" s="124">
        <v>38</v>
      </c>
      <c r="H36" s="124">
        <v>46</v>
      </c>
      <c r="I36" s="124">
        <v>28</v>
      </c>
      <c r="J36" s="124">
        <v>47</v>
      </c>
      <c r="K36" s="124">
        <v>50</v>
      </c>
      <c r="L36" s="124">
        <v>98</v>
      </c>
      <c r="M36" s="124">
        <v>57</v>
      </c>
      <c r="N36" s="124">
        <v>91</v>
      </c>
      <c r="O36" s="124">
        <v>132</v>
      </c>
      <c r="P36" s="124">
        <v>73</v>
      </c>
      <c r="Q36" s="124">
        <v>55</v>
      </c>
      <c r="R36" s="124">
        <v>157</v>
      </c>
      <c r="S36" s="119">
        <f t="shared" si="9"/>
        <v>1214</v>
      </c>
      <c r="T36" s="285"/>
      <c r="W36" s="275"/>
      <c r="X36" s="275"/>
      <c r="Y36" s="275"/>
      <c r="Z36" s="275"/>
      <c r="AA36" s="275"/>
      <c r="AB36" s="275"/>
      <c r="AC36" s="275"/>
      <c r="AD36" s="275"/>
      <c r="AE36" s="275"/>
      <c r="AF36" s="275"/>
      <c r="AG36" s="275"/>
      <c r="AH36" s="275"/>
      <c r="AI36" s="275"/>
      <c r="AJ36" s="275"/>
      <c r="AK36" s="275"/>
      <c r="AL36" s="275"/>
    </row>
    <row r="37" spans="1:38" x14ac:dyDescent="0.25">
      <c r="A37" s="59" t="s">
        <v>396</v>
      </c>
      <c r="B37" s="59"/>
      <c r="C37" s="60">
        <v>0.1</v>
      </c>
      <c r="D37" s="119">
        <v>1091</v>
      </c>
      <c r="E37" s="119">
        <v>983</v>
      </c>
      <c r="F37" s="119">
        <v>549</v>
      </c>
      <c r="G37" s="119">
        <v>586</v>
      </c>
      <c r="H37" s="119">
        <v>607</v>
      </c>
      <c r="I37" s="119">
        <v>301</v>
      </c>
      <c r="J37" s="119">
        <v>333</v>
      </c>
      <c r="K37" s="119">
        <v>575</v>
      </c>
      <c r="L37" s="119">
        <v>749</v>
      </c>
      <c r="M37" s="119">
        <v>713</v>
      </c>
      <c r="N37" s="119">
        <v>1046</v>
      </c>
      <c r="O37" s="119">
        <v>1371</v>
      </c>
      <c r="P37" s="119">
        <v>660</v>
      </c>
      <c r="Q37" s="119">
        <v>433</v>
      </c>
      <c r="R37" s="119">
        <v>1101</v>
      </c>
      <c r="S37" s="119">
        <f t="shared" si="9"/>
        <v>11098</v>
      </c>
      <c r="T37" s="285"/>
      <c r="W37" s="275"/>
      <c r="X37" s="275"/>
      <c r="Y37" s="275"/>
      <c r="Z37" s="275"/>
      <c r="AA37" s="275"/>
      <c r="AB37" s="275"/>
      <c r="AC37" s="275"/>
      <c r="AD37" s="275"/>
      <c r="AE37" s="275"/>
      <c r="AF37" s="275"/>
      <c r="AG37" s="275"/>
      <c r="AH37" s="275"/>
      <c r="AI37" s="275"/>
      <c r="AJ37" s="275"/>
      <c r="AK37" s="275"/>
      <c r="AL37" s="275"/>
    </row>
    <row r="38" spans="1:38" x14ac:dyDescent="0.25">
      <c r="A38" s="59" t="s">
        <v>397</v>
      </c>
      <c r="B38" s="59"/>
      <c r="C38" s="60">
        <v>0.2</v>
      </c>
      <c r="D38" s="119">
        <v>2504</v>
      </c>
      <c r="E38" s="119">
        <v>1602</v>
      </c>
      <c r="F38" s="119">
        <v>998</v>
      </c>
      <c r="G38" s="119">
        <v>509</v>
      </c>
      <c r="H38" s="119">
        <v>637</v>
      </c>
      <c r="I38" s="119">
        <v>327</v>
      </c>
      <c r="J38" s="119">
        <v>372</v>
      </c>
      <c r="K38" s="119">
        <v>498</v>
      </c>
      <c r="L38" s="119">
        <v>1881</v>
      </c>
      <c r="M38" s="119">
        <v>1944</v>
      </c>
      <c r="N38" s="119">
        <v>2837</v>
      </c>
      <c r="O38" s="119">
        <v>3873</v>
      </c>
      <c r="P38" s="119">
        <v>1500</v>
      </c>
      <c r="Q38" s="119">
        <v>597</v>
      </c>
      <c r="R38" s="119">
        <v>2951</v>
      </c>
      <c r="S38" s="119">
        <f t="shared" si="9"/>
        <v>23030</v>
      </c>
      <c r="T38" s="285"/>
      <c r="W38" s="275"/>
      <c r="X38" s="275"/>
      <c r="Y38" s="275"/>
      <c r="Z38" s="275"/>
      <c r="AA38" s="275"/>
      <c r="AB38" s="275"/>
      <c r="AC38" s="275"/>
      <c r="AD38" s="275"/>
      <c r="AE38" s="275"/>
      <c r="AF38" s="275"/>
      <c r="AG38" s="275"/>
      <c r="AH38" s="275"/>
      <c r="AI38" s="275"/>
      <c r="AJ38" s="275"/>
      <c r="AK38" s="275"/>
      <c r="AL38" s="275"/>
    </row>
    <row r="39" spans="1:38" x14ac:dyDescent="0.25">
      <c r="A39" s="59" t="s">
        <v>398</v>
      </c>
      <c r="B39" s="59"/>
      <c r="C39" s="60">
        <v>0.14000000000000001</v>
      </c>
      <c r="D39" s="119">
        <v>1554</v>
      </c>
      <c r="E39" s="119">
        <v>1126</v>
      </c>
      <c r="F39" s="119">
        <v>1607</v>
      </c>
      <c r="G39" s="119">
        <v>356</v>
      </c>
      <c r="H39" s="119">
        <v>412</v>
      </c>
      <c r="I39" s="119">
        <v>238</v>
      </c>
      <c r="J39" s="119">
        <v>309</v>
      </c>
      <c r="K39" s="119">
        <v>339</v>
      </c>
      <c r="L39" s="119">
        <v>247</v>
      </c>
      <c r="M39" s="119">
        <v>381</v>
      </c>
      <c r="N39" s="119">
        <v>545</v>
      </c>
      <c r="O39" s="119">
        <v>660</v>
      </c>
      <c r="P39" s="119">
        <v>608</v>
      </c>
      <c r="Q39" s="119">
        <v>379</v>
      </c>
      <c r="R39" s="119">
        <v>443</v>
      </c>
      <c r="S39" s="119">
        <f t="shared" si="9"/>
        <v>9204</v>
      </c>
      <c r="T39" s="285"/>
      <c r="W39" s="275"/>
      <c r="X39" s="275"/>
      <c r="Y39" s="275"/>
      <c r="Z39" s="275"/>
      <c r="AA39" s="275"/>
      <c r="AB39" s="275"/>
      <c r="AC39" s="275"/>
      <c r="AD39" s="275"/>
      <c r="AE39" s="275"/>
      <c r="AF39" s="275"/>
      <c r="AG39" s="275"/>
      <c r="AH39" s="275"/>
      <c r="AI39" s="275"/>
      <c r="AJ39" s="275"/>
      <c r="AK39" s="275"/>
      <c r="AL39" s="275"/>
    </row>
    <row r="40" spans="1:38" x14ac:dyDescent="0.25">
      <c r="A40" s="59" t="s">
        <v>399</v>
      </c>
      <c r="B40" s="59"/>
      <c r="C40" s="60">
        <v>0.06</v>
      </c>
      <c r="D40" s="124">
        <v>1172</v>
      </c>
      <c r="E40" s="124">
        <v>866</v>
      </c>
      <c r="F40" s="124">
        <v>501</v>
      </c>
      <c r="G40" s="124">
        <v>353</v>
      </c>
      <c r="H40" s="124">
        <v>442</v>
      </c>
      <c r="I40" s="124">
        <v>165</v>
      </c>
      <c r="J40" s="124">
        <v>257</v>
      </c>
      <c r="K40" s="124">
        <v>323</v>
      </c>
      <c r="L40" s="124">
        <v>683</v>
      </c>
      <c r="M40" s="124">
        <v>589</v>
      </c>
      <c r="N40" s="124">
        <v>866</v>
      </c>
      <c r="O40" s="124">
        <v>1101</v>
      </c>
      <c r="P40" s="124">
        <v>569</v>
      </c>
      <c r="Q40" s="124">
        <v>363</v>
      </c>
      <c r="R40" s="124">
        <v>1078</v>
      </c>
      <c r="S40" s="119">
        <f t="shared" si="9"/>
        <v>9328</v>
      </c>
      <c r="T40" s="285"/>
      <c r="W40" s="275"/>
      <c r="X40" s="275"/>
      <c r="Y40" s="275"/>
      <c r="Z40" s="275"/>
      <c r="AA40" s="275"/>
      <c r="AB40" s="275"/>
      <c r="AC40" s="275"/>
      <c r="AD40" s="275"/>
      <c r="AE40" s="275"/>
      <c r="AF40" s="275"/>
      <c r="AG40" s="275"/>
      <c r="AH40" s="275"/>
      <c r="AI40" s="275"/>
      <c r="AJ40" s="275"/>
      <c r="AK40" s="275"/>
      <c r="AL40" s="275"/>
    </row>
    <row r="41" spans="1:38" x14ac:dyDescent="0.25">
      <c r="A41" s="59" t="s">
        <v>400</v>
      </c>
      <c r="B41" s="59"/>
      <c r="C41" s="60">
        <v>0.05</v>
      </c>
      <c r="D41" s="124">
        <v>92</v>
      </c>
      <c r="E41" s="124">
        <v>70</v>
      </c>
      <c r="F41" s="124">
        <v>34</v>
      </c>
      <c r="G41" s="124">
        <v>37</v>
      </c>
      <c r="H41" s="124">
        <v>44</v>
      </c>
      <c r="I41" s="124">
        <v>40</v>
      </c>
      <c r="J41" s="124">
        <v>62</v>
      </c>
      <c r="K41" s="124">
        <v>67</v>
      </c>
      <c r="L41" s="124">
        <v>76</v>
      </c>
      <c r="M41" s="124">
        <v>92</v>
      </c>
      <c r="N41" s="124">
        <v>115</v>
      </c>
      <c r="O41" s="124">
        <v>136</v>
      </c>
      <c r="P41" s="124">
        <v>107</v>
      </c>
      <c r="Q41" s="124">
        <v>91</v>
      </c>
      <c r="R41" s="124">
        <v>141</v>
      </c>
      <c r="S41" s="119">
        <f t="shared" si="9"/>
        <v>1204</v>
      </c>
      <c r="T41" s="285"/>
      <c r="W41" s="275"/>
      <c r="X41" s="275"/>
      <c r="Y41" s="275"/>
      <c r="Z41" s="275"/>
      <c r="AA41" s="275"/>
      <c r="AB41" s="275"/>
      <c r="AC41" s="275"/>
      <c r="AD41" s="275"/>
      <c r="AE41" s="275"/>
      <c r="AF41" s="275"/>
      <c r="AG41" s="275"/>
      <c r="AH41" s="275"/>
      <c r="AI41" s="275"/>
      <c r="AJ41" s="275"/>
      <c r="AK41" s="275"/>
      <c r="AL41" s="275"/>
    </row>
    <row r="42" spans="1:38" x14ac:dyDescent="0.25">
      <c r="A42" s="59" t="s">
        <v>401</v>
      </c>
      <c r="B42" s="59"/>
      <c r="C42" s="60">
        <v>0.03</v>
      </c>
      <c r="D42" s="124">
        <v>737</v>
      </c>
      <c r="E42" s="124">
        <v>678</v>
      </c>
      <c r="F42" s="124">
        <v>471</v>
      </c>
      <c r="G42" s="124">
        <v>428</v>
      </c>
      <c r="H42" s="124">
        <v>472</v>
      </c>
      <c r="I42" s="124">
        <v>148</v>
      </c>
      <c r="J42" s="124">
        <v>259</v>
      </c>
      <c r="K42" s="124">
        <v>329</v>
      </c>
      <c r="L42" s="124">
        <v>307</v>
      </c>
      <c r="M42" s="124">
        <v>333</v>
      </c>
      <c r="N42" s="124">
        <v>353</v>
      </c>
      <c r="O42" s="124">
        <v>552</v>
      </c>
      <c r="P42" s="124">
        <v>403</v>
      </c>
      <c r="Q42" s="124">
        <v>313</v>
      </c>
      <c r="R42" s="124">
        <v>404</v>
      </c>
      <c r="S42" s="119">
        <f t="shared" si="9"/>
        <v>6187</v>
      </c>
      <c r="T42" s="285"/>
      <c r="W42" s="275"/>
      <c r="X42" s="275"/>
      <c r="Y42" s="275"/>
      <c r="Z42" s="275"/>
      <c r="AA42" s="275"/>
      <c r="AB42" s="275"/>
      <c r="AC42" s="275"/>
      <c r="AD42" s="275"/>
      <c r="AE42" s="275"/>
      <c r="AF42" s="275"/>
      <c r="AG42" s="275"/>
      <c r="AH42" s="275"/>
      <c r="AI42" s="275"/>
      <c r="AJ42" s="275"/>
      <c r="AK42" s="275"/>
      <c r="AL42" s="275"/>
    </row>
    <row r="43" spans="1:38" x14ac:dyDescent="0.25">
      <c r="A43" s="216" t="str">
        <f>'Tabell 3.1'!A38</f>
        <v>Kriterienøkkel FO2B Barnevern</v>
      </c>
      <c r="B43" s="213"/>
      <c r="C43" s="214" t="s">
        <v>30</v>
      </c>
      <c r="D43" s="215">
        <f>(D30/$S$30*$C$30+D31/$S$31*$C$31+D32/$S$32*$C$32+D33/$S$33*$C$33+D36/$S$36*$C$36+D37/$S$37*$C$37+D38/$S$38*$C$38+D39/$S$39*$C$39+D40/$S$40*$C$40+D41/$S$41*$C$41+D42/$S$42*$C$42)*100</f>
        <v>11.236198677186868</v>
      </c>
      <c r="E43" s="215">
        <f t="shared" ref="E43:R43" si="11">(E30/$S$30*$C$30+E31/$S$31*$C$31+E32/$S$32*$C$32+E33/$S$33*$C$33+E36/$S$36*$C$36+E37/$S$37*$C$37+E38/$S$38*$C$38+E39/$S$39*$C$39+E40/$S$40*$C$40+E41/$S$41*$C$41+E42/$S$42*$C$42)*100</f>
        <v>8.1025841330395121</v>
      </c>
      <c r="F43" s="215">
        <f t="shared" si="11"/>
        <v>6.5519329396697623</v>
      </c>
      <c r="G43" s="215">
        <f t="shared" si="11"/>
        <v>3.3514212188196044</v>
      </c>
      <c r="H43" s="215">
        <f t="shared" si="11"/>
        <v>4.0422912728785239</v>
      </c>
      <c r="I43" s="215">
        <f t="shared" si="11"/>
        <v>2.3592887391081443</v>
      </c>
      <c r="J43" s="215">
        <f t="shared" si="11"/>
        <v>3.3940716546568273</v>
      </c>
      <c r="K43" s="215">
        <f t="shared" si="11"/>
        <v>3.886144287506986</v>
      </c>
      <c r="L43" s="215">
        <f t="shared" si="11"/>
        <v>6.4719524218023698</v>
      </c>
      <c r="M43" s="215">
        <f t="shared" si="11"/>
        <v>6.9209400074811303</v>
      </c>
      <c r="N43" s="215">
        <f t="shared" si="11"/>
        <v>9.439443392628224</v>
      </c>
      <c r="O43" s="215">
        <f t="shared" si="11"/>
        <v>12.158731407533283</v>
      </c>
      <c r="P43" s="215">
        <f t="shared" si="11"/>
        <v>6.8333212372433465</v>
      </c>
      <c r="Q43" s="215">
        <f t="shared" si="11"/>
        <v>4.4815083361283383</v>
      </c>
      <c r="R43" s="215">
        <f t="shared" si="11"/>
        <v>10.770170274317078</v>
      </c>
      <c r="S43" s="215">
        <f>SUM(D43:R43)</f>
        <v>100</v>
      </c>
      <c r="W43" s="275"/>
      <c r="X43" s="275"/>
      <c r="Y43" s="275"/>
      <c r="Z43" s="275"/>
      <c r="AA43" s="275"/>
      <c r="AB43" s="275"/>
      <c r="AC43" s="275"/>
      <c r="AD43" s="275"/>
      <c r="AE43" s="275"/>
      <c r="AF43" s="275"/>
      <c r="AG43" s="275"/>
      <c r="AH43" s="275"/>
      <c r="AI43" s="275"/>
      <c r="AJ43" s="275"/>
      <c r="AK43" s="275"/>
      <c r="AL43" s="275"/>
    </row>
    <row r="44" spans="1:38" ht="13.5" customHeight="1" x14ac:dyDescent="0.25">
      <c r="A44" s="29"/>
      <c r="B44" s="29"/>
      <c r="C44" s="29"/>
      <c r="D44" s="29"/>
      <c r="E44" s="29"/>
      <c r="F44" s="29"/>
      <c r="G44" s="29"/>
      <c r="H44" s="29"/>
      <c r="I44" s="29"/>
      <c r="J44" s="29"/>
      <c r="K44" s="29"/>
      <c r="L44" s="29"/>
      <c r="M44" s="29"/>
      <c r="N44" s="29"/>
      <c r="O44" s="29"/>
      <c r="P44" s="29"/>
      <c r="Q44" s="29"/>
      <c r="R44" s="29"/>
      <c r="S44" s="29"/>
      <c r="U44" s="32"/>
      <c r="W44" s="275"/>
      <c r="X44" s="275"/>
      <c r="Y44" s="275"/>
      <c r="Z44" s="275"/>
      <c r="AA44" s="275"/>
      <c r="AB44" s="275"/>
      <c r="AC44" s="275"/>
      <c r="AD44" s="275"/>
      <c r="AE44" s="275"/>
      <c r="AF44" s="275"/>
      <c r="AG44" s="275"/>
      <c r="AH44" s="275"/>
      <c r="AI44" s="275"/>
      <c r="AJ44" s="275"/>
      <c r="AK44" s="275"/>
      <c r="AL44" s="275"/>
    </row>
    <row r="45" spans="1:38" ht="13.5" customHeight="1" x14ac:dyDescent="0.25">
      <c r="A45" s="62" t="s">
        <v>135</v>
      </c>
      <c r="B45" s="62"/>
      <c r="C45" s="63">
        <v>0.8</v>
      </c>
      <c r="D45" s="63">
        <f t="shared" ref="D45:R45" si="12">D43</f>
        <v>11.236198677186868</v>
      </c>
      <c r="E45" s="63">
        <f t="shared" si="12"/>
        <v>8.1025841330395121</v>
      </c>
      <c r="F45" s="63">
        <f t="shared" si="12"/>
        <v>6.5519329396697623</v>
      </c>
      <c r="G45" s="63">
        <f t="shared" si="12"/>
        <v>3.3514212188196044</v>
      </c>
      <c r="H45" s="63">
        <f t="shared" si="12"/>
        <v>4.0422912728785239</v>
      </c>
      <c r="I45" s="63">
        <f t="shared" si="12"/>
        <v>2.3592887391081443</v>
      </c>
      <c r="J45" s="63">
        <f t="shared" si="12"/>
        <v>3.3940716546568273</v>
      </c>
      <c r="K45" s="63">
        <f t="shared" si="12"/>
        <v>3.886144287506986</v>
      </c>
      <c r="L45" s="63">
        <f t="shared" si="12"/>
        <v>6.4719524218023698</v>
      </c>
      <c r="M45" s="63">
        <f t="shared" si="12"/>
        <v>6.9209400074811303</v>
      </c>
      <c r="N45" s="63">
        <f t="shared" si="12"/>
        <v>9.439443392628224</v>
      </c>
      <c r="O45" s="63">
        <f t="shared" si="12"/>
        <v>12.158731407533283</v>
      </c>
      <c r="P45" s="63">
        <f t="shared" si="12"/>
        <v>6.8333212372433465</v>
      </c>
      <c r="Q45" s="63">
        <f t="shared" si="12"/>
        <v>4.4815083361283383</v>
      </c>
      <c r="R45" s="63">
        <f t="shared" si="12"/>
        <v>10.770170274317078</v>
      </c>
      <c r="S45" s="61">
        <f>SUM(D45:R45)</f>
        <v>100</v>
      </c>
      <c r="W45" s="275"/>
      <c r="X45" s="275"/>
      <c r="Y45" s="275"/>
      <c r="Z45" s="275"/>
      <c r="AA45" s="275"/>
      <c r="AB45" s="275"/>
      <c r="AC45" s="275"/>
      <c r="AD45" s="275"/>
      <c r="AE45" s="275"/>
      <c r="AF45" s="275"/>
      <c r="AG45" s="275"/>
      <c r="AH45" s="275"/>
      <c r="AI45" s="275"/>
      <c r="AJ45" s="275"/>
      <c r="AK45" s="275"/>
      <c r="AL45" s="275"/>
    </row>
    <row r="46" spans="1:38" x14ac:dyDescent="0.25">
      <c r="A46" s="62" t="s">
        <v>303</v>
      </c>
      <c r="B46" s="62"/>
      <c r="C46" s="63">
        <v>0.2</v>
      </c>
      <c r="D46" s="63">
        <v>10.303112401778456</v>
      </c>
      <c r="E46" s="63">
        <v>7.3241260373128503</v>
      </c>
      <c r="F46" s="63">
        <v>6.4209184808071109</v>
      </c>
      <c r="G46" s="63">
        <v>3.8611595589494674</v>
      </c>
      <c r="H46" s="63">
        <v>3.6317501051332726</v>
      </c>
      <c r="I46" s="63">
        <v>1.3666241630595133</v>
      </c>
      <c r="J46" s="63">
        <v>4.8749415293514495</v>
      </c>
      <c r="K46" s="63">
        <v>2.4689901655208586</v>
      </c>
      <c r="L46" s="63">
        <v>4.0895715522789189</v>
      </c>
      <c r="M46" s="63">
        <v>7.7791392351496595</v>
      </c>
      <c r="N46" s="63">
        <v>7.7187714137249523</v>
      </c>
      <c r="O46" s="63">
        <v>12.625117658729188</v>
      </c>
      <c r="P46" s="63">
        <v>10.193823163108492</v>
      </c>
      <c r="Q46" s="63">
        <v>4.8812842621654182</v>
      </c>
      <c r="R46" s="63">
        <v>12.460670272930397</v>
      </c>
      <c r="S46" s="61">
        <f>SUM(D46:R46)</f>
        <v>100.00000000000001</v>
      </c>
      <c r="W46" s="275"/>
      <c r="X46" s="275"/>
      <c r="Y46" s="275"/>
      <c r="Z46" s="275"/>
      <c r="AA46" s="275"/>
      <c r="AB46" s="275"/>
      <c r="AC46" s="275"/>
      <c r="AD46" s="275"/>
      <c r="AE46" s="275"/>
      <c r="AF46" s="275"/>
      <c r="AG46" s="275"/>
      <c r="AH46" s="275"/>
      <c r="AI46" s="275"/>
      <c r="AJ46" s="275"/>
      <c r="AK46" s="275"/>
      <c r="AL46" s="275"/>
    </row>
    <row r="47" spans="1:38" ht="15.75" customHeight="1" x14ac:dyDescent="0.25">
      <c r="A47" s="216" t="str">
        <f>'Tabell 3.1'!A42</f>
        <v>Fordelingsnøkkel FO2B Barnevern</v>
      </c>
      <c r="B47" s="213"/>
      <c r="C47" s="214" t="s">
        <v>30</v>
      </c>
      <c r="D47" s="215">
        <f t="shared" ref="D47:R47" si="13">(D46/$S$46*$C$46+D45/$S$45*$C$45)*100</f>
        <v>11.049581422105186</v>
      </c>
      <c r="E47" s="215">
        <f t="shared" si="13"/>
        <v>7.9468925138941788</v>
      </c>
      <c r="F47" s="215">
        <f t="shared" si="13"/>
        <v>6.5257300478972322</v>
      </c>
      <c r="G47" s="215">
        <f t="shared" si="13"/>
        <v>3.4533688868455772</v>
      </c>
      <c r="H47" s="215">
        <f t="shared" si="13"/>
        <v>3.9601830393294741</v>
      </c>
      <c r="I47" s="215">
        <f t="shared" si="13"/>
        <v>2.1607558238984179</v>
      </c>
      <c r="J47" s="215">
        <f t="shared" si="13"/>
        <v>3.6902456295957515</v>
      </c>
      <c r="K47" s="215">
        <f t="shared" si="13"/>
        <v>3.6027134631097608</v>
      </c>
      <c r="L47" s="215">
        <f t="shared" si="13"/>
        <v>5.9954762478976793</v>
      </c>
      <c r="M47" s="215">
        <f t="shared" si="13"/>
        <v>7.0925798530148372</v>
      </c>
      <c r="N47" s="215">
        <f t="shared" si="13"/>
        <v>9.0953089968475709</v>
      </c>
      <c r="O47" s="215">
        <f t="shared" si="13"/>
        <v>12.252008657772464</v>
      </c>
      <c r="P47" s="215">
        <f t="shared" si="13"/>
        <v>7.5054216224163746</v>
      </c>
      <c r="Q47" s="215">
        <f t="shared" si="13"/>
        <v>4.5614635213357539</v>
      </c>
      <c r="R47" s="215">
        <f t="shared" si="13"/>
        <v>11.108270274039741</v>
      </c>
      <c r="S47" s="215">
        <f>SUM(D47:R47)</f>
        <v>100</v>
      </c>
      <c r="W47" s="275"/>
      <c r="X47" s="275"/>
      <c r="Y47" s="275"/>
      <c r="Z47" s="275"/>
      <c r="AA47" s="275"/>
      <c r="AB47" s="275"/>
      <c r="AC47" s="275"/>
      <c r="AD47" s="275"/>
      <c r="AE47" s="275"/>
      <c r="AF47" s="275"/>
      <c r="AG47" s="275"/>
      <c r="AH47" s="275"/>
      <c r="AI47" s="275"/>
      <c r="AJ47" s="275"/>
      <c r="AK47" s="275"/>
      <c r="AL47" s="275"/>
    </row>
    <row r="48" spans="1:38" ht="15" customHeight="1" x14ac:dyDescent="0.25">
      <c r="A48" s="218"/>
      <c r="B48" s="218"/>
      <c r="C48" s="219"/>
      <c r="D48" s="210"/>
      <c r="E48" s="210"/>
      <c r="F48" s="210"/>
      <c r="G48" s="210"/>
      <c r="H48" s="210"/>
      <c r="I48" s="210"/>
      <c r="J48" s="210"/>
      <c r="K48" s="210"/>
      <c r="L48" s="210"/>
      <c r="M48" s="210"/>
      <c r="N48" s="210"/>
      <c r="O48" s="210"/>
      <c r="P48" s="210"/>
      <c r="Q48" s="210"/>
      <c r="R48" s="210"/>
      <c r="S48" s="210"/>
      <c r="W48" s="275"/>
      <c r="X48" s="275"/>
      <c r="Y48" s="275"/>
      <c r="Z48" s="275"/>
      <c r="AA48" s="275"/>
      <c r="AB48" s="275"/>
      <c r="AC48" s="275"/>
      <c r="AD48" s="275"/>
      <c r="AE48" s="275"/>
      <c r="AF48" s="275"/>
      <c r="AG48" s="275"/>
      <c r="AH48" s="275"/>
      <c r="AI48" s="275"/>
      <c r="AJ48" s="275"/>
      <c r="AK48" s="275"/>
      <c r="AL48" s="275"/>
    </row>
    <row r="49" spans="1:38" x14ac:dyDescent="0.25">
      <c r="A49" s="201" t="str">
        <f>'Tabell 3.1'!A44</f>
        <v>FO2B Oppvekst: Delkriteriesett for Aktivitetstilbud, skolehelsetjeneste og helsestasjon</v>
      </c>
      <c r="B49" s="198"/>
      <c r="C49" s="198"/>
      <c r="D49" s="198"/>
      <c r="E49" s="198"/>
      <c r="F49" s="198"/>
      <c r="G49" s="198"/>
      <c r="H49" s="198"/>
      <c r="I49" s="198"/>
      <c r="J49" s="198"/>
      <c r="K49" s="198"/>
      <c r="L49" s="198"/>
      <c r="M49" s="198"/>
      <c r="N49" s="198"/>
      <c r="O49" s="198"/>
      <c r="P49" s="198"/>
      <c r="Q49" s="198"/>
      <c r="R49" s="198"/>
      <c r="S49" s="198"/>
      <c r="U49" s="32"/>
      <c r="W49" s="275"/>
      <c r="X49" s="275"/>
      <c r="Y49" s="275"/>
      <c r="Z49" s="275"/>
      <c r="AA49" s="275"/>
      <c r="AB49" s="275"/>
      <c r="AC49" s="275"/>
      <c r="AD49" s="275"/>
      <c r="AE49" s="275"/>
      <c r="AF49" s="275"/>
      <c r="AG49" s="275"/>
      <c r="AH49" s="275"/>
      <c r="AI49" s="275"/>
      <c r="AJ49" s="275"/>
      <c r="AK49" s="275"/>
      <c r="AL49" s="275"/>
    </row>
    <row r="50" spans="1:38" x14ac:dyDescent="0.25">
      <c r="A50" s="59" t="s">
        <v>385</v>
      </c>
      <c r="B50" s="59"/>
      <c r="C50" s="60">
        <v>0.28000000000000003</v>
      </c>
      <c r="D50" s="124">
        <v>988</v>
      </c>
      <c r="E50" s="124">
        <v>1122</v>
      </c>
      <c r="F50" s="124">
        <v>904</v>
      </c>
      <c r="G50" s="124">
        <v>627</v>
      </c>
      <c r="H50" s="124">
        <v>699</v>
      </c>
      <c r="I50" s="124">
        <v>405</v>
      </c>
      <c r="J50" s="124">
        <v>641</v>
      </c>
      <c r="K50" s="124">
        <v>558</v>
      </c>
      <c r="L50" s="124">
        <v>494</v>
      </c>
      <c r="M50" s="124">
        <v>337</v>
      </c>
      <c r="N50" s="124">
        <v>345</v>
      </c>
      <c r="O50" s="124">
        <v>658</v>
      </c>
      <c r="P50" s="124">
        <v>612</v>
      </c>
      <c r="Q50" s="124">
        <v>606</v>
      </c>
      <c r="R50" s="124">
        <v>538</v>
      </c>
      <c r="S50" s="124">
        <f>SUM(D50:R50)</f>
        <v>9534</v>
      </c>
      <c r="T50" s="285"/>
      <c r="U50" s="32"/>
      <c r="W50" s="275"/>
      <c r="X50" s="275"/>
      <c r="Y50" s="275"/>
      <c r="Z50" s="275"/>
      <c r="AA50" s="275"/>
      <c r="AB50" s="275"/>
      <c r="AC50" s="275"/>
      <c r="AD50" s="275"/>
      <c r="AE50" s="275"/>
      <c r="AF50" s="275"/>
      <c r="AG50" s="275"/>
      <c r="AH50" s="275"/>
      <c r="AI50" s="275"/>
      <c r="AJ50" s="275"/>
      <c r="AK50" s="275"/>
      <c r="AL50" s="275"/>
    </row>
    <row r="51" spans="1:38" s="131" customFormat="1" x14ac:dyDescent="0.25">
      <c r="A51" s="59" t="s">
        <v>402</v>
      </c>
      <c r="B51" s="59"/>
      <c r="C51" s="60">
        <v>0.12</v>
      </c>
      <c r="D51" s="124">
        <v>3579</v>
      </c>
      <c r="E51" s="124">
        <v>3385</v>
      </c>
      <c r="F51" s="124">
        <v>2646</v>
      </c>
      <c r="G51" s="124">
        <v>1751</v>
      </c>
      <c r="H51" s="124">
        <v>2382</v>
      </c>
      <c r="I51" s="124">
        <v>2095</v>
      </c>
      <c r="J51" s="124">
        <v>3424</v>
      </c>
      <c r="K51" s="124">
        <v>3257</v>
      </c>
      <c r="L51" s="124">
        <v>2380</v>
      </c>
      <c r="M51" s="124">
        <v>1710</v>
      </c>
      <c r="N51" s="124">
        <v>2138</v>
      </c>
      <c r="O51" s="124">
        <v>3312</v>
      </c>
      <c r="P51" s="124">
        <v>3386</v>
      </c>
      <c r="Q51" s="124">
        <v>3300</v>
      </c>
      <c r="R51" s="124">
        <v>2801</v>
      </c>
      <c r="S51" s="124">
        <f t="shared" ref="S51:S59" si="14">SUM(D51:R51)</f>
        <v>41546</v>
      </c>
      <c r="T51" s="285"/>
      <c r="U51" s="32"/>
      <c r="W51" s="275"/>
      <c r="X51" s="275"/>
      <c r="Y51" s="275"/>
      <c r="Z51" s="275"/>
      <c r="AA51" s="275"/>
      <c r="AB51" s="275"/>
      <c r="AC51" s="275"/>
      <c r="AD51" s="275"/>
      <c r="AE51" s="275"/>
      <c r="AF51" s="275"/>
      <c r="AG51" s="275"/>
      <c r="AH51" s="275"/>
      <c r="AI51" s="275"/>
      <c r="AJ51" s="275"/>
      <c r="AK51" s="275"/>
      <c r="AL51" s="275"/>
    </row>
    <row r="52" spans="1:38" s="131" customFormat="1" x14ac:dyDescent="0.25">
      <c r="A52" s="59" t="s">
        <v>403</v>
      </c>
      <c r="B52" s="59"/>
      <c r="C52" s="60">
        <v>0.16</v>
      </c>
      <c r="D52" s="124">
        <v>3221</v>
      </c>
      <c r="E52" s="124">
        <v>2714</v>
      </c>
      <c r="F52" s="124">
        <v>1782</v>
      </c>
      <c r="G52" s="124">
        <v>1550</v>
      </c>
      <c r="H52" s="124">
        <v>2292</v>
      </c>
      <c r="I52" s="124">
        <v>2935</v>
      </c>
      <c r="J52" s="124">
        <v>4785</v>
      </c>
      <c r="K52" s="124">
        <v>4789</v>
      </c>
      <c r="L52" s="124">
        <v>3066</v>
      </c>
      <c r="M52" s="124">
        <v>2291</v>
      </c>
      <c r="N52" s="124">
        <v>3015</v>
      </c>
      <c r="O52" s="124">
        <v>4273</v>
      </c>
      <c r="P52" s="124">
        <v>4702</v>
      </c>
      <c r="Q52" s="124">
        <v>4807</v>
      </c>
      <c r="R52" s="124">
        <v>4017</v>
      </c>
      <c r="S52" s="124">
        <f t="shared" si="14"/>
        <v>50239</v>
      </c>
      <c r="T52" s="285"/>
      <c r="W52" s="275"/>
      <c r="X52" s="275"/>
      <c r="Y52" s="275"/>
      <c r="Z52" s="275"/>
      <c r="AA52" s="275"/>
      <c r="AB52" s="275"/>
      <c r="AC52" s="275"/>
      <c r="AD52" s="275"/>
      <c r="AE52" s="275"/>
      <c r="AF52" s="275"/>
      <c r="AG52" s="275"/>
      <c r="AH52" s="275"/>
      <c r="AI52" s="275"/>
      <c r="AJ52" s="275"/>
      <c r="AK52" s="275"/>
      <c r="AL52" s="275"/>
    </row>
    <row r="53" spans="1:38" s="131" customFormat="1" x14ac:dyDescent="0.25">
      <c r="A53" s="59" t="s">
        <v>404</v>
      </c>
      <c r="B53" s="59"/>
      <c r="C53" s="60">
        <v>0.28999999999999998</v>
      </c>
      <c r="D53" s="124">
        <v>1563</v>
      </c>
      <c r="E53" s="124">
        <v>1325</v>
      </c>
      <c r="F53" s="124">
        <v>842</v>
      </c>
      <c r="G53" s="124">
        <v>836</v>
      </c>
      <c r="H53" s="124">
        <v>1474</v>
      </c>
      <c r="I53" s="124">
        <v>1703</v>
      </c>
      <c r="J53" s="124">
        <v>2921</v>
      </c>
      <c r="K53" s="124">
        <v>2943</v>
      </c>
      <c r="L53" s="124">
        <v>1726</v>
      </c>
      <c r="M53" s="124">
        <v>1572</v>
      </c>
      <c r="N53" s="124">
        <v>2381</v>
      </c>
      <c r="O53" s="124">
        <v>2805</v>
      </c>
      <c r="P53" s="124">
        <v>2741</v>
      </c>
      <c r="Q53" s="124">
        <v>2968</v>
      </c>
      <c r="R53" s="124">
        <v>2829</v>
      </c>
      <c r="S53" s="124">
        <f t="shared" si="14"/>
        <v>30629</v>
      </c>
      <c r="T53" s="285"/>
      <c r="W53" s="275"/>
      <c r="X53" s="275"/>
      <c r="Y53" s="275"/>
      <c r="Z53" s="275"/>
      <c r="AA53" s="275"/>
      <c r="AB53" s="275"/>
      <c r="AC53" s="275"/>
      <c r="AD53" s="275"/>
      <c r="AE53" s="275"/>
      <c r="AF53" s="275"/>
      <c r="AG53" s="275"/>
      <c r="AH53" s="275"/>
      <c r="AI53" s="275"/>
      <c r="AJ53" s="275"/>
      <c r="AK53" s="275"/>
      <c r="AL53" s="275"/>
    </row>
    <row r="54" spans="1:38" x14ac:dyDescent="0.25">
      <c r="A54" s="59" t="s">
        <v>156</v>
      </c>
      <c r="B54" s="59"/>
      <c r="C54" s="60">
        <v>0.06</v>
      </c>
      <c r="D54" s="124">
        <f>D55*D56</f>
        <v>2124.9905884532091</v>
      </c>
      <c r="E54" s="124">
        <f t="shared" ref="E54:R54" si="15">E55*E56</f>
        <v>1502.1356215394237</v>
      </c>
      <c r="F54" s="124">
        <f t="shared" si="15"/>
        <v>1059.4625959418108</v>
      </c>
      <c r="G54" s="124">
        <f t="shared" si="15"/>
        <v>594.93642108410506</v>
      </c>
      <c r="H54" s="124">
        <f t="shared" si="15"/>
        <v>705.6396924006466</v>
      </c>
      <c r="I54" s="124">
        <f t="shared" si="15"/>
        <v>299.91555924987352</v>
      </c>
      <c r="J54" s="124">
        <f t="shared" si="15"/>
        <v>425.42209601873543</v>
      </c>
      <c r="K54" s="124">
        <f t="shared" si="15"/>
        <v>426.6947028766819</v>
      </c>
      <c r="L54" s="124">
        <f t="shared" si="15"/>
        <v>1405.1451784195981</v>
      </c>
      <c r="M54" s="124">
        <f t="shared" si="15"/>
        <v>1885.2144281672524</v>
      </c>
      <c r="N54" s="124">
        <f t="shared" si="15"/>
        <v>2286.5295202155803</v>
      </c>
      <c r="O54" s="124">
        <f t="shared" si="15"/>
        <v>2760.9171873030637</v>
      </c>
      <c r="P54" s="124">
        <f t="shared" si="15"/>
        <v>1375.8310577029554</v>
      </c>
      <c r="Q54" s="124">
        <f t="shared" si="15"/>
        <v>781.33770847632854</v>
      </c>
      <c r="R54" s="124">
        <f t="shared" si="15"/>
        <v>2684.2392872299956</v>
      </c>
      <c r="S54" s="124">
        <f t="shared" si="14"/>
        <v>20318.411645079261</v>
      </c>
      <c r="T54" s="285"/>
      <c r="W54" s="275"/>
      <c r="X54" s="275"/>
      <c r="Y54" s="275"/>
      <c r="Z54" s="275"/>
      <c r="AA54" s="275"/>
      <c r="AB54" s="275"/>
      <c r="AC54" s="275"/>
      <c r="AD54" s="275"/>
      <c r="AE54" s="275"/>
      <c r="AF54" s="275"/>
      <c r="AG54" s="275"/>
      <c r="AH54" s="275"/>
      <c r="AI54" s="275"/>
      <c r="AJ54" s="275"/>
      <c r="AK54" s="275"/>
      <c r="AL54" s="275"/>
    </row>
    <row r="55" spans="1:38" x14ac:dyDescent="0.25">
      <c r="A55" s="59" t="s">
        <v>405</v>
      </c>
      <c r="B55" s="59"/>
      <c r="C55" s="70" t="s">
        <v>30</v>
      </c>
      <c r="D55" s="124">
        <v>1742</v>
      </c>
      <c r="E55" s="124">
        <v>1505</v>
      </c>
      <c r="F55" s="124">
        <v>1148</v>
      </c>
      <c r="G55" s="124">
        <v>766</v>
      </c>
      <c r="H55" s="124">
        <v>1085</v>
      </c>
      <c r="I55" s="124">
        <v>767</v>
      </c>
      <c r="J55" s="124">
        <v>1100</v>
      </c>
      <c r="K55" s="124">
        <v>1083</v>
      </c>
      <c r="L55" s="124">
        <v>1144</v>
      </c>
      <c r="M55" s="124">
        <v>1016</v>
      </c>
      <c r="N55" s="124">
        <v>1042</v>
      </c>
      <c r="O55" s="124">
        <v>1563</v>
      </c>
      <c r="P55" s="124">
        <v>1565</v>
      </c>
      <c r="Q55" s="124">
        <v>1392</v>
      </c>
      <c r="R55" s="124">
        <v>1566</v>
      </c>
      <c r="S55" s="124">
        <f t="shared" si="14"/>
        <v>18484</v>
      </c>
      <c r="T55" s="285"/>
      <c r="W55" s="275"/>
      <c r="X55" s="275"/>
      <c r="Y55" s="275"/>
      <c r="Z55" s="275"/>
      <c r="AA55" s="275"/>
      <c r="AB55" s="275"/>
      <c r="AC55" s="275"/>
      <c r="AD55" s="275"/>
      <c r="AE55" s="275"/>
      <c r="AF55" s="275"/>
      <c r="AG55" s="275"/>
      <c r="AH55" s="275"/>
      <c r="AI55" s="275"/>
      <c r="AJ55" s="275"/>
      <c r="AK55" s="275"/>
      <c r="AL55" s="275"/>
    </row>
    <row r="56" spans="1:38" x14ac:dyDescent="0.25">
      <c r="A56" s="59" t="s">
        <v>406</v>
      </c>
      <c r="B56" s="59"/>
      <c r="C56" s="70" t="s">
        <v>30</v>
      </c>
      <c r="D56" s="125">
        <v>1.2198568246000052</v>
      </c>
      <c r="E56" s="125">
        <v>0.99809675849795598</v>
      </c>
      <c r="F56" s="125">
        <v>0.92287682573328478</v>
      </c>
      <c r="G56" s="125">
        <v>0.77667940089308751</v>
      </c>
      <c r="H56" s="125">
        <v>0.65035916350290013</v>
      </c>
      <c r="I56" s="125">
        <v>0.391024197196706</v>
      </c>
      <c r="J56" s="125">
        <v>0.38674736001703219</v>
      </c>
      <c r="K56" s="125">
        <v>0.3939932621206666</v>
      </c>
      <c r="L56" s="125">
        <v>1.2282737573597886</v>
      </c>
      <c r="M56" s="125">
        <v>1.8555260119756423</v>
      </c>
      <c r="N56" s="125">
        <v>2.19436614224144</v>
      </c>
      <c r="O56" s="125">
        <v>1.7664217449155877</v>
      </c>
      <c r="P56" s="125">
        <v>0.87912527648751149</v>
      </c>
      <c r="Q56" s="125">
        <v>0.56130582505483373</v>
      </c>
      <c r="R56" s="125">
        <v>1.7140736189208146</v>
      </c>
      <c r="S56" s="125">
        <v>1</v>
      </c>
      <c r="T56" s="285"/>
      <c r="W56" s="275"/>
      <c r="X56" s="275"/>
      <c r="Y56" s="275"/>
      <c r="Z56" s="275"/>
      <c r="AA56" s="275"/>
      <c r="AB56" s="275"/>
      <c r="AC56" s="275"/>
      <c r="AD56" s="275"/>
      <c r="AE56" s="275"/>
      <c r="AF56" s="275"/>
      <c r="AG56" s="275"/>
      <c r="AH56" s="275"/>
      <c r="AI56" s="275"/>
      <c r="AJ56" s="275"/>
      <c r="AK56" s="275"/>
      <c r="AL56" s="275"/>
    </row>
    <row r="57" spans="1:38" x14ac:dyDescent="0.25">
      <c r="A57" s="59" t="s">
        <v>396</v>
      </c>
      <c r="B57" s="59"/>
      <c r="C57" s="60">
        <v>0.04</v>
      </c>
      <c r="D57" s="124">
        <v>1091</v>
      </c>
      <c r="E57" s="124">
        <v>983</v>
      </c>
      <c r="F57" s="124">
        <v>549</v>
      </c>
      <c r="G57" s="124">
        <v>586</v>
      </c>
      <c r="H57" s="124">
        <v>607</v>
      </c>
      <c r="I57" s="124">
        <v>301</v>
      </c>
      <c r="J57" s="124">
        <v>333</v>
      </c>
      <c r="K57" s="124">
        <v>575</v>
      </c>
      <c r="L57" s="124">
        <v>749</v>
      </c>
      <c r="M57" s="124">
        <v>713</v>
      </c>
      <c r="N57" s="124">
        <v>1046</v>
      </c>
      <c r="O57" s="124">
        <v>1371</v>
      </c>
      <c r="P57" s="124">
        <v>660</v>
      </c>
      <c r="Q57" s="124">
        <v>433</v>
      </c>
      <c r="R57" s="124">
        <v>1101</v>
      </c>
      <c r="S57" s="124">
        <f t="shared" si="14"/>
        <v>11098</v>
      </c>
      <c r="T57" s="285"/>
      <c r="W57" s="275"/>
      <c r="X57" s="275"/>
      <c r="Y57" s="275"/>
      <c r="Z57" s="275"/>
      <c r="AA57" s="275"/>
      <c r="AB57" s="275"/>
      <c r="AC57" s="275"/>
      <c r="AD57" s="275"/>
      <c r="AE57" s="275"/>
      <c r="AF57" s="275"/>
      <c r="AG57" s="275"/>
      <c r="AH57" s="275"/>
      <c r="AI57" s="275"/>
      <c r="AJ57" s="275"/>
      <c r="AK57" s="275"/>
      <c r="AL57" s="275"/>
    </row>
    <row r="58" spans="1:38" x14ac:dyDescent="0.25">
      <c r="A58" s="59" t="s">
        <v>407</v>
      </c>
      <c r="B58" s="59"/>
      <c r="C58" s="70">
        <v>0.02</v>
      </c>
      <c r="D58" s="124">
        <v>1172</v>
      </c>
      <c r="E58" s="124">
        <v>866</v>
      </c>
      <c r="F58" s="124">
        <v>501</v>
      </c>
      <c r="G58" s="124">
        <v>353</v>
      </c>
      <c r="H58" s="124">
        <v>442</v>
      </c>
      <c r="I58" s="124">
        <v>165</v>
      </c>
      <c r="J58" s="124">
        <v>257</v>
      </c>
      <c r="K58" s="124">
        <v>323</v>
      </c>
      <c r="L58" s="124">
        <v>683</v>
      </c>
      <c r="M58" s="124">
        <v>589</v>
      </c>
      <c r="N58" s="124">
        <v>866</v>
      </c>
      <c r="O58" s="124">
        <v>1101</v>
      </c>
      <c r="P58" s="124">
        <v>569</v>
      </c>
      <c r="Q58" s="124">
        <v>363</v>
      </c>
      <c r="R58" s="124">
        <v>1078</v>
      </c>
      <c r="S58" s="124">
        <f t="shared" si="14"/>
        <v>9328</v>
      </c>
      <c r="T58" s="285"/>
      <c r="W58" s="275"/>
      <c r="X58" s="275"/>
      <c r="Y58" s="275"/>
      <c r="Z58" s="275"/>
      <c r="AA58" s="275"/>
      <c r="AB58" s="275"/>
      <c r="AC58" s="275"/>
      <c r="AD58" s="275"/>
      <c r="AE58" s="275"/>
      <c r="AF58" s="275"/>
      <c r="AG58" s="275"/>
      <c r="AH58" s="275"/>
      <c r="AI58" s="275"/>
      <c r="AJ58" s="275"/>
      <c r="AK58" s="275"/>
      <c r="AL58" s="275"/>
    </row>
    <row r="59" spans="1:38" x14ac:dyDescent="0.25">
      <c r="A59" s="59" t="s">
        <v>408</v>
      </c>
      <c r="B59" s="59"/>
      <c r="C59" s="70">
        <v>0.03</v>
      </c>
      <c r="D59" s="124">
        <v>92</v>
      </c>
      <c r="E59" s="124">
        <v>70</v>
      </c>
      <c r="F59" s="124">
        <v>34</v>
      </c>
      <c r="G59" s="124">
        <v>37</v>
      </c>
      <c r="H59" s="124">
        <v>44</v>
      </c>
      <c r="I59" s="124">
        <v>40</v>
      </c>
      <c r="J59" s="124">
        <v>62</v>
      </c>
      <c r="K59" s="124">
        <v>67</v>
      </c>
      <c r="L59" s="124">
        <v>76</v>
      </c>
      <c r="M59" s="124">
        <v>92</v>
      </c>
      <c r="N59" s="124">
        <v>115</v>
      </c>
      <c r="O59" s="124">
        <v>136</v>
      </c>
      <c r="P59" s="124">
        <v>107</v>
      </c>
      <c r="Q59" s="124">
        <v>91</v>
      </c>
      <c r="R59" s="124">
        <v>141</v>
      </c>
      <c r="S59" s="124">
        <f t="shared" si="14"/>
        <v>1204</v>
      </c>
      <c r="T59" s="285"/>
      <c r="W59" s="275"/>
      <c r="X59" s="275"/>
      <c r="Y59" s="275"/>
      <c r="Z59" s="275"/>
      <c r="AA59" s="275"/>
      <c r="AB59" s="275"/>
      <c r="AC59" s="275"/>
      <c r="AD59" s="275"/>
      <c r="AE59" s="275"/>
      <c r="AF59" s="275"/>
      <c r="AG59" s="275"/>
      <c r="AH59" s="275"/>
      <c r="AI59" s="275"/>
      <c r="AJ59" s="275"/>
      <c r="AK59" s="275"/>
      <c r="AL59" s="275"/>
    </row>
    <row r="60" spans="1:38" x14ac:dyDescent="0.25">
      <c r="A60" s="216" t="str">
        <f>'Tabell 3.1'!A53</f>
        <v>Fordelingsnøkkel FO2B Aktivitetstilbud, skolehelsetjeneste og helsestasjon</v>
      </c>
      <c r="B60" s="213"/>
      <c r="C60" s="214" t="s">
        <v>30</v>
      </c>
      <c r="D60" s="215">
        <f>(D50/$S$50*$C$50+D51/$S$51*$C$51+D52/$S$52*$C$52+D53/$S$53*$C$53+D54/$S$54*$C$54+D57/$S$57*$C$57+D58/$S$58*$C$58+D59/$S$59*$C$59)*100</f>
        <v>7.9423028480929787</v>
      </c>
      <c r="E60" s="215">
        <f t="shared" ref="E60:R60" si="16">(E50/$S$50*$C$50+E51/$S$51*$C$51+E52/$S$52*$C$52+E53/$S$53*$C$53+E54/$S$54*$C$54+E57/$S$57*$C$57+E58/$S$58*$C$58+E59/$S$59*$C$59)*100</f>
        <v>7.5497169349112312</v>
      </c>
      <c r="F60" s="215">
        <f t="shared" si="16"/>
        <v>5.4867936019712955</v>
      </c>
      <c r="G60" s="215">
        <f t="shared" si="16"/>
        <v>4.187112142110518</v>
      </c>
      <c r="H60" s="215">
        <f t="shared" si="16"/>
        <v>5.4979838293485548</v>
      </c>
      <c r="I60" s="215">
        <f t="shared" si="16"/>
        <v>4.6737956466783741</v>
      </c>
      <c r="J60" s="215">
        <f t="shared" si="16"/>
        <v>7.6163005629630396</v>
      </c>
      <c r="K60" s="215">
        <f t="shared" si="16"/>
        <v>7.4606176751699653</v>
      </c>
      <c r="L60" s="215">
        <f t="shared" si="16"/>
        <v>5.7695995238281208</v>
      </c>
      <c r="M60" s="215">
        <f t="shared" si="16"/>
        <v>4.870863962310902</v>
      </c>
      <c r="N60" s="215">
        <f t="shared" si="16"/>
        <v>6.3697615844091118</v>
      </c>
      <c r="O60" s="215">
        <f t="shared" si="16"/>
        <v>8.7901223295756683</v>
      </c>
      <c r="P60" s="215">
        <f t="shared" si="16"/>
        <v>7.9008307345393121</v>
      </c>
      <c r="Q60" s="215">
        <f t="shared" si="16"/>
        <v>7.7653319922477104</v>
      </c>
      <c r="R60" s="215">
        <f t="shared" si="16"/>
        <v>8.1188666318432166</v>
      </c>
      <c r="S60" s="215">
        <f>SUM(D60:R60)</f>
        <v>99.999999999999986</v>
      </c>
      <c r="W60" s="275"/>
      <c r="X60" s="275"/>
      <c r="Y60" s="275"/>
      <c r="Z60" s="275"/>
      <c r="AA60" s="275"/>
      <c r="AB60" s="275"/>
      <c r="AC60" s="275"/>
      <c r="AD60" s="275"/>
      <c r="AE60" s="275"/>
      <c r="AF60" s="275"/>
      <c r="AG60" s="275"/>
      <c r="AH60" s="275"/>
      <c r="AI60" s="275"/>
      <c r="AJ60" s="275"/>
      <c r="AK60" s="275"/>
      <c r="AL60" s="275"/>
    </row>
    <row r="61" spans="1:38" ht="18" customHeight="1" x14ac:dyDescent="0.25">
      <c r="A61" s="29"/>
      <c r="B61" s="29"/>
      <c r="C61" s="72"/>
      <c r="D61" s="29"/>
      <c r="E61" s="29"/>
      <c r="F61" s="29"/>
      <c r="G61" s="29"/>
      <c r="H61" s="29"/>
      <c r="I61" s="29"/>
      <c r="J61" s="29"/>
      <c r="K61" s="29"/>
      <c r="L61" s="29"/>
      <c r="M61" s="29"/>
      <c r="N61" s="29"/>
      <c r="O61" s="29"/>
      <c r="P61" s="29"/>
      <c r="Q61" s="29"/>
      <c r="R61" s="29"/>
      <c r="S61" s="29"/>
      <c r="W61" s="275"/>
      <c r="X61" s="275"/>
      <c r="Y61" s="275"/>
      <c r="Z61" s="275"/>
      <c r="AA61" s="275"/>
      <c r="AB61" s="275"/>
      <c r="AC61" s="275"/>
      <c r="AD61" s="275"/>
      <c r="AE61" s="275"/>
      <c r="AF61" s="275"/>
      <c r="AG61" s="275"/>
      <c r="AH61" s="275"/>
      <c r="AI61" s="275"/>
      <c r="AJ61" s="275"/>
      <c r="AK61" s="275"/>
      <c r="AL61" s="275"/>
    </row>
    <row r="62" spans="1:38" ht="18" customHeight="1" x14ac:dyDescent="0.25">
      <c r="A62" s="62" t="str">
        <f>A47</f>
        <v>Fordelingsnøkkel FO2B Barnevern</v>
      </c>
      <c r="B62" s="62"/>
      <c r="C62" s="73">
        <v>0.72696972038272223</v>
      </c>
      <c r="D62" s="63">
        <f>D47</f>
        <v>11.049581422105186</v>
      </c>
      <c r="E62" s="63">
        <f t="shared" ref="E62:R62" si="17">E47</f>
        <v>7.9468925138941788</v>
      </c>
      <c r="F62" s="63">
        <f t="shared" si="17"/>
        <v>6.5257300478972322</v>
      </c>
      <c r="G62" s="63">
        <f t="shared" si="17"/>
        <v>3.4533688868455772</v>
      </c>
      <c r="H62" s="63">
        <f t="shared" si="17"/>
        <v>3.9601830393294741</v>
      </c>
      <c r="I62" s="63">
        <f t="shared" si="17"/>
        <v>2.1607558238984179</v>
      </c>
      <c r="J62" s="63">
        <f t="shared" si="17"/>
        <v>3.6902456295957515</v>
      </c>
      <c r="K62" s="63">
        <f t="shared" si="17"/>
        <v>3.6027134631097608</v>
      </c>
      <c r="L62" s="63">
        <f t="shared" si="17"/>
        <v>5.9954762478976793</v>
      </c>
      <c r="M62" s="63">
        <f t="shared" si="17"/>
        <v>7.0925798530148372</v>
      </c>
      <c r="N62" s="63">
        <f t="shared" si="17"/>
        <v>9.0953089968475709</v>
      </c>
      <c r="O62" s="63">
        <f t="shared" si="17"/>
        <v>12.252008657772464</v>
      </c>
      <c r="P62" s="63">
        <f t="shared" si="17"/>
        <v>7.5054216224163746</v>
      </c>
      <c r="Q62" s="63">
        <f t="shared" si="17"/>
        <v>4.5614635213357539</v>
      </c>
      <c r="R62" s="63">
        <f t="shared" si="17"/>
        <v>11.108270274039741</v>
      </c>
      <c r="S62" s="63">
        <f>SUM(D62:R62)</f>
        <v>100</v>
      </c>
      <c r="W62" s="275"/>
      <c r="X62" s="275"/>
      <c r="Y62" s="275"/>
      <c r="Z62" s="275"/>
      <c r="AA62" s="275"/>
      <c r="AB62" s="275"/>
      <c r="AC62" s="275"/>
      <c r="AD62" s="275"/>
      <c r="AE62" s="275"/>
      <c r="AF62" s="275"/>
      <c r="AG62" s="275"/>
      <c r="AH62" s="275"/>
      <c r="AI62" s="275"/>
      <c r="AJ62" s="275"/>
      <c r="AK62" s="275"/>
      <c r="AL62" s="275"/>
    </row>
    <row r="63" spans="1:38" x14ac:dyDescent="0.25">
      <c r="A63" s="62" t="str">
        <f>'Tabell 3.1'!A56</f>
        <v>Fordelingsnøkkel FO2B Aktivitetstilbud, skolehelsetjeneste og helsestasjon</v>
      </c>
      <c r="B63" s="59"/>
      <c r="C63" s="73">
        <f>1-C62</f>
        <v>0.27303027961727777</v>
      </c>
      <c r="D63" s="60">
        <f>D60</f>
        <v>7.9423028480929787</v>
      </c>
      <c r="E63" s="60">
        <f t="shared" ref="E63:R63" si="18">E60</f>
        <v>7.5497169349112312</v>
      </c>
      <c r="F63" s="60">
        <f t="shared" si="18"/>
        <v>5.4867936019712955</v>
      </c>
      <c r="G63" s="60">
        <f t="shared" si="18"/>
        <v>4.187112142110518</v>
      </c>
      <c r="H63" s="60">
        <f t="shared" si="18"/>
        <v>5.4979838293485548</v>
      </c>
      <c r="I63" s="60">
        <f t="shared" si="18"/>
        <v>4.6737956466783741</v>
      </c>
      <c r="J63" s="60">
        <f t="shared" si="18"/>
        <v>7.6163005629630396</v>
      </c>
      <c r="K63" s="60">
        <f t="shared" si="18"/>
        <v>7.4606176751699653</v>
      </c>
      <c r="L63" s="60">
        <f t="shared" si="18"/>
        <v>5.7695995238281208</v>
      </c>
      <c r="M63" s="60">
        <f t="shared" si="18"/>
        <v>4.870863962310902</v>
      </c>
      <c r="N63" s="60">
        <f t="shared" si="18"/>
        <v>6.3697615844091118</v>
      </c>
      <c r="O63" s="60">
        <f t="shared" si="18"/>
        <v>8.7901223295756683</v>
      </c>
      <c r="P63" s="60">
        <f t="shared" si="18"/>
        <v>7.9008307345393121</v>
      </c>
      <c r="Q63" s="60">
        <f t="shared" si="18"/>
        <v>7.7653319922477104</v>
      </c>
      <c r="R63" s="60">
        <f t="shared" si="18"/>
        <v>8.1188666318432166</v>
      </c>
      <c r="S63" s="63">
        <f>SUM(D63:R63)</f>
        <v>99.999999999999986</v>
      </c>
      <c r="W63" s="275"/>
      <c r="X63" s="275"/>
      <c r="Y63" s="275"/>
      <c r="Z63" s="275"/>
      <c r="AA63" s="275"/>
      <c r="AB63" s="275"/>
      <c r="AC63" s="275"/>
      <c r="AD63" s="275"/>
      <c r="AE63" s="275"/>
      <c r="AF63" s="275"/>
      <c r="AG63" s="275"/>
      <c r="AH63" s="275"/>
      <c r="AI63" s="275"/>
      <c r="AJ63" s="275"/>
      <c r="AK63" s="275"/>
      <c r="AL63" s="275"/>
    </row>
    <row r="64" spans="1:38" ht="15.75" thickBot="1" x14ac:dyDescent="0.3">
      <c r="A64" s="114" t="str">
        <f>'Tabell 3.1'!A57</f>
        <v>Fordelingsnøkkel FO2B Oppvekst</v>
      </c>
      <c r="B64" s="114"/>
      <c r="C64" s="71"/>
      <c r="D64" s="8">
        <f>(D62/$S$62*$C$62+D63/$S$63*$C$63)*100</f>
        <v>10.201200284193858</v>
      </c>
      <c r="E64" s="8">
        <f t="shared" ref="E64:R64" si="19">(E62/$S$62*$C$62+E63/$S$63*$C$63)*100</f>
        <v>7.8384515545073112</v>
      </c>
      <c r="F64" s="8">
        <f t="shared" si="19"/>
        <v>6.2420689395614932</v>
      </c>
      <c r="G64" s="8">
        <f t="shared" si="19"/>
        <v>3.6537030129978554</v>
      </c>
      <c r="H64" s="8">
        <f t="shared" si="19"/>
        <v>4.3800492190240545</v>
      </c>
      <c r="I64" s="8">
        <f t="shared" si="19"/>
        <v>2.8468917894013837</v>
      </c>
      <c r="J64" s="8">
        <f t="shared" si="19"/>
        <v>4.7621775058458153</v>
      </c>
      <c r="K64" s="8">
        <f t="shared" si="19"/>
        <v>4.6560381288652319</v>
      </c>
      <c r="L64" s="8">
        <f t="shared" si="19"/>
        <v>5.9338050627659333</v>
      </c>
      <c r="M64" s="8">
        <f t="shared" si="19"/>
        <v>6.4859841421457922</v>
      </c>
      <c r="N64" s="8">
        <f t="shared" si="19"/>
        <v>8.3511520247193491</v>
      </c>
      <c r="O64" s="8">
        <f t="shared" si="19"/>
        <v>11.306808865581663</v>
      </c>
      <c r="P64" s="8">
        <f t="shared" si="19"/>
        <v>7.6133802828625194</v>
      </c>
      <c r="Q64" s="8">
        <f t="shared" si="19"/>
        <v>5.4362166258058258</v>
      </c>
      <c r="R64" s="8">
        <f t="shared" si="19"/>
        <v>10.292072561721916</v>
      </c>
      <c r="S64" s="8">
        <v>99.999999999999972</v>
      </c>
      <c r="W64" s="275"/>
      <c r="X64" s="275"/>
      <c r="Y64" s="275"/>
      <c r="Z64" s="275"/>
      <c r="AA64" s="275"/>
      <c r="AB64" s="275"/>
      <c r="AC64" s="275"/>
      <c r="AD64" s="275"/>
      <c r="AE64" s="275"/>
      <c r="AF64" s="275"/>
      <c r="AG64" s="275"/>
      <c r="AH64" s="275"/>
      <c r="AI64" s="275"/>
      <c r="AJ64" s="275"/>
      <c r="AK64" s="275"/>
      <c r="AL64" s="275"/>
    </row>
    <row r="65" spans="1:38" ht="8.25" customHeight="1" thickBot="1" x14ac:dyDescent="0.3">
      <c r="A65" s="29"/>
      <c r="B65" s="29"/>
      <c r="C65" s="29"/>
      <c r="D65" s="29"/>
      <c r="E65" s="29"/>
      <c r="F65" s="29"/>
      <c r="G65" s="29"/>
      <c r="H65" s="29"/>
      <c r="I65" s="29"/>
      <c r="J65" s="29"/>
      <c r="K65" s="29"/>
      <c r="L65" s="29"/>
      <c r="M65" s="29"/>
      <c r="N65" s="29"/>
      <c r="O65" s="29"/>
      <c r="P65" s="29"/>
      <c r="Q65" s="29"/>
      <c r="R65" s="29"/>
      <c r="S65" s="29"/>
      <c r="X65" s="275"/>
      <c r="Y65" s="275"/>
      <c r="Z65" s="275"/>
      <c r="AA65" s="275"/>
      <c r="AB65" s="275"/>
      <c r="AC65" s="275"/>
      <c r="AD65" s="275"/>
      <c r="AE65" s="275"/>
      <c r="AF65" s="275"/>
      <c r="AG65" s="275"/>
      <c r="AH65" s="275"/>
      <c r="AI65" s="275"/>
      <c r="AJ65" s="275"/>
      <c r="AK65" s="275"/>
      <c r="AL65" s="275"/>
    </row>
    <row r="66" spans="1:38" x14ac:dyDescent="0.25">
      <c r="A66" s="171" t="s">
        <v>3</v>
      </c>
      <c r="B66" s="13"/>
      <c r="C66" s="74"/>
      <c r="D66" s="9"/>
      <c r="E66" s="9"/>
      <c r="F66" s="9"/>
      <c r="G66" s="9"/>
      <c r="H66" s="9"/>
      <c r="I66" s="9"/>
      <c r="J66" s="9"/>
      <c r="K66" s="9"/>
      <c r="L66" s="9"/>
      <c r="M66" s="9"/>
      <c r="N66" s="9"/>
      <c r="O66" s="9"/>
      <c r="P66" s="9"/>
      <c r="Q66" s="9"/>
      <c r="R66" s="9"/>
      <c r="S66" s="9"/>
      <c r="X66" s="275"/>
      <c r="Y66" s="275"/>
      <c r="Z66" s="275"/>
      <c r="AA66" s="275"/>
      <c r="AB66" s="275"/>
      <c r="AC66" s="275"/>
      <c r="AD66" s="275"/>
      <c r="AE66" s="275"/>
      <c r="AF66" s="275"/>
      <c r="AG66" s="275"/>
      <c r="AH66" s="275"/>
      <c r="AI66" s="275"/>
      <c r="AJ66" s="275"/>
      <c r="AK66" s="275"/>
      <c r="AL66" s="275"/>
    </row>
    <row r="67" spans="1:38" x14ac:dyDescent="0.25">
      <c r="A67" s="62" t="s">
        <v>409</v>
      </c>
      <c r="B67" s="62"/>
      <c r="C67" s="73">
        <v>4.8000000000000001E-2</v>
      </c>
      <c r="D67" s="123">
        <v>126</v>
      </c>
      <c r="E67" s="123">
        <v>91</v>
      </c>
      <c r="F67" s="123">
        <v>82</v>
      </c>
      <c r="G67" s="123">
        <v>48</v>
      </c>
      <c r="H67" s="123">
        <v>67</v>
      </c>
      <c r="I67" s="123">
        <v>77</v>
      </c>
      <c r="J67" s="123">
        <v>107</v>
      </c>
      <c r="K67" s="123">
        <v>144</v>
      </c>
      <c r="L67" s="123">
        <v>88</v>
      </c>
      <c r="M67" s="123">
        <v>113</v>
      </c>
      <c r="N67" s="123">
        <v>167</v>
      </c>
      <c r="O67" s="123">
        <v>232</v>
      </c>
      <c r="P67" s="123">
        <v>183</v>
      </c>
      <c r="Q67" s="123">
        <v>138</v>
      </c>
      <c r="R67" s="123">
        <v>209</v>
      </c>
      <c r="S67" s="119">
        <f>SUM(D67:R67)</f>
        <v>1872</v>
      </c>
      <c r="T67" s="285"/>
      <c r="U67" s="173"/>
      <c r="V67" s="275"/>
      <c r="W67" s="275"/>
      <c r="X67" s="275"/>
      <c r="Y67" s="275"/>
      <c r="Z67" s="275"/>
      <c r="AA67" s="275"/>
      <c r="AB67" s="275"/>
      <c r="AC67" s="275"/>
      <c r="AD67" s="275"/>
      <c r="AE67" s="275"/>
      <c r="AF67" s="275"/>
      <c r="AG67" s="275"/>
      <c r="AH67" s="275"/>
      <c r="AI67" s="275"/>
      <c r="AJ67" s="275"/>
      <c r="AK67" s="275"/>
      <c r="AL67" s="275"/>
    </row>
    <row r="68" spans="1:38" x14ac:dyDescent="0.25">
      <c r="A68" s="62" t="s">
        <v>410</v>
      </c>
      <c r="B68" s="59"/>
      <c r="C68" s="70">
        <v>0.11799999999999999</v>
      </c>
      <c r="D68" s="362">
        <v>1623</v>
      </c>
      <c r="E68" s="362">
        <v>1418</v>
      </c>
      <c r="F68" s="362">
        <v>1340</v>
      </c>
      <c r="G68" s="362">
        <v>829</v>
      </c>
      <c r="H68" s="362">
        <v>1157</v>
      </c>
      <c r="I68" s="362">
        <v>489</v>
      </c>
      <c r="J68" s="362">
        <v>762</v>
      </c>
      <c r="K68" s="362">
        <v>798</v>
      </c>
      <c r="L68" s="362">
        <v>695</v>
      </c>
      <c r="M68" s="362">
        <v>1149</v>
      </c>
      <c r="N68" s="362">
        <v>1047</v>
      </c>
      <c r="O68" s="362">
        <v>1729</v>
      </c>
      <c r="P68" s="362">
        <v>1405</v>
      </c>
      <c r="Q68" s="362">
        <v>1026</v>
      </c>
      <c r="R68" s="362">
        <v>1101</v>
      </c>
      <c r="S68" s="119">
        <f t="shared" ref="S68:S94" si="20">SUM(D68:R68)</f>
        <v>16568</v>
      </c>
      <c r="T68" s="285"/>
      <c r="U68" s="173"/>
      <c r="V68" s="275"/>
      <c r="W68" s="275"/>
      <c r="X68" s="275"/>
      <c r="Y68" s="275"/>
      <c r="Z68" s="275"/>
      <c r="AA68" s="275"/>
      <c r="AB68" s="275"/>
      <c r="AC68" s="275"/>
      <c r="AD68" s="275"/>
      <c r="AE68" s="275"/>
      <c r="AF68" s="275"/>
      <c r="AG68" s="275"/>
      <c r="AH68" s="275"/>
      <c r="AI68" s="275"/>
      <c r="AJ68" s="275"/>
      <c r="AK68" s="275"/>
      <c r="AL68" s="275"/>
    </row>
    <row r="69" spans="1:38" x14ac:dyDescent="0.25">
      <c r="A69" s="62" t="s">
        <v>411</v>
      </c>
      <c r="B69" s="59"/>
      <c r="C69" s="70">
        <v>4.3999999999999997E-2</v>
      </c>
      <c r="D69" s="362">
        <v>145</v>
      </c>
      <c r="E69" s="362">
        <v>87</v>
      </c>
      <c r="F69" s="362">
        <v>51</v>
      </c>
      <c r="G69" s="362">
        <v>35</v>
      </c>
      <c r="H69" s="362">
        <v>71</v>
      </c>
      <c r="I69" s="362">
        <v>82</v>
      </c>
      <c r="J69" s="362">
        <v>117</v>
      </c>
      <c r="K69" s="362">
        <v>85</v>
      </c>
      <c r="L69" s="362">
        <v>95</v>
      </c>
      <c r="M69" s="362">
        <v>137</v>
      </c>
      <c r="N69" s="362">
        <v>157</v>
      </c>
      <c r="O69" s="362">
        <v>253</v>
      </c>
      <c r="P69" s="362">
        <v>151</v>
      </c>
      <c r="Q69" s="362">
        <v>128</v>
      </c>
      <c r="R69" s="362">
        <v>204</v>
      </c>
      <c r="S69" s="119">
        <f t="shared" si="20"/>
        <v>1798</v>
      </c>
      <c r="T69" s="285"/>
      <c r="U69" s="173"/>
      <c r="V69" s="275"/>
      <c r="W69" s="275"/>
      <c r="X69" s="275"/>
      <c r="Y69" s="275"/>
      <c r="Z69" s="275"/>
      <c r="AA69" s="275"/>
      <c r="AB69" s="275"/>
      <c r="AC69" s="275"/>
      <c r="AD69" s="275"/>
      <c r="AE69" s="275"/>
      <c r="AF69" s="275"/>
      <c r="AG69" s="275"/>
      <c r="AH69" s="275"/>
      <c r="AI69" s="275"/>
      <c r="AJ69" s="275"/>
      <c r="AK69" s="275"/>
      <c r="AL69" s="275"/>
    </row>
    <row r="70" spans="1:38" x14ac:dyDescent="0.25">
      <c r="A70" s="62" t="s">
        <v>162</v>
      </c>
      <c r="B70" s="59"/>
      <c r="C70" s="70">
        <v>2.4E-2</v>
      </c>
      <c r="D70" s="123">
        <f>D71*D72</f>
        <v>11077.637388523724</v>
      </c>
      <c r="E70" s="123">
        <f t="shared" ref="E70:R70" si="21">E71*E72</f>
        <v>11092.285222265691</v>
      </c>
      <c r="F70" s="123">
        <f t="shared" si="21"/>
        <v>9297.4007682741794</v>
      </c>
      <c r="G70" s="123">
        <f t="shared" si="21"/>
        <v>5820.7187826766349</v>
      </c>
      <c r="H70" s="123">
        <f t="shared" si="21"/>
        <v>8194.8187795411832</v>
      </c>
      <c r="I70" s="123">
        <f t="shared" si="21"/>
        <v>4585.238836994874</v>
      </c>
      <c r="J70" s="123">
        <f t="shared" si="21"/>
        <v>6555.9446730063401</v>
      </c>
      <c r="K70" s="123">
        <f t="shared" si="21"/>
        <v>6535.964626012953</v>
      </c>
      <c r="L70" s="123">
        <f t="shared" si="21"/>
        <v>5788.6185955093852</v>
      </c>
      <c r="M70" s="123">
        <f t="shared" si="21"/>
        <v>7371.8747821527932</v>
      </c>
      <c r="N70" s="123">
        <f t="shared" si="21"/>
        <v>6706.9729044049382</v>
      </c>
      <c r="O70" s="123">
        <f t="shared" si="21"/>
        <v>10233.892128433636</v>
      </c>
      <c r="P70" s="123">
        <f t="shared" si="21"/>
        <v>8959.4288315825488</v>
      </c>
      <c r="Q70" s="123">
        <f t="shared" si="21"/>
        <v>8341.4945039613722</v>
      </c>
      <c r="R70" s="123">
        <f t="shared" si="21"/>
        <v>7160.79649903886</v>
      </c>
      <c r="S70" s="119">
        <f t="shared" si="20"/>
        <v>117723.08732237911</v>
      </c>
      <c r="T70" s="285"/>
      <c r="U70" s="173"/>
      <c r="V70" s="275"/>
      <c r="W70" s="275"/>
      <c r="X70" s="275"/>
      <c r="Y70" s="275"/>
      <c r="Z70" s="275"/>
      <c r="AA70" s="275"/>
      <c r="AB70" s="275"/>
      <c r="AC70" s="275"/>
      <c r="AD70" s="275"/>
      <c r="AE70" s="275"/>
      <c r="AF70" s="275"/>
      <c r="AG70" s="275"/>
      <c r="AH70" s="275"/>
      <c r="AI70" s="275"/>
      <c r="AJ70" s="275"/>
      <c r="AK70" s="275"/>
      <c r="AL70" s="275"/>
    </row>
    <row r="71" spans="1:38" x14ac:dyDescent="0.25">
      <c r="A71" s="59" t="s">
        <v>412</v>
      </c>
      <c r="B71" s="59"/>
      <c r="C71" s="70" t="s">
        <v>30</v>
      </c>
      <c r="D71" s="123">
        <v>7664</v>
      </c>
      <c r="E71" s="123">
        <v>6732</v>
      </c>
      <c r="F71" s="123">
        <v>5210</v>
      </c>
      <c r="G71" s="123">
        <v>4927</v>
      </c>
      <c r="H71" s="123">
        <v>10036</v>
      </c>
      <c r="I71" s="123">
        <v>6780</v>
      </c>
      <c r="J71" s="123">
        <v>9705</v>
      </c>
      <c r="K71" s="123">
        <v>9501</v>
      </c>
      <c r="L71" s="123">
        <v>5201</v>
      </c>
      <c r="M71" s="123">
        <v>5535</v>
      </c>
      <c r="N71" s="123">
        <v>6261</v>
      </c>
      <c r="O71" s="123">
        <v>9336</v>
      </c>
      <c r="P71" s="123">
        <v>9587</v>
      </c>
      <c r="Q71" s="123">
        <v>10206</v>
      </c>
      <c r="R71" s="123">
        <v>8014</v>
      </c>
      <c r="S71" s="119">
        <f t="shared" si="20"/>
        <v>114695</v>
      </c>
      <c r="T71" s="285"/>
      <c r="U71" s="173"/>
      <c r="V71" s="275"/>
      <c r="W71" s="275"/>
      <c r="X71" s="275"/>
      <c r="Y71" s="275"/>
      <c r="Z71" s="275"/>
      <c r="AA71" s="275"/>
      <c r="AB71" s="275"/>
      <c r="AC71" s="275"/>
      <c r="AD71" s="275"/>
      <c r="AE71" s="275"/>
      <c r="AF71" s="275"/>
      <c r="AG71" s="275"/>
      <c r="AH71" s="275"/>
      <c r="AI71" s="275"/>
      <c r="AJ71" s="275"/>
      <c r="AK71" s="275"/>
      <c r="AL71" s="275"/>
    </row>
    <row r="72" spans="1:38" x14ac:dyDescent="0.25">
      <c r="A72" s="59" t="s">
        <v>413</v>
      </c>
      <c r="B72" s="59"/>
      <c r="C72" s="70" t="s">
        <v>30</v>
      </c>
      <c r="D72" s="328">
        <v>1.4454119765819056</v>
      </c>
      <c r="E72" s="328">
        <v>1.6476953687263356</v>
      </c>
      <c r="F72" s="328">
        <v>1.7845298979413013</v>
      </c>
      <c r="G72" s="328">
        <v>1.1813920809167109</v>
      </c>
      <c r="H72" s="328">
        <v>0.81654232558202311</v>
      </c>
      <c r="I72" s="328">
        <v>0.6762889140110433</v>
      </c>
      <c r="J72" s="328">
        <v>0.67552237743496546</v>
      </c>
      <c r="K72" s="328">
        <v>0.68792386338416511</v>
      </c>
      <c r="L72" s="328">
        <v>1.1129818487808854</v>
      </c>
      <c r="M72" s="328">
        <v>1.3318653626292309</v>
      </c>
      <c r="N72" s="328">
        <v>1.0712302993778851</v>
      </c>
      <c r="O72" s="328">
        <v>1.0961752494037742</v>
      </c>
      <c r="P72" s="328">
        <v>0.93453935867138294</v>
      </c>
      <c r="Q72" s="328">
        <v>0.81731280658057726</v>
      </c>
      <c r="R72" s="328">
        <v>0.89353587459930872</v>
      </c>
      <c r="S72" s="121">
        <v>1</v>
      </c>
      <c r="T72" s="285"/>
      <c r="U72" s="173"/>
      <c r="V72" s="275"/>
      <c r="W72" s="275"/>
      <c r="X72" s="275"/>
      <c r="Y72" s="275"/>
      <c r="Z72" s="275"/>
      <c r="AA72" s="275"/>
      <c r="AB72" s="275"/>
      <c r="AC72" s="275"/>
      <c r="AD72" s="275"/>
      <c r="AE72" s="275"/>
      <c r="AF72" s="275"/>
      <c r="AG72" s="275"/>
      <c r="AH72" s="275"/>
      <c r="AI72" s="275"/>
      <c r="AJ72" s="275"/>
      <c r="AK72" s="275"/>
      <c r="AL72" s="275"/>
    </row>
    <row r="73" spans="1:38" x14ac:dyDescent="0.25">
      <c r="A73" s="59" t="s">
        <v>163</v>
      </c>
      <c r="B73" s="59"/>
      <c r="C73" s="70">
        <v>0.11799999999999999</v>
      </c>
      <c r="D73" s="123">
        <v>55</v>
      </c>
      <c r="E73" s="123">
        <v>43</v>
      </c>
      <c r="F73" s="123">
        <v>48</v>
      </c>
      <c r="G73" s="123">
        <v>14</v>
      </c>
      <c r="H73" s="123">
        <v>46</v>
      </c>
      <c r="I73" s="123">
        <v>68</v>
      </c>
      <c r="J73" s="123">
        <v>88</v>
      </c>
      <c r="K73" s="123">
        <v>98</v>
      </c>
      <c r="L73" s="123">
        <v>67</v>
      </c>
      <c r="M73" s="123">
        <v>59</v>
      </c>
      <c r="N73" s="123">
        <v>67</v>
      </c>
      <c r="O73" s="123">
        <v>106</v>
      </c>
      <c r="P73" s="123">
        <v>62</v>
      </c>
      <c r="Q73" s="123">
        <v>72</v>
      </c>
      <c r="R73" s="123">
        <v>98</v>
      </c>
      <c r="S73" s="119">
        <f t="shared" si="20"/>
        <v>991</v>
      </c>
      <c r="T73" s="285"/>
      <c r="U73" s="173"/>
      <c r="V73" s="275"/>
      <c r="W73" s="275"/>
      <c r="X73" s="275"/>
      <c r="Y73" s="275"/>
      <c r="Z73" s="275"/>
      <c r="AA73" s="275"/>
      <c r="AB73" s="275"/>
      <c r="AC73" s="275"/>
      <c r="AD73" s="275"/>
      <c r="AE73" s="275"/>
      <c r="AF73" s="275"/>
      <c r="AG73" s="275"/>
      <c r="AH73" s="275"/>
      <c r="AI73" s="275"/>
      <c r="AJ73" s="275"/>
      <c r="AK73" s="275"/>
      <c r="AL73" s="275"/>
    </row>
    <row r="74" spans="1:38" x14ac:dyDescent="0.25">
      <c r="A74" s="59" t="s">
        <v>414</v>
      </c>
      <c r="B74" s="59"/>
      <c r="C74" s="70">
        <v>8.7999999999999995E-2</v>
      </c>
      <c r="D74" s="123">
        <v>1303</v>
      </c>
      <c r="E74" s="123">
        <v>1272</v>
      </c>
      <c r="F74" s="123">
        <v>920</v>
      </c>
      <c r="G74" s="123">
        <v>832</v>
      </c>
      <c r="H74" s="123">
        <v>935</v>
      </c>
      <c r="I74" s="123">
        <v>336</v>
      </c>
      <c r="J74" s="123">
        <v>569</v>
      </c>
      <c r="K74" s="123">
        <v>692</v>
      </c>
      <c r="L74" s="123">
        <v>563</v>
      </c>
      <c r="M74" s="123">
        <v>667</v>
      </c>
      <c r="N74" s="123">
        <v>694</v>
      </c>
      <c r="O74" s="123">
        <v>1118</v>
      </c>
      <c r="P74" s="123">
        <v>838</v>
      </c>
      <c r="Q74" s="123">
        <v>656</v>
      </c>
      <c r="R74" s="123">
        <v>825</v>
      </c>
      <c r="S74" s="119">
        <f t="shared" si="20"/>
        <v>12220</v>
      </c>
      <c r="T74" s="285"/>
      <c r="U74" s="173"/>
      <c r="V74" s="275"/>
      <c r="W74" s="275"/>
      <c r="X74" s="275"/>
      <c r="Y74" s="275"/>
      <c r="Z74" s="275"/>
      <c r="AA74" s="275"/>
      <c r="AB74" s="275"/>
      <c r="AC74" s="275"/>
      <c r="AD74" s="275"/>
      <c r="AE74" s="275"/>
      <c r="AF74" s="275"/>
      <c r="AG74" s="275"/>
      <c r="AH74" s="275"/>
      <c r="AI74" s="275"/>
      <c r="AJ74" s="275"/>
      <c r="AK74" s="275"/>
      <c r="AL74" s="275"/>
    </row>
    <row r="75" spans="1:38" x14ac:dyDescent="0.25">
      <c r="A75" s="59" t="s">
        <v>165</v>
      </c>
      <c r="B75" s="59"/>
      <c r="C75" s="70">
        <v>4.8000000000000001E-2</v>
      </c>
      <c r="D75" s="124">
        <f>(D76+D77)*D78</f>
        <v>3614.9753534313459</v>
      </c>
      <c r="E75" s="124">
        <f t="shared" ref="E75:R75" si="22">(E76+E77)*E78</f>
        <v>3774.8700897520348</v>
      </c>
      <c r="F75" s="124">
        <f t="shared" si="22"/>
        <v>3751.0818454726154</v>
      </c>
      <c r="G75" s="124">
        <f t="shared" si="22"/>
        <v>2397.0445321800062</v>
      </c>
      <c r="H75" s="124">
        <f t="shared" si="22"/>
        <v>4444.4398781429518</v>
      </c>
      <c r="I75" s="124">
        <f t="shared" si="22"/>
        <v>2801.1886818337412</v>
      </c>
      <c r="J75" s="124">
        <f t="shared" si="22"/>
        <v>3601.2097941058009</v>
      </c>
      <c r="K75" s="124">
        <f t="shared" si="22"/>
        <v>2958.07261255191</v>
      </c>
      <c r="L75" s="124">
        <f t="shared" si="22"/>
        <v>2382.8941382398757</v>
      </c>
      <c r="M75" s="124">
        <f t="shared" si="22"/>
        <v>2992.7014698278817</v>
      </c>
      <c r="N75" s="124">
        <f t="shared" si="22"/>
        <v>3515.7778425582187</v>
      </c>
      <c r="O75" s="124">
        <f t="shared" si="22"/>
        <v>4939.3656738134068</v>
      </c>
      <c r="P75" s="124">
        <f t="shared" si="22"/>
        <v>3718.5321081534325</v>
      </c>
      <c r="Q75" s="124">
        <f t="shared" si="22"/>
        <v>4078.3909048370806</v>
      </c>
      <c r="R75" s="124">
        <f t="shared" si="22"/>
        <v>2413.440397292733</v>
      </c>
      <c r="S75" s="119">
        <f t="shared" si="20"/>
        <v>51383.985322193046</v>
      </c>
      <c r="T75" s="285"/>
      <c r="U75" s="173"/>
      <c r="V75" s="275"/>
      <c r="W75" s="275"/>
      <c r="X75" s="275"/>
      <c r="Y75" s="275"/>
      <c r="Z75" s="275"/>
      <c r="AA75" s="275"/>
      <c r="AB75" s="275"/>
      <c r="AC75" s="275"/>
      <c r="AD75" s="275"/>
      <c r="AE75" s="275"/>
      <c r="AF75" s="275"/>
      <c r="AG75" s="275"/>
      <c r="AH75" s="275"/>
      <c r="AI75" s="275"/>
      <c r="AJ75" s="275"/>
      <c r="AK75" s="275"/>
      <c r="AL75" s="275"/>
    </row>
    <row r="76" spans="1:38" x14ac:dyDescent="0.25">
      <c r="A76" s="137" t="s">
        <v>415</v>
      </c>
      <c r="B76" s="59"/>
      <c r="C76" s="70" t="s">
        <v>30</v>
      </c>
      <c r="D76" s="123">
        <v>2491</v>
      </c>
      <c r="E76" s="123">
        <v>2288</v>
      </c>
      <c r="F76" s="123">
        <v>2125</v>
      </c>
      <c r="G76" s="123">
        <v>2048</v>
      </c>
      <c r="H76" s="123">
        <v>5426</v>
      </c>
      <c r="I76" s="123">
        <v>4170</v>
      </c>
      <c r="J76" s="123">
        <v>5319</v>
      </c>
      <c r="K76" s="123">
        <v>4274</v>
      </c>
      <c r="L76" s="123">
        <v>2140</v>
      </c>
      <c r="M76" s="123">
        <v>2271</v>
      </c>
      <c r="N76" s="123">
        <v>3284</v>
      </c>
      <c r="O76" s="123">
        <v>4482</v>
      </c>
      <c r="P76" s="123">
        <v>3974</v>
      </c>
      <c r="Q76" s="123">
        <v>4959</v>
      </c>
      <c r="R76" s="123">
        <v>2693</v>
      </c>
      <c r="S76" s="119">
        <f t="shared" si="20"/>
        <v>51944</v>
      </c>
      <c r="T76" s="189"/>
      <c r="U76" s="173"/>
      <c r="V76" s="275"/>
      <c r="W76" s="275"/>
      <c r="X76" s="275"/>
      <c r="Y76" s="275"/>
      <c r="Z76" s="275"/>
      <c r="AA76" s="275"/>
      <c r="AB76" s="275"/>
      <c r="AC76" s="275"/>
      <c r="AD76" s="275"/>
      <c r="AE76" s="275"/>
      <c r="AF76" s="275"/>
      <c r="AG76" s="275"/>
      <c r="AH76" s="275"/>
      <c r="AI76" s="275"/>
      <c r="AJ76" s="275"/>
      <c r="AK76" s="275"/>
      <c r="AL76" s="275"/>
    </row>
    <row r="77" spans="1:38" x14ac:dyDescent="0.25">
      <c r="A77" s="59" t="s">
        <v>416</v>
      </c>
      <c r="B77" s="59"/>
      <c r="C77" s="70" t="s">
        <v>30</v>
      </c>
      <c r="D77" s="123">
        <v>10</v>
      </c>
      <c r="E77" s="123">
        <v>3</v>
      </c>
      <c r="F77" s="123">
        <v>-23</v>
      </c>
      <c r="G77" s="123">
        <v>-19</v>
      </c>
      <c r="H77" s="123">
        <v>17</v>
      </c>
      <c r="I77" s="123">
        <v>-28</v>
      </c>
      <c r="J77" s="123">
        <v>12</v>
      </c>
      <c r="K77" s="123">
        <v>26</v>
      </c>
      <c r="L77" s="123">
        <v>1</v>
      </c>
      <c r="M77" s="123">
        <v>-24</v>
      </c>
      <c r="N77" s="123">
        <v>-2</v>
      </c>
      <c r="O77" s="123">
        <v>24</v>
      </c>
      <c r="P77" s="123">
        <v>5</v>
      </c>
      <c r="Q77" s="123">
        <v>31</v>
      </c>
      <c r="R77" s="123">
        <v>8</v>
      </c>
      <c r="S77" s="119">
        <f t="shared" si="20"/>
        <v>41</v>
      </c>
      <c r="T77" s="189"/>
      <c r="U77" s="173"/>
      <c r="V77" s="275"/>
      <c r="W77" s="275"/>
      <c r="X77" s="275"/>
      <c r="Y77" s="275"/>
      <c r="Z77" s="275"/>
      <c r="AA77" s="275"/>
      <c r="AB77" s="275"/>
      <c r="AC77" s="275"/>
      <c r="AD77" s="275"/>
      <c r="AE77" s="275"/>
      <c r="AF77" s="275"/>
      <c r="AG77" s="275"/>
      <c r="AH77" s="275"/>
      <c r="AI77" s="275"/>
      <c r="AJ77" s="275"/>
      <c r="AK77" s="275"/>
      <c r="AL77" s="275"/>
    </row>
    <row r="78" spans="1:38" x14ac:dyDescent="0.25">
      <c r="A78" s="59" t="s">
        <v>417</v>
      </c>
      <c r="B78" s="59"/>
      <c r="C78" s="70" t="s">
        <v>30</v>
      </c>
      <c r="D78" s="328">
        <v>1.4454119765819056</v>
      </c>
      <c r="E78" s="328">
        <v>1.6476953687263356</v>
      </c>
      <c r="F78" s="328">
        <v>1.7845298979413013</v>
      </c>
      <c r="G78" s="328">
        <v>1.1813920809167109</v>
      </c>
      <c r="H78" s="328">
        <v>0.81654232558202311</v>
      </c>
      <c r="I78" s="328">
        <v>0.6762889140110433</v>
      </c>
      <c r="J78" s="328">
        <v>0.67552237743496546</v>
      </c>
      <c r="K78" s="328">
        <v>0.68792386338416511</v>
      </c>
      <c r="L78" s="328">
        <v>1.1129818487808854</v>
      </c>
      <c r="M78" s="328">
        <v>1.3318653626292309</v>
      </c>
      <c r="N78" s="328">
        <v>1.0712302993778851</v>
      </c>
      <c r="O78" s="328">
        <v>1.0961752494037742</v>
      </c>
      <c r="P78" s="328">
        <v>0.93453935867138294</v>
      </c>
      <c r="Q78" s="328">
        <v>0.81731280658057726</v>
      </c>
      <c r="R78" s="328">
        <v>0.89353587459930872</v>
      </c>
      <c r="S78" s="121">
        <v>1</v>
      </c>
      <c r="T78" s="285"/>
      <c r="U78" s="173"/>
      <c r="V78" s="275"/>
      <c r="W78" s="275"/>
      <c r="X78" s="275"/>
      <c r="Y78" s="275"/>
      <c r="Z78" s="275"/>
      <c r="AA78" s="275"/>
      <c r="AB78" s="275"/>
      <c r="AC78" s="275"/>
      <c r="AD78" s="275"/>
      <c r="AE78" s="275"/>
      <c r="AF78" s="275"/>
      <c r="AG78" s="275"/>
      <c r="AH78" s="275"/>
      <c r="AI78" s="275"/>
      <c r="AJ78" s="275"/>
      <c r="AK78" s="275"/>
      <c r="AL78" s="275"/>
    </row>
    <row r="79" spans="1:38" x14ac:dyDescent="0.25">
      <c r="A79" s="59" t="s">
        <v>166</v>
      </c>
      <c r="B79" s="59"/>
      <c r="C79" s="70">
        <v>3.7999999999999999E-2</v>
      </c>
      <c r="D79" s="123">
        <f>D80+D81</f>
        <v>1491</v>
      </c>
      <c r="E79" s="123">
        <f t="shared" ref="E79:R79" si="23">E80+E81</f>
        <v>1399</v>
      </c>
      <c r="F79" s="123">
        <f t="shared" si="23"/>
        <v>1390</v>
      </c>
      <c r="G79" s="123">
        <f t="shared" si="23"/>
        <v>1305</v>
      </c>
      <c r="H79" s="123">
        <f t="shared" si="23"/>
        <v>2730</v>
      </c>
      <c r="I79" s="123">
        <f t="shared" si="23"/>
        <v>1629</v>
      </c>
      <c r="J79" s="123">
        <f t="shared" si="23"/>
        <v>1919</v>
      </c>
      <c r="K79" s="123">
        <f t="shared" si="23"/>
        <v>1634</v>
      </c>
      <c r="L79" s="123">
        <f t="shared" si="23"/>
        <v>1021</v>
      </c>
      <c r="M79" s="123">
        <f t="shared" si="23"/>
        <v>1149</v>
      </c>
      <c r="N79" s="123">
        <f t="shared" si="23"/>
        <v>1359</v>
      </c>
      <c r="O79" s="123">
        <f t="shared" si="23"/>
        <v>2164</v>
      </c>
      <c r="P79" s="123">
        <f t="shared" si="23"/>
        <v>1917</v>
      </c>
      <c r="Q79" s="123">
        <f t="shared" si="23"/>
        <v>1964</v>
      </c>
      <c r="R79" s="123">
        <f t="shared" si="23"/>
        <v>1116</v>
      </c>
      <c r="S79" s="119">
        <f t="shared" si="20"/>
        <v>24187</v>
      </c>
      <c r="T79" s="285"/>
      <c r="U79" s="173"/>
      <c r="V79" s="275"/>
      <c r="W79" s="275"/>
      <c r="X79" s="275"/>
      <c r="Y79" s="275"/>
      <c r="Z79" s="275"/>
      <c r="AA79" s="275"/>
      <c r="AB79" s="275"/>
      <c r="AC79" s="275"/>
      <c r="AD79" s="275"/>
      <c r="AE79" s="275"/>
      <c r="AF79" s="275"/>
      <c r="AG79" s="275"/>
      <c r="AH79" s="275"/>
      <c r="AI79" s="275"/>
      <c r="AJ79" s="275"/>
      <c r="AK79" s="275"/>
      <c r="AL79" s="275"/>
    </row>
    <row r="80" spans="1:38" x14ac:dyDescent="0.25">
      <c r="A80" s="59" t="s">
        <v>418</v>
      </c>
      <c r="B80" s="59"/>
      <c r="C80" s="70" t="s">
        <v>30</v>
      </c>
      <c r="D80" s="123">
        <v>1481</v>
      </c>
      <c r="E80" s="123">
        <v>1396</v>
      </c>
      <c r="F80" s="123">
        <v>1413</v>
      </c>
      <c r="G80" s="123">
        <v>1324</v>
      </c>
      <c r="H80" s="123">
        <v>2713</v>
      </c>
      <c r="I80" s="123">
        <v>1657</v>
      </c>
      <c r="J80" s="123">
        <v>1907</v>
      </c>
      <c r="K80" s="123">
        <v>1608</v>
      </c>
      <c r="L80" s="123">
        <v>1020</v>
      </c>
      <c r="M80" s="123">
        <v>1173</v>
      </c>
      <c r="N80" s="123">
        <v>1361</v>
      </c>
      <c r="O80" s="123">
        <v>2140</v>
      </c>
      <c r="P80" s="123">
        <v>1912</v>
      </c>
      <c r="Q80" s="123">
        <v>1933</v>
      </c>
      <c r="R80" s="123">
        <v>1108</v>
      </c>
      <c r="S80" s="119">
        <f t="shared" si="20"/>
        <v>24146</v>
      </c>
      <c r="T80" s="285"/>
      <c r="U80" s="173"/>
      <c r="V80" s="275"/>
      <c r="W80" s="275"/>
      <c r="X80" s="275"/>
      <c r="Y80" s="275"/>
      <c r="Z80" s="275"/>
      <c r="AA80" s="275"/>
      <c r="AB80" s="275"/>
      <c r="AC80" s="275"/>
      <c r="AD80" s="275"/>
      <c r="AE80" s="275"/>
      <c r="AF80" s="275"/>
      <c r="AG80" s="275"/>
      <c r="AH80" s="275"/>
      <c r="AI80" s="275"/>
      <c r="AJ80" s="275"/>
      <c r="AK80" s="275"/>
      <c r="AL80" s="275"/>
    </row>
    <row r="81" spans="1:38" x14ac:dyDescent="0.25">
      <c r="A81" s="59" t="s">
        <v>419</v>
      </c>
      <c r="B81" s="59"/>
      <c r="C81" s="70" t="s">
        <v>30</v>
      </c>
      <c r="D81" s="123">
        <v>10</v>
      </c>
      <c r="E81" s="123">
        <v>3</v>
      </c>
      <c r="F81" s="123">
        <v>-23</v>
      </c>
      <c r="G81" s="123">
        <v>-19</v>
      </c>
      <c r="H81" s="123">
        <v>17</v>
      </c>
      <c r="I81" s="123">
        <v>-28</v>
      </c>
      <c r="J81" s="123">
        <v>12</v>
      </c>
      <c r="K81" s="123">
        <v>26</v>
      </c>
      <c r="L81" s="123">
        <v>1</v>
      </c>
      <c r="M81" s="123">
        <v>-24</v>
      </c>
      <c r="N81" s="123">
        <v>-2</v>
      </c>
      <c r="O81" s="123">
        <v>24</v>
      </c>
      <c r="P81" s="123">
        <v>5</v>
      </c>
      <c r="Q81" s="123">
        <v>31</v>
      </c>
      <c r="R81" s="123">
        <v>8</v>
      </c>
      <c r="S81" s="119">
        <f t="shared" si="20"/>
        <v>41</v>
      </c>
      <c r="T81" s="285"/>
      <c r="U81" s="173"/>
      <c r="V81" s="275"/>
      <c r="W81" s="275"/>
      <c r="X81" s="275"/>
      <c r="Y81" s="275"/>
      <c r="Z81" s="275"/>
      <c r="AA81" s="275"/>
      <c r="AB81" s="275"/>
      <c r="AC81" s="275"/>
      <c r="AD81" s="275"/>
      <c r="AE81" s="275"/>
      <c r="AF81" s="275"/>
      <c r="AG81" s="275"/>
      <c r="AH81" s="275"/>
      <c r="AI81" s="275"/>
      <c r="AJ81" s="275"/>
      <c r="AK81" s="275"/>
      <c r="AL81" s="275"/>
    </row>
    <row r="82" spans="1:38" ht="15" customHeight="1" x14ac:dyDescent="0.25">
      <c r="A82" s="59" t="s">
        <v>167</v>
      </c>
      <c r="B82" s="59"/>
      <c r="C82" s="70">
        <v>0.13300000000000001</v>
      </c>
      <c r="D82" s="123">
        <f>D83+D84</f>
        <v>511</v>
      </c>
      <c r="E82" s="123">
        <f t="shared" ref="E82:R82" si="24">E83+E84</f>
        <v>499</v>
      </c>
      <c r="F82" s="123">
        <f t="shared" si="24"/>
        <v>478</v>
      </c>
      <c r="G82" s="123">
        <f t="shared" si="24"/>
        <v>487</v>
      </c>
      <c r="H82" s="123">
        <f t="shared" si="24"/>
        <v>1499</v>
      </c>
      <c r="I82" s="123">
        <f t="shared" si="24"/>
        <v>1203</v>
      </c>
      <c r="J82" s="123">
        <f t="shared" si="24"/>
        <v>1557</v>
      </c>
      <c r="K82" s="123">
        <f t="shared" si="24"/>
        <v>1459</v>
      </c>
      <c r="L82" s="123">
        <f t="shared" si="24"/>
        <v>809</v>
      </c>
      <c r="M82" s="123">
        <f t="shared" si="24"/>
        <v>826</v>
      </c>
      <c r="N82" s="123">
        <f t="shared" si="24"/>
        <v>925</v>
      </c>
      <c r="O82" s="123">
        <f t="shared" si="24"/>
        <v>1245</v>
      </c>
      <c r="P82" s="123">
        <f t="shared" si="24"/>
        <v>2238</v>
      </c>
      <c r="Q82" s="123">
        <f t="shared" si="24"/>
        <v>1801</v>
      </c>
      <c r="R82" s="123">
        <f t="shared" si="24"/>
        <v>508</v>
      </c>
      <c r="S82" s="119">
        <f t="shared" si="20"/>
        <v>16045</v>
      </c>
      <c r="T82" s="285"/>
      <c r="U82" s="173"/>
      <c r="V82" s="275"/>
      <c r="W82" s="275"/>
      <c r="X82" s="275"/>
      <c r="Y82" s="275"/>
      <c r="Z82" s="275"/>
      <c r="AA82" s="275"/>
      <c r="AB82" s="275"/>
      <c r="AC82" s="275"/>
      <c r="AD82" s="275"/>
      <c r="AE82" s="275"/>
      <c r="AF82" s="275"/>
      <c r="AG82" s="275"/>
      <c r="AH82" s="275"/>
      <c r="AI82" s="275"/>
      <c r="AJ82" s="275"/>
      <c r="AK82" s="275"/>
      <c r="AL82" s="275"/>
    </row>
    <row r="83" spans="1:38" x14ac:dyDescent="0.25">
      <c r="A83" s="137" t="s">
        <v>420</v>
      </c>
      <c r="B83" s="59"/>
      <c r="C83" s="70" t="s">
        <v>30</v>
      </c>
      <c r="D83" s="123">
        <v>497</v>
      </c>
      <c r="E83" s="123">
        <v>508</v>
      </c>
      <c r="F83" s="123">
        <v>493</v>
      </c>
      <c r="G83" s="123">
        <v>543</v>
      </c>
      <c r="H83" s="123">
        <v>1499</v>
      </c>
      <c r="I83" s="123">
        <v>1234</v>
      </c>
      <c r="J83" s="123">
        <v>1550</v>
      </c>
      <c r="K83" s="123">
        <v>1435</v>
      </c>
      <c r="L83" s="123">
        <v>762</v>
      </c>
      <c r="M83" s="123">
        <v>884</v>
      </c>
      <c r="N83" s="123">
        <v>956</v>
      </c>
      <c r="O83" s="123">
        <v>1240</v>
      </c>
      <c r="P83" s="123">
        <v>2159</v>
      </c>
      <c r="Q83" s="123">
        <v>1756</v>
      </c>
      <c r="R83" s="123">
        <v>512</v>
      </c>
      <c r="S83" s="119">
        <f t="shared" si="20"/>
        <v>16028</v>
      </c>
      <c r="T83" s="189"/>
      <c r="U83" s="173"/>
      <c r="V83" s="275"/>
      <c r="W83" s="275"/>
      <c r="X83" s="275"/>
      <c r="Y83" s="275"/>
      <c r="Z83" s="275"/>
      <c r="AA83" s="275"/>
      <c r="AB83" s="275"/>
      <c r="AC83" s="275"/>
      <c r="AD83" s="275"/>
      <c r="AE83" s="275"/>
      <c r="AF83" s="275"/>
      <c r="AG83" s="275"/>
      <c r="AH83" s="275"/>
      <c r="AI83" s="275"/>
      <c r="AJ83" s="275"/>
      <c r="AK83" s="275"/>
      <c r="AL83" s="275"/>
    </row>
    <row r="84" spans="1:38" x14ac:dyDescent="0.25">
      <c r="A84" s="59" t="s">
        <v>421</v>
      </c>
      <c r="B84" s="59"/>
      <c r="C84" s="70" t="s">
        <v>30</v>
      </c>
      <c r="D84" s="123">
        <v>14</v>
      </c>
      <c r="E84" s="123">
        <v>-9</v>
      </c>
      <c r="F84" s="123">
        <v>-15</v>
      </c>
      <c r="G84" s="123">
        <v>-56</v>
      </c>
      <c r="H84" s="123">
        <v>0</v>
      </c>
      <c r="I84" s="123">
        <v>-31</v>
      </c>
      <c r="J84" s="123">
        <v>7</v>
      </c>
      <c r="K84" s="123">
        <v>24</v>
      </c>
      <c r="L84" s="123">
        <v>47</v>
      </c>
      <c r="M84" s="123">
        <v>-58</v>
      </c>
      <c r="N84" s="123">
        <v>-31</v>
      </c>
      <c r="O84" s="123">
        <v>5</v>
      </c>
      <c r="P84" s="123">
        <v>79</v>
      </c>
      <c r="Q84" s="123">
        <v>45</v>
      </c>
      <c r="R84" s="123">
        <v>-4</v>
      </c>
      <c r="S84" s="119">
        <f t="shared" si="20"/>
        <v>17</v>
      </c>
      <c r="T84" s="189"/>
      <c r="U84" s="173"/>
      <c r="V84" s="275"/>
      <c r="W84" s="275"/>
      <c r="X84" s="275"/>
      <c r="Y84" s="275"/>
      <c r="Z84" s="275"/>
      <c r="AA84" s="275"/>
      <c r="AB84" s="275"/>
      <c r="AC84" s="275"/>
      <c r="AD84" s="275"/>
      <c r="AE84" s="275"/>
      <c r="AF84" s="275"/>
      <c r="AG84" s="275"/>
      <c r="AH84" s="275"/>
      <c r="AI84" s="275"/>
      <c r="AJ84" s="275"/>
      <c r="AK84" s="275"/>
      <c r="AL84" s="275"/>
    </row>
    <row r="85" spans="1:38" x14ac:dyDescent="0.25">
      <c r="A85" s="59" t="s">
        <v>168</v>
      </c>
      <c r="B85" s="59"/>
      <c r="C85" s="70">
        <v>7.3999999999999996E-2</v>
      </c>
      <c r="D85" s="123">
        <f>D86+D87</f>
        <v>379</v>
      </c>
      <c r="E85" s="123">
        <f t="shared" ref="E85:R85" si="25">E86+E87</f>
        <v>380</v>
      </c>
      <c r="F85" s="123">
        <f t="shared" si="25"/>
        <v>381</v>
      </c>
      <c r="G85" s="123">
        <f t="shared" si="25"/>
        <v>338</v>
      </c>
      <c r="H85" s="123">
        <f t="shared" si="25"/>
        <v>961</v>
      </c>
      <c r="I85" s="123">
        <f t="shared" si="25"/>
        <v>692</v>
      </c>
      <c r="J85" s="123">
        <f t="shared" si="25"/>
        <v>884</v>
      </c>
      <c r="K85" s="123">
        <f t="shared" si="25"/>
        <v>826</v>
      </c>
      <c r="L85" s="123">
        <f t="shared" si="25"/>
        <v>545</v>
      </c>
      <c r="M85" s="123">
        <f t="shared" si="25"/>
        <v>522</v>
      </c>
      <c r="N85" s="123">
        <f t="shared" si="25"/>
        <v>554</v>
      </c>
      <c r="O85" s="123">
        <f t="shared" si="25"/>
        <v>849</v>
      </c>
      <c r="P85" s="123">
        <f t="shared" si="25"/>
        <v>1447</v>
      </c>
      <c r="Q85" s="123">
        <f t="shared" si="25"/>
        <v>1064</v>
      </c>
      <c r="R85" s="123">
        <f t="shared" si="25"/>
        <v>297</v>
      </c>
      <c r="S85" s="119">
        <f t="shared" si="20"/>
        <v>10119</v>
      </c>
      <c r="T85" s="189"/>
      <c r="U85" s="173"/>
      <c r="V85" s="275"/>
      <c r="W85" s="275"/>
      <c r="X85" s="275"/>
      <c r="Y85" s="275"/>
      <c r="Z85" s="275"/>
      <c r="AA85" s="275"/>
      <c r="AB85" s="275"/>
      <c r="AC85" s="275"/>
      <c r="AD85" s="275"/>
      <c r="AE85" s="275"/>
      <c r="AF85" s="275"/>
      <c r="AG85" s="275"/>
      <c r="AH85" s="275"/>
      <c r="AI85" s="275"/>
      <c r="AJ85" s="275"/>
      <c r="AK85" s="275"/>
      <c r="AL85" s="275"/>
    </row>
    <row r="86" spans="1:38" x14ac:dyDescent="0.25">
      <c r="A86" s="59" t="s">
        <v>422</v>
      </c>
      <c r="B86" s="59"/>
      <c r="C86" s="70" t="s">
        <v>30</v>
      </c>
      <c r="D86" s="123">
        <v>365</v>
      </c>
      <c r="E86" s="123">
        <v>389</v>
      </c>
      <c r="F86" s="123">
        <v>396</v>
      </c>
      <c r="G86" s="123">
        <v>394</v>
      </c>
      <c r="H86" s="123">
        <v>961</v>
      </c>
      <c r="I86" s="123">
        <v>723</v>
      </c>
      <c r="J86" s="123">
        <v>877</v>
      </c>
      <c r="K86" s="123">
        <v>802</v>
      </c>
      <c r="L86" s="123">
        <v>498</v>
      </c>
      <c r="M86" s="123">
        <v>580</v>
      </c>
      <c r="N86" s="123">
        <v>585</v>
      </c>
      <c r="O86" s="123">
        <v>844</v>
      </c>
      <c r="P86" s="123">
        <v>1368</v>
      </c>
      <c r="Q86" s="123">
        <v>1019</v>
      </c>
      <c r="R86" s="123">
        <v>301</v>
      </c>
      <c r="S86" s="119">
        <f t="shared" si="20"/>
        <v>10102</v>
      </c>
      <c r="T86" s="285"/>
      <c r="U86" s="173"/>
      <c r="V86" s="275"/>
      <c r="W86" s="275"/>
      <c r="X86" s="275"/>
      <c r="Y86" s="275"/>
      <c r="Z86" s="275"/>
      <c r="AA86" s="275"/>
      <c r="AB86" s="275"/>
      <c r="AC86" s="275"/>
      <c r="AD86" s="275"/>
      <c r="AE86" s="275"/>
      <c r="AF86" s="275"/>
      <c r="AG86" s="275"/>
      <c r="AH86" s="275"/>
      <c r="AI86" s="275"/>
      <c r="AJ86" s="275"/>
      <c r="AK86" s="275"/>
      <c r="AL86" s="275"/>
    </row>
    <row r="87" spans="1:38" x14ac:dyDescent="0.25">
      <c r="A87" s="59" t="s">
        <v>423</v>
      </c>
      <c r="B87" s="59"/>
      <c r="C87" s="70" t="s">
        <v>30</v>
      </c>
      <c r="D87" s="123">
        <f>D84</f>
        <v>14</v>
      </c>
      <c r="E87" s="123">
        <f t="shared" ref="E87:R87" si="26">E84</f>
        <v>-9</v>
      </c>
      <c r="F87" s="123">
        <f t="shared" si="26"/>
        <v>-15</v>
      </c>
      <c r="G87" s="123">
        <f t="shared" si="26"/>
        <v>-56</v>
      </c>
      <c r="H87" s="123">
        <f t="shared" si="26"/>
        <v>0</v>
      </c>
      <c r="I87" s="123">
        <f t="shared" si="26"/>
        <v>-31</v>
      </c>
      <c r="J87" s="123">
        <f t="shared" si="26"/>
        <v>7</v>
      </c>
      <c r="K87" s="123">
        <f t="shared" si="26"/>
        <v>24</v>
      </c>
      <c r="L87" s="123">
        <f t="shared" si="26"/>
        <v>47</v>
      </c>
      <c r="M87" s="123">
        <f t="shared" si="26"/>
        <v>-58</v>
      </c>
      <c r="N87" s="123">
        <f t="shared" si="26"/>
        <v>-31</v>
      </c>
      <c r="O87" s="123">
        <f t="shared" si="26"/>
        <v>5</v>
      </c>
      <c r="P87" s="123">
        <f t="shared" si="26"/>
        <v>79</v>
      </c>
      <c r="Q87" s="123">
        <f t="shared" si="26"/>
        <v>45</v>
      </c>
      <c r="R87" s="123">
        <f t="shared" si="26"/>
        <v>-4</v>
      </c>
      <c r="S87" s="119">
        <f t="shared" si="20"/>
        <v>17</v>
      </c>
      <c r="T87" s="285"/>
      <c r="U87" s="173"/>
      <c r="V87" s="275"/>
      <c r="W87" s="275"/>
      <c r="X87" s="275"/>
      <c r="Y87" s="275"/>
      <c r="Z87" s="275"/>
      <c r="AA87" s="275"/>
      <c r="AB87" s="275"/>
      <c r="AC87" s="275"/>
      <c r="AD87" s="275"/>
      <c r="AE87" s="275"/>
      <c r="AF87" s="275"/>
      <c r="AG87" s="275"/>
      <c r="AH87" s="275"/>
      <c r="AI87" s="275"/>
      <c r="AJ87" s="275"/>
      <c r="AK87" s="275"/>
      <c r="AL87" s="275"/>
    </row>
    <row r="88" spans="1:38" x14ac:dyDescent="0.25">
      <c r="A88" s="59" t="s">
        <v>169</v>
      </c>
      <c r="B88" s="59"/>
      <c r="C88" s="70">
        <v>0.16500000000000001</v>
      </c>
      <c r="D88" s="123">
        <f>D89+D90</f>
        <v>184</v>
      </c>
      <c r="E88" s="123">
        <f t="shared" ref="E88:R88" si="27">E89+E90</f>
        <v>190</v>
      </c>
      <c r="F88" s="123">
        <f t="shared" si="27"/>
        <v>177</v>
      </c>
      <c r="G88" s="123">
        <f t="shared" si="27"/>
        <v>193</v>
      </c>
      <c r="H88" s="123">
        <f t="shared" si="27"/>
        <v>448</v>
      </c>
      <c r="I88" s="123">
        <f t="shared" si="27"/>
        <v>366</v>
      </c>
      <c r="J88" s="123">
        <f t="shared" si="27"/>
        <v>505</v>
      </c>
      <c r="K88" s="123">
        <f t="shared" si="27"/>
        <v>431</v>
      </c>
      <c r="L88" s="123">
        <f t="shared" si="27"/>
        <v>265</v>
      </c>
      <c r="M88" s="123">
        <f t="shared" si="27"/>
        <v>192</v>
      </c>
      <c r="N88" s="123">
        <f t="shared" si="27"/>
        <v>145</v>
      </c>
      <c r="O88" s="123">
        <f t="shared" si="27"/>
        <v>345</v>
      </c>
      <c r="P88" s="123">
        <f t="shared" si="27"/>
        <v>595</v>
      </c>
      <c r="Q88" s="123">
        <f t="shared" si="27"/>
        <v>676</v>
      </c>
      <c r="R88" s="123">
        <f t="shared" si="27"/>
        <v>134</v>
      </c>
      <c r="S88" s="119">
        <f t="shared" si="20"/>
        <v>4846</v>
      </c>
      <c r="T88" s="285"/>
      <c r="U88" s="173"/>
      <c r="V88" s="275"/>
      <c r="W88" s="275"/>
      <c r="X88" s="275"/>
      <c r="Y88" s="275"/>
      <c r="Z88" s="275"/>
      <c r="AA88" s="275"/>
      <c r="AB88" s="275"/>
      <c r="AC88" s="275"/>
      <c r="AD88" s="275"/>
      <c r="AE88" s="275"/>
      <c r="AF88" s="275"/>
      <c r="AG88" s="275"/>
      <c r="AH88" s="275"/>
      <c r="AI88" s="275"/>
      <c r="AJ88" s="275"/>
      <c r="AK88" s="275"/>
      <c r="AL88" s="275"/>
    </row>
    <row r="89" spans="1:38" x14ac:dyDescent="0.25">
      <c r="A89" s="59" t="s">
        <v>424</v>
      </c>
      <c r="B89" s="59"/>
      <c r="C89" s="70" t="s">
        <v>30</v>
      </c>
      <c r="D89" s="123">
        <v>170</v>
      </c>
      <c r="E89" s="123">
        <v>209</v>
      </c>
      <c r="F89" s="123">
        <v>203</v>
      </c>
      <c r="G89" s="123">
        <v>247</v>
      </c>
      <c r="H89" s="123">
        <v>455</v>
      </c>
      <c r="I89" s="123">
        <v>416</v>
      </c>
      <c r="J89" s="123">
        <v>472</v>
      </c>
      <c r="K89" s="123">
        <v>408</v>
      </c>
      <c r="L89" s="123">
        <v>214</v>
      </c>
      <c r="M89" s="123">
        <v>234</v>
      </c>
      <c r="N89" s="123">
        <v>211</v>
      </c>
      <c r="O89" s="123">
        <v>315</v>
      </c>
      <c r="P89" s="123">
        <v>511</v>
      </c>
      <c r="Q89" s="123">
        <v>627</v>
      </c>
      <c r="R89" s="123">
        <v>143</v>
      </c>
      <c r="S89" s="119">
        <f t="shared" si="20"/>
        <v>4835</v>
      </c>
      <c r="T89" s="285"/>
      <c r="U89" s="173"/>
      <c r="V89" s="275"/>
      <c r="W89" s="275"/>
      <c r="X89" s="275"/>
      <c r="Y89" s="275"/>
      <c r="Z89" s="275"/>
      <c r="AA89" s="275"/>
      <c r="AB89" s="275"/>
      <c r="AC89" s="275"/>
      <c r="AD89" s="275"/>
      <c r="AE89" s="275"/>
      <c r="AF89" s="275"/>
      <c r="AG89" s="275"/>
      <c r="AH89" s="275"/>
      <c r="AI89" s="275"/>
      <c r="AJ89" s="275"/>
      <c r="AK89" s="275"/>
      <c r="AL89" s="275"/>
    </row>
    <row r="90" spans="1:38" x14ac:dyDescent="0.25">
      <c r="A90" s="59" t="s">
        <v>425</v>
      </c>
      <c r="B90" s="59"/>
      <c r="C90" s="70" t="s">
        <v>30</v>
      </c>
      <c r="D90" s="123">
        <v>14</v>
      </c>
      <c r="E90" s="123">
        <v>-19</v>
      </c>
      <c r="F90" s="123">
        <v>-26</v>
      </c>
      <c r="G90" s="123">
        <v>-54</v>
      </c>
      <c r="H90" s="123">
        <v>-7</v>
      </c>
      <c r="I90" s="123">
        <v>-50</v>
      </c>
      <c r="J90" s="123">
        <v>33</v>
      </c>
      <c r="K90" s="123">
        <v>23</v>
      </c>
      <c r="L90" s="123">
        <v>51</v>
      </c>
      <c r="M90" s="123">
        <v>-42</v>
      </c>
      <c r="N90" s="123">
        <v>-66</v>
      </c>
      <c r="O90" s="123">
        <v>30</v>
      </c>
      <c r="P90" s="123">
        <v>84</v>
      </c>
      <c r="Q90" s="123">
        <v>49</v>
      </c>
      <c r="R90" s="123">
        <v>-9</v>
      </c>
      <c r="S90" s="119">
        <f t="shared" si="20"/>
        <v>11</v>
      </c>
      <c r="T90" s="285"/>
      <c r="U90" s="173"/>
      <c r="V90" s="275"/>
      <c r="W90" s="275"/>
      <c r="X90" s="275"/>
      <c r="Y90" s="275"/>
      <c r="Z90" s="275"/>
      <c r="AA90" s="275"/>
      <c r="AB90" s="275"/>
      <c r="AC90" s="275"/>
      <c r="AD90" s="275"/>
      <c r="AE90" s="275"/>
      <c r="AF90" s="275"/>
      <c r="AG90" s="275"/>
      <c r="AH90" s="275"/>
      <c r="AI90" s="275"/>
      <c r="AJ90" s="275"/>
      <c r="AK90" s="275"/>
      <c r="AL90" s="275"/>
    </row>
    <row r="91" spans="1:38" ht="15.75" customHeight="1" x14ac:dyDescent="0.25">
      <c r="A91" s="59" t="s">
        <v>170</v>
      </c>
      <c r="B91" s="59"/>
      <c r="C91" s="70">
        <v>7.1999999999999995E-2</v>
      </c>
      <c r="D91" s="123">
        <v>885</v>
      </c>
      <c r="E91" s="123">
        <v>834</v>
      </c>
      <c r="F91" s="123">
        <v>756</v>
      </c>
      <c r="G91" s="123">
        <v>343</v>
      </c>
      <c r="H91" s="123">
        <v>558</v>
      </c>
      <c r="I91" s="123">
        <v>317</v>
      </c>
      <c r="J91" s="123">
        <v>457</v>
      </c>
      <c r="K91" s="123">
        <v>668</v>
      </c>
      <c r="L91" s="123">
        <v>819</v>
      </c>
      <c r="M91" s="123">
        <v>1253</v>
      </c>
      <c r="N91" s="123">
        <v>1538</v>
      </c>
      <c r="O91" s="123">
        <v>1933</v>
      </c>
      <c r="P91" s="123">
        <v>1760</v>
      </c>
      <c r="Q91" s="123">
        <v>1098</v>
      </c>
      <c r="R91" s="123">
        <v>914</v>
      </c>
      <c r="S91" s="119">
        <f t="shared" si="20"/>
        <v>14133</v>
      </c>
      <c r="T91" s="285"/>
      <c r="U91" s="173"/>
      <c r="V91" s="275"/>
      <c r="W91" s="275"/>
      <c r="X91" s="275"/>
      <c r="Y91" s="275"/>
      <c r="Z91" s="275"/>
      <c r="AA91" s="275"/>
      <c r="AB91" s="275"/>
      <c r="AC91" s="275"/>
      <c r="AD91" s="275"/>
      <c r="AE91" s="275"/>
      <c r="AF91" s="275"/>
      <c r="AG91" s="275"/>
      <c r="AH91" s="275"/>
      <c r="AI91" s="275"/>
      <c r="AJ91" s="275"/>
      <c r="AK91" s="275"/>
      <c r="AL91" s="275"/>
    </row>
    <row r="92" spans="1:38" x14ac:dyDescent="0.25">
      <c r="A92" s="59" t="s">
        <v>426</v>
      </c>
      <c r="B92" s="59"/>
      <c r="C92" s="70">
        <v>0.01</v>
      </c>
      <c r="D92" s="123">
        <v>92</v>
      </c>
      <c r="E92" s="123">
        <v>54</v>
      </c>
      <c r="F92" s="123">
        <v>65</v>
      </c>
      <c r="G92" s="123">
        <v>65</v>
      </c>
      <c r="H92" s="123">
        <v>149</v>
      </c>
      <c r="I92" s="123">
        <v>110</v>
      </c>
      <c r="J92" s="123">
        <v>149</v>
      </c>
      <c r="K92" s="123">
        <v>133</v>
      </c>
      <c r="L92" s="123">
        <v>88</v>
      </c>
      <c r="M92" s="123">
        <v>106</v>
      </c>
      <c r="N92" s="123">
        <v>105</v>
      </c>
      <c r="O92" s="123">
        <v>132</v>
      </c>
      <c r="P92" s="123">
        <v>175</v>
      </c>
      <c r="Q92" s="123">
        <v>152</v>
      </c>
      <c r="R92" s="123">
        <v>80</v>
      </c>
      <c r="S92" s="119">
        <f t="shared" si="20"/>
        <v>1655</v>
      </c>
      <c r="T92" s="285"/>
      <c r="U92" s="173"/>
      <c r="V92" s="275"/>
      <c r="W92" s="275"/>
      <c r="X92" s="275"/>
      <c r="Y92" s="275"/>
      <c r="Z92" s="275"/>
      <c r="AA92" s="275"/>
      <c r="AB92" s="275"/>
      <c r="AC92" s="275"/>
      <c r="AD92" s="275"/>
      <c r="AE92" s="275"/>
      <c r="AF92" s="275"/>
      <c r="AG92" s="275"/>
      <c r="AH92" s="275"/>
      <c r="AI92" s="275"/>
      <c r="AJ92" s="275"/>
      <c r="AK92" s="275"/>
      <c r="AL92" s="275"/>
    </row>
    <row r="93" spans="1:38" x14ac:dyDescent="0.25">
      <c r="A93" s="59" t="s">
        <v>427</v>
      </c>
      <c r="B93" s="59"/>
      <c r="C93" s="70">
        <v>0.01</v>
      </c>
      <c r="D93" s="123">
        <v>991</v>
      </c>
      <c r="E93" s="123">
        <v>887</v>
      </c>
      <c r="F93" s="123">
        <v>948</v>
      </c>
      <c r="G93" s="123">
        <v>925</v>
      </c>
      <c r="H93" s="123">
        <v>2469</v>
      </c>
      <c r="I93" s="123">
        <v>1914</v>
      </c>
      <c r="J93" s="123">
        <v>2369</v>
      </c>
      <c r="K93" s="123">
        <v>1975</v>
      </c>
      <c r="L93" s="123">
        <v>1097</v>
      </c>
      <c r="M93" s="123">
        <v>1150</v>
      </c>
      <c r="N93" s="123">
        <v>1484</v>
      </c>
      <c r="O93" s="123">
        <v>2084</v>
      </c>
      <c r="P93" s="123">
        <v>2642</v>
      </c>
      <c r="Q93" s="123">
        <v>2543</v>
      </c>
      <c r="R93" s="123">
        <v>972</v>
      </c>
      <c r="S93" s="119">
        <f t="shared" si="20"/>
        <v>24450</v>
      </c>
      <c r="T93" s="285"/>
      <c r="U93" s="173"/>
      <c r="V93" s="275"/>
      <c r="W93" s="275"/>
      <c r="X93" s="275"/>
      <c r="Y93" s="275"/>
      <c r="Z93" s="275"/>
      <c r="AA93" s="275"/>
      <c r="AB93" s="275"/>
      <c r="AC93" s="275"/>
      <c r="AD93" s="275"/>
      <c r="AE93" s="275"/>
      <c r="AF93" s="275"/>
      <c r="AG93" s="275"/>
      <c r="AH93" s="275"/>
      <c r="AI93" s="275"/>
      <c r="AJ93" s="275"/>
      <c r="AK93" s="275"/>
      <c r="AL93" s="275"/>
    </row>
    <row r="94" spans="1:38" x14ac:dyDescent="0.25">
      <c r="A94" s="59" t="s">
        <v>428</v>
      </c>
      <c r="B94" s="59"/>
      <c r="C94" s="75">
        <v>0.01</v>
      </c>
      <c r="D94" s="123">
        <v>126</v>
      </c>
      <c r="E94" s="123">
        <v>124</v>
      </c>
      <c r="F94" s="123">
        <v>126</v>
      </c>
      <c r="G94" s="123">
        <v>103</v>
      </c>
      <c r="H94" s="123">
        <v>210</v>
      </c>
      <c r="I94" s="123">
        <v>163</v>
      </c>
      <c r="J94" s="123">
        <v>199</v>
      </c>
      <c r="K94" s="123">
        <v>170</v>
      </c>
      <c r="L94" s="123">
        <v>105</v>
      </c>
      <c r="M94" s="123">
        <v>131</v>
      </c>
      <c r="N94" s="123">
        <v>160</v>
      </c>
      <c r="O94" s="123">
        <v>237</v>
      </c>
      <c r="P94" s="123">
        <v>217</v>
      </c>
      <c r="Q94" s="123">
        <v>222</v>
      </c>
      <c r="R94" s="123">
        <v>123</v>
      </c>
      <c r="S94" s="119">
        <f t="shared" si="20"/>
        <v>2416</v>
      </c>
      <c r="T94" s="285"/>
      <c r="U94" s="173"/>
      <c r="V94" s="275"/>
      <c r="W94" s="275"/>
      <c r="X94" s="275"/>
      <c r="Y94" s="275"/>
      <c r="Z94" s="275"/>
      <c r="AA94" s="275"/>
      <c r="AB94" s="275"/>
      <c r="AC94" s="275"/>
      <c r="AD94" s="275"/>
      <c r="AE94" s="275"/>
      <c r="AF94" s="275"/>
      <c r="AG94" s="275"/>
      <c r="AH94" s="275"/>
      <c r="AI94" s="275"/>
      <c r="AJ94" s="275"/>
      <c r="AK94" s="275"/>
      <c r="AL94" s="275"/>
    </row>
    <row r="95" spans="1:38" ht="15.75" thickBot="1" x14ac:dyDescent="0.3">
      <c r="A95" s="126" t="str">
        <f>'Tabell 3.1'!A75</f>
        <v>Fordelingsnøkkel FO3 Helse og omsorg</v>
      </c>
      <c r="B95" s="21"/>
      <c r="C95" s="76" t="s">
        <v>30</v>
      </c>
      <c r="D95" s="22">
        <f>(D67/$S$67*$C$67+D68/$S$68*$C$68+D69/$S$69*$C$69+D70/$S$70*$C$70+D73/$S$73*$C$73+D74/$S$74*$C$74+D75/$S$75*$C$75+D79/$S$79*$C$79+D82/$S$82*$C$82+D85/$S$85*$C$85+D88/$S$88*$C$88+D91/$S$91*$C$91+D92/$S$92*$C$92+D93/$S$93*$C$93+D94/$S$94*$C$94)*100</f>
        <v>6.1512136163244229</v>
      </c>
      <c r="E95" s="22">
        <f t="shared" ref="E95:R95" si="28">(E67/$S$67*$C$67+E68/$S$68*$C$68+E69/$S$69*$C$69+E70/$S$70*$C$70+E73/$S$73*$C$73+E74/$S$74*$C$74+E75/$S$75*$C$75+E79/$S$79*$C$79+E82/$S$82*$C$82+E85/$S$85*$C$85+E88/$S$88*$C$88+E91/$S$91*$C$91+E92/$S$92*$C$92+E93/$S$93*$C$93+E94/$S$94*$C$94)*100</f>
        <v>5.5662908297894473</v>
      </c>
      <c r="F95" s="22">
        <f t="shared" si="28"/>
        <v>5.0746778774094778</v>
      </c>
      <c r="G95" s="22">
        <f t="shared" si="28"/>
        <v>3.7150974984024998</v>
      </c>
      <c r="H95" s="22">
        <f t="shared" si="28"/>
        <v>7.4346894913620316</v>
      </c>
      <c r="I95" s="22">
        <f t="shared" si="28"/>
        <v>5.5322469448873699</v>
      </c>
      <c r="J95" s="22">
        <f t="shared" si="28"/>
        <v>7.4911818548372286</v>
      </c>
      <c r="K95" s="22">
        <f t="shared" si="28"/>
        <v>7.3298682127472885</v>
      </c>
      <c r="L95" s="22">
        <f t="shared" si="28"/>
        <v>5.1875208314930106</v>
      </c>
      <c r="M95" s="22">
        <f t="shared" si="28"/>
        <v>5.7603602836242036</v>
      </c>
      <c r="N95" s="22">
        <f t="shared" si="28"/>
        <v>6.1738076906203077</v>
      </c>
      <c r="O95" s="22">
        <f t="shared" si="28"/>
        <v>9.5981244388765532</v>
      </c>
      <c r="P95" s="22">
        <f t="shared" si="28"/>
        <v>10.151772515737415</v>
      </c>
      <c r="Q95" s="22">
        <f t="shared" si="28"/>
        <v>9.006923332325993</v>
      </c>
      <c r="R95" s="22">
        <f t="shared" si="28"/>
        <v>5.8262245815627471</v>
      </c>
      <c r="S95" s="22">
        <f>SUM(D95:R95)</f>
        <v>100</v>
      </c>
      <c r="U95" s="173"/>
      <c r="V95" s="275"/>
      <c r="W95" s="275"/>
      <c r="X95" s="275"/>
      <c r="Y95" s="275"/>
      <c r="Z95" s="275"/>
      <c r="AA95" s="275"/>
      <c r="AB95" s="275"/>
      <c r="AC95" s="275"/>
      <c r="AD95" s="275"/>
      <c r="AE95" s="275"/>
      <c r="AF95" s="275"/>
      <c r="AG95" s="275"/>
      <c r="AH95" s="275"/>
      <c r="AI95" s="275"/>
      <c r="AJ95" s="275"/>
      <c r="AK95" s="275"/>
      <c r="AL95" s="275"/>
    </row>
    <row r="96" spans="1:38" ht="14.25" customHeight="1" thickBot="1" x14ac:dyDescent="0.3">
      <c r="A96" s="29"/>
      <c r="B96" s="29"/>
      <c r="C96" s="72"/>
      <c r="D96" s="29"/>
      <c r="E96" s="29"/>
      <c r="F96" s="29"/>
      <c r="G96" s="29"/>
      <c r="H96" s="29"/>
      <c r="I96" s="29"/>
      <c r="J96" s="29"/>
      <c r="K96" s="29"/>
      <c r="L96" s="29"/>
      <c r="M96" s="29"/>
      <c r="N96" s="29"/>
      <c r="O96" s="29"/>
      <c r="P96" s="29"/>
      <c r="Q96" s="29"/>
      <c r="R96" s="29"/>
      <c r="S96" s="29"/>
      <c r="U96" s="173"/>
      <c r="X96" s="275"/>
      <c r="Y96" s="275"/>
      <c r="Z96" s="275"/>
      <c r="AA96" s="275"/>
      <c r="AB96" s="275"/>
      <c r="AC96" s="275"/>
      <c r="AD96" s="275"/>
      <c r="AE96" s="275"/>
      <c r="AF96" s="275"/>
      <c r="AG96" s="275"/>
      <c r="AH96" s="275"/>
      <c r="AI96" s="275"/>
      <c r="AJ96" s="275"/>
      <c r="AK96" s="275"/>
      <c r="AL96" s="275"/>
    </row>
    <row r="97" spans="1:38" x14ac:dyDescent="0.25">
      <c r="A97" s="108" t="s">
        <v>41</v>
      </c>
      <c r="B97" s="14"/>
      <c r="C97" s="77"/>
      <c r="D97" s="10"/>
      <c r="E97" s="10"/>
      <c r="F97" s="10"/>
      <c r="G97" s="10"/>
      <c r="H97" s="10"/>
      <c r="I97" s="10"/>
      <c r="J97" s="10"/>
      <c r="K97" s="10"/>
      <c r="L97" s="10"/>
      <c r="M97" s="10"/>
      <c r="N97" s="10"/>
      <c r="O97" s="10"/>
      <c r="P97" s="10"/>
      <c r="Q97" s="10"/>
      <c r="R97" s="10"/>
      <c r="S97" s="10"/>
      <c r="U97" s="401"/>
      <c r="X97" s="275"/>
      <c r="Y97" s="275"/>
      <c r="Z97" s="275"/>
      <c r="AA97" s="275"/>
      <c r="AB97" s="275"/>
      <c r="AC97" s="275"/>
      <c r="AD97" s="275"/>
      <c r="AE97" s="275"/>
      <c r="AF97" s="275"/>
      <c r="AG97" s="275"/>
      <c r="AH97" s="275"/>
      <c r="AI97" s="275"/>
      <c r="AJ97" s="275"/>
      <c r="AK97" s="275"/>
      <c r="AL97" s="275"/>
    </row>
    <row r="98" spans="1:38" x14ac:dyDescent="0.25">
      <c r="A98" s="59" t="s">
        <v>429</v>
      </c>
      <c r="B98" s="59"/>
      <c r="C98" s="70">
        <v>0.22</v>
      </c>
      <c r="D98" s="323">
        <v>2631</v>
      </c>
      <c r="E98" s="323">
        <v>2083</v>
      </c>
      <c r="F98" s="323">
        <v>1308</v>
      </c>
      <c r="G98" s="323">
        <v>1033</v>
      </c>
      <c r="H98" s="323">
        <v>1270</v>
      </c>
      <c r="I98" s="323">
        <v>322</v>
      </c>
      <c r="J98" s="323">
        <v>558</v>
      </c>
      <c r="K98" s="323">
        <v>619</v>
      </c>
      <c r="L98" s="323">
        <v>1148</v>
      </c>
      <c r="M98" s="323">
        <v>1246</v>
      </c>
      <c r="N98" s="323">
        <v>1706</v>
      </c>
      <c r="O98" s="323">
        <v>2035</v>
      </c>
      <c r="P98" s="323">
        <v>1035</v>
      </c>
      <c r="Q98" s="323">
        <v>792</v>
      </c>
      <c r="R98" s="323">
        <v>1687</v>
      </c>
      <c r="S98" s="124">
        <f>SUM(D98:R98)</f>
        <v>19473</v>
      </c>
      <c r="T98" s="285"/>
      <c r="V98" s="275"/>
      <c r="W98" s="275"/>
      <c r="X98" s="275"/>
      <c r="Y98" s="275"/>
      <c r="Z98" s="275"/>
      <c r="AA98" s="275"/>
      <c r="AB98" s="275"/>
      <c r="AC98" s="275"/>
      <c r="AD98" s="275"/>
      <c r="AE98" s="275"/>
      <c r="AF98" s="275"/>
      <c r="AG98" s="275"/>
      <c r="AH98" s="275"/>
      <c r="AI98" s="275"/>
      <c r="AJ98" s="275"/>
      <c r="AK98" s="275"/>
      <c r="AL98" s="275"/>
    </row>
    <row r="99" spans="1:38" x14ac:dyDescent="0.25">
      <c r="A99" s="59" t="s">
        <v>186</v>
      </c>
      <c r="B99" s="59"/>
      <c r="C99" s="70">
        <v>0.18</v>
      </c>
      <c r="D99" s="323">
        <v>3661</v>
      </c>
      <c r="E99" s="323">
        <v>2120</v>
      </c>
      <c r="F99" s="323">
        <v>1428</v>
      </c>
      <c r="G99" s="323">
        <v>824</v>
      </c>
      <c r="H99" s="323">
        <v>762</v>
      </c>
      <c r="I99" s="323">
        <v>295</v>
      </c>
      <c r="J99" s="323">
        <v>442</v>
      </c>
      <c r="K99" s="323">
        <v>581</v>
      </c>
      <c r="L99" s="323">
        <v>2142</v>
      </c>
      <c r="M99" s="323">
        <v>1988</v>
      </c>
      <c r="N99" s="323">
        <v>3299</v>
      </c>
      <c r="O99" s="323">
        <v>3841</v>
      </c>
      <c r="P99" s="323">
        <v>1622</v>
      </c>
      <c r="Q99" s="323">
        <v>732</v>
      </c>
      <c r="R99" s="323">
        <v>3693</v>
      </c>
      <c r="S99" s="124">
        <f t="shared" ref="S99:S107" si="29">SUM(D99:R99)</f>
        <v>27430</v>
      </c>
      <c r="T99" s="285"/>
      <c r="V99" s="275"/>
      <c r="W99" s="275"/>
      <c r="X99" s="275"/>
      <c r="Y99" s="275"/>
      <c r="Z99" s="275"/>
      <c r="AA99" s="275"/>
      <c r="AB99" s="275"/>
      <c r="AC99" s="275"/>
      <c r="AD99" s="275"/>
      <c r="AE99" s="275"/>
      <c r="AF99" s="275"/>
      <c r="AG99" s="275"/>
      <c r="AH99" s="275"/>
      <c r="AI99" s="275"/>
      <c r="AJ99" s="275"/>
      <c r="AK99" s="275"/>
      <c r="AL99" s="275"/>
    </row>
    <row r="100" spans="1:38" x14ac:dyDescent="0.25">
      <c r="A100" s="59" t="s">
        <v>430</v>
      </c>
      <c r="B100" s="59"/>
      <c r="C100" s="70">
        <v>0.18</v>
      </c>
      <c r="D100" s="323">
        <v>9787</v>
      </c>
      <c r="E100" s="323">
        <v>8711</v>
      </c>
      <c r="F100" s="323">
        <v>4657</v>
      </c>
      <c r="G100" s="323">
        <v>4110</v>
      </c>
      <c r="H100" s="323">
        <v>5576</v>
      </c>
      <c r="I100" s="323">
        <v>2240</v>
      </c>
      <c r="J100" s="323">
        <v>2786</v>
      </c>
      <c r="K100" s="323">
        <v>3790</v>
      </c>
      <c r="L100" s="323">
        <v>6432</v>
      </c>
      <c r="M100" s="323">
        <v>6830</v>
      </c>
      <c r="N100" s="323">
        <v>8653</v>
      </c>
      <c r="O100" s="323">
        <v>12604</v>
      </c>
      <c r="P100" s="323">
        <v>5564</v>
      </c>
      <c r="Q100" s="323">
        <v>3169</v>
      </c>
      <c r="R100" s="323">
        <v>9336</v>
      </c>
      <c r="S100" s="124">
        <f t="shared" si="29"/>
        <v>94245</v>
      </c>
      <c r="T100" s="285"/>
      <c r="V100" s="275"/>
      <c r="W100" s="275"/>
      <c r="X100" s="275"/>
      <c r="Y100" s="275"/>
      <c r="Z100" s="275"/>
      <c r="AA100" s="275"/>
      <c r="AB100" s="275"/>
      <c r="AC100" s="275"/>
      <c r="AD100" s="275"/>
      <c r="AE100" s="275"/>
      <c r="AF100" s="275"/>
      <c r="AG100" s="275"/>
      <c r="AH100" s="275"/>
      <c r="AI100" s="275"/>
      <c r="AJ100" s="275"/>
      <c r="AK100" s="275"/>
      <c r="AL100" s="275"/>
    </row>
    <row r="101" spans="1:38" x14ac:dyDescent="0.25">
      <c r="A101" s="59" t="s">
        <v>431</v>
      </c>
      <c r="B101" s="59"/>
      <c r="C101" s="70">
        <v>0.04</v>
      </c>
      <c r="D101" s="323">
        <v>1172</v>
      </c>
      <c r="E101" s="323">
        <v>866</v>
      </c>
      <c r="F101" s="323">
        <v>501</v>
      </c>
      <c r="G101" s="323">
        <v>353</v>
      </c>
      <c r="H101" s="323">
        <v>442</v>
      </c>
      <c r="I101" s="323">
        <v>165</v>
      </c>
      <c r="J101" s="323">
        <v>257</v>
      </c>
      <c r="K101" s="323">
        <v>323</v>
      </c>
      <c r="L101" s="323">
        <v>683</v>
      </c>
      <c r="M101" s="323">
        <v>589</v>
      </c>
      <c r="N101" s="323">
        <v>866</v>
      </c>
      <c r="O101" s="323">
        <v>1101</v>
      </c>
      <c r="P101" s="323">
        <v>569</v>
      </c>
      <c r="Q101" s="323">
        <v>363</v>
      </c>
      <c r="R101" s="323">
        <v>1078</v>
      </c>
      <c r="S101" s="124">
        <f t="shared" si="29"/>
        <v>9328</v>
      </c>
      <c r="T101" s="285"/>
      <c r="V101" s="275"/>
      <c r="W101" s="275"/>
      <c r="X101" s="275"/>
      <c r="Y101" s="275"/>
      <c r="Z101" s="275"/>
      <c r="AA101" s="275"/>
      <c r="AB101" s="275"/>
      <c r="AC101" s="275"/>
      <c r="AD101" s="275"/>
      <c r="AE101" s="275"/>
      <c r="AF101" s="275"/>
      <c r="AG101" s="275"/>
      <c r="AH101" s="275"/>
      <c r="AI101" s="275"/>
      <c r="AJ101" s="275"/>
      <c r="AK101" s="275"/>
      <c r="AL101" s="275"/>
    </row>
    <row r="102" spans="1:38" x14ac:dyDescent="0.25">
      <c r="A102" s="59" t="s">
        <v>432</v>
      </c>
      <c r="B102" s="59"/>
      <c r="C102" s="70">
        <v>0.02</v>
      </c>
      <c r="D102" s="323">
        <v>1903</v>
      </c>
      <c r="E102" s="323">
        <v>1464</v>
      </c>
      <c r="F102" s="323">
        <v>2304</v>
      </c>
      <c r="G102" s="323">
        <v>726</v>
      </c>
      <c r="H102" s="323">
        <v>728</v>
      </c>
      <c r="I102" s="323">
        <v>250</v>
      </c>
      <c r="J102" s="323">
        <v>436</v>
      </c>
      <c r="K102" s="323">
        <v>539</v>
      </c>
      <c r="L102" s="323">
        <v>350</v>
      </c>
      <c r="M102" s="323">
        <v>617</v>
      </c>
      <c r="N102" s="323">
        <v>588</v>
      </c>
      <c r="O102" s="323">
        <v>850</v>
      </c>
      <c r="P102" s="323">
        <v>859</v>
      </c>
      <c r="Q102" s="323">
        <v>536</v>
      </c>
      <c r="R102" s="323">
        <v>570</v>
      </c>
      <c r="S102" s="124">
        <f t="shared" si="29"/>
        <v>12720</v>
      </c>
      <c r="T102" s="285"/>
      <c r="V102" s="275"/>
      <c r="W102" s="275"/>
      <c r="X102" s="275"/>
      <c r="Y102" s="275"/>
      <c r="Z102" s="275"/>
      <c r="AA102" s="275"/>
      <c r="AB102" s="275"/>
      <c r="AC102" s="275"/>
      <c r="AD102" s="275"/>
      <c r="AE102" s="275"/>
      <c r="AF102" s="275"/>
      <c r="AG102" s="275"/>
      <c r="AH102" s="275"/>
      <c r="AI102" s="275"/>
      <c r="AJ102" s="275"/>
      <c r="AK102" s="275"/>
      <c r="AL102" s="275"/>
    </row>
    <row r="103" spans="1:38" ht="15.75" customHeight="1" x14ac:dyDescent="0.25">
      <c r="A103" s="59" t="s">
        <v>433</v>
      </c>
      <c r="B103" s="59"/>
      <c r="C103" s="70">
        <v>0.15</v>
      </c>
      <c r="D103" s="323">
        <v>267</v>
      </c>
      <c r="E103" s="323">
        <v>277</v>
      </c>
      <c r="F103" s="323">
        <v>179</v>
      </c>
      <c r="G103" s="323">
        <v>145</v>
      </c>
      <c r="H103" s="323">
        <v>197</v>
      </c>
      <c r="I103" s="323">
        <v>127</v>
      </c>
      <c r="J103" s="323">
        <v>159</v>
      </c>
      <c r="K103" s="323">
        <v>187</v>
      </c>
      <c r="L103" s="323">
        <v>164</v>
      </c>
      <c r="M103" s="323">
        <v>109</v>
      </c>
      <c r="N103" s="323">
        <v>140</v>
      </c>
      <c r="O103" s="323">
        <v>218</v>
      </c>
      <c r="P103" s="323">
        <v>146</v>
      </c>
      <c r="Q103" s="323">
        <v>160</v>
      </c>
      <c r="R103" s="323">
        <v>158</v>
      </c>
      <c r="S103" s="124">
        <f t="shared" si="29"/>
        <v>2633</v>
      </c>
      <c r="T103" s="285"/>
      <c r="V103" s="275"/>
      <c r="W103" s="275"/>
      <c r="X103" s="275"/>
      <c r="Y103" s="275"/>
      <c r="Z103" s="275"/>
      <c r="AA103" s="275"/>
      <c r="AB103" s="275"/>
      <c r="AC103" s="275"/>
      <c r="AD103" s="275"/>
      <c r="AE103" s="275"/>
      <c r="AF103" s="275"/>
      <c r="AG103" s="275"/>
      <c r="AH103" s="275"/>
      <c r="AI103" s="275"/>
      <c r="AJ103" s="275"/>
      <c r="AK103" s="275"/>
      <c r="AL103" s="275"/>
    </row>
    <row r="104" spans="1:38" x14ac:dyDescent="0.25">
      <c r="A104" s="59" t="s">
        <v>434</v>
      </c>
      <c r="B104" s="59"/>
      <c r="C104" s="70">
        <v>0.06</v>
      </c>
      <c r="D104" s="323">
        <v>2765</v>
      </c>
      <c r="E104" s="323">
        <v>2789</v>
      </c>
      <c r="F104" s="323">
        <v>1660</v>
      </c>
      <c r="G104" s="323">
        <v>1518</v>
      </c>
      <c r="H104" s="323">
        <v>1925</v>
      </c>
      <c r="I104" s="323">
        <v>537</v>
      </c>
      <c r="J104" s="323">
        <v>817</v>
      </c>
      <c r="K104" s="323">
        <v>925</v>
      </c>
      <c r="L104" s="323">
        <v>1257</v>
      </c>
      <c r="M104" s="323">
        <v>1405</v>
      </c>
      <c r="N104" s="323">
        <v>1693</v>
      </c>
      <c r="O104" s="323">
        <v>2625</v>
      </c>
      <c r="P104" s="323">
        <v>1417</v>
      </c>
      <c r="Q104" s="323">
        <v>1161</v>
      </c>
      <c r="R104" s="323">
        <v>1939</v>
      </c>
      <c r="S104" s="124">
        <f t="shared" si="29"/>
        <v>24433</v>
      </c>
      <c r="T104" s="285"/>
      <c r="V104" s="275"/>
      <c r="W104" s="275"/>
      <c r="X104" s="275"/>
      <c r="Y104" s="275"/>
      <c r="Z104" s="275"/>
      <c r="AA104" s="275"/>
      <c r="AB104" s="275"/>
      <c r="AC104" s="275"/>
      <c r="AD104" s="275"/>
      <c r="AE104" s="275"/>
      <c r="AF104" s="275"/>
      <c r="AG104" s="275"/>
      <c r="AH104" s="275"/>
      <c r="AI104" s="275"/>
      <c r="AJ104" s="275"/>
      <c r="AK104" s="275"/>
      <c r="AL104" s="275"/>
    </row>
    <row r="105" spans="1:38" x14ac:dyDescent="0.25">
      <c r="A105" s="59" t="s">
        <v>435</v>
      </c>
      <c r="B105" s="59"/>
      <c r="C105" s="70">
        <v>0.11000000000000001</v>
      </c>
      <c r="D105" s="323">
        <v>359</v>
      </c>
      <c r="E105" s="323">
        <v>388</v>
      </c>
      <c r="F105" s="323">
        <v>210</v>
      </c>
      <c r="G105" s="323">
        <v>290</v>
      </c>
      <c r="H105" s="323">
        <v>366</v>
      </c>
      <c r="I105" s="323">
        <v>98</v>
      </c>
      <c r="J105" s="323">
        <v>114</v>
      </c>
      <c r="K105" s="323">
        <v>124</v>
      </c>
      <c r="L105" s="323">
        <v>180</v>
      </c>
      <c r="M105" s="323">
        <v>134</v>
      </c>
      <c r="N105" s="323">
        <v>110</v>
      </c>
      <c r="O105" s="323">
        <v>173</v>
      </c>
      <c r="P105" s="323">
        <v>146</v>
      </c>
      <c r="Q105" s="323">
        <v>150</v>
      </c>
      <c r="R105" s="323">
        <v>121</v>
      </c>
      <c r="S105" s="124">
        <f t="shared" si="29"/>
        <v>2963</v>
      </c>
      <c r="T105" s="285"/>
      <c r="V105" s="275"/>
      <c r="W105" s="275"/>
      <c r="X105" s="275"/>
      <c r="Y105" s="275"/>
      <c r="Z105" s="275"/>
      <c r="AA105" s="275"/>
      <c r="AB105" s="275"/>
      <c r="AC105" s="275"/>
      <c r="AD105" s="275"/>
      <c r="AE105" s="275"/>
      <c r="AF105" s="275"/>
      <c r="AG105" s="275"/>
      <c r="AH105" s="275"/>
      <c r="AI105" s="275"/>
      <c r="AJ105" s="275"/>
      <c r="AK105" s="275"/>
      <c r="AL105" s="275"/>
    </row>
    <row r="106" spans="1:38" x14ac:dyDescent="0.25">
      <c r="A106" s="59" t="s">
        <v>436</v>
      </c>
      <c r="B106" s="59"/>
      <c r="C106" s="132">
        <v>0.04</v>
      </c>
      <c r="D106" s="323">
        <v>144.99999999999997</v>
      </c>
      <c r="E106" s="323">
        <v>71</v>
      </c>
      <c r="F106" s="323">
        <v>50</v>
      </c>
      <c r="G106" s="323">
        <v>28.999999999999996</v>
      </c>
      <c r="H106" s="323">
        <v>28.000000000000004</v>
      </c>
      <c r="I106" s="323">
        <v>11</v>
      </c>
      <c r="J106" s="323">
        <v>18.000000000000004</v>
      </c>
      <c r="K106" s="323">
        <v>20</v>
      </c>
      <c r="L106" s="323">
        <v>69.000000000000014</v>
      </c>
      <c r="M106" s="323">
        <v>41</v>
      </c>
      <c r="N106" s="323">
        <v>62</v>
      </c>
      <c r="O106" s="323">
        <v>92</v>
      </c>
      <c r="P106" s="323">
        <v>51.999999999999993</v>
      </c>
      <c r="Q106" s="323">
        <v>33</v>
      </c>
      <c r="R106" s="323">
        <v>109.99999999999999</v>
      </c>
      <c r="S106" s="124">
        <f t="shared" si="29"/>
        <v>831</v>
      </c>
      <c r="T106" s="285"/>
      <c r="V106" s="275"/>
      <c r="W106" s="275"/>
      <c r="X106" s="275"/>
      <c r="Y106" s="275"/>
      <c r="Z106" s="275"/>
      <c r="AA106" s="275"/>
      <c r="AB106" s="275"/>
      <c r="AC106" s="275"/>
      <c r="AD106" s="275"/>
      <c r="AE106" s="275"/>
      <c r="AF106" s="275"/>
      <c r="AG106" s="275"/>
      <c r="AH106" s="275"/>
      <c r="AI106" s="275"/>
      <c r="AJ106" s="275"/>
      <c r="AK106" s="275"/>
      <c r="AL106" s="275"/>
    </row>
    <row r="107" spans="1:38" ht="15.75" thickBot="1" x14ac:dyDescent="0.3">
      <c r="A107" s="127" t="str">
        <f>'Tabell 3.1'!A90</f>
        <v>Fordelingsnøkkel FO4A Sosiale tjenester</v>
      </c>
      <c r="B107" s="23"/>
      <c r="C107" s="78" t="s">
        <v>30</v>
      </c>
      <c r="D107" s="11">
        <f>(D98/$S$98*$C$98+D99/$S$99*$C$99+D100/$S$100*$C$100+D101/$S$101*$C$101+D102/$S$102*$C$102+D103/$S$103*$C$103+D104/$S$104*$C$104+D105/$S$105*$C$105+D106/$S$106*$C$106)*100</f>
        <v>12.276654100893712</v>
      </c>
      <c r="E107" s="11">
        <f t="shared" ref="E107:R107" si="30">(E98/$S$98*$C$98+E99/$S$99*$C$99+E100/$S$100*$C$100+E101/$S$101*$C$101+E102/$S$102*$C$102+E103/$S$103*$C$103+E104/$S$104*$C$104+E105/$S$105*$C$105+E106/$S$106*$C$106)*100</f>
        <v>10.054888661733486</v>
      </c>
      <c r="F107" s="11">
        <f t="shared" si="30"/>
        <v>6.3290473923881274</v>
      </c>
      <c r="G107" s="11">
        <f t="shared" si="30"/>
        <v>5.1733029929646142</v>
      </c>
      <c r="H107" s="11">
        <f t="shared" si="30"/>
        <v>6.3923655491942348</v>
      </c>
      <c r="I107" s="11">
        <f t="shared" si="30"/>
        <v>2.3674022625698106</v>
      </c>
      <c r="J107" s="11">
        <f t="shared" si="30"/>
        <v>3.2476239882301985</v>
      </c>
      <c r="K107" s="11">
        <f t="shared" si="30"/>
        <v>3.8767931702582756</v>
      </c>
      <c r="L107" s="11">
        <f t="shared" si="30"/>
        <v>6.5223084000989582</v>
      </c>
      <c r="M107" s="11">
        <f t="shared" si="30"/>
        <v>6.0271188390885655</v>
      </c>
      <c r="N107" s="11">
        <f t="shared" si="30"/>
        <v>8.1288245525231364</v>
      </c>
      <c r="O107" s="11">
        <f t="shared" si="30"/>
        <v>10.804281922044174</v>
      </c>
      <c r="P107" s="11">
        <f t="shared" si="30"/>
        <v>5.647471872007678</v>
      </c>
      <c r="Q107" s="11">
        <f t="shared" si="30"/>
        <v>4.1326435398891883</v>
      </c>
      <c r="R107" s="11">
        <f t="shared" si="30"/>
        <v>9.0192727561158428</v>
      </c>
      <c r="S107" s="11">
        <f t="shared" si="29"/>
        <v>100</v>
      </c>
      <c r="V107" s="275"/>
      <c r="W107" s="275"/>
      <c r="X107" s="275"/>
      <c r="Y107" s="275"/>
      <c r="Z107" s="275"/>
      <c r="AA107" s="275"/>
      <c r="AB107" s="275"/>
      <c r="AC107" s="275"/>
      <c r="AD107" s="275"/>
      <c r="AE107" s="275"/>
      <c r="AF107" s="275"/>
      <c r="AG107" s="275"/>
      <c r="AH107" s="275"/>
      <c r="AI107" s="275"/>
      <c r="AJ107" s="275"/>
      <c r="AK107" s="275"/>
      <c r="AL107" s="275"/>
    </row>
    <row r="108" spans="1:38" ht="14.25" customHeight="1" thickBot="1" x14ac:dyDescent="0.3">
      <c r="A108" s="66"/>
      <c r="B108" s="66"/>
      <c r="C108" s="79"/>
      <c r="D108" s="67"/>
      <c r="E108" s="67"/>
      <c r="F108" s="67"/>
      <c r="G108" s="67"/>
      <c r="H108" s="67"/>
      <c r="I108" s="67"/>
      <c r="J108" s="67"/>
      <c r="K108" s="67"/>
      <c r="L108" s="67"/>
      <c r="M108" s="67"/>
      <c r="N108" s="67"/>
      <c r="O108" s="67"/>
      <c r="P108" s="67"/>
      <c r="Q108" s="67"/>
      <c r="R108" s="67"/>
      <c r="S108" s="67"/>
      <c r="U108" s="32"/>
      <c r="V108" s="275"/>
      <c r="W108" s="275"/>
      <c r="X108" s="275"/>
      <c r="Y108" s="275"/>
      <c r="Z108" s="275"/>
      <c r="AA108" s="275"/>
      <c r="AB108" s="275"/>
      <c r="AC108" s="275"/>
      <c r="AD108" s="275"/>
      <c r="AE108" s="275"/>
      <c r="AF108" s="275"/>
      <c r="AG108" s="275"/>
      <c r="AH108" s="275"/>
      <c r="AI108" s="275"/>
      <c r="AJ108" s="275"/>
    </row>
    <row r="109" spans="1:38" x14ac:dyDescent="0.25">
      <c r="A109" s="108" t="str">
        <f>'Tabell 3.1'!A92</f>
        <v>FO4B Kvalifiseringsprogram (KVP) og FO4C Økonomisk sosialhjelp</v>
      </c>
      <c r="B109" s="14"/>
      <c r="C109" s="77"/>
      <c r="D109" s="10"/>
      <c r="E109" s="10"/>
      <c r="F109" s="10"/>
      <c r="G109" s="10"/>
      <c r="H109" s="10"/>
      <c r="I109" s="10"/>
      <c r="J109" s="10"/>
      <c r="K109" s="10"/>
      <c r="L109" s="10"/>
      <c r="M109" s="10"/>
      <c r="N109" s="10"/>
      <c r="O109" s="10"/>
      <c r="P109" s="10"/>
      <c r="Q109" s="10"/>
      <c r="R109" s="10"/>
      <c r="S109" s="10"/>
      <c r="V109" s="275"/>
      <c r="W109" s="275"/>
      <c r="X109" s="275"/>
      <c r="Y109" s="275"/>
      <c r="Z109" s="275"/>
      <c r="AA109" s="275"/>
      <c r="AB109" s="275"/>
      <c r="AC109" s="275"/>
      <c r="AD109" s="275"/>
      <c r="AE109" s="275"/>
      <c r="AF109" s="275"/>
      <c r="AG109" s="275"/>
      <c r="AH109" s="275"/>
      <c r="AI109" s="275"/>
      <c r="AJ109" s="275"/>
    </row>
    <row r="110" spans="1:38" x14ac:dyDescent="0.25">
      <c r="A110" s="59" t="s">
        <v>179</v>
      </c>
      <c r="B110" s="59"/>
      <c r="C110" s="70">
        <v>0.25</v>
      </c>
      <c r="D110" s="124">
        <f t="shared" ref="D110:R110" si="31">D111*D112*D113</f>
        <v>38749.47507653886</v>
      </c>
      <c r="E110" s="124">
        <f t="shared" si="31"/>
        <v>46175.001064937242</v>
      </c>
      <c r="F110" s="124">
        <f t="shared" si="31"/>
        <v>29742.069269542804</v>
      </c>
      <c r="G110" s="124">
        <f t="shared" si="31"/>
        <v>30509.093720870558</v>
      </c>
      <c r="H110" s="124">
        <f t="shared" si="31"/>
        <v>23218.767440077641</v>
      </c>
      <c r="I110" s="124">
        <f t="shared" si="31"/>
        <v>2362.5600565642158</v>
      </c>
      <c r="J110" s="124">
        <f t="shared" si="31"/>
        <v>3117.8717997230547</v>
      </c>
      <c r="K110" s="124">
        <f t="shared" si="31"/>
        <v>5251.802582346716</v>
      </c>
      <c r="L110" s="124">
        <f t="shared" si="31"/>
        <v>11308.42179733762</v>
      </c>
      <c r="M110" s="124">
        <f t="shared" si="31"/>
        <v>11576.045901733398</v>
      </c>
      <c r="N110" s="124">
        <f t="shared" si="31"/>
        <v>11579.706803999434</v>
      </c>
      <c r="O110" s="124">
        <f t="shared" si="31"/>
        <v>17638.763481892871</v>
      </c>
      <c r="P110" s="124">
        <f t="shared" si="31"/>
        <v>7197.6069975400596</v>
      </c>
      <c r="Q110" s="124">
        <f t="shared" si="31"/>
        <v>4500.4934211112786</v>
      </c>
      <c r="R110" s="124">
        <f t="shared" si="31"/>
        <v>10666.319670863606</v>
      </c>
      <c r="S110" s="124">
        <f>SUM(D110:R110)</f>
        <v>253593.99908507933</v>
      </c>
      <c r="T110" s="285"/>
      <c r="V110" s="275"/>
      <c r="W110" s="275"/>
      <c r="X110" s="275"/>
      <c r="Y110" s="275"/>
      <c r="Z110" s="275"/>
      <c r="AA110" s="275"/>
      <c r="AB110" s="275"/>
      <c r="AC110" s="275"/>
      <c r="AD110" s="275"/>
      <c r="AE110" s="275"/>
      <c r="AF110" s="275"/>
      <c r="AG110" s="275"/>
      <c r="AH110" s="275"/>
      <c r="AI110" s="275"/>
      <c r="AJ110" s="275"/>
      <c r="AK110" s="275"/>
      <c r="AL110" s="275"/>
    </row>
    <row r="111" spans="1:38" x14ac:dyDescent="0.25">
      <c r="A111" s="59" t="s">
        <v>437</v>
      </c>
      <c r="B111" s="59"/>
      <c r="C111" s="70" t="s">
        <v>30</v>
      </c>
      <c r="D111" s="323">
        <v>25848</v>
      </c>
      <c r="E111" s="323">
        <v>32059</v>
      </c>
      <c r="F111" s="323">
        <v>23512</v>
      </c>
      <c r="G111" s="323">
        <v>21820</v>
      </c>
      <c r="H111" s="323">
        <v>26729</v>
      </c>
      <c r="I111" s="323">
        <v>8007</v>
      </c>
      <c r="J111" s="323">
        <v>11563</v>
      </c>
      <c r="K111" s="323">
        <v>15684</v>
      </c>
      <c r="L111" s="323">
        <v>9457</v>
      </c>
      <c r="M111" s="323">
        <v>7345</v>
      </c>
      <c r="N111" s="323">
        <v>6988</v>
      </c>
      <c r="O111" s="323">
        <v>12738</v>
      </c>
      <c r="P111" s="323">
        <v>13316</v>
      </c>
      <c r="Q111" s="323">
        <v>13105</v>
      </c>
      <c r="R111" s="323">
        <v>8863</v>
      </c>
      <c r="S111" s="124">
        <f t="shared" ref="S111:S122" si="32">SUM(D111:R111)</f>
        <v>237034</v>
      </c>
      <c r="T111" s="285"/>
      <c r="V111" s="275"/>
      <c r="W111" s="275"/>
      <c r="X111" s="275"/>
      <c r="Y111" s="275"/>
      <c r="Z111" s="275"/>
      <c r="AA111" s="275"/>
      <c r="AB111" s="275"/>
      <c r="AC111" s="275"/>
      <c r="AD111" s="275"/>
      <c r="AE111" s="275"/>
      <c r="AF111" s="275"/>
      <c r="AG111" s="275"/>
      <c r="AH111" s="275"/>
      <c r="AI111" s="275"/>
      <c r="AJ111" s="275"/>
      <c r="AK111" s="275"/>
      <c r="AL111" s="275"/>
    </row>
    <row r="112" spans="1:38" x14ac:dyDescent="0.25">
      <c r="A112" s="59" t="s">
        <v>438</v>
      </c>
      <c r="B112" s="59"/>
      <c r="C112" s="70" t="s">
        <v>30</v>
      </c>
      <c r="D112" s="326">
        <v>1.2198568246000052</v>
      </c>
      <c r="E112" s="326">
        <v>0.99809675849795598</v>
      </c>
      <c r="F112" s="326">
        <v>0.92287682573328478</v>
      </c>
      <c r="G112" s="326">
        <v>0.77667940089308751</v>
      </c>
      <c r="H112" s="326">
        <v>0.65035916350290013</v>
      </c>
      <c r="I112" s="326">
        <v>0.391024197196706</v>
      </c>
      <c r="J112" s="326">
        <v>0.38674736001703219</v>
      </c>
      <c r="K112" s="326">
        <v>0.3939932621206666</v>
      </c>
      <c r="L112" s="326">
        <v>1.2282737573597886</v>
      </c>
      <c r="M112" s="326">
        <v>1.8555260119756423</v>
      </c>
      <c r="N112" s="326">
        <v>2.19436614224144</v>
      </c>
      <c r="O112" s="326">
        <v>1.7664217449155877</v>
      </c>
      <c r="P112" s="326">
        <v>0.87912527648751149</v>
      </c>
      <c r="Q112" s="326">
        <v>0.56130582505483373</v>
      </c>
      <c r="R112" s="326">
        <v>1.7140736189208146</v>
      </c>
      <c r="S112" s="125">
        <v>1</v>
      </c>
      <c r="T112" s="285"/>
      <c r="V112" s="275"/>
      <c r="W112" s="275"/>
      <c r="X112" s="275"/>
      <c r="Y112" s="275"/>
      <c r="Z112" s="275"/>
      <c r="AA112" s="275"/>
      <c r="AB112" s="275"/>
      <c r="AC112" s="275"/>
      <c r="AD112" s="275"/>
      <c r="AE112" s="275"/>
      <c r="AF112" s="275"/>
      <c r="AG112" s="275"/>
      <c r="AH112" s="275"/>
      <c r="AI112" s="275"/>
      <c r="AJ112" s="275"/>
      <c r="AK112" s="275"/>
      <c r="AL112" s="275"/>
    </row>
    <row r="113" spans="1:38" x14ac:dyDescent="0.25">
      <c r="A113" s="59" t="s">
        <v>439</v>
      </c>
      <c r="B113" s="59"/>
      <c r="C113" s="70" t="s">
        <v>30</v>
      </c>
      <c r="D113" s="326">
        <v>1.2289381278186138</v>
      </c>
      <c r="E113" s="326">
        <v>1.4430596969111722</v>
      </c>
      <c r="F113" s="326">
        <v>1.3706856532330514</v>
      </c>
      <c r="G113" s="326">
        <v>1.8002498103079718</v>
      </c>
      <c r="H113" s="326">
        <v>1.3356823491037768</v>
      </c>
      <c r="I113" s="326">
        <v>0.75458713319119863</v>
      </c>
      <c r="J113" s="326">
        <v>0.69720480331607981</v>
      </c>
      <c r="K113" s="326">
        <v>0.84989008749193273</v>
      </c>
      <c r="L113" s="326">
        <v>0.97353918585424215</v>
      </c>
      <c r="M113" s="326">
        <v>0.84937875318593559</v>
      </c>
      <c r="N113" s="326">
        <v>0.75515408008158069</v>
      </c>
      <c r="O113" s="326">
        <v>0.78392134528856494</v>
      </c>
      <c r="P113" s="326">
        <v>0.61484207022417414</v>
      </c>
      <c r="Q113" s="326">
        <v>0.61181984080394836</v>
      </c>
      <c r="R113" s="326">
        <v>0.70210873359301518</v>
      </c>
      <c r="S113" s="125">
        <v>1</v>
      </c>
      <c r="T113" s="285"/>
      <c r="V113" s="275"/>
      <c r="W113" s="275"/>
      <c r="X113" s="275"/>
      <c r="Y113" s="275"/>
      <c r="Z113" s="275"/>
      <c r="AA113" s="275"/>
      <c r="AB113" s="275"/>
      <c r="AC113" s="275"/>
      <c r="AD113" s="275"/>
      <c r="AE113" s="275"/>
      <c r="AF113" s="275"/>
      <c r="AG113" s="275"/>
      <c r="AH113" s="275"/>
      <c r="AI113" s="275"/>
      <c r="AJ113" s="275"/>
      <c r="AK113" s="275"/>
      <c r="AL113" s="275"/>
    </row>
    <row r="114" spans="1:38" x14ac:dyDescent="0.25">
      <c r="A114" s="59" t="s">
        <v>440</v>
      </c>
      <c r="B114" s="59"/>
      <c r="C114" s="70">
        <v>0.12</v>
      </c>
      <c r="D114" s="323">
        <v>1252</v>
      </c>
      <c r="E114" s="323">
        <v>1053</v>
      </c>
      <c r="F114" s="323">
        <v>686</v>
      </c>
      <c r="G114" s="323">
        <v>630</v>
      </c>
      <c r="H114" s="323">
        <v>759</v>
      </c>
      <c r="I114" s="323">
        <v>188</v>
      </c>
      <c r="J114" s="323">
        <v>309</v>
      </c>
      <c r="K114" s="323">
        <v>336</v>
      </c>
      <c r="L114" s="323">
        <v>433</v>
      </c>
      <c r="M114" s="323">
        <v>404</v>
      </c>
      <c r="N114" s="323">
        <v>507</v>
      </c>
      <c r="O114" s="323">
        <v>688</v>
      </c>
      <c r="P114" s="323">
        <v>427</v>
      </c>
      <c r="Q114" s="323">
        <v>374</v>
      </c>
      <c r="R114" s="323">
        <v>513</v>
      </c>
      <c r="S114" s="124">
        <f t="shared" si="32"/>
        <v>8559</v>
      </c>
      <c r="T114" s="285"/>
      <c r="V114" s="275"/>
      <c r="W114" s="275"/>
      <c r="X114" s="275"/>
      <c r="Y114" s="275"/>
      <c r="Z114" s="275"/>
      <c r="AA114" s="275"/>
      <c r="AB114" s="275"/>
      <c r="AC114" s="275"/>
      <c r="AD114" s="275"/>
      <c r="AE114" s="275"/>
      <c r="AF114" s="275"/>
      <c r="AG114" s="275"/>
      <c r="AH114" s="275"/>
      <c r="AI114" s="275"/>
      <c r="AJ114" s="275"/>
      <c r="AK114" s="275"/>
      <c r="AL114" s="275"/>
    </row>
    <row r="115" spans="1:38" x14ac:dyDescent="0.25">
      <c r="A115" s="59" t="s">
        <v>185</v>
      </c>
      <c r="B115" s="59"/>
      <c r="C115" s="70">
        <v>0.25</v>
      </c>
      <c r="D115" s="323">
        <v>3661</v>
      </c>
      <c r="E115" s="323">
        <v>2120</v>
      </c>
      <c r="F115" s="323">
        <v>1428</v>
      </c>
      <c r="G115" s="323">
        <v>824</v>
      </c>
      <c r="H115" s="323">
        <v>762</v>
      </c>
      <c r="I115" s="323">
        <v>295</v>
      </c>
      <c r="J115" s="323">
        <v>442</v>
      </c>
      <c r="K115" s="323">
        <v>581</v>
      </c>
      <c r="L115" s="323">
        <v>2142</v>
      </c>
      <c r="M115" s="323">
        <v>1988</v>
      </c>
      <c r="N115" s="323">
        <v>3299</v>
      </c>
      <c r="O115" s="323">
        <v>3841</v>
      </c>
      <c r="P115" s="323">
        <v>1622</v>
      </c>
      <c r="Q115" s="323">
        <v>732</v>
      </c>
      <c r="R115" s="323">
        <v>3693</v>
      </c>
      <c r="S115" s="124">
        <f t="shared" si="32"/>
        <v>27430</v>
      </c>
      <c r="T115" s="285"/>
      <c r="V115" s="275"/>
      <c r="W115" s="275"/>
      <c r="X115" s="275"/>
      <c r="Y115" s="275"/>
      <c r="Z115" s="275"/>
      <c r="AA115" s="275"/>
      <c r="AB115" s="275"/>
      <c r="AC115" s="275"/>
      <c r="AD115" s="275"/>
      <c r="AE115" s="275"/>
      <c r="AF115" s="275"/>
      <c r="AG115" s="275"/>
      <c r="AH115" s="275"/>
      <c r="AI115" s="275"/>
      <c r="AJ115" s="275"/>
      <c r="AK115" s="275"/>
      <c r="AL115" s="275"/>
    </row>
    <row r="116" spans="1:38" x14ac:dyDescent="0.25">
      <c r="A116" s="59" t="s">
        <v>441</v>
      </c>
      <c r="B116" s="59"/>
      <c r="C116" s="70">
        <v>0.06</v>
      </c>
      <c r="D116" s="323">
        <f>D100</f>
        <v>9787</v>
      </c>
      <c r="E116" s="323">
        <f t="shared" ref="E116:R116" si="33">E100</f>
        <v>8711</v>
      </c>
      <c r="F116" s="323">
        <f t="shared" si="33"/>
        <v>4657</v>
      </c>
      <c r="G116" s="323">
        <f t="shared" si="33"/>
        <v>4110</v>
      </c>
      <c r="H116" s="323">
        <f t="shared" si="33"/>
        <v>5576</v>
      </c>
      <c r="I116" s="323">
        <f t="shared" si="33"/>
        <v>2240</v>
      </c>
      <c r="J116" s="323">
        <f t="shared" si="33"/>
        <v>2786</v>
      </c>
      <c r="K116" s="323">
        <f t="shared" si="33"/>
        <v>3790</v>
      </c>
      <c r="L116" s="323">
        <f t="shared" si="33"/>
        <v>6432</v>
      </c>
      <c r="M116" s="323">
        <f t="shared" si="33"/>
        <v>6830</v>
      </c>
      <c r="N116" s="323">
        <f t="shared" si="33"/>
        <v>8653</v>
      </c>
      <c r="O116" s="323">
        <f t="shared" si="33"/>
        <v>12604</v>
      </c>
      <c r="P116" s="323">
        <f t="shared" si="33"/>
        <v>5564</v>
      </c>
      <c r="Q116" s="323">
        <f t="shared" si="33"/>
        <v>3169</v>
      </c>
      <c r="R116" s="323">
        <f t="shared" si="33"/>
        <v>9336</v>
      </c>
      <c r="S116" s="124">
        <f t="shared" si="32"/>
        <v>94245</v>
      </c>
      <c r="T116" s="285"/>
      <c r="V116" s="275"/>
      <c r="W116" s="275"/>
      <c r="X116" s="275"/>
      <c r="Y116" s="275"/>
      <c r="Z116" s="275"/>
      <c r="AA116" s="275"/>
      <c r="AB116" s="275"/>
      <c r="AC116" s="275"/>
      <c r="AD116" s="275"/>
      <c r="AE116" s="275"/>
      <c r="AF116" s="275"/>
      <c r="AG116" s="275"/>
      <c r="AH116" s="275"/>
      <c r="AI116" s="275"/>
      <c r="AJ116" s="275"/>
      <c r="AK116" s="275"/>
      <c r="AL116" s="275"/>
    </row>
    <row r="117" spans="1:38" x14ac:dyDescent="0.25">
      <c r="A117" s="59" t="s">
        <v>442</v>
      </c>
      <c r="B117" s="59"/>
      <c r="C117" s="70">
        <v>0.08</v>
      </c>
      <c r="D117" s="323">
        <v>1172</v>
      </c>
      <c r="E117" s="323">
        <v>866</v>
      </c>
      <c r="F117" s="323">
        <v>501</v>
      </c>
      <c r="G117" s="323">
        <v>353</v>
      </c>
      <c r="H117" s="323">
        <v>442</v>
      </c>
      <c r="I117" s="323">
        <v>165</v>
      </c>
      <c r="J117" s="323">
        <v>257</v>
      </c>
      <c r="K117" s="323">
        <v>323</v>
      </c>
      <c r="L117" s="323">
        <v>683</v>
      </c>
      <c r="M117" s="323">
        <v>589</v>
      </c>
      <c r="N117" s="323">
        <v>866</v>
      </c>
      <c r="O117" s="323">
        <v>1101</v>
      </c>
      <c r="P117" s="323">
        <v>569</v>
      </c>
      <c r="Q117" s="323">
        <v>363</v>
      </c>
      <c r="R117" s="323">
        <v>1078</v>
      </c>
      <c r="S117" s="124">
        <f t="shared" si="32"/>
        <v>9328</v>
      </c>
      <c r="T117" s="285"/>
      <c r="V117" s="275"/>
      <c r="W117" s="275"/>
      <c r="X117" s="275"/>
      <c r="Y117" s="275"/>
      <c r="Z117" s="275"/>
      <c r="AA117" s="275"/>
      <c r="AB117" s="275"/>
      <c r="AC117" s="275"/>
      <c r="AD117" s="275"/>
      <c r="AE117" s="275"/>
      <c r="AF117" s="275"/>
      <c r="AG117" s="275"/>
      <c r="AH117" s="275"/>
      <c r="AI117" s="275"/>
      <c r="AJ117" s="275"/>
      <c r="AK117" s="275"/>
      <c r="AL117" s="275"/>
    </row>
    <row r="118" spans="1:38" x14ac:dyDescent="0.25">
      <c r="A118" s="59" t="s">
        <v>443</v>
      </c>
      <c r="B118" s="59"/>
      <c r="C118" s="70">
        <v>0.02</v>
      </c>
      <c r="D118" s="323">
        <f>D102</f>
        <v>1903</v>
      </c>
      <c r="E118" s="323">
        <f t="shared" ref="E118:R118" si="34">E102</f>
        <v>1464</v>
      </c>
      <c r="F118" s="323">
        <f t="shared" si="34"/>
        <v>2304</v>
      </c>
      <c r="G118" s="323">
        <f t="shared" si="34"/>
        <v>726</v>
      </c>
      <c r="H118" s="323">
        <f t="shared" si="34"/>
        <v>728</v>
      </c>
      <c r="I118" s="323">
        <f t="shared" si="34"/>
        <v>250</v>
      </c>
      <c r="J118" s="323">
        <f t="shared" si="34"/>
        <v>436</v>
      </c>
      <c r="K118" s="323">
        <f t="shared" si="34"/>
        <v>539</v>
      </c>
      <c r="L118" s="323">
        <f t="shared" si="34"/>
        <v>350</v>
      </c>
      <c r="M118" s="323">
        <f t="shared" si="34"/>
        <v>617</v>
      </c>
      <c r="N118" s="323">
        <f t="shared" si="34"/>
        <v>588</v>
      </c>
      <c r="O118" s="323">
        <f t="shared" si="34"/>
        <v>850</v>
      </c>
      <c r="P118" s="323">
        <f t="shared" si="34"/>
        <v>859</v>
      </c>
      <c r="Q118" s="323">
        <f t="shared" si="34"/>
        <v>536</v>
      </c>
      <c r="R118" s="323">
        <f t="shared" si="34"/>
        <v>570</v>
      </c>
      <c r="S118" s="124">
        <f t="shared" si="32"/>
        <v>12720</v>
      </c>
      <c r="T118" s="285"/>
      <c r="V118" s="275"/>
      <c r="W118" s="275"/>
      <c r="X118" s="275"/>
      <c r="Y118" s="275"/>
      <c r="Z118" s="275"/>
      <c r="AA118" s="275"/>
      <c r="AB118" s="275"/>
      <c r="AC118" s="275"/>
      <c r="AD118" s="275"/>
      <c r="AE118" s="275"/>
      <c r="AF118" s="275"/>
      <c r="AG118" s="275"/>
      <c r="AH118" s="275"/>
      <c r="AI118" s="275"/>
      <c r="AJ118" s="275"/>
      <c r="AK118" s="275"/>
      <c r="AL118" s="275"/>
    </row>
    <row r="119" spans="1:38" x14ac:dyDescent="0.25">
      <c r="A119" s="59" t="s">
        <v>434</v>
      </c>
      <c r="B119" s="59"/>
      <c r="C119" s="70">
        <v>0.05</v>
      </c>
      <c r="D119" s="323">
        <f>D104</f>
        <v>2765</v>
      </c>
      <c r="E119" s="323">
        <f t="shared" ref="E119:R119" si="35">E104</f>
        <v>2789</v>
      </c>
      <c r="F119" s="323">
        <f t="shared" si="35"/>
        <v>1660</v>
      </c>
      <c r="G119" s="323">
        <f t="shared" si="35"/>
        <v>1518</v>
      </c>
      <c r="H119" s="323">
        <f t="shared" si="35"/>
        <v>1925</v>
      </c>
      <c r="I119" s="323">
        <f t="shared" si="35"/>
        <v>537</v>
      </c>
      <c r="J119" s="323">
        <f t="shared" si="35"/>
        <v>817</v>
      </c>
      <c r="K119" s="323">
        <f t="shared" si="35"/>
        <v>925</v>
      </c>
      <c r="L119" s="323">
        <f t="shared" si="35"/>
        <v>1257</v>
      </c>
      <c r="M119" s="323">
        <f t="shared" si="35"/>
        <v>1405</v>
      </c>
      <c r="N119" s="323">
        <f t="shared" si="35"/>
        <v>1693</v>
      </c>
      <c r="O119" s="323">
        <f t="shared" si="35"/>
        <v>2625</v>
      </c>
      <c r="P119" s="323">
        <f t="shared" si="35"/>
        <v>1417</v>
      </c>
      <c r="Q119" s="323">
        <f t="shared" si="35"/>
        <v>1161</v>
      </c>
      <c r="R119" s="323">
        <f t="shared" si="35"/>
        <v>1939</v>
      </c>
      <c r="S119" s="124">
        <f t="shared" si="32"/>
        <v>24433</v>
      </c>
      <c r="T119" s="285"/>
      <c r="V119" s="275"/>
      <c r="W119" s="275"/>
      <c r="X119" s="275"/>
      <c r="Y119" s="275"/>
      <c r="Z119" s="275"/>
      <c r="AA119" s="275"/>
      <c r="AB119" s="275"/>
      <c r="AC119" s="275"/>
      <c r="AD119" s="275"/>
      <c r="AE119" s="275"/>
      <c r="AF119" s="275"/>
      <c r="AG119" s="275"/>
      <c r="AH119" s="275"/>
      <c r="AI119" s="275"/>
      <c r="AJ119" s="275"/>
      <c r="AK119" s="275"/>
      <c r="AL119" s="275"/>
    </row>
    <row r="120" spans="1:38" x14ac:dyDescent="0.25">
      <c r="A120" s="59" t="s">
        <v>435</v>
      </c>
      <c r="B120" s="59"/>
      <c r="C120" s="70">
        <v>0.05</v>
      </c>
      <c r="D120" s="323">
        <v>359</v>
      </c>
      <c r="E120" s="323">
        <v>388</v>
      </c>
      <c r="F120" s="323">
        <v>210</v>
      </c>
      <c r="G120" s="323">
        <v>290</v>
      </c>
      <c r="H120" s="323">
        <v>366</v>
      </c>
      <c r="I120" s="323">
        <v>98</v>
      </c>
      <c r="J120" s="323">
        <v>114</v>
      </c>
      <c r="K120" s="323">
        <v>124</v>
      </c>
      <c r="L120" s="323">
        <v>180</v>
      </c>
      <c r="M120" s="323">
        <v>134</v>
      </c>
      <c r="N120" s="323">
        <v>110</v>
      </c>
      <c r="O120" s="323">
        <v>173</v>
      </c>
      <c r="P120" s="323">
        <v>146</v>
      </c>
      <c r="Q120" s="323">
        <v>150</v>
      </c>
      <c r="R120" s="323">
        <v>121</v>
      </c>
      <c r="S120" s="124">
        <f t="shared" si="32"/>
        <v>2963</v>
      </c>
      <c r="T120" s="285"/>
      <c r="V120" s="275"/>
      <c r="W120" s="275"/>
      <c r="X120" s="275"/>
      <c r="Y120" s="275"/>
      <c r="Z120" s="275"/>
      <c r="AA120" s="275"/>
      <c r="AB120" s="275"/>
      <c r="AC120" s="275"/>
      <c r="AD120" s="275"/>
      <c r="AE120" s="275"/>
      <c r="AF120" s="275"/>
      <c r="AG120" s="275"/>
      <c r="AH120" s="275"/>
      <c r="AI120" s="275"/>
      <c r="AJ120" s="275"/>
      <c r="AK120" s="275"/>
      <c r="AL120" s="275"/>
    </row>
    <row r="121" spans="1:38" x14ac:dyDescent="0.25">
      <c r="A121" s="59" t="s">
        <v>436</v>
      </c>
      <c r="B121" s="59"/>
      <c r="C121" s="70">
        <v>0.12</v>
      </c>
      <c r="D121" s="323">
        <v>144.99999999999997</v>
      </c>
      <c r="E121" s="323">
        <v>71</v>
      </c>
      <c r="F121" s="323">
        <v>50</v>
      </c>
      <c r="G121" s="323">
        <v>28.999999999999996</v>
      </c>
      <c r="H121" s="323">
        <v>28.000000000000004</v>
      </c>
      <c r="I121" s="323">
        <v>11</v>
      </c>
      <c r="J121" s="323">
        <v>18.000000000000004</v>
      </c>
      <c r="K121" s="323">
        <v>20</v>
      </c>
      <c r="L121" s="323">
        <v>69.000000000000014</v>
      </c>
      <c r="M121" s="323">
        <v>41</v>
      </c>
      <c r="N121" s="323">
        <v>62</v>
      </c>
      <c r="O121" s="323">
        <v>92</v>
      </c>
      <c r="P121" s="323">
        <v>51.999999999999993</v>
      </c>
      <c r="Q121" s="323">
        <v>33</v>
      </c>
      <c r="R121" s="323">
        <v>109.99999999999999</v>
      </c>
      <c r="S121" s="124">
        <f t="shared" si="32"/>
        <v>831</v>
      </c>
      <c r="T121" s="285"/>
      <c r="V121" s="275"/>
      <c r="W121" s="275"/>
      <c r="X121" s="275"/>
      <c r="Y121" s="275"/>
      <c r="Z121" s="275"/>
      <c r="AA121" s="275"/>
      <c r="AB121" s="275"/>
      <c r="AC121" s="275"/>
      <c r="AD121" s="275"/>
      <c r="AE121" s="275"/>
      <c r="AF121" s="275"/>
      <c r="AG121" s="275"/>
      <c r="AH121" s="275"/>
      <c r="AI121" s="275"/>
      <c r="AJ121" s="275"/>
      <c r="AK121" s="275"/>
      <c r="AL121" s="275"/>
    </row>
    <row r="122" spans="1:38" ht="15.75" thickBot="1" x14ac:dyDescent="0.3">
      <c r="A122" s="127" t="str">
        <f>'Tabell 3.1'!A102</f>
        <v>Fordelingsnøkkel FO4B KVP</v>
      </c>
      <c r="B122" s="23"/>
      <c r="C122" s="78" t="s">
        <v>30</v>
      </c>
      <c r="D122" s="11">
        <f>(D110/$S$110*$C$110+D114/$S$114*$C$114+D115/$S$115*$C$115+D116/$S$116*$C$116+D117/$S$117*$C$117+D118/$S$118*$C$118+D119/$S$119*$C$119+D120/$S$120*$C$120+D121/$S$121*$C$121)*100</f>
        <v>14.104989802584299</v>
      </c>
      <c r="E122" s="11">
        <f t="shared" ref="E122:R122" si="36">(E110/$S$110*$C$110+E114/$S$114*$C$114+E115/$S$115*$C$115+E116/$S$116*$C$116+E117/$S$117*$C$117+E118/$S$118*$C$118+E119/$S$119*$C$119+E120/$S$120*$C$120+E121/$S$121*$C$121)*100</f>
        <v>11.738823136095091</v>
      </c>
      <c r="F122" s="11">
        <f t="shared" si="36"/>
        <v>7.6998625723428038</v>
      </c>
      <c r="G122" s="11">
        <f t="shared" si="36"/>
        <v>6.5392951091741587</v>
      </c>
      <c r="H122" s="11">
        <f t="shared" si="36"/>
        <v>6.3120212605896784</v>
      </c>
      <c r="I122" s="11">
        <f t="shared" si="36"/>
        <v>1.5228908259155078</v>
      </c>
      <c r="J122" s="11">
        <f t="shared" si="36"/>
        <v>2.229265163269166</v>
      </c>
      <c r="K122" s="11">
        <f t="shared" si="36"/>
        <v>2.808749144270358</v>
      </c>
      <c r="L122" s="11">
        <f t="shared" si="36"/>
        <v>6.2817887497044866</v>
      </c>
      <c r="M122" s="11">
        <f t="shared" si="36"/>
        <v>5.6621882458478545</v>
      </c>
      <c r="N122" s="11">
        <f t="shared" si="36"/>
        <v>7.672568253234596</v>
      </c>
      <c r="O122" s="11">
        <f t="shared" si="36"/>
        <v>10.242163946362091</v>
      </c>
      <c r="P122" s="11">
        <f t="shared" si="36"/>
        <v>5.0510693956724735</v>
      </c>
      <c r="Q122" s="11">
        <f t="shared" si="36"/>
        <v>3.1997770821703284</v>
      </c>
      <c r="R122" s="11">
        <f t="shared" si="36"/>
        <v>8.9345473127671049</v>
      </c>
      <c r="S122" s="11">
        <f t="shared" si="32"/>
        <v>100</v>
      </c>
      <c r="V122" s="275"/>
      <c r="W122" s="275"/>
      <c r="X122" s="275"/>
      <c r="Y122" s="275"/>
      <c r="Z122" s="275"/>
      <c r="AA122" s="275"/>
      <c r="AB122" s="275"/>
      <c r="AC122" s="275"/>
      <c r="AD122" s="275"/>
      <c r="AE122" s="275"/>
      <c r="AF122" s="275"/>
      <c r="AG122" s="275"/>
      <c r="AH122" s="275"/>
      <c r="AI122" s="275"/>
      <c r="AJ122" s="275"/>
      <c r="AK122" s="275"/>
      <c r="AL122" s="275"/>
    </row>
    <row r="123" spans="1:38" ht="14.25" customHeight="1" x14ac:dyDescent="0.25">
      <c r="A123" s="29"/>
      <c r="B123" s="29"/>
      <c r="C123" s="72"/>
      <c r="D123" s="29"/>
      <c r="E123" s="29"/>
      <c r="F123" s="29"/>
      <c r="G123" s="29"/>
      <c r="H123" s="29"/>
      <c r="I123" s="29"/>
      <c r="J123" s="29"/>
      <c r="K123" s="29"/>
      <c r="L123" s="29"/>
      <c r="M123" s="29"/>
      <c r="N123" s="29"/>
      <c r="O123" s="29"/>
      <c r="P123" s="29"/>
      <c r="Q123" s="29"/>
      <c r="R123" s="29"/>
      <c r="S123" s="29"/>
      <c r="V123" s="275"/>
      <c r="W123" s="275"/>
      <c r="X123" s="275"/>
      <c r="Y123" s="275"/>
      <c r="Z123" s="275"/>
      <c r="AA123" s="275"/>
      <c r="AB123" s="275"/>
      <c r="AC123" s="275"/>
      <c r="AD123" s="275"/>
      <c r="AE123" s="275"/>
      <c r="AF123" s="275"/>
      <c r="AG123" s="275"/>
      <c r="AH123" s="275"/>
      <c r="AI123" s="275"/>
      <c r="AJ123" s="275"/>
    </row>
    <row r="124" spans="1:38" x14ac:dyDescent="0.25">
      <c r="A124" s="62" t="str">
        <f>'Tabell 3.1'!A104</f>
        <v>Fordelingsnøkkel FO4B KVP</v>
      </c>
      <c r="B124" s="62"/>
      <c r="C124" s="73">
        <v>0.8</v>
      </c>
      <c r="D124" s="63">
        <f>D122</f>
        <v>14.104989802584299</v>
      </c>
      <c r="E124" s="63">
        <f t="shared" ref="E124:R124" si="37">E122</f>
        <v>11.738823136095091</v>
      </c>
      <c r="F124" s="63">
        <f t="shared" si="37"/>
        <v>7.6998625723428038</v>
      </c>
      <c r="G124" s="63">
        <f t="shared" si="37"/>
        <v>6.5392951091741587</v>
      </c>
      <c r="H124" s="63">
        <f t="shared" si="37"/>
        <v>6.3120212605896784</v>
      </c>
      <c r="I124" s="63">
        <f t="shared" si="37"/>
        <v>1.5228908259155078</v>
      </c>
      <c r="J124" s="63">
        <f t="shared" si="37"/>
        <v>2.229265163269166</v>
      </c>
      <c r="K124" s="63">
        <f t="shared" si="37"/>
        <v>2.808749144270358</v>
      </c>
      <c r="L124" s="63">
        <f t="shared" si="37"/>
        <v>6.2817887497044866</v>
      </c>
      <c r="M124" s="63">
        <f t="shared" si="37"/>
        <v>5.6621882458478545</v>
      </c>
      <c r="N124" s="63">
        <f t="shared" si="37"/>
        <v>7.672568253234596</v>
      </c>
      <c r="O124" s="63">
        <f t="shared" si="37"/>
        <v>10.242163946362091</v>
      </c>
      <c r="P124" s="63">
        <f t="shared" si="37"/>
        <v>5.0510693956724735</v>
      </c>
      <c r="Q124" s="63">
        <f t="shared" si="37"/>
        <v>3.1997770821703284</v>
      </c>
      <c r="R124" s="63">
        <f t="shared" si="37"/>
        <v>8.9345473127671049</v>
      </c>
      <c r="S124" s="63">
        <f>SUM(D124:R124)</f>
        <v>100</v>
      </c>
      <c r="V124" s="275"/>
      <c r="W124" s="275"/>
      <c r="X124" s="275"/>
      <c r="Y124" s="275"/>
      <c r="Z124" s="275"/>
      <c r="AA124" s="275"/>
      <c r="AB124" s="275"/>
      <c r="AC124" s="275"/>
      <c r="AD124" s="275"/>
      <c r="AE124" s="275"/>
      <c r="AF124" s="275"/>
      <c r="AG124" s="275"/>
      <c r="AH124" s="275"/>
      <c r="AI124" s="275"/>
      <c r="AJ124" s="275"/>
      <c r="AK124" s="275"/>
      <c r="AL124" s="275"/>
    </row>
    <row r="125" spans="1:38" x14ac:dyDescent="0.25">
      <c r="A125" s="62" t="str">
        <f>'Tabell 3.1'!A105</f>
        <v>Regnskapsandeler 2017, økonomisk sosialhjelp</v>
      </c>
      <c r="B125" s="66"/>
      <c r="C125" s="79">
        <v>0.2</v>
      </c>
      <c r="D125" s="67">
        <v>15.008598539174708</v>
      </c>
      <c r="E125" s="67">
        <v>12.553865555462377</v>
      </c>
      <c r="F125" s="67">
        <v>9.3443199665384551</v>
      </c>
      <c r="G125" s="67">
        <v>5.7030136406475433</v>
      </c>
      <c r="H125" s="67">
        <v>5.9636562351985445</v>
      </c>
      <c r="I125" s="67">
        <v>2.0459264099138617</v>
      </c>
      <c r="J125" s="67">
        <v>3.083904743688437</v>
      </c>
      <c r="K125" s="67">
        <v>3.4937548643450529</v>
      </c>
      <c r="L125" s="67">
        <v>7.3189144579146008</v>
      </c>
      <c r="M125" s="67">
        <v>6.0076565817235101</v>
      </c>
      <c r="N125" s="67">
        <v>6.1540540552792073</v>
      </c>
      <c r="O125" s="67">
        <v>5.962354978043682</v>
      </c>
      <c r="P125" s="67">
        <v>5.8764701368000667</v>
      </c>
      <c r="Q125" s="67">
        <v>2.9475432842249307</v>
      </c>
      <c r="R125" s="67">
        <v>8.5359665510450107</v>
      </c>
      <c r="S125" s="63">
        <f t="shared" ref="S125:S126" si="38">SUM(D125:R125)</f>
        <v>99.999999999999972</v>
      </c>
      <c r="V125" s="275"/>
      <c r="W125" s="275"/>
      <c r="X125" s="275"/>
      <c r="Y125" s="275"/>
      <c r="Z125" s="275"/>
      <c r="AA125" s="275"/>
      <c r="AB125" s="275"/>
      <c r="AC125" s="275"/>
      <c r="AD125" s="275"/>
      <c r="AE125" s="275"/>
      <c r="AF125" s="275"/>
      <c r="AG125" s="275"/>
      <c r="AH125" s="275"/>
      <c r="AI125" s="275"/>
      <c r="AJ125" s="275"/>
      <c r="AK125" s="275"/>
      <c r="AL125" s="275"/>
    </row>
    <row r="126" spans="1:38" ht="15.75" thickBot="1" x14ac:dyDescent="0.3">
      <c r="A126" s="127" t="str">
        <f>'Tabell 3.1'!A106</f>
        <v>Fordelingsnøkkel FO4C Økonomisk sosialhjelp</v>
      </c>
      <c r="B126" s="23"/>
      <c r="C126" s="78" t="s">
        <v>30</v>
      </c>
      <c r="D126" s="11">
        <f>(D124/$S$124*$C$124+D125/$S$125*$C$125)*100</f>
        <v>14.285711549902382</v>
      </c>
      <c r="E126" s="11">
        <f t="shared" ref="E126:R126" si="39">(E124/$S$124*$C$124+E125/$S$125*$C$125)*100</f>
        <v>11.901831619968549</v>
      </c>
      <c r="F126" s="11">
        <f t="shared" si="39"/>
        <v>8.0287540511819362</v>
      </c>
      <c r="G126" s="11">
        <f t="shared" si="39"/>
        <v>6.3720388154688363</v>
      </c>
      <c r="H126" s="11">
        <f t="shared" si="39"/>
        <v>6.2423482555114527</v>
      </c>
      <c r="I126" s="11">
        <f t="shared" si="39"/>
        <v>1.6274979427151788</v>
      </c>
      <c r="J126" s="11">
        <f t="shared" si="39"/>
        <v>2.4001930793530204</v>
      </c>
      <c r="K126" s="11">
        <f t="shared" si="39"/>
        <v>2.9457502882852973</v>
      </c>
      <c r="L126" s="11">
        <f t="shared" si="39"/>
        <v>6.4892138913465098</v>
      </c>
      <c r="M126" s="11">
        <f t="shared" si="39"/>
        <v>5.7312819130229862</v>
      </c>
      <c r="N126" s="11">
        <f t="shared" si="39"/>
        <v>7.368865413643519</v>
      </c>
      <c r="O126" s="11">
        <f t="shared" si="39"/>
        <v>9.3862021526984094</v>
      </c>
      <c r="P126" s="11">
        <f t="shared" si="39"/>
        <v>5.216149543897993</v>
      </c>
      <c r="Q126" s="11">
        <f t="shared" si="39"/>
        <v>3.1493303225812492</v>
      </c>
      <c r="R126" s="11">
        <f t="shared" si="39"/>
        <v>8.8548311604226875</v>
      </c>
      <c r="S126" s="11">
        <f t="shared" si="38"/>
        <v>100.00000000000001</v>
      </c>
      <c r="V126" s="275"/>
      <c r="W126" s="275"/>
      <c r="X126" s="275"/>
      <c r="Y126" s="275"/>
      <c r="Z126" s="275"/>
      <c r="AA126" s="275"/>
      <c r="AB126" s="275"/>
      <c r="AC126" s="275"/>
      <c r="AD126" s="275"/>
      <c r="AE126" s="275"/>
      <c r="AF126" s="275"/>
      <c r="AG126" s="275"/>
      <c r="AH126" s="275"/>
      <c r="AI126" s="275"/>
      <c r="AJ126" s="275"/>
      <c r="AK126" s="275"/>
      <c r="AL126" s="275"/>
    </row>
    <row r="127" spans="1:38" x14ac:dyDescent="0.25">
      <c r="A127" s="29"/>
      <c r="B127" s="29"/>
      <c r="C127" s="29"/>
      <c r="D127" s="29"/>
      <c r="E127" s="29"/>
      <c r="F127" s="29"/>
      <c r="G127" s="29"/>
      <c r="H127" s="29"/>
      <c r="I127" s="29"/>
      <c r="J127" s="29"/>
      <c r="K127" s="29"/>
      <c r="L127" s="29"/>
      <c r="M127" s="29"/>
      <c r="N127" s="29"/>
      <c r="O127" s="29"/>
      <c r="P127" s="29"/>
      <c r="Q127" s="29"/>
      <c r="R127" s="29"/>
      <c r="S127" s="29"/>
      <c r="W127" s="275"/>
      <c r="X127" s="275"/>
      <c r="Y127" s="275"/>
      <c r="Z127" s="275"/>
      <c r="AA127" s="275"/>
      <c r="AB127" s="275"/>
      <c r="AC127" s="275"/>
      <c r="AD127" s="275"/>
      <c r="AE127" s="275"/>
      <c r="AF127" s="275"/>
      <c r="AG127" s="275"/>
      <c r="AH127" s="275"/>
      <c r="AI127" s="275"/>
      <c r="AJ127" s="275"/>
      <c r="AK127" s="275"/>
      <c r="AL127" s="275"/>
    </row>
    <row r="128" spans="1:38" x14ac:dyDescent="0.25">
      <c r="B128" s="16"/>
      <c r="X128" s="275"/>
      <c r="Y128" s="275"/>
      <c r="Z128" s="275"/>
      <c r="AA128" s="275"/>
      <c r="AB128" s="275"/>
      <c r="AC128" s="275"/>
      <c r="AD128" s="275"/>
      <c r="AE128" s="275"/>
      <c r="AF128" s="275"/>
      <c r="AG128" s="275"/>
      <c r="AH128" s="275"/>
      <c r="AI128" s="275"/>
      <c r="AJ128" s="275"/>
      <c r="AK128" s="275"/>
      <c r="AL128" s="275"/>
    </row>
    <row r="129" spans="2:38" x14ac:dyDescent="0.25">
      <c r="B129" s="16"/>
      <c r="U129" s="32"/>
      <c r="X129" s="275"/>
      <c r="Y129" s="275"/>
      <c r="Z129" s="275"/>
      <c r="AA129" s="275"/>
      <c r="AB129" s="275"/>
      <c r="AC129" s="275"/>
      <c r="AD129" s="275"/>
      <c r="AE129" s="275"/>
      <c r="AF129" s="275"/>
      <c r="AG129" s="275"/>
      <c r="AH129" s="275"/>
      <c r="AI129" s="275"/>
      <c r="AJ129" s="275"/>
      <c r="AK129" s="275"/>
      <c r="AL129" s="275"/>
    </row>
    <row r="130" spans="2:38" x14ac:dyDescent="0.25">
      <c r="B130" s="16"/>
      <c r="U130" s="32"/>
      <c r="X130" s="275"/>
      <c r="Y130" s="275"/>
      <c r="Z130" s="275"/>
      <c r="AA130" s="275"/>
      <c r="AB130" s="275"/>
      <c r="AC130" s="275"/>
      <c r="AD130" s="275"/>
      <c r="AE130" s="275"/>
      <c r="AF130" s="275"/>
      <c r="AG130" s="275"/>
      <c r="AH130" s="275"/>
      <c r="AI130" s="275"/>
      <c r="AJ130" s="275"/>
      <c r="AK130" s="275"/>
      <c r="AL130" s="275"/>
    </row>
    <row r="131" spans="2:38" x14ac:dyDescent="0.25">
      <c r="B131" s="16"/>
      <c r="U131" s="32"/>
      <c r="X131" s="275"/>
      <c r="Y131" s="275"/>
      <c r="Z131" s="275"/>
      <c r="AA131" s="275"/>
      <c r="AB131" s="275"/>
      <c r="AC131" s="275"/>
      <c r="AD131" s="275"/>
      <c r="AE131" s="275"/>
      <c r="AF131" s="275"/>
      <c r="AG131" s="275"/>
      <c r="AH131" s="275"/>
      <c r="AI131" s="275"/>
      <c r="AJ131" s="275"/>
      <c r="AK131" s="275"/>
      <c r="AL131" s="275"/>
    </row>
    <row r="132" spans="2:38" x14ac:dyDescent="0.25">
      <c r="B132" s="16"/>
      <c r="U132" s="32"/>
    </row>
    <row r="133" spans="2:38" x14ac:dyDescent="0.25">
      <c r="B133" s="16"/>
      <c r="U133" s="32"/>
    </row>
    <row r="134" spans="2:38" x14ac:dyDescent="0.25">
      <c r="B134" s="16"/>
    </row>
    <row r="135" spans="2:38" x14ac:dyDescent="0.25">
      <c r="B135" s="16"/>
    </row>
    <row r="136" spans="2:38" x14ac:dyDescent="0.25">
      <c r="B136" s="16"/>
    </row>
    <row r="137" spans="2:38" x14ac:dyDescent="0.25">
      <c r="B137" s="16"/>
    </row>
    <row r="138" spans="2:38" x14ac:dyDescent="0.25">
      <c r="B138" s="16"/>
    </row>
    <row r="139" spans="2:38" x14ac:dyDescent="0.25">
      <c r="B139" s="16"/>
    </row>
    <row r="140" spans="2:38" x14ac:dyDescent="0.25">
      <c r="B140" s="16"/>
    </row>
    <row r="141" spans="2:38" x14ac:dyDescent="0.25">
      <c r="B141" s="16"/>
    </row>
    <row r="142" spans="2:38" x14ac:dyDescent="0.25">
      <c r="B142" s="16"/>
    </row>
    <row r="143" spans="2:38" x14ac:dyDescent="0.25">
      <c r="B143" s="16"/>
    </row>
    <row r="144" spans="2:38" x14ac:dyDescent="0.25">
      <c r="B144" s="16"/>
    </row>
    <row r="145" spans="2:2" x14ac:dyDescent="0.25">
      <c r="B145" s="16"/>
    </row>
    <row r="146" spans="2:2" x14ac:dyDescent="0.25">
      <c r="B146" s="16"/>
    </row>
    <row r="147" spans="2:2" x14ac:dyDescent="0.25">
      <c r="B147" s="16"/>
    </row>
    <row r="148" spans="2:2" x14ac:dyDescent="0.25">
      <c r="B148" s="16"/>
    </row>
    <row r="149" spans="2:2" x14ac:dyDescent="0.25">
      <c r="B149" s="16"/>
    </row>
    <row r="150" spans="2:2" x14ac:dyDescent="0.25">
      <c r="B150" s="16"/>
    </row>
    <row r="151" spans="2:2" x14ac:dyDescent="0.25">
      <c r="B151" s="16"/>
    </row>
    <row r="152" spans="2:2" x14ac:dyDescent="0.25">
      <c r="B152" s="16"/>
    </row>
    <row r="153" spans="2:2" x14ac:dyDescent="0.25">
      <c r="B153" s="16"/>
    </row>
    <row r="154" spans="2:2" x14ac:dyDescent="0.25">
      <c r="B154" s="16"/>
    </row>
    <row r="155" spans="2:2" x14ac:dyDescent="0.25">
      <c r="B155" s="16"/>
    </row>
    <row r="156" spans="2:2" x14ac:dyDescent="0.25">
      <c r="B156" s="16"/>
    </row>
    <row r="157" spans="2:2" x14ac:dyDescent="0.25">
      <c r="B157" s="16"/>
    </row>
    <row r="158" spans="2:2" x14ac:dyDescent="0.25">
      <c r="B158" s="16"/>
    </row>
    <row r="159" spans="2:2" x14ac:dyDescent="0.25">
      <c r="B159" s="16"/>
    </row>
    <row r="160" spans="2:2" x14ac:dyDescent="0.25">
      <c r="B160" s="16"/>
    </row>
    <row r="161" spans="2:2" x14ac:dyDescent="0.25">
      <c r="B161" s="16"/>
    </row>
    <row r="162" spans="2:2" x14ac:dyDescent="0.25">
      <c r="B162" s="16"/>
    </row>
  </sheetData>
  <pageMargins left="0.51181102362204722" right="0.39370078740157483" top="0.74803149606299213" bottom="0.74803149606299213" header="0.31496062992125984" footer="0.31496062992125984"/>
  <pageSetup paperSize="9" scale="65" orientation="portrait" r:id="rId1"/>
  <ignoredErrors>
    <ignoredError sqref="S7"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S35"/>
  <sheetViews>
    <sheetView zoomScale="85" zoomScaleNormal="85" workbookViewId="0"/>
  </sheetViews>
  <sheetFormatPr baseColWidth="10" defaultRowHeight="15" x14ac:dyDescent="0.25"/>
  <cols>
    <col min="1" max="1" width="55.28515625" style="15" customWidth="1"/>
    <col min="2" max="2" width="12.85546875" style="15" customWidth="1"/>
    <col min="3" max="3" width="13.140625" style="15" customWidth="1"/>
    <col min="4" max="19" width="12.5703125" style="15" customWidth="1"/>
    <col min="20" max="16384" width="11.42578125" style="15"/>
  </cols>
  <sheetData>
    <row r="1" spans="1:19" x14ac:dyDescent="0.25">
      <c r="A1" s="29"/>
      <c r="B1" s="29"/>
      <c r="C1" s="29"/>
      <c r="D1" s="29"/>
      <c r="E1" s="29"/>
      <c r="F1" s="29"/>
      <c r="G1" s="29"/>
      <c r="H1" s="29"/>
      <c r="I1" s="29"/>
      <c r="J1" s="29"/>
      <c r="K1" s="29"/>
      <c r="L1" s="29"/>
      <c r="M1" s="29"/>
      <c r="N1" s="29"/>
      <c r="O1" s="29"/>
      <c r="P1" s="29"/>
      <c r="Q1" s="29"/>
      <c r="R1" s="29"/>
      <c r="S1" s="29"/>
    </row>
    <row r="2" spans="1:19" x14ac:dyDescent="0.25">
      <c r="A2" s="37" t="s">
        <v>242</v>
      </c>
      <c r="B2" s="37"/>
      <c r="C2" s="37"/>
      <c r="D2" s="29"/>
      <c r="E2" s="29"/>
      <c r="F2" s="29"/>
      <c r="G2" s="29"/>
      <c r="H2" s="29"/>
      <c r="I2" s="29"/>
      <c r="J2" s="29"/>
      <c r="K2" s="29"/>
      <c r="L2" s="29"/>
      <c r="M2" s="29"/>
      <c r="N2" s="29"/>
      <c r="O2" s="29"/>
      <c r="P2" s="29"/>
      <c r="Q2" s="29"/>
      <c r="R2" s="29"/>
      <c r="S2" s="29"/>
    </row>
    <row r="3" spans="1:19" x14ac:dyDescent="0.25">
      <c r="A3" s="29"/>
      <c r="B3" s="29"/>
      <c r="C3" s="29"/>
      <c r="D3" s="29"/>
      <c r="E3" s="29"/>
      <c r="F3" s="29"/>
      <c r="G3" s="29"/>
      <c r="H3" s="29"/>
      <c r="I3" s="29"/>
      <c r="J3" s="29"/>
      <c r="K3" s="29"/>
      <c r="L3" s="29"/>
      <c r="M3" s="29"/>
      <c r="N3" s="29"/>
      <c r="O3" s="29"/>
      <c r="P3" s="29"/>
      <c r="Q3" s="29"/>
      <c r="R3" s="29"/>
      <c r="S3" s="29"/>
    </row>
    <row r="4" spans="1:19" ht="54.75" customHeight="1" x14ac:dyDescent="0.25">
      <c r="A4" s="115"/>
      <c r="B4" s="115"/>
      <c r="C4" s="115"/>
      <c r="D4" s="115" t="s">
        <v>46</v>
      </c>
      <c r="E4" s="115" t="s">
        <v>187</v>
      </c>
      <c r="F4" s="115" t="s">
        <v>47</v>
      </c>
      <c r="G4" s="115" t="s">
        <v>48</v>
      </c>
      <c r="H4" s="115" t="s">
        <v>49</v>
      </c>
      <c r="I4" s="115" t="s">
        <v>50</v>
      </c>
      <c r="J4" s="115" t="s">
        <v>51</v>
      </c>
      <c r="K4" s="115" t="s">
        <v>52</v>
      </c>
      <c r="L4" s="115" t="s">
        <v>53</v>
      </c>
      <c r="M4" s="115" t="s">
        <v>54</v>
      </c>
      <c r="N4" s="115" t="s">
        <v>55</v>
      </c>
      <c r="O4" s="115" t="s">
        <v>56</v>
      </c>
      <c r="P4" s="115" t="s">
        <v>86</v>
      </c>
      <c r="Q4" s="115" t="s">
        <v>194</v>
      </c>
      <c r="R4" s="115" t="s">
        <v>57</v>
      </c>
      <c r="S4" s="115" t="s">
        <v>0</v>
      </c>
    </row>
    <row r="5" spans="1:19" x14ac:dyDescent="0.25">
      <c r="A5" s="29"/>
      <c r="B5" s="29"/>
      <c r="C5" s="29"/>
      <c r="D5" s="29"/>
      <c r="E5" s="29"/>
      <c r="F5" s="29"/>
      <c r="G5" s="29"/>
      <c r="H5" s="29"/>
      <c r="I5" s="29"/>
      <c r="J5" s="29"/>
      <c r="K5" s="29"/>
      <c r="L5" s="29"/>
      <c r="M5" s="29"/>
      <c r="N5" s="29"/>
      <c r="O5" s="29"/>
      <c r="P5" s="29"/>
      <c r="Q5" s="29"/>
      <c r="R5" s="29"/>
      <c r="S5" s="29"/>
    </row>
    <row r="6" spans="1:19" x14ac:dyDescent="0.25">
      <c r="A6" s="234" t="s">
        <v>280</v>
      </c>
      <c r="B6" s="29"/>
      <c r="C6" s="29"/>
      <c r="D6" s="87">
        <v>1367</v>
      </c>
      <c r="E6" s="87">
        <v>1078</v>
      </c>
      <c r="F6" s="87">
        <v>704</v>
      </c>
      <c r="G6" s="87">
        <v>526</v>
      </c>
      <c r="H6" s="87">
        <v>639</v>
      </c>
      <c r="I6" s="87">
        <v>266</v>
      </c>
      <c r="J6" s="87">
        <v>423</v>
      </c>
      <c r="K6" s="87">
        <v>457</v>
      </c>
      <c r="L6" s="87">
        <v>859</v>
      </c>
      <c r="M6" s="87">
        <v>1081</v>
      </c>
      <c r="N6" s="87">
        <v>1454</v>
      </c>
      <c r="O6" s="87">
        <v>1744</v>
      </c>
      <c r="P6" s="87">
        <v>1053</v>
      </c>
      <c r="Q6" s="87">
        <v>670</v>
      </c>
      <c r="R6" s="87">
        <v>1343</v>
      </c>
      <c r="S6" s="87">
        <f>SUM(D6:R6)</f>
        <v>13664</v>
      </c>
    </row>
    <row r="7" spans="1:19" x14ac:dyDescent="0.25">
      <c r="A7" s="466" t="s">
        <v>281</v>
      </c>
      <c r="B7" s="466"/>
      <c r="C7" s="466"/>
      <c r="D7" s="468">
        <v>7044</v>
      </c>
      <c r="E7" s="468">
        <v>6789</v>
      </c>
      <c r="F7" s="468">
        <v>4795</v>
      </c>
      <c r="G7" s="468">
        <v>4257</v>
      </c>
      <c r="H7" s="468">
        <v>6176</v>
      </c>
      <c r="I7" s="468">
        <v>4276</v>
      </c>
      <c r="J7" s="468">
        <v>6875</v>
      </c>
      <c r="K7" s="468">
        <v>7291</v>
      </c>
      <c r="L7" s="468">
        <v>4396</v>
      </c>
      <c r="M7" s="468">
        <v>3662</v>
      </c>
      <c r="N7" s="468">
        <v>4165</v>
      </c>
      <c r="O7" s="468">
        <v>6206</v>
      </c>
      <c r="P7" s="468">
        <v>7529</v>
      </c>
      <c r="Q7" s="468">
        <v>7503</v>
      </c>
      <c r="R7" s="468">
        <v>4925</v>
      </c>
      <c r="S7" s="468">
        <f>SUM(D7:R7)</f>
        <v>85889</v>
      </c>
    </row>
    <row r="8" spans="1:19" x14ac:dyDescent="0.25">
      <c r="A8" s="42" t="s">
        <v>282</v>
      </c>
      <c r="B8" s="42"/>
      <c r="C8" s="42"/>
      <c r="D8" s="93">
        <f>D6/D7</f>
        <v>0.19406587166382738</v>
      </c>
      <c r="E8" s="93">
        <f t="shared" ref="E8:S8" si="0">E6/E7</f>
        <v>0.15878627191044337</v>
      </c>
      <c r="F8" s="93">
        <f t="shared" si="0"/>
        <v>0.14681960375391032</v>
      </c>
      <c r="G8" s="93">
        <f t="shared" si="0"/>
        <v>0.12356119332863519</v>
      </c>
      <c r="H8" s="93">
        <f t="shared" si="0"/>
        <v>0.10346502590673576</v>
      </c>
      <c r="I8" s="93">
        <f t="shared" si="0"/>
        <v>6.2207670720299348E-2</v>
      </c>
      <c r="J8" s="93">
        <f t="shared" si="0"/>
        <v>6.1527272727272729E-2</v>
      </c>
      <c r="K8" s="93">
        <f t="shared" si="0"/>
        <v>6.2680016458647653E-2</v>
      </c>
      <c r="L8" s="93">
        <f t="shared" si="0"/>
        <v>0.19540491355777981</v>
      </c>
      <c r="M8" s="93">
        <f t="shared" si="0"/>
        <v>0.29519388312397599</v>
      </c>
      <c r="N8" s="93">
        <f t="shared" si="0"/>
        <v>0.34909963985594239</v>
      </c>
      <c r="O8" s="93">
        <f t="shared" si="0"/>
        <v>0.2810183693200129</v>
      </c>
      <c r="P8" s="93">
        <f t="shared" si="0"/>
        <v>0.13985921105060434</v>
      </c>
      <c r="Q8" s="93">
        <f t="shared" si="0"/>
        <v>8.9297614287618288E-2</v>
      </c>
      <c r="R8" s="93">
        <f t="shared" si="0"/>
        <v>0.27269035532994923</v>
      </c>
      <c r="S8" s="93">
        <f t="shared" si="0"/>
        <v>0.15908905680587734</v>
      </c>
    </row>
    <row r="9" spans="1:19" ht="15.75" thickBot="1" x14ac:dyDescent="0.3">
      <c r="A9" s="410" t="s">
        <v>276</v>
      </c>
      <c r="B9" s="410"/>
      <c r="C9" s="410"/>
      <c r="D9" s="411">
        <f>D8/$S$8</f>
        <v>1.2198568246000052</v>
      </c>
      <c r="E9" s="411">
        <f t="shared" ref="E9:S9" si="1">E8/$S$8</f>
        <v>0.99809675849795598</v>
      </c>
      <c r="F9" s="411">
        <f t="shared" si="1"/>
        <v>0.92287682573328478</v>
      </c>
      <c r="G9" s="411">
        <f t="shared" si="1"/>
        <v>0.77667940089308751</v>
      </c>
      <c r="H9" s="411">
        <f t="shared" si="1"/>
        <v>0.65035916350290013</v>
      </c>
      <c r="I9" s="411">
        <f t="shared" si="1"/>
        <v>0.391024197196706</v>
      </c>
      <c r="J9" s="411">
        <f t="shared" si="1"/>
        <v>0.38674736001703219</v>
      </c>
      <c r="K9" s="411">
        <f t="shared" si="1"/>
        <v>0.3939932621206666</v>
      </c>
      <c r="L9" s="411">
        <f t="shared" si="1"/>
        <v>1.2282737573597886</v>
      </c>
      <c r="M9" s="411">
        <f t="shared" si="1"/>
        <v>1.8555260119756423</v>
      </c>
      <c r="N9" s="411">
        <f t="shared" si="1"/>
        <v>2.19436614224144</v>
      </c>
      <c r="O9" s="411">
        <f t="shared" si="1"/>
        <v>1.7664217449155877</v>
      </c>
      <c r="P9" s="411">
        <f t="shared" si="1"/>
        <v>0.87912527648751149</v>
      </c>
      <c r="Q9" s="411">
        <f t="shared" si="1"/>
        <v>0.56130582505483373</v>
      </c>
      <c r="R9" s="411">
        <f t="shared" si="1"/>
        <v>1.7140736189208146</v>
      </c>
      <c r="S9" s="411">
        <f t="shared" si="1"/>
        <v>1</v>
      </c>
    </row>
    <row r="10" spans="1:19" x14ac:dyDescent="0.25">
      <c r="A10" s="29" t="s">
        <v>383</v>
      </c>
      <c r="B10" s="29"/>
      <c r="C10" s="29"/>
      <c r="D10" s="29"/>
      <c r="E10" s="29"/>
      <c r="F10" s="29"/>
      <c r="G10" s="29"/>
      <c r="H10" s="29"/>
      <c r="I10" s="29"/>
      <c r="J10" s="29"/>
      <c r="K10" s="29"/>
      <c r="L10" s="29"/>
      <c r="M10" s="29"/>
      <c r="N10" s="29"/>
      <c r="O10" s="29"/>
      <c r="P10" s="29"/>
      <c r="Q10" s="29"/>
      <c r="R10" s="29"/>
      <c r="S10" s="29"/>
    </row>
    <row r="11" spans="1:19" x14ac:dyDescent="0.25">
      <c r="A11" s="29"/>
      <c r="B11" s="29"/>
      <c r="C11" s="29"/>
      <c r="D11" s="29"/>
      <c r="E11" s="29"/>
      <c r="F11" s="29"/>
      <c r="G11" s="29"/>
      <c r="H11" s="29"/>
      <c r="I11" s="29"/>
      <c r="J11" s="29"/>
      <c r="K11" s="29"/>
      <c r="L11" s="29"/>
      <c r="M11" s="29"/>
      <c r="N11" s="29"/>
      <c r="O11" s="29"/>
      <c r="P11" s="29"/>
      <c r="Q11" s="29"/>
      <c r="R11" s="29"/>
      <c r="S11" s="29"/>
    </row>
    <row r="12" spans="1:19" x14ac:dyDescent="0.25">
      <c r="A12" s="37" t="s">
        <v>241</v>
      </c>
      <c r="B12" s="37"/>
      <c r="C12" s="37"/>
      <c r="D12" s="29"/>
      <c r="E12" s="29"/>
      <c r="F12" s="29"/>
      <c r="G12" s="29"/>
      <c r="H12" s="29"/>
      <c r="I12" s="29"/>
      <c r="J12" s="29"/>
      <c r="K12" s="29"/>
      <c r="L12" s="29"/>
      <c r="M12" s="29"/>
      <c r="N12" s="29"/>
      <c r="O12" s="29"/>
      <c r="P12" s="29"/>
      <c r="Q12" s="29"/>
      <c r="R12" s="29"/>
      <c r="S12" s="29"/>
    </row>
    <row r="13" spans="1:19" x14ac:dyDescent="0.25">
      <c r="A13" s="29"/>
      <c r="B13" s="29"/>
      <c r="C13" s="29"/>
      <c r="D13" s="29"/>
      <c r="E13" s="29"/>
      <c r="F13" s="29"/>
      <c r="G13" s="29"/>
      <c r="H13" s="29"/>
      <c r="I13" s="29"/>
      <c r="J13" s="29"/>
      <c r="K13" s="29"/>
      <c r="L13" s="29"/>
      <c r="M13" s="29"/>
      <c r="N13" s="29"/>
      <c r="O13" s="29"/>
      <c r="P13" s="29"/>
      <c r="Q13" s="29"/>
      <c r="R13" s="29"/>
      <c r="S13" s="29"/>
    </row>
    <row r="14" spans="1:19" ht="54.75" customHeight="1" x14ac:dyDescent="0.25">
      <c r="A14" s="115"/>
      <c r="B14" s="115"/>
      <c r="C14" s="115"/>
      <c r="D14" s="115" t="str">
        <f>D4</f>
        <v xml:space="preserve">1. 
Gamle Oslo </v>
      </c>
      <c r="E14" s="115" t="str">
        <f t="shared" ref="E14:S14" si="2">E4</f>
        <v>2. 
Grünerløkka</v>
      </c>
      <c r="F14" s="115" t="str">
        <f t="shared" si="2"/>
        <v>3. 
Sagene</v>
      </c>
      <c r="G14" s="115" t="str">
        <f t="shared" si="2"/>
        <v>4. 
St. Hanshaugen</v>
      </c>
      <c r="H14" s="115" t="str">
        <f t="shared" si="2"/>
        <v>5. 
Frogner</v>
      </c>
      <c r="I14" s="115" t="str">
        <f t="shared" si="2"/>
        <v>6. 
Ullern</v>
      </c>
      <c r="J14" s="115" t="str">
        <f t="shared" si="2"/>
        <v>7. 
Vestre Aker</v>
      </c>
      <c r="K14" s="115" t="str">
        <f t="shared" si="2"/>
        <v>8. 
Nordre Aker</v>
      </c>
      <c r="L14" s="115" t="str">
        <f t="shared" si="2"/>
        <v>9. 
Bjerke</v>
      </c>
      <c r="M14" s="115" t="str">
        <f t="shared" si="2"/>
        <v>10. 
Grorud</v>
      </c>
      <c r="N14" s="115" t="str">
        <f t="shared" si="2"/>
        <v>11. 
Stovner</v>
      </c>
      <c r="O14" s="115" t="str">
        <f t="shared" si="2"/>
        <v>12. 
Alna</v>
      </c>
      <c r="P14" s="115" t="str">
        <f t="shared" si="2"/>
        <v>13. 
Østensjø</v>
      </c>
      <c r="Q14" s="115" t="str">
        <f t="shared" si="2"/>
        <v>14.
Nordstrand</v>
      </c>
      <c r="R14" s="115" t="str">
        <f t="shared" si="2"/>
        <v>15. 
Søndre Nordstrand</v>
      </c>
      <c r="S14" s="115" t="str">
        <f t="shared" si="2"/>
        <v>Sum</v>
      </c>
    </row>
    <row r="15" spans="1:19" x14ac:dyDescent="0.25">
      <c r="A15" s="29"/>
      <c r="B15" s="29"/>
      <c r="C15" s="29"/>
      <c r="D15" s="29"/>
      <c r="E15" s="29"/>
      <c r="F15" s="29"/>
      <c r="G15" s="29"/>
      <c r="H15" s="29"/>
      <c r="I15" s="29"/>
      <c r="J15" s="29"/>
      <c r="K15" s="29"/>
      <c r="L15" s="29"/>
      <c r="M15" s="29"/>
      <c r="N15" s="29"/>
      <c r="O15" s="29"/>
      <c r="P15" s="29"/>
      <c r="Q15" s="29"/>
      <c r="R15" s="29"/>
      <c r="S15" s="29"/>
    </row>
    <row r="16" spans="1:19" x14ac:dyDescent="0.25">
      <c r="A16" s="29" t="s">
        <v>269</v>
      </c>
      <c r="B16" s="29"/>
      <c r="C16" s="29"/>
      <c r="D16" s="87">
        <v>9688</v>
      </c>
      <c r="E16" s="87">
        <v>12265</v>
      </c>
      <c r="F16" s="87">
        <v>8521</v>
      </c>
      <c r="G16" s="87">
        <v>10159</v>
      </c>
      <c r="H16" s="87">
        <v>11239</v>
      </c>
      <c r="I16" s="87">
        <v>3633</v>
      </c>
      <c r="J16" s="87">
        <v>4973</v>
      </c>
      <c r="K16" s="87">
        <v>6330</v>
      </c>
      <c r="L16" s="87">
        <v>4507</v>
      </c>
      <c r="M16" s="87">
        <v>3360</v>
      </c>
      <c r="N16" s="87">
        <v>3570</v>
      </c>
      <c r="O16" s="87">
        <v>5593</v>
      </c>
      <c r="P16" s="87">
        <v>4452</v>
      </c>
      <c r="Q16" s="87">
        <v>4530</v>
      </c>
      <c r="R16" s="87">
        <v>3949</v>
      </c>
      <c r="S16" s="87">
        <f>SUM(D16:R16)</f>
        <v>96769</v>
      </c>
    </row>
    <row r="17" spans="1:19" x14ac:dyDescent="0.25">
      <c r="A17" s="466" t="s">
        <v>278</v>
      </c>
      <c r="B17" s="466"/>
      <c r="C17" s="466"/>
      <c r="D17" s="468">
        <v>54613</v>
      </c>
      <c r="E17" s="468">
        <v>58881</v>
      </c>
      <c r="F17" s="468">
        <v>43067</v>
      </c>
      <c r="G17" s="468">
        <v>39094</v>
      </c>
      <c r="H17" s="468">
        <v>58293</v>
      </c>
      <c r="I17" s="468">
        <v>33354</v>
      </c>
      <c r="J17" s="468">
        <v>49414</v>
      </c>
      <c r="K17" s="468">
        <v>51598</v>
      </c>
      <c r="L17" s="468">
        <v>32072</v>
      </c>
      <c r="M17" s="468">
        <v>27405</v>
      </c>
      <c r="N17" s="468">
        <v>32751</v>
      </c>
      <c r="O17" s="468">
        <v>49427</v>
      </c>
      <c r="P17" s="468">
        <v>50163</v>
      </c>
      <c r="Q17" s="468">
        <v>51294</v>
      </c>
      <c r="R17" s="468">
        <v>38965</v>
      </c>
      <c r="S17" s="468">
        <v>670391</v>
      </c>
    </row>
    <row r="18" spans="1:19" x14ac:dyDescent="0.25">
      <c r="A18" s="42" t="s">
        <v>279</v>
      </c>
      <c r="B18" s="42"/>
      <c r="C18" s="42"/>
      <c r="D18" s="93">
        <f>D16/D17</f>
        <v>0.17739366084998076</v>
      </c>
      <c r="E18" s="93">
        <f t="shared" ref="E18:S18" si="3">E16/E17</f>
        <v>0.20830148944481242</v>
      </c>
      <c r="F18" s="93">
        <f t="shared" si="3"/>
        <v>0.19785450577007918</v>
      </c>
      <c r="G18" s="93">
        <f t="shared" si="3"/>
        <v>0.25986084821200184</v>
      </c>
      <c r="H18" s="93">
        <f t="shared" si="3"/>
        <v>0.19280188015713723</v>
      </c>
      <c r="I18" s="93">
        <f t="shared" si="3"/>
        <v>0.10892246806979673</v>
      </c>
      <c r="J18" s="93">
        <f t="shared" si="3"/>
        <v>0.10063949487999352</v>
      </c>
      <c r="K18" s="93">
        <f t="shared" si="3"/>
        <v>0.12267917361138028</v>
      </c>
      <c r="L18" s="93">
        <f t="shared" si="3"/>
        <v>0.14052756298328761</v>
      </c>
      <c r="M18" s="93">
        <f t="shared" si="3"/>
        <v>0.12260536398467432</v>
      </c>
      <c r="N18" s="93">
        <f t="shared" si="3"/>
        <v>0.10900430521205459</v>
      </c>
      <c r="O18" s="93">
        <f t="shared" si="3"/>
        <v>0.11315677666052967</v>
      </c>
      <c r="P18" s="93">
        <f t="shared" si="3"/>
        <v>8.8750672806650319E-2</v>
      </c>
      <c r="Q18" s="93">
        <f t="shared" si="3"/>
        <v>8.83144227395017E-2</v>
      </c>
      <c r="R18" s="93">
        <f t="shared" si="3"/>
        <v>0.10134736301809316</v>
      </c>
      <c r="S18" s="93">
        <f t="shared" si="3"/>
        <v>0.14434710489848462</v>
      </c>
    </row>
    <row r="19" spans="1:19" ht="15.75" thickBot="1" x14ac:dyDescent="0.3">
      <c r="A19" s="410" t="s">
        <v>277</v>
      </c>
      <c r="B19" s="410"/>
      <c r="C19" s="410"/>
      <c r="D19" s="411">
        <f>D18/$S$18</f>
        <v>1.2289381278186138</v>
      </c>
      <c r="E19" s="411">
        <f t="shared" ref="E19:R19" si="4">E18/$S$18</f>
        <v>1.4430596969111722</v>
      </c>
      <c r="F19" s="411">
        <f t="shared" si="4"/>
        <v>1.3706856532330514</v>
      </c>
      <c r="G19" s="411">
        <f t="shared" si="4"/>
        <v>1.8002498103079718</v>
      </c>
      <c r="H19" s="411">
        <f t="shared" si="4"/>
        <v>1.3356823491037768</v>
      </c>
      <c r="I19" s="411">
        <f t="shared" si="4"/>
        <v>0.75458713319119863</v>
      </c>
      <c r="J19" s="411">
        <f t="shared" si="4"/>
        <v>0.69720480331607981</v>
      </c>
      <c r="K19" s="411">
        <f t="shared" si="4"/>
        <v>0.84989008749193273</v>
      </c>
      <c r="L19" s="411">
        <f t="shared" si="4"/>
        <v>0.97353918585424215</v>
      </c>
      <c r="M19" s="411">
        <f t="shared" si="4"/>
        <v>0.84937875318593559</v>
      </c>
      <c r="N19" s="411">
        <f t="shared" si="4"/>
        <v>0.75515408008158069</v>
      </c>
      <c r="O19" s="411">
        <f t="shared" si="4"/>
        <v>0.78392134528856494</v>
      </c>
      <c r="P19" s="411">
        <f t="shared" si="4"/>
        <v>0.61484207022417414</v>
      </c>
      <c r="Q19" s="411">
        <f t="shared" si="4"/>
        <v>0.61181984080394836</v>
      </c>
      <c r="R19" s="411">
        <f t="shared" si="4"/>
        <v>0.70210873359301518</v>
      </c>
      <c r="S19" s="411">
        <v>1</v>
      </c>
    </row>
    <row r="20" spans="1:19" x14ac:dyDescent="0.25">
      <c r="A20" s="234" t="s">
        <v>383</v>
      </c>
      <c r="B20" s="35"/>
      <c r="C20" s="35"/>
      <c r="D20" s="35"/>
      <c r="E20" s="35"/>
      <c r="F20" s="35"/>
      <c r="G20" s="35"/>
      <c r="H20" s="35"/>
      <c r="I20" s="35"/>
      <c r="J20" s="35"/>
      <c r="K20" s="35"/>
      <c r="L20" s="35"/>
      <c r="M20" s="35"/>
      <c r="N20" s="35"/>
      <c r="O20" s="35"/>
      <c r="P20" s="35"/>
      <c r="Q20" s="35"/>
      <c r="R20" s="35"/>
      <c r="S20" s="35"/>
    </row>
    <row r="21" spans="1:19" x14ac:dyDescent="0.25">
      <c r="A21" s="29"/>
      <c r="B21" s="29"/>
      <c r="C21" s="29"/>
      <c r="D21" s="29"/>
      <c r="E21" s="29"/>
      <c r="F21" s="29"/>
      <c r="G21" s="29"/>
      <c r="H21" s="29"/>
      <c r="I21" s="29"/>
      <c r="J21" s="29"/>
      <c r="K21" s="29"/>
      <c r="L21" s="29"/>
      <c r="M21" s="29"/>
      <c r="N21" s="29"/>
      <c r="O21" s="29"/>
      <c r="P21" s="29"/>
      <c r="Q21" s="29"/>
      <c r="R21" s="29"/>
      <c r="S21" s="29"/>
    </row>
    <row r="22" spans="1:19" x14ac:dyDescent="0.25">
      <c r="A22" s="37" t="s">
        <v>248</v>
      </c>
      <c r="B22" s="37"/>
      <c r="C22" s="37"/>
      <c r="D22" s="29"/>
      <c r="E22" s="29"/>
      <c r="F22" s="29"/>
      <c r="G22" s="29"/>
      <c r="H22" s="29"/>
      <c r="I22" s="29"/>
      <c r="J22" s="29"/>
      <c r="K22" s="29"/>
      <c r="L22" s="29"/>
      <c r="M22" s="29"/>
      <c r="N22" s="29"/>
      <c r="O22" s="29"/>
      <c r="P22" s="29"/>
      <c r="Q22" s="29"/>
      <c r="R22" s="29"/>
      <c r="S22" s="29"/>
    </row>
    <row r="23" spans="1:19" x14ac:dyDescent="0.25">
      <c r="A23" s="29"/>
      <c r="B23" s="29"/>
      <c r="C23" s="29"/>
      <c r="D23" s="29"/>
      <c r="E23" s="29"/>
      <c r="F23" s="29"/>
      <c r="G23" s="29"/>
      <c r="H23" s="29"/>
      <c r="I23" s="29"/>
      <c r="J23" s="29"/>
      <c r="K23" s="29"/>
      <c r="L23" s="29"/>
      <c r="M23" s="29"/>
      <c r="N23" s="29"/>
      <c r="O23" s="29"/>
      <c r="P23" s="29"/>
      <c r="Q23" s="29"/>
      <c r="R23" s="29"/>
      <c r="S23" s="29"/>
    </row>
    <row r="24" spans="1:19" ht="54.75" customHeight="1" x14ac:dyDescent="0.25">
      <c r="A24" s="115"/>
      <c r="B24" s="115"/>
      <c r="C24" s="115"/>
      <c r="D24" s="115" t="str">
        <f>D4</f>
        <v xml:space="preserve">1. 
Gamle Oslo </v>
      </c>
      <c r="E24" s="115" t="str">
        <f t="shared" ref="E24:S24" si="5">E4</f>
        <v>2. 
Grünerløkka</v>
      </c>
      <c r="F24" s="115" t="str">
        <f t="shared" si="5"/>
        <v>3. 
Sagene</v>
      </c>
      <c r="G24" s="115" t="str">
        <f t="shared" si="5"/>
        <v>4. 
St. Hanshaugen</v>
      </c>
      <c r="H24" s="115" t="str">
        <f t="shared" si="5"/>
        <v>5. 
Frogner</v>
      </c>
      <c r="I24" s="115" t="str">
        <f t="shared" si="5"/>
        <v>6. 
Ullern</v>
      </c>
      <c r="J24" s="115" t="str">
        <f t="shared" si="5"/>
        <v>7. 
Vestre Aker</v>
      </c>
      <c r="K24" s="115" t="str">
        <f t="shared" si="5"/>
        <v>8. 
Nordre Aker</v>
      </c>
      <c r="L24" s="115" t="str">
        <f t="shared" si="5"/>
        <v>9. 
Bjerke</v>
      </c>
      <c r="M24" s="115" t="str">
        <f t="shared" si="5"/>
        <v>10. 
Grorud</v>
      </c>
      <c r="N24" s="115" t="str">
        <f t="shared" si="5"/>
        <v>11. 
Stovner</v>
      </c>
      <c r="O24" s="115" t="str">
        <f t="shared" si="5"/>
        <v>12. 
Alna</v>
      </c>
      <c r="P24" s="115" t="str">
        <f t="shared" si="5"/>
        <v>13. 
Østensjø</v>
      </c>
      <c r="Q24" s="115" t="str">
        <f t="shared" si="5"/>
        <v>14.
Nordstrand</v>
      </c>
      <c r="R24" s="115" t="str">
        <f t="shared" si="5"/>
        <v>15. 
Søndre Nordstrand</v>
      </c>
      <c r="S24" s="115" t="str">
        <f t="shared" si="5"/>
        <v>Sum</v>
      </c>
    </row>
    <row r="25" spans="1:19" x14ac:dyDescent="0.25">
      <c r="A25" s="29"/>
      <c r="B25" s="29"/>
      <c r="C25" s="29"/>
      <c r="D25" s="29"/>
      <c r="E25" s="29"/>
      <c r="F25" s="29"/>
      <c r="G25" s="29"/>
      <c r="H25" s="29"/>
      <c r="I25" s="29"/>
      <c r="J25" s="29"/>
      <c r="K25" s="29"/>
      <c r="L25" s="29"/>
      <c r="M25" s="29"/>
      <c r="N25" s="29"/>
      <c r="O25" s="29"/>
      <c r="P25" s="29"/>
      <c r="Q25" s="29"/>
      <c r="R25" s="29"/>
      <c r="S25" s="29"/>
    </row>
    <row r="26" spans="1:19" x14ac:dyDescent="0.25">
      <c r="A26" s="234" t="s">
        <v>96</v>
      </c>
      <c r="B26" s="29"/>
      <c r="C26" s="29"/>
      <c r="D26" s="92">
        <v>14.923468065723259</v>
      </c>
      <c r="E26" s="92">
        <v>15.157856902637832</v>
      </c>
      <c r="F26" s="92">
        <v>21.591486231037639</v>
      </c>
      <c r="G26" s="92">
        <v>12.934515038048037</v>
      </c>
      <c r="H26" s="92">
        <v>9.8215440065928981</v>
      </c>
      <c r="I26" s="92">
        <v>6.3891335990750928</v>
      </c>
      <c r="J26" s="92">
        <v>6.3658061917870823</v>
      </c>
      <c r="K26" s="92">
        <v>6.5046466465652202</v>
      </c>
      <c r="L26" s="92">
        <v>8.5130998262696806</v>
      </c>
      <c r="M26" s="92">
        <v>15.277950819955015</v>
      </c>
      <c r="N26" s="92">
        <v>12.638409050946279</v>
      </c>
      <c r="O26" s="92">
        <v>10.941742047415298</v>
      </c>
      <c r="P26" s="92">
        <v>10.500615680546346</v>
      </c>
      <c r="Q26" s="92">
        <v>9.968364617047019</v>
      </c>
      <c r="R26" s="92">
        <v>9.878650758333368</v>
      </c>
      <c r="S26" s="92">
        <v>10.602365800000001</v>
      </c>
    </row>
    <row r="27" spans="1:19" x14ac:dyDescent="0.25">
      <c r="A27" s="234" t="s">
        <v>97</v>
      </c>
      <c r="B27" s="29"/>
      <c r="C27" s="29"/>
      <c r="D27" s="92">
        <v>12.73852922653116</v>
      </c>
      <c r="E27" s="92">
        <v>19.766460561026527</v>
      </c>
      <c r="F27" s="92">
        <v>20.007198675297005</v>
      </c>
      <c r="G27" s="92">
        <v>10.65537592698573</v>
      </c>
      <c r="H27" s="92">
        <v>8.6219661406902759</v>
      </c>
      <c r="I27" s="92">
        <v>6.0041482808292006</v>
      </c>
      <c r="J27" s="92">
        <v>7.0996975256074082</v>
      </c>
      <c r="K27" s="92">
        <v>8.5096960484800377</v>
      </c>
      <c r="L27" s="92">
        <v>12.323204114147549</v>
      </c>
      <c r="M27" s="92">
        <v>12.800139387232525</v>
      </c>
      <c r="N27" s="92">
        <v>10.674321550353788</v>
      </c>
      <c r="O27" s="92">
        <v>10.786092031938869</v>
      </c>
      <c r="P27" s="92">
        <v>9.4845888072429005</v>
      </c>
      <c r="Q27" s="92">
        <v>8.4503066661736721</v>
      </c>
      <c r="R27" s="92">
        <v>7.3696210984223196</v>
      </c>
      <c r="S27" s="92">
        <v>10.209018921030101</v>
      </c>
    </row>
    <row r="28" spans="1:19" x14ac:dyDescent="0.25">
      <c r="A28" s="234" t="s">
        <v>98</v>
      </c>
      <c r="B28" s="29"/>
      <c r="C28" s="29"/>
      <c r="D28" s="92">
        <v>13.399829173959635</v>
      </c>
      <c r="E28" s="92">
        <v>14.984945731974779</v>
      </c>
      <c r="F28" s="92">
        <v>15.944889468760882</v>
      </c>
      <c r="G28" s="92">
        <v>12.907964916821175</v>
      </c>
      <c r="H28" s="92">
        <v>7.6462494247377366</v>
      </c>
      <c r="I28" s="92">
        <v>7.8824285219872792</v>
      </c>
      <c r="J28" s="92">
        <v>6.8927015402654446</v>
      </c>
      <c r="K28" s="92">
        <v>7.5947126524304878</v>
      </c>
      <c r="L28" s="92">
        <v>13.390865472380479</v>
      </c>
      <c r="M28" s="92">
        <v>13.283199702160857</v>
      </c>
      <c r="N28" s="92">
        <v>11.779459920724904</v>
      </c>
      <c r="O28" s="92">
        <v>11.762997744415523</v>
      </c>
      <c r="P28" s="92">
        <v>8.5548374976410528</v>
      </c>
      <c r="Q28" s="92">
        <v>7.3588211524935048</v>
      </c>
      <c r="R28" s="92">
        <v>8.44834756539192</v>
      </c>
      <c r="S28" s="92">
        <v>10.004848510466161</v>
      </c>
    </row>
    <row r="29" spans="1:19" x14ac:dyDescent="0.25">
      <c r="A29" s="234" t="s">
        <v>99</v>
      </c>
      <c r="B29" s="29"/>
      <c r="C29" s="29"/>
      <c r="D29" s="92">
        <v>13.457678502680182</v>
      </c>
      <c r="E29" s="92">
        <v>16.755009741906868</v>
      </c>
      <c r="F29" s="92">
        <v>17.176881608168795</v>
      </c>
      <c r="G29" s="92">
        <v>11.373016783539178</v>
      </c>
      <c r="H29" s="92">
        <v>8.0480455005929947</v>
      </c>
      <c r="I29" s="92">
        <v>7.077673922230554</v>
      </c>
      <c r="J29" s="92">
        <v>5.7014324827667782</v>
      </c>
      <c r="K29" s="92">
        <v>6.8823356616852012</v>
      </c>
      <c r="L29" s="92">
        <v>11.791996645112338</v>
      </c>
      <c r="M29" s="92">
        <v>11.128326046234296</v>
      </c>
      <c r="N29" s="92">
        <v>11.295785413434858</v>
      </c>
      <c r="O29" s="92">
        <v>10.308456482178073</v>
      </c>
      <c r="P29" s="92">
        <v>10.388441289274233</v>
      </c>
      <c r="Q29" s="92">
        <v>6.9394856149434556</v>
      </c>
      <c r="R29" s="92">
        <v>8.01220978709466</v>
      </c>
      <c r="S29" s="92">
        <v>9.6654079424162571</v>
      </c>
    </row>
    <row r="30" spans="1:19" x14ac:dyDescent="0.25">
      <c r="A30" s="234" t="s">
        <v>100</v>
      </c>
      <c r="B30" s="29"/>
      <c r="C30" s="29"/>
      <c r="D30" s="92">
        <v>15.90393491207405</v>
      </c>
      <c r="E30" s="92">
        <v>16.716994071616703</v>
      </c>
      <c r="F30" s="92">
        <v>14.931904609563251</v>
      </c>
      <c r="G30" s="92">
        <v>11.097439863118568</v>
      </c>
      <c r="H30" s="92">
        <v>6.6840573770400535</v>
      </c>
      <c r="I30" s="92">
        <v>7.158904027044704</v>
      </c>
      <c r="J30" s="92">
        <v>5.8650871401667279</v>
      </c>
      <c r="K30" s="92">
        <v>6.134213367597189</v>
      </c>
      <c r="L30" s="92">
        <v>8.4174203902322624</v>
      </c>
      <c r="M30" s="92">
        <v>13.402422187676589</v>
      </c>
      <c r="N30" s="92">
        <v>8.0936432469708173</v>
      </c>
      <c r="O30" s="92">
        <v>10.265253461608211</v>
      </c>
      <c r="P30" s="92">
        <v>8.0612498852055854</v>
      </c>
      <c r="Q30" s="92">
        <v>9.1520645192559691</v>
      </c>
      <c r="R30" s="92">
        <v>10.153846491119698</v>
      </c>
      <c r="S30" s="92">
        <v>9.3750494954476018</v>
      </c>
    </row>
    <row r="31" spans="1:19" x14ac:dyDescent="0.25">
      <c r="A31" s="234" t="s">
        <v>101</v>
      </c>
      <c r="B31" s="29"/>
      <c r="C31" s="29"/>
      <c r="D31" s="92">
        <v>13.316662308611518</v>
      </c>
      <c r="E31" s="92">
        <v>13.188142962530938</v>
      </c>
      <c r="F31" s="92">
        <v>17.269517403625056</v>
      </c>
      <c r="G31" s="92">
        <v>9.0491799431076565</v>
      </c>
      <c r="H31" s="92">
        <v>6.8338774867844503</v>
      </c>
      <c r="I31" s="92">
        <v>5.8263038849406339</v>
      </c>
      <c r="J31" s="92">
        <v>6.5658748557348137</v>
      </c>
      <c r="K31" s="92">
        <v>5.5314966531779293</v>
      </c>
      <c r="L31" s="92">
        <v>9.8003392119382351</v>
      </c>
      <c r="M31" s="92">
        <v>11.331484283891317</v>
      </c>
      <c r="N31" s="92">
        <v>8.4788613106473889</v>
      </c>
      <c r="O31" s="92">
        <v>10.44461216519791</v>
      </c>
      <c r="P31" s="92">
        <v>7.5346929409835921</v>
      </c>
      <c r="Q31" s="92">
        <v>6.7084503918508007</v>
      </c>
      <c r="R31" s="92">
        <v>9.3534949970875019</v>
      </c>
      <c r="S31" s="92">
        <v>8.7749281649979842</v>
      </c>
    </row>
    <row r="32" spans="1:19" x14ac:dyDescent="0.25">
      <c r="A32" s="466" t="s">
        <v>266</v>
      </c>
      <c r="B32" s="466"/>
      <c r="C32" s="466"/>
      <c r="D32" s="467">
        <v>13.963843929716683</v>
      </c>
      <c r="E32" s="467">
        <v>14.808067270297244</v>
      </c>
      <c r="F32" s="467">
        <v>13.705054547059854</v>
      </c>
      <c r="G32" s="467">
        <v>11.839787037443648</v>
      </c>
      <c r="H32" s="467">
        <v>7.5391862682361204</v>
      </c>
      <c r="I32" s="467">
        <v>5.3757761835236861</v>
      </c>
      <c r="J32" s="467">
        <v>7.1719539415261711</v>
      </c>
      <c r="K32" s="467">
        <v>5.3437424466822874</v>
      </c>
      <c r="L32" s="467">
        <v>10.996101564583956</v>
      </c>
      <c r="M32" s="467">
        <v>12.805136347498626</v>
      </c>
      <c r="N32" s="467">
        <v>9.450312517840306</v>
      </c>
      <c r="O32" s="467">
        <v>9.5878158172292167</v>
      </c>
      <c r="P32" s="467">
        <v>8.6466176052164947</v>
      </c>
      <c r="Q32" s="467">
        <v>6.6695146115360284</v>
      </c>
      <c r="R32" s="467">
        <v>7.1832049559611892</v>
      </c>
      <c r="S32" s="467">
        <v>8.9642968646010974</v>
      </c>
    </row>
    <row r="33" spans="1:19" x14ac:dyDescent="0.25">
      <c r="A33" s="42" t="s">
        <v>267</v>
      </c>
      <c r="B33" s="42"/>
      <c r="C33" s="42"/>
      <c r="D33" s="93">
        <f>AVERAGE(D26:D32)</f>
        <v>13.957706588470927</v>
      </c>
      <c r="E33" s="93">
        <f t="shared" ref="E33:S33" si="6">AVERAGE(E26:E32)</f>
        <v>15.91106817742727</v>
      </c>
      <c r="F33" s="93">
        <f t="shared" si="6"/>
        <v>17.232418934787496</v>
      </c>
      <c r="G33" s="93">
        <f t="shared" si="6"/>
        <v>11.408182787009141</v>
      </c>
      <c r="H33" s="93">
        <f t="shared" si="6"/>
        <v>7.8849894578106472</v>
      </c>
      <c r="I33" s="93">
        <f t="shared" si="6"/>
        <v>6.5306240599473071</v>
      </c>
      <c r="J33" s="93">
        <f t="shared" si="6"/>
        <v>6.5232219539792036</v>
      </c>
      <c r="K33" s="93">
        <f t="shared" si="6"/>
        <v>6.6429776395169071</v>
      </c>
      <c r="L33" s="93">
        <f t="shared" si="6"/>
        <v>10.747575317809213</v>
      </c>
      <c r="M33" s="93">
        <f t="shared" si="6"/>
        <v>12.861236967807033</v>
      </c>
      <c r="N33" s="93">
        <f t="shared" si="6"/>
        <v>10.344399001559763</v>
      </c>
      <c r="O33" s="93">
        <f t="shared" si="6"/>
        <v>10.585281392854728</v>
      </c>
      <c r="P33" s="93">
        <f t="shared" si="6"/>
        <v>9.0244348151585996</v>
      </c>
      <c r="Q33" s="93">
        <f t="shared" si="6"/>
        <v>7.8924296533286356</v>
      </c>
      <c r="R33" s="93">
        <f t="shared" si="6"/>
        <v>8.6284822362015223</v>
      </c>
      <c r="S33" s="93">
        <f t="shared" si="6"/>
        <v>9.6565593855656005</v>
      </c>
    </row>
    <row r="34" spans="1:19" ht="15.75" thickBot="1" x14ac:dyDescent="0.3">
      <c r="A34" s="410" t="s">
        <v>268</v>
      </c>
      <c r="B34" s="410"/>
      <c r="C34" s="410"/>
      <c r="D34" s="411">
        <f>D33/$S$33</f>
        <v>1.4454119765819056</v>
      </c>
      <c r="E34" s="411">
        <f t="shared" ref="E34:S34" si="7">E33/$S$33</f>
        <v>1.6476953687263356</v>
      </c>
      <c r="F34" s="411">
        <f t="shared" si="7"/>
        <v>1.7845298979413013</v>
      </c>
      <c r="G34" s="411">
        <f t="shared" si="7"/>
        <v>1.1813920809167109</v>
      </c>
      <c r="H34" s="411">
        <f t="shared" si="7"/>
        <v>0.81654232558202311</v>
      </c>
      <c r="I34" s="411">
        <f t="shared" si="7"/>
        <v>0.6762889140110433</v>
      </c>
      <c r="J34" s="411">
        <f t="shared" si="7"/>
        <v>0.67552237743496546</v>
      </c>
      <c r="K34" s="411">
        <f t="shared" si="7"/>
        <v>0.68792386338416511</v>
      </c>
      <c r="L34" s="411">
        <f t="shared" si="7"/>
        <v>1.1129818487808854</v>
      </c>
      <c r="M34" s="411">
        <f t="shared" si="7"/>
        <v>1.3318653626292309</v>
      </c>
      <c r="N34" s="411">
        <f t="shared" si="7"/>
        <v>1.0712302993778851</v>
      </c>
      <c r="O34" s="411">
        <f t="shared" si="7"/>
        <v>1.0961752494037742</v>
      </c>
      <c r="P34" s="411">
        <f t="shared" si="7"/>
        <v>0.93453935867138294</v>
      </c>
      <c r="Q34" s="411">
        <f t="shared" si="7"/>
        <v>0.81731280658057726</v>
      </c>
      <c r="R34" s="411">
        <f t="shared" si="7"/>
        <v>0.89353587459930872</v>
      </c>
      <c r="S34" s="411">
        <f t="shared" si="7"/>
        <v>1</v>
      </c>
    </row>
    <row r="35" spans="1:19" x14ac:dyDescent="0.25">
      <c r="A35" s="234" t="s">
        <v>383</v>
      </c>
      <c r="B35" s="29"/>
      <c r="C35" s="29"/>
      <c r="D35" s="29"/>
      <c r="E35" s="29"/>
      <c r="F35" s="29"/>
      <c r="G35" s="29"/>
      <c r="H35" s="29"/>
      <c r="I35" s="29"/>
      <c r="J35" s="29"/>
      <c r="K35" s="29"/>
      <c r="L35" s="29"/>
      <c r="M35" s="29"/>
      <c r="N35" s="29"/>
      <c r="O35" s="29"/>
      <c r="P35" s="29"/>
      <c r="Q35" s="29"/>
      <c r="R35" s="29"/>
      <c r="S35" s="29"/>
    </row>
  </sheetData>
  <pageMargins left="0.51181102362204722" right="0.39370078740157483" top="0.74803149606299213" bottom="0.74803149606299213" header="0.31496062992125984" footer="0.31496062992125984"/>
  <pageSetup paperSize="9" scale="6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 sqref="A3"/>
    </sheetView>
  </sheetViews>
  <sheetFormatPr baseColWidth="10" defaultRowHeight="15" x14ac:dyDescent="0.25"/>
  <cols>
    <col min="1" max="16384" width="11.42578125" style="485"/>
  </cols>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XDU85"/>
  <sheetViews>
    <sheetView zoomScale="85" zoomScaleNormal="85" workbookViewId="0"/>
  </sheetViews>
  <sheetFormatPr baseColWidth="10" defaultRowHeight="15" x14ac:dyDescent="0.25"/>
  <cols>
    <col min="1" max="1" width="27.7109375" style="15" customWidth="1"/>
    <col min="2" max="2" width="30.42578125" style="15" customWidth="1"/>
    <col min="3" max="3" width="22.85546875" style="15" customWidth="1"/>
    <col min="4" max="19" width="12.5703125" style="15" customWidth="1"/>
    <col min="20" max="16384" width="11.42578125" style="15"/>
  </cols>
  <sheetData>
    <row r="2" spans="1:21" x14ac:dyDescent="0.25">
      <c r="A2" s="235" t="s">
        <v>245</v>
      </c>
      <c r="B2" s="234"/>
      <c r="C2" s="234"/>
      <c r="D2" s="234"/>
      <c r="E2" s="234"/>
      <c r="F2" s="234"/>
      <c r="G2" s="234"/>
      <c r="H2" s="234"/>
      <c r="I2" s="234"/>
      <c r="J2" s="234"/>
      <c r="K2" s="234"/>
      <c r="L2" s="234"/>
      <c r="M2" s="234"/>
      <c r="N2" s="234"/>
      <c r="O2" s="234"/>
      <c r="P2" s="234"/>
      <c r="Q2" s="234"/>
      <c r="R2" s="234"/>
      <c r="S2" s="234"/>
    </row>
    <row r="3" spans="1:21" ht="42.75" customHeight="1" x14ac:dyDescent="0.25">
      <c r="B3" s="234"/>
      <c r="C3" s="234"/>
      <c r="D3" s="234"/>
      <c r="E3" s="234"/>
      <c r="F3" s="234"/>
      <c r="G3" s="234"/>
      <c r="H3" s="234"/>
      <c r="I3" s="234"/>
      <c r="J3" s="234"/>
      <c r="K3" s="234"/>
      <c r="L3" s="234"/>
      <c r="M3" s="234"/>
      <c r="N3" s="234"/>
      <c r="O3" s="234"/>
      <c r="P3" s="234"/>
      <c r="Q3" s="234"/>
      <c r="R3" s="234"/>
      <c r="S3" s="234"/>
    </row>
    <row r="4" spans="1:21" ht="54.75" customHeight="1" x14ac:dyDescent="0.25">
      <c r="A4" s="115" t="s">
        <v>113</v>
      </c>
      <c r="B4" s="115" t="s">
        <v>114</v>
      </c>
      <c r="C4" s="115" t="s">
        <v>112</v>
      </c>
      <c r="D4" s="115" t="s">
        <v>46</v>
      </c>
      <c r="E4" s="115" t="s">
        <v>187</v>
      </c>
      <c r="F4" s="115" t="s">
        <v>47</v>
      </c>
      <c r="G4" s="115" t="s">
        <v>48</v>
      </c>
      <c r="H4" s="115" t="s">
        <v>49</v>
      </c>
      <c r="I4" s="115" t="s">
        <v>50</v>
      </c>
      <c r="J4" s="115" t="s">
        <v>51</v>
      </c>
      <c r="K4" s="115" t="s">
        <v>52</v>
      </c>
      <c r="L4" s="115" t="s">
        <v>53</v>
      </c>
      <c r="M4" s="115" t="s">
        <v>54</v>
      </c>
      <c r="N4" s="115" t="s">
        <v>55</v>
      </c>
      <c r="O4" s="115" t="s">
        <v>56</v>
      </c>
      <c r="P4" s="115" t="s">
        <v>86</v>
      </c>
      <c r="Q4" s="115" t="s">
        <v>194</v>
      </c>
      <c r="R4" s="115" t="s">
        <v>57</v>
      </c>
      <c r="S4" s="115" t="s">
        <v>0</v>
      </c>
    </row>
    <row r="5" spans="1:21" x14ac:dyDescent="0.25">
      <c r="A5" s="35"/>
      <c r="B5" s="35"/>
      <c r="C5" s="36"/>
      <c r="D5" s="33"/>
      <c r="E5" s="34"/>
      <c r="F5" s="34"/>
      <c r="G5" s="34"/>
      <c r="H5" s="33"/>
      <c r="I5" s="33"/>
      <c r="J5" s="33"/>
      <c r="K5" s="33"/>
      <c r="L5" s="33"/>
      <c r="M5" s="33"/>
      <c r="N5" s="33"/>
      <c r="O5" s="33"/>
      <c r="P5" s="33"/>
      <c r="Q5" s="33"/>
      <c r="R5" s="33"/>
      <c r="S5" s="33"/>
    </row>
    <row r="6" spans="1:21" x14ac:dyDescent="0.25">
      <c r="A6" s="236" t="s">
        <v>118</v>
      </c>
      <c r="B6" s="236" t="s">
        <v>119</v>
      </c>
      <c r="C6" s="45" t="s">
        <v>30</v>
      </c>
      <c r="D6" s="89">
        <f>SUM(D7:D12)</f>
        <v>771</v>
      </c>
      <c r="E6" s="89">
        <f t="shared" ref="E6:R6" si="0">SUM(E7:E12)</f>
        <v>884</v>
      </c>
      <c r="F6" s="89">
        <f t="shared" si="0"/>
        <v>748</v>
      </c>
      <c r="G6" s="89">
        <f t="shared" si="0"/>
        <v>357</v>
      </c>
      <c r="H6" s="89">
        <f t="shared" si="0"/>
        <v>472</v>
      </c>
      <c r="I6" s="89">
        <f t="shared" si="0"/>
        <v>400</v>
      </c>
      <c r="J6" s="89">
        <f t="shared" si="0"/>
        <v>479</v>
      </c>
      <c r="K6" s="89">
        <f t="shared" si="0"/>
        <v>598</v>
      </c>
      <c r="L6" s="89">
        <f t="shared" si="0"/>
        <v>291</v>
      </c>
      <c r="M6" s="89">
        <f t="shared" si="0"/>
        <v>367</v>
      </c>
      <c r="N6" s="89">
        <f t="shared" si="0"/>
        <v>269</v>
      </c>
      <c r="O6" s="89">
        <f t="shared" si="0"/>
        <v>459</v>
      </c>
      <c r="P6" s="89">
        <f t="shared" si="0"/>
        <v>771</v>
      </c>
      <c r="Q6" s="89">
        <f t="shared" si="0"/>
        <v>608</v>
      </c>
      <c r="R6" s="89">
        <f t="shared" si="0"/>
        <v>369</v>
      </c>
      <c r="S6" s="89">
        <f>SUM(D6:R6)</f>
        <v>7843</v>
      </c>
    </row>
    <row r="7" spans="1:21" x14ac:dyDescent="0.25">
      <c r="A7" s="234"/>
      <c r="B7" s="234" t="s">
        <v>105</v>
      </c>
      <c r="C7" s="38">
        <v>0.13333333333333333</v>
      </c>
      <c r="D7" s="338">
        <v>0</v>
      </c>
      <c r="E7" s="338">
        <v>0</v>
      </c>
      <c r="F7" s="338">
        <v>0</v>
      </c>
      <c r="G7" s="338">
        <v>0</v>
      </c>
      <c r="H7" s="338">
        <v>0</v>
      </c>
      <c r="I7" s="338">
        <v>0</v>
      </c>
      <c r="J7" s="338">
        <v>0</v>
      </c>
      <c r="K7" s="338">
        <v>0</v>
      </c>
      <c r="L7" s="338">
        <v>0</v>
      </c>
      <c r="M7" s="338">
        <v>0</v>
      </c>
      <c r="N7" s="338">
        <v>0</v>
      </c>
      <c r="O7" s="338">
        <v>0</v>
      </c>
      <c r="P7" s="338">
        <v>0</v>
      </c>
      <c r="Q7" s="338">
        <v>0</v>
      </c>
      <c r="R7" s="338">
        <v>0</v>
      </c>
      <c r="S7" s="87">
        <f>SUM(D7:R7)</f>
        <v>0</v>
      </c>
      <c r="U7" s="337"/>
    </row>
    <row r="8" spans="1:21" x14ac:dyDescent="0.25">
      <c r="A8" s="234"/>
      <c r="B8" s="234" t="s">
        <v>106</v>
      </c>
      <c r="C8" s="38">
        <v>0.28888888888888897</v>
      </c>
      <c r="D8" s="338">
        <v>0</v>
      </c>
      <c r="E8" s="338">
        <v>0</v>
      </c>
      <c r="F8" s="338">
        <v>0</v>
      </c>
      <c r="G8" s="338">
        <v>0</v>
      </c>
      <c r="H8" s="338">
        <v>0</v>
      </c>
      <c r="I8" s="338">
        <v>0</v>
      </c>
      <c r="J8" s="338">
        <v>0</v>
      </c>
      <c r="K8" s="338">
        <v>0</v>
      </c>
      <c r="L8" s="338">
        <v>0</v>
      </c>
      <c r="M8" s="338">
        <v>0</v>
      </c>
      <c r="N8" s="338">
        <v>0</v>
      </c>
      <c r="O8" s="338">
        <v>0</v>
      </c>
      <c r="P8" s="338">
        <v>0</v>
      </c>
      <c r="Q8" s="338">
        <v>0</v>
      </c>
      <c r="R8" s="338">
        <v>0</v>
      </c>
      <c r="S8" s="87">
        <f t="shared" ref="S8:S12" si="1">SUM(D8:R8)</f>
        <v>0</v>
      </c>
      <c r="U8" s="337"/>
    </row>
    <row r="9" spans="1:21" x14ac:dyDescent="0.25">
      <c r="A9" s="234"/>
      <c r="B9" s="234" t="s">
        <v>107</v>
      </c>
      <c r="C9" s="38">
        <v>0.46666666666666667</v>
      </c>
      <c r="D9" s="338">
        <v>0</v>
      </c>
      <c r="E9" s="338">
        <v>0</v>
      </c>
      <c r="F9" s="338">
        <v>2</v>
      </c>
      <c r="G9" s="338">
        <v>0</v>
      </c>
      <c r="H9" s="338">
        <v>0</v>
      </c>
      <c r="I9" s="338">
        <v>0</v>
      </c>
      <c r="J9" s="338">
        <v>0</v>
      </c>
      <c r="K9" s="338">
        <v>0</v>
      </c>
      <c r="L9" s="338">
        <v>0</v>
      </c>
      <c r="M9" s="338">
        <v>0</v>
      </c>
      <c r="N9" s="338">
        <v>0</v>
      </c>
      <c r="O9" s="338">
        <v>0</v>
      </c>
      <c r="P9" s="338">
        <v>0</v>
      </c>
      <c r="Q9" s="338">
        <v>0</v>
      </c>
      <c r="R9" s="338">
        <v>0</v>
      </c>
      <c r="S9" s="87">
        <f t="shared" si="1"/>
        <v>2</v>
      </c>
      <c r="U9" s="337"/>
    </row>
    <row r="10" spans="1:21" x14ac:dyDescent="0.25">
      <c r="A10" s="234"/>
      <c r="B10" s="234" t="s">
        <v>108</v>
      </c>
      <c r="C10" s="38">
        <v>0.64444444444444449</v>
      </c>
      <c r="D10" s="338">
        <v>0</v>
      </c>
      <c r="E10" s="338">
        <v>0</v>
      </c>
      <c r="F10" s="338">
        <v>2</v>
      </c>
      <c r="G10" s="338">
        <v>0</v>
      </c>
      <c r="H10" s="338">
        <v>0</v>
      </c>
      <c r="I10" s="338">
        <v>0</v>
      </c>
      <c r="J10" s="338">
        <v>0</v>
      </c>
      <c r="K10" s="338">
        <v>0</v>
      </c>
      <c r="L10" s="338">
        <v>0</v>
      </c>
      <c r="M10" s="338">
        <v>0</v>
      </c>
      <c r="N10" s="338">
        <v>0</v>
      </c>
      <c r="O10" s="338">
        <v>0</v>
      </c>
      <c r="P10" s="338">
        <v>0</v>
      </c>
      <c r="Q10" s="338">
        <v>0</v>
      </c>
      <c r="R10" s="338">
        <v>0</v>
      </c>
      <c r="S10" s="87">
        <f t="shared" si="1"/>
        <v>2</v>
      </c>
      <c r="U10" s="337"/>
    </row>
    <row r="11" spans="1:21" x14ac:dyDescent="0.25">
      <c r="A11" s="234"/>
      <c r="B11" s="234" t="s">
        <v>109</v>
      </c>
      <c r="C11" s="38">
        <v>0.82222222222222219</v>
      </c>
      <c r="D11" s="338">
        <v>0</v>
      </c>
      <c r="E11" s="338">
        <v>0</v>
      </c>
      <c r="F11" s="338">
        <v>5</v>
      </c>
      <c r="G11" s="338">
        <v>0</v>
      </c>
      <c r="H11" s="338">
        <v>0</v>
      </c>
      <c r="I11" s="338">
        <v>0</v>
      </c>
      <c r="J11" s="338">
        <v>0</v>
      </c>
      <c r="K11" s="338">
        <v>0</v>
      </c>
      <c r="L11" s="338">
        <v>0</v>
      </c>
      <c r="M11" s="338">
        <v>0</v>
      </c>
      <c r="N11" s="338">
        <v>0</v>
      </c>
      <c r="O11" s="338">
        <v>0</v>
      </c>
      <c r="P11" s="338">
        <v>0</v>
      </c>
      <c r="Q11" s="338">
        <v>4</v>
      </c>
      <c r="R11" s="338">
        <v>0</v>
      </c>
      <c r="S11" s="87">
        <f t="shared" si="1"/>
        <v>9</v>
      </c>
      <c r="U11" s="337"/>
    </row>
    <row r="12" spans="1:21" x14ac:dyDescent="0.25">
      <c r="A12" s="234"/>
      <c r="B12" s="234" t="s">
        <v>110</v>
      </c>
      <c r="C12" s="38">
        <v>1</v>
      </c>
      <c r="D12" s="338">
        <v>771</v>
      </c>
      <c r="E12" s="338">
        <v>884</v>
      </c>
      <c r="F12" s="338">
        <v>739</v>
      </c>
      <c r="G12" s="338">
        <v>357</v>
      </c>
      <c r="H12" s="338">
        <v>472</v>
      </c>
      <c r="I12" s="338">
        <v>400</v>
      </c>
      <c r="J12" s="338">
        <v>479</v>
      </c>
      <c r="K12" s="338">
        <v>598</v>
      </c>
      <c r="L12" s="338">
        <v>291</v>
      </c>
      <c r="M12" s="338">
        <v>367</v>
      </c>
      <c r="N12" s="338">
        <v>269</v>
      </c>
      <c r="O12" s="338">
        <v>459</v>
      </c>
      <c r="P12" s="338">
        <v>771</v>
      </c>
      <c r="Q12" s="338">
        <v>604</v>
      </c>
      <c r="R12" s="338">
        <v>369</v>
      </c>
      <c r="S12" s="87">
        <f t="shared" si="1"/>
        <v>7830</v>
      </c>
      <c r="U12" s="337"/>
    </row>
    <row r="13" spans="1:21" x14ac:dyDescent="0.25">
      <c r="A13" s="234"/>
      <c r="B13" s="234"/>
      <c r="C13" s="38"/>
      <c r="D13" s="87"/>
      <c r="E13" s="87"/>
      <c r="F13" s="87"/>
      <c r="G13" s="87"/>
      <c r="H13" s="87"/>
      <c r="I13" s="87"/>
      <c r="J13" s="87"/>
      <c r="K13" s="87"/>
      <c r="L13" s="87"/>
      <c r="M13" s="87"/>
      <c r="N13" s="87"/>
      <c r="O13" s="87"/>
      <c r="P13" s="87"/>
      <c r="Q13" s="87"/>
      <c r="R13" s="87"/>
      <c r="S13" s="87"/>
    </row>
    <row r="14" spans="1:21" x14ac:dyDescent="0.25">
      <c r="A14" s="236" t="s">
        <v>111</v>
      </c>
      <c r="B14" s="236" t="s">
        <v>119</v>
      </c>
      <c r="C14" s="45" t="s">
        <v>30</v>
      </c>
      <c r="D14" s="89">
        <f>SUM(D15:D20)</f>
        <v>1088</v>
      </c>
      <c r="E14" s="89">
        <f t="shared" ref="E14:R14" si="2">SUM(E15:E20)</f>
        <v>1218</v>
      </c>
      <c r="F14" s="89">
        <f t="shared" si="2"/>
        <v>848</v>
      </c>
      <c r="G14" s="89">
        <f t="shared" si="2"/>
        <v>516</v>
      </c>
      <c r="H14" s="89">
        <f t="shared" si="2"/>
        <v>606</v>
      </c>
      <c r="I14" s="89">
        <f t="shared" si="2"/>
        <v>693</v>
      </c>
      <c r="J14" s="89">
        <f t="shared" si="2"/>
        <v>719</v>
      </c>
      <c r="K14" s="89">
        <f t="shared" si="2"/>
        <v>900</v>
      </c>
      <c r="L14" s="89">
        <f t="shared" si="2"/>
        <v>772</v>
      </c>
      <c r="M14" s="89">
        <f t="shared" si="2"/>
        <v>848</v>
      </c>
      <c r="N14" s="89">
        <f t="shared" si="2"/>
        <v>857</v>
      </c>
      <c r="O14" s="89">
        <f t="shared" si="2"/>
        <v>1182</v>
      </c>
      <c r="P14" s="89">
        <f t="shared" si="2"/>
        <v>1378</v>
      </c>
      <c r="Q14" s="89">
        <f t="shared" si="2"/>
        <v>1207</v>
      </c>
      <c r="R14" s="89">
        <f t="shared" si="2"/>
        <v>970</v>
      </c>
      <c r="S14" s="89">
        <f>SUM(D14:R14)</f>
        <v>13802</v>
      </c>
    </row>
    <row r="15" spans="1:21" x14ac:dyDescent="0.25">
      <c r="A15" s="234"/>
      <c r="B15" s="234" t="s">
        <v>105</v>
      </c>
      <c r="C15" s="38">
        <v>0.13333333333333333</v>
      </c>
      <c r="D15" s="338">
        <v>0</v>
      </c>
      <c r="E15" s="338">
        <v>0</v>
      </c>
      <c r="F15" s="338">
        <v>0</v>
      </c>
      <c r="G15" s="338">
        <v>0</v>
      </c>
      <c r="H15" s="338">
        <v>0</v>
      </c>
      <c r="I15" s="338">
        <v>0</v>
      </c>
      <c r="J15" s="338">
        <v>0</v>
      </c>
      <c r="K15" s="338">
        <v>0</v>
      </c>
      <c r="L15" s="338">
        <v>0</v>
      </c>
      <c r="M15" s="338">
        <v>0</v>
      </c>
      <c r="N15" s="338">
        <v>0</v>
      </c>
      <c r="O15" s="338">
        <v>0</v>
      </c>
      <c r="P15" s="338">
        <v>0</v>
      </c>
      <c r="Q15" s="338">
        <v>0</v>
      </c>
      <c r="R15" s="338">
        <v>0</v>
      </c>
      <c r="S15" s="87">
        <f>SUM(D15:R15)</f>
        <v>0</v>
      </c>
      <c r="U15" s="337"/>
    </row>
    <row r="16" spans="1:21" x14ac:dyDescent="0.25">
      <c r="A16" s="234"/>
      <c r="B16" s="234" t="s">
        <v>106</v>
      </c>
      <c r="C16" s="38">
        <v>0.28888888888888886</v>
      </c>
      <c r="D16" s="338">
        <v>0</v>
      </c>
      <c r="E16" s="338">
        <v>0</v>
      </c>
      <c r="F16" s="338">
        <v>0</v>
      </c>
      <c r="G16" s="338">
        <v>0</v>
      </c>
      <c r="H16" s="338">
        <v>0</v>
      </c>
      <c r="I16" s="338">
        <v>0</v>
      </c>
      <c r="J16" s="338">
        <v>0</v>
      </c>
      <c r="K16" s="338">
        <v>0</v>
      </c>
      <c r="L16" s="338">
        <v>0</v>
      </c>
      <c r="M16" s="338">
        <v>0</v>
      </c>
      <c r="N16" s="338">
        <v>0</v>
      </c>
      <c r="O16" s="338">
        <v>0</v>
      </c>
      <c r="P16" s="338">
        <v>0</v>
      </c>
      <c r="Q16" s="338">
        <v>0</v>
      </c>
      <c r="R16" s="338">
        <v>0</v>
      </c>
      <c r="S16" s="87">
        <f t="shared" ref="S16:S20" si="3">SUM(D16:R16)</f>
        <v>0</v>
      </c>
      <c r="U16" s="337"/>
    </row>
    <row r="17" spans="1:16349" x14ac:dyDescent="0.25">
      <c r="A17" s="234"/>
      <c r="B17" s="234" t="s">
        <v>107</v>
      </c>
      <c r="C17" s="38">
        <v>0.46666666666666667</v>
      </c>
      <c r="D17" s="338">
        <v>0</v>
      </c>
      <c r="E17" s="338">
        <v>1</v>
      </c>
      <c r="F17" s="338">
        <v>1</v>
      </c>
      <c r="G17" s="338">
        <v>0</v>
      </c>
      <c r="H17" s="338">
        <v>0</v>
      </c>
      <c r="I17" s="338">
        <v>0</v>
      </c>
      <c r="J17" s="338">
        <v>0</v>
      </c>
      <c r="K17" s="338">
        <v>0</v>
      </c>
      <c r="L17" s="338">
        <v>0</v>
      </c>
      <c r="M17" s="338">
        <v>0</v>
      </c>
      <c r="N17" s="338">
        <v>0</v>
      </c>
      <c r="O17" s="338">
        <v>7</v>
      </c>
      <c r="P17" s="338">
        <v>0</v>
      </c>
      <c r="Q17" s="338">
        <v>0</v>
      </c>
      <c r="R17" s="338">
        <v>0</v>
      </c>
      <c r="S17" s="87">
        <f t="shared" si="3"/>
        <v>9</v>
      </c>
      <c r="U17" s="337"/>
    </row>
    <row r="18" spans="1:16349" x14ac:dyDescent="0.25">
      <c r="A18" s="234"/>
      <c r="B18" s="234" t="s">
        <v>108</v>
      </c>
      <c r="C18" s="38">
        <v>0.64444444444444449</v>
      </c>
      <c r="D18" s="338">
        <v>0</v>
      </c>
      <c r="E18" s="338">
        <v>0</v>
      </c>
      <c r="F18" s="338">
        <v>2</v>
      </c>
      <c r="G18" s="338">
        <v>0</v>
      </c>
      <c r="H18" s="338">
        <v>0</v>
      </c>
      <c r="I18" s="338">
        <v>0</v>
      </c>
      <c r="J18" s="338">
        <v>0</v>
      </c>
      <c r="K18" s="338">
        <v>0</v>
      </c>
      <c r="L18" s="338">
        <v>17</v>
      </c>
      <c r="M18" s="338">
        <v>15</v>
      </c>
      <c r="N18" s="338">
        <v>0</v>
      </c>
      <c r="O18" s="338">
        <v>0</v>
      </c>
      <c r="P18" s="338">
        <v>0</v>
      </c>
      <c r="Q18" s="338">
        <v>0</v>
      </c>
      <c r="R18" s="338">
        <v>12</v>
      </c>
      <c r="S18" s="87">
        <f t="shared" si="3"/>
        <v>46</v>
      </c>
      <c r="U18" s="337"/>
    </row>
    <row r="19" spans="1:16349" x14ac:dyDescent="0.25">
      <c r="A19" s="234"/>
      <c r="B19" s="234" t="s">
        <v>109</v>
      </c>
      <c r="C19" s="38">
        <v>0.82222222222222219</v>
      </c>
      <c r="D19" s="338">
        <v>17</v>
      </c>
      <c r="E19" s="338">
        <v>0</v>
      </c>
      <c r="F19" s="338">
        <v>4</v>
      </c>
      <c r="G19" s="338">
        <v>0</v>
      </c>
      <c r="H19" s="338">
        <v>0</v>
      </c>
      <c r="I19" s="338">
        <v>0</v>
      </c>
      <c r="J19" s="338">
        <v>0</v>
      </c>
      <c r="K19" s="338">
        <v>0</v>
      </c>
      <c r="L19" s="338">
        <v>0</v>
      </c>
      <c r="M19" s="338">
        <v>0</v>
      </c>
      <c r="N19" s="338">
        <v>0</v>
      </c>
      <c r="O19" s="338">
        <v>0</v>
      </c>
      <c r="P19" s="338">
        <v>0</v>
      </c>
      <c r="Q19" s="338">
        <v>2</v>
      </c>
      <c r="R19" s="338">
        <v>0</v>
      </c>
      <c r="S19" s="87">
        <f t="shared" si="3"/>
        <v>23</v>
      </c>
      <c r="U19" s="337"/>
    </row>
    <row r="20" spans="1:16349" x14ac:dyDescent="0.25">
      <c r="A20" s="234"/>
      <c r="B20" s="234" t="s">
        <v>110</v>
      </c>
      <c r="C20" s="38">
        <v>1</v>
      </c>
      <c r="D20" s="338">
        <v>1071</v>
      </c>
      <c r="E20" s="338">
        <v>1217</v>
      </c>
      <c r="F20" s="338">
        <v>841</v>
      </c>
      <c r="G20" s="338">
        <v>516</v>
      </c>
      <c r="H20" s="338">
        <v>606</v>
      </c>
      <c r="I20" s="338">
        <v>693</v>
      </c>
      <c r="J20" s="338">
        <v>719</v>
      </c>
      <c r="K20" s="338">
        <v>900</v>
      </c>
      <c r="L20" s="338">
        <v>755</v>
      </c>
      <c r="M20" s="338">
        <v>833</v>
      </c>
      <c r="N20" s="338">
        <v>857</v>
      </c>
      <c r="O20" s="338">
        <v>1175</v>
      </c>
      <c r="P20" s="338">
        <v>1378</v>
      </c>
      <c r="Q20" s="338">
        <v>1205</v>
      </c>
      <c r="R20" s="338">
        <v>958</v>
      </c>
      <c r="S20" s="87">
        <f t="shared" si="3"/>
        <v>13724</v>
      </c>
      <c r="U20" s="337"/>
    </row>
    <row r="21" spans="1:16349" x14ac:dyDescent="0.25">
      <c r="A21" s="234"/>
      <c r="B21" s="234"/>
      <c r="C21" s="38"/>
      <c r="D21" s="87"/>
      <c r="E21" s="87"/>
      <c r="F21" s="87"/>
      <c r="G21" s="87"/>
      <c r="H21" s="87"/>
      <c r="I21" s="87"/>
      <c r="J21" s="87"/>
      <c r="K21" s="87"/>
      <c r="L21" s="87"/>
      <c r="M21" s="87"/>
      <c r="N21" s="87"/>
      <c r="O21" s="87"/>
      <c r="P21" s="87"/>
      <c r="Q21" s="87"/>
      <c r="R21" s="87"/>
      <c r="S21" s="87"/>
    </row>
    <row r="22" spans="1:16349" x14ac:dyDescent="0.25">
      <c r="A22" s="234"/>
      <c r="B22" s="234"/>
      <c r="C22" s="234"/>
      <c r="D22" s="87"/>
      <c r="E22" s="87"/>
      <c r="F22" s="87"/>
      <c r="G22" s="87"/>
      <c r="H22" s="87"/>
      <c r="I22" s="87"/>
      <c r="J22" s="87"/>
      <c r="K22" s="87"/>
      <c r="L22" s="87"/>
      <c r="M22" s="87"/>
      <c r="N22" s="87"/>
      <c r="O22" s="87"/>
      <c r="P22" s="87"/>
      <c r="Q22" s="87"/>
      <c r="R22" s="87"/>
      <c r="S22" s="87"/>
    </row>
    <row r="23" spans="1:16349" x14ac:dyDescent="0.25">
      <c r="A23" s="47" t="s">
        <v>118</v>
      </c>
      <c r="B23" s="47" t="s">
        <v>115</v>
      </c>
      <c r="C23" s="48" t="s">
        <v>30</v>
      </c>
      <c r="D23" s="91">
        <f>SUMPRODUCT($C$7:$C$12,D7:D12)</f>
        <v>771</v>
      </c>
      <c r="E23" s="91">
        <f t="shared" ref="E23:R23" si="4">SUMPRODUCT($C$7:$C$12,E7:E12)</f>
        <v>884</v>
      </c>
      <c r="F23" s="91">
        <f t="shared" si="4"/>
        <v>745.33333333333337</v>
      </c>
      <c r="G23" s="91">
        <f t="shared" si="4"/>
        <v>357</v>
      </c>
      <c r="H23" s="91">
        <f t="shared" si="4"/>
        <v>472</v>
      </c>
      <c r="I23" s="91">
        <f t="shared" si="4"/>
        <v>400</v>
      </c>
      <c r="J23" s="91">
        <f t="shared" si="4"/>
        <v>479</v>
      </c>
      <c r="K23" s="91">
        <f t="shared" si="4"/>
        <v>598</v>
      </c>
      <c r="L23" s="91">
        <f t="shared" si="4"/>
        <v>291</v>
      </c>
      <c r="M23" s="91">
        <f t="shared" si="4"/>
        <v>367</v>
      </c>
      <c r="N23" s="91">
        <f t="shared" si="4"/>
        <v>269</v>
      </c>
      <c r="O23" s="91">
        <f t="shared" si="4"/>
        <v>459</v>
      </c>
      <c r="P23" s="91">
        <f t="shared" si="4"/>
        <v>771</v>
      </c>
      <c r="Q23" s="91">
        <f t="shared" si="4"/>
        <v>607.28888888888889</v>
      </c>
      <c r="R23" s="91">
        <f t="shared" si="4"/>
        <v>369</v>
      </c>
      <c r="S23" s="91">
        <f>SUM(D23:R23)</f>
        <v>7839.6222222222232</v>
      </c>
    </row>
    <row r="24" spans="1:16349" ht="15.75" thickBot="1" x14ac:dyDescent="0.3">
      <c r="A24" s="40" t="s">
        <v>111</v>
      </c>
      <c r="B24" s="40" t="s">
        <v>115</v>
      </c>
      <c r="C24" s="49" t="s">
        <v>30</v>
      </c>
      <c r="D24" s="86">
        <f>SUMPRODUCT($C$15:$C$20,D15:D20)</f>
        <v>1084.9777777777779</v>
      </c>
      <c r="E24" s="86">
        <f t="shared" ref="E24:R24" si="5">SUMPRODUCT($C$15:$C$20,E15:E20)</f>
        <v>1217.4666666666667</v>
      </c>
      <c r="F24" s="86">
        <f t="shared" si="5"/>
        <v>846.04444444444448</v>
      </c>
      <c r="G24" s="86">
        <f t="shared" si="5"/>
        <v>516</v>
      </c>
      <c r="H24" s="86">
        <f t="shared" si="5"/>
        <v>606</v>
      </c>
      <c r="I24" s="86">
        <f t="shared" si="5"/>
        <v>693</v>
      </c>
      <c r="J24" s="86">
        <f t="shared" si="5"/>
        <v>719</v>
      </c>
      <c r="K24" s="86">
        <f t="shared" si="5"/>
        <v>900</v>
      </c>
      <c r="L24" s="86">
        <f t="shared" si="5"/>
        <v>765.95555555555552</v>
      </c>
      <c r="M24" s="86">
        <f t="shared" si="5"/>
        <v>842.66666666666663</v>
      </c>
      <c r="N24" s="86">
        <f t="shared" si="5"/>
        <v>857</v>
      </c>
      <c r="O24" s="86">
        <f t="shared" si="5"/>
        <v>1178.2666666666667</v>
      </c>
      <c r="P24" s="86">
        <f t="shared" si="5"/>
        <v>1378</v>
      </c>
      <c r="Q24" s="86">
        <f t="shared" si="5"/>
        <v>1206.6444444444444</v>
      </c>
      <c r="R24" s="86">
        <f t="shared" si="5"/>
        <v>965.73333333333335</v>
      </c>
      <c r="S24" s="86">
        <f>SUM(D24:R24)</f>
        <v>13776.755555555555</v>
      </c>
    </row>
    <row r="25" spans="1:16349" ht="15" customHeight="1" x14ac:dyDescent="0.25">
      <c r="A25" s="147" t="s">
        <v>184</v>
      </c>
      <c r="B25" s="148"/>
      <c r="C25" s="149"/>
      <c r="D25" s="148"/>
      <c r="E25" s="149"/>
      <c r="F25" s="148"/>
      <c r="G25" s="149"/>
      <c r="H25" s="148"/>
      <c r="I25" s="149"/>
      <c r="J25" s="148"/>
      <c r="K25" s="149"/>
      <c r="L25" s="148"/>
      <c r="M25" s="149"/>
      <c r="N25" s="148"/>
      <c r="O25" s="149"/>
      <c r="P25" s="148"/>
      <c r="Q25" s="149"/>
      <c r="R25" s="148"/>
      <c r="S25" s="149"/>
      <c r="U25" s="144"/>
      <c r="W25" s="145"/>
      <c r="X25" s="144"/>
      <c r="Y25" s="145"/>
      <c r="Z25" s="144"/>
      <c r="AA25" s="145"/>
      <c r="AB25" s="144"/>
      <c r="AC25" s="145"/>
      <c r="AD25" s="144"/>
      <c r="AE25" s="145"/>
      <c r="AF25" s="144"/>
      <c r="AG25" s="145"/>
      <c r="AH25" s="144"/>
      <c r="AI25" s="145"/>
      <c r="AJ25" s="144"/>
      <c r="AK25" s="145"/>
      <c r="AL25" s="144"/>
      <c r="AM25" s="145"/>
      <c r="AN25" s="144"/>
      <c r="AO25" s="145"/>
      <c r="AP25" s="144"/>
      <c r="AQ25" s="145"/>
      <c r="AR25" s="144"/>
      <c r="AS25" s="145"/>
      <c r="AT25" s="144"/>
      <c r="AU25" s="145"/>
      <c r="AV25" s="144"/>
      <c r="AW25" s="145"/>
      <c r="AX25" s="144"/>
      <c r="AY25" s="145"/>
      <c r="AZ25" s="144"/>
      <c r="BA25" s="145"/>
      <c r="BB25" s="144"/>
      <c r="BC25" s="145"/>
      <c r="BD25" s="144"/>
      <c r="BE25" s="145"/>
      <c r="BF25" s="144"/>
      <c r="BG25" s="145"/>
      <c r="BH25" s="144"/>
      <c r="BI25" s="145"/>
      <c r="BJ25" s="144"/>
      <c r="BK25" s="145"/>
      <c r="BL25" s="144"/>
      <c r="BM25" s="145"/>
      <c r="BN25" s="144"/>
      <c r="BO25" s="145"/>
      <c r="BP25" s="144"/>
      <c r="BQ25" s="145"/>
      <c r="BR25" s="144"/>
      <c r="BS25" s="145"/>
      <c r="BT25" s="144"/>
      <c r="BU25" s="145"/>
      <c r="BV25" s="144"/>
      <c r="BW25" s="145"/>
      <c r="BX25" s="144"/>
      <c r="BY25" s="145"/>
      <c r="BZ25" s="144"/>
      <c r="CA25" s="145"/>
      <c r="CB25" s="144"/>
      <c r="CC25" s="145"/>
      <c r="CD25" s="144"/>
      <c r="CE25" s="145"/>
      <c r="CF25" s="144"/>
      <c r="CG25" s="145"/>
      <c r="CH25" s="144"/>
      <c r="CI25" s="145"/>
      <c r="CJ25" s="144"/>
      <c r="CK25" s="145"/>
      <c r="CL25" s="144"/>
      <c r="CM25" s="145"/>
      <c r="CN25" s="144"/>
      <c r="CO25" s="145"/>
      <c r="CP25" s="144"/>
      <c r="CQ25" s="145"/>
      <c r="CR25" s="144"/>
      <c r="CS25" s="145"/>
      <c r="CT25" s="144"/>
      <c r="CU25" s="145"/>
      <c r="CV25" s="144"/>
      <c r="CW25" s="145"/>
      <c r="CX25" s="144"/>
      <c r="CY25" s="145"/>
      <c r="CZ25" s="144"/>
      <c r="DA25" s="145"/>
      <c r="DB25" s="144"/>
      <c r="DC25" s="145"/>
      <c r="DD25" s="144"/>
      <c r="DE25" s="145"/>
      <c r="DF25" s="144"/>
      <c r="DG25" s="145"/>
      <c r="DH25" s="144"/>
      <c r="DI25" s="145"/>
      <c r="DJ25" s="144"/>
      <c r="DK25" s="145"/>
      <c r="DL25" s="144"/>
      <c r="DM25" s="145"/>
      <c r="DN25" s="144"/>
      <c r="DO25" s="145"/>
      <c r="DP25" s="144"/>
      <c r="DQ25" s="145"/>
      <c r="DR25" s="144"/>
      <c r="DS25" s="145"/>
      <c r="DT25" s="144"/>
      <c r="DU25" s="145"/>
      <c r="DV25" s="144"/>
      <c r="DW25" s="145"/>
      <c r="DX25" s="144"/>
      <c r="DY25" s="145"/>
      <c r="DZ25" s="144"/>
      <c r="EA25" s="145"/>
      <c r="EB25" s="144"/>
      <c r="EC25" s="145"/>
      <c r="ED25" s="144"/>
      <c r="EE25" s="145"/>
      <c r="EF25" s="144"/>
      <c r="EG25" s="145"/>
      <c r="EH25" s="144"/>
      <c r="EI25" s="145"/>
      <c r="EJ25" s="144"/>
      <c r="EK25" s="145"/>
      <c r="EL25" s="144"/>
      <c r="EM25" s="145"/>
      <c r="EN25" s="144"/>
      <c r="EO25" s="145"/>
      <c r="EP25" s="144"/>
      <c r="EQ25" s="145"/>
      <c r="ER25" s="144"/>
      <c r="ES25" s="145"/>
      <c r="ET25" s="144"/>
      <c r="EU25" s="145"/>
      <c r="EV25" s="144"/>
      <c r="EW25" s="145"/>
      <c r="EX25" s="144"/>
      <c r="EY25" s="145"/>
      <c r="EZ25" s="144"/>
      <c r="FA25" s="145"/>
      <c r="FB25" s="144"/>
      <c r="FC25" s="145"/>
      <c r="FD25" s="144"/>
      <c r="FE25" s="145"/>
      <c r="FF25" s="144"/>
      <c r="FG25" s="145"/>
      <c r="FH25" s="144"/>
      <c r="FI25" s="145"/>
      <c r="FJ25" s="144"/>
      <c r="FK25" s="145"/>
      <c r="FL25" s="144"/>
      <c r="FM25" s="145"/>
      <c r="FN25" s="144"/>
      <c r="FO25" s="145"/>
      <c r="FP25" s="144"/>
      <c r="FQ25" s="145"/>
      <c r="FR25" s="144"/>
      <c r="FS25" s="145"/>
      <c r="FT25" s="144"/>
      <c r="FU25" s="145"/>
      <c r="FV25" s="144"/>
      <c r="FW25" s="145"/>
      <c r="FX25" s="144"/>
      <c r="FY25" s="145"/>
      <c r="FZ25" s="144"/>
      <c r="GA25" s="145"/>
      <c r="GB25" s="144"/>
      <c r="GC25" s="145"/>
      <c r="GD25" s="144"/>
      <c r="GE25" s="145"/>
      <c r="GF25" s="144"/>
      <c r="GG25" s="145"/>
      <c r="GH25" s="144"/>
      <c r="GI25" s="145"/>
      <c r="GJ25" s="144"/>
      <c r="GK25" s="145"/>
      <c r="GL25" s="144"/>
      <c r="GM25" s="145"/>
      <c r="GN25" s="144"/>
      <c r="GO25" s="145"/>
      <c r="GP25" s="144"/>
      <c r="GQ25" s="145"/>
      <c r="GR25" s="144"/>
      <c r="GS25" s="145"/>
      <c r="GT25" s="144"/>
      <c r="GU25" s="145"/>
      <c r="GV25" s="144"/>
      <c r="GW25" s="145"/>
      <c r="GX25" s="144"/>
      <c r="GY25" s="145"/>
      <c r="GZ25" s="144"/>
      <c r="HA25" s="145"/>
      <c r="HB25" s="144"/>
      <c r="HC25" s="145"/>
      <c r="HD25" s="144"/>
      <c r="HE25" s="145"/>
      <c r="HF25" s="144"/>
      <c r="HG25" s="145"/>
      <c r="HH25" s="144"/>
      <c r="HI25" s="145"/>
      <c r="HJ25" s="144"/>
      <c r="HK25" s="145"/>
      <c r="HL25" s="144"/>
      <c r="HM25" s="145"/>
      <c r="HN25" s="144"/>
      <c r="HO25" s="145"/>
      <c r="HP25" s="144"/>
      <c r="HQ25" s="145"/>
      <c r="HR25" s="144"/>
      <c r="HS25" s="145"/>
      <c r="HT25" s="144"/>
      <c r="HU25" s="145"/>
      <c r="HV25" s="144"/>
      <c r="HW25" s="145"/>
      <c r="HX25" s="144"/>
      <c r="HY25" s="145"/>
      <c r="HZ25" s="144"/>
      <c r="IA25" s="145"/>
      <c r="IB25" s="144"/>
      <c r="IC25" s="145"/>
      <c r="ID25" s="144"/>
      <c r="IE25" s="145"/>
      <c r="IF25" s="144"/>
      <c r="IG25" s="145"/>
      <c r="IH25" s="144"/>
      <c r="II25" s="145"/>
      <c r="IJ25" s="144"/>
      <c r="IK25" s="145"/>
      <c r="IL25" s="144"/>
      <c r="IM25" s="145"/>
      <c r="IN25" s="144"/>
      <c r="IO25" s="145"/>
      <c r="IP25" s="144"/>
      <c r="IQ25" s="145"/>
      <c r="IR25" s="144"/>
      <c r="IS25" s="145"/>
      <c r="IT25" s="144"/>
      <c r="IU25" s="145"/>
      <c r="IV25" s="144"/>
      <c r="IW25" s="145"/>
      <c r="IX25" s="144"/>
      <c r="IY25" s="145"/>
      <c r="IZ25" s="144"/>
      <c r="JA25" s="145"/>
      <c r="JB25" s="144"/>
      <c r="JC25" s="145"/>
      <c r="JD25" s="144"/>
      <c r="JE25" s="145"/>
      <c r="JF25" s="144"/>
      <c r="JG25" s="145"/>
      <c r="JH25" s="144"/>
      <c r="JI25" s="145"/>
      <c r="JJ25" s="144"/>
      <c r="JK25" s="145"/>
      <c r="JL25" s="144"/>
      <c r="JM25" s="145"/>
      <c r="JN25" s="144"/>
      <c r="JO25" s="145"/>
      <c r="JP25" s="144"/>
      <c r="JQ25" s="145"/>
      <c r="JR25" s="144"/>
      <c r="JS25" s="145"/>
      <c r="JT25" s="144"/>
      <c r="JU25" s="145"/>
      <c r="JV25" s="144"/>
      <c r="JW25" s="145"/>
      <c r="JX25" s="144"/>
      <c r="JY25" s="145"/>
      <c r="JZ25" s="144"/>
      <c r="KA25" s="145"/>
      <c r="KB25" s="144"/>
      <c r="KC25" s="145"/>
      <c r="KD25" s="144"/>
      <c r="KE25" s="145"/>
      <c r="KF25" s="144"/>
      <c r="KG25" s="145"/>
      <c r="KH25" s="144"/>
      <c r="KI25" s="145"/>
      <c r="KJ25" s="144"/>
      <c r="KK25" s="145"/>
      <c r="KL25" s="144"/>
      <c r="KM25" s="145"/>
      <c r="KN25" s="144"/>
      <c r="KO25" s="145"/>
      <c r="KP25" s="144"/>
      <c r="KQ25" s="145"/>
      <c r="KR25" s="144"/>
      <c r="KS25" s="145"/>
      <c r="KT25" s="144"/>
      <c r="KU25" s="145"/>
      <c r="KV25" s="144"/>
      <c r="KW25" s="145"/>
      <c r="KX25" s="144"/>
      <c r="KY25" s="145"/>
      <c r="KZ25" s="144"/>
      <c r="LA25" s="145"/>
      <c r="LB25" s="144"/>
      <c r="LC25" s="145"/>
      <c r="LD25" s="144"/>
      <c r="LE25" s="145"/>
      <c r="LF25" s="144"/>
      <c r="LG25" s="145"/>
      <c r="LH25" s="144"/>
      <c r="LI25" s="145"/>
      <c r="LJ25" s="144"/>
      <c r="LK25" s="145"/>
      <c r="LL25" s="144"/>
      <c r="LM25" s="145"/>
      <c r="LN25" s="144"/>
      <c r="LO25" s="145"/>
      <c r="LP25" s="144"/>
      <c r="LQ25" s="145"/>
      <c r="LR25" s="144"/>
      <c r="LS25" s="145"/>
      <c r="LT25" s="144"/>
      <c r="LU25" s="145"/>
      <c r="LV25" s="144"/>
      <c r="LW25" s="145"/>
      <c r="LX25" s="144"/>
      <c r="LY25" s="145"/>
      <c r="LZ25" s="144"/>
      <c r="MA25" s="145"/>
      <c r="MB25" s="144"/>
      <c r="MC25" s="145"/>
      <c r="MD25" s="144"/>
      <c r="ME25" s="145"/>
      <c r="MF25" s="144"/>
      <c r="MG25" s="145"/>
      <c r="MH25" s="144"/>
      <c r="MI25" s="145"/>
      <c r="MJ25" s="144"/>
      <c r="MK25" s="145"/>
      <c r="ML25" s="144"/>
      <c r="MM25" s="145"/>
      <c r="MN25" s="144"/>
      <c r="MO25" s="145"/>
      <c r="MP25" s="144"/>
      <c r="MQ25" s="145"/>
      <c r="MR25" s="144"/>
      <c r="MS25" s="145"/>
      <c r="MT25" s="144"/>
      <c r="MU25" s="145"/>
      <c r="MV25" s="144"/>
      <c r="MW25" s="145"/>
      <c r="MX25" s="144"/>
      <c r="MY25" s="145"/>
      <c r="MZ25" s="144"/>
      <c r="NA25" s="145"/>
      <c r="NB25" s="144"/>
      <c r="NC25" s="145"/>
      <c r="ND25" s="144"/>
      <c r="NE25" s="145"/>
      <c r="NF25" s="144"/>
      <c r="NG25" s="145"/>
      <c r="NH25" s="144"/>
      <c r="NI25" s="145"/>
      <c r="NJ25" s="144"/>
      <c r="NK25" s="145"/>
      <c r="NL25" s="144"/>
      <c r="NM25" s="145"/>
      <c r="NN25" s="144"/>
      <c r="NO25" s="145"/>
      <c r="NP25" s="144"/>
      <c r="NQ25" s="145"/>
      <c r="NR25" s="144"/>
      <c r="NS25" s="145"/>
      <c r="NT25" s="144"/>
      <c r="NU25" s="145"/>
      <c r="NV25" s="144"/>
      <c r="NW25" s="145"/>
      <c r="NX25" s="144"/>
      <c r="NY25" s="145"/>
      <c r="NZ25" s="144"/>
      <c r="OA25" s="145"/>
      <c r="OB25" s="144"/>
      <c r="OC25" s="145"/>
      <c r="OD25" s="144"/>
      <c r="OE25" s="145"/>
      <c r="OF25" s="144"/>
      <c r="OG25" s="145"/>
      <c r="OH25" s="144"/>
      <c r="OI25" s="145"/>
      <c r="OJ25" s="144"/>
      <c r="OK25" s="145"/>
      <c r="OL25" s="144"/>
      <c r="OM25" s="145"/>
      <c r="ON25" s="144"/>
      <c r="OO25" s="145"/>
      <c r="OP25" s="144"/>
      <c r="OQ25" s="145"/>
      <c r="OR25" s="144"/>
      <c r="OS25" s="145"/>
      <c r="OT25" s="144"/>
      <c r="OU25" s="145"/>
      <c r="OV25" s="144"/>
      <c r="OW25" s="145"/>
      <c r="OX25" s="144"/>
      <c r="OY25" s="145"/>
      <c r="OZ25" s="144"/>
      <c r="PA25" s="145"/>
      <c r="PB25" s="144"/>
      <c r="PC25" s="145"/>
      <c r="PD25" s="144"/>
      <c r="PE25" s="145"/>
      <c r="PF25" s="144"/>
      <c r="PG25" s="145"/>
      <c r="PH25" s="144"/>
      <c r="PI25" s="145"/>
      <c r="PJ25" s="144"/>
      <c r="PK25" s="145"/>
      <c r="PL25" s="144"/>
      <c r="PM25" s="145"/>
      <c r="PN25" s="144"/>
      <c r="PO25" s="145"/>
      <c r="PP25" s="144"/>
      <c r="PQ25" s="145"/>
      <c r="PR25" s="144"/>
      <c r="PS25" s="145"/>
      <c r="PT25" s="144"/>
      <c r="PU25" s="145"/>
      <c r="PV25" s="144"/>
      <c r="PW25" s="145"/>
      <c r="PX25" s="144"/>
      <c r="PY25" s="145"/>
      <c r="PZ25" s="144"/>
      <c r="QA25" s="145"/>
      <c r="QB25" s="144"/>
      <c r="QC25" s="145"/>
      <c r="QD25" s="144"/>
      <c r="QE25" s="145"/>
      <c r="QF25" s="144"/>
      <c r="QG25" s="145"/>
      <c r="QH25" s="144"/>
      <c r="QI25" s="145"/>
      <c r="QJ25" s="144"/>
      <c r="QK25" s="145"/>
      <c r="QL25" s="144"/>
      <c r="QM25" s="145"/>
      <c r="QN25" s="144"/>
      <c r="QO25" s="145"/>
      <c r="QP25" s="144"/>
      <c r="QQ25" s="145"/>
      <c r="QR25" s="144"/>
      <c r="QS25" s="145"/>
      <c r="QT25" s="144"/>
      <c r="QU25" s="145"/>
      <c r="QV25" s="144"/>
      <c r="QW25" s="145"/>
      <c r="QX25" s="144"/>
      <c r="QY25" s="145"/>
      <c r="QZ25" s="144"/>
      <c r="RA25" s="145"/>
      <c r="RB25" s="144"/>
      <c r="RC25" s="145"/>
      <c r="RD25" s="144"/>
      <c r="RE25" s="145"/>
      <c r="RF25" s="144"/>
      <c r="RG25" s="145"/>
      <c r="RH25" s="144"/>
      <c r="RI25" s="145"/>
      <c r="RJ25" s="144"/>
      <c r="RK25" s="145"/>
      <c r="RL25" s="144"/>
      <c r="RM25" s="145"/>
      <c r="RN25" s="144"/>
      <c r="RO25" s="145"/>
      <c r="RP25" s="144"/>
      <c r="RQ25" s="145"/>
      <c r="RR25" s="144"/>
      <c r="RS25" s="145"/>
      <c r="RT25" s="144"/>
      <c r="RU25" s="145"/>
      <c r="RV25" s="144"/>
      <c r="RW25" s="145"/>
      <c r="RX25" s="144"/>
      <c r="RY25" s="145"/>
      <c r="RZ25" s="144"/>
      <c r="SA25" s="145"/>
      <c r="SB25" s="144"/>
      <c r="SC25" s="145"/>
      <c r="SD25" s="144"/>
      <c r="SE25" s="145"/>
      <c r="SF25" s="144"/>
      <c r="SG25" s="145"/>
      <c r="SH25" s="144"/>
      <c r="SI25" s="145"/>
      <c r="SJ25" s="144"/>
      <c r="SK25" s="145"/>
      <c r="SL25" s="144"/>
      <c r="SM25" s="145"/>
      <c r="SN25" s="144"/>
      <c r="SO25" s="145"/>
      <c r="SP25" s="144"/>
      <c r="SQ25" s="145"/>
      <c r="SR25" s="144"/>
      <c r="SS25" s="145"/>
      <c r="ST25" s="144"/>
      <c r="SU25" s="145"/>
      <c r="SV25" s="144"/>
      <c r="SW25" s="145"/>
      <c r="SX25" s="144"/>
      <c r="SY25" s="145"/>
      <c r="SZ25" s="144"/>
      <c r="TA25" s="145"/>
      <c r="TB25" s="144"/>
      <c r="TC25" s="145"/>
      <c r="TD25" s="144"/>
      <c r="TE25" s="145"/>
      <c r="TF25" s="144"/>
      <c r="TG25" s="145"/>
      <c r="TH25" s="144"/>
      <c r="TI25" s="145"/>
      <c r="TJ25" s="144"/>
      <c r="TK25" s="145"/>
      <c r="TL25" s="144"/>
      <c r="TM25" s="145"/>
      <c r="TN25" s="144"/>
      <c r="TO25" s="145"/>
      <c r="TP25" s="144"/>
      <c r="TQ25" s="145"/>
      <c r="TR25" s="144"/>
      <c r="TS25" s="145"/>
      <c r="TT25" s="144"/>
      <c r="TU25" s="145"/>
      <c r="TV25" s="144"/>
      <c r="TW25" s="145"/>
      <c r="TX25" s="144"/>
      <c r="TY25" s="145"/>
      <c r="TZ25" s="144"/>
      <c r="UA25" s="145"/>
      <c r="UB25" s="144"/>
      <c r="UC25" s="145"/>
      <c r="UD25" s="144"/>
      <c r="UE25" s="145"/>
      <c r="UF25" s="144"/>
      <c r="UG25" s="145"/>
      <c r="UH25" s="144"/>
      <c r="UI25" s="145"/>
      <c r="UJ25" s="144"/>
      <c r="UK25" s="145"/>
      <c r="UL25" s="144"/>
      <c r="UM25" s="145"/>
      <c r="UN25" s="144"/>
      <c r="UO25" s="145"/>
      <c r="UP25" s="144"/>
      <c r="UQ25" s="145"/>
      <c r="UR25" s="144"/>
      <c r="US25" s="145"/>
      <c r="UT25" s="144"/>
      <c r="UU25" s="145"/>
      <c r="UV25" s="144"/>
      <c r="UW25" s="145"/>
      <c r="UX25" s="144"/>
      <c r="UY25" s="145"/>
      <c r="UZ25" s="144"/>
      <c r="VA25" s="145"/>
      <c r="VB25" s="144"/>
      <c r="VC25" s="145"/>
      <c r="VD25" s="144"/>
      <c r="VE25" s="145"/>
      <c r="VF25" s="144"/>
      <c r="VG25" s="145"/>
      <c r="VH25" s="144"/>
      <c r="VI25" s="145"/>
      <c r="VJ25" s="144"/>
      <c r="VK25" s="145"/>
      <c r="VL25" s="144"/>
      <c r="VM25" s="145"/>
      <c r="VN25" s="144"/>
      <c r="VO25" s="145"/>
      <c r="VP25" s="144"/>
      <c r="VQ25" s="145"/>
      <c r="VR25" s="144"/>
      <c r="VS25" s="145"/>
      <c r="VT25" s="144"/>
      <c r="VU25" s="145"/>
      <c r="VV25" s="144"/>
      <c r="VW25" s="145"/>
      <c r="VX25" s="144"/>
      <c r="VY25" s="145"/>
      <c r="VZ25" s="144"/>
      <c r="WA25" s="145"/>
      <c r="WB25" s="144"/>
      <c r="WC25" s="145"/>
      <c r="WD25" s="144"/>
      <c r="WE25" s="145"/>
      <c r="WF25" s="144"/>
      <c r="WG25" s="145"/>
      <c r="WH25" s="144"/>
      <c r="WI25" s="145"/>
      <c r="WJ25" s="144"/>
      <c r="WK25" s="145"/>
      <c r="WL25" s="144"/>
      <c r="WM25" s="145"/>
      <c r="WN25" s="144"/>
      <c r="WO25" s="145"/>
      <c r="WP25" s="144"/>
      <c r="WQ25" s="145"/>
      <c r="WR25" s="144"/>
      <c r="WS25" s="145"/>
      <c r="WT25" s="144"/>
      <c r="WU25" s="145"/>
      <c r="WV25" s="144"/>
      <c r="WW25" s="145"/>
      <c r="WX25" s="144"/>
      <c r="WY25" s="145"/>
      <c r="WZ25" s="144"/>
      <c r="XA25" s="145"/>
      <c r="XB25" s="144"/>
      <c r="XC25" s="145"/>
      <c r="XD25" s="144"/>
      <c r="XE25" s="145"/>
      <c r="XF25" s="144"/>
      <c r="XG25" s="145"/>
      <c r="XH25" s="144"/>
      <c r="XI25" s="145"/>
      <c r="XJ25" s="144"/>
      <c r="XK25" s="145"/>
      <c r="XL25" s="144"/>
      <c r="XM25" s="145"/>
      <c r="XN25" s="144"/>
      <c r="XO25" s="145"/>
      <c r="XP25" s="144"/>
      <c r="XQ25" s="145"/>
      <c r="XR25" s="144"/>
      <c r="XS25" s="145"/>
      <c r="XT25" s="144"/>
      <c r="XU25" s="145"/>
      <c r="XV25" s="144"/>
      <c r="XW25" s="145"/>
      <c r="XX25" s="144"/>
      <c r="XY25" s="145"/>
      <c r="XZ25" s="144"/>
      <c r="YA25" s="145"/>
      <c r="YB25" s="144"/>
      <c r="YC25" s="145"/>
      <c r="YD25" s="144"/>
      <c r="YE25" s="145"/>
      <c r="YF25" s="144"/>
      <c r="YG25" s="145"/>
      <c r="YH25" s="144"/>
      <c r="YI25" s="145"/>
      <c r="YJ25" s="144"/>
      <c r="YK25" s="145"/>
      <c r="YL25" s="144"/>
      <c r="YM25" s="145"/>
      <c r="YN25" s="144"/>
      <c r="YO25" s="145"/>
      <c r="YP25" s="144"/>
      <c r="YQ25" s="145"/>
      <c r="YR25" s="144"/>
      <c r="YS25" s="145"/>
      <c r="YT25" s="144"/>
      <c r="YU25" s="145"/>
      <c r="YV25" s="144"/>
      <c r="YW25" s="145"/>
      <c r="YX25" s="144"/>
      <c r="YY25" s="145"/>
      <c r="YZ25" s="144"/>
      <c r="ZA25" s="145"/>
      <c r="ZB25" s="144"/>
      <c r="ZC25" s="145"/>
      <c r="ZD25" s="144"/>
      <c r="ZE25" s="145"/>
      <c r="ZF25" s="144"/>
      <c r="ZG25" s="145"/>
      <c r="ZH25" s="144"/>
      <c r="ZI25" s="145"/>
      <c r="ZJ25" s="144"/>
      <c r="ZK25" s="145"/>
      <c r="ZL25" s="144"/>
      <c r="ZM25" s="145"/>
      <c r="ZN25" s="144"/>
      <c r="ZO25" s="145"/>
      <c r="ZP25" s="144"/>
      <c r="ZQ25" s="145"/>
      <c r="ZR25" s="144"/>
      <c r="ZS25" s="145"/>
      <c r="ZT25" s="144"/>
      <c r="ZU25" s="145"/>
      <c r="ZV25" s="144"/>
      <c r="ZW25" s="145"/>
      <c r="ZX25" s="144"/>
      <c r="ZY25" s="145"/>
      <c r="ZZ25" s="144"/>
      <c r="AAA25" s="145"/>
      <c r="AAB25" s="144"/>
      <c r="AAC25" s="145"/>
      <c r="AAD25" s="144"/>
      <c r="AAE25" s="145"/>
      <c r="AAF25" s="144"/>
      <c r="AAG25" s="145"/>
      <c r="AAH25" s="144"/>
      <c r="AAI25" s="145"/>
      <c r="AAJ25" s="144"/>
      <c r="AAK25" s="145"/>
      <c r="AAL25" s="144"/>
      <c r="AAM25" s="145"/>
      <c r="AAN25" s="144"/>
      <c r="AAO25" s="145"/>
      <c r="AAP25" s="144"/>
      <c r="AAQ25" s="145"/>
      <c r="AAR25" s="144"/>
      <c r="AAS25" s="145"/>
      <c r="AAT25" s="144"/>
      <c r="AAU25" s="145"/>
      <c r="AAV25" s="144"/>
      <c r="AAW25" s="145"/>
      <c r="AAX25" s="144"/>
      <c r="AAY25" s="145"/>
      <c r="AAZ25" s="144"/>
      <c r="ABA25" s="145"/>
      <c r="ABB25" s="144"/>
      <c r="ABC25" s="145"/>
      <c r="ABD25" s="144"/>
      <c r="ABE25" s="145"/>
      <c r="ABF25" s="144"/>
      <c r="ABG25" s="145"/>
      <c r="ABH25" s="144"/>
      <c r="ABI25" s="145"/>
      <c r="ABJ25" s="144"/>
      <c r="ABK25" s="145"/>
      <c r="ABL25" s="144"/>
      <c r="ABM25" s="145"/>
      <c r="ABN25" s="144"/>
      <c r="ABO25" s="145"/>
      <c r="ABP25" s="144"/>
      <c r="ABQ25" s="145"/>
      <c r="ABR25" s="144"/>
      <c r="ABS25" s="145"/>
      <c r="ABT25" s="144"/>
      <c r="ABU25" s="145"/>
      <c r="ABV25" s="144"/>
      <c r="ABW25" s="145"/>
      <c r="ABX25" s="144"/>
      <c r="ABY25" s="145"/>
      <c r="ABZ25" s="144"/>
      <c r="ACA25" s="145"/>
      <c r="ACB25" s="144"/>
      <c r="ACC25" s="145"/>
      <c r="ACD25" s="144"/>
      <c r="ACE25" s="145"/>
      <c r="ACF25" s="144"/>
      <c r="ACG25" s="145"/>
      <c r="ACH25" s="144"/>
      <c r="ACI25" s="145"/>
      <c r="ACJ25" s="144"/>
      <c r="ACK25" s="145"/>
      <c r="ACL25" s="144"/>
      <c r="ACM25" s="145"/>
      <c r="ACN25" s="144"/>
      <c r="ACO25" s="145"/>
      <c r="ACP25" s="144"/>
      <c r="ACQ25" s="145"/>
      <c r="ACR25" s="144"/>
      <c r="ACS25" s="145"/>
      <c r="ACT25" s="144"/>
      <c r="ACU25" s="145"/>
      <c r="ACV25" s="144"/>
      <c r="ACW25" s="145"/>
      <c r="ACX25" s="144"/>
      <c r="ACY25" s="145"/>
      <c r="ACZ25" s="144"/>
      <c r="ADA25" s="145"/>
      <c r="ADB25" s="144"/>
      <c r="ADC25" s="145"/>
      <c r="ADD25" s="144"/>
      <c r="ADE25" s="145"/>
      <c r="ADF25" s="144"/>
      <c r="ADG25" s="145"/>
      <c r="ADH25" s="144"/>
      <c r="ADI25" s="145"/>
      <c r="ADJ25" s="144"/>
      <c r="ADK25" s="145"/>
      <c r="ADL25" s="144"/>
      <c r="ADM25" s="145"/>
      <c r="ADN25" s="144"/>
      <c r="ADO25" s="145"/>
      <c r="ADP25" s="144"/>
      <c r="ADQ25" s="145"/>
      <c r="ADR25" s="144"/>
      <c r="ADS25" s="145"/>
      <c r="ADT25" s="144"/>
      <c r="ADU25" s="145"/>
      <c r="ADV25" s="144"/>
      <c r="ADW25" s="145"/>
      <c r="ADX25" s="144"/>
      <c r="ADY25" s="145"/>
      <c r="ADZ25" s="144"/>
      <c r="AEA25" s="145"/>
      <c r="AEB25" s="144"/>
      <c r="AEC25" s="145"/>
      <c r="AED25" s="144"/>
      <c r="AEE25" s="145"/>
      <c r="AEF25" s="144"/>
      <c r="AEG25" s="145"/>
      <c r="AEH25" s="144"/>
      <c r="AEI25" s="145"/>
      <c r="AEJ25" s="144"/>
      <c r="AEK25" s="145"/>
      <c r="AEL25" s="144"/>
      <c r="AEM25" s="145"/>
      <c r="AEN25" s="144"/>
      <c r="AEO25" s="145"/>
      <c r="AEP25" s="144"/>
      <c r="AEQ25" s="145"/>
      <c r="AER25" s="144"/>
      <c r="AES25" s="145"/>
      <c r="AET25" s="144"/>
      <c r="AEU25" s="145"/>
      <c r="AEV25" s="144"/>
      <c r="AEW25" s="145"/>
      <c r="AEX25" s="144"/>
      <c r="AEY25" s="145"/>
      <c r="AEZ25" s="144"/>
      <c r="AFA25" s="145"/>
      <c r="AFB25" s="144"/>
      <c r="AFC25" s="145"/>
      <c r="AFD25" s="144"/>
      <c r="AFE25" s="145"/>
      <c r="AFF25" s="144"/>
      <c r="AFG25" s="145"/>
      <c r="AFH25" s="144"/>
      <c r="AFI25" s="145"/>
      <c r="AFJ25" s="144"/>
      <c r="AFK25" s="145"/>
      <c r="AFL25" s="144"/>
      <c r="AFM25" s="145"/>
      <c r="AFN25" s="144"/>
      <c r="AFO25" s="145"/>
      <c r="AFP25" s="144"/>
      <c r="AFQ25" s="145"/>
      <c r="AFR25" s="144"/>
      <c r="AFS25" s="145"/>
      <c r="AFT25" s="144"/>
      <c r="AFU25" s="145"/>
      <c r="AFV25" s="144"/>
      <c r="AFW25" s="145"/>
      <c r="AFX25" s="144"/>
      <c r="AFY25" s="145"/>
      <c r="AFZ25" s="144"/>
      <c r="AGA25" s="145"/>
      <c r="AGB25" s="144"/>
      <c r="AGC25" s="145"/>
      <c r="AGD25" s="144"/>
      <c r="AGE25" s="145"/>
      <c r="AGF25" s="144"/>
      <c r="AGG25" s="145"/>
      <c r="AGH25" s="144"/>
      <c r="AGI25" s="145"/>
      <c r="AGJ25" s="144"/>
      <c r="AGK25" s="145"/>
      <c r="AGL25" s="144"/>
      <c r="AGM25" s="145"/>
      <c r="AGN25" s="144"/>
      <c r="AGO25" s="145"/>
      <c r="AGP25" s="144"/>
      <c r="AGQ25" s="145"/>
      <c r="AGR25" s="144"/>
      <c r="AGS25" s="145"/>
      <c r="AGT25" s="144"/>
      <c r="AGU25" s="145"/>
      <c r="AGV25" s="144"/>
      <c r="AGW25" s="145"/>
      <c r="AGX25" s="144"/>
      <c r="AGY25" s="145"/>
      <c r="AGZ25" s="144"/>
      <c r="AHA25" s="145"/>
      <c r="AHB25" s="144"/>
      <c r="AHC25" s="145"/>
      <c r="AHD25" s="144"/>
      <c r="AHE25" s="145"/>
      <c r="AHF25" s="144"/>
      <c r="AHG25" s="145"/>
      <c r="AHH25" s="144"/>
      <c r="AHI25" s="145"/>
      <c r="AHJ25" s="144"/>
      <c r="AHK25" s="145"/>
      <c r="AHL25" s="144"/>
      <c r="AHM25" s="145"/>
      <c r="AHN25" s="144"/>
      <c r="AHO25" s="145"/>
      <c r="AHP25" s="144"/>
      <c r="AHQ25" s="145"/>
      <c r="AHR25" s="144"/>
      <c r="AHS25" s="145"/>
      <c r="AHT25" s="144"/>
      <c r="AHU25" s="145"/>
      <c r="AHV25" s="144"/>
      <c r="AHW25" s="145"/>
      <c r="AHX25" s="144"/>
      <c r="AHY25" s="145"/>
      <c r="AHZ25" s="144"/>
      <c r="AIA25" s="145"/>
      <c r="AIB25" s="144"/>
      <c r="AIC25" s="145"/>
      <c r="AID25" s="144"/>
      <c r="AIE25" s="145"/>
      <c r="AIF25" s="144"/>
      <c r="AIG25" s="145"/>
      <c r="AIH25" s="144"/>
      <c r="AII25" s="145"/>
      <c r="AIJ25" s="144"/>
      <c r="AIK25" s="145"/>
      <c r="AIL25" s="144"/>
      <c r="AIM25" s="145"/>
      <c r="AIN25" s="144"/>
      <c r="AIO25" s="145"/>
      <c r="AIP25" s="144"/>
      <c r="AIQ25" s="145"/>
      <c r="AIR25" s="144"/>
      <c r="AIS25" s="145"/>
      <c r="AIT25" s="144"/>
      <c r="AIU25" s="145"/>
      <c r="AIV25" s="144"/>
      <c r="AIW25" s="145"/>
      <c r="AIX25" s="144"/>
      <c r="AIY25" s="145"/>
      <c r="AIZ25" s="144"/>
      <c r="AJA25" s="145"/>
      <c r="AJB25" s="144"/>
      <c r="AJC25" s="145"/>
      <c r="AJD25" s="144"/>
      <c r="AJE25" s="145"/>
      <c r="AJF25" s="144"/>
      <c r="AJG25" s="145"/>
      <c r="AJH25" s="144"/>
      <c r="AJI25" s="145"/>
      <c r="AJJ25" s="144"/>
      <c r="AJK25" s="145"/>
      <c r="AJL25" s="144"/>
      <c r="AJM25" s="145"/>
      <c r="AJN25" s="144"/>
      <c r="AJO25" s="145"/>
      <c r="AJP25" s="144"/>
      <c r="AJQ25" s="145"/>
      <c r="AJR25" s="144"/>
      <c r="AJS25" s="145"/>
      <c r="AJT25" s="144"/>
      <c r="AJU25" s="145"/>
      <c r="AJV25" s="144"/>
      <c r="AJW25" s="145"/>
      <c r="AJX25" s="144"/>
      <c r="AJY25" s="145"/>
      <c r="AJZ25" s="144"/>
      <c r="AKA25" s="145"/>
      <c r="AKB25" s="144"/>
      <c r="AKC25" s="145"/>
      <c r="AKD25" s="144"/>
      <c r="AKE25" s="145"/>
      <c r="AKF25" s="144"/>
      <c r="AKG25" s="145"/>
      <c r="AKH25" s="144"/>
      <c r="AKI25" s="145"/>
      <c r="AKJ25" s="144"/>
      <c r="AKK25" s="145"/>
      <c r="AKL25" s="144"/>
      <c r="AKM25" s="145"/>
      <c r="AKN25" s="144"/>
      <c r="AKO25" s="145"/>
      <c r="AKP25" s="144"/>
      <c r="AKQ25" s="145"/>
      <c r="AKR25" s="144"/>
      <c r="AKS25" s="145"/>
      <c r="AKT25" s="144"/>
      <c r="AKU25" s="145"/>
      <c r="AKV25" s="144"/>
      <c r="AKW25" s="145"/>
      <c r="AKX25" s="144"/>
      <c r="AKY25" s="145"/>
      <c r="AKZ25" s="144"/>
      <c r="ALA25" s="145"/>
      <c r="ALB25" s="144"/>
      <c r="ALC25" s="145"/>
      <c r="ALD25" s="144"/>
      <c r="ALE25" s="145"/>
      <c r="ALF25" s="144"/>
      <c r="ALG25" s="145"/>
      <c r="ALH25" s="144"/>
      <c r="ALI25" s="145"/>
      <c r="ALJ25" s="144"/>
      <c r="ALK25" s="145"/>
      <c r="ALL25" s="144"/>
      <c r="ALM25" s="145"/>
      <c r="ALN25" s="144"/>
      <c r="ALO25" s="145"/>
      <c r="ALP25" s="144"/>
      <c r="ALQ25" s="145"/>
      <c r="ALR25" s="144"/>
      <c r="ALS25" s="145"/>
      <c r="ALT25" s="144"/>
      <c r="ALU25" s="145"/>
      <c r="ALV25" s="144"/>
      <c r="ALW25" s="145"/>
      <c r="ALX25" s="144"/>
      <c r="ALY25" s="145"/>
      <c r="ALZ25" s="144"/>
      <c r="AMA25" s="145"/>
      <c r="AMB25" s="144"/>
      <c r="AMC25" s="145"/>
      <c r="AMD25" s="144"/>
      <c r="AME25" s="145"/>
      <c r="AMF25" s="144"/>
      <c r="AMG25" s="145"/>
      <c r="AMH25" s="144"/>
      <c r="AMI25" s="145"/>
      <c r="AMJ25" s="144"/>
      <c r="AMK25" s="145"/>
      <c r="AML25" s="144"/>
      <c r="AMM25" s="145"/>
      <c r="AMN25" s="144"/>
      <c r="AMO25" s="145"/>
      <c r="AMP25" s="144"/>
      <c r="AMQ25" s="145"/>
      <c r="AMR25" s="144"/>
      <c r="AMS25" s="145"/>
      <c r="AMT25" s="144"/>
      <c r="AMU25" s="145"/>
      <c r="AMV25" s="144"/>
      <c r="AMW25" s="145"/>
      <c r="AMX25" s="144"/>
      <c r="AMY25" s="145"/>
      <c r="AMZ25" s="144"/>
      <c r="ANA25" s="145"/>
      <c r="ANB25" s="144"/>
      <c r="ANC25" s="145"/>
      <c r="AND25" s="144"/>
      <c r="ANE25" s="145"/>
      <c r="ANF25" s="144"/>
      <c r="ANG25" s="145"/>
      <c r="ANH25" s="144"/>
      <c r="ANI25" s="145"/>
      <c r="ANJ25" s="144"/>
      <c r="ANK25" s="145"/>
      <c r="ANL25" s="144"/>
      <c r="ANM25" s="145"/>
      <c r="ANN25" s="144"/>
      <c r="ANO25" s="145"/>
      <c r="ANP25" s="144"/>
      <c r="ANQ25" s="145"/>
      <c r="ANR25" s="144"/>
      <c r="ANS25" s="145"/>
      <c r="ANT25" s="144"/>
      <c r="ANU25" s="145"/>
      <c r="ANV25" s="144"/>
      <c r="ANW25" s="145"/>
      <c r="ANX25" s="144"/>
      <c r="ANY25" s="145"/>
      <c r="ANZ25" s="144"/>
      <c r="AOA25" s="145"/>
      <c r="AOB25" s="144"/>
      <c r="AOC25" s="145"/>
      <c r="AOD25" s="144"/>
      <c r="AOE25" s="145"/>
      <c r="AOF25" s="144"/>
      <c r="AOG25" s="145"/>
      <c r="AOH25" s="144"/>
      <c r="AOI25" s="145"/>
      <c r="AOJ25" s="144"/>
      <c r="AOK25" s="145"/>
      <c r="AOL25" s="144"/>
      <c r="AOM25" s="145"/>
      <c r="AON25" s="144"/>
      <c r="AOO25" s="145"/>
      <c r="AOP25" s="144"/>
      <c r="AOQ25" s="145"/>
      <c r="AOR25" s="144"/>
      <c r="AOS25" s="145"/>
      <c r="AOT25" s="144"/>
      <c r="AOU25" s="145"/>
      <c r="AOV25" s="144"/>
      <c r="AOW25" s="145"/>
      <c r="AOX25" s="144"/>
      <c r="AOY25" s="145"/>
      <c r="AOZ25" s="144"/>
      <c r="APA25" s="145"/>
      <c r="APB25" s="144"/>
      <c r="APC25" s="145"/>
      <c r="APD25" s="144"/>
      <c r="APE25" s="145"/>
      <c r="APF25" s="144"/>
      <c r="APG25" s="145"/>
      <c r="APH25" s="144"/>
      <c r="API25" s="145"/>
      <c r="APJ25" s="144"/>
      <c r="APK25" s="145"/>
      <c r="APL25" s="144"/>
      <c r="APM25" s="145"/>
      <c r="APN25" s="144"/>
      <c r="APO25" s="145"/>
      <c r="APP25" s="144"/>
      <c r="APQ25" s="145"/>
      <c r="APR25" s="144"/>
      <c r="APS25" s="145"/>
      <c r="APT25" s="144"/>
      <c r="APU25" s="145"/>
      <c r="APV25" s="144"/>
      <c r="APW25" s="145"/>
      <c r="APX25" s="144"/>
      <c r="APY25" s="145"/>
      <c r="APZ25" s="144"/>
      <c r="AQA25" s="145"/>
      <c r="AQB25" s="144"/>
      <c r="AQC25" s="145"/>
      <c r="AQD25" s="144"/>
      <c r="AQE25" s="145"/>
      <c r="AQF25" s="144"/>
      <c r="AQG25" s="145"/>
      <c r="AQH25" s="144"/>
      <c r="AQI25" s="145"/>
      <c r="AQJ25" s="144"/>
      <c r="AQK25" s="145"/>
      <c r="AQL25" s="144"/>
      <c r="AQM25" s="145"/>
      <c r="AQN25" s="144"/>
      <c r="AQO25" s="145"/>
      <c r="AQP25" s="144"/>
      <c r="AQQ25" s="145"/>
      <c r="AQR25" s="144"/>
      <c r="AQS25" s="145"/>
      <c r="AQT25" s="144"/>
      <c r="AQU25" s="145"/>
      <c r="AQV25" s="144"/>
      <c r="AQW25" s="145"/>
      <c r="AQX25" s="144"/>
      <c r="AQY25" s="145"/>
      <c r="AQZ25" s="144"/>
      <c r="ARA25" s="145"/>
      <c r="ARB25" s="144"/>
      <c r="ARC25" s="145"/>
      <c r="ARD25" s="144"/>
      <c r="ARE25" s="145"/>
      <c r="ARF25" s="144"/>
      <c r="ARG25" s="145"/>
      <c r="ARH25" s="144"/>
      <c r="ARI25" s="145"/>
      <c r="ARJ25" s="144"/>
      <c r="ARK25" s="145"/>
      <c r="ARL25" s="144"/>
      <c r="ARM25" s="145"/>
      <c r="ARN25" s="144"/>
      <c r="ARO25" s="145"/>
      <c r="ARP25" s="144"/>
      <c r="ARQ25" s="145"/>
      <c r="ARR25" s="144"/>
      <c r="ARS25" s="145"/>
      <c r="ART25" s="144"/>
      <c r="ARU25" s="145"/>
      <c r="ARV25" s="144"/>
      <c r="ARW25" s="145"/>
      <c r="ARX25" s="144"/>
      <c r="ARY25" s="145"/>
      <c r="ARZ25" s="144"/>
      <c r="ASA25" s="145"/>
      <c r="ASB25" s="144"/>
      <c r="ASC25" s="145"/>
      <c r="ASD25" s="144"/>
      <c r="ASE25" s="145"/>
      <c r="ASF25" s="144"/>
      <c r="ASG25" s="145"/>
      <c r="ASH25" s="144"/>
      <c r="ASI25" s="145"/>
      <c r="ASJ25" s="144"/>
      <c r="ASK25" s="145"/>
      <c r="ASL25" s="144"/>
      <c r="ASM25" s="145"/>
      <c r="ASN25" s="144"/>
      <c r="ASO25" s="145"/>
      <c r="ASP25" s="144"/>
      <c r="ASQ25" s="145"/>
      <c r="ASR25" s="144"/>
      <c r="ASS25" s="145"/>
      <c r="AST25" s="144"/>
      <c r="ASU25" s="145"/>
      <c r="ASV25" s="144"/>
      <c r="ASW25" s="145"/>
      <c r="ASX25" s="144"/>
      <c r="ASY25" s="145"/>
      <c r="ASZ25" s="144"/>
      <c r="ATA25" s="145"/>
      <c r="ATB25" s="144"/>
      <c r="ATC25" s="145"/>
      <c r="ATD25" s="144"/>
      <c r="ATE25" s="145"/>
      <c r="ATF25" s="144"/>
      <c r="ATG25" s="145"/>
      <c r="ATH25" s="144"/>
      <c r="ATI25" s="145"/>
      <c r="ATJ25" s="144"/>
      <c r="ATK25" s="145"/>
      <c r="ATL25" s="144"/>
      <c r="ATM25" s="145"/>
      <c r="ATN25" s="144"/>
      <c r="ATO25" s="145"/>
      <c r="ATP25" s="144"/>
      <c r="ATQ25" s="145"/>
      <c r="ATR25" s="144"/>
      <c r="ATS25" s="145"/>
      <c r="ATT25" s="144"/>
      <c r="ATU25" s="145"/>
      <c r="ATV25" s="144"/>
      <c r="ATW25" s="145"/>
      <c r="ATX25" s="144"/>
      <c r="ATY25" s="145"/>
      <c r="ATZ25" s="144"/>
      <c r="AUA25" s="145"/>
      <c r="AUB25" s="144"/>
      <c r="AUC25" s="145"/>
      <c r="AUD25" s="144"/>
      <c r="AUE25" s="145"/>
      <c r="AUF25" s="144"/>
      <c r="AUG25" s="145"/>
      <c r="AUH25" s="144"/>
      <c r="AUI25" s="145"/>
      <c r="AUJ25" s="144"/>
      <c r="AUK25" s="145"/>
      <c r="AUL25" s="144"/>
      <c r="AUM25" s="145"/>
      <c r="AUN25" s="144"/>
      <c r="AUO25" s="145"/>
      <c r="AUP25" s="144"/>
      <c r="AUQ25" s="145"/>
      <c r="AUR25" s="144"/>
      <c r="AUS25" s="145"/>
      <c r="AUT25" s="144"/>
      <c r="AUU25" s="145"/>
      <c r="AUV25" s="144"/>
      <c r="AUW25" s="145"/>
      <c r="AUX25" s="144"/>
      <c r="AUY25" s="145"/>
      <c r="AUZ25" s="144"/>
      <c r="AVA25" s="145"/>
      <c r="AVB25" s="144"/>
      <c r="AVC25" s="145"/>
      <c r="AVD25" s="144"/>
      <c r="AVE25" s="145"/>
      <c r="AVF25" s="144"/>
      <c r="AVG25" s="145"/>
      <c r="AVH25" s="144"/>
      <c r="AVI25" s="145"/>
      <c r="AVJ25" s="144"/>
      <c r="AVK25" s="145"/>
      <c r="AVL25" s="144"/>
      <c r="AVM25" s="145"/>
      <c r="AVN25" s="144"/>
      <c r="AVO25" s="145"/>
      <c r="AVP25" s="144"/>
      <c r="AVQ25" s="145"/>
      <c r="AVR25" s="144"/>
      <c r="AVS25" s="145"/>
      <c r="AVT25" s="144"/>
      <c r="AVU25" s="145"/>
      <c r="AVV25" s="144"/>
      <c r="AVW25" s="145"/>
      <c r="AVX25" s="144"/>
      <c r="AVY25" s="145"/>
      <c r="AVZ25" s="144"/>
      <c r="AWA25" s="145"/>
      <c r="AWB25" s="144"/>
      <c r="AWC25" s="145"/>
      <c r="AWD25" s="144"/>
      <c r="AWE25" s="145"/>
      <c r="AWF25" s="144"/>
      <c r="AWG25" s="145"/>
      <c r="AWH25" s="144"/>
      <c r="AWI25" s="145"/>
      <c r="AWJ25" s="144"/>
      <c r="AWK25" s="145"/>
      <c r="AWL25" s="144"/>
      <c r="AWM25" s="145"/>
      <c r="AWN25" s="144"/>
      <c r="AWO25" s="145"/>
      <c r="AWP25" s="144"/>
      <c r="AWQ25" s="145"/>
      <c r="AWR25" s="144"/>
      <c r="AWS25" s="145"/>
      <c r="AWT25" s="144"/>
      <c r="AWU25" s="145"/>
      <c r="AWV25" s="144"/>
      <c r="AWW25" s="145"/>
      <c r="AWX25" s="144"/>
      <c r="AWY25" s="145"/>
      <c r="AWZ25" s="144"/>
      <c r="AXA25" s="145"/>
      <c r="AXB25" s="144"/>
      <c r="AXC25" s="145"/>
      <c r="AXD25" s="144"/>
      <c r="AXE25" s="145"/>
      <c r="AXF25" s="144"/>
      <c r="AXG25" s="145"/>
      <c r="AXH25" s="144"/>
      <c r="AXI25" s="145"/>
      <c r="AXJ25" s="144"/>
      <c r="AXK25" s="145"/>
      <c r="AXL25" s="144"/>
      <c r="AXM25" s="145"/>
      <c r="AXN25" s="144"/>
      <c r="AXO25" s="145"/>
      <c r="AXP25" s="144"/>
      <c r="AXQ25" s="145"/>
      <c r="AXR25" s="144"/>
      <c r="AXS25" s="145"/>
      <c r="AXT25" s="144"/>
      <c r="AXU25" s="145"/>
      <c r="AXV25" s="144"/>
      <c r="AXW25" s="145"/>
      <c r="AXX25" s="144"/>
      <c r="AXY25" s="145"/>
      <c r="AXZ25" s="144"/>
      <c r="AYA25" s="145"/>
      <c r="AYB25" s="144"/>
      <c r="AYC25" s="145"/>
      <c r="AYD25" s="144"/>
      <c r="AYE25" s="145"/>
      <c r="AYF25" s="144"/>
      <c r="AYG25" s="145"/>
      <c r="AYH25" s="144"/>
      <c r="AYI25" s="145"/>
      <c r="AYJ25" s="144"/>
      <c r="AYK25" s="145"/>
      <c r="AYL25" s="144"/>
      <c r="AYM25" s="145"/>
      <c r="AYN25" s="144"/>
      <c r="AYO25" s="145"/>
      <c r="AYP25" s="144"/>
      <c r="AYQ25" s="145"/>
      <c r="AYR25" s="144"/>
      <c r="AYS25" s="145"/>
      <c r="AYT25" s="144"/>
      <c r="AYU25" s="145"/>
      <c r="AYV25" s="144"/>
      <c r="AYW25" s="145"/>
      <c r="AYX25" s="144"/>
      <c r="AYY25" s="145"/>
      <c r="AYZ25" s="144"/>
      <c r="AZA25" s="145"/>
      <c r="AZB25" s="144"/>
      <c r="AZC25" s="145"/>
      <c r="AZD25" s="144"/>
      <c r="AZE25" s="145"/>
      <c r="AZF25" s="144"/>
      <c r="AZG25" s="145"/>
      <c r="AZH25" s="144"/>
      <c r="AZI25" s="145"/>
      <c r="AZJ25" s="144"/>
      <c r="AZK25" s="145"/>
      <c r="AZL25" s="144"/>
      <c r="AZM25" s="145"/>
      <c r="AZN25" s="144"/>
      <c r="AZO25" s="145"/>
      <c r="AZP25" s="144"/>
      <c r="AZQ25" s="145"/>
      <c r="AZR25" s="144"/>
      <c r="AZS25" s="145"/>
      <c r="AZT25" s="144"/>
      <c r="AZU25" s="145"/>
      <c r="AZV25" s="144"/>
      <c r="AZW25" s="145"/>
      <c r="AZX25" s="144"/>
      <c r="AZY25" s="145"/>
      <c r="AZZ25" s="144"/>
      <c r="BAA25" s="145"/>
      <c r="BAB25" s="144"/>
      <c r="BAC25" s="145"/>
      <c r="BAD25" s="144"/>
      <c r="BAE25" s="145"/>
      <c r="BAF25" s="144"/>
      <c r="BAG25" s="145"/>
      <c r="BAH25" s="144"/>
      <c r="BAI25" s="145"/>
      <c r="BAJ25" s="144"/>
      <c r="BAK25" s="145"/>
      <c r="BAL25" s="144"/>
      <c r="BAM25" s="145"/>
      <c r="BAN25" s="144"/>
      <c r="BAO25" s="145"/>
      <c r="BAP25" s="144"/>
      <c r="BAQ25" s="145"/>
      <c r="BAR25" s="144"/>
      <c r="BAS25" s="145"/>
      <c r="BAT25" s="144"/>
      <c r="BAU25" s="145"/>
      <c r="BAV25" s="144"/>
      <c r="BAW25" s="145"/>
      <c r="BAX25" s="144"/>
      <c r="BAY25" s="145"/>
      <c r="BAZ25" s="144"/>
      <c r="BBA25" s="145"/>
      <c r="BBB25" s="144"/>
      <c r="BBC25" s="145"/>
      <c r="BBD25" s="144"/>
      <c r="BBE25" s="145"/>
      <c r="BBF25" s="144"/>
      <c r="BBG25" s="145"/>
      <c r="BBH25" s="144"/>
      <c r="BBI25" s="145"/>
      <c r="BBJ25" s="144"/>
      <c r="BBK25" s="145"/>
      <c r="BBL25" s="144"/>
      <c r="BBM25" s="145"/>
      <c r="BBN25" s="144"/>
      <c r="BBO25" s="145"/>
      <c r="BBP25" s="144"/>
      <c r="BBQ25" s="145"/>
      <c r="BBR25" s="144"/>
      <c r="BBS25" s="145"/>
      <c r="BBT25" s="144"/>
      <c r="BBU25" s="145"/>
      <c r="BBV25" s="144"/>
      <c r="BBW25" s="145"/>
      <c r="BBX25" s="144"/>
      <c r="BBY25" s="145"/>
      <c r="BBZ25" s="144"/>
      <c r="BCA25" s="145"/>
      <c r="BCB25" s="144"/>
      <c r="BCC25" s="145"/>
      <c r="BCD25" s="144"/>
      <c r="BCE25" s="145"/>
      <c r="BCF25" s="144"/>
      <c r="BCG25" s="145"/>
      <c r="BCH25" s="144"/>
      <c r="BCI25" s="145"/>
      <c r="BCJ25" s="144"/>
      <c r="BCK25" s="145"/>
      <c r="BCL25" s="144"/>
      <c r="BCM25" s="145"/>
      <c r="BCN25" s="144"/>
      <c r="BCO25" s="145"/>
      <c r="BCP25" s="144"/>
      <c r="BCQ25" s="145"/>
      <c r="BCR25" s="144"/>
      <c r="BCS25" s="145"/>
      <c r="BCT25" s="144"/>
      <c r="BCU25" s="145"/>
      <c r="BCV25" s="144"/>
      <c r="BCW25" s="145"/>
      <c r="BCX25" s="144"/>
      <c r="BCY25" s="145"/>
      <c r="BCZ25" s="144"/>
      <c r="BDA25" s="145"/>
      <c r="BDB25" s="144"/>
      <c r="BDC25" s="145"/>
      <c r="BDD25" s="144"/>
      <c r="BDE25" s="145"/>
      <c r="BDF25" s="144"/>
      <c r="BDG25" s="145"/>
      <c r="BDH25" s="144"/>
      <c r="BDI25" s="145"/>
      <c r="BDJ25" s="144"/>
      <c r="BDK25" s="145"/>
      <c r="BDL25" s="144"/>
      <c r="BDM25" s="145"/>
      <c r="BDN25" s="144"/>
      <c r="BDO25" s="145"/>
      <c r="BDP25" s="144"/>
      <c r="BDQ25" s="145"/>
      <c r="BDR25" s="144"/>
      <c r="BDS25" s="145"/>
      <c r="BDT25" s="144"/>
      <c r="BDU25" s="145"/>
      <c r="BDV25" s="144"/>
      <c r="BDW25" s="145"/>
      <c r="BDX25" s="144"/>
      <c r="BDY25" s="145"/>
      <c r="BDZ25" s="144"/>
      <c r="BEA25" s="145"/>
      <c r="BEB25" s="144"/>
      <c r="BEC25" s="145"/>
      <c r="BED25" s="144"/>
      <c r="BEE25" s="145"/>
      <c r="BEF25" s="144"/>
      <c r="BEG25" s="145"/>
      <c r="BEH25" s="144"/>
      <c r="BEI25" s="145"/>
      <c r="BEJ25" s="144"/>
      <c r="BEK25" s="145"/>
      <c r="BEL25" s="144"/>
      <c r="BEM25" s="145"/>
      <c r="BEN25" s="144"/>
      <c r="BEO25" s="145"/>
      <c r="BEP25" s="144"/>
      <c r="BEQ25" s="145"/>
      <c r="BER25" s="144"/>
      <c r="BES25" s="145"/>
      <c r="BET25" s="144"/>
      <c r="BEU25" s="145"/>
      <c r="BEV25" s="144"/>
      <c r="BEW25" s="145"/>
      <c r="BEX25" s="144"/>
      <c r="BEY25" s="145"/>
      <c r="BEZ25" s="144"/>
      <c r="BFA25" s="145"/>
      <c r="BFB25" s="144"/>
      <c r="BFC25" s="145"/>
      <c r="BFD25" s="144"/>
      <c r="BFE25" s="145"/>
      <c r="BFF25" s="144"/>
      <c r="BFG25" s="145"/>
      <c r="BFH25" s="144"/>
      <c r="BFI25" s="145"/>
      <c r="BFJ25" s="144"/>
      <c r="BFK25" s="145"/>
      <c r="BFL25" s="144"/>
      <c r="BFM25" s="145"/>
      <c r="BFN25" s="144"/>
      <c r="BFO25" s="145"/>
      <c r="BFP25" s="144"/>
      <c r="BFQ25" s="145"/>
      <c r="BFR25" s="144"/>
      <c r="BFS25" s="145"/>
      <c r="BFT25" s="144"/>
      <c r="BFU25" s="145"/>
      <c r="BFV25" s="144"/>
      <c r="BFW25" s="145"/>
      <c r="BFX25" s="144"/>
      <c r="BFY25" s="145"/>
      <c r="BFZ25" s="144"/>
      <c r="BGA25" s="145"/>
      <c r="BGB25" s="144"/>
      <c r="BGC25" s="145"/>
      <c r="BGD25" s="144"/>
      <c r="BGE25" s="145"/>
      <c r="BGF25" s="144"/>
      <c r="BGG25" s="145"/>
      <c r="BGH25" s="144"/>
      <c r="BGI25" s="145"/>
      <c r="BGJ25" s="144"/>
      <c r="BGK25" s="145"/>
      <c r="BGL25" s="144"/>
      <c r="BGM25" s="145"/>
      <c r="BGN25" s="144"/>
      <c r="BGO25" s="145"/>
      <c r="BGP25" s="144"/>
      <c r="BGQ25" s="145"/>
      <c r="BGR25" s="144"/>
      <c r="BGS25" s="145"/>
      <c r="BGT25" s="144"/>
      <c r="BGU25" s="145"/>
      <c r="BGV25" s="144"/>
      <c r="BGW25" s="145"/>
      <c r="BGX25" s="144"/>
      <c r="BGY25" s="145"/>
      <c r="BGZ25" s="144"/>
      <c r="BHA25" s="145"/>
      <c r="BHB25" s="144"/>
      <c r="BHC25" s="145"/>
      <c r="BHD25" s="144"/>
      <c r="BHE25" s="145"/>
      <c r="BHF25" s="144"/>
      <c r="BHG25" s="145"/>
      <c r="BHH25" s="144"/>
      <c r="BHI25" s="145"/>
      <c r="BHJ25" s="144"/>
      <c r="BHK25" s="145"/>
      <c r="BHL25" s="144"/>
      <c r="BHM25" s="145"/>
      <c r="BHN25" s="144"/>
      <c r="BHO25" s="145"/>
      <c r="BHP25" s="144"/>
      <c r="BHQ25" s="145"/>
      <c r="BHR25" s="144"/>
      <c r="BHS25" s="145"/>
      <c r="BHT25" s="144"/>
      <c r="BHU25" s="145"/>
      <c r="BHV25" s="144"/>
      <c r="BHW25" s="145"/>
      <c r="BHX25" s="144"/>
      <c r="BHY25" s="145"/>
      <c r="BHZ25" s="144"/>
      <c r="BIA25" s="145"/>
      <c r="BIB25" s="144"/>
      <c r="BIC25" s="145"/>
      <c r="BID25" s="144"/>
      <c r="BIE25" s="145"/>
      <c r="BIF25" s="144"/>
      <c r="BIG25" s="145"/>
      <c r="BIH25" s="144"/>
      <c r="BII25" s="145"/>
      <c r="BIJ25" s="144"/>
      <c r="BIK25" s="145"/>
      <c r="BIL25" s="144"/>
      <c r="BIM25" s="145"/>
      <c r="BIN25" s="144"/>
      <c r="BIO25" s="145"/>
      <c r="BIP25" s="144"/>
      <c r="BIQ25" s="145"/>
      <c r="BIR25" s="144"/>
      <c r="BIS25" s="145"/>
      <c r="BIT25" s="144"/>
      <c r="BIU25" s="145"/>
      <c r="BIV25" s="144"/>
      <c r="BIW25" s="145"/>
      <c r="BIX25" s="144"/>
      <c r="BIY25" s="145"/>
      <c r="BIZ25" s="144"/>
      <c r="BJA25" s="145"/>
      <c r="BJB25" s="144"/>
      <c r="BJC25" s="145"/>
      <c r="BJD25" s="144"/>
      <c r="BJE25" s="145"/>
      <c r="BJF25" s="144"/>
      <c r="BJG25" s="145"/>
      <c r="BJH25" s="144"/>
      <c r="BJI25" s="145"/>
      <c r="BJJ25" s="144"/>
      <c r="BJK25" s="145"/>
      <c r="BJL25" s="144"/>
      <c r="BJM25" s="145"/>
      <c r="BJN25" s="144"/>
      <c r="BJO25" s="145"/>
      <c r="BJP25" s="144"/>
      <c r="BJQ25" s="145"/>
      <c r="BJR25" s="144"/>
      <c r="BJS25" s="145"/>
      <c r="BJT25" s="144"/>
      <c r="BJU25" s="145"/>
      <c r="BJV25" s="144"/>
      <c r="BJW25" s="145"/>
      <c r="BJX25" s="144"/>
      <c r="BJY25" s="145"/>
      <c r="BJZ25" s="144"/>
      <c r="BKA25" s="145"/>
      <c r="BKB25" s="144"/>
      <c r="BKC25" s="145"/>
      <c r="BKD25" s="144"/>
      <c r="BKE25" s="145"/>
      <c r="BKF25" s="144"/>
      <c r="BKG25" s="145"/>
      <c r="BKH25" s="144"/>
      <c r="BKI25" s="145"/>
      <c r="BKJ25" s="144"/>
      <c r="BKK25" s="145"/>
      <c r="BKL25" s="144"/>
      <c r="BKM25" s="145"/>
      <c r="BKN25" s="144"/>
      <c r="BKO25" s="145"/>
      <c r="BKP25" s="144"/>
      <c r="BKQ25" s="145"/>
      <c r="BKR25" s="144"/>
      <c r="BKS25" s="145"/>
      <c r="BKT25" s="144"/>
      <c r="BKU25" s="145"/>
      <c r="BKV25" s="144"/>
      <c r="BKW25" s="145"/>
      <c r="BKX25" s="144"/>
      <c r="BKY25" s="145"/>
      <c r="BKZ25" s="144"/>
      <c r="BLA25" s="145"/>
      <c r="BLB25" s="144"/>
      <c r="BLC25" s="145"/>
      <c r="BLD25" s="144"/>
      <c r="BLE25" s="145"/>
      <c r="BLF25" s="144"/>
      <c r="BLG25" s="145"/>
      <c r="BLH25" s="144"/>
      <c r="BLI25" s="145"/>
      <c r="BLJ25" s="144"/>
      <c r="BLK25" s="145"/>
      <c r="BLL25" s="144"/>
      <c r="BLM25" s="145"/>
      <c r="BLN25" s="144"/>
      <c r="BLO25" s="145"/>
      <c r="BLP25" s="144"/>
      <c r="BLQ25" s="145"/>
      <c r="BLR25" s="144"/>
      <c r="BLS25" s="145"/>
      <c r="BLT25" s="144"/>
      <c r="BLU25" s="145"/>
      <c r="BLV25" s="144"/>
      <c r="BLW25" s="145"/>
      <c r="BLX25" s="144"/>
      <c r="BLY25" s="145"/>
      <c r="BLZ25" s="144"/>
      <c r="BMA25" s="145"/>
      <c r="BMB25" s="144"/>
      <c r="BMC25" s="145"/>
      <c r="BMD25" s="144"/>
      <c r="BME25" s="145"/>
      <c r="BMF25" s="144"/>
      <c r="BMG25" s="145"/>
      <c r="BMH25" s="144"/>
      <c r="BMI25" s="145"/>
      <c r="BMJ25" s="144"/>
      <c r="BMK25" s="145"/>
      <c r="BML25" s="144"/>
      <c r="BMM25" s="145"/>
      <c r="BMN25" s="144"/>
      <c r="BMO25" s="145"/>
      <c r="BMP25" s="144"/>
      <c r="BMQ25" s="145"/>
      <c r="BMR25" s="144"/>
      <c r="BMS25" s="145"/>
      <c r="BMT25" s="144"/>
      <c r="BMU25" s="145"/>
      <c r="BMV25" s="144"/>
      <c r="BMW25" s="145"/>
      <c r="BMX25" s="144"/>
      <c r="BMY25" s="145"/>
      <c r="BMZ25" s="144"/>
      <c r="BNA25" s="145"/>
      <c r="BNB25" s="144"/>
      <c r="BNC25" s="145"/>
      <c r="BND25" s="144"/>
      <c r="BNE25" s="145"/>
      <c r="BNF25" s="144"/>
      <c r="BNG25" s="145"/>
      <c r="BNH25" s="144"/>
      <c r="BNI25" s="145"/>
      <c r="BNJ25" s="144"/>
      <c r="BNK25" s="145"/>
      <c r="BNL25" s="144"/>
      <c r="BNM25" s="145"/>
      <c r="BNN25" s="144"/>
      <c r="BNO25" s="145"/>
      <c r="BNP25" s="144"/>
      <c r="BNQ25" s="145"/>
      <c r="BNR25" s="144"/>
      <c r="BNS25" s="145"/>
      <c r="BNT25" s="144"/>
      <c r="BNU25" s="145"/>
      <c r="BNV25" s="144"/>
      <c r="BNW25" s="145"/>
      <c r="BNX25" s="144"/>
      <c r="BNY25" s="145"/>
      <c r="BNZ25" s="144"/>
      <c r="BOA25" s="145"/>
      <c r="BOB25" s="144"/>
      <c r="BOC25" s="145"/>
      <c r="BOD25" s="144"/>
      <c r="BOE25" s="145"/>
      <c r="BOF25" s="144"/>
      <c r="BOG25" s="145"/>
      <c r="BOH25" s="144"/>
      <c r="BOI25" s="145"/>
      <c r="BOJ25" s="144"/>
      <c r="BOK25" s="145"/>
      <c r="BOL25" s="144"/>
      <c r="BOM25" s="145"/>
      <c r="BON25" s="144"/>
      <c r="BOO25" s="145"/>
      <c r="BOP25" s="144"/>
      <c r="BOQ25" s="145"/>
      <c r="BOR25" s="144"/>
      <c r="BOS25" s="145"/>
      <c r="BOT25" s="144"/>
      <c r="BOU25" s="145"/>
      <c r="BOV25" s="144"/>
      <c r="BOW25" s="145"/>
      <c r="BOX25" s="144"/>
      <c r="BOY25" s="145"/>
      <c r="BOZ25" s="144"/>
      <c r="BPA25" s="145"/>
      <c r="BPB25" s="144"/>
      <c r="BPC25" s="145"/>
      <c r="BPD25" s="144"/>
      <c r="BPE25" s="145"/>
      <c r="BPF25" s="144"/>
      <c r="BPG25" s="145"/>
      <c r="BPH25" s="144"/>
      <c r="BPI25" s="145"/>
      <c r="BPJ25" s="144"/>
      <c r="BPK25" s="145"/>
      <c r="BPL25" s="144"/>
      <c r="BPM25" s="145"/>
      <c r="BPN25" s="144"/>
      <c r="BPO25" s="145"/>
      <c r="BPP25" s="144"/>
      <c r="BPQ25" s="145"/>
      <c r="BPR25" s="144"/>
      <c r="BPS25" s="145"/>
      <c r="BPT25" s="144"/>
      <c r="BPU25" s="145"/>
      <c r="BPV25" s="144"/>
      <c r="BPW25" s="145"/>
      <c r="BPX25" s="144"/>
      <c r="BPY25" s="145"/>
      <c r="BPZ25" s="144"/>
      <c r="BQA25" s="145"/>
      <c r="BQB25" s="144"/>
      <c r="BQC25" s="145"/>
      <c r="BQD25" s="144"/>
      <c r="BQE25" s="145"/>
      <c r="BQF25" s="144"/>
      <c r="BQG25" s="145"/>
      <c r="BQH25" s="144"/>
      <c r="BQI25" s="145"/>
      <c r="BQJ25" s="144"/>
      <c r="BQK25" s="145"/>
      <c r="BQL25" s="144"/>
      <c r="BQM25" s="145"/>
      <c r="BQN25" s="144"/>
      <c r="BQO25" s="145"/>
      <c r="BQP25" s="144"/>
      <c r="BQQ25" s="145"/>
      <c r="BQR25" s="144"/>
      <c r="BQS25" s="145"/>
      <c r="BQT25" s="144"/>
      <c r="BQU25" s="145"/>
      <c r="BQV25" s="144"/>
      <c r="BQW25" s="145"/>
      <c r="BQX25" s="144"/>
      <c r="BQY25" s="145"/>
      <c r="BQZ25" s="144"/>
      <c r="BRA25" s="145"/>
      <c r="BRB25" s="144"/>
      <c r="BRC25" s="145"/>
      <c r="BRD25" s="144"/>
      <c r="BRE25" s="145"/>
      <c r="BRF25" s="144"/>
      <c r="BRG25" s="145"/>
      <c r="BRH25" s="144"/>
      <c r="BRI25" s="145"/>
      <c r="BRJ25" s="144"/>
      <c r="BRK25" s="145"/>
      <c r="BRL25" s="144"/>
      <c r="BRM25" s="145"/>
      <c r="BRN25" s="144"/>
      <c r="BRO25" s="145"/>
      <c r="BRP25" s="144"/>
      <c r="BRQ25" s="145"/>
      <c r="BRR25" s="144"/>
      <c r="BRS25" s="145"/>
      <c r="BRT25" s="144"/>
      <c r="BRU25" s="145"/>
      <c r="BRV25" s="144"/>
      <c r="BRW25" s="145"/>
      <c r="BRX25" s="144"/>
      <c r="BRY25" s="145"/>
      <c r="BRZ25" s="144"/>
      <c r="BSA25" s="145"/>
      <c r="BSB25" s="144"/>
      <c r="BSC25" s="145"/>
      <c r="BSD25" s="144"/>
      <c r="BSE25" s="145"/>
      <c r="BSF25" s="144"/>
      <c r="BSG25" s="145"/>
      <c r="BSH25" s="144"/>
      <c r="BSI25" s="145"/>
      <c r="BSJ25" s="144"/>
      <c r="BSK25" s="145"/>
      <c r="BSL25" s="144"/>
      <c r="BSM25" s="145"/>
      <c r="BSN25" s="144"/>
      <c r="BSO25" s="145"/>
      <c r="BSP25" s="144"/>
      <c r="BSQ25" s="145"/>
      <c r="BSR25" s="144"/>
      <c r="BSS25" s="145"/>
      <c r="BST25" s="144"/>
      <c r="BSU25" s="145"/>
      <c r="BSV25" s="144"/>
      <c r="BSW25" s="145"/>
      <c r="BSX25" s="144"/>
      <c r="BSY25" s="145"/>
      <c r="BSZ25" s="144"/>
      <c r="BTA25" s="145"/>
      <c r="BTB25" s="144"/>
      <c r="BTC25" s="145"/>
      <c r="BTD25" s="144"/>
      <c r="BTE25" s="145"/>
      <c r="BTF25" s="144"/>
      <c r="BTG25" s="145"/>
      <c r="BTH25" s="144"/>
      <c r="BTI25" s="145"/>
      <c r="BTJ25" s="144"/>
      <c r="BTK25" s="145"/>
      <c r="BTL25" s="144"/>
      <c r="BTM25" s="145"/>
      <c r="BTN25" s="144"/>
      <c r="BTO25" s="145"/>
      <c r="BTP25" s="144"/>
      <c r="BTQ25" s="145"/>
      <c r="BTR25" s="144"/>
      <c r="BTS25" s="145"/>
      <c r="BTT25" s="144"/>
      <c r="BTU25" s="145"/>
      <c r="BTV25" s="144"/>
      <c r="BTW25" s="145"/>
      <c r="BTX25" s="144"/>
      <c r="BTY25" s="145"/>
      <c r="BTZ25" s="144"/>
      <c r="BUA25" s="145"/>
      <c r="BUB25" s="144"/>
      <c r="BUC25" s="145"/>
      <c r="BUD25" s="144"/>
      <c r="BUE25" s="145"/>
      <c r="BUF25" s="144"/>
      <c r="BUG25" s="145"/>
      <c r="BUH25" s="144"/>
      <c r="BUI25" s="145"/>
      <c r="BUJ25" s="144"/>
      <c r="BUK25" s="145"/>
      <c r="BUL25" s="144"/>
      <c r="BUM25" s="145"/>
      <c r="BUN25" s="144"/>
      <c r="BUO25" s="145"/>
      <c r="BUP25" s="144"/>
      <c r="BUQ25" s="145"/>
      <c r="BUR25" s="144"/>
      <c r="BUS25" s="145"/>
      <c r="BUT25" s="144"/>
      <c r="BUU25" s="145"/>
      <c r="BUV25" s="144"/>
      <c r="BUW25" s="145"/>
      <c r="BUX25" s="144"/>
      <c r="BUY25" s="145"/>
      <c r="BUZ25" s="144"/>
      <c r="BVA25" s="145"/>
      <c r="BVB25" s="144"/>
      <c r="BVC25" s="145"/>
      <c r="BVD25" s="144"/>
      <c r="BVE25" s="145"/>
      <c r="BVF25" s="144"/>
      <c r="BVG25" s="145"/>
      <c r="BVH25" s="144"/>
      <c r="BVI25" s="145"/>
      <c r="BVJ25" s="144"/>
      <c r="BVK25" s="145"/>
      <c r="BVL25" s="144"/>
      <c r="BVM25" s="145"/>
      <c r="BVN25" s="144"/>
      <c r="BVO25" s="145"/>
      <c r="BVP25" s="144"/>
      <c r="BVQ25" s="145"/>
      <c r="BVR25" s="144"/>
      <c r="BVS25" s="145"/>
      <c r="BVT25" s="144"/>
      <c r="BVU25" s="145"/>
      <c r="BVV25" s="144"/>
      <c r="BVW25" s="145"/>
      <c r="BVX25" s="144"/>
      <c r="BVY25" s="145"/>
      <c r="BVZ25" s="144"/>
      <c r="BWA25" s="145"/>
      <c r="BWB25" s="144"/>
      <c r="BWC25" s="145"/>
      <c r="BWD25" s="144"/>
      <c r="BWE25" s="145"/>
      <c r="BWF25" s="144"/>
      <c r="BWG25" s="145"/>
      <c r="BWH25" s="144"/>
      <c r="BWI25" s="145"/>
      <c r="BWJ25" s="144"/>
      <c r="BWK25" s="145"/>
      <c r="BWL25" s="144"/>
      <c r="BWM25" s="145"/>
      <c r="BWN25" s="144"/>
      <c r="BWO25" s="145"/>
      <c r="BWP25" s="144"/>
      <c r="BWQ25" s="145"/>
      <c r="BWR25" s="144"/>
      <c r="BWS25" s="145"/>
      <c r="BWT25" s="144"/>
      <c r="BWU25" s="145"/>
      <c r="BWV25" s="144"/>
      <c r="BWW25" s="145"/>
      <c r="BWX25" s="144"/>
      <c r="BWY25" s="145"/>
      <c r="BWZ25" s="144"/>
      <c r="BXA25" s="145"/>
      <c r="BXB25" s="144"/>
      <c r="BXC25" s="145"/>
      <c r="BXD25" s="144"/>
      <c r="BXE25" s="145"/>
      <c r="BXF25" s="144"/>
      <c r="BXG25" s="145"/>
      <c r="BXH25" s="144"/>
      <c r="BXI25" s="145"/>
      <c r="BXJ25" s="144"/>
      <c r="BXK25" s="145"/>
      <c r="BXL25" s="144"/>
      <c r="BXM25" s="145"/>
      <c r="BXN25" s="144"/>
      <c r="BXO25" s="145"/>
      <c r="BXP25" s="144"/>
      <c r="BXQ25" s="145"/>
      <c r="BXR25" s="144"/>
      <c r="BXS25" s="145"/>
      <c r="BXT25" s="144"/>
      <c r="BXU25" s="145"/>
      <c r="BXV25" s="144"/>
      <c r="BXW25" s="145"/>
      <c r="BXX25" s="144"/>
      <c r="BXY25" s="145"/>
      <c r="BXZ25" s="144"/>
      <c r="BYA25" s="145"/>
      <c r="BYB25" s="144"/>
      <c r="BYC25" s="145"/>
      <c r="BYD25" s="144"/>
      <c r="BYE25" s="145"/>
      <c r="BYF25" s="144"/>
      <c r="BYG25" s="145"/>
      <c r="BYH25" s="144"/>
      <c r="BYI25" s="145"/>
      <c r="BYJ25" s="144"/>
      <c r="BYK25" s="145"/>
      <c r="BYL25" s="144"/>
      <c r="BYM25" s="145"/>
      <c r="BYN25" s="144"/>
      <c r="BYO25" s="145"/>
      <c r="BYP25" s="144"/>
      <c r="BYQ25" s="145"/>
      <c r="BYR25" s="144"/>
      <c r="BYS25" s="145"/>
      <c r="BYT25" s="144"/>
      <c r="BYU25" s="145"/>
      <c r="BYV25" s="144"/>
      <c r="BYW25" s="145"/>
      <c r="BYX25" s="144"/>
      <c r="BYY25" s="145"/>
      <c r="BYZ25" s="144"/>
      <c r="BZA25" s="145"/>
      <c r="BZB25" s="144"/>
      <c r="BZC25" s="145"/>
      <c r="BZD25" s="144"/>
      <c r="BZE25" s="145"/>
      <c r="BZF25" s="144"/>
      <c r="BZG25" s="145"/>
      <c r="BZH25" s="144"/>
      <c r="BZI25" s="145"/>
      <c r="BZJ25" s="144"/>
      <c r="BZK25" s="145"/>
      <c r="BZL25" s="144"/>
      <c r="BZM25" s="145"/>
      <c r="BZN25" s="144"/>
      <c r="BZO25" s="145"/>
      <c r="BZP25" s="144"/>
      <c r="BZQ25" s="145"/>
      <c r="BZR25" s="144"/>
      <c r="BZS25" s="145"/>
      <c r="BZT25" s="144"/>
      <c r="BZU25" s="145"/>
      <c r="BZV25" s="144"/>
      <c r="BZW25" s="145"/>
      <c r="BZX25" s="144"/>
      <c r="BZY25" s="145"/>
      <c r="BZZ25" s="144"/>
      <c r="CAA25" s="145"/>
      <c r="CAB25" s="144"/>
      <c r="CAC25" s="145"/>
      <c r="CAD25" s="144"/>
      <c r="CAE25" s="145"/>
      <c r="CAF25" s="144"/>
      <c r="CAG25" s="145"/>
      <c r="CAH25" s="144"/>
      <c r="CAI25" s="145"/>
      <c r="CAJ25" s="144"/>
      <c r="CAK25" s="145"/>
      <c r="CAL25" s="144"/>
      <c r="CAM25" s="145"/>
      <c r="CAN25" s="144"/>
      <c r="CAO25" s="145"/>
      <c r="CAP25" s="144"/>
      <c r="CAQ25" s="145"/>
      <c r="CAR25" s="144"/>
      <c r="CAS25" s="145"/>
      <c r="CAT25" s="144"/>
      <c r="CAU25" s="145"/>
      <c r="CAV25" s="144"/>
      <c r="CAW25" s="145"/>
      <c r="CAX25" s="144"/>
      <c r="CAY25" s="145"/>
      <c r="CAZ25" s="144"/>
      <c r="CBA25" s="145"/>
      <c r="CBB25" s="144"/>
      <c r="CBC25" s="145"/>
      <c r="CBD25" s="144"/>
      <c r="CBE25" s="145"/>
      <c r="CBF25" s="144"/>
      <c r="CBG25" s="145"/>
      <c r="CBH25" s="144"/>
      <c r="CBI25" s="145"/>
      <c r="CBJ25" s="144"/>
      <c r="CBK25" s="145"/>
      <c r="CBL25" s="144"/>
      <c r="CBM25" s="145"/>
      <c r="CBN25" s="144"/>
      <c r="CBO25" s="145"/>
      <c r="CBP25" s="144"/>
      <c r="CBQ25" s="145"/>
      <c r="CBR25" s="144"/>
      <c r="CBS25" s="145"/>
      <c r="CBT25" s="144"/>
      <c r="CBU25" s="145"/>
      <c r="CBV25" s="144"/>
      <c r="CBW25" s="145"/>
      <c r="CBX25" s="144"/>
      <c r="CBY25" s="145"/>
      <c r="CBZ25" s="144"/>
      <c r="CCA25" s="145"/>
      <c r="CCB25" s="144"/>
      <c r="CCC25" s="145"/>
      <c r="CCD25" s="144"/>
      <c r="CCE25" s="145"/>
      <c r="CCF25" s="144"/>
      <c r="CCG25" s="145"/>
      <c r="CCH25" s="144"/>
      <c r="CCI25" s="145"/>
      <c r="CCJ25" s="144"/>
      <c r="CCK25" s="145"/>
      <c r="CCL25" s="144"/>
      <c r="CCM25" s="145"/>
      <c r="CCN25" s="144"/>
      <c r="CCO25" s="145"/>
      <c r="CCP25" s="144"/>
      <c r="CCQ25" s="145"/>
      <c r="CCR25" s="144"/>
      <c r="CCS25" s="145"/>
      <c r="CCT25" s="144"/>
      <c r="CCU25" s="145"/>
      <c r="CCV25" s="144"/>
      <c r="CCW25" s="145"/>
      <c r="CCX25" s="144"/>
      <c r="CCY25" s="145"/>
      <c r="CCZ25" s="144"/>
      <c r="CDA25" s="145"/>
      <c r="CDB25" s="144"/>
      <c r="CDC25" s="145"/>
      <c r="CDD25" s="144"/>
      <c r="CDE25" s="145"/>
      <c r="CDF25" s="144"/>
      <c r="CDG25" s="145"/>
      <c r="CDH25" s="144"/>
      <c r="CDI25" s="145"/>
      <c r="CDJ25" s="144"/>
      <c r="CDK25" s="145"/>
      <c r="CDL25" s="144"/>
      <c r="CDM25" s="145"/>
      <c r="CDN25" s="144"/>
      <c r="CDO25" s="145"/>
      <c r="CDP25" s="144"/>
      <c r="CDQ25" s="145"/>
      <c r="CDR25" s="144"/>
      <c r="CDS25" s="145"/>
      <c r="CDT25" s="144"/>
      <c r="CDU25" s="145"/>
      <c r="CDV25" s="144"/>
      <c r="CDW25" s="145"/>
      <c r="CDX25" s="144"/>
      <c r="CDY25" s="145"/>
      <c r="CDZ25" s="144"/>
      <c r="CEA25" s="145"/>
      <c r="CEB25" s="144"/>
      <c r="CEC25" s="145"/>
      <c r="CED25" s="144"/>
      <c r="CEE25" s="145"/>
      <c r="CEF25" s="144"/>
      <c r="CEG25" s="145"/>
      <c r="CEH25" s="144"/>
      <c r="CEI25" s="145"/>
      <c r="CEJ25" s="144"/>
      <c r="CEK25" s="145"/>
      <c r="CEL25" s="144"/>
      <c r="CEM25" s="145"/>
      <c r="CEN25" s="144"/>
      <c r="CEO25" s="145"/>
      <c r="CEP25" s="144"/>
      <c r="CEQ25" s="145"/>
      <c r="CER25" s="144"/>
      <c r="CES25" s="145"/>
      <c r="CET25" s="144"/>
      <c r="CEU25" s="145"/>
      <c r="CEV25" s="144"/>
      <c r="CEW25" s="145"/>
      <c r="CEX25" s="144"/>
      <c r="CEY25" s="145"/>
      <c r="CEZ25" s="144"/>
      <c r="CFA25" s="145"/>
      <c r="CFB25" s="144"/>
      <c r="CFC25" s="145"/>
      <c r="CFD25" s="144"/>
      <c r="CFE25" s="145"/>
      <c r="CFF25" s="144"/>
      <c r="CFG25" s="145"/>
      <c r="CFH25" s="144"/>
      <c r="CFI25" s="145"/>
      <c r="CFJ25" s="144"/>
      <c r="CFK25" s="145"/>
      <c r="CFL25" s="144"/>
      <c r="CFM25" s="145"/>
      <c r="CFN25" s="144"/>
      <c r="CFO25" s="145"/>
      <c r="CFP25" s="144"/>
      <c r="CFQ25" s="145"/>
      <c r="CFR25" s="144"/>
      <c r="CFS25" s="145"/>
      <c r="CFT25" s="144"/>
      <c r="CFU25" s="145"/>
      <c r="CFV25" s="144"/>
      <c r="CFW25" s="145"/>
      <c r="CFX25" s="144"/>
      <c r="CFY25" s="145"/>
      <c r="CFZ25" s="144"/>
      <c r="CGA25" s="145"/>
      <c r="CGB25" s="144"/>
      <c r="CGC25" s="145"/>
      <c r="CGD25" s="144"/>
      <c r="CGE25" s="145"/>
      <c r="CGF25" s="144"/>
      <c r="CGG25" s="145"/>
      <c r="CGH25" s="144"/>
      <c r="CGI25" s="145"/>
      <c r="CGJ25" s="144"/>
      <c r="CGK25" s="145"/>
      <c r="CGL25" s="144"/>
      <c r="CGM25" s="145"/>
      <c r="CGN25" s="144"/>
      <c r="CGO25" s="145"/>
      <c r="CGP25" s="144"/>
      <c r="CGQ25" s="145"/>
      <c r="CGR25" s="144"/>
      <c r="CGS25" s="145"/>
      <c r="CGT25" s="144"/>
      <c r="CGU25" s="145"/>
      <c r="CGV25" s="144"/>
      <c r="CGW25" s="145"/>
      <c r="CGX25" s="144"/>
      <c r="CGY25" s="145"/>
      <c r="CGZ25" s="144"/>
      <c r="CHA25" s="145"/>
      <c r="CHB25" s="144"/>
      <c r="CHC25" s="145"/>
      <c r="CHD25" s="144"/>
      <c r="CHE25" s="145"/>
      <c r="CHF25" s="144"/>
      <c r="CHG25" s="145"/>
      <c r="CHH25" s="144"/>
      <c r="CHI25" s="145"/>
      <c r="CHJ25" s="144"/>
      <c r="CHK25" s="145"/>
      <c r="CHL25" s="144"/>
      <c r="CHM25" s="145"/>
      <c r="CHN25" s="144"/>
      <c r="CHO25" s="145"/>
      <c r="CHP25" s="144"/>
      <c r="CHQ25" s="145"/>
      <c r="CHR25" s="144"/>
      <c r="CHS25" s="145"/>
      <c r="CHT25" s="144"/>
      <c r="CHU25" s="145"/>
      <c r="CHV25" s="144"/>
      <c r="CHW25" s="145"/>
      <c r="CHX25" s="144"/>
      <c r="CHY25" s="145"/>
      <c r="CHZ25" s="144"/>
      <c r="CIA25" s="145"/>
      <c r="CIB25" s="144"/>
      <c r="CIC25" s="145"/>
      <c r="CID25" s="144"/>
      <c r="CIE25" s="145"/>
      <c r="CIF25" s="144"/>
      <c r="CIG25" s="145"/>
      <c r="CIH25" s="144"/>
      <c r="CII25" s="145"/>
      <c r="CIJ25" s="144"/>
      <c r="CIK25" s="145"/>
      <c r="CIL25" s="144"/>
      <c r="CIM25" s="145"/>
      <c r="CIN25" s="144"/>
      <c r="CIO25" s="145"/>
      <c r="CIP25" s="144"/>
      <c r="CIQ25" s="145"/>
      <c r="CIR25" s="144"/>
      <c r="CIS25" s="145"/>
      <c r="CIT25" s="144"/>
      <c r="CIU25" s="145"/>
      <c r="CIV25" s="144"/>
      <c r="CIW25" s="145"/>
      <c r="CIX25" s="144"/>
      <c r="CIY25" s="145"/>
      <c r="CIZ25" s="144"/>
      <c r="CJA25" s="145"/>
      <c r="CJB25" s="144"/>
      <c r="CJC25" s="145"/>
      <c r="CJD25" s="144"/>
      <c r="CJE25" s="145"/>
      <c r="CJF25" s="144"/>
      <c r="CJG25" s="145"/>
      <c r="CJH25" s="144"/>
      <c r="CJI25" s="145"/>
      <c r="CJJ25" s="144"/>
      <c r="CJK25" s="145"/>
      <c r="CJL25" s="144"/>
      <c r="CJM25" s="145"/>
      <c r="CJN25" s="144"/>
      <c r="CJO25" s="145"/>
      <c r="CJP25" s="144"/>
      <c r="CJQ25" s="145"/>
      <c r="CJR25" s="144"/>
      <c r="CJS25" s="145"/>
      <c r="CJT25" s="144"/>
      <c r="CJU25" s="145"/>
      <c r="CJV25" s="144"/>
      <c r="CJW25" s="145"/>
      <c r="CJX25" s="144"/>
      <c r="CJY25" s="145"/>
      <c r="CJZ25" s="144"/>
      <c r="CKA25" s="145"/>
      <c r="CKB25" s="144"/>
      <c r="CKC25" s="145"/>
      <c r="CKD25" s="144"/>
      <c r="CKE25" s="145"/>
      <c r="CKF25" s="144"/>
      <c r="CKG25" s="145"/>
      <c r="CKH25" s="144"/>
      <c r="CKI25" s="145"/>
      <c r="CKJ25" s="144"/>
      <c r="CKK25" s="145"/>
      <c r="CKL25" s="144"/>
      <c r="CKM25" s="145"/>
      <c r="CKN25" s="144"/>
      <c r="CKO25" s="145"/>
      <c r="CKP25" s="144"/>
      <c r="CKQ25" s="145"/>
      <c r="CKR25" s="144"/>
      <c r="CKS25" s="145"/>
      <c r="CKT25" s="144"/>
      <c r="CKU25" s="145"/>
      <c r="CKV25" s="144"/>
      <c r="CKW25" s="145"/>
      <c r="CKX25" s="144"/>
      <c r="CKY25" s="145"/>
      <c r="CKZ25" s="144"/>
      <c r="CLA25" s="145"/>
      <c r="CLB25" s="144"/>
      <c r="CLC25" s="145"/>
      <c r="CLD25" s="144"/>
      <c r="CLE25" s="145"/>
      <c r="CLF25" s="144"/>
      <c r="CLG25" s="145"/>
      <c r="CLH25" s="144"/>
      <c r="CLI25" s="145"/>
      <c r="CLJ25" s="144"/>
      <c r="CLK25" s="145"/>
      <c r="CLL25" s="144"/>
      <c r="CLM25" s="145"/>
      <c r="CLN25" s="144"/>
      <c r="CLO25" s="145"/>
      <c r="CLP25" s="144"/>
      <c r="CLQ25" s="145"/>
      <c r="CLR25" s="144"/>
      <c r="CLS25" s="145"/>
      <c r="CLT25" s="144"/>
      <c r="CLU25" s="145"/>
      <c r="CLV25" s="144"/>
      <c r="CLW25" s="145"/>
      <c r="CLX25" s="144"/>
      <c r="CLY25" s="145"/>
      <c r="CLZ25" s="144"/>
      <c r="CMA25" s="145"/>
      <c r="CMB25" s="144"/>
      <c r="CMC25" s="145"/>
      <c r="CMD25" s="144"/>
      <c r="CME25" s="145"/>
      <c r="CMF25" s="144"/>
      <c r="CMG25" s="145"/>
      <c r="CMH25" s="144"/>
      <c r="CMI25" s="145"/>
      <c r="CMJ25" s="144"/>
      <c r="CMK25" s="145"/>
      <c r="CML25" s="144"/>
      <c r="CMM25" s="145"/>
      <c r="CMN25" s="144"/>
      <c r="CMO25" s="145"/>
      <c r="CMP25" s="144"/>
      <c r="CMQ25" s="145"/>
      <c r="CMR25" s="144"/>
      <c r="CMS25" s="145"/>
      <c r="CMT25" s="144"/>
      <c r="CMU25" s="145"/>
      <c r="CMV25" s="144"/>
      <c r="CMW25" s="145"/>
      <c r="CMX25" s="144"/>
      <c r="CMY25" s="145"/>
      <c r="CMZ25" s="144"/>
      <c r="CNA25" s="145"/>
      <c r="CNB25" s="144"/>
      <c r="CNC25" s="145"/>
      <c r="CND25" s="144"/>
      <c r="CNE25" s="145"/>
      <c r="CNF25" s="144"/>
      <c r="CNG25" s="145"/>
      <c r="CNH25" s="144"/>
      <c r="CNI25" s="145"/>
      <c r="CNJ25" s="144"/>
      <c r="CNK25" s="145"/>
      <c r="CNL25" s="144"/>
      <c r="CNM25" s="145"/>
      <c r="CNN25" s="144"/>
      <c r="CNO25" s="145"/>
      <c r="CNP25" s="144"/>
      <c r="CNQ25" s="145"/>
      <c r="CNR25" s="144"/>
      <c r="CNS25" s="145"/>
      <c r="CNT25" s="144"/>
      <c r="CNU25" s="145"/>
      <c r="CNV25" s="144"/>
      <c r="CNW25" s="145"/>
      <c r="CNX25" s="144"/>
      <c r="CNY25" s="145"/>
      <c r="CNZ25" s="144"/>
      <c r="COA25" s="145"/>
      <c r="COB25" s="144"/>
      <c r="COC25" s="145"/>
      <c r="COD25" s="144"/>
      <c r="COE25" s="145"/>
      <c r="COF25" s="144"/>
      <c r="COG25" s="145"/>
      <c r="COH25" s="144"/>
      <c r="COI25" s="145"/>
      <c r="COJ25" s="144"/>
      <c r="COK25" s="145"/>
      <c r="COL25" s="144"/>
      <c r="COM25" s="145"/>
      <c r="CON25" s="144"/>
      <c r="COO25" s="145"/>
      <c r="COP25" s="144"/>
      <c r="COQ25" s="145"/>
      <c r="COR25" s="144"/>
      <c r="COS25" s="145"/>
      <c r="COT25" s="144"/>
      <c r="COU25" s="145"/>
      <c r="COV25" s="144"/>
      <c r="COW25" s="145"/>
      <c r="COX25" s="144"/>
      <c r="COY25" s="145"/>
      <c r="COZ25" s="144"/>
      <c r="CPA25" s="145"/>
      <c r="CPB25" s="144"/>
      <c r="CPC25" s="145"/>
      <c r="CPD25" s="144"/>
      <c r="CPE25" s="145"/>
      <c r="CPF25" s="144"/>
      <c r="CPG25" s="145"/>
      <c r="CPH25" s="144"/>
      <c r="CPI25" s="145"/>
      <c r="CPJ25" s="144"/>
      <c r="CPK25" s="145"/>
      <c r="CPL25" s="144"/>
      <c r="CPM25" s="145"/>
      <c r="CPN25" s="144"/>
      <c r="CPO25" s="145"/>
      <c r="CPP25" s="144"/>
      <c r="CPQ25" s="145"/>
      <c r="CPR25" s="144"/>
      <c r="CPS25" s="145"/>
      <c r="CPT25" s="144"/>
      <c r="CPU25" s="145"/>
      <c r="CPV25" s="144"/>
      <c r="CPW25" s="145"/>
      <c r="CPX25" s="144"/>
      <c r="CPY25" s="145"/>
      <c r="CPZ25" s="144"/>
      <c r="CQA25" s="145"/>
      <c r="CQB25" s="144"/>
      <c r="CQC25" s="145"/>
      <c r="CQD25" s="144"/>
      <c r="CQE25" s="145"/>
      <c r="CQF25" s="144"/>
      <c r="CQG25" s="145"/>
      <c r="CQH25" s="144"/>
      <c r="CQI25" s="145"/>
      <c r="CQJ25" s="144"/>
      <c r="CQK25" s="145"/>
      <c r="CQL25" s="144"/>
      <c r="CQM25" s="145"/>
      <c r="CQN25" s="144"/>
      <c r="CQO25" s="145"/>
      <c r="CQP25" s="144"/>
      <c r="CQQ25" s="145"/>
      <c r="CQR25" s="144"/>
      <c r="CQS25" s="145"/>
      <c r="CQT25" s="144"/>
      <c r="CQU25" s="145"/>
      <c r="CQV25" s="144"/>
      <c r="CQW25" s="145"/>
      <c r="CQX25" s="144"/>
      <c r="CQY25" s="145"/>
      <c r="CQZ25" s="144"/>
      <c r="CRA25" s="145"/>
      <c r="CRB25" s="144"/>
      <c r="CRC25" s="145"/>
      <c r="CRD25" s="144"/>
      <c r="CRE25" s="145"/>
      <c r="CRF25" s="144"/>
      <c r="CRG25" s="145"/>
      <c r="CRH25" s="144"/>
      <c r="CRI25" s="145"/>
      <c r="CRJ25" s="144"/>
      <c r="CRK25" s="145"/>
      <c r="CRL25" s="144"/>
      <c r="CRM25" s="145"/>
      <c r="CRN25" s="144"/>
      <c r="CRO25" s="145"/>
      <c r="CRP25" s="144"/>
      <c r="CRQ25" s="145"/>
      <c r="CRR25" s="144"/>
      <c r="CRS25" s="145"/>
      <c r="CRT25" s="144"/>
      <c r="CRU25" s="145"/>
      <c r="CRV25" s="144"/>
      <c r="CRW25" s="145"/>
      <c r="CRX25" s="144"/>
      <c r="CRY25" s="145"/>
      <c r="CRZ25" s="144"/>
      <c r="CSA25" s="145"/>
      <c r="CSB25" s="144"/>
      <c r="CSC25" s="145"/>
      <c r="CSD25" s="144"/>
      <c r="CSE25" s="145"/>
      <c r="CSF25" s="144"/>
      <c r="CSG25" s="145"/>
      <c r="CSH25" s="144"/>
      <c r="CSI25" s="145"/>
      <c r="CSJ25" s="144"/>
      <c r="CSK25" s="145"/>
      <c r="CSL25" s="144"/>
      <c r="CSM25" s="145"/>
      <c r="CSN25" s="144"/>
      <c r="CSO25" s="145"/>
      <c r="CSP25" s="144"/>
      <c r="CSQ25" s="145"/>
      <c r="CSR25" s="144"/>
      <c r="CSS25" s="145"/>
      <c r="CST25" s="144"/>
      <c r="CSU25" s="145"/>
      <c r="CSV25" s="144"/>
      <c r="CSW25" s="145"/>
      <c r="CSX25" s="144"/>
      <c r="CSY25" s="145"/>
      <c r="CSZ25" s="144"/>
      <c r="CTA25" s="145"/>
      <c r="CTB25" s="144"/>
      <c r="CTC25" s="145"/>
      <c r="CTD25" s="144"/>
      <c r="CTE25" s="145"/>
      <c r="CTF25" s="144"/>
      <c r="CTG25" s="145"/>
      <c r="CTH25" s="144"/>
      <c r="CTI25" s="145"/>
      <c r="CTJ25" s="144"/>
      <c r="CTK25" s="145"/>
      <c r="CTL25" s="144"/>
      <c r="CTM25" s="145"/>
      <c r="CTN25" s="144"/>
      <c r="CTO25" s="145"/>
      <c r="CTP25" s="144"/>
      <c r="CTQ25" s="145"/>
      <c r="CTR25" s="144"/>
      <c r="CTS25" s="145"/>
      <c r="CTT25" s="144"/>
      <c r="CTU25" s="145"/>
      <c r="CTV25" s="144"/>
      <c r="CTW25" s="145"/>
      <c r="CTX25" s="144"/>
      <c r="CTY25" s="145"/>
      <c r="CTZ25" s="144"/>
      <c r="CUA25" s="145"/>
      <c r="CUB25" s="144"/>
      <c r="CUC25" s="145"/>
      <c r="CUD25" s="144"/>
      <c r="CUE25" s="145"/>
      <c r="CUF25" s="144"/>
      <c r="CUG25" s="145"/>
      <c r="CUH25" s="144"/>
      <c r="CUI25" s="145"/>
      <c r="CUJ25" s="144"/>
      <c r="CUK25" s="145"/>
      <c r="CUL25" s="144"/>
      <c r="CUM25" s="145"/>
      <c r="CUN25" s="144"/>
      <c r="CUO25" s="145"/>
      <c r="CUP25" s="144"/>
      <c r="CUQ25" s="145"/>
      <c r="CUR25" s="144"/>
      <c r="CUS25" s="145"/>
      <c r="CUT25" s="144"/>
      <c r="CUU25" s="145"/>
      <c r="CUV25" s="144"/>
      <c r="CUW25" s="145"/>
      <c r="CUX25" s="144"/>
      <c r="CUY25" s="145"/>
      <c r="CUZ25" s="144"/>
      <c r="CVA25" s="145"/>
      <c r="CVB25" s="144"/>
      <c r="CVC25" s="145"/>
      <c r="CVD25" s="144"/>
      <c r="CVE25" s="145"/>
      <c r="CVF25" s="144"/>
      <c r="CVG25" s="145"/>
      <c r="CVH25" s="144"/>
      <c r="CVI25" s="145"/>
      <c r="CVJ25" s="144"/>
      <c r="CVK25" s="145"/>
      <c r="CVL25" s="144"/>
      <c r="CVM25" s="145"/>
      <c r="CVN25" s="144"/>
      <c r="CVO25" s="145"/>
      <c r="CVP25" s="144"/>
      <c r="CVQ25" s="145"/>
      <c r="CVR25" s="144"/>
      <c r="CVS25" s="145"/>
      <c r="CVT25" s="144"/>
      <c r="CVU25" s="145"/>
      <c r="CVV25" s="144"/>
      <c r="CVW25" s="145"/>
      <c r="CVX25" s="144"/>
      <c r="CVY25" s="145"/>
      <c r="CVZ25" s="144"/>
      <c r="CWA25" s="145"/>
      <c r="CWB25" s="144"/>
      <c r="CWC25" s="145"/>
      <c r="CWD25" s="144"/>
      <c r="CWE25" s="145"/>
      <c r="CWF25" s="144"/>
      <c r="CWG25" s="145"/>
      <c r="CWH25" s="144"/>
      <c r="CWI25" s="145"/>
      <c r="CWJ25" s="144"/>
      <c r="CWK25" s="145"/>
      <c r="CWL25" s="144"/>
      <c r="CWM25" s="145"/>
      <c r="CWN25" s="144"/>
      <c r="CWO25" s="145"/>
      <c r="CWP25" s="144"/>
      <c r="CWQ25" s="145"/>
      <c r="CWR25" s="144"/>
      <c r="CWS25" s="145"/>
      <c r="CWT25" s="144"/>
      <c r="CWU25" s="145"/>
      <c r="CWV25" s="144"/>
      <c r="CWW25" s="145"/>
      <c r="CWX25" s="144"/>
      <c r="CWY25" s="145"/>
      <c r="CWZ25" s="144"/>
      <c r="CXA25" s="145"/>
      <c r="CXB25" s="144"/>
      <c r="CXC25" s="145"/>
      <c r="CXD25" s="144"/>
      <c r="CXE25" s="145"/>
      <c r="CXF25" s="144"/>
      <c r="CXG25" s="145"/>
      <c r="CXH25" s="144"/>
      <c r="CXI25" s="145"/>
      <c r="CXJ25" s="144"/>
      <c r="CXK25" s="145"/>
      <c r="CXL25" s="144"/>
      <c r="CXM25" s="145"/>
      <c r="CXN25" s="144"/>
      <c r="CXO25" s="145"/>
      <c r="CXP25" s="144"/>
      <c r="CXQ25" s="145"/>
      <c r="CXR25" s="144"/>
      <c r="CXS25" s="145"/>
      <c r="CXT25" s="144"/>
      <c r="CXU25" s="145"/>
      <c r="CXV25" s="144"/>
      <c r="CXW25" s="145"/>
      <c r="CXX25" s="144"/>
      <c r="CXY25" s="145"/>
      <c r="CXZ25" s="144"/>
      <c r="CYA25" s="145"/>
      <c r="CYB25" s="144"/>
      <c r="CYC25" s="145"/>
      <c r="CYD25" s="144"/>
      <c r="CYE25" s="145"/>
      <c r="CYF25" s="144"/>
      <c r="CYG25" s="145"/>
      <c r="CYH25" s="144"/>
      <c r="CYI25" s="145"/>
      <c r="CYJ25" s="144"/>
      <c r="CYK25" s="145"/>
      <c r="CYL25" s="144"/>
      <c r="CYM25" s="145"/>
      <c r="CYN25" s="144"/>
      <c r="CYO25" s="145"/>
      <c r="CYP25" s="144"/>
      <c r="CYQ25" s="145"/>
      <c r="CYR25" s="144"/>
      <c r="CYS25" s="145"/>
      <c r="CYT25" s="144"/>
      <c r="CYU25" s="145"/>
      <c r="CYV25" s="144"/>
      <c r="CYW25" s="145"/>
      <c r="CYX25" s="144"/>
      <c r="CYY25" s="145"/>
      <c r="CYZ25" s="144"/>
      <c r="CZA25" s="145"/>
      <c r="CZB25" s="144"/>
      <c r="CZC25" s="145"/>
      <c r="CZD25" s="144"/>
      <c r="CZE25" s="145"/>
      <c r="CZF25" s="144"/>
      <c r="CZG25" s="145"/>
      <c r="CZH25" s="144"/>
      <c r="CZI25" s="145"/>
      <c r="CZJ25" s="144"/>
      <c r="CZK25" s="145"/>
      <c r="CZL25" s="144"/>
      <c r="CZM25" s="145"/>
      <c r="CZN25" s="144"/>
      <c r="CZO25" s="145"/>
      <c r="CZP25" s="144"/>
      <c r="CZQ25" s="145"/>
      <c r="CZR25" s="144"/>
      <c r="CZS25" s="145"/>
      <c r="CZT25" s="144"/>
      <c r="CZU25" s="145"/>
      <c r="CZV25" s="144"/>
      <c r="CZW25" s="145"/>
      <c r="CZX25" s="144"/>
      <c r="CZY25" s="145"/>
      <c r="CZZ25" s="144"/>
      <c r="DAA25" s="145"/>
      <c r="DAB25" s="144"/>
      <c r="DAC25" s="145"/>
      <c r="DAD25" s="144"/>
      <c r="DAE25" s="145"/>
      <c r="DAF25" s="144"/>
      <c r="DAG25" s="145"/>
      <c r="DAH25" s="144"/>
      <c r="DAI25" s="145"/>
      <c r="DAJ25" s="144"/>
      <c r="DAK25" s="145"/>
      <c r="DAL25" s="144"/>
      <c r="DAM25" s="145"/>
      <c r="DAN25" s="144"/>
      <c r="DAO25" s="145"/>
      <c r="DAP25" s="144"/>
      <c r="DAQ25" s="145"/>
      <c r="DAR25" s="144"/>
      <c r="DAS25" s="145"/>
      <c r="DAT25" s="144"/>
      <c r="DAU25" s="145"/>
      <c r="DAV25" s="144"/>
      <c r="DAW25" s="145"/>
      <c r="DAX25" s="144"/>
      <c r="DAY25" s="145"/>
      <c r="DAZ25" s="144"/>
      <c r="DBA25" s="145"/>
      <c r="DBB25" s="144"/>
      <c r="DBC25" s="145"/>
      <c r="DBD25" s="144"/>
      <c r="DBE25" s="145"/>
      <c r="DBF25" s="144"/>
      <c r="DBG25" s="145"/>
      <c r="DBH25" s="144"/>
      <c r="DBI25" s="145"/>
      <c r="DBJ25" s="144"/>
      <c r="DBK25" s="145"/>
      <c r="DBL25" s="144"/>
      <c r="DBM25" s="145"/>
      <c r="DBN25" s="144"/>
      <c r="DBO25" s="145"/>
      <c r="DBP25" s="144"/>
      <c r="DBQ25" s="145"/>
      <c r="DBR25" s="144"/>
      <c r="DBS25" s="145"/>
      <c r="DBT25" s="144"/>
      <c r="DBU25" s="145"/>
      <c r="DBV25" s="144"/>
      <c r="DBW25" s="145"/>
      <c r="DBX25" s="144"/>
      <c r="DBY25" s="145"/>
      <c r="DBZ25" s="144"/>
      <c r="DCA25" s="145"/>
      <c r="DCB25" s="144"/>
      <c r="DCC25" s="145"/>
      <c r="DCD25" s="144"/>
      <c r="DCE25" s="145"/>
      <c r="DCF25" s="144"/>
      <c r="DCG25" s="145"/>
      <c r="DCH25" s="144"/>
      <c r="DCI25" s="145"/>
      <c r="DCJ25" s="144"/>
      <c r="DCK25" s="145"/>
      <c r="DCL25" s="144"/>
      <c r="DCM25" s="145"/>
      <c r="DCN25" s="144"/>
      <c r="DCO25" s="145"/>
      <c r="DCP25" s="144"/>
      <c r="DCQ25" s="145"/>
      <c r="DCR25" s="144"/>
      <c r="DCS25" s="145"/>
      <c r="DCT25" s="144"/>
      <c r="DCU25" s="145"/>
      <c r="DCV25" s="144"/>
      <c r="DCW25" s="145"/>
      <c r="DCX25" s="144"/>
      <c r="DCY25" s="145"/>
      <c r="DCZ25" s="144"/>
      <c r="DDA25" s="145"/>
      <c r="DDB25" s="144"/>
      <c r="DDC25" s="145"/>
      <c r="DDD25" s="144"/>
      <c r="DDE25" s="145"/>
      <c r="DDF25" s="144"/>
      <c r="DDG25" s="145"/>
      <c r="DDH25" s="144"/>
      <c r="DDI25" s="145"/>
      <c r="DDJ25" s="144"/>
      <c r="DDK25" s="145"/>
      <c r="DDL25" s="144"/>
      <c r="DDM25" s="145"/>
      <c r="DDN25" s="144"/>
      <c r="DDO25" s="145"/>
      <c r="DDP25" s="144"/>
      <c r="DDQ25" s="145"/>
      <c r="DDR25" s="144"/>
      <c r="DDS25" s="145"/>
      <c r="DDT25" s="144"/>
      <c r="DDU25" s="145"/>
      <c r="DDV25" s="144"/>
      <c r="DDW25" s="145"/>
      <c r="DDX25" s="144"/>
      <c r="DDY25" s="145"/>
      <c r="DDZ25" s="144"/>
      <c r="DEA25" s="145"/>
      <c r="DEB25" s="144"/>
      <c r="DEC25" s="145"/>
      <c r="DED25" s="144"/>
      <c r="DEE25" s="145"/>
      <c r="DEF25" s="144"/>
      <c r="DEG25" s="145"/>
      <c r="DEH25" s="144"/>
      <c r="DEI25" s="145"/>
      <c r="DEJ25" s="144"/>
      <c r="DEK25" s="145"/>
      <c r="DEL25" s="144"/>
      <c r="DEM25" s="145"/>
      <c r="DEN25" s="144"/>
      <c r="DEO25" s="145"/>
      <c r="DEP25" s="144"/>
      <c r="DEQ25" s="145"/>
      <c r="DER25" s="144"/>
      <c r="DES25" s="145"/>
      <c r="DET25" s="144"/>
      <c r="DEU25" s="145"/>
      <c r="DEV25" s="144"/>
      <c r="DEW25" s="145"/>
      <c r="DEX25" s="144"/>
      <c r="DEY25" s="145"/>
      <c r="DEZ25" s="144"/>
      <c r="DFA25" s="145"/>
      <c r="DFB25" s="144"/>
      <c r="DFC25" s="145"/>
      <c r="DFD25" s="144"/>
      <c r="DFE25" s="145"/>
      <c r="DFF25" s="144"/>
      <c r="DFG25" s="145"/>
      <c r="DFH25" s="144"/>
      <c r="DFI25" s="145"/>
      <c r="DFJ25" s="144"/>
      <c r="DFK25" s="145"/>
      <c r="DFL25" s="144"/>
      <c r="DFM25" s="145"/>
      <c r="DFN25" s="144"/>
      <c r="DFO25" s="145"/>
      <c r="DFP25" s="144"/>
      <c r="DFQ25" s="145"/>
      <c r="DFR25" s="144"/>
      <c r="DFS25" s="145"/>
      <c r="DFT25" s="144"/>
      <c r="DFU25" s="145"/>
      <c r="DFV25" s="144"/>
      <c r="DFW25" s="145"/>
      <c r="DFX25" s="144"/>
      <c r="DFY25" s="145"/>
      <c r="DFZ25" s="144"/>
      <c r="DGA25" s="145"/>
      <c r="DGB25" s="144"/>
      <c r="DGC25" s="145"/>
      <c r="DGD25" s="144"/>
      <c r="DGE25" s="145"/>
      <c r="DGF25" s="144"/>
      <c r="DGG25" s="145"/>
      <c r="DGH25" s="144"/>
      <c r="DGI25" s="145"/>
      <c r="DGJ25" s="144"/>
      <c r="DGK25" s="145"/>
      <c r="DGL25" s="144"/>
      <c r="DGM25" s="145"/>
      <c r="DGN25" s="144"/>
      <c r="DGO25" s="145"/>
      <c r="DGP25" s="144"/>
      <c r="DGQ25" s="145"/>
      <c r="DGR25" s="144"/>
      <c r="DGS25" s="145"/>
      <c r="DGT25" s="144"/>
      <c r="DGU25" s="145"/>
      <c r="DGV25" s="144"/>
      <c r="DGW25" s="145"/>
      <c r="DGX25" s="144"/>
      <c r="DGY25" s="145"/>
      <c r="DGZ25" s="144"/>
      <c r="DHA25" s="145"/>
      <c r="DHB25" s="144"/>
      <c r="DHC25" s="145"/>
      <c r="DHD25" s="144"/>
      <c r="DHE25" s="145"/>
      <c r="DHF25" s="144"/>
      <c r="DHG25" s="145"/>
      <c r="DHH25" s="144"/>
      <c r="DHI25" s="145"/>
      <c r="DHJ25" s="144"/>
      <c r="DHK25" s="145"/>
      <c r="DHL25" s="144"/>
      <c r="DHM25" s="145"/>
      <c r="DHN25" s="144"/>
      <c r="DHO25" s="145"/>
      <c r="DHP25" s="144"/>
      <c r="DHQ25" s="145"/>
      <c r="DHR25" s="144"/>
      <c r="DHS25" s="145"/>
      <c r="DHT25" s="144"/>
      <c r="DHU25" s="145"/>
      <c r="DHV25" s="144"/>
      <c r="DHW25" s="145"/>
      <c r="DHX25" s="144"/>
      <c r="DHY25" s="145"/>
      <c r="DHZ25" s="144"/>
      <c r="DIA25" s="145"/>
      <c r="DIB25" s="144"/>
      <c r="DIC25" s="145"/>
      <c r="DID25" s="144"/>
      <c r="DIE25" s="145"/>
      <c r="DIF25" s="144"/>
      <c r="DIG25" s="145"/>
      <c r="DIH25" s="144"/>
      <c r="DII25" s="145"/>
      <c r="DIJ25" s="144"/>
      <c r="DIK25" s="145"/>
      <c r="DIL25" s="144"/>
      <c r="DIM25" s="145"/>
      <c r="DIN25" s="144"/>
      <c r="DIO25" s="145"/>
      <c r="DIP25" s="144"/>
      <c r="DIQ25" s="145"/>
      <c r="DIR25" s="144"/>
      <c r="DIS25" s="145"/>
      <c r="DIT25" s="144"/>
      <c r="DIU25" s="145"/>
      <c r="DIV25" s="144"/>
      <c r="DIW25" s="145"/>
      <c r="DIX25" s="144"/>
      <c r="DIY25" s="145"/>
      <c r="DIZ25" s="144"/>
      <c r="DJA25" s="145"/>
      <c r="DJB25" s="144"/>
      <c r="DJC25" s="145"/>
      <c r="DJD25" s="144"/>
      <c r="DJE25" s="145"/>
      <c r="DJF25" s="144"/>
      <c r="DJG25" s="145"/>
      <c r="DJH25" s="144"/>
      <c r="DJI25" s="145"/>
      <c r="DJJ25" s="144"/>
      <c r="DJK25" s="145"/>
      <c r="DJL25" s="144"/>
      <c r="DJM25" s="145"/>
      <c r="DJN25" s="144"/>
      <c r="DJO25" s="145"/>
      <c r="DJP25" s="144"/>
      <c r="DJQ25" s="145"/>
      <c r="DJR25" s="144"/>
      <c r="DJS25" s="145"/>
      <c r="DJT25" s="144"/>
      <c r="DJU25" s="145"/>
      <c r="DJV25" s="144"/>
      <c r="DJW25" s="145"/>
      <c r="DJX25" s="144"/>
      <c r="DJY25" s="145"/>
      <c r="DJZ25" s="144"/>
      <c r="DKA25" s="145"/>
      <c r="DKB25" s="144"/>
      <c r="DKC25" s="145"/>
      <c r="DKD25" s="144"/>
      <c r="DKE25" s="145"/>
      <c r="DKF25" s="144"/>
      <c r="DKG25" s="145"/>
      <c r="DKH25" s="144"/>
      <c r="DKI25" s="145"/>
      <c r="DKJ25" s="144"/>
      <c r="DKK25" s="145"/>
      <c r="DKL25" s="144"/>
      <c r="DKM25" s="145"/>
      <c r="DKN25" s="144"/>
      <c r="DKO25" s="145"/>
      <c r="DKP25" s="144"/>
      <c r="DKQ25" s="145"/>
      <c r="DKR25" s="144"/>
      <c r="DKS25" s="145"/>
      <c r="DKT25" s="144"/>
      <c r="DKU25" s="145"/>
      <c r="DKV25" s="144"/>
      <c r="DKW25" s="145"/>
      <c r="DKX25" s="144"/>
      <c r="DKY25" s="145"/>
      <c r="DKZ25" s="144"/>
      <c r="DLA25" s="145"/>
      <c r="DLB25" s="144"/>
      <c r="DLC25" s="145"/>
      <c r="DLD25" s="144"/>
      <c r="DLE25" s="145"/>
      <c r="DLF25" s="144"/>
      <c r="DLG25" s="145"/>
      <c r="DLH25" s="144"/>
      <c r="DLI25" s="145"/>
      <c r="DLJ25" s="144"/>
      <c r="DLK25" s="145"/>
      <c r="DLL25" s="144"/>
      <c r="DLM25" s="145"/>
      <c r="DLN25" s="144"/>
      <c r="DLO25" s="145"/>
      <c r="DLP25" s="144"/>
      <c r="DLQ25" s="145"/>
      <c r="DLR25" s="144"/>
      <c r="DLS25" s="145"/>
      <c r="DLT25" s="144"/>
      <c r="DLU25" s="145"/>
      <c r="DLV25" s="144"/>
      <c r="DLW25" s="145"/>
      <c r="DLX25" s="144"/>
      <c r="DLY25" s="145"/>
      <c r="DLZ25" s="144"/>
      <c r="DMA25" s="145"/>
      <c r="DMB25" s="144"/>
      <c r="DMC25" s="145"/>
      <c r="DMD25" s="144"/>
      <c r="DME25" s="145"/>
      <c r="DMF25" s="144"/>
      <c r="DMG25" s="145"/>
      <c r="DMH25" s="144"/>
      <c r="DMI25" s="145"/>
      <c r="DMJ25" s="144"/>
      <c r="DMK25" s="145"/>
      <c r="DML25" s="144"/>
      <c r="DMM25" s="145"/>
      <c r="DMN25" s="144"/>
      <c r="DMO25" s="145"/>
      <c r="DMP25" s="144"/>
      <c r="DMQ25" s="145"/>
      <c r="DMR25" s="144"/>
      <c r="DMS25" s="145"/>
      <c r="DMT25" s="144"/>
      <c r="DMU25" s="145"/>
      <c r="DMV25" s="144"/>
      <c r="DMW25" s="145"/>
      <c r="DMX25" s="144"/>
      <c r="DMY25" s="145"/>
      <c r="DMZ25" s="144"/>
      <c r="DNA25" s="145"/>
      <c r="DNB25" s="144"/>
      <c r="DNC25" s="145"/>
      <c r="DND25" s="144"/>
      <c r="DNE25" s="145"/>
      <c r="DNF25" s="144"/>
      <c r="DNG25" s="145"/>
      <c r="DNH25" s="144"/>
      <c r="DNI25" s="145"/>
      <c r="DNJ25" s="144"/>
      <c r="DNK25" s="145"/>
      <c r="DNL25" s="144"/>
      <c r="DNM25" s="145"/>
      <c r="DNN25" s="144"/>
      <c r="DNO25" s="145"/>
      <c r="DNP25" s="144"/>
      <c r="DNQ25" s="145"/>
      <c r="DNR25" s="144"/>
      <c r="DNS25" s="145"/>
      <c r="DNT25" s="144"/>
      <c r="DNU25" s="145"/>
      <c r="DNV25" s="144"/>
      <c r="DNW25" s="145"/>
      <c r="DNX25" s="144"/>
      <c r="DNY25" s="145"/>
      <c r="DNZ25" s="144"/>
      <c r="DOA25" s="145"/>
      <c r="DOB25" s="144"/>
      <c r="DOC25" s="145"/>
      <c r="DOD25" s="144"/>
      <c r="DOE25" s="145"/>
      <c r="DOF25" s="144"/>
      <c r="DOG25" s="145"/>
      <c r="DOH25" s="144"/>
      <c r="DOI25" s="145"/>
      <c r="DOJ25" s="144"/>
      <c r="DOK25" s="145"/>
      <c r="DOL25" s="144"/>
      <c r="DOM25" s="145"/>
      <c r="DON25" s="144"/>
      <c r="DOO25" s="145"/>
      <c r="DOP25" s="144"/>
      <c r="DOQ25" s="145"/>
      <c r="DOR25" s="144"/>
      <c r="DOS25" s="145"/>
      <c r="DOT25" s="144"/>
      <c r="DOU25" s="145"/>
      <c r="DOV25" s="144"/>
      <c r="DOW25" s="145"/>
      <c r="DOX25" s="144"/>
      <c r="DOY25" s="145"/>
      <c r="DOZ25" s="144"/>
      <c r="DPA25" s="145"/>
      <c r="DPB25" s="144"/>
      <c r="DPC25" s="145"/>
      <c r="DPD25" s="144"/>
      <c r="DPE25" s="145"/>
      <c r="DPF25" s="144"/>
      <c r="DPG25" s="145"/>
      <c r="DPH25" s="144"/>
      <c r="DPI25" s="145"/>
      <c r="DPJ25" s="144"/>
      <c r="DPK25" s="145"/>
      <c r="DPL25" s="144"/>
      <c r="DPM25" s="145"/>
      <c r="DPN25" s="144"/>
      <c r="DPO25" s="145"/>
      <c r="DPP25" s="144"/>
      <c r="DPQ25" s="145"/>
      <c r="DPR25" s="144"/>
      <c r="DPS25" s="145"/>
      <c r="DPT25" s="144"/>
      <c r="DPU25" s="145"/>
      <c r="DPV25" s="144"/>
      <c r="DPW25" s="145"/>
      <c r="DPX25" s="144"/>
      <c r="DPY25" s="145"/>
      <c r="DPZ25" s="144"/>
      <c r="DQA25" s="145"/>
      <c r="DQB25" s="144"/>
      <c r="DQC25" s="145"/>
      <c r="DQD25" s="144"/>
      <c r="DQE25" s="145"/>
      <c r="DQF25" s="144"/>
      <c r="DQG25" s="145"/>
      <c r="DQH25" s="144"/>
      <c r="DQI25" s="145"/>
      <c r="DQJ25" s="144"/>
      <c r="DQK25" s="145"/>
      <c r="DQL25" s="144"/>
      <c r="DQM25" s="145"/>
      <c r="DQN25" s="144"/>
      <c r="DQO25" s="145"/>
      <c r="DQP25" s="144"/>
      <c r="DQQ25" s="145"/>
      <c r="DQR25" s="144"/>
      <c r="DQS25" s="145"/>
      <c r="DQT25" s="144"/>
      <c r="DQU25" s="145"/>
      <c r="DQV25" s="144"/>
      <c r="DQW25" s="145"/>
      <c r="DQX25" s="144"/>
      <c r="DQY25" s="145"/>
      <c r="DQZ25" s="144"/>
      <c r="DRA25" s="145"/>
      <c r="DRB25" s="144"/>
      <c r="DRC25" s="145"/>
      <c r="DRD25" s="144"/>
      <c r="DRE25" s="145"/>
      <c r="DRF25" s="144"/>
      <c r="DRG25" s="145"/>
      <c r="DRH25" s="144"/>
      <c r="DRI25" s="145"/>
      <c r="DRJ25" s="144"/>
      <c r="DRK25" s="145"/>
      <c r="DRL25" s="144"/>
      <c r="DRM25" s="145"/>
      <c r="DRN25" s="144"/>
      <c r="DRO25" s="145"/>
      <c r="DRP25" s="144"/>
      <c r="DRQ25" s="145"/>
      <c r="DRR25" s="144"/>
      <c r="DRS25" s="145"/>
      <c r="DRT25" s="144"/>
      <c r="DRU25" s="145"/>
      <c r="DRV25" s="144"/>
      <c r="DRW25" s="145"/>
      <c r="DRX25" s="144"/>
      <c r="DRY25" s="145"/>
      <c r="DRZ25" s="144"/>
      <c r="DSA25" s="145"/>
      <c r="DSB25" s="144"/>
      <c r="DSC25" s="145"/>
      <c r="DSD25" s="144"/>
      <c r="DSE25" s="145"/>
      <c r="DSF25" s="144"/>
      <c r="DSG25" s="145"/>
      <c r="DSH25" s="144"/>
      <c r="DSI25" s="145"/>
      <c r="DSJ25" s="144"/>
      <c r="DSK25" s="145"/>
      <c r="DSL25" s="144"/>
      <c r="DSM25" s="145"/>
      <c r="DSN25" s="144"/>
      <c r="DSO25" s="145"/>
      <c r="DSP25" s="144"/>
      <c r="DSQ25" s="145"/>
      <c r="DSR25" s="144"/>
      <c r="DSS25" s="145"/>
      <c r="DST25" s="144"/>
      <c r="DSU25" s="145"/>
      <c r="DSV25" s="144"/>
      <c r="DSW25" s="145"/>
      <c r="DSX25" s="144"/>
      <c r="DSY25" s="145"/>
      <c r="DSZ25" s="144"/>
      <c r="DTA25" s="145"/>
      <c r="DTB25" s="144"/>
      <c r="DTC25" s="145"/>
      <c r="DTD25" s="144"/>
      <c r="DTE25" s="145"/>
      <c r="DTF25" s="144"/>
      <c r="DTG25" s="145"/>
      <c r="DTH25" s="144"/>
      <c r="DTI25" s="145"/>
      <c r="DTJ25" s="144"/>
      <c r="DTK25" s="145"/>
      <c r="DTL25" s="144"/>
      <c r="DTM25" s="145"/>
      <c r="DTN25" s="144"/>
      <c r="DTO25" s="145"/>
      <c r="DTP25" s="144"/>
      <c r="DTQ25" s="145"/>
      <c r="DTR25" s="144"/>
      <c r="DTS25" s="145"/>
      <c r="DTT25" s="144"/>
      <c r="DTU25" s="145"/>
      <c r="DTV25" s="144"/>
      <c r="DTW25" s="145"/>
      <c r="DTX25" s="144"/>
      <c r="DTY25" s="145"/>
      <c r="DTZ25" s="144"/>
      <c r="DUA25" s="145"/>
      <c r="DUB25" s="144"/>
      <c r="DUC25" s="145"/>
      <c r="DUD25" s="144"/>
      <c r="DUE25" s="145"/>
      <c r="DUF25" s="144"/>
      <c r="DUG25" s="145"/>
      <c r="DUH25" s="144"/>
      <c r="DUI25" s="145"/>
      <c r="DUJ25" s="144"/>
      <c r="DUK25" s="145"/>
      <c r="DUL25" s="144"/>
      <c r="DUM25" s="145"/>
      <c r="DUN25" s="144"/>
      <c r="DUO25" s="145"/>
      <c r="DUP25" s="144"/>
      <c r="DUQ25" s="145"/>
      <c r="DUR25" s="144"/>
      <c r="DUS25" s="145"/>
      <c r="DUT25" s="144"/>
      <c r="DUU25" s="145"/>
      <c r="DUV25" s="144"/>
      <c r="DUW25" s="145"/>
      <c r="DUX25" s="144"/>
      <c r="DUY25" s="145"/>
      <c r="DUZ25" s="144"/>
      <c r="DVA25" s="145"/>
      <c r="DVB25" s="144"/>
      <c r="DVC25" s="145"/>
      <c r="DVD25" s="144"/>
      <c r="DVE25" s="145"/>
      <c r="DVF25" s="144"/>
      <c r="DVG25" s="145"/>
      <c r="DVH25" s="144"/>
      <c r="DVI25" s="145"/>
      <c r="DVJ25" s="144"/>
      <c r="DVK25" s="145"/>
      <c r="DVL25" s="144"/>
      <c r="DVM25" s="145"/>
      <c r="DVN25" s="144"/>
      <c r="DVO25" s="145"/>
      <c r="DVP25" s="144"/>
      <c r="DVQ25" s="145"/>
      <c r="DVR25" s="144"/>
      <c r="DVS25" s="145"/>
      <c r="DVT25" s="144"/>
      <c r="DVU25" s="145"/>
      <c r="DVV25" s="144"/>
      <c r="DVW25" s="145"/>
      <c r="DVX25" s="144"/>
      <c r="DVY25" s="145"/>
      <c r="DVZ25" s="144"/>
      <c r="DWA25" s="145"/>
      <c r="DWB25" s="144"/>
      <c r="DWC25" s="145"/>
      <c r="DWD25" s="144"/>
      <c r="DWE25" s="145"/>
      <c r="DWF25" s="144"/>
      <c r="DWG25" s="145"/>
      <c r="DWH25" s="144"/>
      <c r="DWI25" s="145"/>
      <c r="DWJ25" s="144"/>
      <c r="DWK25" s="145"/>
      <c r="DWL25" s="144"/>
      <c r="DWM25" s="145"/>
      <c r="DWN25" s="144"/>
      <c r="DWO25" s="145"/>
      <c r="DWP25" s="144"/>
      <c r="DWQ25" s="145"/>
      <c r="DWR25" s="144"/>
      <c r="DWS25" s="145"/>
      <c r="DWT25" s="144"/>
      <c r="DWU25" s="145"/>
      <c r="DWV25" s="144"/>
      <c r="DWW25" s="145"/>
      <c r="DWX25" s="144"/>
      <c r="DWY25" s="145"/>
      <c r="DWZ25" s="144"/>
      <c r="DXA25" s="145"/>
      <c r="DXB25" s="144"/>
      <c r="DXC25" s="145"/>
      <c r="DXD25" s="144"/>
      <c r="DXE25" s="145"/>
      <c r="DXF25" s="144"/>
      <c r="DXG25" s="145"/>
      <c r="DXH25" s="144"/>
      <c r="DXI25" s="145"/>
      <c r="DXJ25" s="144"/>
      <c r="DXK25" s="145"/>
      <c r="DXL25" s="144"/>
      <c r="DXM25" s="145"/>
      <c r="DXN25" s="144"/>
      <c r="DXO25" s="145"/>
      <c r="DXP25" s="144"/>
      <c r="DXQ25" s="145"/>
      <c r="DXR25" s="144"/>
      <c r="DXS25" s="145"/>
      <c r="DXT25" s="144"/>
      <c r="DXU25" s="145"/>
      <c r="DXV25" s="144"/>
      <c r="DXW25" s="145"/>
      <c r="DXX25" s="144"/>
      <c r="DXY25" s="145"/>
      <c r="DXZ25" s="144"/>
      <c r="DYA25" s="145"/>
      <c r="DYB25" s="144"/>
      <c r="DYC25" s="145"/>
      <c r="DYD25" s="144"/>
      <c r="DYE25" s="145"/>
      <c r="DYF25" s="144"/>
      <c r="DYG25" s="145"/>
      <c r="DYH25" s="144"/>
      <c r="DYI25" s="145"/>
      <c r="DYJ25" s="144"/>
      <c r="DYK25" s="145"/>
      <c r="DYL25" s="144"/>
      <c r="DYM25" s="145"/>
      <c r="DYN25" s="144"/>
      <c r="DYO25" s="145"/>
      <c r="DYP25" s="144"/>
      <c r="DYQ25" s="145"/>
      <c r="DYR25" s="144"/>
      <c r="DYS25" s="145"/>
      <c r="DYT25" s="144"/>
      <c r="DYU25" s="145"/>
      <c r="DYV25" s="144"/>
      <c r="DYW25" s="145"/>
      <c r="DYX25" s="144"/>
      <c r="DYY25" s="145"/>
      <c r="DYZ25" s="144"/>
      <c r="DZA25" s="145"/>
      <c r="DZB25" s="144"/>
      <c r="DZC25" s="145"/>
      <c r="DZD25" s="144"/>
      <c r="DZE25" s="145"/>
      <c r="DZF25" s="144"/>
      <c r="DZG25" s="145"/>
      <c r="DZH25" s="144"/>
      <c r="DZI25" s="145"/>
      <c r="DZJ25" s="144"/>
      <c r="DZK25" s="145"/>
      <c r="DZL25" s="144"/>
      <c r="DZM25" s="145"/>
      <c r="DZN25" s="144"/>
      <c r="DZO25" s="145"/>
      <c r="DZP25" s="144"/>
      <c r="DZQ25" s="145"/>
      <c r="DZR25" s="144"/>
      <c r="DZS25" s="145"/>
      <c r="DZT25" s="144"/>
      <c r="DZU25" s="145"/>
      <c r="DZV25" s="144"/>
      <c r="DZW25" s="145"/>
      <c r="DZX25" s="144"/>
      <c r="DZY25" s="145"/>
      <c r="DZZ25" s="144"/>
      <c r="EAA25" s="145"/>
      <c r="EAB25" s="144"/>
      <c r="EAC25" s="145"/>
      <c r="EAD25" s="144"/>
      <c r="EAE25" s="145"/>
      <c r="EAF25" s="144"/>
      <c r="EAG25" s="145"/>
      <c r="EAH25" s="144"/>
      <c r="EAI25" s="145"/>
      <c r="EAJ25" s="144"/>
      <c r="EAK25" s="145"/>
      <c r="EAL25" s="144"/>
      <c r="EAM25" s="145"/>
      <c r="EAN25" s="144"/>
      <c r="EAO25" s="145"/>
      <c r="EAP25" s="144"/>
      <c r="EAQ25" s="145"/>
      <c r="EAR25" s="144"/>
      <c r="EAS25" s="145"/>
      <c r="EAT25" s="144"/>
      <c r="EAU25" s="145"/>
      <c r="EAV25" s="144"/>
      <c r="EAW25" s="145"/>
      <c r="EAX25" s="144"/>
      <c r="EAY25" s="145"/>
      <c r="EAZ25" s="144"/>
      <c r="EBA25" s="145"/>
      <c r="EBB25" s="144"/>
      <c r="EBC25" s="145"/>
      <c r="EBD25" s="144"/>
      <c r="EBE25" s="145"/>
      <c r="EBF25" s="144"/>
      <c r="EBG25" s="145"/>
      <c r="EBH25" s="144"/>
      <c r="EBI25" s="145"/>
      <c r="EBJ25" s="144"/>
      <c r="EBK25" s="145"/>
      <c r="EBL25" s="144"/>
      <c r="EBM25" s="145"/>
      <c r="EBN25" s="144"/>
      <c r="EBO25" s="145"/>
      <c r="EBP25" s="144"/>
      <c r="EBQ25" s="145"/>
      <c r="EBR25" s="144"/>
      <c r="EBS25" s="145"/>
      <c r="EBT25" s="144"/>
      <c r="EBU25" s="145"/>
      <c r="EBV25" s="144"/>
      <c r="EBW25" s="145"/>
      <c r="EBX25" s="144"/>
      <c r="EBY25" s="145"/>
      <c r="EBZ25" s="144"/>
      <c r="ECA25" s="145"/>
      <c r="ECB25" s="144"/>
      <c r="ECC25" s="145"/>
      <c r="ECD25" s="144"/>
      <c r="ECE25" s="145"/>
      <c r="ECF25" s="144"/>
      <c r="ECG25" s="145"/>
      <c r="ECH25" s="144"/>
      <c r="ECI25" s="145"/>
      <c r="ECJ25" s="144"/>
      <c r="ECK25" s="145"/>
      <c r="ECL25" s="144"/>
      <c r="ECM25" s="145"/>
      <c r="ECN25" s="144"/>
      <c r="ECO25" s="145"/>
      <c r="ECP25" s="144"/>
      <c r="ECQ25" s="145"/>
      <c r="ECR25" s="144"/>
      <c r="ECS25" s="145"/>
      <c r="ECT25" s="144"/>
      <c r="ECU25" s="145"/>
      <c r="ECV25" s="144"/>
      <c r="ECW25" s="145"/>
      <c r="ECX25" s="144"/>
      <c r="ECY25" s="145"/>
      <c r="ECZ25" s="144"/>
      <c r="EDA25" s="145"/>
      <c r="EDB25" s="144"/>
      <c r="EDC25" s="145"/>
      <c r="EDD25" s="144"/>
      <c r="EDE25" s="145"/>
      <c r="EDF25" s="144"/>
      <c r="EDG25" s="145"/>
      <c r="EDH25" s="144"/>
      <c r="EDI25" s="145"/>
      <c r="EDJ25" s="144"/>
      <c r="EDK25" s="145"/>
      <c r="EDL25" s="144"/>
      <c r="EDM25" s="145"/>
      <c r="EDN25" s="144"/>
      <c r="EDO25" s="145"/>
      <c r="EDP25" s="144"/>
      <c r="EDQ25" s="145"/>
      <c r="EDR25" s="144"/>
      <c r="EDS25" s="145"/>
      <c r="EDT25" s="144"/>
      <c r="EDU25" s="145"/>
      <c r="EDV25" s="144"/>
      <c r="EDW25" s="145"/>
      <c r="EDX25" s="144"/>
      <c r="EDY25" s="145"/>
      <c r="EDZ25" s="144"/>
      <c r="EEA25" s="145"/>
      <c r="EEB25" s="144"/>
      <c r="EEC25" s="145"/>
      <c r="EED25" s="144"/>
      <c r="EEE25" s="145"/>
      <c r="EEF25" s="144"/>
      <c r="EEG25" s="145"/>
      <c r="EEH25" s="144"/>
      <c r="EEI25" s="145"/>
      <c r="EEJ25" s="144"/>
      <c r="EEK25" s="145"/>
      <c r="EEL25" s="144"/>
      <c r="EEM25" s="145"/>
      <c r="EEN25" s="144"/>
      <c r="EEO25" s="145"/>
      <c r="EEP25" s="144"/>
      <c r="EEQ25" s="145"/>
      <c r="EER25" s="144"/>
      <c r="EES25" s="145"/>
      <c r="EET25" s="144"/>
      <c r="EEU25" s="145"/>
      <c r="EEV25" s="144"/>
      <c r="EEW25" s="145"/>
      <c r="EEX25" s="144"/>
      <c r="EEY25" s="145"/>
      <c r="EEZ25" s="144"/>
      <c r="EFA25" s="145"/>
      <c r="EFB25" s="144"/>
      <c r="EFC25" s="145"/>
      <c r="EFD25" s="144"/>
      <c r="EFE25" s="145"/>
      <c r="EFF25" s="144"/>
      <c r="EFG25" s="145"/>
      <c r="EFH25" s="144"/>
      <c r="EFI25" s="145"/>
      <c r="EFJ25" s="144"/>
      <c r="EFK25" s="145"/>
      <c r="EFL25" s="144"/>
      <c r="EFM25" s="145"/>
      <c r="EFN25" s="144"/>
      <c r="EFO25" s="145"/>
      <c r="EFP25" s="144"/>
      <c r="EFQ25" s="145"/>
      <c r="EFR25" s="144"/>
      <c r="EFS25" s="145"/>
      <c r="EFT25" s="144"/>
      <c r="EFU25" s="145"/>
      <c r="EFV25" s="144"/>
      <c r="EFW25" s="145"/>
      <c r="EFX25" s="144"/>
      <c r="EFY25" s="145"/>
      <c r="EFZ25" s="144"/>
      <c r="EGA25" s="145"/>
      <c r="EGB25" s="144"/>
      <c r="EGC25" s="145"/>
      <c r="EGD25" s="144"/>
      <c r="EGE25" s="145"/>
      <c r="EGF25" s="144"/>
      <c r="EGG25" s="145"/>
      <c r="EGH25" s="144"/>
      <c r="EGI25" s="145"/>
      <c r="EGJ25" s="144"/>
      <c r="EGK25" s="145"/>
      <c r="EGL25" s="144"/>
      <c r="EGM25" s="145"/>
      <c r="EGN25" s="144"/>
      <c r="EGO25" s="145"/>
      <c r="EGP25" s="144"/>
      <c r="EGQ25" s="145"/>
      <c r="EGR25" s="144"/>
      <c r="EGS25" s="145"/>
      <c r="EGT25" s="144"/>
      <c r="EGU25" s="145"/>
      <c r="EGV25" s="144"/>
      <c r="EGW25" s="145"/>
      <c r="EGX25" s="144"/>
      <c r="EGY25" s="145"/>
      <c r="EGZ25" s="144"/>
      <c r="EHA25" s="145"/>
      <c r="EHB25" s="144"/>
      <c r="EHC25" s="145"/>
      <c r="EHD25" s="144"/>
      <c r="EHE25" s="145"/>
      <c r="EHF25" s="144"/>
      <c r="EHG25" s="145"/>
      <c r="EHH25" s="144"/>
      <c r="EHI25" s="145"/>
      <c r="EHJ25" s="144"/>
      <c r="EHK25" s="145"/>
      <c r="EHL25" s="144"/>
      <c r="EHM25" s="145"/>
      <c r="EHN25" s="144"/>
      <c r="EHO25" s="145"/>
      <c r="EHP25" s="144"/>
      <c r="EHQ25" s="145"/>
      <c r="EHR25" s="144"/>
      <c r="EHS25" s="145"/>
      <c r="EHT25" s="144"/>
      <c r="EHU25" s="145"/>
      <c r="EHV25" s="144"/>
      <c r="EHW25" s="145"/>
      <c r="EHX25" s="144"/>
      <c r="EHY25" s="145"/>
      <c r="EHZ25" s="144"/>
      <c r="EIA25" s="145"/>
      <c r="EIB25" s="144"/>
      <c r="EIC25" s="145"/>
      <c r="EID25" s="144"/>
      <c r="EIE25" s="145"/>
      <c r="EIF25" s="144"/>
      <c r="EIG25" s="145"/>
      <c r="EIH25" s="144"/>
      <c r="EII25" s="145"/>
      <c r="EIJ25" s="144"/>
      <c r="EIK25" s="145"/>
      <c r="EIL25" s="144"/>
      <c r="EIM25" s="145"/>
      <c r="EIN25" s="144"/>
      <c r="EIO25" s="145"/>
      <c r="EIP25" s="144"/>
      <c r="EIQ25" s="145"/>
      <c r="EIR25" s="144"/>
      <c r="EIS25" s="145"/>
      <c r="EIT25" s="144"/>
      <c r="EIU25" s="145"/>
      <c r="EIV25" s="144"/>
      <c r="EIW25" s="145"/>
      <c r="EIX25" s="144"/>
      <c r="EIY25" s="145"/>
      <c r="EIZ25" s="144"/>
      <c r="EJA25" s="145"/>
      <c r="EJB25" s="144"/>
      <c r="EJC25" s="145"/>
      <c r="EJD25" s="144"/>
      <c r="EJE25" s="145"/>
      <c r="EJF25" s="144"/>
      <c r="EJG25" s="145"/>
      <c r="EJH25" s="144"/>
      <c r="EJI25" s="145"/>
      <c r="EJJ25" s="144"/>
      <c r="EJK25" s="145"/>
      <c r="EJL25" s="144"/>
      <c r="EJM25" s="145"/>
      <c r="EJN25" s="144"/>
      <c r="EJO25" s="145"/>
      <c r="EJP25" s="144"/>
      <c r="EJQ25" s="145"/>
      <c r="EJR25" s="144"/>
      <c r="EJS25" s="145"/>
      <c r="EJT25" s="144"/>
      <c r="EJU25" s="145"/>
      <c r="EJV25" s="144"/>
      <c r="EJW25" s="145"/>
      <c r="EJX25" s="144"/>
      <c r="EJY25" s="145"/>
      <c r="EJZ25" s="144"/>
      <c r="EKA25" s="145"/>
      <c r="EKB25" s="144"/>
      <c r="EKC25" s="145"/>
      <c r="EKD25" s="144"/>
      <c r="EKE25" s="145"/>
      <c r="EKF25" s="144"/>
      <c r="EKG25" s="145"/>
      <c r="EKH25" s="144"/>
      <c r="EKI25" s="145"/>
      <c r="EKJ25" s="144"/>
      <c r="EKK25" s="145"/>
      <c r="EKL25" s="144"/>
      <c r="EKM25" s="145"/>
      <c r="EKN25" s="144"/>
      <c r="EKO25" s="145"/>
      <c r="EKP25" s="144"/>
      <c r="EKQ25" s="145"/>
      <c r="EKR25" s="144"/>
      <c r="EKS25" s="145"/>
      <c r="EKT25" s="144"/>
      <c r="EKU25" s="145"/>
      <c r="EKV25" s="144"/>
      <c r="EKW25" s="145"/>
      <c r="EKX25" s="144"/>
      <c r="EKY25" s="145"/>
      <c r="EKZ25" s="144"/>
      <c r="ELA25" s="145"/>
      <c r="ELB25" s="144"/>
      <c r="ELC25" s="145"/>
      <c r="ELD25" s="144"/>
      <c r="ELE25" s="145"/>
      <c r="ELF25" s="144"/>
      <c r="ELG25" s="145"/>
      <c r="ELH25" s="144"/>
      <c r="ELI25" s="145"/>
      <c r="ELJ25" s="144"/>
      <c r="ELK25" s="145"/>
      <c r="ELL25" s="144"/>
      <c r="ELM25" s="145"/>
      <c r="ELN25" s="144"/>
      <c r="ELO25" s="145"/>
      <c r="ELP25" s="144"/>
      <c r="ELQ25" s="145"/>
      <c r="ELR25" s="144"/>
      <c r="ELS25" s="145"/>
      <c r="ELT25" s="144"/>
      <c r="ELU25" s="145"/>
      <c r="ELV25" s="144"/>
      <c r="ELW25" s="145"/>
      <c r="ELX25" s="144"/>
      <c r="ELY25" s="145"/>
      <c r="ELZ25" s="144"/>
      <c r="EMA25" s="145"/>
      <c r="EMB25" s="144"/>
      <c r="EMC25" s="145"/>
      <c r="EMD25" s="144"/>
      <c r="EME25" s="145"/>
      <c r="EMF25" s="144"/>
      <c r="EMG25" s="145"/>
      <c r="EMH25" s="144"/>
      <c r="EMI25" s="145"/>
      <c r="EMJ25" s="144"/>
      <c r="EMK25" s="145"/>
      <c r="EML25" s="144"/>
      <c r="EMM25" s="145"/>
      <c r="EMN25" s="144"/>
      <c r="EMO25" s="145"/>
      <c r="EMP25" s="144"/>
      <c r="EMQ25" s="145"/>
      <c r="EMR25" s="144"/>
      <c r="EMS25" s="145"/>
      <c r="EMT25" s="144"/>
      <c r="EMU25" s="145"/>
      <c r="EMV25" s="144"/>
      <c r="EMW25" s="145"/>
      <c r="EMX25" s="144"/>
      <c r="EMY25" s="145"/>
      <c r="EMZ25" s="144"/>
      <c r="ENA25" s="145"/>
      <c r="ENB25" s="144"/>
      <c r="ENC25" s="145"/>
      <c r="END25" s="144"/>
      <c r="ENE25" s="145"/>
      <c r="ENF25" s="144"/>
      <c r="ENG25" s="145"/>
      <c r="ENH25" s="144"/>
      <c r="ENI25" s="145"/>
      <c r="ENJ25" s="144"/>
      <c r="ENK25" s="145"/>
      <c r="ENL25" s="144"/>
      <c r="ENM25" s="145"/>
      <c r="ENN25" s="144"/>
      <c r="ENO25" s="145"/>
      <c r="ENP25" s="144"/>
      <c r="ENQ25" s="145"/>
      <c r="ENR25" s="144"/>
      <c r="ENS25" s="145"/>
      <c r="ENT25" s="144"/>
      <c r="ENU25" s="145"/>
      <c r="ENV25" s="144"/>
      <c r="ENW25" s="145"/>
      <c r="ENX25" s="144"/>
      <c r="ENY25" s="145"/>
      <c r="ENZ25" s="144"/>
      <c r="EOA25" s="145"/>
      <c r="EOB25" s="144"/>
      <c r="EOC25" s="145"/>
      <c r="EOD25" s="144"/>
      <c r="EOE25" s="145"/>
      <c r="EOF25" s="144"/>
      <c r="EOG25" s="145"/>
      <c r="EOH25" s="144"/>
      <c r="EOI25" s="145"/>
      <c r="EOJ25" s="144"/>
      <c r="EOK25" s="145"/>
      <c r="EOL25" s="144"/>
      <c r="EOM25" s="145"/>
      <c r="EON25" s="144"/>
      <c r="EOO25" s="145"/>
      <c r="EOP25" s="144"/>
      <c r="EOQ25" s="145"/>
      <c r="EOR25" s="144"/>
      <c r="EOS25" s="145"/>
      <c r="EOT25" s="144"/>
      <c r="EOU25" s="145"/>
      <c r="EOV25" s="144"/>
      <c r="EOW25" s="145"/>
      <c r="EOX25" s="144"/>
      <c r="EOY25" s="145"/>
      <c r="EOZ25" s="144"/>
      <c r="EPA25" s="145"/>
      <c r="EPB25" s="144"/>
      <c r="EPC25" s="145"/>
      <c r="EPD25" s="144"/>
      <c r="EPE25" s="145"/>
      <c r="EPF25" s="144"/>
      <c r="EPG25" s="145"/>
      <c r="EPH25" s="144"/>
      <c r="EPI25" s="145"/>
      <c r="EPJ25" s="144"/>
      <c r="EPK25" s="145"/>
      <c r="EPL25" s="144"/>
      <c r="EPM25" s="145"/>
      <c r="EPN25" s="144"/>
      <c r="EPO25" s="145"/>
      <c r="EPP25" s="144"/>
      <c r="EPQ25" s="145"/>
      <c r="EPR25" s="144"/>
      <c r="EPS25" s="145"/>
      <c r="EPT25" s="144"/>
      <c r="EPU25" s="145"/>
      <c r="EPV25" s="144"/>
      <c r="EPW25" s="145"/>
      <c r="EPX25" s="144"/>
      <c r="EPY25" s="145"/>
      <c r="EPZ25" s="144"/>
      <c r="EQA25" s="145"/>
      <c r="EQB25" s="144"/>
      <c r="EQC25" s="145"/>
      <c r="EQD25" s="144"/>
      <c r="EQE25" s="145"/>
      <c r="EQF25" s="144"/>
      <c r="EQG25" s="145"/>
      <c r="EQH25" s="144"/>
      <c r="EQI25" s="145"/>
      <c r="EQJ25" s="144"/>
      <c r="EQK25" s="145"/>
      <c r="EQL25" s="144"/>
      <c r="EQM25" s="145"/>
      <c r="EQN25" s="144"/>
      <c r="EQO25" s="145"/>
      <c r="EQP25" s="144"/>
      <c r="EQQ25" s="145"/>
      <c r="EQR25" s="144"/>
      <c r="EQS25" s="145"/>
      <c r="EQT25" s="144"/>
      <c r="EQU25" s="145"/>
      <c r="EQV25" s="144"/>
      <c r="EQW25" s="145"/>
      <c r="EQX25" s="144"/>
      <c r="EQY25" s="145"/>
      <c r="EQZ25" s="144"/>
      <c r="ERA25" s="145"/>
      <c r="ERB25" s="144"/>
      <c r="ERC25" s="145"/>
      <c r="ERD25" s="144"/>
      <c r="ERE25" s="145"/>
      <c r="ERF25" s="144"/>
      <c r="ERG25" s="145"/>
      <c r="ERH25" s="144"/>
      <c r="ERI25" s="145"/>
      <c r="ERJ25" s="144"/>
      <c r="ERK25" s="145"/>
      <c r="ERL25" s="144"/>
      <c r="ERM25" s="145"/>
      <c r="ERN25" s="144"/>
      <c r="ERO25" s="145"/>
      <c r="ERP25" s="144"/>
      <c r="ERQ25" s="145"/>
      <c r="ERR25" s="144"/>
      <c r="ERS25" s="145"/>
      <c r="ERT25" s="144"/>
      <c r="ERU25" s="145"/>
      <c r="ERV25" s="144"/>
      <c r="ERW25" s="145"/>
      <c r="ERX25" s="144"/>
      <c r="ERY25" s="145"/>
      <c r="ERZ25" s="144"/>
      <c r="ESA25" s="145"/>
      <c r="ESB25" s="144"/>
      <c r="ESC25" s="145"/>
      <c r="ESD25" s="144"/>
      <c r="ESE25" s="145"/>
      <c r="ESF25" s="144"/>
      <c r="ESG25" s="145"/>
      <c r="ESH25" s="144"/>
      <c r="ESI25" s="145"/>
      <c r="ESJ25" s="144"/>
      <c r="ESK25" s="145"/>
      <c r="ESL25" s="144"/>
      <c r="ESM25" s="145"/>
      <c r="ESN25" s="144"/>
      <c r="ESO25" s="145"/>
      <c r="ESP25" s="144"/>
      <c r="ESQ25" s="145"/>
      <c r="ESR25" s="144"/>
      <c r="ESS25" s="145"/>
      <c r="EST25" s="144"/>
      <c r="ESU25" s="145"/>
      <c r="ESV25" s="144"/>
      <c r="ESW25" s="145"/>
      <c r="ESX25" s="144"/>
      <c r="ESY25" s="145"/>
      <c r="ESZ25" s="144"/>
      <c r="ETA25" s="145"/>
      <c r="ETB25" s="144"/>
      <c r="ETC25" s="145"/>
      <c r="ETD25" s="144"/>
      <c r="ETE25" s="145"/>
      <c r="ETF25" s="144"/>
      <c r="ETG25" s="145"/>
      <c r="ETH25" s="144"/>
      <c r="ETI25" s="145"/>
      <c r="ETJ25" s="144"/>
      <c r="ETK25" s="145"/>
      <c r="ETL25" s="144"/>
      <c r="ETM25" s="145"/>
      <c r="ETN25" s="144"/>
      <c r="ETO25" s="145"/>
      <c r="ETP25" s="144"/>
      <c r="ETQ25" s="145"/>
      <c r="ETR25" s="144"/>
      <c r="ETS25" s="145"/>
      <c r="ETT25" s="144"/>
      <c r="ETU25" s="145"/>
      <c r="ETV25" s="144"/>
      <c r="ETW25" s="145"/>
      <c r="ETX25" s="144"/>
      <c r="ETY25" s="145"/>
      <c r="ETZ25" s="144"/>
      <c r="EUA25" s="145"/>
      <c r="EUB25" s="144"/>
      <c r="EUC25" s="145"/>
      <c r="EUD25" s="144"/>
      <c r="EUE25" s="145"/>
      <c r="EUF25" s="144"/>
      <c r="EUG25" s="145"/>
      <c r="EUH25" s="144"/>
      <c r="EUI25" s="145"/>
      <c r="EUJ25" s="144"/>
      <c r="EUK25" s="145"/>
      <c r="EUL25" s="144"/>
      <c r="EUM25" s="145"/>
      <c r="EUN25" s="144"/>
      <c r="EUO25" s="145"/>
      <c r="EUP25" s="144"/>
      <c r="EUQ25" s="145"/>
      <c r="EUR25" s="144"/>
      <c r="EUS25" s="145"/>
      <c r="EUT25" s="144"/>
      <c r="EUU25" s="145"/>
      <c r="EUV25" s="144"/>
      <c r="EUW25" s="145"/>
      <c r="EUX25" s="144"/>
      <c r="EUY25" s="145"/>
      <c r="EUZ25" s="144"/>
      <c r="EVA25" s="145"/>
      <c r="EVB25" s="144"/>
      <c r="EVC25" s="145"/>
      <c r="EVD25" s="144"/>
      <c r="EVE25" s="145"/>
      <c r="EVF25" s="144"/>
      <c r="EVG25" s="145"/>
      <c r="EVH25" s="144"/>
      <c r="EVI25" s="145"/>
      <c r="EVJ25" s="144"/>
      <c r="EVK25" s="145"/>
      <c r="EVL25" s="144"/>
      <c r="EVM25" s="145"/>
      <c r="EVN25" s="144"/>
      <c r="EVO25" s="145"/>
      <c r="EVP25" s="144"/>
      <c r="EVQ25" s="145"/>
      <c r="EVR25" s="144"/>
      <c r="EVS25" s="145"/>
      <c r="EVT25" s="144"/>
      <c r="EVU25" s="145"/>
      <c r="EVV25" s="144"/>
      <c r="EVW25" s="145"/>
      <c r="EVX25" s="144"/>
      <c r="EVY25" s="145"/>
      <c r="EVZ25" s="144"/>
      <c r="EWA25" s="145"/>
      <c r="EWB25" s="144"/>
      <c r="EWC25" s="145"/>
      <c r="EWD25" s="144"/>
      <c r="EWE25" s="145"/>
      <c r="EWF25" s="144"/>
      <c r="EWG25" s="145"/>
      <c r="EWH25" s="144"/>
      <c r="EWI25" s="145"/>
      <c r="EWJ25" s="144"/>
      <c r="EWK25" s="145"/>
      <c r="EWL25" s="144"/>
      <c r="EWM25" s="145"/>
      <c r="EWN25" s="144"/>
      <c r="EWO25" s="145"/>
      <c r="EWP25" s="144"/>
      <c r="EWQ25" s="145"/>
      <c r="EWR25" s="144"/>
      <c r="EWS25" s="145"/>
      <c r="EWT25" s="144"/>
      <c r="EWU25" s="145"/>
      <c r="EWV25" s="144"/>
      <c r="EWW25" s="145"/>
      <c r="EWX25" s="144"/>
      <c r="EWY25" s="145"/>
      <c r="EWZ25" s="144"/>
      <c r="EXA25" s="145"/>
      <c r="EXB25" s="144"/>
      <c r="EXC25" s="145"/>
      <c r="EXD25" s="144"/>
      <c r="EXE25" s="145"/>
      <c r="EXF25" s="144"/>
      <c r="EXG25" s="145"/>
      <c r="EXH25" s="144"/>
      <c r="EXI25" s="145"/>
      <c r="EXJ25" s="144"/>
      <c r="EXK25" s="145"/>
      <c r="EXL25" s="144"/>
      <c r="EXM25" s="145"/>
      <c r="EXN25" s="144"/>
      <c r="EXO25" s="145"/>
      <c r="EXP25" s="144"/>
      <c r="EXQ25" s="145"/>
      <c r="EXR25" s="144"/>
      <c r="EXS25" s="145"/>
      <c r="EXT25" s="144"/>
      <c r="EXU25" s="145"/>
      <c r="EXV25" s="144"/>
      <c r="EXW25" s="145"/>
      <c r="EXX25" s="144"/>
      <c r="EXY25" s="145"/>
      <c r="EXZ25" s="144"/>
      <c r="EYA25" s="145"/>
      <c r="EYB25" s="144"/>
      <c r="EYC25" s="145"/>
      <c r="EYD25" s="144"/>
      <c r="EYE25" s="145"/>
      <c r="EYF25" s="144"/>
      <c r="EYG25" s="145"/>
      <c r="EYH25" s="144"/>
      <c r="EYI25" s="145"/>
      <c r="EYJ25" s="144"/>
      <c r="EYK25" s="145"/>
      <c r="EYL25" s="144"/>
      <c r="EYM25" s="145"/>
      <c r="EYN25" s="144"/>
      <c r="EYO25" s="145"/>
      <c r="EYP25" s="144"/>
      <c r="EYQ25" s="145"/>
      <c r="EYR25" s="144"/>
      <c r="EYS25" s="145"/>
      <c r="EYT25" s="144"/>
      <c r="EYU25" s="145"/>
      <c r="EYV25" s="144"/>
      <c r="EYW25" s="145"/>
      <c r="EYX25" s="144"/>
      <c r="EYY25" s="145"/>
      <c r="EYZ25" s="144"/>
      <c r="EZA25" s="145"/>
      <c r="EZB25" s="144"/>
      <c r="EZC25" s="145"/>
      <c r="EZD25" s="144"/>
      <c r="EZE25" s="145"/>
      <c r="EZF25" s="144"/>
      <c r="EZG25" s="145"/>
      <c r="EZH25" s="144"/>
      <c r="EZI25" s="145"/>
      <c r="EZJ25" s="144"/>
      <c r="EZK25" s="145"/>
      <c r="EZL25" s="144"/>
      <c r="EZM25" s="145"/>
      <c r="EZN25" s="144"/>
      <c r="EZO25" s="145"/>
      <c r="EZP25" s="144"/>
      <c r="EZQ25" s="145"/>
      <c r="EZR25" s="144"/>
      <c r="EZS25" s="145"/>
      <c r="EZT25" s="144"/>
      <c r="EZU25" s="145"/>
      <c r="EZV25" s="144"/>
      <c r="EZW25" s="145"/>
      <c r="EZX25" s="144"/>
      <c r="EZY25" s="145"/>
      <c r="EZZ25" s="144"/>
      <c r="FAA25" s="145"/>
      <c r="FAB25" s="144"/>
      <c r="FAC25" s="145"/>
      <c r="FAD25" s="144"/>
      <c r="FAE25" s="145"/>
      <c r="FAF25" s="144"/>
      <c r="FAG25" s="145"/>
      <c r="FAH25" s="144"/>
      <c r="FAI25" s="145"/>
      <c r="FAJ25" s="144"/>
      <c r="FAK25" s="145"/>
      <c r="FAL25" s="144"/>
      <c r="FAM25" s="145"/>
      <c r="FAN25" s="144"/>
      <c r="FAO25" s="145"/>
      <c r="FAP25" s="144"/>
      <c r="FAQ25" s="145"/>
      <c r="FAR25" s="144"/>
      <c r="FAS25" s="145"/>
      <c r="FAT25" s="144"/>
      <c r="FAU25" s="145"/>
      <c r="FAV25" s="144"/>
      <c r="FAW25" s="145"/>
      <c r="FAX25" s="144"/>
      <c r="FAY25" s="145"/>
      <c r="FAZ25" s="144"/>
      <c r="FBA25" s="145"/>
      <c r="FBB25" s="144"/>
      <c r="FBC25" s="145"/>
      <c r="FBD25" s="144"/>
      <c r="FBE25" s="145"/>
      <c r="FBF25" s="144"/>
      <c r="FBG25" s="145"/>
      <c r="FBH25" s="144"/>
      <c r="FBI25" s="145"/>
      <c r="FBJ25" s="144"/>
      <c r="FBK25" s="145"/>
      <c r="FBL25" s="144"/>
      <c r="FBM25" s="145"/>
      <c r="FBN25" s="144"/>
      <c r="FBO25" s="145"/>
      <c r="FBP25" s="144"/>
      <c r="FBQ25" s="145"/>
      <c r="FBR25" s="144"/>
      <c r="FBS25" s="145"/>
      <c r="FBT25" s="144"/>
      <c r="FBU25" s="145"/>
      <c r="FBV25" s="144"/>
      <c r="FBW25" s="145"/>
      <c r="FBX25" s="144"/>
      <c r="FBY25" s="145"/>
      <c r="FBZ25" s="144"/>
      <c r="FCA25" s="145"/>
      <c r="FCB25" s="144"/>
      <c r="FCC25" s="145"/>
      <c r="FCD25" s="144"/>
      <c r="FCE25" s="145"/>
      <c r="FCF25" s="144"/>
      <c r="FCG25" s="145"/>
      <c r="FCH25" s="144"/>
      <c r="FCI25" s="145"/>
      <c r="FCJ25" s="144"/>
      <c r="FCK25" s="145"/>
      <c r="FCL25" s="144"/>
      <c r="FCM25" s="145"/>
      <c r="FCN25" s="144"/>
      <c r="FCO25" s="145"/>
      <c r="FCP25" s="144"/>
      <c r="FCQ25" s="145"/>
      <c r="FCR25" s="144"/>
      <c r="FCS25" s="145"/>
      <c r="FCT25" s="144"/>
      <c r="FCU25" s="145"/>
      <c r="FCV25" s="144"/>
      <c r="FCW25" s="145"/>
      <c r="FCX25" s="144"/>
      <c r="FCY25" s="145"/>
      <c r="FCZ25" s="144"/>
      <c r="FDA25" s="145"/>
      <c r="FDB25" s="144"/>
      <c r="FDC25" s="145"/>
      <c r="FDD25" s="144"/>
      <c r="FDE25" s="145"/>
      <c r="FDF25" s="144"/>
      <c r="FDG25" s="145"/>
      <c r="FDH25" s="144"/>
      <c r="FDI25" s="145"/>
      <c r="FDJ25" s="144"/>
      <c r="FDK25" s="145"/>
      <c r="FDL25" s="144"/>
      <c r="FDM25" s="145"/>
      <c r="FDN25" s="144"/>
      <c r="FDO25" s="145"/>
      <c r="FDP25" s="144"/>
      <c r="FDQ25" s="145"/>
      <c r="FDR25" s="144"/>
      <c r="FDS25" s="145"/>
      <c r="FDT25" s="144"/>
      <c r="FDU25" s="145"/>
      <c r="FDV25" s="144"/>
      <c r="FDW25" s="145"/>
      <c r="FDX25" s="144"/>
      <c r="FDY25" s="145"/>
      <c r="FDZ25" s="144"/>
      <c r="FEA25" s="145"/>
      <c r="FEB25" s="144"/>
      <c r="FEC25" s="145"/>
      <c r="FED25" s="144"/>
      <c r="FEE25" s="145"/>
      <c r="FEF25" s="144"/>
      <c r="FEG25" s="145"/>
      <c r="FEH25" s="144"/>
      <c r="FEI25" s="145"/>
      <c r="FEJ25" s="144"/>
      <c r="FEK25" s="145"/>
      <c r="FEL25" s="144"/>
      <c r="FEM25" s="145"/>
      <c r="FEN25" s="144"/>
      <c r="FEO25" s="145"/>
      <c r="FEP25" s="144"/>
      <c r="FEQ25" s="145"/>
      <c r="FER25" s="144"/>
      <c r="FES25" s="145"/>
      <c r="FET25" s="144"/>
      <c r="FEU25" s="145"/>
      <c r="FEV25" s="144"/>
      <c r="FEW25" s="145"/>
      <c r="FEX25" s="144"/>
      <c r="FEY25" s="145"/>
      <c r="FEZ25" s="144"/>
      <c r="FFA25" s="145"/>
      <c r="FFB25" s="144"/>
      <c r="FFC25" s="145"/>
      <c r="FFD25" s="144"/>
      <c r="FFE25" s="145"/>
      <c r="FFF25" s="144"/>
      <c r="FFG25" s="145"/>
      <c r="FFH25" s="144"/>
      <c r="FFI25" s="145"/>
      <c r="FFJ25" s="144"/>
      <c r="FFK25" s="145"/>
      <c r="FFL25" s="144"/>
      <c r="FFM25" s="145"/>
      <c r="FFN25" s="144"/>
      <c r="FFO25" s="145"/>
      <c r="FFP25" s="144"/>
      <c r="FFQ25" s="145"/>
      <c r="FFR25" s="144"/>
      <c r="FFS25" s="145"/>
      <c r="FFT25" s="144"/>
      <c r="FFU25" s="145"/>
      <c r="FFV25" s="144"/>
      <c r="FFW25" s="145"/>
      <c r="FFX25" s="144"/>
      <c r="FFY25" s="145"/>
      <c r="FFZ25" s="144"/>
      <c r="FGA25" s="145"/>
      <c r="FGB25" s="144"/>
      <c r="FGC25" s="145"/>
      <c r="FGD25" s="144"/>
      <c r="FGE25" s="145"/>
      <c r="FGF25" s="144"/>
      <c r="FGG25" s="145"/>
      <c r="FGH25" s="144"/>
      <c r="FGI25" s="145"/>
      <c r="FGJ25" s="144"/>
      <c r="FGK25" s="145"/>
      <c r="FGL25" s="144"/>
      <c r="FGM25" s="145"/>
      <c r="FGN25" s="144"/>
      <c r="FGO25" s="145"/>
      <c r="FGP25" s="144"/>
      <c r="FGQ25" s="145"/>
      <c r="FGR25" s="144"/>
      <c r="FGS25" s="145"/>
      <c r="FGT25" s="144"/>
      <c r="FGU25" s="145"/>
      <c r="FGV25" s="144"/>
      <c r="FGW25" s="145"/>
      <c r="FGX25" s="144"/>
      <c r="FGY25" s="145"/>
      <c r="FGZ25" s="144"/>
      <c r="FHA25" s="145"/>
      <c r="FHB25" s="144"/>
      <c r="FHC25" s="145"/>
      <c r="FHD25" s="144"/>
      <c r="FHE25" s="145"/>
      <c r="FHF25" s="144"/>
      <c r="FHG25" s="145"/>
      <c r="FHH25" s="144"/>
      <c r="FHI25" s="145"/>
      <c r="FHJ25" s="144"/>
      <c r="FHK25" s="145"/>
      <c r="FHL25" s="144"/>
      <c r="FHM25" s="145"/>
      <c r="FHN25" s="144"/>
      <c r="FHO25" s="145"/>
      <c r="FHP25" s="144"/>
      <c r="FHQ25" s="145"/>
      <c r="FHR25" s="144"/>
      <c r="FHS25" s="145"/>
      <c r="FHT25" s="144"/>
      <c r="FHU25" s="145"/>
      <c r="FHV25" s="144"/>
      <c r="FHW25" s="145"/>
      <c r="FHX25" s="144"/>
      <c r="FHY25" s="145"/>
      <c r="FHZ25" s="144"/>
      <c r="FIA25" s="145"/>
      <c r="FIB25" s="144"/>
      <c r="FIC25" s="145"/>
      <c r="FID25" s="144"/>
      <c r="FIE25" s="145"/>
      <c r="FIF25" s="144"/>
      <c r="FIG25" s="145"/>
      <c r="FIH25" s="144"/>
      <c r="FII25" s="145"/>
      <c r="FIJ25" s="144"/>
      <c r="FIK25" s="145"/>
      <c r="FIL25" s="144"/>
      <c r="FIM25" s="145"/>
      <c r="FIN25" s="144"/>
      <c r="FIO25" s="145"/>
      <c r="FIP25" s="144"/>
      <c r="FIQ25" s="145"/>
      <c r="FIR25" s="144"/>
      <c r="FIS25" s="145"/>
      <c r="FIT25" s="144"/>
      <c r="FIU25" s="145"/>
      <c r="FIV25" s="144"/>
      <c r="FIW25" s="145"/>
      <c r="FIX25" s="144"/>
      <c r="FIY25" s="145"/>
      <c r="FIZ25" s="144"/>
      <c r="FJA25" s="145"/>
      <c r="FJB25" s="144"/>
      <c r="FJC25" s="145"/>
      <c r="FJD25" s="144"/>
      <c r="FJE25" s="145"/>
      <c r="FJF25" s="144"/>
      <c r="FJG25" s="145"/>
      <c r="FJH25" s="144"/>
      <c r="FJI25" s="145"/>
      <c r="FJJ25" s="144"/>
      <c r="FJK25" s="145"/>
      <c r="FJL25" s="144"/>
      <c r="FJM25" s="145"/>
      <c r="FJN25" s="144"/>
      <c r="FJO25" s="145"/>
      <c r="FJP25" s="144"/>
      <c r="FJQ25" s="145"/>
      <c r="FJR25" s="144"/>
      <c r="FJS25" s="145"/>
      <c r="FJT25" s="144"/>
      <c r="FJU25" s="145"/>
      <c r="FJV25" s="144"/>
      <c r="FJW25" s="145"/>
      <c r="FJX25" s="144"/>
      <c r="FJY25" s="145"/>
      <c r="FJZ25" s="144"/>
      <c r="FKA25" s="145"/>
      <c r="FKB25" s="144"/>
      <c r="FKC25" s="145"/>
      <c r="FKD25" s="144"/>
      <c r="FKE25" s="145"/>
      <c r="FKF25" s="144"/>
      <c r="FKG25" s="145"/>
      <c r="FKH25" s="144"/>
      <c r="FKI25" s="145"/>
      <c r="FKJ25" s="144"/>
      <c r="FKK25" s="145"/>
      <c r="FKL25" s="144"/>
      <c r="FKM25" s="145"/>
      <c r="FKN25" s="144"/>
      <c r="FKO25" s="145"/>
      <c r="FKP25" s="144"/>
      <c r="FKQ25" s="145"/>
      <c r="FKR25" s="144"/>
      <c r="FKS25" s="145"/>
      <c r="FKT25" s="144"/>
      <c r="FKU25" s="145"/>
      <c r="FKV25" s="144"/>
      <c r="FKW25" s="145"/>
      <c r="FKX25" s="144"/>
      <c r="FKY25" s="145"/>
      <c r="FKZ25" s="144"/>
      <c r="FLA25" s="145"/>
      <c r="FLB25" s="144"/>
      <c r="FLC25" s="145"/>
      <c r="FLD25" s="144"/>
      <c r="FLE25" s="145"/>
      <c r="FLF25" s="144"/>
      <c r="FLG25" s="145"/>
      <c r="FLH25" s="144"/>
      <c r="FLI25" s="145"/>
      <c r="FLJ25" s="144"/>
      <c r="FLK25" s="145"/>
      <c r="FLL25" s="144"/>
      <c r="FLM25" s="145"/>
      <c r="FLN25" s="144"/>
      <c r="FLO25" s="145"/>
      <c r="FLP25" s="144"/>
      <c r="FLQ25" s="145"/>
      <c r="FLR25" s="144"/>
      <c r="FLS25" s="145"/>
      <c r="FLT25" s="144"/>
      <c r="FLU25" s="145"/>
      <c r="FLV25" s="144"/>
      <c r="FLW25" s="145"/>
      <c r="FLX25" s="144"/>
      <c r="FLY25" s="145"/>
      <c r="FLZ25" s="144"/>
      <c r="FMA25" s="145"/>
      <c r="FMB25" s="144"/>
      <c r="FMC25" s="145"/>
      <c r="FMD25" s="144"/>
      <c r="FME25" s="145"/>
      <c r="FMF25" s="144"/>
      <c r="FMG25" s="145"/>
      <c r="FMH25" s="144"/>
      <c r="FMI25" s="145"/>
      <c r="FMJ25" s="144"/>
      <c r="FMK25" s="145"/>
      <c r="FML25" s="144"/>
      <c r="FMM25" s="145"/>
      <c r="FMN25" s="144"/>
      <c r="FMO25" s="145"/>
      <c r="FMP25" s="144"/>
      <c r="FMQ25" s="145"/>
      <c r="FMR25" s="144"/>
      <c r="FMS25" s="145"/>
      <c r="FMT25" s="144"/>
      <c r="FMU25" s="145"/>
      <c r="FMV25" s="144"/>
      <c r="FMW25" s="145"/>
      <c r="FMX25" s="144"/>
      <c r="FMY25" s="145"/>
      <c r="FMZ25" s="144"/>
      <c r="FNA25" s="145"/>
      <c r="FNB25" s="144"/>
      <c r="FNC25" s="145"/>
      <c r="FND25" s="144"/>
      <c r="FNE25" s="145"/>
      <c r="FNF25" s="144"/>
      <c r="FNG25" s="145"/>
      <c r="FNH25" s="144"/>
      <c r="FNI25" s="145"/>
      <c r="FNJ25" s="144"/>
      <c r="FNK25" s="145"/>
      <c r="FNL25" s="144"/>
      <c r="FNM25" s="145"/>
      <c r="FNN25" s="144"/>
      <c r="FNO25" s="145"/>
      <c r="FNP25" s="144"/>
      <c r="FNQ25" s="145"/>
      <c r="FNR25" s="144"/>
      <c r="FNS25" s="145"/>
      <c r="FNT25" s="144"/>
      <c r="FNU25" s="145"/>
      <c r="FNV25" s="144"/>
      <c r="FNW25" s="145"/>
      <c r="FNX25" s="144"/>
      <c r="FNY25" s="145"/>
      <c r="FNZ25" s="144"/>
      <c r="FOA25" s="145"/>
      <c r="FOB25" s="144"/>
      <c r="FOC25" s="145"/>
      <c r="FOD25" s="144"/>
      <c r="FOE25" s="145"/>
      <c r="FOF25" s="144"/>
      <c r="FOG25" s="145"/>
      <c r="FOH25" s="144"/>
      <c r="FOI25" s="145"/>
      <c r="FOJ25" s="144"/>
      <c r="FOK25" s="145"/>
      <c r="FOL25" s="144"/>
      <c r="FOM25" s="145"/>
      <c r="FON25" s="144"/>
      <c r="FOO25" s="145"/>
      <c r="FOP25" s="144"/>
      <c r="FOQ25" s="145"/>
      <c r="FOR25" s="144"/>
      <c r="FOS25" s="145"/>
      <c r="FOT25" s="144"/>
      <c r="FOU25" s="145"/>
      <c r="FOV25" s="144"/>
      <c r="FOW25" s="145"/>
      <c r="FOX25" s="144"/>
      <c r="FOY25" s="145"/>
      <c r="FOZ25" s="144"/>
      <c r="FPA25" s="145"/>
      <c r="FPB25" s="144"/>
      <c r="FPC25" s="145"/>
      <c r="FPD25" s="144"/>
      <c r="FPE25" s="145"/>
      <c r="FPF25" s="144"/>
      <c r="FPG25" s="145"/>
      <c r="FPH25" s="144"/>
      <c r="FPI25" s="145"/>
      <c r="FPJ25" s="144"/>
      <c r="FPK25" s="145"/>
      <c r="FPL25" s="144"/>
      <c r="FPM25" s="145"/>
      <c r="FPN25" s="144"/>
      <c r="FPO25" s="145"/>
      <c r="FPP25" s="144"/>
      <c r="FPQ25" s="145"/>
      <c r="FPR25" s="144"/>
      <c r="FPS25" s="145"/>
      <c r="FPT25" s="144"/>
      <c r="FPU25" s="145"/>
      <c r="FPV25" s="144"/>
      <c r="FPW25" s="145"/>
      <c r="FPX25" s="144"/>
      <c r="FPY25" s="145"/>
      <c r="FPZ25" s="144"/>
      <c r="FQA25" s="145"/>
      <c r="FQB25" s="144"/>
      <c r="FQC25" s="145"/>
      <c r="FQD25" s="144"/>
      <c r="FQE25" s="145"/>
      <c r="FQF25" s="144"/>
      <c r="FQG25" s="145"/>
      <c r="FQH25" s="144"/>
      <c r="FQI25" s="145"/>
      <c r="FQJ25" s="144"/>
      <c r="FQK25" s="145"/>
      <c r="FQL25" s="144"/>
      <c r="FQM25" s="145"/>
      <c r="FQN25" s="144"/>
      <c r="FQO25" s="145"/>
      <c r="FQP25" s="144"/>
      <c r="FQQ25" s="145"/>
      <c r="FQR25" s="144"/>
      <c r="FQS25" s="145"/>
      <c r="FQT25" s="144"/>
      <c r="FQU25" s="145"/>
      <c r="FQV25" s="144"/>
      <c r="FQW25" s="145"/>
      <c r="FQX25" s="144"/>
      <c r="FQY25" s="145"/>
      <c r="FQZ25" s="144"/>
      <c r="FRA25" s="145"/>
      <c r="FRB25" s="144"/>
      <c r="FRC25" s="145"/>
      <c r="FRD25" s="144"/>
      <c r="FRE25" s="145"/>
      <c r="FRF25" s="144"/>
      <c r="FRG25" s="145"/>
      <c r="FRH25" s="144"/>
      <c r="FRI25" s="145"/>
      <c r="FRJ25" s="144"/>
      <c r="FRK25" s="145"/>
      <c r="FRL25" s="144"/>
      <c r="FRM25" s="145"/>
      <c r="FRN25" s="144"/>
      <c r="FRO25" s="145"/>
      <c r="FRP25" s="144"/>
      <c r="FRQ25" s="145"/>
      <c r="FRR25" s="144"/>
      <c r="FRS25" s="145"/>
      <c r="FRT25" s="144"/>
      <c r="FRU25" s="145"/>
      <c r="FRV25" s="144"/>
      <c r="FRW25" s="145"/>
      <c r="FRX25" s="144"/>
      <c r="FRY25" s="145"/>
      <c r="FRZ25" s="144"/>
      <c r="FSA25" s="145"/>
      <c r="FSB25" s="144"/>
      <c r="FSC25" s="145"/>
      <c r="FSD25" s="144"/>
      <c r="FSE25" s="145"/>
      <c r="FSF25" s="144"/>
      <c r="FSG25" s="145"/>
      <c r="FSH25" s="144"/>
      <c r="FSI25" s="145"/>
      <c r="FSJ25" s="144"/>
      <c r="FSK25" s="145"/>
      <c r="FSL25" s="144"/>
      <c r="FSM25" s="145"/>
      <c r="FSN25" s="144"/>
      <c r="FSO25" s="145"/>
      <c r="FSP25" s="144"/>
      <c r="FSQ25" s="145"/>
      <c r="FSR25" s="144"/>
      <c r="FSS25" s="145"/>
      <c r="FST25" s="144"/>
      <c r="FSU25" s="145"/>
      <c r="FSV25" s="144"/>
      <c r="FSW25" s="145"/>
      <c r="FSX25" s="144"/>
      <c r="FSY25" s="145"/>
      <c r="FSZ25" s="144"/>
      <c r="FTA25" s="145"/>
      <c r="FTB25" s="144"/>
      <c r="FTC25" s="145"/>
      <c r="FTD25" s="144"/>
      <c r="FTE25" s="145"/>
      <c r="FTF25" s="144"/>
      <c r="FTG25" s="145"/>
      <c r="FTH25" s="144"/>
      <c r="FTI25" s="145"/>
      <c r="FTJ25" s="144"/>
      <c r="FTK25" s="145"/>
      <c r="FTL25" s="144"/>
      <c r="FTM25" s="145"/>
      <c r="FTN25" s="144"/>
      <c r="FTO25" s="145"/>
      <c r="FTP25" s="144"/>
      <c r="FTQ25" s="145"/>
      <c r="FTR25" s="144"/>
      <c r="FTS25" s="145"/>
      <c r="FTT25" s="144"/>
      <c r="FTU25" s="145"/>
      <c r="FTV25" s="144"/>
      <c r="FTW25" s="145"/>
      <c r="FTX25" s="144"/>
      <c r="FTY25" s="145"/>
      <c r="FTZ25" s="144"/>
      <c r="FUA25" s="145"/>
      <c r="FUB25" s="144"/>
      <c r="FUC25" s="145"/>
      <c r="FUD25" s="144"/>
      <c r="FUE25" s="145"/>
      <c r="FUF25" s="144"/>
      <c r="FUG25" s="145"/>
      <c r="FUH25" s="144"/>
      <c r="FUI25" s="145"/>
      <c r="FUJ25" s="144"/>
      <c r="FUK25" s="145"/>
      <c r="FUL25" s="144"/>
      <c r="FUM25" s="145"/>
      <c r="FUN25" s="144"/>
      <c r="FUO25" s="145"/>
      <c r="FUP25" s="144"/>
      <c r="FUQ25" s="145"/>
      <c r="FUR25" s="144"/>
      <c r="FUS25" s="145"/>
      <c r="FUT25" s="144"/>
      <c r="FUU25" s="145"/>
      <c r="FUV25" s="144"/>
      <c r="FUW25" s="145"/>
      <c r="FUX25" s="144"/>
      <c r="FUY25" s="145"/>
      <c r="FUZ25" s="144"/>
      <c r="FVA25" s="145"/>
      <c r="FVB25" s="144"/>
      <c r="FVC25" s="145"/>
      <c r="FVD25" s="144"/>
      <c r="FVE25" s="145"/>
      <c r="FVF25" s="144"/>
      <c r="FVG25" s="145"/>
      <c r="FVH25" s="144"/>
      <c r="FVI25" s="145"/>
      <c r="FVJ25" s="144"/>
      <c r="FVK25" s="145"/>
      <c r="FVL25" s="144"/>
      <c r="FVM25" s="145"/>
      <c r="FVN25" s="144"/>
      <c r="FVO25" s="145"/>
      <c r="FVP25" s="144"/>
      <c r="FVQ25" s="145"/>
      <c r="FVR25" s="144"/>
      <c r="FVS25" s="145"/>
      <c r="FVT25" s="144"/>
      <c r="FVU25" s="145"/>
      <c r="FVV25" s="144"/>
      <c r="FVW25" s="145"/>
      <c r="FVX25" s="144"/>
      <c r="FVY25" s="145"/>
      <c r="FVZ25" s="144"/>
      <c r="FWA25" s="145"/>
      <c r="FWB25" s="144"/>
      <c r="FWC25" s="145"/>
      <c r="FWD25" s="144"/>
      <c r="FWE25" s="145"/>
      <c r="FWF25" s="144"/>
      <c r="FWG25" s="145"/>
      <c r="FWH25" s="144"/>
      <c r="FWI25" s="145"/>
      <c r="FWJ25" s="144"/>
      <c r="FWK25" s="145"/>
      <c r="FWL25" s="144"/>
      <c r="FWM25" s="145"/>
      <c r="FWN25" s="144"/>
      <c r="FWO25" s="145"/>
      <c r="FWP25" s="144"/>
      <c r="FWQ25" s="145"/>
      <c r="FWR25" s="144"/>
      <c r="FWS25" s="145"/>
      <c r="FWT25" s="144"/>
      <c r="FWU25" s="145"/>
      <c r="FWV25" s="144"/>
      <c r="FWW25" s="145"/>
      <c r="FWX25" s="144"/>
      <c r="FWY25" s="145"/>
      <c r="FWZ25" s="144"/>
      <c r="FXA25" s="145"/>
      <c r="FXB25" s="144"/>
      <c r="FXC25" s="145"/>
      <c r="FXD25" s="144"/>
      <c r="FXE25" s="145"/>
      <c r="FXF25" s="144"/>
      <c r="FXG25" s="145"/>
      <c r="FXH25" s="144"/>
      <c r="FXI25" s="145"/>
      <c r="FXJ25" s="144"/>
      <c r="FXK25" s="145"/>
      <c r="FXL25" s="144"/>
      <c r="FXM25" s="145"/>
      <c r="FXN25" s="144"/>
      <c r="FXO25" s="145"/>
      <c r="FXP25" s="144"/>
      <c r="FXQ25" s="145"/>
      <c r="FXR25" s="144"/>
      <c r="FXS25" s="145"/>
      <c r="FXT25" s="144"/>
      <c r="FXU25" s="145"/>
      <c r="FXV25" s="144"/>
      <c r="FXW25" s="145"/>
      <c r="FXX25" s="144"/>
      <c r="FXY25" s="145"/>
      <c r="FXZ25" s="144"/>
      <c r="FYA25" s="145"/>
      <c r="FYB25" s="144"/>
      <c r="FYC25" s="145"/>
      <c r="FYD25" s="144"/>
      <c r="FYE25" s="145"/>
      <c r="FYF25" s="144"/>
      <c r="FYG25" s="145"/>
      <c r="FYH25" s="144"/>
      <c r="FYI25" s="145"/>
      <c r="FYJ25" s="144"/>
      <c r="FYK25" s="145"/>
      <c r="FYL25" s="144"/>
      <c r="FYM25" s="145"/>
      <c r="FYN25" s="144"/>
      <c r="FYO25" s="145"/>
      <c r="FYP25" s="144"/>
      <c r="FYQ25" s="145"/>
      <c r="FYR25" s="144"/>
      <c r="FYS25" s="145"/>
      <c r="FYT25" s="144"/>
      <c r="FYU25" s="145"/>
      <c r="FYV25" s="144"/>
      <c r="FYW25" s="145"/>
      <c r="FYX25" s="144"/>
      <c r="FYY25" s="145"/>
      <c r="FYZ25" s="144"/>
      <c r="FZA25" s="145"/>
      <c r="FZB25" s="144"/>
      <c r="FZC25" s="145"/>
      <c r="FZD25" s="144"/>
      <c r="FZE25" s="145"/>
      <c r="FZF25" s="144"/>
      <c r="FZG25" s="145"/>
      <c r="FZH25" s="144"/>
      <c r="FZI25" s="145"/>
      <c r="FZJ25" s="144"/>
      <c r="FZK25" s="145"/>
      <c r="FZL25" s="144"/>
      <c r="FZM25" s="145"/>
      <c r="FZN25" s="144"/>
      <c r="FZO25" s="145"/>
      <c r="FZP25" s="144"/>
      <c r="FZQ25" s="145"/>
      <c r="FZR25" s="144"/>
      <c r="FZS25" s="145"/>
      <c r="FZT25" s="144"/>
      <c r="FZU25" s="145"/>
      <c r="FZV25" s="144"/>
      <c r="FZW25" s="145"/>
      <c r="FZX25" s="144"/>
      <c r="FZY25" s="145"/>
      <c r="FZZ25" s="144"/>
      <c r="GAA25" s="145"/>
      <c r="GAB25" s="144"/>
      <c r="GAC25" s="145"/>
      <c r="GAD25" s="144"/>
      <c r="GAE25" s="145"/>
      <c r="GAF25" s="144"/>
      <c r="GAG25" s="145"/>
      <c r="GAH25" s="144"/>
      <c r="GAI25" s="145"/>
      <c r="GAJ25" s="144"/>
      <c r="GAK25" s="145"/>
      <c r="GAL25" s="144"/>
      <c r="GAM25" s="145"/>
      <c r="GAN25" s="144"/>
      <c r="GAO25" s="145"/>
      <c r="GAP25" s="144"/>
      <c r="GAQ25" s="145"/>
      <c r="GAR25" s="144"/>
      <c r="GAS25" s="145"/>
      <c r="GAT25" s="144"/>
      <c r="GAU25" s="145"/>
      <c r="GAV25" s="144"/>
      <c r="GAW25" s="145"/>
      <c r="GAX25" s="144"/>
      <c r="GAY25" s="145"/>
      <c r="GAZ25" s="144"/>
      <c r="GBA25" s="145"/>
      <c r="GBB25" s="144"/>
      <c r="GBC25" s="145"/>
      <c r="GBD25" s="144"/>
      <c r="GBE25" s="145"/>
      <c r="GBF25" s="144"/>
      <c r="GBG25" s="145"/>
      <c r="GBH25" s="144"/>
      <c r="GBI25" s="145"/>
      <c r="GBJ25" s="144"/>
      <c r="GBK25" s="145"/>
      <c r="GBL25" s="144"/>
      <c r="GBM25" s="145"/>
      <c r="GBN25" s="144"/>
      <c r="GBO25" s="145"/>
      <c r="GBP25" s="144"/>
      <c r="GBQ25" s="145"/>
      <c r="GBR25" s="144"/>
      <c r="GBS25" s="145"/>
      <c r="GBT25" s="144"/>
      <c r="GBU25" s="145"/>
      <c r="GBV25" s="144"/>
      <c r="GBW25" s="145"/>
      <c r="GBX25" s="144"/>
      <c r="GBY25" s="145"/>
      <c r="GBZ25" s="144"/>
      <c r="GCA25" s="145"/>
      <c r="GCB25" s="144"/>
      <c r="GCC25" s="145"/>
      <c r="GCD25" s="144"/>
      <c r="GCE25" s="145"/>
      <c r="GCF25" s="144"/>
      <c r="GCG25" s="145"/>
      <c r="GCH25" s="144"/>
      <c r="GCI25" s="145"/>
      <c r="GCJ25" s="144"/>
      <c r="GCK25" s="145"/>
      <c r="GCL25" s="144"/>
      <c r="GCM25" s="145"/>
      <c r="GCN25" s="144"/>
      <c r="GCO25" s="145"/>
      <c r="GCP25" s="144"/>
      <c r="GCQ25" s="145"/>
      <c r="GCR25" s="144"/>
      <c r="GCS25" s="145"/>
      <c r="GCT25" s="144"/>
      <c r="GCU25" s="145"/>
      <c r="GCV25" s="144"/>
      <c r="GCW25" s="145"/>
      <c r="GCX25" s="144"/>
      <c r="GCY25" s="145"/>
      <c r="GCZ25" s="144"/>
      <c r="GDA25" s="145"/>
      <c r="GDB25" s="144"/>
      <c r="GDC25" s="145"/>
      <c r="GDD25" s="144"/>
      <c r="GDE25" s="145"/>
      <c r="GDF25" s="144"/>
      <c r="GDG25" s="145"/>
      <c r="GDH25" s="144"/>
      <c r="GDI25" s="145"/>
      <c r="GDJ25" s="144"/>
      <c r="GDK25" s="145"/>
      <c r="GDL25" s="144"/>
      <c r="GDM25" s="145"/>
      <c r="GDN25" s="144"/>
      <c r="GDO25" s="145"/>
      <c r="GDP25" s="144"/>
      <c r="GDQ25" s="145"/>
      <c r="GDR25" s="144"/>
      <c r="GDS25" s="145"/>
      <c r="GDT25" s="144"/>
      <c r="GDU25" s="145"/>
      <c r="GDV25" s="144"/>
      <c r="GDW25" s="145"/>
      <c r="GDX25" s="144"/>
      <c r="GDY25" s="145"/>
      <c r="GDZ25" s="144"/>
      <c r="GEA25" s="145"/>
      <c r="GEB25" s="144"/>
      <c r="GEC25" s="145"/>
      <c r="GED25" s="144"/>
      <c r="GEE25" s="145"/>
      <c r="GEF25" s="144"/>
      <c r="GEG25" s="145"/>
      <c r="GEH25" s="144"/>
      <c r="GEI25" s="145"/>
      <c r="GEJ25" s="144"/>
      <c r="GEK25" s="145"/>
      <c r="GEL25" s="144"/>
      <c r="GEM25" s="145"/>
      <c r="GEN25" s="144"/>
      <c r="GEO25" s="145"/>
      <c r="GEP25" s="144"/>
      <c r="GEQ25" s="145"/>
      <c r="GER25" s="144"/>
      <c r="GES25" s="145"/>
      <c r="GET25" s="144"/>
      <c r="GEU25" s="145"/>
      <c r="GEV25" s="144"/>
      <c r="GEW25" s="145"/>
      <c r="GEX25" s="144"/>
      <c r="GEY25" s="145"/>
      <c r="GEZ25" s="144"/>
      <c r="GFA25" s="145"/>
      <c r="GFB25" s="144"/>
      <c r="GFC25" s="145"/>
      <c r="GFD25" s="144"/>
      <c r="GFE25" s="145"/>
      <c r="GFF25" s="144"/>
      <c r="GFG25" s="145"/>
      <c r="GFH25" s="144"/>
      <c r="GFI25" s="145"/>
      <c r="GFJ25" s="144"/>
      <c r="GFK25" s="145"/>
      <c r="GFL25" s="144"/>
      <c r="GFM25" s="145"/>
      <c r="GFN25" s="144"/>
      <c r="GFO25" s="145"/>
      <c r="GFP25" s="144"/>
      <c r="GFQ25" s="145"/>
      <c r="GFR25" s="144"/>
      <c r="GFS25" s="145"/>
      <c r="GFT25" s="144"/>
      <c r="GFU25" s="145"/>
      <c r="GFV25" s="144"/>
      <c r="GFW25" s="145"/>
      <c r="GFX25" s="144"/>
      <c r="GFY25" s="145"/>
      <c r="GFZ25" s="144"/>
      <c r="GGA25" s="145"/>
      <c r="GGB25" s="144"/>
      <c r="GGC25" s="145"/>
      <c r="GGD25" s="144"/>
      <c r="GGE25" s="145"/>
      <c r="GGF25" s="144"/>
      <c r="GGG25" s="145"/>
      <c r="GGH25" s="144"/>
      <c r="GGI25" s="145"/>
      <c r="GGJ25" s="144"/>
      <c r="GGK25" s="145"/>
      <c r="GGL25" s="144"/>
      <c r="GGM25" s="145"/>
      <c r="GGN25" s="144"/>
      <c r="GGO25" s="145"/>
      <c r="GGP25" s="144"/>
      <c r="GGQ25" s="145"/>
      <c r="GGR25" s="144"/>
      <c r="GGS25" s="145"/>
      <c r="GGT25" s="144"/>
      <c r="GGU25" s="145"/>
      <c r="GGV25" s="144"/>
      <c r="GGW25" s="145"/>
      <c r="GGX25" s="144"/>
      <c r="GGY25" s="145"/>
      <c r="GGZ25" s="144"/>
      <c r="GHA25" s="145"/>
      <c r="GHB25" s="144"/>
      <c r="GHC25" s="145"/>
      <c r="GHD25" s="144"/>
      <c r="GHE25" s="145"/>
      <c r="GHF25" s="144"/>
      <c r="GHG25" s="145"/>
      <c r="GHH25" s="144"/>
      <c r="GHI25" s="145"/>
      <c r="GHJ25" s="144"/>
      <c r="GHK25" s="145"/>
      <c r="GHL25" s="144"/>
      <c r="GHM25" s="145"/>
      <c r="GHN25" s="144"/>
      <c r="GHO25" s="145"/>
      <c r="GHP25" s="144"/>
      <c r="GHQ25" s="145"/>
      <c r="GHR25" s="144"/>
      <c r="GHS25" s="145"/>
      <c r="GHT25" s="144"/>
      <c r="GHU25" s="145"/>
      <c r="GHV25" s="144"/>
      <c r="GHW25" s="145"/>
      <c r="GHX25" s="144"/>
      <c r="GHY25" s="145"/>
      <c r="GHZ25" s="144"/>
      <c r="GIA25" s="145"/>
      <c r="GIB25" s="144"/>
      <c r="GIC25" s="145"/>
      <c r="GID25" s="144"/>
      <c r="GIE25" s="145"/>
      <c r="GIF25" s="144"/>
      <c r="GIG25" s="145"/>
      <c r="GIH25" s="144"/>
      <c r="GII25" s="145"/>
      <c r="GIJ25" s="144"/>
      <c r="GIK25" s="145"/>
      <c r="GIL25" s="144"/>
      <c r="GIM25" s="145"/>
      <c r="GIN25" s="144"/>
      <c r="GIO25" s="145"/>
      <c r="GIP25" s="144"/>
      <c r="GIQ25" s="145"/>
      <c r="GIR25" s="144"/>
      <c r="GIS25" s="145"/>
      <c r="GIT25" s="144"/>
      <c r="GIU25" s="145"/>
      <c r="GIV25" s="144"/>
      <c r="GIW25" s="145"/>
      <c r="GIX25" s="144"/>
      <c r="GIY25" s="145"/>
      <c r="GIZ25" s="144"/>
      <c r="GJA25" s="145"/>
      <c r="GJB25" s="144"/>
      <c r="GJC25" s="145"/>
      <c r="GJD25" s="144"/>
      <c r="GJE25" s="145"/>
      <c r="GJF25" s="144"/>
      <c r="GJG25" s="145"/>
      <c r="GJH25" s="144"/>
      <c r="GJI25" s="145"/>
      <c r="GJJ25" s="144"/>
      <c r="GJK25" s="145"/>
      <c r="GJL25" s="144"/>
      <c r="GJM25" s="145"/>
      <c r="GJN25" s="144"/>
      <c r="GJO25" s="145"/>
      <c r="GJP25" s="144"/>
      <c r="GJQ25" s="145"/>
      <c r="GJR25" s="144"/>
      <c r="GJS25" s="145"/>
      <c r="GJT25" s="144"/>
      <c r="GJU25" s="145"/>
      <c r="GJV25" s="144"/>
      <c r="GJW25" s="145"/>
      <c r="GJX25" s="144"/>
      <c r="GJY25" s="145"/>
      <c r="GJZ25" s="144"/>
      <c r="GKA25" s="145"/>
      <c r="GKB25" s="144"/>
      <c r="GKC25" s="145"/>
      <c r="GKD25" s="144"/>
      <c r="GKE25" s="145"/>
      <c r="GKF25" s="144"/>
      <c r="GKG25" s="145"/>
      <c r="GKH25" s="144"/>
      <c r="GKI25" s="145"/>
      <c r="GKJ25" s="144"/>
      <c r="GKK25" s="145"/>
      <c r="GKL25" s="144"/>
      <c r="GKM25" s="145"/>
      <c r="GKN25" s="144"/>
      <c r="GKO25" s="145"/>
      <c r="GKP25" s="144"/>
      <c r="GKQ25" s="145"/>
      <c r="GKR25" s="144"/>
      <c r="GKS25" s="145"/>
      <c r="GKT25" s="144"/>
      <c r="GKU25" s="145"/>
      <c r="GKV25" s="144"/>
      <c r="GKW25" s="145"/>
      <c r="GKX25" s="144"/>
      <c r="GKY25" s="145"/>
      <c r="GKZ25" s="144"/>
      <c r="GLA25" s="145"/>
      <c r="GLB25" s="144"/>
      <c r="GLC25" s="145"/>
      <c r="GLD25" s="144"/>
      <c r="GLE25" s="145"/>
      <c r="GLF25" s="144"/>
      <c r="GLG25" s="145"/>
      <c r="GLH25" s="144"/>
      <c r="GLI25" s="145"/>
      <c r="GLJ25" s="144"/>
      <c r="GLK25" s="145"/>
      <c r="GLL25" s="144"/>
      <c r="GLM25" s="145"/>
      <c r="GLN25" s="144"/>
      <c r="GLO25" s="145"/>
      <c r="GLP25" s="144"/>
      <c r="GLQ25" s="145"/>
      <c r="GLR25" s="144"/>
      <c r="GLS25" s="145"/>
      <c r="GLT25" s="144"/>
      <c r="GLU25" s="145"/>
      <c r="GLV25" s="144"/>
      <c r="GLW25" s="145"/>
      <c r="GLX25" s="144"/>
      <c r="GLY25" s="145"/>
      <c r="GLZ25" s="144"/>
      <c r="GMA25" s="145"/>
      <c r="GMB25" s="144"/>
      <c r="GMC25" s="145"/>
      <c r="GMD25" s="144"/>
      <c r="GME25" s="145"/>
      <c r="GMF25" s="144"/>
      <c r="GMG25" s="145"/>
      <c r="GMH25" s="144"/>
      <c r="GMI25" s="145"/>
      <c r="GMJ25" s="144"/>
      <c r="GMK25" s="145"/>
      <c r="GML25" s="144"/>
      <c r="GMM25" s="145"/>
      <c r="GMN25" s="144"/>
      <c r="GMO25" s="145"/>
      <c r="GMP25" s="144"/>
      <c r="GMQ25" s="145"/>
      <c r="GMR25" s="144"/>
      <c r="GMS25" s="145"/>
      <c r="GMT25" s="144"/>
      <c r="GMU25" s="145"/>
      <c r="GMV25" s="144"/>
      <c r="GMW25" s="145"/>
      <c r="GMX25" s="144"/>
      <c r="GMY25" s="145"/>
      <c r="GMZ25" s="144"/>
      <c r="GNA25" s="145"/>
      <c r="GNB25" s="144"/>
      <c r="GNC25" s="145"/>
      <c r="GND25" s="144"/>
      <c r="GNE25" s="145"/>
      <c r="GNF25" s="144"/>
      <c r="GNG25" s="145"/>
      <c r="GNH25" s="144"/>
      <c r="GNI25" s="145"/>
      <c r="GNJ25" s="144"/>
      <c r="GNK25" s="145"/>
      <c r="GNL25" s="144"/>
      <c r="GNM25" s="145"/>
      <c r="GNN25" s="144"/>
      <c r="GNO25" s="145"/>
      <c r="GNP25" s="144"/>
      <c r="GNQ25" s="145"/>
      <c r="GNR25" s="144"/>
      <c r="GNS25" s="145"/>
      <c r="GNT25" s="144"/>
      <c r="GNU25" s="145"/>
      <c r="GNV25" s="144"/>
      <c r="GNW25" s="145"/>
      <c r="GNX25" s="144"/>
      <c r="GNY25" s="145"/>
      <c r="GNZ25" s="144"/>
      <c r="GOA25" s="145"/>
      <c r="GOB25" s="144"/>
      <c r="GOC25" s="145"/>
      <c r="GOD25" s="144"/>
      <c r="GOE25" s="145"/>
      <c r="GOF25" s="144"/>
      <c r="GOG25" s="145"/>
      <c r="GOH25" s="144"/>
      <c r="GOI25" s="145"/>
      <c r="GOJ25" s="144"/>
      <c r="GOK25" s="145"/>
      <c r="GOL25" s="144"/>
      <c r="GOM25" s="145"/>
      <c r="GON25" s="144"/>
      <c r="GOO25" s="145"/>
      <c r="GOP25" s="144"/>
      <c r="GOQ25" s="145"/>
      <c r="GOR25" s="144"/>
      <c r="GOS25" s="145"/>
      <c r="GOT25" s="144"/>
      <c r="GOU25" s="145"/>
      <c r="GOV25" s="144"/>
      <c r="GOW25" s="145"/>
      <c r="GOX25" s="144"/>
      <c r="GOY25" s="145"/>
      <c r="GOZ25" s="144"/>
      <c r="GPA25" s="145"/>
      <c r="GPB25" s="144"/>
      <c r="GPC25" s="145"/>
      <c r="GPD25" s="144"/>
      <c r="GPE25" s="145"/>
      <c r="GPF25" s="144"/>
      <c r="GPG25" s="145"/>
      <c r="GPH25" s="144"/>
      <c r="GPI25" s="145"/>
      <c r="GPJ25" s="144"/>
      <c r="GPK25" s="145"/>
      <c r="GPL25" s="144"/>
      <c r="GPM25" s="145"/>
      <c r="GPN25" s="144"/>
      <c r="GPO25" s="145"/>
      <c r="GPP25" s="144"/>
      <c r="GPQ25" s="145"/>
      <c r="GPR25" s="144"/>
      <c r="GPS25" s="145"/>
      <c r="GPT25" s="144"/>
      <c r="GPU25" s="145"/>
      <c r="GPV25" s="144"/>
      <c r="GPW25" s="145"/>
      <c r="GPX25" s="144"/>
      <c r="GPY25" s="145"/>
      <c r="GPZ25" s="144"/>
      <c r="GQA25" s="145"/>
      <c r="GQB25" s="144"/>
      <c r="GQC25" s="145"/>
      <c r="GQD25" s="144"/>
      <c r="GQE25" s="145"/>
      <c r="GQF25" s="144"/>
      <c r="GQG25" s="145"/>
      <c r="GQH25" s="144"/>
      <c r="GQI25" s="145"/>
      <c r="GQJ25" s="144"/>
      <c r="GQK25" s="145"/>
      <c r="GQL25" s="144"/>
      <c r="GQM25" s="145"/>
      <c r="GQN25" s="144"/>
      <c r="GQO25" s="145"/>
      <c r="GQP25" s="144"/>
      <c r="GQQ25" s="145"/>
      <c r="GQR25" s="144"/>
      <c r="GQS25" s="145"/>
      <c r="GQT25" s="144"/>
      <c r="GQU25" s="145"/>
      <c r="GQV25" s="144"/>
      <c r="GQW25" s="145"/>
      <c r="GQX25" s="144"/>
      <c r="GQY25" s="145"/>
      <c r="GQZ25" s="144"/>
      <c r="GRA25" s="145"/>
      <c r="GRB25" s="144"/>
      <c r="GRC25" s="145"/>
      <c r="GRD25" s="144"/>
      <c r="GRE25" s="145"/>
      <c r="GRF25" s="144"/>
      <c r="GRG25" s="145"/>
      <c r="GRH25" s="144"/>
      <c r="GRI25" s="145"/>
      <c r="GRJ25" s="144"/>
      <c r="GRK25" s="145"/>
      <c r="GRL25" s="144"/>
      <c r="GRM25" s="145"/>
      <c r="GRN25" s="144"/>
      <c r="GRO25" s="145"/>
      <c r="GRP25" s="144"/>
      <c r="GRQ25" s="145"/>
      <c r="GRR25" s="144"/>
      <c r="GRS25" s="145"/>
      <c r="GRT25" s="144"/>
      <c r="GRU25" s="145"/>
      <c r="GRV25" s="144"/>
      <c r="GRW25" s="145"/>
      <c r="GRX25" s="144"/>
      <c r="GRY25" s="145"/>
      <c r="GRZ25" s="144"/>
      <c r="GSA25" s="145"/>
      <c r="GSB25" s="144"/>
      <c r="GSC25" s="145"/>
      <c r="GSD25" s="144"/>
      <c r="GSE25" s="145"/>
      <c r="GSF25" s="144"/>
      <c r="GSG25" s="145"/>
      <c r="GSH25" s="144"/>
      <c r="GSI25" s="145"/>
      <c r="GSJ25" s="144"/>
      <c r="GSK25" s="145"/>
      <c r="GSL25" s="144"/>
      <c r="GSM25" s="145"/>
      <c r="GSN25" s="144"/>
      <c r="GSO25" s="145"/>
      <c r="GSP25" s="144"/>
      <c r="GSQ25" s="145"/>
      <c r="GSR25" s="144"/>
      <c r="GSS25" s="145"/>
      <c r="GST25" s="144"/>
      <c r="GSU25" s="145"/>
      <c r="GSV25" s="144"/>
      <c r="GSW25" s="145"/>
      <c r="GSX25" s="144"/>
      <c r="GSY25" s="145"/>
      <c r="GSZ25" s="144"/>
      <c r="GTA25" s="145"/>
      <c r="GTB25" s="144"/>
      <c r="GTC25" s="145"/>
      <c r="GTD25" s="144"/>
      <c r="GTE25" s="145"/>
      <c r="GTF25" s="144"/>
      <c r="GTG25" s="145"/>
      <c r="GTH25" s="144"/>
      <c r="GTI25" s="145"/>
      <c r="GTJ25" s="144"/>
      <c r="GTK25" s="145"/>
      <c r="GTL25" s="144"/>
      <c r="GTM25" s="145"/>
      <c r="GTN25" s="144"/>
      <c r="GTO25" s="145"/>
      <c r="GTP25" s="144"/>
      <c r="GTQ25" s="145"/>
      <c r="GTR25" s="144"/>
      <c r="GTS25" s="145"/>
      <c r="GTT25" s="144"/>
      <c r="GTU25" s="145"/>
      <c r="GTV25" s="144"/>
      <c r="GTW25" s="145"/>
      <c r="GTX25" s="144"/>
      <c r="GTY25" s="145"/>
      <c r="GTZ25" s="144"/>
      <c r="GUA25" s="145"/>
      <c r="GUB25" s="144"/>
      <c r="GUC25" s="145"/>
      <c r="GUD25" s="144"/>
      <c r="GUE25" s="145"/>
      <c r="GUF25" s="144"/>
      <c r="GUG25" s="145"/>
      <c r="GUH25" s="144"/>
      <c r="GUI25" s="145"/>
      <c r="GUJ25" s="144"/>
      <c r="GUK25" s="145"/>
      <c r="GUL25" s="144"/>
      <c r="GUM25" s="145"/>
      <c r="GUN25" s="144"/>
      <c r="GUO25" s="145"/>
      <c r="GUP25" s="144"/>
      <c r="GUQ25" s="145"/>
      <c r="GUR25" s="144"/>
      <c r="GUS25" s="145"/>
      <c r="GUT25" s="144"/>
      <c r="GUU25" s="145"/>
      <c r="GUV25" s="144"/>
      <c r="GUW25" s="145"/>
      <c r="GUX25" s="144"/>
      <c r="GUY25" s="145"/>
      <c r="GUZ25" s="144"/>
      <c r="GVA25" s="145"/>
      <c r="GVB25" s="144"/>
      <c r="GVC25" s="145"/>
      <c r="GVD25" s="144"/>
      <c r="GVE25" s="145"/>
      <c r="GVF25" s="144"/>
      <c r="GVG25" s="145"/>
      <c r="GVH25" s="144"/>
      <c r="GVI25" s="145"/>
      <c r="GVJ25" s="144"/>
      <c r="GVK25" s="145"/>
      <c r="GVL25" s="144"/>
      <c r="GVM25" s="145"/>
      <c r="GVN25" s="144"/>
      <c r="GVO25" s="145"/>
      <c r="GVP25" s="144"/>
      <c r="GVQ25" s="145"/>
      <c r="GVR25" s="144"/>
      <c r="GVS25" s="145"/>
      <c r="GVT25" s="144"/>
      <c r="GVU25" s="145"/>
      <c r="GVV25" s="144"/>
      <c r="GVW25" s="145"/>
      <c r="GVX25" s="144"/>
      <c r="GVY25" s="145"/>
      <c r="GVZ25" s="144"/>
      <c r="GWA25" s="145"/>
      <c r="GWB25" s="144"/>
      <c r="GWC25" s="145"/>
      <c r="GWD25" s="144"/>
      <c r="GWE25" s="145"/>
      <c r="GWF25" s="144"/>
      <c r="GWG25" s="145"/>
      <c r="GWH25" s="144"/>
      <c r="GWI25" s="145"/>
      <c r="GWJ25" s="144"/>
      <c r="GWK25" s="145"/>
      <c r="GWL25" s="144"/>
      <c r="GWM25" s="145"/>
      <c r="GWN25" s="144"/>
      <c r="GWO25" s="145"/>
      <c r="GWP25" s="144"/>
      <c r="GWQ25" s="145"/>
      <c r="GWR25" s="144"/>
      <c r="GWS25" s="145"/>
      <c r="GWT25" s="144"/>
      <c r="GWU25" s="145"/>
      <c r="GWV25" s="144"/>
      <c r="GWW25" s="145"/>
      <c r="GWX25" s="144"/>
      <c r="GWY25" s="145"/>
      <c r="GWZ25" s="144"/>
      <c r="GXA25" s="145"/>
      <c r="GXB25" s="144"/>
      <c r="GXC25" s="145"/>
      <c r="GXD25" s="144"/>
      <c r="GXE25" s="145"/>
      <c r="GXF25" s="144"/>
      <c r="GXG25" s="145"/>
      <c r="GXH25" s="144"/>
      <c r="GXI25" s="145"/>
      <c r="GXJ25" s="144"/>
      <c r="GXK25" s="145"/>
      <c r="GXL25" s="144"/>
      <c r="GXM25" s="145"/>
      <c r="GXN25" s="144"/>
      <c r="GXO25" s="145"/>
      <c r="GXP25" s="144"/>
      <c r="GXQ25" s="145"/>
      <c r="GXR25" s="144"/>
      <c r="GXS25" s="145"/>
      <c r="GXT25" s="144"/>
      <c r="GXU25" s="145"/>
      <c r="GXV25" s="144"/>
      <c r="GXW25" s="145"/>
      <c r="GXX25" s="144"/>
      <c r="GXY25" s="145"/>
      <c r="GXZ25" s="144"/>
      <c r="GYA25" s="145"/>
      <c r="GYB25" s="144"/>
      <c r="GYC25" s="145"/>
      <c r="GYD25" s="144"/>
      <c r="GYE25" s="145"/>
      <c r="GYF25" s="144"/>
      <c r="GYG25" s="145"/>
      <c r="GYH25" s="144"/>
      <c r="GYI25" s="145"/>
      <c r="GYJ25" s="144"/>
      <c r="GYK25" s="145"/>
      <c r="GYL25" s="144"/>
      <c r="GYM25" s="145"/>
      <c r="GYN25" s="144"/>
      <c r="GYO25" s="145"/>
      <c r="GYP25" s="144"/>
      <c r="GYQ25" s="145"/>
      <c r="GYR25" s="144"/>
      <c r="GYS25" s="145"/>
      <c r="GYT25" s="144"/>
      <c r="GYU25" s="145"/>
      <c r="GYV25" s="144"/>
      <c r="GYW25" s="145"/>
      <c r="GYX25" s="144"/>
      <c r="GYY25" s="145"/>
      <c r="GYZ25" s="144"/>
      <c r="GZA25" s="145"/>
      <c r="GZB25" s="144"/>
      <c r="GZC25" s="145"/>
      <c r="GZD25" s="144"/>
      <c r="GZE25" s="145"/>
      <c r="GZF25" s="144"/>
      <c r="GZG25" s="145"/>
      <c r="GZH25" s="144"/>
      <c r="GZI25" s="145"/>
      <c r="GZJ25" s="144"/>
      <c r="GZK25" s="145"/>
      <c r="GZL25" s="144"/>
      <c r="GZM25" s="145"/>
      <c r="GZN25" s="144"/>
      <c r="GZO25" s="145"/>
      <c r="GZP25" s="144"/>
      <c r="GZQ25" s="145"/>
      <c r="GZR25" s="144"/>
      <c r="GZS25" s="145"/>
      <c r="GZT25" s="144"/>
      <c r="GZU25" s="145"/>
      <c r="GZV25" s="144"/>
      <c r="GZW25" s="145"/>
      <c r="GZX25" s="144"/>
      <c r="GZY25" s="145"/>
      <c r="GZZ25" s="144"/>
      <c r="HAA25" s="145"/>
      <c r="HAB25" s="144"/>
      <c r="HAC25" s="145"/>
      <c r="HAD25" s="144"/>
      <c r="HAE25" s="145"/>
      <c r="HAF25" s="144"/>
      <c r="HAG25" s="145"/>
      <c r="HAH25" s="144"/>
      <c r="HAI25" s="145"/>
      <c r="HAJ25" s="144"/>
      <c r="HAK25" s="145"/>
      <c r="HAL25" s="144"/>
      <c r="HAM25" s="145"/>
      <c r="HAN25" s="144"/>
      <c r="HAO25" s="145"/>
      <c r="HAP25" s="144"/>
      <c r="HAQ25" s="145"/>
      <c r="HAR25" s="144"/>
      <c r="HAS25" s="145"/>
      <c r="HAT25" s="144"/>
      <c r="HAU25" s="145"/>
      <c r="HAV25" s="144"/>
      <c r="HAW25" s="145"/>
      <c r="HAX25" s="144"/>
      <c r="HAY25" s="145"/>
      <c r="HAZ25" s="144"/>
      <c r="HBA25" s="145"/>
      <c r="HBB25" s="144"/>
      <c r="HBC25" s="145"/>
      <c r="HBD25" s="144"/>
      <c r="HBE25" s="145"/>
      <c r="HBF25" s="144"/>
      <c r="HBG25" s="145"/>
      <c r="HBH25" s="144"/>
      <c r="HBI25" s="145"/>
      <c r="HBJ25" s="144"/>
      <c r="HBK25" s="145"/>
      <c r="HBL25" s="144"/>
      <c r="HBM25" s="145"/>
      <c r="HBN25" s="144"/>
      <c r="HBO25" s="145"/>
      <c r="HBP25" s="144"/>
      <c r="HBQ25" s="145"/>
      <c r="HBR25" s="144"/>
      <c r="HBS25" s="145"/>
      <c r="HBT25" s="144"/>
      <c r="HBU25" s="145"/>
      <c r="HBV25" s="144"/>
      <c r="HBW25" s="145"/>
      <c r="HBX25" s="144"/>
      <c r="HBY25" s="145"/>
      <c r="HBZ25" s="144"/>
      <c r="HCA25" s="145"/>
      <c r="HCB25" s="144"/>
      <c r="HCC25" s="145"/>
      <c r="HCD25" s="144"/>
      <c r="HCE25" s="145"/>
      <c r="HCF25" s="144"/>
      <c r="HCG25" s="145"/>
      <c r="HCH25" s="144"/>
      <c r="HCI25" s="145"/>
      <c r="HCJ25" s="144"/>
      <c r="HCK25" s="145"/>
      <c r="HCL25" s="144"/>
      <c r="HCM25" s="145"/>
      <c r="HCN25" s="144"/>
      <c r="HCO25" s="145"/>
      <c r="HCP25" s="144"/>
      <c r="HCQ25" s="145"/>
      <c r="HCR25" s="144"/>
      <c r="HCS25" s="145"/>
      <c r="HCT25" s="144"/>
      <c r="HCU25" s="145"/>
      <c r="HCV25" s="144"/>
      <c r="HCW25" s="145"/>
      <c r="HCX25" s="144"/>
      <c r="HCY25" s="145"/>
      <c r="HCZ25" s="144"/>
      <c r="HDA25" s="145"/>
      <c r="HDB25" s="144"/>
      <c r="HDC25" s="145"/>
      <c r="HDD25" s="144"/>
      <c r="HDE25" s="145"/>
      <c r="HDF25" s="144"/>
      <c r="HDG25" s="145"/>
      <c r="HDH25" s="144"/>
      <c r="HDI25" s="145"/>
      <c r="HDJ25" s="144"/>
      <c r="HDK25" s="145"/>
      <c r="HDL25" s="144"/>
      <c r="HDM25" s="145"/>
      <c r="HDN25" s="144"/>
      <c r="HDO25" s="145"/>
      <c r="HDP25" s="144"/>
      <c r="HDQ25" s="145"/>
      <c r="HDR25" s="144"/>
      <c r="HDS25" s="145"/>
      <c r="HDT25" s="144"/>
      <c r="HDU25" s="145"/>
      <c r="HDV25" s="144"/>
      <c r="HDW25" s="145"/>
      <c r="HDX25" s="144"/>
      <c r="HDY25" s="145"/>
      <c r="HDZ25" s="144"/>
      <c r="HEA25" s="145"/>
      <c r="HEB25" s="144"/>
      <c r="HEC25" s="145"/>
      <c r="HED25" s="144"/>
      <c r="HEE25" s="145"/>
      <c r="HEF25" s="144"/>
      <c r="HEG25" s="145"/>
      <c r="HEH25" s="144"/>
      <c r="HEI25" s="145"/>
      <c r="HEJ25" s="144"/>
      <c r="HEK25" s="145"/>
      <c r="HEL25" s="144"/>
      <c r="HEM25" s="145"/>
      <c r="HEN25" s="144"/>
      <c r="HEO25" s="145"/>
      <c r="HEP25" s="144"/>
      <c r="HEQ25" s="145"/>
      <c r="HER25" s="144"/>
      <c r="HES25" s="145"/>
      <c r="HET25" s="144"/>
      <c r="HEU25" s="145"/>
      <c r="HEV25" s="144"/>
      <c r="HEW25" s="145"/>
      <c r="HEX25" s="144"/>
      <c r="HEY25" s="145"/>
      <c r="HEZ25" s="144"/>
      <c r="HFA25" s="145"/>
      <c r="HFB25" s="144"/>
      <c r="HFC25" s="145"/>
      <c r="HFD25" s="144"/>
      <c r="HFE25" s="145"/>
      <c r="HFF25" s="144"/>
      <c r="HFG25" s="145"/>
      <c r="HFH25" s="144"/>
      <c r="HFI25" s="145"/>
      <c r="HFJ25" s="144"/>
      <c r="HFK25" s="145"/>
      <c r="HFL25" s="144"/>
      <c r="HFM25" s="145"/>
      <c r="HFN25" s="144"/>
      <c r="HFO25" s="145"/>
      <c r="HFP25" s="144"/>
      <c r="HFQ25" s="145"/>
      <c r="HFR25" s="144"/>
      <c r="HFS25" s="145"/>
      <c r="HFT25" s="144"/>
      <c r="HFU25" s="145"/>
      <c r="HFV25" s="144"/>
      <c r="HFW25" s="145"/>
      <c r="HFX25" s="144"/>
      <c r="HFY25" s="145"/>
      <c r="HFZ25" s="144"/>
      <c r="HGA25" s="145"/>
      <c r="HGB25" s="144"/>
      <c r="HGC25" s="145"/>
      <c r="HGD25" s="144"/>
      <c r="HGE25" s="145"/>
      <c r="HGF25" s="144"/>
      <c r="HGG25" s="145"/>
      <c r="HGH25" s="144"/>
      <c r="HGI25" s="145"/>
      <c r="HGJ25" s="144"/>
      <c r="HGK25" s="145"/>
      <c r="HGL25" s="144"/>
      <c r="HGM25" s="145"/>
      <c r="HGN25" s="144"/>
      <c r="HGO25" s="145"/>
      <c r="HGP25" s="144"/>
      <c r="HGQ25" s="145"/>
      <c r="HGR25" s="144"/>
      <c r="HGS25" s="145"/>
      <c r="HGT25" s="144"/>
      <c r="HGU25" s="145"/>
      <c r="HGV25" s="144"/>
      <c r="HGW25" s="145"/>
      <c r="HGX25" s="144"/>
      <c r="HGY25" s="145"/>
      <c r="HGZ25" s="144"/>
      <c r="HHA25" s="145"/>
      <c r="HHB25" s="144"/>
      <c r="HHC25" s="145"/>
      <c r="HHD25" s="144"/>
      <c r="HHE25" s="145"/>
      <c r="HHF25" s="144"/>
      <c r="HHG25" s="145"/>
      <c r="HHH25" s="144"/>
      <c r="HHI25" s="145"/>
      <c r="HHJ25" s="144"/>
      <c r="HHK25" s="145"/>
      <c r="HHL25" s="144"/>
      <c r="HHM25" s="145"/>
      <c r="HHN25" s="144"/>
      <c r="HHO25" s="145"/>
      <c r="HHP25" s="144"/>
      <c r="HHQ25" s="145"/>
      <c r="HHR25" s="144"/>
      <c r="HHS25" s="145"/>
      <c r="HHT25" s="144"/>
      <c r="HHU25" s="145"/>
      <c r="HHV25" s="144"/>
      <c r="HHW25" s="145"/>
      <c r="HHX25" s="144"/>
      <c r="HHY25" s="145"/>
      <c r="HHZ25" s="144"/>
      <c r="HIA25" s="145"/>
      <c r="HIB25" s="144"/>
      <c r="HIC25" s="145"/>
      <c r="HID25" s="144"/>
      <c r="HIE25" s="145"/>
      <c r="HIF25" s="144"/>
      <c r="HIG25" s="145"/>
      <c r="HIH25" s="144"/>
      <c r="HII25" s="145"/>
      <c r="HIJ25" s="144"/>
      <c r="HIK25" s="145"/>
      <c r="HIL25" s="144"/>
      <c r="HIM25" s="145"/>
      <c r="HIN25" s="144"/>
      <c r="HIO25" s="145"/>
      <c r="HIP25" s="144"/>
      <c r="HIQ25" s="145"/>
      <c r="HIR25" s="144"/>
      <c r="HIS25" s="145"/>
      <c r="HIT25" s="144"/>
      <c r="HIU25" s="145"/>
      <c r="HIV25" s="144"/>
      <c r="HIW25" s="145"/>
      <c r="HIX25" s="144"/>
      <c r="HIY25" s="145"/>
      <c r="HIZ25" s="144"/>
      <c r="HJA25" s="145"/>
      <c r="HJB25" s="144"/>
      <c r="HJC25" s="145"/>
      <c r="HJD25" s="144"/>
      <c r="HJE25" s="145"/>
      <c r="HJF25" s="144"/>
      <c r="HJG25" s="145"/>
      <c r="HJH25" s="144"/>
      <c r="HJI25" s="145"/>
      <c r="HJJ25" s="144"/>
      <c r="HJK25" s="145"/>
      <c r="HJL25" s="144"/>
      <c r="HJM25" s="145"/>
      <c r="HJN25" s="144"/>
      <c r="HJO25" s="145"/>
      <c r="HJP25" s="144"/>
      <c r="HJQ25" s="145"/>
      <c r="HJR25" s="144"/>
      <c r="HJS25" s="145"/>
      <c r="HJT25" s="144"/>
      <c r="HJU25" s="145"/>
      <c r="HJV25" s="144"/>
      <c r="HJW25" s="145"/>
      <c r="HJX25" s="144"/>
      <c r="HJY25" s="145"/>
      <c r="HJZ25" s="144"/>
      <c r="HKA25" s="145"/>
      <c r="HKB25" s="144"/>
      <c r="HKC25" s="145"/>
      <c r="HKD25" s="144"/>
      <c r="HKE25" s="145"/>
      <c r="HKF25" s="144"/>
      <c r="HKG25" s="145"/>
      <c r="HKH25" s="144"/>
      <c r="HKI25" s="145"/>
      <c r="HKJ25" s="144"/>
      <c r="HKK25" s="145"/>
      <c r="HKL25" s="144"/>
      <c r="HKM25" s="145"/>
      <c r="HKN25" s="144"/>
      <c r="HKO25" s="145"/>
      <c r="HKP25" s="144"/>
      <c r="HKQ25" s="145"/>
      <c r="HKR25" s="144"/>
      <c r="HKS25" s="145"/>
      <c r="HKT25" s="144"/>
      <c r="HKU25" s="145"/>
      <c r="HKV25" s="144"/>
      <c r="HKW25" s="145"/>
      <c r="HKX25" s="144"/>
      <c r="HKY25" s="145"/>
      <c r="HKZ25" s="144"/>
      <c r="HLA25" s="145"/>
      <c r="HLB25" s="144"/>
      <c r="HLC25" s="145"/>
      <c r="HLD25" s="144"/>
      <c r="HLE25" s="145"/>
      <c r="HLF25" s="144"/>
      <c r="HLG25" s="145"/>
      <c r="HLH25" s="144"/>
      <c r="HLI25" s="145"/>
      <c r="HLJ25" s="144"/>
      <c r="HLK25" s="145"/>
      <c r="HLL25" s="144"/>
      <c r="HLM25" s="145"/>
      <c r="HLN25" s="144"/>
      <c r="HLO25" s="145"/>
      <c r="HLP25" s="144"/>
      <c r="HLQ25" s="145"/>
      <c r="HLR25" s="144"/>
      <c r="HLS25" s="145"/>
      <c r="HLT25" s="144"/>
      <c r="HLU25" s="145"/>
      <c r="HLV25" s="144"/>
      <c r="HLW25" s="145"/>
      <c r="HLX25" s="144"/>
      <c r="HLY25" s="145"/>
      <c r="HLZ25" s="144"/>
      <c r="HMA25" s="145"/>
      <c r="HMB25" s="144"/>
      <c r="HMC25" s="145"/>
      <c r="HMD25" s="144"/>
      <c r="HME25" s="145"/>
      <c r="HMF25" s="144"/>
      <c r="HMG25" s="145"/>
      <c r="HMH25" s="144"/>
      <c r="HMI25" s="145"/>
      <c r="HMJ25" s="144"/>
      <c r="HMK25" s="145"/>
      <c r="HML25" s="144"/>
      <c r="HMM25" s="145"/>
      <c r="HMN25" s="144"/>
      <c r="HMO25" s="145"/>
      <c r="HMP25" s="144"/>
      <c r="HMQ25" s="145"/>
      <c r="HMR25" s="144"/>
      <c r="HMS25" s="145"/>
      <c r="HMT25" s="144"/>
      <c r="HMU25" s="145"/>
      <c r="HMV25" s="144"/>
      <c r="HMW25" s="145"/>
      <c r="HMX25" s="144"/>
      <c r="HMY25" s="145"/>
      <c r="HMZ25" s="144"/>
      <c r="HNA25" s="145"/>
      <c r="HNB25" s="144"/>
      <c r="HNC25" s="145"/>
      <c r="HND25" s="144"/>
      <c r="HNE25" s="145"/>
      <c r="HNF25" s="144"/>
      <c r="HNG25" s="145"/>
      <c r="HNH25" s="144"/>
      <c r="HNI25" s="145"/>
      <c r="HNJ25" s="144"/>
      <c r="HNK25" s="145"/>
      <c r="HNL25" s="144"/>
      <c r="HNM25" s="145"/>
      <c r="HNN25" s="144"/>
      <c r="HNO25" s="145"/>
      <c r="HNP25" s="144"/>
      <c r="HNQ25" s="145"/>
      <c r="HNR25" s="144"/>
      <c r="HNS25" s="145"/>
      <c r="HNT25" s="144"/>
      <c r="HNU25" s="145"/>
      <c r="HNV25" s="144"/>
      <c r="HNW25" s="145"/>
      <c r="HNX25" s="144"/>
      <c r="HNY25" s="145"/>
      <c r="HNZ25" s="144"/>
      <c r="HOA25" s="145"/>
      <c r="HOB25" s="144"/>
      <c r="HOC25" s="145"/>
      <c r="HOD25" s="144"/>
      <c r="HOE25" s="145"/>
      <c r="HOF25" s="144"/>
      <c r="HOG25" s="145"/>
      <c r="HOH25" s="144"/>
      <c r="HOI25" s="145"/>
      <c r="HOJ25" s="144"/>
      <c r="HOK25" s="145"/>
      <c r="HOL25" s="144"/>
      <c r="HOM25" s="145"/>
      <c r="HON25" s="144"/>
      <c r="HOO25" s="145"/>
      <c r="HOP25" s="144"/>
      <c r="HOQ25" s="145"/>
      <c r="HOR25" s="144"/>
      <c r="HOS25" s="145"/>
      <c r="HOT25" s="144"/>
      <c r="HOU25" s="145"/>
      <c r="HOV25" s="144"/>
      <c r="HOW25" s="145"/>
      <c r="HOX25" s="144"/>
      <c r="HOY25" s="145"/>
      <c r="HOZ25" s="144"/>
      <c r="HPA25" s="145"/>
      <c r="HPB25" s="144"/>
      <c r="HPC25" s="145"/>
      <c r="HPD25" s="144"/>
      <c r="HPE25" s="145"/>
      <c r="HPF25" s="144"/>
      <c r="HPG25" s="145"/>
      <c r="HPH25" s="144"/>
      <c r="HPI25" s="145"/>
      <c r="HPJ25" s="144"/>
      <c r="HPK25" s="145"/>
      <c r="HPL25" s="144"/>
      <c r="HPM25" s="145"/>
      <c r="HPN25" s="144"/>
      <c r="HPO25" s="145"/>
      <c r="HPP25" s="144"/>
      <c r="HPQ25" s="145"/>
      <c r="HPR25" s="144"/>
      <c r="HPS25" s="145"/>
      <c r="HPT25" s="144"/>
      <c r="HPU25" s="145"/>
      <c r="HPV25" s="144"/>
      <c r="HPW25" s="145"/>
      <c r="HPX25" s="144"/>
      <c r="HPY25" s="145"/>
      <c r="HPZ25" s="144"/>
      <c r="HQA25" s="145"/>
      <c r="HQB25" s="144"/>
      <c r="HQC25" s="145"/>
      <c r="HQD25" s="144"/>
      <c r="HQE25" s="145"/>
      <c r="HQF25" s="144"/>
      <c r="HQG25" s="145"/>
      <c r="HQH25" s="144"/>
      <c r="HQI25" s="145"/>
      <c r="HQJ25" s="144"/>
      <c r="HQK25" s="145"/>
      <c r="HQL25" s="144"/>
      <c r="HQM25" s="145"/>
      <c r="HQN25" s="144"/>
      <c r="HQO25" s="145"/>
      <c r="HQP25" s="144"/>
      <c r="HQQ25" s="145"/>
      <c r="HQR25" s="144"/>
      <c r="HQS25" s="145"/>
      <c r="HQT25" s="144"/>
      <c r="HQU25" s="145"/>
      <c r="HQV25" s="144"/>
      <c r="HQW25" s="145"/>
      <c r="HQX25" s="144"/>
      <c r="HQY25" s="145"/>
      <c r="HQZ25" s="144"/>
      <c r="HRA25" s="145"/>
      <c r="HRB25" s="144"/>
      <c r="HRC25" s="145"/>
      <c r="HRD25" s="144"/>
      <c r="HRE25" s="145"/>
      <c r="HRF25" s="144"/>
      <c r="HRG25" s="145"/>
      <c r="HRH25" s="144"/>
      <c r="HRI25" s="145"/>
      <c r="HRJ25" s="144"/>
      <c r="HRK25" s="145"/>
      <c r="HRL25" s="144"/>
      <c r="HRM25" s="145"/>
      <c r="HRN25" s="144"/>
      <c r="HRO25" s="145"/>
      <c r="HRP25" s="144"/>
      <c r="HRQ25" s="145"/>
      <c r="HRR25" s="144"/>
      <c r="HRS25" s="145"/>
      <c r="HRT25" s="144"/>
      <c r="HRU25" s="145"/>
      <c r="HRV25" s="144"/>
      <c r="HRW25" s="145"/>
      <c r="HRX25" s="144"/>
      <c r="HRY25" s="145"/>
      <c r="HRZ25" s="144"/>
      <c r="HSA25" s="145"/>
      <c r="HSB25" s="144"/>
      <c r="HSC25" s="145"/>
      <c r="HSD25" s="144"/>
      <c r="HSE25" s="145"/>
      <c r="HSF25" s="144"/>
      <c r="HSG25" s="145"/>
      <c r="HSH25" s="144"/>
      <c r="HSI25" s="145"/>
      <c r="HSJ25" s="144"/>
      <c r="HSK25" s="145"/>
      <c r="HSL25" s="144"/>
      <c r="HSM25" s="145"/>
      <c r="HSN25" s="144"/>
      <c r="HSO25" s="145"/>
      <c r="HSP25" s="144"/>
      <c r="HSQ25" s="145"/>
      <c r="HSR25" s="144"/>
      <c r="HSS25" s="145"/>
      <c r="HST25" s="144"/>
      <c r="HSU25" s="145"/>
      <c r="HSV25" s="144"/>
      <c r="HSW25" s="145"/>
      <c r="HSX25" s="144"/>
      <c r="HSY25" s="145"/>
      <c r="HSZ25" s="144"/>
      <c r="HTA25" s="145"/>
      <c r="HTB25" s="144"/>
      <c r="HTC25" s="145"/>
      <c r="HTD25" s="144"/>
      <c r="HTE25" s="145"/>
      <c r="HTF25" s="144"/>
      <c r="HTG25" s="145"/>
      <c r="HTH25" s="144"/>
      <c r="HTI25" s="145"/>
      <c r="HTJ25" s="144"/>
      <c r="HTK25" s="145"/>
      <c r="HTL25" s="144"/>
      <c r="HTM25" s="145"/>
      <c r="HTN25" s="144"/>
      <c r="HTO25" s="145"/>
      <c r="HTP25" s="144"/>
      <c r="HTQ25" s="145"/>
      <c r="HTR25" s="144"/>
      <c r="HTS25" s="145"/>
      <c r="HTT25" s="144"/>
      <c r="HTU25" s="145"/>
      <c r="HTV25" s="144"/>
      <c r="HTW25" s="145"/>
      <c r="HTX25" s="144"/>
      <c r="HTY25" s="145"/>
      <c r="HTZ25" s="144"/>
      <c r="HUA25" s="145"/>
      <c r="HUB25" s="144"/>
      <c r="HUC25" s="145"/>
      <c r="HUD25" s="144"/>
      <c r="HUE25" s="145"/>
      <c r="HUF25" s="144"/>
      <c r="HUG25" s="145"/>
      <c r="HUH25" s="144"/>
      <c r="HUI25" s="145"/>
      <c r="HUJ25" s="144"/>
      <c r="HUK25" s="145"/>
      <c r="HUL25" s="144"/>
      <c r="HUM25" s="145"/>
      <c r="HUN25" s="144"/>
      <c r="HUO25" s="145"/>
      <c r="HUP25" s="144"/>
      <c r="HUQ25" s="145"/>
      <c r="HUR25" s="144"/>
      <c r="HUS25" s="145"/>
      <c r="HUT25" s="144"/>
      <c r="HUU25" s="145"/>
      <c r="HUV25" s="144"/>
      <c r="HUW25" s="145"/>
      <c r="HUX25" s="144"/>
      <c r="HUY25" s="145"/>
      <c r="HUZ25" s="144"/>
      <c r="HVA25" s="145"/>
      <c r="HVB25" s="144"/>
      <c r="HVC25" s="145"/>
      <c r="HVD25" s="144"/>
      <c r="HVE25" s="145"/>
      <c r="HVF25" s="144"/>
      <c r="HVG25" s="145"/>
      <c r="HVH25" s="144"/>
      <c r="HVI25" s="145"/>
      <c r="HVJ25" s="144"/>
      <c r="HVK25" s="145"/>
      <c r="HVL25" s="144"/>
      <c r="HVM25" s="145"/>
      <c r="HVN25" s="144"/>
      <c r="HVO25" s="145"/>
      <c r="HVP25" s="144"/>
      <c r="HVQ25" s="145"/>
      <c r="HVR25" s="144"/>
      <c r="HVS25" s="145"/>
      <c r="HVT25" s="144"/>
      <c r="HVU25" s="145"/>
      <c r="HVV25" s="144"/>
      <c r="HVW25" s="145"/>
      <c r="HVX25" s="144"/>
      <c r="HVY25" s="145"/>
      <c r="HVZ25" s="144"/>
      <c r="HWA25" s="145"/>
      <c r="HWB25" s="144"/>
      <c r="HWC25" s="145"/>
      <c r="HWD25" s="144"/>
      <c r="HWE25" s="145"/>
      <c r="HWF25" s="144"/>
      <c r="HWG25" s="145"/>
      <c r="HWH25" s="144"/>
      <c r="HWI25" s="145"/>
      <c r="HWJ25" s="144"/>
      <c r="HWK25" s="145"/>
      <c r="HWL25" s="144"/>
      <c r="HWM25" s="145"/>
      <c r="HWN25" s="144"/>
      <c r="HWO25" s="145"/>
      <c r="HWP25" s="144"/>
      <c r="HWQ25" s="145"/>
      <c r="HWR25" s="144"/>
      <c r="HWS25" s="145"/>
      <c r="HWT25" s="144"/>
      <c r="HWU25" s="145"/>
      <c r="HWV25" s="144"/>
      <c r="HWW25" s="145"/>
      <c r="HWX25" s="144"/>
      <c r="HWY25" s="145"/>
      <c r="HWZ25" s="144"/>
      <c r="HXA25" s="145"/>
      <c r="HXB25" s="144"/>
      <c r="HXC25" s="145"/>
      <c r="HXD25" s="144"/>
      <c r="HXE25" s="145"/>
      <c r="HXF25" s="144"/>
      <c r="HXG25" s="145"/>
      <c r="HXH25" s="144"/>
      <c r="HXI25" s="145"/>
      <c r="HXJ25" s="144"/>
      <c r="HXK25" s="145"/>
      <c r="HXL25" s="144"/>
      <c r="HXM25" s="145"/>
      <c r="HXN25" s="144"/>
      <c r="HXO25" s="145"/>
      <c r="HXP25" s="144"/>
      <c r="HXQ25" s="145"/>
      <c r="HXR25" s="144"/>
      <c r="HXS25" s="145"/>
      <c r="HXT25" s="144"/>
      <c r="HXU25" s="145"/>
      <c r="HXV25" s="144"/>
      <c r="HXW25" s="145"/>
      <c r="HXX25" s="144"/>
      <c r="HXY25" s="145"/>
      <c r="HXZ25" s="144"/>
      <c r="HYA25" s="145"/>
      <c r="HYB25" s="144"/>
      <c r="HYC25" s="145"/>
      <c r="HYD25" s="144"/>
      <c r="HYE25" s="145"/>
      <c r="HYF25" s="144"/>
      <c r="HYG25" s="145"/>
      <c r="HYH25" s="144"/>
      <c r="HYI25" s="145"/>
      <c r="HYJ25" s="144"/>
      <c r="HYK25" s="145"/>
      <c r="HYL25" s="144"/>
      <c r="HYM25" s="145"/>
      <c r="HYN25" s="144"/>
      <c r="HYO25" s="145"/>
      <c r="HYP25" s="144"/>
      <c r="HYQ25" s="145"/>
      <c r="HYR25" s="144"/>
      <c r="HYS25" s="145"/>
      <c r="HYT25" s="144"/>
      <c r="HYU25" s="145"/>
      <c r="HYV25" s="144"/>
      <c r="HYW25" s="145"/>
      <c r="HYX25" s="144"/>
      <c r="HYY25" s="145"/>
      <c r="HYZ25" s="144"/>
      <c r="HZA25" s="145"/>
      <c r="HZB25" s="144"/>
      <c r="HZC25" s="145"/>
      <c r="HZD25" s="144"/>
      <c r="HZE25" s="145"/>
      <c r="HZF25" s="144"/>
      <c r="HZG25" s="145"/>
      <c r="HZH25" s="144"/>
      <c r="HZI25" s="145"/>
      <c r="HZJ25" s="144"/>
      <c r="HZK25" s="145"/>
      <c r="HZL25" s="144"/>
      <c r="HZM25" s="145"/>
      <c r="HZN25" s="144"/>
      <c r="HZO25" s="145"/>
      <c r="HZP25" s="144"/>
      <c r="HZQ25" s="145"/>
      <c r="HZR25" s="144"/>
      <c r="HZS25" s="145"/>
      <c r="HZT25" s="144"/>
      <c r="HZU25" s="145"/>
      <c r="HZV25" s="144"/>
      <c r="HZW25" s="145"/>
      <c r="HZX25" s="144"/>
      <c r="HZY25" s="145"/>
      <c r="HZZ25" s="144"/>
      <c r="IAA25" s="145"/>
      <c r="IAB25" s="144"/>
      <c r="IAC25" s="145"/>
      <c r="IAD25" s="144"/>
      <c r="IAE25" s="145"/>
      <c r="IAF25" s="144"/>
      <c r="IAG25" s="145"/>
      <c r="IAH25" s="144"/>
      <c r="IAI25" s="145"/>
      <c r="IAJ25" s="144"/>
      <c r="IAK25" s="145"/>
      <c r="IAL25" s="144"/>
      <c r="IAM25" s="145"/>
      <c r="IAN25" s="144"/>
      <c r="IAO25" s="145"/>
      <c r="IAP25" s="144"/>
      <c r="IAQ25" s="145"/>
      <c r="IAR25" s="144"/>
      <c r="IAS25" s="145"/>
      <c r="IAT25" s="144"/>
      <c r="IAU25" s="145"/>
      <c r="IAV25" s="144"/>
      <c r="IAW25" s="145"/>
      <c r="IAX25" s="144"/>
      <c r="IAY25" s="145"/>
      <c r="IAZ25" s="144"/>
      <c r="IBA25" s="145"/>
      <c r="IBB25" s="144"/>
      <c r="IBC25" s="145"/>
      <c r="IBD25" s="144"/>
      <c r="IBE25" s="145"/>
      <c r="IBF25" s="144"/>
      <c r="IBG25" s="145"/>
      <c r="IBH25" s="144"/>
      <c r="IBI25" s="145"/>
      <c r="IBJ25" s="144"/>
      <c r="IBK25" s="145"/>
      <c r="IBL25" s="144"/>
      <c r="IBM25" s="145"/>
      <c r="IBN25" s="144"/>
      <c r="IBO25" s="145"/>
      <c r="IBP25" s="144"/>
      <c r="IBQ25" s="145"/>
      <c r="IBR25" s="144"/>
      <c r="IBS25" s="145"/>
      <c r="IBT25" s="144"/>
      <c r="IBU25" s="145"/>
      <c r="IBV25" s="144"/>
      <c r="IBW25" s="145"/>
      <c r="IBX25" s="144"/>
      <c r="IBY25" s="145"/>
      <c r="IBZ25" s="144"/>
      <c r="ICA25" s="145"/>
      <c r="ICB25" s="144"/>
      <c r="ICC25" s="145"/>
      <c r="ICD25" s="144"/>
      <c r="ICE25" s="145"/>
      <c r="ICF25" s="144"/>
      <c r="ICG25" s="145"/>
      <c r="ICH25" s="144"/>
      <c r="ICI25" s="145"/>
      <c r="ICJ25" s="144"/>
      <c r="ICK25" s="145"/>
      <c r="ICL25" s="144"/>
      <c r="ICM25" s="145"/>
      <c r="ICN25" s="144"/>
      <c r="ICO25" s="145"/>
      <c r="ICP25" s="144"/>
      <c r="ICQ25" s="145"/>
      <c r="ICR25" s="144"/>
      <c r="ICS25" s="145"/>
      <c r="ICT25" s="144"/>
      <c r="ICU25" s="145"/>
      <c r="ICV25" s="144"/>
      <c r="ICW25" s="145"/>
      <c r="ICX25" s="144"/>
      <c r="ICY25" s="145"/>
      <c r="ICZ25" s="144"/>
      <c r="IDA25" s="145"/>
      <c r="IDB25" s="144"/>
      <c r="IDC25" s="145"/>
      <c r="IDD25" s="144"/>
      <c r="IDE25" s="145"/>
      <c r="IDF25" s="144"/>
      <c r="IDG25" s="145"/>
      <c r="IDH25" s="144"/>
      <c r="IDI25" s="145"/>
      <c r="IDJ25" s="144"/>
      <c r="IDK25" s="145"/>
      <c r="IDL25" s="144"/>
      <c r="IDM25" s="145"/>
      <c r="IDN25" s="144"/>
      <c r="IDO25" s="145"/>
      <c r="IDP25" s="144"/>
      <c r="IDQ25" s="145"/>
      <c r="IDR25" s="144"/>
      <c r="IDS25" s="145"/>
      <c r="IDT25" s="144"/>
      <c r="IDU25" s="145"/>
      <c r="IDV25" s="144"/>
      <c r="IDW25" s="145"/>
      <c r="IDX25" s="144"/>
      <c r="IDY25" s="145"/>
      <c r="IDZ25" s="144"/>
      <c r="IEA25" s="145"/>
      <c r="IEB25" s="144"/>
      <c r="IEC25" s="145"/>
      <c r="IED25" s="144"/>
      <c r="IEE25" s="145"/>
      <c r="IEF25" s="144"/>
      <c r="IEG25" s="145"/>
      <c r="IEH25" s="144"/>
      <c r="IEI25" s="145"/>
      <c r="IEJ25" s="144"/>
      <c r="IEK25" s="145"/>
      <c r="IEL25" s="144"/>
      <c r="IEM25" s="145"/>
      <c r="IEN25" s="144"/>
      <c r="IEO25" s="145"/>
      <c r="IEP25" s="144"/>
      <c r="IEQ25" s="145"/>
      <c r="IER25" s="144"/>
      <c r="IES25" s="145"/>
      <c r="IET25" s="144"/>
      <c r="IEU25" s="145"/>
      <c r="IEV25" s="144"/>
      <c r="IEW25" s="145"/>
      <c r="IEX25" s="144"/>
      <c r="IEY25" s="145"/>
      <c r="IEZ25" s="144"/>
      <c r="IFA25" s="145"/>
      <c r="IFB25" s="144"/>
      <c r="IFC25" s="145"/>
      <c r="IFD25" s="144"/>
      <c r="IFE25" s="145"/>
      <c r="IFF25" s="144"/>
      <c r="IFG25" s="145"/>
      <c r="IFH25" s="144"/>
      <c r="IFI25" s="145"/>
      <c r="IFJ25" s="144"/>
      <c r="IFK25" s="145"/>
      <c r="IFL25" s="144"/>
      <c r="IFM25" s="145"/>
      <c r="IFN25" s="144"/>
      <c r="IFO25" s="145"/>
      <c r="IFP25" s="144"/>
      <c r="IFQ25" s="145"/>
      <c r="IFR25" s="144"/>
      <c r="IFS25" s="145"/>
      <c r="IFT25" s="144"/>
      <c r="IFU25" s="145"/>
      <c r="IFV25" s="144"/>
      <c r="IFW25" s="145"/>
      <c r="IFX25" s="144"/>
      <c r="IFY25" s="145"/>
      <c r="IFZ25" s="144"/>
      <c r="IGA25" s="145"/>
      <c r="IGB25" s="144"/>
      <c r="IGC25" s="145"/>
      <c r="IGD25" s="144"/>
      <c r="IGE25" s="145"/>
      <c r="IGF25" s="144"/>
      <c r="IGG25" s="145"/>
      <c r="IGH25" s="144"/>
      <c r="IGI25" s="145"/>
      <c r="IGJ25" s="144"/>
      <c r="IGK25" s="145"/>
      <c r="IGL25" s="144"/>
      <c r="IGM25" s="145"/>
      <c r="IGN25" s="144"/>
      <c r="IGO25" s="145"/>
      <c r="IGP25" s="144"/>
      <c r="IGQ25" s="145"/>
      <c r="IGR25" s="144"/>
      <c r="IGS25" s="145"/>
      <c r="IGT25" s="144"/>
      <c r="IGU25" s="145"/>
      <c r="IGV25" s="144"/>
      <c r="IGW25" s="145"/>
      <c r="IGX25" s="144"/>
      <c r="IGY25" s="145"/>
      <c r="IGZ25" s="144"/>
      <c r="IHA25" s="145"/>
      <c r="IHB25" s="144"/>
      <c r="IHC25" s="145"/>
      <c r="IHD25" s="144"/>
      <c r="IHE25" s="145"/>
      <c r="IHF25" s="144"/>
      <c r="IHG25" s="145"/>
      <c r="IHH25" s="144"/>
      <c r="IHI25" s="145"/>
      <c r="IHJ25" s="144"/>
      <c r="IHK25" s="145"/>
      <c r="IHL25" s="144"/>
      <c r="IHM25" s="145"/>
      <c r="IHN25" s="144"/>
      <c r="IHO25" s="145"/>
      <c r="IHP25" s="144"/>
      <c r="IHQ25" s="145"/>
      <c r="IHR25" s="144"/>
      <c r="IHS25" s="145"/>
      <c r="IHT25" s="144"/>
      <c r="IHU25" s="145"/>
      <c r="IHV25" s="144"/>
      <c r="IHW25" s="145"/>
      <c r="IHX25" s="144"/>
      <c r="IHY25" s="145"/>
      <c r="IHZ25" s="144"/>
      <c r="IIA25" s="145"/>
      <c r="IIB25" s="144"/>
      <c r="IIC25" s="145"/>
      <c r="IID25" s="144"/>
      <c r="IIE25" s="145"/>
      <c r="IIF25" s="144"/>
      <c r="IIG25" s="145"/>
      <c r="IIH25" s="144"/>
      <c r="III25" s="145"/>
      <c r="IIJ25" s="144"/>
      <c r="IIK25" s="145"/>
      <c r="IIL25" s="144"/>
      <c r="IIM25" s="145"/>
      <c r="IIN25" s="144"/>
      <c r="IIO25" s="145"/>
      <c r="IIP25" s="144"/>
      <c r="IIQ25" s="145"/>
      <c r="IIR25" s="144"/>
      <c r="IIS25" s="145"/>
      <c r="IIT25" s="144"/>
      <c r="IIU25" s="145"/>
      <c r="IIV25" s="144"/>
      <c r="IIW25" s="145"/>
      <c r="IIX25" s="144"/>
      <c r="IIY25" s="145"/>
      <c r="IIZ25" s="144"/>
      <c r="IJA25" s="145"/>
      <c r="IJB25" s="144"/>
      <c r="IJC25" s="145"/>
      <c r="IJD25" s="144"/>
      <c r="IJE25" s="145"/>
      <c r="IJF25" s="144"/>
      <c r="IJG25" s="145"/>
      <c r="IJH25" s="144"/>
      <c r="IJI25" s="145"/>
      <c r="IJJ25" s="144"/>
      <c r="IJK25" s="145"/>
      <c r="IJL25" s="144"/>
      <c r="IJM25" s="145"/>
      <c r="IJN25" s="144"/>
      <c r="IJO25" s="145"/>
      <c r="IJP25" s="144"/>
      <c r="IJQ25" s="145"/>
      <c r="IJR25" s="144"/>
      <c r="IJS25" s="145"/>
      <c r="IJT25" s="144"/>
      <c r="IJU25" s="145"/>
      <c r="IJV25" s="144"/>
      <c r="IJW25" s="145"/>
      <c r="IJX25" s="144"/>
      <c r="IJY25" s="145"/>
      <c r="IJZ25" s="144"/>
      <c r="IKA25" s="145"/>
      <c r="IKB25" s="144"/>
      <c r="IKC25" s="145"/>
      <c r="IKD25" s="144"/>
      <c r="IKE25" s="145"/>
      <c r="IKF25" s="144"/>
      <c r="IKG25" s="145"/>
      <c r="IKH25" s="144"/>
      <c r="IKI25" s="145"/>
      <c r="IKJ25" s="144"/>
      <c r="IKK25" s="145"/>
      <c r="IKL25" s="144"/>
      <c r="IKM25" s="145"/>
      <c r="IKN25" s="144"/>
      <c r="IKO25" s="145"/>
      <c r="IKP25" s="144"/>
      <c r="IKQ25" s="145"/>
      <c r="IKR25" s="144"/>
      <c r="IKS25" s="145"/>
      <c r="IKT25" s="144"/>
      <c r="IKU25" s="145"/>
      <c r="IKV25" s="144"/>
      <c r="IKW25" s="145"/>
      <c r="IKX25" s="144"/>
      <c r="IKY25" s="145"/>
      <c r="IKZ25" s="144"/>
      <c r="ILA25" s="145"/>
      <c r="ILB25" s="144"/>
      <c r="ILC25" s="145"/>
      <c r="ILD25" s="144"/>
      <c r="ILE25" s="145"/>
      <c r="ILF25" s="144"/>
      <c r="ILG25" s="145"/>
      <c r="ILH25" s="144"/>
      <c r="ILI25" s="145"/>
      <c r="ILJ25" s="144"/>
      <c r="ILK25" s="145"/>
      <c r="ILL25" s="144"/>
      <c r="ILM25" s="145"/>
      <c r="ILN25" s="144"/>
      <c r="ILO25" s="145"/>
      <c r="ILP25" s="144"/>
      <c r="ILQ25" s="145"/>
      <c r="ILR25" s="144"/>
      <c r="ILS25" s="145"/>
      <c r="ILT25" s="144"/>
      <c r="ILU25" s="145"/>
      <c r="ILV25" s="144"/>
      <c r="ILW25" s="145"/>
      <c r="ILX25" s="144"/>
      <c r="ILY25" s="145"/>
      <c r="ILZ25" s="144"/>
      <c r="IMA25" s="145"/>
      <c r="IMB25" s="144"/>
      <c r="IMC25" s="145"/>
      <c r="IMD25" s="144"/>
      <c r="IME25" s="145"/>
      <c r="IMF25" s="144"/>
      <c r="IMG25" s="145"/>
      <c r="IMH25" s="144"/>
      <c r="IMI25" s="145"/>
      <c r="IMJ25" s="144"/>
      <c r="IMK25" s="145"/>
      <c r="IML25" s="144"/>
      <c r="IMM25" s="145"/>
      <c r="IMN25" s="144"/>
      <c r="IMO25" s="145"/>
      <c r="IMP25" s="144"/>
      <c r="IMQ25" s="145"/>
      <c r="IMR25" s="144"/>
      <c r="IMS25" s="145"/>
      <c r="IMT25" s="144"/>
      <c r="IMU25" s="145"/>
      <c r="IMV25" s="144"/>
      <c r="IMW25" s="145"/>
      <c r="IMX25" s="144"/>
      <c r="IMY25" s="145"/>
      <c r="IMZ25" s="144"/>
      <c r="INA25" s="145"/>
      <c r="INB25" s="144"/>
      <c r="INC25" s="145"/>
      <c r="IND25" s="144"/>
      <c r="INE25" s="145"/>
      <c r="INF25" s="144"/>
      <c r="ING25" s="145"/>
      <c r="INH25" s="144"/>
      <c r="INI25" s="145"/>
      <c r="INJ25" s="144"/>
      <c r="INK25" s="145"/>
      <c r="INL25" s="144"/>
      <c r="INM25" s="145"/>
      <c r="INN25" s="144"/>
      <c r="INO25" s="145"/>
      <c r="INP25" s="144"/>
      <c r="INQ25" s="145"/>
      <c r="INR25" s="144"/>
      <c r="INS25" s="145"/>
      <c r="INT25" s="144"/>
      <c r="INU25" s="145"/>
      <c r="INV25" s="144"/>
      <c r="INW25" s="145"/>
      <c r="INX25" s="144"/>
      <c r="INY25" s="145"/>
      <c r="INZ25" s="144"/>
      <c r="IOA25" s="145"/>
      <c r="IOB25" s="144"/>
      <c r="IOC25" s="145"/>
      <c r="IOD25" s="144"/>
      <c r="IOE25" s="145"/>
      <c r="IOF25" s="144"/>
      <c r="IOG25" s="145"/>
      <c r="IOH25" s="144"/>
      <c r="IOI25" s="145"/>
      <c r="IOJ25" s="144"/>
      <c r="IOK25" s="145"/>
      <c r="IOL25" s="144"/>
      <c r="IOM25" s="145"/>
      <c r="ION25" s="144"/>
      <c r="IOO25" s="145"/>
      <c r="IOP25" s="144"/>
      <c r="IOQ25" s="145"/>
      <c r="IOR25" s="144"/>
      <c r="IOS25" s="145"/>
      <c r="IOT25" s="144"/>
      <c r="IOU25" s="145"/>
      <c r="IOV25" s="144"/>
      <c r="IOW25" s="145"/>
      <c r="IOX25" s="144"/>
      <c r="IOY25" s="145"/>
      <c r="IOZ25" s="144"/>
      <c r="IPA25" s="145"/>
      <c r="IPB25" s="144"/>
      <c r="IPC25" s="145"/>
      <c r="IPD25" s="144"/>
      <c r="IPE25" s="145"/>
      <c r="IPF25" s="144"/>
      <c r="IPG25" s="145"/>
      <c r="IPH25" s="144"/>
      <c r="IPI25" s="145"/>
      <c r="IPJ25" s="144"/>
      <c r="IPK25" s="145"/>
      <c r="IPL25" s="144"/>
      <c r="IPM25" s="145"/>
      <c r="IPN25" s="144"/>
      <c r="IPO25" s="145"/>
      <c r="IPP25" s="144"/>
      <c r="IPQ25" s="145"/>
      <c r="IPR25" s="144"/>
      <c r="IPS25" s="145"/>
      <c r="IPT25" s="144"/>
      <c r="IPU25" s="145"/>
      <c r="IPV25" s="144"/>
      <c r="IPW25" s="145"/>
      <c r="IPX25" s="144"/>
      <c r="IPY25" s="145"/>
      <c r="IPZ25" s="144"/>
      <c r="IQA25" s="145"/>
      <c r="IQB25" s="144"/>
      <c r="IQC25" s="145"/>
      <c r="IQD25" s="144"/>
      <c r="IQE25" s="145"/>
      <c r="IQF25" s="144"/>
      <c r="IQG25" s="145"/>
      <c r="IQH25" s="144"/>
      <c r="IQI25" s="145"/>
      <c r="IQJ25" s="144"/>
      <c r="IQK25" s="145"/>
      <c r="IQL25" s="144"/>
      <c r="IQM25" s="145"/>
      <c r="IQN25" s="144"/>
      <c r="IQO25" s="145"/>
      <c r="IQP25" s="144"/>
      <c r="IQQ25" s="145"/>
      <c r="IQR25" s="144"/>
      <c r="IQS25" s="145"/>
      <c r="IQT25" s="144"/>
      <c r="IQU25" s="145"/>
      <c r="IQV25" s="144"/>
      <c r="IQW25" s="145"/>
      <c r="IQX25" s="144"/>
      <c r="IQY25" s="145"/>
      <c r="IQZ25" s="144"/>
      <c r="IRA25" s="145"/>
      <c r="IRB25" s="144"/>
      <c r="IRC25" s="145"/>
      <c r="IRD25" s="144"/>
      <c r="IRE25" s="145"/>
      <c r="IRF25" s="144"/>
      <c r="IRG25" s="145"/>
      <c r="IRH25" s="144"/>
      <c r="IRI25" s="145"/>
      <c r="IRJ25" s="144"/>
      <c r="IRK25" s="145"/>
      <c r="IRL25" s="144"/>
      <c r="IRM25" s="145"/>
      <c r="IRN25" s="144"/>
      <c r="IRO25" s="145"/>
      <c r="IRP25" s="144"/>
      <c r="IRQ25" s="145"/>
      <c r="IRR25" s="144"/>
      <c r="IRS25" s="145"/>
      <c r="IRT25" s="144"/>
      <c r="IRU25" s="145"/>
      <c r="IRV25" s="144"/>
      <c r="IRW25" s="145"/>
      <c r="IRX25" s="144"/>
      <c r="IRY25" s="145"/>
      <c r="IRZ25" s="144"/>
      <c r="ISA25" s="145"/>
      <c r="ISB25" s="144"/>
      <c r="ISC25" s="145"/>
      <c r="ISD25" s="144"/>
      <c r="ISE25" s="145"/>
      <c r="ISF25" s="144"/>
      <c r="ISG25" s="145"/>
      <c r="ISH25" s="144"/>
      <c r="ISI25" s="145"/>
      <c r="ISJ25" s="144"/>
      <c r="ISK25" s="145"/>
      <c r="ISL25" s="144"/>
      <c r="ISM25" s="145"/>
      <c r="ISN25" s="144"/>
      <c r="ISO25" s="145"/>
      <c r="ISP25" s="144"/>
      <c r="ISQ25" s="145"/>
      <c r="ISR25" s="144"/>
      <c r="ISS25" s="145"/>
      <c r="IST25" s="144"/>
      <c r="ISU25" s="145"/>
      <c r="ISV25" s="144"/>
      <c r="ISW25" s="145"/>
      <c r="ISX25" s="144"/>
      <c r="ISY25" s="145"/>
      <c r="ISZ25" s="144"/>
      <c r="ITA25" s="145"/>
      <c r="ITB25" s="144"/>
      <c r="ITC25" s="145"/>
      <c r="ITD25" s="144"/>
      <c r="ITE25" s="145"/>
      <c r="ITF25" s="144"/>
      <c r="ITG25" s="145"/>
      <c r="ITH25" s="144"/>
      <c r="ITI25" s="145"/>
      <c r="ITJ25" s="144"/>
      <c r="ITK25" s="145"/>
      <c r="ITL25" s="144"/>
      <c r="ITM25" s="145"/>
      <c r="ITN25" s="144"/>
      <c r="ITO25" s="145"/>
      <c r="ITP25" s="144"/>
      <c r="ITQ25" s="145"/>
      <c r="ITR25" s="144"/>
      <c r="ITS25" s="145"/>
      <c r="ITT25" s="144"/>
      <c r="ITU25" s="145"/>
      <c r="ITV25" s="144"/>
      <c r="ITW25" s="145"/>
      <c r="ITX25" s="144"/>
      <c r="ITY25" s="145"/>
      <c r="ITZ25" s="144"/>
      <c r="IUA25" s="145"/>
      <c r="IUB25" s="144"/>
      <c r="IUC25" s="145"/>
      <c r="IUD25" s="144"/>
      <c r="IUE25" s="145"/>
      <c r="IUF25" s="144"/>
      <c r="IUG25" s="145"/>
      <c r="IUH25" s="144"/>
      <c r="IUI25" s="145"/>
      <c r="IUJ25" s="144"/>
      <c r="IUK25" s="145"/>
      <c r="IUL25" s="144"/>
      <c r="IUM25" s="145"/>
      <c r="IUN25" s="144"/>
      <c r="IUO25" s="145"/>
      <c r="IUP25" s="144"/>
      <c r="IUQ25" s="145"/>
      <c r="IUR25" s="144"/>
      <c r="IUS25" s="145"/>
      <c r="IUT25" s="144"/>
      <c r="IUU25" s="145"/>
      <c r="IUV25" s="144"/>
      <c r="IUW25" s="145"/>
      <c r="IUX25" s="144"/>
      <c r="IUY25" s="145"/>
      <c r="IUZ25" s="144"/>
      <c r="IVA25" s="145"/>
      <c r="IVB25" s="144"/>
      <c r="IVC25" s="145"/>
      <c r="IVD25" s="144"/>
      <c r="IVE25" s="145"/>
      <c r="IVF25" s="144"/>
      <c r="IVG25" s="145"/>
      <c r="IVH25" s="144"/>
      <c r="IVI25" s="145"/>
      <c r="IVJ25" s="144"/>
      <c r="IVK25" s="145"/>
      <c r="IVL25" s="144"/>
      <c r="IVM25" s="145"/>
      <c r="IVN25" s="144"/>
      <c r="IVO25" s="145"/>
      <c r="IVP25" s="144"/>
      <c r="IVQ25" s="145"/>
      <c r="IVR25" s="144"/>
      <c r="IVS25" s="145"/>
      <c r="IVT25" s="144"/>
      <c r="IVU25" s="145"/>
      <c r="IVV25" s="144"/>
      <c r="IVW25" s="145"/>
      <c r="IVX25" s="144"/>
      <c r="IVY25" s="145"/>
      <c r="IVZ25" s="144"/>
      <c r="IWA25" s="145"/>
      <c r="IWB25" s="144"/>
      <c r="IWC25" s="145"/>
      <c r="IWD25" s="144"/>
      <c r="IWE25" s="145"/>
      <c r="IWF25" s="144"/>
      <c r="IWG25" s="145"/>
      <c r="IWH25" s="144"/>
      <c r="IWI25" s="145"/>
      <c r="IWJ25" s="144"/>
      <c r="IWK25" s="145"/>
      <c r="IWL25" s="144"/>
      <c r="IWM25" s="145"/>
      <c r="IWN25" s="144"/>
      <c r="IWO25" s="145"/>
      <c r="IWP25" s="144"/>
      <c r="IWQ25" s="145"/>
      <c r="IWR25" s="144"/>
      <c r="IWS25" s="145"/>
      <c r="IWT25" s="144"/>
      <c r="IWU25" s="145"/>
      <c r="IWV25" s="144"/>
      <c r="IWW25" s="145"/>
      <c r="IWX25" s="144"/>
      <c r="IWY25" s="145"/>
      <c r="IWZ25" s="144"/>
      <c r="IXA25" s="145"/>
      <c r="IXB25" s="144"/>
      <c r="IXC25" s="145"/>
      <c r="IXD25" s="144"/>
      <c r="IXE25" s="145"/>
      <c r="IXF25" s="144"/>
      <c r="IXG25" s="145"/>
      <c r="IXH25" s="144"/>
      <c r="IXI25" s="145"/>
      <c r="IXJ25" s="144"/>
      <c r="IXK25" s="145"/>
      <c r="IXL25" s="144"/>
      <c r="IXM25" s="145"/>
      <c r="IXN25" s="144"/>
      <c r="IXO25" s="145"/>
      <c r="IXP25" s="144"/>
      <c r="IXQ25" s="145"/>
      <c r="IXR25" s="144"/>
      <c r="IXS25" s="145"/>
      <c r="IXT25" s="144"/>
      <c r="IXU25" s="145"/>
      <c r="IXV25" s="144"/>
      <c r="IXW25" s="145"/>
      <c r="IXX25" s="144"/>
      <c r="IXY25" s="145"/>
      <c r="IXZ25" s="144"/>
      <c r="IYA25" s="145"/>
      <c r="IYB25" s="144"/>
      <c r="IYC25" s="145"/>
      <c r="IYD25" s="144"/>
      <c r="IYE25" s="145"/>
      <c r="IYF25" s="144"/>
      <c r="IYG25" s="145"/>
      <c r="IYH25" s="144"/>
      <c r="IYI25" s="145"/>
      <c r="IYJ25" s="144"/>
      <c r="IYK25" s="145"/>
      <c r="IYL25" s="144"/>
      <c r="IYM25" s="145"/>
      <c r="IYN25" s="144"/>
      <c r="IYO25" s="145"/>
      <c r="IYP25" s="144"/>
      <c r="IYQ25" s="145"/>
      <c r="IYR25" s="144"/>
      <c r="IYS25" s="145"/>
      <c r="IYT25" s="144"/>
      <c r="IYU25" s="145"/>
      <c r="IYV25" s="144"/>
      <c r="IYW25" s="145"/>
      <c r="IYX25" s="144"/>
      <c r="IYY25" s="145"/>
      <c r="IYZ25" s="144"/>
      <c r="IZA25" s="145"/>
      <c r="IZB25" s="144"/>
      <c r="IZC25" s="145"/>
      <c r="IZD25" s="144"/>
      <c r="IZE25" s="145"/>
      <c r="IZF25" s="144"/>
      <c r="IZG25" s="145"/>
      <c r="IZH25" s="144"/>
      <c r="IZI25" s="145"/>
      <c r="IZJ25" s="144"/>
      <c r="IZK25" s="145"/>
      <c r="IZL25" s="144"/>
      <c r="IZM25" s="145"/>
      <c r="IZN25" s="144"/>
      <c r="IZO25" s="145"/>
      <c r="IZP25" s="144"/>
      <c r="IZQ25" s="145"/>
      <c r="IZR25" s="144"/>
      <c r="IZS25" s="145"/>
      <c r="IZT25" s="144"/>
      <c r="IZU25" s="145"/>
      <c r="IZV25" s="144"/>
      <c r="IZW25" s="145"/>
      <c r="IZX25" s="144"/>
      <c r="IZY25" s="145"/>
      <c r="IZZ25" s="144"/>
      <c r="JAA25" s="145"/>
      <c r="JAB25" s="144"/>
      <c r="JAC25" s="145"/>
      <c r="JAD25" s="144"/>
      <c r="JAE25" s="145"/>
      <c r="JAF25" s="144"/>
      <c r="JAG25" s="145"/>
      <c r="JAH25" s="144"/>
      <c r="JAI25" s="145"/>
      <c r="JAJ25" s="144"/>
      <c r="JAK25" s="145"/>
      <c r="JAL25" s="144"/>
      <c r="JAM25" s="145"/>
      <c r="JAN25" s="144"/>
      <c r="JAO25" s="145"/>
      <c r="JAP25" s="144"/>
      <c r="JAQ25" s="145"/>
      <c r="JAR25" s="144"/>
      <c r="JAS25" s="145"/>
      <c r="JAT25" s="144"/>
      <c r="JAU25" s="145"/>
      <c r="JAV25" s="144"/>
      <c r="JAW25" s="145"/>
      <c r="JAX25" s="144"/>
      <c r="JAY25" s="145"/>
      <c r="JAZ25" s="144"/>
      <c r="JBA25" s="145"/>
      <c r="JBB25" s="144"/>
      <c r="JBC25" s="145"/>
      <c r="JBD25" s="144"/>
      <c r="JBE25" s="145"/>
      <c r="JBF25" s="144"/>
      <c r="JBG25" s="145"/>
      <c r="JBH25" s="144"/>
      <c r="JBI25" s="145"/>
      <c r="JBJ25" s="144"/>
      <c r="JBK25" s="145"/>
      <c r="JBL25" s="144"/>
      <c r="JBM25" s="145"/>
      <c r="JBN25" s="144"/>
      <c r="JBO25" s="145"/>
      <c r="JBP25" s="144"/>
      <c r="JBQ25" s="145"/>
      <c r="JBR25" s="144"/>
      <c r="JBS25" s="145"/>
      <c r="JBT25" s="144"/>
      <c r="JBU25" s="145"/>
      <c r="JBV25" s="144"/>
      <c r="JBW25" s="145"/>
      <c r="JBX25" s="144"/>
      <c r="JBY25" s="145"/>
      <c r="JBZ25" s="144"/>
      <c r="JCA25" s="145"/>
      <c r="JCB25" s="144"/>
      <c r="JCC25" s="145"/>
      <c r="JCD25" s="144"/>
      <c r="JCE25" s="145"/>
      <c r="JCF25" s="144"/>
      <c r="JCG25" s="145"/>
      <c r="JCH25" s="144"/>
      <c r="JCI25" s="145"/>
      <c r="JCJ25" s="144"/>
      <c r="JCK25" s="145"/>
      <c r="JCL25" s="144"/>
      <c r="JCM25" s="145"/>
      <c r="JCN25" s="144"/>
      <c r="JCO25" s="145"/>
      <c r="JCP25" s="144"/>
      <c r="JCQ25" s="145"/>
      <c r="JCR25" s="144"/>
      <c r="JCS25" s="145"/>
      <c r="JCT25" s="144"/>
      <c r="JCU25" s="145"/>
      <c r="JCV25" s="144"/>
      <c r="JCW25" s="145"/>
      <c r="JCX25" s="144"/>
      <c r="JCY25" s="145"/>
      <c r="JCZ25" s="144"/>
      <c r="JDA25" s="145"/>
      <c r="JDB25" s="144"/>
      <c r="JDC25" s="145"/>
      <c r="JDD25" s="144"/>
      <c r="JDE25" s="145"/>
      <c r="JDF25" s="144"/>
      <c r="JDG25" s="145"/>
      <c r="JDH25" s="144"/>
      <c r="JDI25" s="145"/>
      <c r="JDJ25" s="144"/>
      <c r="JDK25" s="145"/>
      <c r="JDL25" s="144"/>
      <c r="JDM25" s="145"/>
      <c r="JDN25" s="144"/>
      <c r="JDO25" s="145"/>
      <c r="JDP25" s="144"/>
      <c r="JDQ25" s="145"/>
      <c r="JDR25" s="144"/>
      <c r="JDS25" s="145"/>
      <c r="JDT25" s="144"/>
      <c r="JDU25" s="145"/>
      <c r="JDV25" s="144"/>
      <c r="JDW25" s="145"/>
      <c r="JDX25" s="144"/>
      <c r="JDY25" s="145"/>
      <c r="JDZ25" s="144"/>
      <c r="JEA25" s="145"/>
      <c r="JEB25" s="144"/>
      <c r="JEC25" s="145"/>
      <c r="JED25" s="144"/>
      <c r="JEE25" s="145"/>
      <c r="JEF25" s="144"/>
      <c r="JEG25" s="145"/>
      <c r="JEH25" s="144"/>
      <c r="JEI25" s="145"/>
      <c r="JEJ25" s="144"/>
      <c r="JEK25" s="145"/>
      <c r="JEL25" s="144"/>
      <c r="JEM25" s="145"/>
      <c r="JEN25" s="144"/>
      <c r="JEO25" s="145"/>
      <c r="JEP25" s="144"/>
      <c r="JEQ25" s="145"/>
      <c r="JER25" s="144"/>
      <c r="JES25" s="145"/>
      <c r="JET25" s="144"/>
      <c r="JEU25" s="145"/>
      <c r="JEV25" s="144"/>
      <c r="JEW25" s="145"/>
      <c r="JEX25" s="144"/>
      <c r="JEY25" s="145"/>
      <c r="JEZ25" s="144"/>
      <c r="JFA25" s="145"/>
      <c r="JFB25" s="144"/>
      <c r="JFC25" s="145"/>
      <c r="JFD25" s="144"/>
      <c r="JFE25" s="145"/>
      <c r="JFF25" s="144"/>
      <c r="JFG25" s="145"/>
      <c r="JFH25" s="144"/>
      <c r="JFI25" s="145"/>
      <c r="JFJ25" s="144"/>
      <c r="JFK25" s="145"/>
      <c r="JFL25" s="144"/>
      <c r="JFM25" s="145"/>
      <c r="JFN25" s="144"/>
      <c r="JFO25" s="145"/>
      <c r="JFP25" s="144"/>
      <c r="JFQ25" s="145"/>
      <c r="JFR25" s="144"/>
      <c r="JFS25" s="145"/>
      <c r="JFT25" s="144"/>
      <c r="JFU25" s="145"/>
      <c r="JFV25" s="144"/>
      <c r="JFW25" s="145"/>
      <c r="JFX25" s="144"/>
      <c r="JFY25" s="145"/>
      <c r="JFZ25" s="144"/>
      <c r="JGA25" s="145"/>
      <c r="JGB25" s="144"/>
      <c r="JGC25" s="145"/>
      <c r="JGD25" s="144"/>
      <c r="JGE25" s="145"/>
      <c r="JGF25" s="144"/>
      <c r="JGG25" s="145"/>
      <c r="JGH25" s="144"/>
      <c r="JGI25" s="145"/>
      <c r="JGJ25" s="144"/>
      <c r="JGK25" s="145"/>
      <c r="JGL25" s="144"/>
      <c r="JGM25" s="145"/>
      <c r="JGN25" s="144"/>
      <c r="JGO25" s="145"/>
      <c r="JGP25" s="144"/>
      <c r="JGQ25" s="145"/>
      <c r="JGR25" s="144"/>
      <c r="JGS25" s="145"/>
      <c r="JGT25" s="144"/>
      <c r="JGU25" s="145"/>
      <c r="JGV25" s="144"/>
      <c r="JGW25" s="145"/>
      <c r="JGX25" s="144"/>
      <c r="JGY25" s="145"/>
      <c r="JGZ25" s="144"/>
      <c r="JHA25" s="145"/>
      <c r="JHB25" s="144"/>
      <c r="JHC25" s="145"/>
      <c r="JHD25" s="144"/>
      <c r="JHE25" s="145"/>
      <c r="JHF25" s="144"/>
      <c r="JHG25" s="145"/>
      <c r="JHH25" s="144"/>
      <c r="JHI25" s="145"/>
      <c r="JHJ25" s="144"/>
      <c r="JHK25" s="145"/>
      <c r="JHL25" s="144"/>
      <c r="JHM25" s="145"/>
      <c r="JHN25" s="144"/>
      <c r="JHO25" s="145"/>
      <c r="JHP25" s="144"/>
      <c r="JHQ25" s="145"/>
      <c r="JHR25" s="144"/>
      <c r="JHS25" s="145"/>
      <c r="JHT25" s="144"/>
      <c r="JHU25" s="145"/>
      <c r="JHV25" s="144"/>
      <c r="JHW25" s="145"/>
      <c r="JHX25" s="144"/>
      <c r="JHY25" s="145"/>
      <c r="JHZ25" s="144"/>
      <c r="JIA25" s="145"/>
      <c r="JIB25" s="144"/>
      <c r="JIC25" s="145"/>
      <c r="JID25" s="144"/>
      <c r="JIE25" s="145"/>
      <c r="JIF25" s="144"/>
      <c r="JIG25" s="145"/>
      <c r="JIH25" s="144"/>
      <c r="JII25" s="145"/>
      <c r="JIJ25" s="144"/>
      <c r="JIK25" s="145"/>
      <c r="JIL25" s="144"/>
      <c r="JIM25" s="145"/>
      <c r="JIN25" s="144"/>
      <c r="JIO25" s="145"/>
      <c r="JIP25" s="144"/>
      <c r="JIQ25" s="145"/>
      <c r="JIR25" s="144"/>
      <c r="JIS25" s="145"/>
      <c r="JIT25" s="144"/>
      <c r="JIU25" s="145"/>
      <c r="JIV25" s="144"/>
      <c r="JIW25" s="145"/>
      <c r="JIX25" s="144"/>
      <c r="JIY25" s="145"/>
      <c r="JIZ25" s="144"/>
      <c r="JJA25" s="145"/>
      <c r="JJB25" s="144"/>
      <c r="JJC25" s="145"/>
      <c r="JJD25" s="144"/>
      <c r="JJE25" s="145"/>
      <c r="JJF25" s="144"/>
      <c r="JJG25" s="145"/>
      <c r="JJH25" s="144"/>
      <c r="JJI25" s="145"/>
      <c r="JJJ25" s="144"/>
      <c r="JJK25" s="145"/>
      <c r="JJL25" s="144"/>
      <c r="JJM25" s="145"/>
      <c r="JJN25" s="144"/>
      <c r="JJO25" s="145"/>
      <c r="JJP25" s="144"/>
      <c r="JJQ25" s="145"/>
      <c r="JJR25" s="144"/>
      <c r="JJS25" s="145"/>
      <c r="JJT25" s="144"/>
      <c r="JJU25" s="145"/>
      <c r="JJV25" s="144"/>
      <c r="JJW25" s="145"/>
      <c r="JJX25" s="144"/>
      <c r="JJY25" s="145"/>
      <c r="JJZ25" s="144"/>
      <c r="JKA25" s="145"/>
      <c r="JKB25" s="144"/>
      <c r="JKC25" s="145"/>
      <c r="JKD25" s="144"/>
      <c r="JKE25" s="145"/>
      <c r="JKF25" s="144"/>
      <c r="JKG25" s="145"/>
      <c r="JKH25" s="144"/>
      <c r="JKI25" s="145"/>
      <c r="JKJ25" s="144"/>
      <c r="JKK25" s="145"/>
      <c r="JKL25" s="144"/>
      <c r="JKM25" s="145"/>
      <c r="JKN25" s="144"/>
      <c r="JKO25" s="145"/>
      <c r="JKP25" s="144"/>
      <c r="JKQ25" s="145"/>
      <c r="JKR25" s="144"/>
      <c r="JKS25" s="145"/>
      <c r="JKT25" s="144"/>
      <c r="JKU25" s="145"/>
      <c r="JKV25" s="144"/>
      <c r="JKW25" s="145"/>
      <c r="JKX25" s="144"/>
      <c r="JKY25" s="145"/>
      <c r="JKZ25" s="144"/>
      <c r="JLA25" s="145"/>
      <c r="JLB25" s="144"/>
      <c r="JLC25" s="145"/>
      <c r="JLD25" s="144"/>
      <c r="JLE25" s="145"/>
      <c r="JLF25" s="144"/>
      <c r="JLG25" s="145"/>
      <c r="JLH25" s="144"/>
      <c r="JLI25" s="145"/>
      <c r="JLJ25" s="144"/>
      <c r="JLK25" s="145"/>
      <c r="JLL25" s="144"/>
      <c r="JLM25" s="145"/>
      <c r="JLN25" s="144"/>
      <c r="JLO25" s="145"/>
      <c r="JLP25" s="144"/>
      <c r="JLQ25" s="145"/>
      <c r="JLR25" s="144"/>
      <c r="JLS25" s="145"/>
      <c r="JLT25" s="144"/>
      <c r="JLU25" s="145"/>
      <c r="JLV25" s="144"/>
      <c r="JLW25" s="145"/>
      <c r="JLX25" s="144"/>
      <c r="JLY25" s="145"/>
      <c r="JLZ25" s="144"/>
      <c r="JMA25" s="145"/>
      <c r="JMB25" s="144"/>
      <c r="JMC25" s="145"/>
      <c r="JMD25" s="144"/>
      <c r="JME25" s="145"/>
      <c r="JMF25" s="144"/>
      <c r="JMG25" s="145"/>
      <c r="JMH25" s="144"/>
      <c r="JMI25" s="145"/>
      <c r="JMJ25" s="144"/>
      <c r="JMK25" s="145"/>
      <c r="JML25" s="144"/>
      <c r="JMM25" s="145"/>
      <c r="JMN25" s="144"/>
      <c r="JMO25" s="145"/>
      <c r="JMP25" s="144"/>
      <c r="JMQ25" s="145"/>
      <c r="JMR25" s="144"/>
      <c r="JMS25" s="145"/>
      <c r="JMT25" s="144"/>
      <c r="JMU25" s="145"/>
      <c r="JMV25" s="144"/>
      <c r="JMW25" s="145"/>
      <c r="JMX25" s="144"/>
      <c r="JMY25" s="145"/>
      <c r="JMZ25" s="144"/>
      <c r="JNA25" s="145"/>
      <c r="JNB25" s="144"/>
      <c r="JNC25" s="145"/>
      <c r="JND25" s="144"/>
      <c r="JNE25" s="145"/>
      <c r="JNF25" s="144"/>
      <c r="JNG25" s="145"/>
      <c r="JNH25" s="144"/>
      <c r="JNI25" s="145"/>
      <c r="JNJ25" s="144"/>
      <c r="JNK25" s="145"/>
      <c r="JNL25" s="144"/>
      <c r="JNM25" s="145"/>
      <c r="JNN25" s="144"/>
      <c r="JNO25" s="145"/>
      <c r="JNP25" s="144"/>
      <c r="JNQ25" s="145"/>
      <c r="JNR25" s="144"/>
      <c r="JNS25" s="145"/>
      <c r="JNT25" s="144"/>
      <c r="JNU25" s="145"/>
      <c r="JNV25" s="144"/>
      <c r="JNW25" s="145"/>
      <c r="JNX25" s="144"/>
      <c r="JNY25" s="145"/>
      <c r="JNZ25" s="144"/>
      <c r="JOA25" s="145"/>
      <c r="JOB25" s="144"/>
      <c r="JOC25" s="145"/>
      <c r="JOD25" s="144"/>
      <c r="JOE25" s="145"/>
      <c r="JOF25" s="144"/>
      <c r="JOG25" s="145"/>
      <c r="JOH25" s="144"/>
      <c r="JOI25" s="145"/>
      <c r="JOJ25" s="144"/>
      <c r="JOK25" s="145"/>
      <c r="JOL25" s="144"/>
      <c r="JOM25" s="145"/>
      <c r="JON25" s="144"/>
      <c r="JOO25" s="145"/>
      <c r="JOP25" s="144"/>
      <c r="JOQ25" s="145"/>
      <c r="JOR25" s="144"/>
      <c r="JOS25" s="145"/>
      <c r="JOT25" s="144"/>
      <c r="JOU25" s="145"/>
      <c r="JOV25" s="144"/>
      <c r="JOW25" s="145"/>
      <c r="JOX25" s="144"/>
      <c r="JOY25" s="145"/>
      <c r="JOZ25" s="144"/>
      <c r="JPA25" s="145"/>
      <c r="JPB25" s="144"/>
      <c r="JPC25" s="145"/>
      <c r="JPD25" s="144"/>
      <c r="JPE25" s="145"/>
      <c r="JPF25" s="144"/>
      <c r="JPG25" s="145"/>
      <c r="JPH25" s="144"/>
      <c r="JPI25" s="145"/>
      <c r="JPJ25" s="144"/>
      <c r="JPK25" s="145"/>
      <c r="JPL25" s="144"/>
      <c r="JPM25" s="145"/>
      <c r="JPN25" s="144"/>
      <c r="JPO25" s="145"/>
      <c r="JPP25" s="144"/>
      <c r="JPQ25" s="145"/>
      <c r="JPR25" s="144"/>
      <c r="JPS25" s="145"/>
      <c r="JPT25" s="144"/>
      <c r="JPU25" s="145"/>
      <c r="JPV25" s="144"/>
      <c r="JPW25" s="145"/>
      <c r="JPX25" s="144"/>
      <c r="JPY25" s="145"/>
      <c r="JPZ25" s="144"/>
      <c r="JQA25" s="145"/>
      <c r="JQB25" s="144"/>
      <c r="JQC25" s="145"/>
      <c r="JQD25" s="144"/>
      <c r="JQE25" s="145"/>
      <c r="JQF25" s="144"/>
      <c r="JQG25" s="145"/>
      <c r="JQH25" s="144"/>
      <c r="JQI25" s="145"/>
      <c r="JQJ25" s="144"/>
      <c r="JQK25" s="145"/>
      <c r="JQL25" s="144"/>
      <c r="JQM25" s="145"/>
      <c r="JQN25" s="144"/>
      <c r="JQO25" s="145"/>
      <c r="JQP25" s="144"/>
      <c r="JQQ25" s="145"/>
      <c r="JQR25" s="144"/>
      <c r="JQS25" s="145"/>
      <c r="JQT25" s="144"/>
      <c r="JQU25" s="145"/>
      <c r="JQV25" s="144"/>
      <c r="JQW25" s="145"/>
      <c r="JQX25" s="144"/>
      <c r="JQY25" s="145"/>
      <c r="JQZ25" s="144"/>
      <c r="JRA25" s="145"/>
      <c r="JRB25" s="144"/>
      <c r="JRC25" s="145"/>
      <c r="JRD25" s="144"/>
      <c r="JRE25" s="145"/>
      <c r="JRF25" s="144"/>
      <c r="JRG25" s="145"/>
      <c r="JRH25" s="144"/>
      <c r="JRI25" s="145"/>
      <c r="JRJ25" s="144"/>
      <c r="JRK25" s="145"/>
      <c r="JRL25" s="144"/>
      <c r="JRM25" s="145"/>
      <c r="JRN25" s="144"/>
      <c r="JRO25" s="145"/>
      <c r="JRP25" s="144"/>
      <c r="JRQ25" s="145"/>
      <c r="JRR25" s="144"/>
      <c r="JRS25" s="145"/>
      <c r="JRT25" s="144"/>
      <c r="JRU25" s="145"/>
      <c r="JRV25" s="144"/>
      <c r="JRW25" s="145"/>
      <c r="JRX25" s="144"/>
      <c r="JRY25" s="145"/>
      <c r="JRZ25" s="144"/>
      <c r="JSA25" s="145"/>
      <c r="JSB25" s="144"/>
      <c r="JSC25" s="145"/>
      <c r="JSD25" s="144"/>
      <c r="JSE25" s="145"/>
      <c r="JSF25" s="144"/>
      <c r="JSG25" s="145"/>
      <c r="JSH25" s="144"/>
      <c r="JSI25" s="145"/>
      <c r="JSJ25" s="144"/>
      <c r="JSK25" s="145"/>
      <c r="JSL25" s="144"/>
      <c r="JSM25" s="145"/>
      <c r="JSN25" s="144"/>
      <c r="JSO25" s="145"/>
      <c r="JSP25" s="144"/>
      <c r="JSQ25" s="145"/>
      <c r="JSR25" s="144"/>
      <c r="JSS25" s="145"/>
      <c r="JST25" s="144"/>
      <c r="JSU25" s="145"/>
      <c r="JSV25" s="144"/>
      <c r="JSW25" s="145"/>
      <c r="JSX25" s="144"/>
      <c r="JSY25" s="145"/>
      <c r="JSZ25" s="144"/>
      <c r="JTA25" s="145"/>
      <c r="JTB25" s="144"/>
      <c r="JTC25" s="145"/>
      <c r="JTD25" s="144"/>
      <c r="JTE25" s="145"/>
      <c r="JTF25" s="144"/>
      <c r="JTG25" s="145"/>
      <c r="JTH25" s="144"/>
      <c r="JTI25" s="145"/>
      <c r="JTJ25" s="144"/>
      <c r="JTK25" s="145"/>
      <c r="JTL25" s="144"/>
      <c r="JTM25" s="145"/>
      <c r="JTN25" s="144"/>
      <c r="JTO25" s="145"/>
      <c r="JTP25" s="144"/>
      <c r="JTQ25" s="145"/>
      <c r="JTR25" s="144"/>
      <c r="JTS25" s="145"/>
      <c r="JTT25" s="144"/>
      <c r="JTU25" s="145"/>
      <c r="JTV25" s="144"/>
      <c r="JTW25" s="145"/>
      <c r="JTX25" s="144"/>
      <c r="JTY25" s="145"/>
      <c r="JTZ25" s="144"/>
      <c r="JUA25" s="145"/>
      <c r="JUB25" s="144"/>
      <c r="JUC25" s="145"/>
      <c r="JUD25" s="144"/>
      <c r="JUE25" s="145"/>
      <c r="JUF25" s="144"/>
      <c r="JUG25" s="145"/>
      <c r="JUH25" s="144"/>
      <c r="JUI25" s="145"/>
      <c r="JUJ25" s="144"/>
      <c r="JUK25" s="145"/>
      <c r="JUL25" s="144"/>
      <c r="JUM25" s="145"/>
      <c r="JUN25" s="144"/>
      <c r="JUO25" s="145"/>
      <c r="JUP25" s="144"/>
      <c r="JUQ25" s="145"/>
      <c r="JUR25" s="144"/>
      <c r="JUS25" s="145"/>
      <c r="JUT25" s="144"/>
      <c r="JUU25" s="145"/>
      <c r="JUV25" s="144"/>
      <c r="JUW25" s="145"/>
      <c r="JUX25" s="144"/>
      <c r="JUY25" s="145"/>
      <c r="JUZ25" s="144"/>
      <c r="JVA25" s="145"/>
      <c r="JVB25" s="144"/>
      <c r="JVC25" s="145"/>
      <c r="JVD25" s="144"/>
      <c r="JVE25" s="145"/>
      <c r="JVF25" s="144"/>
      <c r="JVG25" s="145"/>
      <c r="JVH25" s="144"/>
      <c r="JVI25" s="145"/>
      <c r="JVJ25" s="144"/>
      <c r="JVK25" s="145"/>
      <c r="JVL25" s="144"/>
      <c r="JVM25" s="145"/>
      <c r="JVN25" s="144"/>
      <c r="JVO25" s="145"/>
      <c r="JVP25" s="144"/>
      <c r="JVQ25" s="145"/>
      <c r="JVR25" s="144"/>
      <c r="JVS25" s="145"/>
      <c r="JVT25" s="144"/>
      <c r="JVU25" s="145"/>
      <c r="JVV25" s="144"/>
      <c r="JVW25" s="145"/>
      <c r="JVX25" s="144"/>
      <c r="JVY25" s="145"/>
      <c r="JVZ25" s="144"/>
      <c r="JWA25" s="145"/>
      <c r="JWB25" s="144"/>
      <c r="JWC25" s="145"/>
      <c r="JWD25" s="144"/>
      <c r="JWE25" s="145"/>
      <c r="JWF25" s="144"/>
      <c r="JWG25" s="145"/>
      <c r="JWH25" s="144"/>
      <c r="JWI25" s="145"/>
      <c r="JWJ25" s="144"/>
      <c r="JWK25" s="145"/>
      <c r="JWL25" s="144"/>
      <c r="JWM25" s="145"/>
      <c r="JWN25" s="144"/>
      <c r="JWO25" s="145"/>
      <c r="JWP25" s="144"/>
      <c r="JWQ25" s="145"/>
      <c r="JWR25" s="144"/>
      <c r="JWS25" s="145"/>
      <c r="JWT25" s="144"/>
      <c r="JWU25" s="145"/>
      <c r="JWV25" s="144"/>
      <c r="JWW25" s="145"/>
      <c r="JWX25" s="144"/>
      <c r="JWY25" s="145"/>
      <c r="JWZ25" s="144"/>
      <c r="JXA25" s="145"/>
      <c r="JXB25" s="144"/>
      <c r="JXC25" s="145"/>
      <c r="JXD25" s="144"/>
      <c r="JXE25" s="145"/>
      <c r="JXF25" s="144"/>
      <c r="JXG25" s="145"/>
      <c r="JXH25" s="144"/>
      <c r="JXI25" s="145"/>
      <c r="JXJ25" s="144"/>
      <c r="JXK25" s="145"/>
      <c r="JXL25" s="144"/>
      <c r="JXM25" s="145"/>
      <c r="JXN25" s="144"/>
      <c r="JXO25" s="145"/>
      <c r="JXP25" s="144"/>
      <c r="JXQ25" s="145"/>
      <c r="JXR25" s="144"/>
      <c r="JXS25" s="145"/>
      <c r="JXT25" s="144"/>
      <c r="JXU25" s="145"/>
      <c r="JXV25" s="144"/>
      <c r="JXW25" s="145"/>
      <c r="JXX25" s="144"/>
      <c r="JXY25" s="145"/>
      <c r="JXZ25" s="144"/>
      <c r="JYA25" s="145"/>
      <c r="JYB25" s="144"/>
      <c r="JYC25" s="145"/>
      <c r="JYD25" s="144"/>
      <c r="JYE25" s="145"/>
      <c r="JYF25" s="144"/>
      <c r="JYG25" s="145"/>
      <c r="JYH25" s="144"/>
      <c r="JYI25" s="145"/>
      <c r="JYJ25" s="144"/>
      <c r="JYK25" s="145"/>
      <c r="JYL25" s="144"/>
      <c r="JYM25" s="145"/>
      <c r="JYN25" s="144"/>
      <c r="JYO25" s="145"/>
      <c r="JYP25" s="144"/>
      <c r="JYQ25" s="145"/>
      <c r="JYR25" s="144"/>
      <c r="JYS25" s="145"/>
      <c r="JYT25" s="144"/>
      <c r="JYU25" s="145"/>
      <c r="JYV25" s="144"/>
      <c r="JYW25" s="145"/>
      <c r="JYX25" s="144"/>
      <c r="JYY25" s="145"/>
      <c r="JYZ25" s="144"/>
      <c r="JZA25" s="145"/>
      <c r="JZB25" s="144"/>
      <c r="JZC25" s="145"/>
      <c r="JZD25" s="144"/>
      <c r="JZE25" s="145"/>
      <c r="JZF25" s="144"/>
      <c r="JZG25" s="145"/>
      <c r="JZH25" s="144"/>
      <c r="JZI25" s="145"/>
      <c r="JZJ25" s="144"/>
      <c r="JZK25" s="145"/>
      <c r="JZL25" s="144"/>
      <c r="JZM25" s="145"/>
      <c r="JZN25" s="144"/>
      <c r="JZO25" s="145"/>
      <c r="JZP25" s="144"/>
      <c r="JZQ25" s="145"/>
      <c r="JZR25" s="144"/>
      <c r="JZS25" s="145"/>
      <c r="JZT25" s="144"/>
      <c r="JZU25" s="145"/>
      <c r="JZV25" s="144"/>
      <c r="JZW25" s="145"/>
      <c r="JZX25" s="144"/>
      <c r="JZY25" s="145"/>
      <c r="JZZ25" s="144"/>
      <c r="KAA25" s="145"/>
      <c r="KAB25" s="144"/>
      <c r="KAC25" s="145"/>
      <c r="KAD25" s="144"/>
      <c r="KAE25" s="145"/>
      <c r="KAF25" s="144"/>
      <c r="KAG25" s="145"/>
      <c r="KAH25" s="144"/>
      <c r="KAI25" s="145"/>
      <c r="KAJ25" s="144"/>
      <c r="KAK25" s="145"/>
      <c r="KAL25" s="144"/>
      <c r="KAM25" s="145"/>
      <c r="KAN25" s="144"/>
      <c r="KAO25" s="145"/>
      <c r="KAP25" s="144"/>
      <c r="KAQ25" s="145"/>
      <c r="KAR25" s="144"/>
      <c r="KAS25" s="145"/>
      <c r="KAT25" s="144"/>
      <c r="KAU25" s="145"/>
      <c r="KAV25" s="144"/>
      <c r="KAW25" s="145"/>
      <c r="KAX25" s="144"/>
      <c r="KAY25" s="145"/>
      <c r="KAZ25" s="144"/>
      <c r="KBA25" s="145"/>
      <c r="KBB25" s="144"/>
      <c r="KBC25" s="145"/>
      <c r="KBD25" s="144"/>
      <c r="KBE25" s="145"/>
      <c r="KBF25" s="144"/>
      <c r="KBG25" s="145"/>
      <c r="KBH25" s="144"/>
      <c r="KBI25" s="145"/>
      <c r="KBJ25" s="144"/>
      <c r="KBK25" s="145"/>
      <c r="KBL25" s="144"/>
      <c r="KBM25" s="145"/>
      <c r="KBN25" s="144"/>
      <c r="KBO25" s="145"/>
      <c r="KBP25" s="144"/>
      <c r="KBQ25" s="145"/>
      <c r="KBR25" s="144"/>
      <c r="KBS25" s="145"/>
      <c r="KBT25" s="144"/>
      <c r="KBU25" s="145"/>
      <c r="KBV25" s="144"/>
      <c r="KBW25" s="145"/>
      <c r="KBX25" s="144"/>
      <c r="KBY25" s="145"/>
      <c r="KBZ25" s="144"/>
      <c r="KCA25" s="145"/>
      <c r="KCB25" s="144"/>
      <c r="KCC25" s="145"/>
      <c r="KCD25" s="144"/>
      <c r="KCE25" s="145"/>
      <c r="KCF25" s="144"/>
      <c r="KCG25" s="145"/>
      <c r="KCH25" s="144"/>
      <c r="KCI25" s="145"/>
      <c r="KCJ25" s="144"/>
      <c r="KCK25" s="145"/>
      <c r="KCL25" s="144"/>
      <c r="KCM25" s="145"/>
      <c r="KCN25" s="144"/>
      <c r="KCO25" s="145"/>
      <c r="KCP25" s="144"/>
      <c r="KCQ25" s="145"/>
      <c r="KCR25" s="144"/>
      <c r="KCS25" s="145"/>
      <c r="KCT25" s="144"/>
      <c r="KCU25" s="145"/>
      <c r="KCV25" s="144"/>
      <c r="KCW25" s="145"/>
      <c r="KCX25" s="144"/>
      <c r="KCY25" s="145"/>
      <c r="KCZ25" s="144"/>
      <c r="KDA25" s="145"/>
      <c r="KDB25" s="144"/>
      <c r="KDC25" s="145"/>
      <c r="KDD25" s="144"/>
      <c r="KDE25" s="145"/>
      <c r="KDF25" s="144"/>
      <c r="KDG25" s="145"/>
      <c r="KDH25" s="144"/>
      <c r="KDI25" s="145"/>
      <c r="KDJ25" s="144"/>
      <c r="KDK25" s="145"/>
      <c r="KDL25" s="144"/>
      <c r="KDM25" s="145"/>
      <c r="KDN25" s="144"/>
      <c r="KDO25" s="145"/>
      <c r="KDP25" s="144"/>
      <c r="KDQ25" s="145"/>
      <c r="KDR25" s="144"/>
      <c r="KDS25" s="145"/>
      <c r="KDT25" s="144"/>
      <c r="KDU25" s="145"/>
      <c r="KDV25" s="144"/>
      <c r="KDW25" s="145"/>
      <c r="KDX25" s="144"/>
      <c r="KDY25" s="145"/>
      <c r="KDZ25" s="144"/>
      <c r="KEA25" s="145"/>
      <c r="KEB25" s="144"/>
      <c r="KEC25" s="145"/>
      <c r="KED25" s="144"/>
      <c r="KEE25" s="145"/>
      <c r="KEF25" s="144"/>
      <c r="KEG25" s="145"/>
      <c r="KEH25" s="144"/>
      <c r="KEI25" s="145"/>
      <c r="KEJ25" s="144"/>
      <c r="KEK25" s="145"/>
      <c r="KEL25" s="144"/>
      <c r="KEM25" s="145"/>
      <c r="KEN25" s="144"/>
      <c r="KEO25" s="145"/>
      <c r="KEP25" s="144"/>
      <c r="KEQ25" s="145"/>
      <c r="KER25" s="144"/>
      <c r="KES25" s="145"/>
      <c r="KET25" s="144"/>
      <c r="KEU25" s="145"/>
      <c r="KEV25" s="144"/>
      <c r="KEW25" s="145"/>
      <c r="KEX25" s="144"/>
      <c r="KEY25" s="145"/>
      <c r="KEZ25" s="144"/>
      <c r="KFA25" s="145"/>
      <c r="KFB25" s="144"/>
      <c r="KFC25" s="145"/>
      <c r="KFD25" s="144"/>
      <c r="KFE25" s="145"/>
      <c r="KFF25" s="144"/>
      <c r="KFG25" s="145"/>
      <c r="KFH25" s="144"/>
      <c r="KFI25" s="145"/>
      <c r="KFJ25" s="144"/>
      <c r="KFK25" s="145"/>
      <c r="KFL25" s="144"/>
      <c r="KFM25" s="145"/>
      <c r="KFN25" s="144"/>
      <c r="KFO25" s="145"/>
      <c r="KFP25" s="144"/>
      <c r="KFQ25" s="145"/>
      <c r="KFR25" s="144"/>
      <c r="KFS25" s="145"/>
      <c r="KFT25" s="144"/>
      <c r="KFU25" s="145"/>
      <c r="KFV25" s="144"/>
      <c r="KFW25" s="145"/>
      <c r="KFX25" s="144"/>
      <c r="KFY25" s="145"/>
      <c r="KFZ25" s="144"/>
      <c r="KGA25" s="145"/>
      <c r="KGB25" s="144"/>
      <c r="KGC25" s="145"/>
      <c r="KGD25" s="144"/>
      <c r="KGE25" s="145"/>
      <c r="KGF25" s="144"/>
      <c r="KGG25" s="145"/>
      <c r="KGH25" s="144"/>
      <c r="KGI25" s="145"/>
      <c r="KGJ25" s="144"/>
      <c r="KGK25" s="145"/>
      <c r="KGL25" s="144"/>
      <c r="KGM25" s="145"/>
      <c r="KGN25" s="144"/>
      <c r="KGO25" s="145"/>
      <c r="KGP25" s="144"/>
      <c r="KGQ25" s="145"/>
      <c r="KGR25" s="144"/>
      <c r="KGS25" s="145"/>
      <c r="KGT25" s="144"/>
      <c r="KGU25" s="145"/>
      <c r="KGV25" s="144"/>
      <c r="KGW25" s="145"/>
      <c r="KGX25" s="144"/>
      <c r="KGY25" s="145"/>
      <c r="KGZ25" s="144"/>
      <c r="KHA25" s="145"/>
      <c r="KHB25" s="144"/>
      <c r="KHC25" s="145"/>
      <c r="KHD25" s="144"/>
      <c r="KHE25" s="145"/>
      <c r="KHF25" s="144"/>
      <c r="KHG25" s="145"/>
      <c r="KHH25" s="144"/>
      <c r="KHI25" s="145"/>
      <c r="KHJ25" s="144"/>
      <c r="KHK25" s="145"/>
      <c r="KHL25" s="144"/>
      <c r="KHM25" s="145"/>
      <c r="KHN25" s="144"/>
      <c r="KHO25" s="145"/>
      <c r="KHP25" s="144"/>
      <c r="KHQ25" s="145"/>
      <c r="KHR25" s="144"/>
      <c r="KHS25" s="145"/>
      <c r="KHT25" s="144"/>
      <c r="KHU25" s="145"/>
      <c r="KHV25" s="144"/>
      <c r="KHW25" s="145"/>
      <c r="KHX25" s="144"/>
      <c r="KHY25" s="145"/>
      <c r="KHZ25" s="144"/>
      <c r="KIA25" s="145"/>
      <c r="KIB25" s="144"/>
      <c r="KIC25" s="145"/>
      <c r="KID25" s="144"/>
      <c r="KIE25" s="145"/>
      <c r="KIF25" s="144"/>
      <c r="KIG25" s="145"/>
      <c r="KIH25" s="144"/>
      <c r="KII25" s="145"/>
      <c r="KIJ25" s="144"/>
      <c r="KIK25" s="145"/>
      <c r="KIL25" s="144"/>
      <c r="KIM25" s="145"/>
      <c r="KIN25" s="144"/>
      <c r="KIO25" s="145"/>
      <c r="KIP25" s="144"/>
      <c r="KIQ25" s="145"/>
      <c r="KIR25" s="144"/>
      <c r="KIS25" s="145"/>
      <c r="KIT25" s="144"/>
      <c r="KIU25" s="145"/>
      <c r="KIV25" s="144"/>
      <c r="KIW25" s="145"/>
      <c r="KIX25" s="144"/>
      <c r="KIY25" s="145"/>
      <c r="KIZ25" s="144"/>
      <c r="KJA25" s="145"/>
      <c r="KJB25" s="144"/>
      <c r="KJC25" s="145"/>
      <c r="KJD25" s="144"/>
      <c r="KJE25" s="145"/>
      <c r="KJF25" s="144"/>
      <c r="KJG25" s="145"/>
      <c r="KJH25" s="144"/>
      <c r="KJI25" s="145"/>
      <c r="KJJ25" s="144"/>
      <c r="KJK25" s="145"/>
      <c r="KJL25" s="144"/>
      <c r="KJM25" s="145"/>
      <c r="KJN25" s="144"/>
      <c r="KJO25" s="145"/>
      <c r="KJP25" s="144"/>
      <c r="KJQ25" s="145"/>
      <c r="KJR25" s="144"/>
      <c r="KJS25" s="145"/>
      <c r="KJT25" s="144"/>
      <c r="KJU25" s="145"/>
      <c r="KJV25" s="144"/>
      <c r="KJW25" s="145"/>
      <c r="KJX25" s="144"/>
      <c r="KJY25" s="145"/>
      <c r="KJZ25" s="144"/>
      <c r="KKA25" s="145"/>
      <c r="KKB25" s="144"/>
      <c r="KKC25" s="145"/>
      <c r="KKD25" s="144"/>
      <c r="KKE25" s="145"/>
      <c r="KKF25" s="144"/>
      <c r="KKG25" s="145"/>
      <c r="KKH25" s="144"/>
      <c r="KKI25" s="145"/>
      <c r="KKJ25" s="144"/>
      <c r="KKK25" s="145"/>
      <c r="KKL25" s="144"/>
      <c r="KKM25" s="145"/>
      <c r="KKN25" s="144"/>
      <c r="KKO25" s="145"/>
      <c r="KKP25" s="144"/>
      <c r="KKQ25" s="145"/>
      <c r="KKR25" s="144"/>
      <c r="KKS25" s="145"/>
      <c r="KKT25" s="144"/>
      <c r="KKU25" s="145"/>
      <c r="KKV25" s="144"/>
      <c r="KKW25" s="145"/>
      <c r="KKX25" s="144"/>
      <c r="KKY25" s="145"/>
      <c r="KKZ25" s="144"/>
      <c r="KLA25" s="145"/>
      <c r="KLB25" s="144"/>
      <c r="KLC25" s="145"/>
      <c r="KLD25" s="144"/>
      <c r="KLE25" s="145"/>
      <c r="KLF25" s="144"/>
      <c r="KLG25" s="145"/>
      <c r="KLH25" s="144"/>
      <c r="KLI25" s="145"/>
      <c r="KLJ25" s="144"/>
      <c r="KLK25" s="145"/>
      <c r="KLL25" s="144"/>
      <c r="KLM25" s="145"/>
      <c r="KLN25" s="144"/>
      <c r="KLO25" s="145"/>
      <c r="KLP25" s="144"/>
      <c r="KLQ25" s="145"/>
      <c r="KLR25" s="144"/>
      <c r="KLS25" s="145"/>
      <c r="KLT25" s="144"/>
      <c r="KLU25" s="145"/>
      <c r="KLV25" s="144"/>
      <c r="KLW25" s="145"/>
      <c r="KLX25" s="144"/>
      <c r="KLY25" s="145"/>
      <c r="KLZ25" s="144"/>
      <c r="KMA25" s="145"/>
      <c r="KMB25" s="144"/>
      <c r="KMC25" s="145"/>
      <c r="KMD25" s="144"/>
      <c r="KME25" s="145"/>
      <c r="KMF25" s="144"/>
      <c r="KMG25" s="145"/>
      <c r="KMH25" s="144"/>
      <c r="KMI25" s="145"/>
      <c r="KMJ25" s="144"/>
      <c r="KMK25" s="145"/>
      <c r="KML25" s="144"/>
      <c r="KMM25" s="145"/>
      <c r="KMN25" s="144"/>
      <c r="KMO25" s="145"/>
      <c r="KMP25" s="144"/>
      <c r="KMQ25" s="145"/>
      <c r="KMR25" s="144"/>
      <c r="KMS25" s="145"/>
      <c r="KMT25" s="144"/>
      <c r="KMU25" s="145"/>
      <c r="KMV25" s="144"/>
      <c r="KMW25" s="145"/>
      <c r="KMX25" s="144"/>
      <c r="KMY25" s="145"/>
      <c r="KMZ25" s="144"/>
      <c r="KNA25" s="145"/>
      <c r="KNB25" s="144"/>
      <c r="KNC25" s="145"/>
      <c r="KND25" s="144"/>
      <c r="KNE25" s="145"/>
      <c r="KNF25" s="144"/>
      <c r="KNG25" s="145"/>
      <c r="KNH25" s="144"/>
      <c r="KNI25" s="145"/>
      <c r="KNJ25" s="144"/>
      <c r="KNK25" s="145"/>
      <c r="KNL25" s="144"/>
      <c r="KNM25" s="145"/>
      <c r="KNN25" s="144"/>
      <c r="KNO25" s="145"/>
      <c r="KNP25" s="144"/>
      <c r="KNQ25" s="145"/>
      <c r="KNR25" s="144"/>
      <c r="KNS25" s="145"/>
      <c r="KNT25" s="144"/>
      <c r="KNU25" s="145"/>
      <c r="KNV25" s="144"/>
      <c r="KNW25" s="145"/>
      <c r="KNX25" s="144"/>
      <c r="KNY25" s="145"/>
      <c r="KNZ25" s="144"/>
      <c r="KOA25" s="145"/>
      <c r="KOB25" s="144"/>
      <c r="KOC25" s="145"/>
      <c r="KOD25" s="144"/>
      <c r="KOE25" s="145"/>
      <c r="KOF25" s="144"/>
      <c r="KOG25" s="145"/>
      <c r="KOH25" s="144"/>
      <c r="KOI25" s="145"/>
      <c r="KOJ25" s="144"/>
      <c r="KOK25" s="145"/>
      <c r="KOL25" s="144"/>
      <c r="KOM25" s="145"/>
      <c r="KON25" s="144"/>
      <c r="KOO25" s="145"/>
      <c r="KOP25" s="144"/>
      <c r="KOQ25" s="145"/>
      <c r="KOR25" s="144"/>
      <c r="KOS25" s="145"/>
      <c r="KOT25" s="144"/>
      <c r="KOU25" s="145"/>
      <c r="KOV25" s="144"/>
      <c r="KOW25" s="145"/>
      <c r="KOX25" s="144"/>
      <c r="KOY25" s="145"/>
      <c r="KOZ25" s="144"/>
      <c r="KPA25" s="145"/>
      <c r="KPB25" s="144"/>
      <c r="KPC25" s="145"/>
      <c r="KPD25" s="144"/>
      <c r="KPE25" s="145"/>
      <c r="KPF25" s="144"/>
      <c r="KPG25" s="145"/>
      <c r="KPH25" s="144"/>
      <c r="KPI25" s="145"/>
      <c r="KPJ25" s="144"/>
      <c r="KPK25" s="145"/>
      <c r="KPL25" s="144"/>
      <c r="KPM25" s="145"/>
      <c r="KPN25" s="144"/>
      <c r="KPO25" s="145"/>
      <c r="KPP25" s="144"/>
      <c r="KPQ25" s="145"/>
      <c r="KPR25" s="144"/>
      <c r="KPS25" s="145"/>
      <c r="KPT25" s="144"/>
      <c r="KPU25" s="145"/>
      <c r="KPV25" s="144"/>
      <c r="KPW25" s="145"/>
      <c r="KPX25" s="144"/>
      <c r="KPY25" s="145"/>
      <c r="KPZ25" s="144"/>
      <c r="KQA25" s="145"/>
      <c r="KQB25" s="144"/>
      <c r="KQC25" s="145"/>
      <c r="KQD25" s="144"/>
      <c r="KQE25" s="145"/>
      <c r="KQF25" s="144"/>
      <c r="KQG25" s="145"/>
      <c r="KQH25" s="144"/>
      <c r="KQI25" s="145"/>
      <c r="KQJ25" s="144"/>
      <c r="KQK25" s="145"/>
      <c r="KQL25" s="144"/>
      <c r="KQM25" s="145"/>
      <c r="KQN25" s="144"/>
      <c r="KQO25" s="145"/>
      <c r="KQP25" s="144"/>
      <c r="KQQ25" s="145"/>
      <c r="KQR25" s="144"/>
      <c r="KQS25" s="145"/>
      <c r="KQT25" s="144"/>
      <c r="KQU25" s="145"/>
      <c r="KQV25" s="144"/>
      <c r="KQW25" s="145"/>
      <c r="KQX25" s="144"/>
      <c r="KQY25" s="145"/>
      <c r="KQZ25" s="144"/>
      <c r="KRA25" s="145"/>
      <c r="KRB25" s="144"/>
      <c r="KRC25" s="145"/>
      <c r="KRD25" s="144"/>
      <c r="KRE25" s="145"/>
      <c r="KRF25" s="144"/>
      <c r="KRG25" s="145"/>
      <c r="KRH25" s="144"/>
      <c r="KRI25" s="145"/>
      <c r="KRJ25" s="144"/>
      <c r="KRK25" s="145"/>
      <c r="KRL25" s="144"/>
      <c r="KRM25" s="145"/>
      <c r="KRN25" s="144"/>
      <c r="KRO25" s="145"/>
      <c r="KRP25" s="144"/>
      <c r="KRQ25" s="145"/>
      <c r="KRR25" s="144"/>
      <c r="KRS25" s="145"/>
      <c r="KRT25" s="144"/>
      <c r="KRU25" s="145"/>
      <c r="KRV25" s="144"/>
      <c r="KRW25" s="145"/>
      <c r="KRX25" s="144"/>
      <c r="KRY25" s="145"/>
      <c r="KRZ25" s="144"/>
      <c r="KSA25" s="145"/>
      <c r="KSB25" s="144"/>
      <c r="KSC25" s="145"/>
      <c r="KSD25" s="144"/>
      <c r="KSE25" s="145"/>
      <c r="KSF25" s="144"/>
      <c r="KSG25" s="145"/>
      <c r="KSH25" s="144"/>
      <c r="KSI25" s="145"/>
      <c r="KSJ25" s="144"/>
      <c r="KSK25" s="145"/>
      <c r="KSL25" s="144"/>
      <c r="KSM25" s="145"/>
      <c r="KSN25" s="144"/>
      <c r="KSO25" s="145"/>
      <c r="KSP25" s="144"/>
      <c r="KSQ25" s="145"/>
      <c r="KSR25" s="144"/>
      <c r="KSS25" s="145"/>
      <c r="KST25" s="144"/>
      <c r="KSU25" s="145"/>
      <c r="KSV25" s="144"/>
      <c r="KSW25" s="145"/>
      <c r="KSX25" s="144"/>
      <c r="KSY25" s="145"/>
      <c r="KSZ25" s="144"/>
      <c r="KTA25" s="145"/>
      <c r="KTB25" s="144"/>
      <c r="KTC25" s="145"/>
      <c r="KTD25" s="144"/>
      <c r="KTE25" s="145"/>
      <c r="KTF25" s="144"/>
      <c r="KTG25" s="145"/>
      <c r="KTH25" s="144"/>
      <c r="KTI25" s="145"/>
      <c r="KTJ25" s="144"/>
      <c r="KTK25" s="145"/>
      <c r="KTL25" s="144"/>
      <c r="KTM25" s="145"/>
      <c r="KTN25" s="144"/>
      <c r="KTO25" s="145"/>
      <c r="KTP25" s="144"/>
      <c r="KTQ25" s="145"/>
      <c r="KTR25" s="144"/>
      <c r="KTS25" s="145"/>
      <c r="KTT25" s="144"/>
      <c r="KTU25" s="145"/>
      <c r="KTV25" s="144"/>
      <c r="KTW25" s="145"/>
      <c r="KTX25" s="144"/>
      <c r="KTY25" s="145"/>
      <c r="KTZ25" s="144"/>
      <c r="KUA25" s="145"/>
      <c r="KUB25" s="144"/>
      <c r="KUC25" s="145"/>
      <c r="KUD25" s="144"/>
      <c r="KUE25" s="145"/>
      <c r="KUF25" s="144"/>
      <c r="KUG25" s="145"/>
      <c r="KUH25" s="144"/>
      <c r="KUI25" s="145"/>
      <c r="KUJ25" s="144"/>
      <c r="KUK25" s="145"/>
      <c r="KUL25" s="144"/>
      <c r="KUM25" s="145"/>
      <c r="KUN25" s="144"/>
      <c r="KUO25" s="145"/>
      <c r="KUP25" s="144"/>
      <c r="KUQ25" s="145"/>
      <c r="KUR25" s="144"/>
      <c r="KUS25" s="145"/>
      <c r="KUT25" s="144"/>
      <c r="KUU25" s="145"/>
      <c r="KUV25" s="144"/>
      <c r="KUW25" s="145"/>
      <c r="KUX25" s="144"/>
      <c r="KUY25" s="145"/>
      <c r="KUZ25" s="144"/>
      <c r="KVA25" s="145"/>
      <c r="KVB25" s="144"/>
      <c r="KVC25" s="145"/>
      <c r="KVD25" s="144"/>
      <c r="KVE25" s="145"/>
      <c r="KVF25" s="144"/>
      <c r="KVG25" s="145"/>
      <c r="KVH25" s="144"/>
      <c r="KVI25" s="145"/>
      <c r="KVJ25" s="144"/>
      <c r="KVK25" s="145"/>
      <c r="KVL25" s="144"/>
      <c r="KVM25" s="145"/>
      <c r="KVN25" s="144"/>
      <c r="KVO25" s="145"/>
      <c r="KVP25" s="144"/>
      <c r="KVQ25" s="145"/>
      <c r="KVR25" s="144"/>
      <c r="KVS25" s="145"/>
      <c r="KVT25" s="144"/>
      <c r="KVU25" s="145"/>
      <c r="KVV25" s="144"/>
      <c r="KVW25" s="145"/>
      <c r="KVX25" s="144"/>
      <c r="KVY25" s="145"/>
      <c r="KVZ25" s="144"/>
      <c r="KWA25" s="145"/>
      <c r="KWB25" s="144"/>
      <c r="KWC25" s="145"/>
      <c r="KWD25" s="144"/>
      <c r="KWE25" s="145"/>
      <c r="KWF25" s="144"/>
      <c r="KWG25" s="145"/>
      <c r="KWH25" s="144"/>
      <c r="KWI25" s="145"/>
      <c r="KWJ25" s="144"/>
      <c r="KWK25" s="145"/>
      <c r="KWL25" s="144"/>
      <c r="KWM25" s="145"/>
      <c r="KWN25" s="144"/>
      <c r="KWO25" s="145"/>
      <c r="KWP25" s="144"/>
      <c r="KWQ25" s="145"/>
      <c r="KWR25" s="144"/>
      <c r="KWS25" s="145"/>
      <c r="KWT25" s="144"/>
      <c r="KWU25" s="145"/>
      <c r="KWV25" s="144"/>
      <c r="KWW25" s="145"/>
      <c r="KWX25" s="144"/>
      <c r="KWY25" s="145"/>
      <c r="KWZ25" s="144"/>
      <c r="KXA25" s="145"/>
      <c r="KXB25" s="144"/>
      <c r="KXC25" s="145"/>
      <c r="KXD25" s="144"/>
      <c r="KXE25" s="145"/>
      <c r="KXF25" s="144"/>
      <c r="KXG25" s="145"/>
      <c r="KXH25" s="144"/>
      <c r="KXI25" s="145"/>
      <c r="KXJ25" s="144"/>
      <c r="KXK25" s="145"/>
      <c r="KXL25" s="144"/>
      <c r="KXM25" s="145"/>
      <c r="KXN25" s="144"/>
      <c r="KXO25" s="145"/>
      <c r="KXP25" s="144"/>
      <c r="KXQ25" s="145"/>
      <c r="KXR25" s="144"/>
      <c r="KXS25" s="145"/>
      <c r="KXT25" s="144"/>
      <c r="KXU25" s="145"/>
      <c r="KXV25" s="144"/>
      <c r="KXW25" s="145"/>
      <c r="KXX25" s="144"/>
      <c r="KXY25" s="145"/>
      <c r="KXZ25" s="144"/>
      <c r="KYA25" s="145"/>
      <c r="KYB25" s="144"/>
      <c r="KYC25" s="145"/>
      <c r="KYD25" s="144"/>
      <c r="KYE25" s="145"/>
      <c r="KYF25" s="144"/>
      <c r="KYG25" s="145"/>
      <c r="KYH25" s="144"/>
      <c r="KYI25" s="145"/>
      <c r="KYJ25" s="144"/>
      <c r="KYK25" s="145"/>
      <c r="KYL25" s="144"/>
      <c r="KYM25" s="145"/>
      <c r="KYN25" s="144"/>
      <c r="KYO25" s="145"/>
      <c r="KYP25" s="144"/>
      <c r="KYQ25" s="145"/>
      <c r="KYR25" s="144"/>
      <c r="KYS25" s="145"/>
      <c r="KYT25" s="144"/>
      <c r="KYU25" s="145"/>
      <c r="KYV25" s="144"/>
      <c r="KYW25" s="145"/>
      <c r="KYX25" s="144"/>
      <c r="KYY25" s="145"/>
      <c r="KYZ25" s="144"/>
      <c r="KZA25" s="145"/>
      <c r="KZB25" s="144"/>
      <c r="KZC25" s="145"/>
      <c r="KZD25" s="144"/>
      <c r="KZE25" s="145"/>
      <c r="KZF25" s="144"/>
      <c r="KZG25" s="145"/>
      <c r="KZH25" s="144"/>
      <c r="KZI25" s="145"/>
      <c r="KZJ25" s="144"/>
      <c r="KZK25" s="145"/>
      <c r="KZL25" s="144"/>
      <c r="KZM25" s="145"/>
      <c r="KZN25" s="144"/>
      <c r="KZO25" s="145"/>
      <c r="KZP25" s="144"/>
      <c r="KZQ25" s="145"/>
      <c r="KZR25" s="144"/>
      <c r="KZS25" s="145"/>
      <c r="KZT25" s="144"/>
      <c r="KZU25" s="145"/>
      <c r="KZV25" s="144"/>
      <c r="KZW25" s="145"/>
      <c r="KZX25" s="144"/>
      <c r="KZY25" s="145"/>
      <c r="KZZ25" s="144"/>
      <c r="LAA25" s="145"/>
      <c r="LAB25" s="144"/>
      <c r="LAC25" s="145"/>
      <c r="LAD25" s="144"/>
      <c r="LAE25" s="145"/>
      <c r="LAF25" s="144"/>
      <c r="LAG25" s="145"/>
      <c r="LAH25" s="144"/>
      <c r="LAI25" s="145"/>
      <c r="LAJ25" s="144"/>
      <c r="LAK25" s="145"/>
      <c r="LAL25" s="144"/>
      <c r="LAM25" s="145"/>
      <c r="LAN25" s="144"/>
      <c r="LAO25" s="145"/>
      <c r="LAP25" s="144"/>
      <c r="LAQ25" s="145"/>
      <c r="LAR25" s="144"/>
      <c r="LAS25" s="145"/>
      <c r="LAT25" s="144"/>
      <c r="LAU25" s="145"/>
      <c r="LAV25" s="144"/>
      <c r="LAW25" s="145"/>
      <c r="LAX25" s="144"/>
      <c r="LAY25" s="145"/>
      <c r="LAZ25" s="144"/>
      <c r="LBA25" s="145"/>
      <c r="LBB25" s="144"/>
      <c r="LBC25" s="145"/>
      <c r="LBD25" s="144"/>
      <c r="LBE25" s="145"/>
      <c r="LBF25" s="144"/>
      <c r="LBG25" s="145"/>
      <c r="LBH25" s="144"/>
      <c r="LBI25" s="145"/>
      <c r="LBJ25" s="144"/>
      <c r="LBK25" s="145"/>
      <c r="LBL25" s="144"/>
      <c r="LBM25" s="145"/>
      <c r="LBN25" s="144"/>
      <c r="LBO25" s="145"/>
      <c r="LBP25" s="144"/>
      <c r="LBQ25" s="145"/>
      <c r="LBR25" s="144"/>
      <c r="LBS25" s="145"/>
      <c r="LBT25" s="144"/>
      <c r="LBU25" s="145"/>
      <c r="LBV25" s="144"/>
      <c r="LBW25" s="145"/>
      <c r="LBX25" s="144"/>
      <c r="LBY25" s="145"/>
      <c r="LBZ25" s="144"/>
      <c r="LCA25" s="145"/>
      <c r="LCB25" s="144"/>
      <c r="LCC25" s="145"/>
      <c r="LCD25" s="144"/>
      <c r="LCE25" s="145"/>
      <c r="LCF25" s="144"/>
      <c r="LCG25" s="145"/>
      <c r="LCH25" s="144"/>
      <c r="LCI25" s="145"/>
      <c r="LCJ25" s="144"/>
      <c r="LCK25" s="145"/>
      <c r="LCL25" s="144"/>
      <c r="LCM25" s="145"/>
      <c r="LCN25" s="144"/>
      <c r="LCO25" s="145"/>
      <c r="LCP25" s="144"/>
      <c r="LCQ25" s="145"/>
      <c r="LCR25" s="144"/>
      <c r="LCS25" s="145"/>
      <c r="LCT25" s="144"/>
      <c r="LCU25" s="145"/>
      <c r="LCV25" s="144"/>
      <c r="LCW25" s="145"/>
      <c r="LCX25" s="144"/>
      <c r="LCY25" s="145"/>
      <c r="LCZ25" s="144"/>
      <c r="LDA25" s="145"/>
      <c r="LDB25" s="144"/>
      <c r="LDC25" s="145"/>
      <c r="LDD25" s="144"/>
      <c r="LDE25" s="145"/>
      <c r="LDF25" s="144"/>
      <c r="LDG25" s="145"/>
      <c r="LDH25" s="144"/>
      <c r="LDI25" s="145"/>
      <c r="LDJ25" s="144"/>
      <c r="LDK25" s="145"/>
      <c r="LDL25" s="144"/>
      <c r="LDM25" s="145"/>
      <c r="LDN25" s="144"/>
      <c r="LDO25" s="145"/>
      <c r="LDP25" s="144"/>
      <c r="LDQ25" s="145"/>
      <c r="LDR25" s="144"/>
      <c r="LDS25" s="145"/>
      <c r="LDT25" s="144"/>
      <c r="LDU25" s="145"/>
      <c r="LDV25" s="144"/>
      <c r="LDW25" s="145"/>
      <c r="LDX25" s="144"/>
      <c r="LDY25" s="145"/>
      <c r="LDZ25" s="144"/>
      <c r="LEA25" s="145"/>
      <c r="LEB25" s="144"/>
      <c r="LEC25" s="145"/>
      <c r="LED25" s="144"/>
      <c r="LEE25" s="145"/>
      <c r="LEF25" s="144"/>
      <c r="LEG25" s="145"/>
      <c r="LEH25" s="144"/>
      <c r="LEI25" s="145"/>
      <c r="LEJ25" s="144"/>
      <c r="LEK25" s="145"/>
      <c r="LEL25" s="144"/>
      <c r="LEM25" s="145"/>
      <c r="LEN25" s="144"/>
      <c r="LEO25" s="145"/>
      <c r="LEP25" s="144"/>
      <c r="LEQ25" s="145"/>
      <c r="LER25" s="144"/>
      <c r="LES25" s="145"/>
      <c r="LET25" s="144"/>
      <c r="LEU25" s="145"/>
      <c r="LEV25" s="144"/>
      <c r="LEW25" s="145"/>
      <c r="LEX25" s="144"/>
      <c r="LEY25" s="145"/>
      <c r="LEZ25" s="144"/>
      <c r="LFA25" s="145"/>
      <c r="LFB25" s="144"/>
      <c r="LFC25" s="145"/>
      <c r="LFD25" s="144"/>
      <c r="LFE25" s="145"/>
      <c r="LFF25" s="144"/>
      <c r="LFG25" s="145"/>
      <c r="LFH25" s="144"/>
      <c r="LFI25" s="145"/>
      <c r="LFJ25" s="144"/>
      <c r="LFK25" s="145"/>
      <c r="LFL25" s="144"/>
      <c r="LFM25" s="145"/>
      <c r="LFN25" s="144"/>
      <c r="LFO25" s="145"/>
      <c r="LFP25" s="144"/>
      <c r="LFQ25" s="145"/>
      <c r="LFR25" s="144"/>
      <c r="LFS25" s="145"/>
      <c r="LFT25" s="144"/>
      <c r="LFU25" s="145"/>
      <c r="LFV25" s="144"/>
      <c r="LFW25" s="145"/>
      <c r="LFX25" s="144"/>
      <c r="LFY25" s="145"/>
      <c r="LFZ25" s="144"/>
      <c r="LGA25" s="145"/>
      <c r="LGB25" s="144"/>
      <c r="LGC25" s="145"/>
      <c r="LGD25" s="144"/>
      <c r="LGE25" s="145"/>
      <c r="LGF25" s="144"/>
      <c r="LGG25" s="145"/>
      <c r="LGH25" s="144"/>
      <c r="LGI25" s="145"/>
      <c r="LGJ25" s="144"/>
      <c r="LGK25" s="145"/>
      <c r="LGL25" s="144"/>
      <c r="LGM25" s="145"/>
      <c r="LGN25" s="144"/>
      <c r="LGO25" s="145"/>
      <c r="LGP25" s="144"/>
      <c r="LGQ25" s="145"/>
      <c r="LGR25" s="144"/>
      <c r="LGS25" s="145"/>
      <c r="LGT25" s="144"/>
      <c r="LGU25" s="145"/>
      <c r="LGV25" s="144"/>
      <c r="LGW25" s="145"/>
      <c r="LGX25" s="144"/>
      <c r="LGY25" s="145"/>
      <c r="LGZ25" s="144"/>
      <c r="LHA25" s="145"/>
      <c r="LHB25" s="144"/>
      <c r="LHC25" s="145"/>
      <c r="LHD25" s="144"/>
      <c r="LHE25" s="145"/>
      <c r="LHF25" s="144"/>
      <c r="LHG25" s="145"/>
      <c r="LHH25" s="144"/>
      <c r="LHI25" s="145"/>
      <c r="LHJ25" s="144"/>
      <c r="LHK25" s="145"/>
      <c r="LHL25" s="144"/>
      <c r="LHM25" s="145"/>
      <c r="LHN25" s="144"/>
      <c r="LHO25" s="145"/>
      <c r="LHP25" s="144"/>
      <c r="LHQ25" s="145"/>
      <c r="LHR25" s="144"/>
      <c r="LHS25" s="145"/>
      <c r="LHT25" s="144"/>
      <c r="LHU25" s="145"/>
      <c r="LHV25" s="144"/>
      <c r="LHW25" s="145"/>
      <c r="LHX25" s="144"/>
      <c r="LHY25" s="145"/>
      <c r="LHZ25" s="144"/>
      <c r="LIA25" s="145"/>
      <c r="LIB25" s="144"/>
      <c r="LIC25" s="145"/>
      <c r="LID25" s="144"/>
      <c r="LIE25" s="145"/>
      <c r="LIF25" s="144"/>
      <c r="LIG25" s="145"/>
      <c r="LIH25" s="144"/>
      <c r="LII25" s="145"/>
      <c r="LIJ25" s="144"/>
      <c r="LIK25" s="145"/>
      <c r="LIL25" s="144"/>
      <c r="LIM25" s="145"/>
      <c r="LIN25" s="144"/>
      <c r="LIO25" s="145"/>
      <c r="LIP25" s="144"/>
      <c r="LIQ25" s="145"/>
      <c r="LIR25" s="144"/>
      <c r="LIS25" s="145"/>
      <c r="LIT25" s="144"/>
      <c r="LIU25" s="145"/>
      <c r="LIV25" s="144"/>
      <c r="LIW25" s="145"/>
      <c r="LIX25" s="144"/>
      <c r="LIY25" s="145"/>
      <c r="LIZ25" s="144"/>
      <c r="LJA25" s="145"/>
      <c r="LJB25" s="144"/>
      <c r="LJC25" s="145"/>
      <c r="LJD25" s="144"/>
      <c r="LJE25" s="145"/>
      <c r="LJF25" s="144"/>
      <c r="LJG25" s="145"/>
      <c r="LJH25" s="144"/>
      <c r="LJI25" s="145"/>
      <c r="LJJ25" s="144"/>
      <c r="LJK25" s="145"/>
      <c r="LJL25" s="144"/>
      <c r="LJM25" s="145"/>
      <c r="LJN25" s="144"/>
      <c r="LJO25" s="145"/>
      <c r="LJP25" s="144"/>
      <c r="LJQ25" s="145"/>
      <c r="LJR25" s="144"/>
      <c r="LJS25" s="145"/>
      <c r="LJT25" s="144"/>
      <c r="LJU25" s="145"/>
      <c r="LJV25" s="144"/>
      <c r="LJW25" s="145"/>
      <c r="LJX25" s="144"/>
      <c r="LJY25" s="145"/>
      <c r="LJZ25" s="144"/>
      <c r="LKA25" s="145"/>
      <c r="LKB25" s="144"/>
      <c r="LKC25" s="145"/>
      <c r="LKD25" s="144"/>
      <c r="LKE25" s="145"/>
      <c r="LKF25" s="144"/>
      <c r="LKG25" s="145"/>
      <c r="LKH25" s="144"/>
      <c r="LKI25" s="145"/>
      <c r="LKJ25" s="144"/>
      <c r="LKK25" s="145"/>
      <c r="LKL25" s="144"/>
      <c r="LKM25" s="145"/>
      <c r="LKN25" s="144"/>
      <c r="LKO25" s="145"/>
      <c r="LKP25" s="144"/>
      <c r="LKQ25" s="145"/>
      <c r="LKR25" s="144"/>
      <c r="LKS25" s="145"/>
      <c r="LKT25" s="144"/>
      <c r="LKU25" s="145"/>
      <c r="LKV25" s="144"/>
      <c r="LKW25" s="145"/>
      <c r="LKX25" s="144"/>
      <c r="LKY25" s="145"/>
      <c r="LKZ25" s="144"/>
      <c r="LLA25" s="145"/>
      <c r="LLB25" s="144"/>
      <c r="LLC25" s="145"/>
      <c r="LLD25" s="144"/>
      <c r="LLE25" s="145"/>
      <c r="LLF25" s="144"/>
      <c r="LLG25" s="145"/>
      <c r="LLH25" s="144"/>
      <c r="LLI25" s="145"/>
      <c r="LLJ25" s="144"/>
      <c r="LLK25" s="145"/>
      <c r="LLL25" s="144"/>
      <c r="LLM25" s="145"/>
      <c r="LLN25" s="144"/>
      <c r="LLO25" s="145"/>
      <c r="LLP25" s="144"/>
      <c r="LLQ25" s="145"/>
      <c r="LLR25" s="144"/>
      <c r="LLS25" s="145"/>
      <c r="LLT25" s="144"/>
      <c r="LLU25" s="145"/>
      <c r="LLV25" s="144"/>
      <c r="LLW25" s="145"/>
      <c r="LLX25" s="144"/>
      <c r="LLY25" s="145"/>
      <c r="LLZ25" s="144"/>
      <c r="LMA25" s="145"/>
      <c r="LMB25" s="144"/>
      <c r="LMC25" s="145"/>
      <c r="LMD25" s="144"/>
      <c r="LME25" s="145"/>
      <c r="LMF25" s="144"/>
      <c r="LMG25" s="145"/>
      <c r="LMH25" s="144"/>
      <c r="LMI25" s="145"/>
      <c r="LMJ25" s="144"/>
      <c r="LMK25" s="145"/>
      <c r="LML25" s="144"/>
      <c r="LMM25" s="145"/>
      <c r="LMN25" s="144"/>
      <c r="LMO25" s="145"/>
      <c r="LMP25" s="144"/>
      <c r="LMQ25" s="145"/>
      <c r="LMR25" s="144"/>
      <c r="LMS25" s="145"/>
      <c r="LMT25" s="144"/>
      <c r="LMU25" s="145"/>
      <c r="LMV25" s="144"/>
      <c r="LMW25" s="145"/>
      <c r="LMX25" s="144"/>
      <c r="LMY25" s="145"/>
      <c r="LMZ25" s="144"/>
      <c r="LNA25" s="145"/>
      <c r="LNB25" s="144"/>
      <c r="LNC25" s="145"/>
      <c r="LND25" s="144"/>
      <c r="LNE25" s="145"/>
      <c r="LNF25" s="144"/>
      <c r="LNG25" s="145"/>
      <c r="LNH25" s="144"/>
      <c r="LNI25" s="145"/>
      <c r="LNJ25" s="144"/>
      <c r="LNK25" s="145"/>
      <c r="LNL25" s="144"/>
      <c r="LNM25" s="145"/>
      <c r="LNN25" s="144"/>
      <c r="LNO25" s="145"/>
      <c r="LNP25" s="144"/>
      <c r="LNQ25" s="145"/>
      <c r="LNR25" s="144"/>
      <c r="LNS25" s="145"/>
      <c r="LNT25" s="144"/>
      <c r="LNU25" s="145"/>
      <c r="LNV25" s="144"/>
      <c r="LNW25" s="145"/>
      <c r="LNX25" s="144"/>
      <c r="LNY25" s="145"/>
      <c r="LNZ25" s="144"/>
      <c r="LOA25" s="145"/>
      <c r="LOB25" s="144"/>
      <c r="LOC25" s="145"/>
      <c r="LOD25" s="144"/>
      <c r="LOE25" s="145"/>
      <c r="LOF25" s="144"/>
      <c r="LOG25" s="145"/>
      <c r="LOH25" s="144"/>
      <c r="LOI25" s="145"/>
      <c r="LOJ25" s="144"/>
      <c r="LOK25" s="145"/>
      <c r="LOL25" s="144"/>
      <c r="LOM25" s="145"/>
      <c r="LON25" s="144"/>
      <c r="LOO25" s="145"/>
      <c r="LOP25" s="144"/>
      <c r="LOQ25" s="145"/>
      <c r="LOR25" s="144"/>
      <c r="LOS25" s="145"/>
      <c r="LOT25" s="144"/>
      <c r="LOU25" s="145"/>
      <c r="LOV25" s="144"/>
      <c r="LOW25" s="145"/>
      <c r="LOX25" s="144"/>
      <c r="LOY25" s="145"/>
      <c r="LOZ25" s="144"/>
      <c r="LPA25" s="145"/>
      <c r="LPB25" s="144"/>
      <c r="LPC25" s="145"/>
      <c r="LPD25" s="144"/>
      <c r="LPE25" s="145"/>
      <c r="LPF25" s="144"/>
      <c r="LPG25" s="145"/>
      <c r="LPH25" s="144"/>
      <c r="LPI25" s="145"/>
      <c r="LPJ25" s="144"/>
      <c r="LPK25" s="145"/>
      <c r="LPL25" s="144"/>
      <c r="LPM25" s="145"/>
      <c r="LPN25" s="144"/>
      <c r="LPO25" s="145"/>
      <c r="LPP25" s="144"/>
      <c r="LPQ25" s="145"/>
      <c r="LPR25" s="144"/>
      <c r="LPS25" s="145"/>
      <c r="LPT25" s="144"/>
      <c r="LPU25" s="145"/>
      <c r="LPV25" s="144"/>
      <c r="LPW25" s="145"/>
      <c r="LPX25" s="144"/>
      <c r="LPY25" s="145"/>
      <c r="LPZ25" s="144"/>
      <c r="LQA25" s="145"/>
      <c r="LQB25" s="144"/>
      <c r="LQC25" s="145"/>
      <c r="LQD25" s="144"/>
      <c r="LQE25" s="145"/>
      <c r="LQF25" s="144"/>
      <c r="LQG25" s="145"/>
      <c r="LQH25" s="144"/>
      <c r="LQI25" s="145"/>
      <c r="LQJ25" s="144"/>
      <c r="LQK25" s="145"/>
      <c r="LQL25" s="144"/>
      <c r="LQM25" s="145"/>
      <c r="LQN25" s="144"/>
      <c r="LQO25" s="145"/>
      <c r="LQP25" s="144"/>
      <c r="LQQ25" s="145"/>
      <c r="LQR25" s="144"/>
      <c r="LQS25" s="145"/>
      <c r="LQT25" s="144"/>
      <c r="LQU25" s="145"/>
      <c r="LQV25" s="144"/>
      <c r="LQW25" s="145"/>
      <c r="LQX25" s="144"/>
      <c r="LQY25" s="145"/>
      <c r="LQZ25" s="144"/>
      <c r="LRA25" s="145"/>
      <c r="LRB25" s="144"/>
      <c r="LRC25" s="145"/>
      <c r="LRD25" s="144"/>
      <c r="LRE25" s="145"/>
      <c r="LRF25" s="144"/>
      <c r="LRG25" s="145"/>
      <c r="LRH25" s="144"/>
      <c r="LRI25" s="145"/>
      <c r="LRJ25" s="144"/>
      <c r="LRK25" s="145"/>
      <c r="LRL25" s="144"/>
      <c r="LRM25" s="145"/>
      <c r="LRN25" s="144"/>
      <c r="LRO25" s="145"/>
      <c r="LRP25" s="144"/>
      <c r="LRQ25" s="145"/>
      <c r="LRR25" s="144"/>
      <c r="LRS25" s="145"/>
      <c r="LRT25" s="144"/>
      <c r="LRU25" s="145"/>
      <c r="LRV25" s="144"/>
      <c r="LRW25" s="145"/>
      <c r="LRX25" s="144"/>
      <c r="LRY25" s="145"/>
      <c r="LRZ25" s="144"/>
      <c r="LSA25" s="145"/>
      <c r="LSB25" s="144"/>
      <c r="LSC25" s="145"/>
      <c r="LSD25" s="144"/>
      <c r="LSE25" s="145"/>
      <c r="LSF25" s="144"/>
      <c r="LSG25" s="145"/>
      <c r="LSH25" s="144"/>
      <c r="LSI25" s="145"/>
      <c r="LSJ25" s="144"/>
      <c r="LSK25" s="145"/>
      <c r="LSL25" s="144"/>
      <c r="LSM25" s="145"/>
      <c r="LSN25" s="144"/>
      <c r="LSO25" s="145"/>
      <c r="LSP25" s="144"/>
      <c r="LSQ25" s="145"/>
      <c r="LSR25" s="144"/>
      <c r="LSS25" s="145"/>
      <c r="LST25" s="144"/>
      <c r="LSU25" s="145"/>
      <c r="LSV25" s="144"/>
      <c r="LSW25" s="145"/>
      <c r="LSX25" s="144"/>
      <c r="LSY25" s="145"/>
      <c r="LSZ25" s="144"/>
      <c r="LTA25" s="145"/>
      <c r="LTB25" s="144"/>
      <c r="LTC25" s="145"/>
      <c r="LTD25" s="144"/>
      <c r="LTE25" s="145"/>
      <c r="LTF25" s="144"/>
      <c r="LTG25" s="145"/>
      <c r="LTH25" s="144"/>
      <c r="LTI25" s="145"/>
      <c r="LTJ25" s="144"/>
      <c r="LTK25" s="145"/>
      <c r="LTL25" s="144"/>
      <c r="LTM25" s="145"/>
      <c r="LTN25" s="144"/>
      <c r="LTO25" s="145"/>
      <c r="LTP25" s="144"/>
      <c r="LTQ25" s="145"/>
      <c r="LTR25" s="144"/>
      <c r="LTS25" s="145"/>
      <c r="LTT25" s="144"/>
      <c r="LTU25" s="145"/>
      <c r="LTV25" s="144"/>
      <c r="LTW25" s="145"/>
      <c r="LTX25" s="144"/>
      <c r="LTY25" s="145"/>
      <c r="LTZ25" s="144"/>
      <c r="LUA25" s="145"/>
      <c r="LUB25" s="144"/>
      <c r="LUC25" s="145"/>
      <c r="LUD25" s="144"/>
      <c r="LUE25" s="145"/>
      <c r="LUF25" s="144"/>
      <c r="LUG25" s="145"/>
      <c r="LUH25" s="144"/>
      <c r="LUI25" s="145"/>
      <c r="LUJ25" s="144"/>
      <c r="LUK25" s="145"/>
      <c r="LUL25" s="144"/>
      <c r="LUM25" s="145"/>
      <c r="LUN25" s="144"/>
      <c r="LUO25" s="145"/>
      <c r="LUP25" s="144"/>
      <c r="LUQ25" s="145"/>
      <c r="LUR25" s="144"/>
      <c r="LUS25" s="145"/>
      <c r="LUT25" s="144"/>
      <c r="LUU25" s="145"/>
      <c r="LUV25" s="144"/>
      <c r="LUW25" s="145"/>
      <c r="LUX25" s="144"/>
      <c r="LUY25" s="145"/>
      <c r="LUZ25" s="144"/>
      <c r="LVA25" s="145"/>
      <c r="LVB25" s="144"/>
      <c r="LVC25" s="145"/>
      <c r="LVD25" s="144"/>
      <c r="LVE25" s="145"/>
      <c r="LVF25" s="144"/>
      <c r="LVG25" s="145"/>
      <c r="LVH25" s="144"/>
      <c r="LVI25" s="145"/>
      <c r="LVJ25" s="144"/>
      <c r="LVK25" s="145"/>
      <c r="LVL25" s="144"/>
      <c r="LVM25" s="145"/>
      <c r="LVN25" s="144"/>
      <c r="LVO25" s="145"/>
      <c r="LVP25" s="144"/>
      <c r="LVQ25" s="145"/>
      <c r="LVR25" s="144"/>
      <c r="LVS25" s="145"/>
      <c r="LVT25" s="144"/>
      <c r="LVU25" s="145"/>
      <c r="LVV25" s="144"/>
      <c r="LVW25" s="145"/>
      <c r="LVX25" s="144"/>
      <c r="LVY25" s="145"/>
      <c r="LVZ25" s="144"/>
      <c r="LWA25" s="145"/>
      <c r="LWB25" s="144"/>
      <c r="LWC25" s="145"/>
      <c r="LWD25" s="144"/>
      <c r="LWE25" s="145"/>
      <c r="LWF25" s="144"/>
      <c r="LWG25" s="145"/>
      <c r="LWH25" s="144"/>
      <c r="LWI25" s="145"/>
      <c r="LWJ25" s="144"/>
      <c r="LWK25" s="145"/>
      <c r="LWL25" s="144"/>
      <c r="LWM25" s="145"/>
      <c r="LWN25" s="144"/>
      <c r="LWO25" s="145"/>
      <c r="LWP25" s="144"/>
      <c r="LWQ25" s="145"/>
      <c r="LWR25" s="144"/>
      <c r="LWS25" s="145"/>
      <c r="LWT25" s="144"/>
      <c r="LWU25" s="145"/>
      <c r="LWV25" s="144"/>
      <c r="LWW25" s="145"/>
      <c r="LWX25" s="144"/>
      <c r="LWY25" s="145"/>
      <c r="LWZ25" s="144"/>
      <c r="LXA25" s="145"/>
      <c r="LXB25" s="144"/>
      <c r="LXC25" s="145"/>
      <c r="LXD25" s="144"/>
      <c r="LXE25" s="145"/>
      <c r="LXF25" s="144"/>
      <c r="LXG25" s="145"/>
      <c r="LXH25" s="144"/>
      <c r="LXI25" s="145"/>
      <c r="LXJ25" s="144"/>
      <c r="LXK25" s="145"/>
      <c r="LXL25" s="144"/>
      <c r="LXM25" s="145"/>
      <c r="LXN25" s="144"/>
      <c r="LXO25" s="145"/>
      <c r="LXP25" s="144"/>
      <c r="LXQ25" s="145"/>
      <c r="LXR25" s="144"/>
      <c r="LXS25" s="145"/>
      <c r="LXT25" s="144"/>
      <c r="LXU25" s="145"/>
      <c r="LXV25" s="144"/>
      <c r="LXW25" s="145"/>
      <c r="LXX25" s="144"/>
      <c r="LXY25" s="145"/>
      <c r="LXZ25" s="144"/>
      <c r="LYA25" s="145"/>
      <c r="LYB25" s="144"/>
      <c r="LYC25" s="145"/>
      <c r="LYD25" s="144"/>
      <c r="LYE25" s="145"/>
      <c r="LYF25" s="144"/>
      <c r="LYG25" s="145"/>
      <c r="LYH25" s="144"/>
      <c r="LYI25" s="145"/>
      <c r="LYJ25" s="144"/>
      <c r="LYK25" s="145"/>
      <c r="LYL25" s="144"/>
      <c r="LYM25" s="145"/>
      <c r="LYN25" s="144"/>
      <c r="LYO25" s="145"/>
      <c r="LYP25" s="144"/>
      <c r="LYQ25" s="145"/>
      <c r="LYR25" s="144"/>
      <c r="LYS25" s="145"/>
      <c r="LYT25" s="144"/>
      <c r="LYU25" s="145"/>
      <c r="LYV25" s="144"/>
      <c r="LYW25" s="145"/>
      <c r="LYX25" s="144"/>
      <c r="LYY25" s="145"/>
      <c r="LYZ25" s="144"/>
      <c r="LZA25" s="145"/>
      <c r="LZB25" s="144"/>
      <c r="LZC25" s="145"/>
      <c r="LZD25" s="144"/>
      <c r="LZE25" s="145"/>
      <c r="LZF25" s="144"/>
      <c r="LZG25" s="145"/>
      <c r="LZH25" s="144"/>
      <c r="LZI25" s="145"/>
      <c r="LZJ25" s="144"/>
      <c r="LZK25" s="145"/>
      <c r="LZL25" s="144"/>
      <c r="LZM25" s="145"/>
      <c r="LZN25" s="144"/>
      <c r="LZO25" s="145"/>
      <c r="LZP25" s="144"/>
      <c r="LZQ25" s="145"/>
      <c r="LZR25" s="144"/>
      <c r="LZS25" s="145"/>
      <c r="LZT25" s="144"/>
      <c r="LZU25" s="145"/>
      <c r="LZV25" s="144"/>
      <c r="LZW25" s="145"/>
      <c r="LZX25" s="144"/>
      <c r="LZY25" s="145"/>
      <c r="LZZ25" s="144"/>
      <c r="MAA25" s="145"/>
      <c r="MAB25" s="144"/>
      <c r="MAC25" s="145"/>
      <c r="MAD25" s="144"/>
      <c r="MAE25" s="145"/>
      <c r="MAF25" s="144"/>
      <c r="MAG25" s="145"/>
      <c r="MAH25" s="144"/>
      <c r="MAI25" s="145"/>
      <c r="MAJ25" s="144"/>
      <c r="MAK25" s="145"/>
      <c r="MAL25" s="144"/>
      <c r="MAM25" s="145"/>
      <c r="MAN25" s="144"/>
      <c r="MAO25" s="145"/>
      <c r="MAP25" s="144"/>
      <c r="MAQ25" s="145"/>
      <c r="MAR25" s="144"/>
      <c r="MAS25" s="145"/>
      <c r="MAT25" s="144"/>
      <c r="MAU25" s="145"/>
      <c r="MAV25" s="144"/>
      <c r="MAW25" s="145"/>
      <c r="MAX25" s="144"/>
      <c r="MAY25" s="145"/>
      <c r="MAZ25" s="144"/>
      <c r="MBA25" s="145"/>
      <c r="MBB25" s="144"/>
      <c r="MBC25" s="145"/>
      <c r="MBD25" s="144"/>
      <c r="MBE25" s="145"/>
      <c r="MBF25" s="144"/>
      <c r="MBG25" s="145"/>
      <c r="MBH25" s="144"/>
      <c r="MBI25" s="145"/>
      <c r="MBJ25" s="144"/>
      <c r="MBK25" s="145"/>
      <c r="MBL25" s="144"/>
      <c r="MBM25" s="145"/>
      <c r="MBN25" s="144"/>
      <c r="MBO25" s="145"/>
      <c r="MBP25" s="144"/>
      <c r="MBQ25" s="145"/>
      <c r="MBR25" s="144"/>
      <c r="MBS25" s="145"/>
      <c r="MBT25" s="144"/>
      <c r="MBU25" s="145"/>
      <c r="MBV25" s="144"/>
      <c r="MBW25" s="145"/>
      <c r="MBX25" s="144"/>
      <c r="MBY25" s="145"/>
      <c r="MBZ25" s="144"/>
      <c r="MCA25" s="145"/>
      <c r="MCB25" s="144"/>
      <c r="MCC25" s="145"/>
      <c r="MCD25" s="144"/>
      <c r="MCE25" s="145"/>
      <c r="MCF25" s="144"/>
      <c r="MCG25" s="145"/>
      <c r="MCH25" s="144"/>
      <c r="MCI25" s="145"/>
      <c r="MCJ25" s="144"/>
      <c r="MCK25" s="145"/>
      <c r="MCL25" s="144"/>
      <c r="MCM25" s="145"/>
      <c r="MCN25" s="144"/>
      <c r="MCO25" s="145"/>
      <c r="MCP25" s="144"/>
      <c r="MCQ25" s="145"/>
      <c r="MCR25" s="144"/>
      <c r="MCS25" s="145"/>
      <c r="MCT25" s="144"/>
      <c r="MCU25" s="145"/>
      <c r="MCV25" s="144"/>
      <c r="MCW25" s="145"/>
      <c r="MCX25" s="144"/>
      <c r="MCY25" s="145"/>
      <c r="MCZ25" s="144"/>
      <c r="MDA25" s="145"/>
      <c r="MDB25" s="144"/>
      <c r="MDC25" s="145"/>
      <c r="MDD25" s="144"/>
      <c r="MDE25" s="145"/>
      <c r="MDF25" s="144"/>
      <c r="MDG25" s="145"/>
      <c r="MDH25" s="144"/>
      <c r="MDI25" s="145"/>
      <c r="MDJ25" s="144"/>
      <c r="MDK25" s="145"/>
      <c r="MDL25" s="144"/>
      <c r="MDM25" s="145"/>
      <c r="MDN25" s="144"/>
      <c r="MDO25" s="145"/>
      <c r="MDP25" s="144"/>
      <c r="MDQ25" s="145"/>
      <c r="MDR25" s="144"/>
      <c r="MDS25" s="145"/>
      <c r="MDT25" s="144"/>
      <c r="MDU25" s="145"/>
      <c r="MDV25" s="144"/>
      <c r="MDW25" s="145"/>
      <c r="MDX25" s="144"/>
      <c r="MDY25" s="145"/>
      <c r="MDZ25" s="144"/>
      <c r="MEA25" s="145"/>
      <c r="MEB25" s="144"/>
      <c r="MEC25" s="145"/>
      <c r="MED25" s="144"/>
      <c r="MEE25" s="145"/>
      <c r="MEF25" s="144"/>
      <c r="MEG25" s="145"/>
      <c r="MEH25" s="144"/>
      <c r="MEI25" s="145"/>
      <c r="MEJ25" s="144"/>
      <c r="MEK25" s="145"/>
      <c r="MEL25" s="144"/>
      <c r="MEM25" s="145"/>
      <c r="MEN25" s="144"/>
      <c r="MEO25" s="145"/>
      <c r="MEP25" s="144"/>
      <c r="MEQ25" s="145"/>
      <c r="MER25" s="144"/>
      <c r="MES25" s="145"/>
      <c r="MET25" s="144"/>
      <c r="MEU25" s="145"/>
      <c r="MEV25" s="144"/>
      <c r="MEW25" s="145"/>
      <c r="MEX25" s="144"/>
      <c r="MEY25" s="145"/>
      <c r="MEZ25" s="144"/>
      <c r="MFA25" s="145"/>
      <c r="MFB25" s="144"/>
      <c r="MFC25" s="145"/>
      <c r="MFD25" s="144"/>
      <c r="MFE25" s="145"/>
      <c r="MFF25" s="144"/>
      <c r="MFG25" s="145"/>
      <c r="MFH25" s="144"/>
      <c r="MFI25" s="145"/>
      <c r="MFJ25" s="144"/>
      <c r="MFK25" s="145"/>
      <c r="MFL25" s="144"/>
      <c r="MFM25" s="145"/>
      <c r="MFN25" s="144"/>
      <c r="MFO25" s="145"/>
      <c r="MFP25" s="144"/>
      <c r="MFQ25" s="145"/>
      <c r="MFR25" s="144"/>
      <c r="MFS25" s="145"/>
      <c r="MFT25" s="144"/>
      <c r="MFU25" s="145"/>
      <c r="MFV25" s="144"/>
      <c r="MFW25" s="145"/>
      <c r="MFX25" s="144"/>
      <c r="MFY25" s="145"/>
      <c r="MFZ25" s="144"/>
      <c r="MGA25" s="145"/>
      <c r="MGB25" s="144"/>
      <c r="MGC25" s="145"/>
      <c r="MGD25" s="144"/>
      <c r="MGE25" s="145"/>
      <c r="MGF25" s="144"/>
      <c r="MGG25" s="145"/>
      <c r="MGH25" s="144"/>
      <c r="MGI25" s="145"/>
      <c r="MGJ25" s="144"/>
      <c r="MGK25" s="145"/>
      <c r="MGL25" s="144"/>
      <c r="MGM25" s="145"/>
      <c r="MGN25" s="144"/>
      <c r="MGO25" s="145"/>
      <c r="MGP25" s="144"/>
      <c r="MGQ25" s="145"/>
      <c r="MGR25" s="144"/>
      <c r="MGS25" s="145"/>
      <c r="MGT25" s="144"/>
      <c r="MGU25" s="145"/>
      <c r="MGV25" s="144"/>
      <c r="MGW25" s="145"/>
      <c r="MGX25" s="144"/>
      <c r="MGY25" s="145"/>
      <c r="MGZ25" s="144"/>
      <c r="MHA25" s="145"/>
      <c r="MHB25" s="144"/>
      <c r="MHC25" s="145"/>
      <c r="MHD25" s="144"/>
      <c r="MHE25" s="145"/>
      <c r="MHF25" s="144"/>
      <c r="MHG25" s="145"/>
      <c r="MHH25" s="144"/>
      <c r="MHI25" s="145"/>
      <c r="MHJ25" s="144"/>
      <c r="MHK25" s="145"/>
      <c r="MHL25" s="144"/>
      <c r="MHM25" s="145"/>
      <c r="MHN25" s="144"/>
      <c r="MHO25" s="145"/>
      <c r="MHP25" s="144"/>
      <c r="MHQ25" s="145"/>
      <c r="MHR25" s="144"/>
      <c r="MHS25" s="145"/>
      <c r="MHT25" s="144"/>
      <c r="MHU25" s="145"/>
      <c r="MHV25" s="144"/>
      <c r="MHW25" s="145"/>
      <c r="MHX25" s="144"/>
      <c r="MHY25" s="145"/>
      <c r="MHZ25" s="144"/>
      <c r="MIA25" s="145"/>
      <c r="MIB25" s="144"/>
      <c r="MIC25" s="145"/>
      <c r="MID25" s="144"/>
      <c r="MIE25" s="145"/>
      <c r="MIF25" s="144"/>
      <c r="MIG25" s="145"/>
      <c r="MIH25" s="144"/>
      <c r="MII25" s="145"/>
      <c r="MIJ25" s="144"/>
      <c r="MIK25" s="145"/>
      <c r="MIL25" s="144"/>
      <c r="MIM25" s="145"/>
      <c r="MIN25" s="144"/>
      <c r="MIO25" s="145"/>
      <c r="MIP25" s="144"/>
      <c r="MIQ25" s="145"/>
      <c r="MIR25" s="144"/>
      <c r="MIS25" s="145"/>
      <c r="MIT25" s="144"/>
      <c r="MIU25" s="145"/>
      <c r="MIV25" s="144"/>
      <c r="MIW25" s="145"/>
      <c r="MIX25" s="144"/>
      <c r="MIY25" s="145"/>
      <c r="MIZ25" s="144"/>
      <c r="MJA25" s="145"/>
      <c r="MJB25" s="144"/>
      <c r="MJC25" s="145"/>
      <c r="MJD25" s="144"/>
      <c r="MJE25" s="145"/>
      <c r="MJF25" s="144"/>
      <c r="MJG25" s="145"/>
      <c r="MJH25" s="144"/>
      <c r="MJI25" s="145"/>
      <c r="MJJ25" s="144"/>
      <c r="MJK25" s="145"/>
      <c r="MJL25" s="144"/>
      <c r="MJM25" s="145"/>
      <c r="MJN25" s="144"/>
      <c r="MJO25" s="145"/>
      <c r="MJP25" s="144"/>
      <c r="MJQ25" s="145"/>
      <c r="MJR25" s="144"/>
      <c r="MJS25" s="145"/>
      <c r="MJT25" s="144"/>
      <c r="MJU25" s="145"/>
      <c r="MJV25" s="144"/>
      <c r="MJW25" s="145"/>
      <c r="MJX25" s="144"/>
      <c r="MJY25" s="145"/>
      <c r="MJZ25" s="144"/>
      <c r="MKA25" s="145"/>
      <c r="MKB25" s="144"/>
      <c r="MKC25" s="145"/>
      <c r="MKD25" s="144"/>
      <c r="MKE25" s="145"/>
      <c r="MKF25" s="144"/>
      <c r="MKG25" s="145"/>
      <c r="MKH25" s="144"/>
      <c r="MKI25" s="145"/>
      <c r="MKJ25" s="144"/>
      <c r="MKK25" s="145"/>
      <c r="MKL25" s="144"/>
      <c r="MKM25" s="145"/>
      <c r="MKN25" s="144"/>
      <c r="MKO25" s="145"/>
      <c r="MKP25" s="144"/>
      <c r="MKQ25" s="145"/>
      <c r="MKR25" s="144"/>
      <c r="MKS25" s="145"/>
      <c r="MKT25" s="144"/>
      <c r="MKU25" s="145"/>
      <c r="MKV25" s="144"/>
      <c r="MKW25" s="145"/>
      <c r="MKX25" s="144"/>
      <c r="MKY25" s="145"/>
      <c r="MKZ25" s="144"/>
      <c r="MLA25" s="145"/>
      <c r="MLB25" s="144"/>
      <c r="MLC25" s="145"/>
      <c r="MLD25" s="144"/>
      <c r="MLE25" s="145"/>
      <c r="MLF25" s="144"/>
      <c r="MLG25" s="145"/>
      <c r="MLH25" s="144"/>
      <c r="MLI25" s="145"/>
      <c r="MLJ25" s="144"/>
      <c r="MLK25" s="145"/>
      <c r="MLL25" s="144"/>
      <c r="MLM25" s="145"/>
      <c r="MLN25" s="144"/>
      <c r="MLO25" s="145"/>
      <c r="MLP25" s="144"/>
      <c r="MLQ25" s="145"/>
      <c r="MLR25" s="144"/>
      <c r="MLS25" s="145"/>
      <c r="MLT25" s="144"/>
      <c r="MLU25" s="145"/>
      <c r="MLV25" s="144"/>
      <c r="MLW25" s="145"/>
      <c r="MLX25" s="144"/>
      <c r="MLY25" s="145"/>
      <c r="MLZ25" s="144"/>
      <c r="MMA25" s="145"/>
      <c r="MMB25" s="144"/>
      <c r="MMC25" s="145"/>
      <c r="MMD25" s="144"/>
      <c r="MME25" s="145"/>
      <c r="MMF25" s="144"/>
      <c r="MMG25" s="145"/>
      <c r="MMH25" s="144"/>
      <c r="MMI25" s="145"/>
      <c r="MMJ25" s="144"/>
      <c r="MMK25" s="145"/>
      <c r="MML25" s="144"/>
      <c r="MMM25" s="145"/>
      <c r="MMN25" s="144"/>
      <c r="MMO25" s="145"/>
      <c r="MMP25" s="144"/>
      <c r="MMQ25" s="145"/>
      <c r="MMR25" s="144"/>
      <c r="MMS25" s="145"/>
      <c r="MMT25" s="144"/>
      <c r="MMU25" s="145"/>
      <c r="MMV25" s="144"/>
      <c r="MMW25" s="145"/>
      <c r="MMX25" s="144"/>
      <c r="MMY25" s="145"/>
      <c r="MMZ25" s="144"/>
      <c r="MNA25" s="145"/>
      <c r="MNB25" s="144"/>
      <c r="MNC25" s="145"/>
      <c r="MND25" s="144"/>
      <c r="MNE25" s="145"/>
      <c r="MNF25" s="144"/>
      <c r="MNG25" s="145"/>
      <c r="MNH25" s="144"/>
      <c r="MNI25" s="145"/>
      <c r="MNJ25" s="144"/>
      <c r="MNK25" s="145"/>
      <c r="MNL25" s="144"/>
      <c r="MNM25" s="145"/>
      <c r="MNN25" s="144"/>
      <c r="MNO25" s="145"/>
      <c r="MNP25" s="144"/>
      <c r="MNQ25" s="145"/>
      <c r="MNR25" s="144"/>
      <c r="MNS25" s="145"/>
      <c r="MNT25" s="144"/>
      <c r="MNU25" s="145"/>
      <c r="MNV25" s="144"/>
      <c r="MNW25" s="145"/>
      <c r="MNX25" s="144"/>
      <c r="MNY25" s="145"/>
      <c r="MNZ25" s="144"/>
      <c r="MOA25" s="145"/>
      <c r="MOB25" s="144"/>
      <c r="MOC25" s="145"/>
      <c r="MOD25" s="144"/>
      <c r="MOE25" s="145"/>
      <c r="MOF25" s="144"/>
      <c r="MOG25" s="145"/>
      <c r="MOH25" s="144"/>
      <c r="MOI25" s="145"/>
      <c r="MOJ25" s="144"/>
      <c r="MOK25" s="145"/>
      <c r="MOL25" s="144"/>
      <c r="MOM25" s="145"/>
      <c r="MON25" s="144"/>
      <c r="MOO25" s="145"/>
      <c r="MOP25" s="144"/>
      <c r="MOQ25" s="145"/>
      <c r="MOR25" s="144"/>
      <c r="MOS25" s="145"/>
      <c r="MOT25" s="144"/>
      <c r="MOU25" s="145"/>
      <c r="MOV25" s="144"/>
      <c r="MOW25" s="145"/>
      <c r="MOX25" s="144"/>
      <c r="MOY25" s="145"/>
      <c r="MOZ25" s="144"/>
      <c r="MPA25" s="145"/>
      <c r="MPB25" s="144"/>
      <c r="MPC25" s="145"/>
      <c r="MPD25" s="144"/>
      <c r="MPE25" s="145"/>
      <c r="MPF25" s="144"/>
      <c r="MPG25" s="145"/>
      <c r="MPH25" s="144"/>
      <c r="MPI25" s="145"/>
      <c r="MPJ25" s="144"/>
      <c r="MPK25" s="145"/>
      <c r="MPL25" s="144"/>
      <c r="MPM25" s="145"/>
      <c r="MPN25" s="144"/>
      <c r="MPO25" s="145"/>
      <c r="MPP25" s="144"/>
      <c r="MPQ25" s="145"/>
      <c r="MPR25" s="144"/>
      <c r="MPS25" s="145"/>
      <c r="MPT25" s="144"/>
      <c r="MPU25" s="145"/>
      <c r="MPV25" s="144"/>
      <c r="MPW25" s="145"/>
      <c r="MPX25" s="144"/>
      <c r="MPY25" s="145"/>
      <c r="MPZ25" s="144"/>
      <c r="MQA25" s="145"/>
      <c r="MQB25" s="144"/>
      <c r="MQC25" s="145"/>
      <c r="MQD25" s="144"/>
      <c r="MQE25" s="145"/>
      <c r="MQF25" s="144"/>
      <c r="MQG25" s="145"/>
      <c r="MQH25" s="144"/>
      <c r="MQI25" s="145"/>
      <c r="MQJ25" s="144"/>
      <c r="MQK25" s="145"/>
      <c r="MQL25" s="144"/>
      <c r="MQM25" s="145"/>
      <c r="MQN25" s="144"/>
      <c r="MQO25" s="145"/>
      <c r="MQP25" s="144"/>
      <c r="MQQ25" s="145"/>
      <c r="MQR25" s="144"/>
      <c r="MQS25" s="145"/>
      <c r="MQT25" s="144"/>
      <c r="MQU25" s="145"/>
      <c r="MQV25" s="144"/>
      <c r="MQW25" s="145"/>
      <c r="MQX25" s="144"/>
      <c r="MQY25" s="145"/>
      <c r="MQZ25" s="144"/>
      <c r="MRA25" s="145"/>
      <c r="MRB25" s="144"/>
      <c r="MRC25" s="145"/>
      <c r="MRD25" s="144"/>
      <c r="MRE25" s="145"/>
      <c r="MRF25" s="144"/>
      <c r="MRG25" s="145"/>
      <c r="MRH25" s="144"/>
      <c r="MRI25" s="145"/>
      <c r="MRJ25" s="144"/>
      <c r="MRK25" s="145"/>
      <c r="MRL25" s="144"/>
      <c r="MRM25" s="145"/>
      <c r="MRN25" s="144"/>
      <c r="MRO25" s="145"/>
      <c r="MRP25" s="144"/>
      <c r="MRQ25" s="145"/>
      <c r="MRR25" s="144"/>
      <c r="MRS25" s="145"/>
      <c r="MRT25" s="144"/>
      <c r="MRU25" s="145"/>
      <c r="MRV25" s="144"/>
      <c r="MRW25" s="145"/>
      <c r="MRX25" s="144"/>
      <c r="MRY25" s="145"/>
      <c r="MRZ25" s="144"/>
      <c r="MSA25" s="145"/>
      <c r="MSB25" s="144"/>
      <c r="MSC25" s="145"/>
      <c r="MSD25" s="144"/>
      <c r="MSE25" s="145"/>
      <c r="MSF25" s="144"/>
      <c r="MSG25" s="145"/>
      <c r="MSH25" s="144"/>
      <c r="MSI25" s="145"/>
      <c r="MSJ25" s="144"/>
      <c r="MSK25" s="145"/>
      <c r="MSL25" s="144"/>
      <c r="MSM25" s="145"/>
      <c r="MSN25" s="144"/>
      <c r="MSO25" s="145"/>
      <c r="MSP25" s="144"/>
      <c r="MSQ25" s="145"/>
      <c r="MSR25" s="144"/>
      <c r="MSS25" s="145"/>
      <c r="MST25" s="144"/>
      <c r="MSU25" s="145"/>
      <c r="MSV25" s="144"/>
      <c r="MSW25" s="145"/>
      <c r="MSX25" s="144"/>
      <c r="MSY25" s="145"/>
      <c r="MSZ25" s="144"/>
      <c r="MTA25" s="145"/>
      <c r="MTB25" s="144"/>
      <c r="MTC25" s="145"/>
      <c r="MTD25" s="144"/>
      <c r="MTE25" s="145"/>
      <c r="MTF25" s="144"/>
      <c r="MTG25" s="145"/>
      <c r="MTH25" s="144"/>
      <c r="MTI25" s="145"/>
      <c r="MTJ25" s="144"/>
      <c r="MTK25" s="145"/>
      <c r="MTL25" s="144"/>
      <c r="MTM25" s="145"/>
      <c r="MTN25" s="144"/>
      <c r="MTO25" s="145"/>
      <c r="MTP25" s="144"/>
      <c r="MTQ25" s="145"/>
      <c r="MTR25" s="144"/>
      <c r="MTS25" s="145"/>
      <c r="MTT25" s="144"/>
      <c r="MTU25" s="145"/>
      <c r="MTV25" s="144"/>
      <c r="MTW25" s="145"/>
      <c r="MTX25" s="144"/>
      <c r="MTY25" s="145"/>
      <c r="MTZ25" s="144"/>
      <c r="MUA25" s="145"/>
      <c r="MUB25" s="144"/>
      <c r="MUC25" s="145"/>
      <c r="MUD25" s="144"/>
      <c r="MUE25" s="145"/>
      <c r="MUF25" s="144"/>
      <c r="MUG25" s="145"/>
      <c r="MUH25" s="144"/>
      <c r="MUI25" s="145"/>
      <c r="MUJ25" s="144"/>
      <c r="MUK25" s="145"/>
      <c r="MUL25" s="144"/>
      <c r="MUM25" s="145"/>
      <c r="MUN25" s="144"/>
      <c r="MUO25" s="145"/>
      <c r="MUP25" s="144"/>
      <c r="MUQ25" s="145"/>
      <c r="MUR25" s="144"/>
      <c r="MUS25" s="145"/>
      <c r="MUT25" s="144"/>
      <c r="MUU25" s="145"/>
      <c r="MUV25" s="144"/>
      <c r="MUW25" s="145"/>
      <c r="MUX25" s="144"/>
      <c r="MUY25" s="145"/>
      <c r="MUZ25" s="144"/>
      <c r="MVA25" s="145"/>
      <c r="MVB25" s="144"/>
      <c r="MVC25" s="145"/>
      <c r="MVD25" s="144"/>
      <c r="MVE25" s="145"/>
      <c r="MVF25" s="144"/>
      <c r="MVG25" s="145"/>
      <c r="MVH25" s="144"/>
      <c r="MVI25" s="145"/>
      <c r="MVJ25" s="144"/>
      <c r="MVK25" s="145"/>
      <c r="MVL25" s="144"/>
      <c r="MVM25" s="145"/>
      <c r="MVN25" s="144"/>
      <c r="MVO25" s="145"/>
      <c r="MVP25" s="144"/>
      <c r="MVQ25" s="145"/>
      <c r="MVR25" s="144"/>
      <c r="MVS25" s="145"/>
      <c r="MVT25" s="144"/>
      <c r="MVU25" s="145"/>
      <c r="MVV25" s="144"/>
      <c r="MVW25" s="145"/>
      <c r="MVX25" s="144"/>
      <c r="MVY25" s="145"/>
      <c r="MVZ25" s="144"/>
      <c r="MWA25" s="145"/>
      <c r="MWB25" s="144"/>
      <c r="MWC25" s="145"/>
      <c r="MWD25" s="144"/>
      <c r="MWE25" s="145"/>
      <c r="MWF25" s="144"/>
      <c r="MWG25" s="145"/>
      <c r="MWH25" s="144"/>
      <c r="MWI25" s="145"/>
      <c r="MWJ25" s="144"/>
      <c r="MWK25" s="145"/>
      <c r="MWL25" s="144"/>
      <c r="MWM25" s="145"/>
      <c r="MWN25" s="144"/>
      <c r="MWO25" s="145"/>
      <c r="MWP25" s="144"/>
      <c r="MWQ25" s="145"/>
      <c r="MWR25" s="144"/>
      <c r="MWS25" s="145"/>
      <c r="MWT25" s="144"/>
      <c r="MWU25" s="145"/>
      <c r="MWV25" s="144"/>
      <c r="MWW25" s="145"/>
      <c r="MWX25" s="144"/>
      <c r="MWY25" s="145"/>
      <c r="MWZ25" s="144"/>
      <c r="MXA25" s="145"/>
      <c r="MXB25" s="144"/>
      <c r="MXC25" s="145"/>
      <c r="MXD25" s="144"/>
      <c r="MXE25" s="145"/>
      <c r="MXF25" s="144"/>
      <c r="MXG25" s="145"/>
      <c r="MXH25" s="144"/>
      <c r="MXI25" s="145"/>
      <c r="MXJ25" s="144"/>
      <c r="MXK25" s="145"/>
      <c r="MXL25" s="144"/>
      <c r="MXM25" s="145"/>
      <c r="MXN25" s="144"/>
      <c r="MXO25" s="145"/>
      <c r="MXP25" s="144"/>
      <c r="MXQ25" s="145"/>
      <c r="MXR25" s="144"/>
      <c r="MXS25" s="145"/>
      <c r="MXT25" s="144"/>
      <c r="MXU25" s="145"/>
      <c r="MXV25" s="144"/>
      <c r="MXW25" s="145"/>
      <c r="MXX25" s="144"/>
      <c r="MXY25" s="145"/>
      <c r="MXZ25" s="144"/>
      <c r="MYA25" s="145"/>
      <c r="MYB25" s="144"/>
      <c r="MYC25" s="145"/>
      <c r="MYD25" s="144"/>
      <c r="MYE25" s="145"/>
      <c r="MYF25" s="144"/>
      <c r="MYG25" s="145"/>
      <c r="MYH25" s="144"/>
      <c r="MYI25" s="145"/>
      <c r="MYJ25" s="144"/>
      <c r="MYK25" s="145"/>
      <c r="MYL25" s="144"/>
      <c r="MYM25" s="145"/>
      <c r="MYN25" s="144"/>
      <c r="MYO25" s="145"/>
      <c r="MYP25" s="144"/>
      <c r="MYQ25" s="145"/>
      <c r="MYR25" s="144"/>
      <c r="MYS25" s="145"/>
      <c r="MYT25" s="144"/>
      <c r="MYU25" s="145"/>
      <c r="MYV25" s="144"/>
      <c r="MYW25" s="145"/>
      <c r="MYX25" s="144"/>
      <c r="MYY25" s="145"/>
      <c r="MYZ25" s="144"/>
      <c r="MZA25" s="145"/>
      <c r="MZB25" s="144"/>
      <c r="MZC25" s="145"/>
      <c r="MZD25" s="144"/>
      <c r="MZE25" s="145"/>
      <c r="MZF25" s="144"/>
      <c r="MZG25" s="145"/>
      <c r="MZH25" s="144"/>
      <c r="MZI25" s="145"/>
      <c r="MZJ25" s="144"/>
      <c r="MZK25" s="145"/>
      <c r="MZL25" s="144"/>
      <c r="MZM25" s="145"/>
      <c r="MZN25" s="144"/>
      <c r="MZO25" s="145"/>
      <c r="MZP25" s="144"/>
      <c r="MZQ25" s="145"/>
      <c r="MZR25" s="144"/>
      <c r="MZS25" s="145"/>
      <c r="MZT25" s="144"/>
      <c r="MZU25" s="145"/>
      <c r="MZV25" s="144"/>
      <c r="MZW25" s="145"/>
      <c r="MZX25" s="144"/>
      <c r="MZY25" s="145"/>
      <c r="MZZ25" s="144"/>
      <c r="NAA25" s="145"/>
      <c r="NAB25" s="144"/>
      <c r="NAC25" s="145"/>
      <c r="NAD25" s="144"/>
      <c r="NAE25" s="145"/>
      <c r="NAF25" s="144"/>
      <c r="NAG25" s="145"/>
      <c r="NAH25" s="144"/>
      <c r="NAI25" s="145"/>
      <c r="NAJ25" s="144"/>
      <c r="NAK25" s="145"/>
      <c r="NAL25" s="144"/>
      <c r="NAM25" s="145"/>
      <c r="NAN25" s="144"/>
      <c r="NAO25" s="145"/>
      <c r="NAP25" s="144"/>
      <c r="NAQ25" s="145"/>
      <c r="NAR25" s="144"/>
      <c r="NAS25" s="145"/>
      <c r="NAT25" s="144"/>
      <c r="NAU25" s="145"/>
      <c r="NAV25" s="144"/>
      <c r="NAW25" s="145"/>
      <c r="NAX25" s="144"/>
      <c r="NAY25" s="145"/>
      <c r="NAZ25" s="144"/>
      <c r="NBA25" s="145"/>
      <c r="NBB25" s="144"/>
      <c r="NBC25" s="145"/>
      <c r="NBD25" s="144"/>
      <c r="NBE25" s="145"/>
      <c r="NBF25" s="144"/>
      <c r="NBG25" s="145"/>
      <c r="NBH25" s="144"/>
      <c r="NBI25" s="145"/>
      <c r="NBJ25" s="144"/>
      <c r="NBK25" s="145"/>
      <c r="NBL25" s="144"/>
      <c r="NBM25" s="145"/>
      <c r="NBN25" s="144"/>
      <c r="NBO25" s="145"/>
      <c r="NBP25" s="144"/>
      <c r="NBQ25" s="145"/>
      <c r="NBR25" s="144"/>
      <c r="NBS25" s="145"/>
      <c r="NBT25" s="144"/>
      <c r="NBU25" s="145"/>
      <c r="NBV25" s="144"/>
      <c r="NBW25" s="145"/>
      <c r="NBX25" s="144"/>
      <c r="NBY25" s="145"/>
      <c r="NBZ25" s="144"/>
      <c r="NCA25" s="145"/>
      <c r="NCB25" s="144"/>
      <c r="NCC25" s="145"/>
      <c r="NCD25" s="144"/>
      <c r="NCE25" s="145"/>
      <c r="NCF25" s="144"/>
      <c r="NCG25" s="145"/>
      <c r="NCH25" s="144"/>
      <c r="NCI25" s="145"/>
      <c r="NCJ25" s="144"/>
      <c r="NCK25" s="145"/>
      <c r="NCL25" s="144"/>
      <c r="NCM25" s="145"/>
      <c r="NCN25" s="144"/>
      <c r="NCO25" s="145"/>
      <c r="NCP25" s="144"/>
      <c r="NCQ25" s="145"/>
      <c r="NCR25" s="144"/>
      <c r="NCS25" s="145"/>
      <c r="NCT25" s="144"/>
      <c r="NCU25" s="145"/>
      <c r="NCV25" s="144"/>
      <c r="NCW25" s="145"/>
      <c r="NCX25" s="144"/>
      <c r="NCY25" s="145"/>
      <c r="NCZ25" s="144"/>
      <c r="NDA25" s="145"/>
      <c r="NDB25" s="144"/>
      <c r="NDC25" s="145"/>
      <c r="NDD25" s="144"/>
      <c r="NDE25" s="145"/>
      <c r="NDF25" s="144"/>
      <c r="NDG25" s="145"/>
      <c r="NDH25" s="144"/>
      <c r="NDI25" s="145"/>
      <c r="NDJ25" s="144"/>
      <c r="NDK25" s="145"/>
      <c r="NDL25" s="144"/>
      <c r="NDM25" s="145"/>
      <c r="NDN25" s="144"/>
      <c r="NDO25" s="145"/>
      <c r="NDP25" s="144"/>
      <c r="NDQ25" s="145"/>
      <c r="NDR25" s="144"/>
      <c r="NDS25" s="145"/>
      <c r="NDT25" s="144"/>
      <c r="NDU25" s="145"/>
      <c r="NDV25" s="144"/>
      <c r="NDW25" s="145"/>
      <c r="NDX25" s="144"/>
      <c r="NDY25" s="145"/>
      <c r="NDZ25" s="144"/>
      <c r="NEA25" s="145"/>
      <c r="NEB25" s="144"/>
      <c r="NEC25" s="145"/>
      <c r="NED25" s="144"/>
      <c r="NEE25" s="145"/>
      <c r="NEF25" s="144"/>
      <c r="NEG25" s="145"/>
      <c r="NEH25" s="144"/>
      <c r="NEI25" s="145"/>
      <c r="NEJ25" s="144"/>
      <c r="NEK25" s="145"/>
      <c r="NEL25" s="144"/>
      <c r="NEM25" s="145"/>
      <c r="NEN25" s="144"/>
      <c r="NEO25" s="145"/>
      <c r="NEP25" s="144"/>
      <c r="NEQ25" s="145"/>
      <c r="NER25" s="144"/>
      <c r="NES25" s="145"/>
      <c r="NET25" s="144"/>
      <c r="NEU25" s="145"/>
      <c r="NEV25" s="144"/>
      <c r="NEW25" s="145"/>
      <c r="NEX25" s="144"/>
      <c r="NEY25" s="145"/>
      <c r="NEZ25" s="144"/>
      <c r="NFA25" s="145"/>
      <c r="NFB25" s="144"/>
      <c r="NFC25" s="145"/>
      <c r="NFD25" s="144"/>
      <c r="NFE25" s="145"/>
      <c r="NFF25" s="144"/>
      <c r="NFG25" s="145"/>
      <c r="NFH25" s="144"/>
      <c r="NFI25" s="145"/>
      <c r="NFJ25" s="144"/>
      <c r="NFK25" s="145"/>
      <c r="NFL25" s="144"/>
      <c r="NFM25" s="145"/>
      <c r="NFN25" s="144"/>
      <c r="NFO25" s="145"/>
      <c r="NFP25" s="144"/>
      <c r="NFQ25" s="145"/>
      <c r="NFR25" s="144"/>
      <c r="NFS25" s="145"/>
      <c r="NFT25" s="144"/>
      <c r="NFU25" s="145"/>
      <c r="NFV25" s="144"/>
      <c r="NFW25" s="145"/>
      <c r="NFX25" s="144"/>
      <c r="NFY25" s="145"/>
      <c r="NFZ25" s="144"/>
      <c r="NGA25" s="145"/>
      <c r="NGB25" s="144"/>
      <c r="NGC25" s="145"/>
      <c r="NGD25" s="144"/>
      <c r="NGE25" s="145"/>
      <c r="NGF25" s="144"/>
      <c r="NGG25" s="145"/>
      <c r="NGH25" s="144"/>
      <c r="NGI25" s="145"/>
      <c r="NGJ25" s="144"/>
      <c r="NGK25" s="145"/>
      <c r="NGL25" s="144"/>
      <c r="NGM25" s="145"/>
      <c r="NGN25" s="144"/>
      <c r="NGO25" s="145"/>
      <c r="NGP25" s="144"/>
      <c r="NGQ25" s="145"/>
      <c r="NGR25" s="144"/>
      <c r="NGS25" s="145"/>
      <c r="NGT25" s="144"/>
      <c r="NGU25" s="145"/>
      <c r="NGV25" s="144"/>
      <c r="NGW25" s="145"/>
      <c r="NGX25" s="144"/>
      <c r="NGY25" s="145"/>
      <c r="NGZ25" s="144"/>
      <c r="NHA25" s="145"/>
      <c r="NHB25" s="144"/>
      <c r="NHC25" s="145"/>
      <c r="NHD25" s="144"/>
      <c r="NHE25" s="145"/>
      <c r="NHF25" s="144"/>
      <c r="NHG25" s="145"/>
      <c r="NHH25" s="144"/>
      <c r="NHI25" s="145"/>
      <c r="NHJ25" s="144"/>
      <c r="NHK25" s="145"/>
      <c r="NHL25" s="144"/>
      <c r="NHM25" s="145"/>
      <c r="NHN25" s="144"/>
      <c r="NHO25" s="145"/>
      <c r="NHP25" s="144"/>
      <c r="NHQ25" s="145"/>
      <c r="NHR25" s="144"/>
      <c r="NHS25" s="145"/>
      <c r="NHT25" s="144"/>
      <c r="NHU25" s="145"/>
      <c r="NHV25" s="144"/>
      <c r="NHW25" s="145"/>
      <c r="NHX25" s="144"/>
      <c r="NHY25" s="145"/>
      <c r="NHZ25" s="144"/>
      <c r="NIA25" s="145"/>
      <c r="NIB25" s="144"/>
      <c r="NIC25" s="145"/>
      <c r="NID25" s="144"/>
      <c r="NIE25" s="145"/>
      <c r="NIF25" s="144"/>
      <c r="NIG25" s="145"/>
      <c r="NIH25" s="144"/>
      <c r="NII25" s="145"/>
      <c r="NIJ25" s="144"/>
      <c r="NIK25" s="145"/>
      <c r="NIL25" s="144"/>
      <c r="NIM25" s="145"/>
      <c r="NIN25" s="144"/>
      <c r="NIO25" s="145"/>
      <c r="NIP25" s="144"/>
      <c r="NIQ25" s="145"/>
      <c r="NIR25" s="144"/>
      <c r="NIS25" s="145"/>
      <c r="NIT25" s="144"/>
      <c r="NIU25" s="145"/>
      <c r="NIV25" s="144"/>
      <c r="NIW25" s="145"/>
      <c r="NIX25" s="144"/>
      <c r="NIY25" s="145"/>
      <c r="NIZ25" s="144"/>
      <c r="NJA25" s="145"/>
      <c r="NJB25" s="144"/>
      <c r="NJC25" s="145"/>
      <c r="NJD25" s="144"/>
      <c r="NJE25" s="145"/>
      <c r="NJF25" s="144"/>
      <c r="NJG25" s="145"/>
      <c r="NJH25" s="144"/>
      <c r="NJI25" s="145"/>
      <c r="NJJ25" s="144"/>
      <c r="NJK25" s="145"/>
      <c r="NJL25" s="144"/>
      <c r="NJM25" s="145"/>
      <c r="NJN25" s="144"/>
      <c r="NJO25" s="145"/>
      <c r="NJP25" s="144"/>
      <c r="NJQ25" s="145"/>
      <c r="NJR25" s="144"/>
      <c r="NJS25" s="145"/>
      <c r="NJT25" s="144"/>
      <c r="NJU25" s="145"/>
      <c r="NJV25" s="144"/>
      <c r="NJW25" s="145"/>
      <c r="NJX25" s="144"/>
      <c r="NJY25" s="145"/>
      <c r="NJZ25" s="144"/>
      <c r="NKA25" s="145"/>
      <c r="NKB25" s="144"/>
      <c r="NKC25" s="145"/>
      <c r="NKD25" s="144"/>
      <c r="NKE25" s="145"/>
      <c r="NKF25" s="144"/>
      <c r="NKG25" s="145"/>
      <c r="NKH25" s="144"/>
      <c r="NKI25" s="145"/>
      <c r="NKJ25" s="144"/>
      <c r="NKK25" s="145"/>
      <c r="NKL25" s="144"/>
      <c r="NKM25" s="145"/>
      <c r="NKN25" s="144"/>
      <c r="NKO25" s="145"/>
      <c r="NKP25" s="144"/>
      <c r="NKQ25" s="145"/>
      <c r="NKR25" s="144"/>
      <c r="NKS25" s="145"/>
      <c r="NKT25" s="144"/>
      <c r="NKU25" s="145"/>
      <c r="NKV25" s="144"/>
      <c r="NKW25" s="145"/>
      <c r="NKX25" s="144"/>
      <c r="NKY25" s="145"/>
      <c r="NKZ25" s="144"/>
      <c r="NLA25" s="145"/>
      <c r="NLB25" s="144"/>
      <c r="NLC25" s="145"/>
      <c r="NLD25" s="144"/>
      <c r="NLE25" s="145"/>
      <c r="NLF25" s="144"/>
      <c r="NLG25" s="145"/>
      <c r="NLH25" s="144"/>
      <c r="NLI25" s="145"/>
      <c r="NLJ25" s="144"/>
      <c r="NLK25" s="145"/>
      <c r="NLL25" s="144"/>
      <c r="NLM25" s="145"/>
      <c r="NLN25" s="144"/>
      <c r="NLO25" s="145"/>
      <c r="NLP25" s="144"/>
      <c r="NLQ25" s="145"/>
      <c r="NLR25" s="144"/>
      <c r="NLS25" s="145"/>
      <c r="NLT25" s="144"/>
      <c r="NLU25" s="145"/>
      <c r="NLV25" s="144"/>
      <c r="NLW25" s="145"/>
      <c r="NLX25" s="144"/>
      <c r="NLY25" s="145"/>
      <c r="NLZ25" s="144"/>
      <c r="NMA25" s="145"/>
      <c r="NMB25" s="144"/>
      <c r="NMC25" s="145"/>
      <c r="NMD25" s="144"/>
      <c r="NME25" s="145"/>
      <c r="NMF25" s="144"/>
      <c r="NMG25" s="145"/>
      <c r="NMH25" s="144"/>
      <c r="NMI25" s="145"/>
      <c r="NMJ25" s="144"/>
      <c r="NMK25" s="145"/>
      <c r="NML25" s="144"/>
      <c r="NMM25" s="145"/>
      <c r="NMN25" s="144"/>
      <c r="NMO25" s="145"/>
      <c r="NMP25" s="144"/>
      <c r="NMQ25" s="145"/>
      <c r="NMR25" s="144"/>
      <c r="NMS25" s="145"/>
      <c r="NMT25" s="144"/>
      <c r="NMU25" s="145"/>
      <c r="NMV25" s="144"/>
      <c r="NMW25" s="145"/>
      <c r="NMX25" s="144"/>
      <c r="NMY25" s="145"/>
      <c r="NMZ25" s="144"/>
      <c r="NNA25" s="145"/>
      <c r="NNB25" s="144"/>
      <c r="NNC25" s="145"/>
      <c r="NND25" s="144"/>
      <c r="NNE25" s="145"/>
      <c r="NNF25" s="144"/>
      <c r="NNG25" s="145"/>
      <c r="NNH25" s="144"/>
      <c r="NNI25" s="145"/>
      <c r="NNJ25" s="144"/>
      <c r="NNK25" s="145"/>
      <c r="NNL25" s="144"/>
      <c r="NNM25" s="145"/>
      <c r="NNN25" s="144"/>
      <c r="NNO25" s="145"/>
      <c r="NNP25" s="144"/>
      <c r="NNQ25" s="145"/>
      <c r="NNR25" s="144"/>
      <c r="NNS25" s="145"/>
      <c r="NNT25" s="144"/>
      <c r="NNU25" s="145"/>
      <c r="NNV25" s="144"/>
      <c r="NNW25" s="145"/>
      <c r="NNX25" s="144"/>
      <c r="NNY25" s="145"/>
      <c r="NNZ25" s="144"/>
      <c r="NOA25" s="145"/>
      <c r="NOB25" s="144"/>
      <c r="NOC25" s="145"/>
      <c r="NOD25" s="144"/>
      <c r="NOE25" s="145"/>
      <c r="NOF25" s="144"/>
      <c r="NOG25" s="145"/>
      <c r="NOH25" s="144"/>
      <c r="NOI25" s="145"/>
      <c r="NOJ25" s="144"/>
      <c r="NOK25" s="145"/>
      <c r="NOL25" s="144"/>
      <c r="NOM25" s="145"/>
      <c r="NON25" s="144"/>
      <c r="NOO25" s="145"/>
      <c r="NOP25" s="144"/>
      <c r="NOQ25" s="145"/>
      <c r="NOR25" s="144"/>
      <c r="NOS25" s="145"/>
      <c r="NOT25" s="144"/>
      <c r="NOU25" s="145"/>
      <c r="NOV25" s="144"/>
      <c r="NOW25" s="145"/>
      <c r="NOX25" s="144"/>
      <c r="NOY25" s="145"/>
      <c r="NOZ25" s="144"/>
      <c r="NPA25" s="145"/>
      <c r="NPB25" s="144"/>
      <c r="NPC25" s="145"/>
      <c r="NPD25" s="144"/>
      <c r="NPE25" s="145"/>
      <c r="NPF25" s="144"/>
      <c r="NPG25" s="145"/>
      <c r="NPH25" s="144"/>
      <c r="NPI25" s="145"/>
      <c r="NPJ25" s="144"/>
      <c r="NPK25" s="145"/>
      <c r="NPL25" s="144"/>
      <c r="NPM25" s="145"/>
      <c r="NPN25" s="144"/>
      <c r="NPO25" s="145"/>
      <c r="NPP25" s="144"/>
      <c r="NPQ25" s="145"/>
      <c r="NPR25" s="144"/>
      <c r="NPS25" s="145"/>
      <c r="NPT25" s="144"/>
      <c r="NPU25" s="145"/>
      <c r="NPV25" s="144"/>
      <c r="NPW25" s="145"/>
      <c r="NPX25" s="144"/>
      <c r="NPY25" s="145"/>
      <c r="NPZ25" s="144"/>
      <c r="NQA25" s="145"/>
      <c r="NQB25" s="144"/>
      <c r="NQC25" s="145"/>
      <c r="NQD25" s="144"/>
      <c r="NQE25" s="145"/>
      <c r="NQF25" s="144"/>
      <c r="NQG25" s="145"/>
      <c r="NQH25" s="144"/>
      <c r="NQI25" s="145"/>
      <c r="NQJ25" s="144"/>
      <c r="NQK25" s="145"/>
      <c r="NQL25" s="144"/>
      <c r="NQM25" s="145"/>
      <c r="NQN25" s="144"/>
      <c r="NQO25" s="145"/>
      <c r="NQP25" s="144"/>
      <c r="NQQ25" s="145"/>
      <c r="NQR25" s="144"/>
      <c r="NQS25" s="145"/>
      <c r="NQT25" s="144"/>
      <c r="NQU25" s="145"/>
      <c r="NQV25" s="144"/>
      <c r="NQW25" s="145"/>
      <c r="NQX25" s="144"/>
      <c r="NQY25" s="145"/>
      <c r="NQZ25" s="144"/>
      <c r="NRA25" s="145"/>
      <c r="NRB25" s="144"/>
      <c r="NRC25" s="145"/>
      <c r="NRD25" s="144"/>
      <c r="NRE25" s="145"/>
      <c r="NRF25" s="144"/>
      <c r="NRG25" s="145"/>
      <c r="NRH25" s="144"/>
      <c r="NRI25" s="145"/>
      <c r="NRJ25" s="144"/>
      <c r="NRK25" s="145"/>
      <c r="NRL25" s="144"/>
      <c r="NRM25" s="145"/>
      <c r="NRN25" s="144"/>
      <c r="NRO25" s="145"/>
      <c r="NRP25" s="144"/>
      <c r="NRQ25" s="145"/>
      <c r="NRR25" s="144"/>
      <c r="NRS25" s="145"/>
      <c r="NRT25" s="144"/>
      <c r="NRU25" s="145"/>
      <c r="NRV25" s="144"/>
      <c r="NRW25" s="145"/>
      <c r="NRX25" s="144"/>
      <c r="NRY25" s="145"/>
      <c r="NRZ25" s="144"/>
      <c r="NSA25" s="145"/>
      <c r="NSB25" s="144"/>
      <c r="NSC25" s="145"/>
      <c r="NSD25" s="144"/>
      <c r="NSE25" s="145"/>
      <c r="NSF25" s="144"/>
      <c r="NSG25" s="145"/>
      <c r="NSH25" s="144"/>
      <c r="NSI25" s="145"/>
      <c r="NSJ25" s="144"/>
      <c r="NSK25" s="145"/>
      <c r="NSL25" s="144"/>
      <c r="NSM25" s="145"/>
      <c r="NSN25" s="144"/>
      <c r="NSO25" s="145"/>
      <c r="NSP25" s="144"/>
      <c r="NSQ25" s="145"/>
      <c r="NSR25" s="144"/>
      <c r="NSS25" s="145"/>
      <c r="NST25" s="144"/>
      <c r="NSU25" s="145"/>
      <c r="NSV25" s="144"/>
      <c r="NSW25" s="145"/>
      <c r="NSX25" s="144"/>
      <c r="NSY25" s="145"/>
      <c r="NSZ25" s="144"/>
      <c r="NTA25" s="145"/>
      <c r="NTB25" s="144"/>
      <c r="NTC25" s="145"/>
      <c r="NTD25" s="144"/>
      <c r="NTE25" s="145"/>
      <c r="NTF25" s="144"/>
      <c r="NTG25" s="145"/>
      <c r="NTH25" s="144"/>
      <c r="NTI25" s="145"/>
      <c r="NTJ25" s="144"/>
      <c r="NTK25" s="145"/>
      <c r="NTL25" s="144"/>
      <c r="NTM25" s="145"/>
      <c r="NTN25" s="144"/>
      <c r="NTO25" s="145"/>
      <c r="NTP25" s="144"/>
      <c r="NTQ25" s="145"/>
      <c r="NTR25" s="144"/>
      <c r="NTS25" s="145"/>
      <c r="NTT25" s="144"/>
      <c r="NTU25" s="145"/>
      <c r="NTV25" s="144"/>
      <c r="NTW25" s="145"/>
      <c r="NTX25" s="144"/>
      <c r="NTY25" s="145"/>
      <c r="NTZ25" s="144"/>
      <c r="NUA25" s="145"/>
      <c r="NUB25" s="144"/>
      <c r="NUC25" s="145"/>
      <c r="NUD25" s="144"/>
      <c r="NUE25" s="145"/>
      <c r="NUF25" s="144"/>
      <c r="NUG25" s="145"/>
      <c r="NUH25" s="144"/>
      <c r="NUI25" s="145"/>
      <c r="NUJ25" s="144"/>
      <c r="NUK25" s="145"/>
      <c r="NUL25" s="144"/>
      <c r="NUM25" s="145"/>
      <c r="NUN25" s="144"/>
      <c r="NUO25" s="145"/>
      <c r="NUP25" s="144"/>
      <c r="NUQ25" s="145"/>
      <c r="NUR25" s="144"/>
      <c r="NUS25" s="145"/>
      <c r="NUT25" s="144"/>
      <c r="NUU25" s="145"/>
      <c r="NUV25" s="144"/>
      <c r="NUW25" s="145"/>
      <c r="NUX25" s="144"/>
      <c r="NUY25" s="145"/>
      <c r="NUZ25" s="144"/>
      <c r="NVA25" s="145"/>
      <c r="NVB25" s="144"/>
      <c r="NVC25" s="145"/>
      <c r="NVD25" s="144"/>
      <c r="NVE25" s="145"/>
      <c r="NVF25" s="144"/>
      <c r="NVG25" s="145"/>
      <c r="NVH25" s="144"/>
      <c r="NVI25" s="145"/>
      <c r="NVJ25" s="144"/>
      <c r="NVK25" s="145"/>
      <c r="NVL25" s="144"/>
      <c r="NVM25" s="145"/>
      <c r="NVN25" s="144"/>
      <c r="NVO25" s="145"/>
      <c r="NVP25" s="144"/>
      <c r="NVQ25" s="145"/>
      <c r="NVR25" s="144"/>
      <c r="NVS25" s="145"/>
      <c r="NVT25" s="144"/>
      <c r="NVU25" s="145"/>
      <c r="NVV25" s="144"/>
      <c r="NVW25" s="145"/>
      <c r="NVX25" s="144"/>
      <c r="NVY25" s="145"/>
      <c r="NVZ25" s="144"/>
      <c r="NWA25" s="145"/>
      <c r="NWB25" s="144"/>
      <c r="NWC25" s="145"/>
      <c r="NWD25" s="144"/>
      <c r="NWE25" s="145"/>
      <c r="NWF25" s="144"/>
      <c r="NWG25" s="145"/>
      <c r="NWH25" s="144"/>
      <c r="NWI25" s="145"/>
      <c r="NWJ25" s="144"/>
      <c r="NWK25" s="145"/>
      <c r="NWL25" s="144"/>
      <c r="NWM25" s="145"/>
      <c r="NWN25" s="144"/>
      <c r="NWO25" s="145"/>
      <c r="NWP25" s="144"/>
      <c r="NWQ25" s="145"/>
      <c r="NWR25" s="144"/>
      <c r="NWS25" s="145"/>
      <c r="NWT25" s="144"/>
      <c r="NWU25" s="145"/>
      <c r="NWV25" s="144"/>
      <c r="NWW25" s="145"/>
      <c r="NWX25" s="144"/>
      <c r="NWY25" s="145"/>
      <c r="NWZ25" s="144"/>
      <c r="NXA25" s="145"/>
      <c r="NXB25" s="144"/>
      <c r="NXC25" s="145"/>
      <c r="NXD25" s="144"/>
      <c r="NXE25" s="145"/>
      <c r="NXF25" s="144"/>
      <c r="NXG25" s="145"/>
      <c r="NXH25" s="144"/>
      <c r="NXI25" s="145"/>
      <c r="NXJ25" s="144"/>
      <c r="NXK25" s="145"/>
      <c r="NXL25" s="144"/>
      <c r="NXM25" s="145"/>
      <c r="NXN25" s="144"/>
      <c r="NXO25" s="145"/>
      <c r="NXP25" s="144"/>
      <c r="NXQ25" s="145"/>
      <c r="NXR25" s="144"/>
      <c r="NXS25" s="145"/>
      <c r="NXT25" s="144"/>
      <c r="NXU25" s="145"/>
      <c r="NXV25" s="144"/>
      <c r="NXW25" s="145"/>
      <c r="NXX25" s="144"/>
      <c r="NXY25" s="145"/>
      <c r="NXZ25" s="144"/>
      <c r="NYA25" s="145"/>
      <c r="NYB25" s="144"/>
      <c r="NYC25" s="145"/>
      <c r="NYD25" s="144"/>
      <c r="NYE25" s="145"/>
      <c r="NYF25" s="144"/>
      <c r="NYG25" s="145"/>
      <c r="NYH25" s="144"/>
      <c r="NYI25" s="145"/>
      <c r="NYJ25" s="144"/>
      <c r="NYK25" s="145"/>
      <c r="NYL25" s="144"/>
      <c r="NYM25" s="145"/>
      <c r="NYN25" s="144"/>
      <c r="NYO25" s="145"/>
      <c r="NYP25" s="144"/>
      <c r="NYQ25" s="145"/>
      <c r="NYR25" s="144"/>
      <c r="NYS25" s="145"/>
      <c r="NYT25" s="144"/>
      <c r="NYU25" s="145"/>
      <c r="NYV25" s="144"/>
      <c r="NYW25" s="145"/>
      <c r="NYX25" s="144"/>
      <c r="NYY25" s="145"/>
      <c r="NYZ25" s="144"/>
      <c r="NZA25" s="145"/>
      <c r="NZB25" s="144"/>
      <c r="NZC25" s="145"/>
      <c r="NZD25" s="144"/>
      <c r="NZE25" s="145"/>
      <c r="NZF25" s="144"/>
      <c r="NZG25" s="145"/>
      <c r="NZH25" s="144"/>
      <c r="NZI25" s="145"/>
      <c r="NZJ25" s="144"/>
      <c r="NZK25" s="145"/>
      <c r="NZL25" s="144"/>
      <c r="NZM25" s="145"/>
      <c r="NZN25" s="144"/>
      <c r="NZO25" s="145"/>
      <c r="NZP25" s="144"/>
      <c r="NZQ25" s="145"/>
      <c r="NZR25" s="144"/>
      <c r="NZS25" s="145"/>
      <c r="NZT25" s="144"/>
      <c r="NZU25" s="145"/>
      <c r="NZV25" s="144"/>
      <c r="NZW25" s="145"/>
      <c r="NZX25" s="144"/>
      <c r="NZY25" s="145"/>
      <c r="NZZ25" s="144"/>
      <c r="OAA25" s="145"/>
      <c r="OAB25" s="144"/>
      <c r="OAC25" s="145"/>
      <c r="OAD25" s="144"/>
      <c r="OAE25" s="145"/>
      <c r="OAF25" s="144"/>
      <c r="OAG25" s="145"/>
      <c r="OAH25" s="144"/>
      <c r="OAI25" s="145"/>
      <c r="OAJ25" s="144"/>
      <c r="OAK25" s="145"/>
      <c r="OAL25" s="144"/>
      <c r="OAM25" s="145"/>
      <c r="OAN25" s="144"/>
      <c r="OAO25" s="145"/>
      <c r="OAP25" s="144"/>
      <c r="OAQ25" s="145"/>
      <c r="OAR25" s="144"/>
      <c r="OAS25" s="145"/>
      <c r="OAT25" s="144"/>
      <c r="OAU25" s="145"/>
      <c r="OAV25" s="144"/>
      <c r="OAW25" s="145"/>
      <c r="OAX25" s="144"/>
      <c r="OAY25" s="145"/>
      <c r="OAZ25" s="144"/>
      <c r="OBA25" s="145"/>
      <c r="OBB25" s="144"/>
      <c r="OBC25" s="145"/>
      <c r="OBD25" s="144"/>
      <c r="OBE25" s="145"/>
      <c r="OBF25" s="144"/>
      <c r="OBG25" s="145"/>
      <c r="OBH25" s="144"/>
      <c r="OBI25" s="145"/>
      <c r="OBJ25" s="144"/>
      <c r="OBK25" s="145"/>
      <c r="OBL25" s="144"/>
      <c r="OBM25" s="145"/>
      <c r="OBN25" s="144"/>
      <c r="OBO25" s="145"/>
      <c r="OBP25" s="144"/>
      <c r="OBQ25" s="145"/>
      <c r="OBR25" s="144"/>
      <c r="OBS25" s="145"/>
      <c r="OBT25" s="144"/>
      <c r="OBU25" s="145"/>
      <c r="OBV25" s="144"/>
      <c r="OBW25" s="145"/>
      <c r="OBX25" s="144"/>
      <c r="OBY25" s="145"/>
      <c r="OBZ25" s="144"/>
      <c r="OCA25" s="145"/>
      <c r="OCB25" s="144"/>
      <c r="OCC25" s="145"/>
      <c r="OCD25" s="144"/>
      <c r="OCE25" s="145"/>
      <c r="OCF25" s="144"/>
      <c r="OCG25" s="145"/>
      <c r="OCH25" s="144"/>
      <c r="OCI25" s="145"/>
      <c r="OCJ25" s="144"/>
      <c r="OCK25" s="145"/>
      <c r="OCL25" s="144"/>
      <c r="OCM25" s="145"/>
      <c r="OCN25" s="144"/>
      <c r="OCO25" s="145"/>
      <c r="OCP25" s="144"/>
      <c r="OCQ25" s="145"/>
      <c r="OCR25" s="144"/>
      <c r="OCS25" s="145"/>
      <c r="OCT25" s="144"/>
      <c r="OCU25" s="145"/>
      <c r="OCV25" s="144"/>
      <c r="OCW25" s="145"/>
      <c r="OCX25" s="144"/>
      <c r="OCY25" s="145"/>
      <c r="OCZ25" s="144"/>
      <c r="ODA25" s="145"/>
      <c r="ODB25" s="144"/>
      <c r="ODC25" s="145"/>
      <c r="ODD25" s="144"/>
      <c r="ODE25" s="145"/>
      <c r="ODF25" s="144"/>
      <c r="ODG25" s="145"/>
      <c r="ODH25" s="144"/>
      <c r="ODI25" s="145"/>
      <c r="ODJ25" s="144"/>
      <c r="ODK25" s="145"/>
      <c r="ODL25" s="144"/>
      <c r="ODM25" s="145"/>
      <c r="ODN25" s="144"/>
      <c r="ODO25" s="145"/>
      <c r="ODP25" s="144"/>
      <c r="ODQ25" s="145"/>
      <c r="ODR25" s="144"/>
      <c r="ODS25" s="145"/>
      <c r="ODT25" s="144"/>
      <c r="ODU25" s="145"/>
      <c r="ODV25" s="144"/>
      <c r="ODW25" s="145"/>
      <c r="ODX25" s="144"/>
      <c r="ODY25" s="145"/>
      <c r="ODZ25" s="144"/>
      <c r="OEA25" s="145"/>
      <c r="OEB25" s="144"/>
      <c r="OEC25" s="145"/>
      <c r="OED25" s="144"/>
      <c r="OEE25" s="145"/>
      <c r="OEF25" s="144"/>
      <c r="OEG25" s="145"/>
      <c r="OEH25" s="144"/>
      <c r="OEI25" s="145"/>
      <c r="OEJ25" s="144"/>
      <c r="OEK25" s="145"/>
      <c r="OEL25" s="144"/>
      <c r="OEM25" s="145"/>
      <c r="OEN25" s="144"/>
      <c r="OEO25" s="145"/>
      <c r="OEP25" s="144"/>
      <c r="OEQ25" s="145"/>
      <c r="OER25" s="144"/>
      <c r="OES25" s="145"/>
      <c r="OET25" s="144"/>
      <c r="OEU25" s="145"/>
      <c r="OEV25" s="144"/>
      <c r="OEW25" s="145"/>
      <c r="OEX25" s="144"/>
      <c r="OEY25" s="145"/>
      <c r="OEZ25" s="144"/>
      <c r="OFA25" s="145"/>
      <c r="OFB25" s="144"/>
      <c r="OFC25" s="145"/>
      <c r="OFD25" s="144"/>
      <c r="OFE25" s="145"/>
      <c r="OFF25" s="144"/>
      <c r="OFG25" s="145"/>
      <c r="OFH25" s="144"/>
      <c r="OFI25" s="145"/>
      <c r="OFJ25" s="144"/>
      <c r="OFK25" s="145"/>
      <c r="OFL25" s="144"/>
      <c r="OFM25" s="145"/>
      <c r="OFN25" s="144"/>
      <c r="OFO25" s="145"/>
      <c r="OFP25" s="144"/>
      <c r="OFQ25" s="145"/>
      <c r="OFR25" s="144"/>
      <c r="OFS25" s="145"/>
      <c r="OFT25" s="144"/>
      <c r="OFU25" s="145"/>
      <c r="OFV25" s="144"/>
      <c r="OFW25" s="145"/>
      <c r="OFX25" s="144"/>
      <c r="OFY25" s="145"/>
      <c r="OFZ25" s="144"/>
      <c r="OGA25" s="145"/>
      <c r="OGB25" s="144"/>
      <c r="OGC25" s="145"/>
      <c r="OGD25" s="144"/>
      <c r="OGE25" s="145"/>
      <c r="OGF25" s="144"/>
      <c r="OGG25" s="145"/>
      <c r="OGH25" s="144"/>
      <c r="OGI25" s="145"/>
      <c r="OGJ25" s="144"/>
      <c r="OGK25" s="145"/>
      <c r="OGL25" s="144"/>
      <c r="OGM25" s="145"/>
      <c r="OGN25" s="144"/>
      <c r="OGO25" s="145"/>
      <c r="OGP25" s="144"/>
      <c r="OGQ25" s="145"/>
      <c r="OGR25" s="144"/>
      <c r="OGS25" s="145"/>
      <c r="OGT25" s="144"/>
      <c r="OGU25" s="145"/>
      <c r="OGV25" s="144"/>
      <c r="OGW25" s="145"/>
      <c r="OGX25" s="144"/>
      <c r="OGY25" s="145"/>
      <c r="OGZ25" s="144"/>
      <c r="OHA25" s="145"/>
      <c r="OHB25" s="144"/>
      <c r="OHC25" s="145"/>
      <c r="OHD25" s="144"/>
      <c r="OHE25" s="145"/>
      <c r="OHF25" s="144"/>
      <c r="OHG25" s="145"/>
      <c r="OHH25" s="144"/>
      <c r="OHI25" s="145"/>
      <c r="OHJ25" s="144"/>
      <c r="OHK25" s="145"/>
      <c r="OHL25" s="144"/>
      <c r="OHM25" s="145"/>
      <c r="OHN25" s="144"/>
      <c r="OHO25" s="145"/>
      <c r="OHP25" s="144"/>
      <c r="OHQ25" s="145"/>
      <c r="OHR25" s="144"/>
      <c r="OHS25" s="145"/>
      <c r="OHT25" s="144"/>
      <c r="OHU25" s="145"/>
      <c r="OHV25" s="144"/>
      <c r="OHW25" s="145"/>
      <c r="OHX25" s="144"/>
      <c r="OHY25" s="145"/>
      <c r="OHZ25" s="144"/>
      <c r="OIA25" s="145"/>
      <c r="OIB25" s="144"/>
      <c r="OIC25" s="145"/>
      <c r="OID25" s="144"/>
      <c r="OIE25" s="145"/>
      <c r="OIF25" s="144"/>
      <c r="OIG25" s="145"/>
      <c r="OIH25" s="144"/>
      <c r="OII25" s="145"/>
      <c r="OIJ25" s="144"/>
      <c r="OIK25" s="145"/>
      <c r="OIL25" s="144"/>
      <c r="OIM25" s="145"/>
      <c r="OIN25" s="144"/>
      <c r="OIO25" s="145"/>
      <c r="OIP25" s="144"/>
      <c r="OIQ25" s="145"/>
      <c r="OIR25" s="144"/>
      <c r="OIS25" s="145"/>
      <c r="OIT25" s="144"/>
      <c r="OIU25" s="145"/>
      <c r="OIV25" s="144"/>
      <c r="OIW25" s="145"/>
      <c r="OIX25" s="144"/>
      <c r="OIY25" s="145"/>
      <c r="OIZ25" s="144"/>
      <c r="OJA25" s="145"/>
      <c r="OJB25" s="144"/>
      <c r="OJC25" s="145"/>
      <c r="OJD25" s="144"/>
      <c r="OJE25" s="145"/>
      <c r="OJF25" s="144"/>
      <c r="OJG25" s="145"/>
      <c r="OJH25" s="144"/>
      <c r="OJI25" s="145"/>
      <c r="OJJ25" s="144"/>
      <c r="OJK25" s="145"/>
      <c r="OJL25" s="144"/>
      <c r="OJM25" s="145"/>
      <c r="OJN25" s="144"/>
      <c r="OJO25" s="145"/>
      <c r="OJP25" s="144"/>
      <c r="OJQ25" s="145"/>
      <c r="OJR25" s="144"/>
      <c r="OJS25" s="145"/>
      <c r="OJT25" s="144"/>
      <c r="OJU25" s="145"/>
      <c r="OJV25" s="144"/>
      <c r="OJW25" s="145"/>
      <c r="OJX25" s="144"/>
      <c r="OJY25" s="145"/>
      <c r="OJZ25" s="144"/>
      <c r="OKA25" s="145"/>
      <c r="OKB25" s="144"/>
      <c r="OKC25" s="145"/>
      <c r="OKD25" s="144"/>
      <c r="OKE25" s="145"/>
      <c r="OKF25" s="144"/>
      <c r="OKG25" s="145"/>
      <c r="OKH25" s="144"/>
      <c r="OKI25" s="145"/>
      <c r="OKJ25" s="144"/>
      <c r="OKK25" s="145"/>
      <c r="OKL25" s="144"/>
      <c r="OKM25" s="145"/>
      <c r="OKN25" s="144"/>
      <c r="OKO25" s="145"/>
      <c r="OKP25" s="144"/>
      <c r="OKQ25" s="145"/>
      <c r="OKR25" s="144"/>
      <c r="OKS25" s="145"/>
      <c r="OKT25" s="144"/>
      <c r="OKU25" s="145"/>
      <c r="OKV25" s="144"/>
      <c r="OKW25" s="145"/>
      <c r="OKX25" s="144"/>
      <c r="OKY25" s="145"/>
      <c r="OKZ25" s="144"/>
      <c r="OLA25" s="145"/>
      <c r="OLB25" s="144"/>
      <c r="OLC25" s="145"/>
      <c r="OLD25" s="144"/>
      <c r="OLE25" s="145"/>
      <c r="OLF25" s="144"/>
      <c r="OLG25" s="145"/>
      <c r="OLH25" s="144"/>
      <c r="OLI25" s="145"/>
      <c r="OLJ25" s="144"/>
      <c r="OLK25" s="145"/>
      <c r="OLL25" s="144"/>
      <c r="OLM25" s="145"/>
      <c r="OLN25" s="144"/>
      <c r="OLO25" s="145"/>
      <c r="OLP25" s="144"/>
      <c r="OLQ25" s="145"/>
      <c r="OLR25" s="144"/>
      <c r="OLS25" s="145"/>
      <c r="OLT25" s="144"/>
      <c r="OLU25" s="145"/>
      <c r="OLV25" s="144"/>
      <c r="OLW25" s="145"/>
      <c r="OLX25" s="144"/>
      <c r="OLY25" s="145"/>
      <c r="OLZ25" s="144"/>
      <c r="OMA25" s="145"/>
      <c r="OMB25" s="144"/>
      <c r="OMC25" s="145"/>
      <c r="OMD25" s="144"/>
      <c r="OME25" s="145"/>
      <c r="OMF25" s="144"/>
      <c r="OMG25" s="145"/>
      <c r="OMH25" s="144"/>
      <c r="OMI25" s="145"/>
      <c r="OMJ25" s="144"/>
      <c r="OMK25" s="145"/>
      <c r="OML25" s="144"/>
      <c r="OMM25" s="145"/>
      <c r="OMN25" s="144"/>
      <c r="OMO25" s="145"/>
      <c r="OMP25" s="144"/>
      <c r="OMQ25" s="145"/>
      <c r="OMR25" s="144"/>
      <c r="OMS25" s="145"/>
      <c r="OMT25" s="144"/>
      <c r="OMU25" s="145"/>
      <c r="OMV25" s="144"/>
      <c r="OMW25" s="145"/>
      <c r="OMX25" s="144"/>
      <c r="OMY25" s="145"/>
      <c r="OMZ25" s="144"/>
      <c r="ONA25" s="145"/>
      <c r="ONB25" s="144"/>
      <c r="ONC25" s="145"/>
      <c r="OND25" s="144"/>
      <c r="ONE25" s="145"/>
      <c r="ONF25" s="144"/>
      <c r="ONG25" s="145"/>
      <c r="ONH25" s="144"/>
      <c r="ONI25" s="145"/>
      <c r="ONJ25" s="144"/>
      <c r="ONK25" s="145"/>
      <c r="ONL25" s="144"/>
      <c r="ONM25" s="145"/>
      <c r="ONN25" s="144"/>
      <c r="ONO25" s="145"/>
      <c r="ONP25" s="144"/>
      <c r="ONQ25" s="145"/>
      <c r="ONR25" s="144"/>
      <c r="ONS25" s="145"/>
      <c r="ONT25" s="144"/>
      <c r="ONU25" s="145"/>
      <c r="ONV25" s="144"/>
      <c r="ONW25" s="145"/>
      <c r="ONX25" s="144"/>
      <c r="ONY25" s="145"/>
      <c r="ONZ25" s="144"/>
      <c r="OOA25" s="145"/>
      <c r="OOB25" s="144"/>
      <c r="OOC25" s="145"/>
      <c r="OOD25" s="144"/>
      <c r="OOE25" s="145"/>
      <c r="OOF25" s="144"/>
      <c r="OOG25" s="145"/>
      <c r="OOH25" s="144"/>
      <c r="OOI25" s="145"/>
      <c r="OOJ25" s="144"/>
      <c r="OOK25" s="145"/>
      <c r="OOL25" s="144"/>
      <c r="OOM25" s="145"/>
      <c r="OON25" s="144"/>
      <c r="OOO25" s="145"/>
      <c r="OOP25" s="144"/>
      <c r="OOQ25" s="145"/>
      <c r="OOR25" s="144"/>
      <c r="OOS25" s="145"/>
      <c r="OOT25" s="144"/>
      <c r="OOU25" s="145"/>
      <c r="OOV25" s="144"/>
      <c r="OOW25" s="145"/>
      <c r="OOX25" s="144"/>
      <c r="OOY25" s="145"/>
      <c r="OOZ25" s="144"/>
      <c r="OPA25" s="145"/>
      <c r="OPB25" s="144"/>
      <c r="OPC25" s="145"/>
      <c r="OPD25" s="144"/>
      <c r="OPE25" s="145"/>
      <c r="OPF25" s="144"/>
      <c r="OPG25" s="145"/>
      <c r="OPH25" s="144"/>
      <c r="OPI25" s="145"/>
      <c r="OPJ25" s="144"/>
      <c r="OPK25" s="145"/>
      <c r="OPL25" s="144"/>
      <c r="OPM25" s="145"/>
      <c r="OPN25" s="144"/>
      <c r="OPO25" s="145"/>
      <c r="OPP25" s="144"/>
      <c r="OPQ25" s="145"/>
      <c r="OPR25" s="144"/>
      <c r="OPS25" s="145"/>
      <c r="OPT25" s="144"/>
      <c r="OPU25" s="145"/>
      <c r="OPV25" s="144"/>
      <c r="OPW25" s="145"/>
      <c r="OPX25" s="144"/>
      <c r="OPY25" s="145"/>
      <c r="OPZ25" s="144"/>
      <c r="OQA25" s="145"/>
      <c r="OQB25" s="144"/>
      <c r="OQC25" s="145"/>
      <c r="OQD25" s="144"/>
      <c r="OQE25" s="145"/>
      <c r="OQF25" s="144"/>
      <c r="OQG25" s="145"/>
      <c r="OQH25" s="144"/>
      <c r="OQI25" s="145"/>
      <c r="OQJ25" s="144"/>
      <c r="OQK25" s="145"/>
      <c r="OQL25" s="144"/>
      <c r="OQM25" s="145"/>
      <c r="OQN25" s="144"/>
      <c r="OQO25" s="145"/>
      <c r="OQP25" s="144"/>
      <c r="OQQ25" s="145"/>
      <c r="OQR25" s="144"/>
      <c r="OQS25" s="145"/>
      <c r="OQT25" s="144"/>
      <c r="OQU25" s="145"/>
      <c r="OQV25" s="144"/>
      <c r="OQW25" s="145"/>
      <c r="OQX25" s="144"/>
      <c r="OQY25" s="145"/>
      <c r="OQZ25" s="144"/>
      <c r="ORA25" s="145"/>
      <c r="ORB25" s="144"/>
      <c r="ORC25" s="145"/>
      <c r="ORD25" s="144"/>
      <c r="ORE25" s="145"/>
      <c r="ORF25" s="144"/>
      <c r="ORG25" s="145"/>
      <c r="ORH25" s="144"/>
      <c r="ORI25" s="145"/>
      <c r="ORJ25" s="144"/>
      <c r="ORK25" s="145"/>
      <c r="ORL25" s="144"/>
      <c r="ORM25" s="145"/>
      <c r="ORN25" s="144"/>
      <c r="ORO25" s="145"/>
      <c r="ORP25" s="144"/>
      <c r="ORQ25" s="145"/>
      <c r="ORR25" s="144"/>
      <c r="ORS25" s="145"/>
      <c r="ORT25" s="144"/>
      <c r="ORU25" s="145"/>
      <c r="ORV25" s="144"/>
      <c r="ORW25" s="145"/>
      <c r="ORX25" s="144"/>
      <c r="ORY25" s="145"/>
      <c r="ORZ25" s="144"/>
      <c r="OSA25" s="145"/>
      <c r="OSB25" s="144"/>
      <c r="OSC25" s="145"/>
      <c r="OSD25" s="144"/>
      <c r="OSE25" s="145"/>
      <c r="OSF25" s="144"/>
      <c r="OSG25" s="145"/>
      <c r="OSH25" s="144"/>
      <c r="OSI25" s="145"/>
      <c r="OSJ25" s="144"/>
      <c r="OSK25" s="145"/>
      <c r="OSL25" s="144"/>
      <c r="OSM25" s="145"/>
      <c r="OSN25" s="144"/>
      <c r="OSO25" s="145"/>
      <c r="OSP25" s="144"/>
      <c r="OSQ25" s="145"/>
      <c r="OSR25" s="144"/>
      <c r="OSS25" s="145"/>
      <c r="OST25" s="144"/>
      <c r="OSU25" s="145"/>
      <c r="OSV25" s="144"/>
      <c r="OSW25" s="145"/>
      <c r="OSX25" s="144"/>
      <c r="OSY25" s="145"/>
      <c r="OSZ25" s="144"/>
      <c r="OTA25" s="145"/>
      <c r="OTB25" s="144"/>
      <c r="OTC25" s="145"/>
      <c r="OTD25" s="144"/>
      <c r="OTE25" s="145"/>
      <c r="OTF25" s="144"/>
      <c r="OTG25" s="145"/>
      <c r="OTH25" s="144"/>
      <c r="OTI25" s="145"/>
      <c r="OTJ25" s="144"/>
      <c r="OTK25" s="145"/>
      <c r="OTL25" s="144"/>
      <c r="OTM25" s="145"/>
      <c r="OTN25" s="144"/>
      <c r="OTO25" s="145"/>
      <c r="OTP25" s="144"/>
      <c r="OTQ25" s="145"/>
      <c r="OTR25" s="144"/>
      <c r="OTS25" s="145"/>
      <c r="OTT25" s="144"/>
      <c r="OTU25" s="145"/>
      <c r="OTV25" s="144"/>
      <c r="OTW25" s="145"/>
      <c r="OTX25" s="144"/>
      <c r="OTY25" s="145"/>
      <c r="OTZ25" s="144"/>
      <c r="OUA25" s="145"/>
      <c r="OUB25" s="144"/>
      <c r="OUC25" s="145"/>
      <c r="OUD25" s="144"/>
      <c r="OUE25" s="145"/>
      <c r="OUF25" s="144"/>
      <c r="OUG25" s="145"/>
      <c r="OUH25" s="144"/>
      <c r="OUI25" s="145"/>
      <c r="OUJ25" s="144"/>
      <c r="OUK25" s="145"/>
      <c r="OUL25" s="144"/>
      <c r="OUM25" s="145"/>
      <c r="OUN25" s="144"/>
      <c r="OUO25" s="145"/>
      <c r="OUP25" s="144"/>
      <c r="OUQ25" s="145"/>
      <c r="OUR25" s="144"/>
      <c r="OUS25" s="145"/>
      <c r="OUT25" s="144"/>
      <c r="OUU25" s="145"/>
      <c r="OUV25" s="144"/>
      <c r="OUW25" s="145"/>
      <c r="OUX25" s="144"/>
      <c r="OUY25" s="145"/>
      <c r="OUZ25" s="144"/>
      <c r="OVA25" s="145"/>
      <c r="OVB25" s="144"/>
      <c r="OVC25" s="145"/>
      <c r="OVD25" s="144"/>
      <c r="OVE25" s="145"/>
      <c r="OVF25" s="144"/>
      <c r="OVG25" s="145"/>
      <c r="OVH25" s="144"/>
      <c r="OVI25" s="145"/>
      <c r="OVJ25" s="144"/>
      <c r="OVK25" s="145"/>
      <c r="OVL25" s="144"/>
      <c r="OVM25" s="145"/>
      <c r="OVN25" s="144"/>
      <c r="OVO25" s="145"/>
      <c r="OVP25" s="144"/>
      <c r="OVQ25" s="145"/>
      <c r="OVR25" s="144"/>
      <c r="OVS25" s="145"/>
      <c r="OVT25" s="144"/>
      <c r="OVU25" s="145"/>
      <c r="OVV25" s="144"/>
      <c r="OVW25" s="145"/>
      <c r="OVX25" s="144"/>
      <c r="OVY25" s="145"/>
      <c r="OVZ25" s="144"/>
      <c r="OWA25" s="145"/>
      <c r="OWB25" s="144"/>
      <c r="OWC25" s="145"/>
      <c r="OWD25" s="144"/>
      <c r="OWE25" s="145"/>
      <c r="OWF25" s="144"/>
      <c r="OWG25" s="145"/>
      <c r="OWH25" s="144"/>
      <c r="OWI25" s="145"/>
      <c r="OWJ25" s="144"/>
      <c r="OWK25" s="145"/>
      <c r="OWL25" s="144"/>
      <c r="OWM25" s="145"/>
      <c r="OWN25" s="144"/>
      <c r="OWO25" s="145"/>
      <c r="OWP25" s="144"/>
      <c r="OWQ25" s="145"/>
      <c r="OWR25" s="144"/>
      <c r="OWS25" s="145"/>
      <c r="OWT25" s="144"/>
      <c r="OWU25" s="145"/>
      <c r="OWV25" s="144"/>
      <c r="OWW25" s="145"/>
      <c r="OWX25" s="144"/>
      <c r="OWY25" s="145"/>
      <c r="OWZ25" s="144"/>
      <c r="OXA25" s="145"/>
      <c r="OXB25" s="144"/>
      <c r="OXC25" s="145"/>
      <c r="OXD25" s="144"/>
      <c r="OXE25" s="145"/>
      <c r="OXF25" s="144"/>
      <c r="OXG25" s="145"/>
      <c r="OXH25" s="144"/>
      <c r="OXI25" s="145"/>
      <c r="OXJ25" s="144"/>
      <c r="OXK25" s="145"/>
      <c r="OXL25" s="144"/>
      <c r="OXM25" s="145"/>
      <c r="OXN25" s="144"/>
      <c r="OXO25" s="145"/>
      <c r="OXP25" s="144"/>
      <c r="OXQ25" s="145"/>
      <c r="OXR25" s="144"/>
      <c r="OXS25" s="145"/>
      <c r="OXT25" s="144"/>
      <c r="OXU25" s="145"/>
      <c r="OXV25" s="144"/>
      <c r="OXW25" s="145"/>
      <c r="OXX25" s="144"/>
      <c r="OXY25" s="145"/>
      <c r="OXZ25" s="144"/>
      <c r="OYA25" s="145"/>
      <c r="OYB25" s="144"/>
      <c r="OYC25" s="145"/>
      <c r="OYD25" s="144"/>
      <c r="OYE25" s="145"/>
      <c r="OYF25" s="144"/>
      <c r="OYG25" s="145"/>
      <c r="OYH25" s="144"/>
      <c r="OYI25" s="145"/>
      <c r="OYJ25" s="144"/>
      <c r="OYK25" s="145"/>
      <c r="OYL25" s="144"/>
      <c r="OYM25" s="145"/>
      <c r="OYN25" s="144"/>
      <c r="OYO25" s="145"/>
      <c r="OYP25" s="144"/>
      <c r="OYQ25" s="145"/>
      <c r="OYR25" s="144"/>
      <c r="OYS25" s="145"/>
      <c r="OYT25" s="144"/>
      <c r="OYU25" s="145"/>
      <c r="OYV25" s="144"/>
      <c r="OYW25" s="145"/>
      <c r="OYX25" s="144"/>
      <c r="OYY25" s="145"/>
      <c r="OYZ25" s="144"/>
      <c r="OZA25" s="145"/>
      <c r="OZB25" s="144"/>
      <c r="OZC25" s="145"/>
      <c r="OZD25" s="144"/>
      <c r="OZE25" s="145"/>
      <c r="OZF25" s="144"/>
      <c r="OZG25" s="145"/>
      <c r="OZH25" s="144"/>
      <c r="OZI25" s="145"/>
      <c r="OZJ25" s="144"/>
      <c r="OZK25" s="145"/>
      <c r="OZL25" s="144"/>
      <c r="OZM25" s="145"/>
      <c r="OZN25" s="144"/>
      <c r="OZO25" s="145"/>
      <c r="OZP25" s="144"/>
      <c r="OZQ25" s="145"/>
      <c r="OZR25" s="144"/>
      <c r="OZS25" s="145"/>
      <c r="OZT25" s="144"/>
      <c r="OZU25" s="145"/>
      <c r="OZV25" s="144"/>
      <c r="OZW25" s="145"/>
      <c r="OZX25" s="144"/>
      <c r="OZY25" s="145"/>
      <c r="OZZ25" s="144"/>
      <c r="PAA25" s="145"/>
      <c r="PAB25" s="144"/>
      <c r="PAC25" s="145"/>
      <c r="PAD25" s="144"/>
      <c r="PAE25" s="145"/>
      <c r="PAF25" s="144"/>
      <c r="PAG25" s="145"/>
      <c r="PAH25" s="144"/>
      <c r="PAI25" s="145"/>
      <c r="PAJ25" s="144"/>
      <c r="PAK25" s="145"/>
      <c r="PAL25" s="144"/>
      <c r="PAM25" s="145"/>
      <c r="PAN25" s="144"/>
      <c r="PAO25" s="145"/>
      <c r="PAP25" s="144"/>
      <c r="PAQ25" s="145"/>
      <c r="PAR25" s="144"/>
      <c r="PAS25" s="145"/>
      <c r="PAT25" s="144"/>
      <c r="PAU25" s="145"/>
      <c r="PAV25" s="144"/>
      <c r="PAW25" s="145"/>
      <c r="PAX25" s="144"/>
      <c r="PAY25" s="145"/>
      <c r="PAZ25" s="144"/>
      <c r="PBA25" s="145"/>
      <c r="PBB25" s="144"/>
      <c r="PBC25" s="145"/>
      <c r="PBD25" s="144"/>
      <c r="PBE25" s="145"/>
      <c r="PBF25" s="144"/>
      <c r="PBG25" s="145"/>
      <c r="PBH25" s="144"/>
      <c r="PBI25" s="145"/>
      <c r="PBJ25" s="144"/>
      <c r="PBK25" s="145"/>
      <c r="PBL25" s="144"/>
      <c r="PBM25" s="145"/>
      <c r="PBN25" s="144"/>
      <c r="PBO25" s="145"/>
      <c r="PBP25" s="144"/>
      <c r="PBQ25" s="145"/>
      <c r="PBR25" s="144"/>
      <c r="PBS25" s="145"/>
      <c r="PBT25" s="144"/>
      <c r="PBU25" s="145"/>
      <c r="PBV25" s="144"/>
      <c r="PBW25" s="145"/>
      <c r="PBX25" s="144"/>
      <c r="PBY25" s="145"/>
      <c r="PBZ25" s="144"/>
      <c r="PCA25" s="145"/>
      <c r="PCB25" s="144"/>
      <c r="PCC25" s="145"/>
      <c r="PCD25" s="144"/>
      <c r="PCE25" s="145"/>
      <c r="PCF25" s="144"/>
      <c r="PCG25" s="145"/>
      <c r="PCH25" s="144"/>
      <c r="PCI25" s="145"/>
      <c r="PCJ25" s="144"/>
      <c r="PCK25" s="145"/>
      <c r="PCL25" s="144"/>
      <c r="PCM25" s="145"/>
      <c r="PCN25" s="144"/>
      <c r="PCO25" s="145"/>
      <c r="PCP25" s="144"/>
      <c r="PCQ25" s="145"/>
      <c r="PCR25" s="144"/>
      <c r="PCS25" s="145"/>
      <c r="PCT25" s="144"/>
      <c r="PCU25" s="145"/>
      <c r="PCV25" s="144"/>
      <c r="PCW25" s="145"/>
      <c r="PCX25" s="144"/>
      <c r="PCY25" s="145"/>
      <c r="PCZ25" s="144"/>
      <c r="PDA25" s="145"/>
      <c r="PDB25" s="144"/>
      <c r="PDC25" s="145"/>
      <c r="PDD25" s="144"/>
      <c r="PDE25" s="145"/>
      <c r="PDF25" s="144"/>
      <c r="PDG25" s="145"/>
      <c r="PDH25" s="144"/>
      <c r="PDI25" s="145"/>
      <c r="PDJ25" s="144"/>
      <c r="PDK25" s="145"/>
      <c r="PDL25" s="144"/>
      <c r="PDM25" s="145"/>
      <c r="PDN25" s="144"/>
      <c r="PDO25" s="145"/>
      <c r="PDP25" s="144"/>
      <c r="PDQ25" s="145"/>
      <c r="PDR25" s="144"/>
      <c r="PDS25" s="145"/>
      <c r="PDT25" s="144"/>
      <c r="PDU25" s="145"/>
      <c r="PDV25" s="144"/>
      <c r="PDW25" s="145"/>
      <c r="PDX25" s="144"/>
      <c r="PDY25" s="145"/>
      <c r="PDZ25" s="144"/>
      <c r="PEA25" s="145"/>
      <c r="PEB25" s="144"/>
      <c r="PEC25" s="145"/>
      <c r="PED25" s="144"/>
      <c r="PEE25" s="145"/>
      <c r="PEF25" s="144"/>
      <c r="PEG25" s="145"/>
      <c r="PEH25" s="144"/>
      <c r="PEI25" s="145"/>
      <c r="PEJ25" s="144"/>
      <c r="PEK25" s="145"/>
      <c r="PEL25" s="144"/>
      <c r="PEM25" s="145"/>
      <c r="PEN25" s="144"/>
      <c r="PEO25" s="145"/>
      <c r="PEP25" s="144"/>
      <c r="PEQ25" s="145"/>
      <c r="PER25" s="144"/>
      <c r="PES25" s="145"/>
      <c r="PET25" s="144"/>
      <c r="PEU25" s="145"/>
      <c r="PEV25" s="144"/>
      <c r="PEW25" s="145"/>
      <c r="PEX25" s="144"/>
      <c r="PEY25" s="145"/>
      <c r="PEZ25" s="144"/>
      <c r="PFA25" s="145"/>
      <c r="PFB25" s="144"/>
      <c r="PFC25" s="145"/>
      <c r="PFD25" s="144"/>
      <c r="PFE25" s="145"/>
      <c r="PFF25" s="144"/>
      <c r="PFG25" s="145"/>
      <c r="PFH25" s="144"/>
      <c r="PFI25" s="145"/>
      <c r="PFJ25" s="144"/>
      <c r="PFK25" s="145"/>
      <c r="PFL25" s="144"/>
      <c r="PFM25" s="145"/>
      <c r="PFN25" s="144"/>
      <c r="PFO25" s="145"/>
      <c r="PFP25" s="144"/>
      <c r="PFQ25" s="145"/>
      <c r="PFR25" s="144"/>
      <c r="PFS25" s="145"/>
      <c r="PFT25" s="144"/>
      <c r="PFU25" s="145"/>
      <c r="PFV25" s="144"/>
      <c r="PFW25" s="145"/>
      <c r="PFX25" s="144"/>
      <c r="PFY25" s="145"/>
      <c r="PFZ25" s="144"/>
      <c r="PGA25" s="145"/>
      <c r="PGB25" s="144"/>
      <c r="PGC25" s="145"/>
      <c r="PGD25" s="144"/>
      <c r="PGE25" s="145"/>
      <c r="PGF25" s="144"/>
      <c r="PGG25" s="145"/>
      <c r="PGH25" s="144"/>
      <c r="PGI25" s="145"/>
      <c r="PGJ25" s="144"/>
      <c r="PGK25" s="145"/>
      <c r="PGL25" s="144"/>
      <c r="PGM25" s="145"/>
      <c r="PGN25" s="144"/>
      <c r="PGO25" s="145"/>
      <c r="PGP25" s="144"/>
      <c r="PGQ25" s="145"/>
      <c r="PGR25" s="144"/>
      <c r="PGS25" s="145"/>
      <c r="PGT25" s="144"/>
      <c r="PGU25" s="145"/>
      <c r="PGV25" s="144"/>
      <c r="PGW25" s="145"/>
      <c r="PGX25" s="144"/>
      <c r="PGY25" s="145"/>
      <c r="PGZ25" s="144"/>
      <c r="PHA25" s="145"/>
      <c r="PHB25" s="144"/>
      <c r="PHC25" s="145"/>
      <c r="PHD25" s="144"/>
      <c r="PHE25" s="145"/>
      <c r="PHF25" s="144"/>
      <c r="PHG25" s="145"/>
      <c r="PHH25" s="144"/>
      <c r="PHI25" s="145"/>
      <c r="PHJ25" s="144"/>
      <c r="PHK25" s="145"/>
      <c r="PHL25" s="144"/>
      <c r="PHM25" s="145"/>
      <c r="PHN25" s="144"/>
      <c r="PHO25" s="145"/>
      <c r="PHP25" s="144"/>
      <c r="PHQ25" s="145"/>
      <c r="PHR25" s="144"/>
      <c r="PHS25" s="145"/>
      <c r="PHT25" s="144"/>
      <c r="PHU25" s="145"/>
      <c r="PHV25" s="144"/>
      <c r="PHW25" s="145"/>
      <c r="PHX25" s="144"/>
      <c r="PHY25" s="145"/>
      <c r="PHZ25" s="144"/>
      <c r="PIA25" s="145"/>
      <c r="PIB25" s="144"/>
      <c r="PIC25" s="145"/>
      <c r="PID25" s="144"/>
      <c r="PIE25" s="145"/>
      <c r="PIF25" s="144"/>
      <c r="PIG25" s="145"/>
      <c r="PIH25" s="144"/>
      <c r="PII25" s="145"/>
      <c r="PIJ25" s="144"/>
      <c r="PIK25" s="145"/>
      <c r="PIL25" s="144"/>
      <c r="PIM25" s="145"/>
      <c r="PIN25" s="144"/>
      <c r="PIO25" s="145"/>
      <c r="PIP25" s="144"/>
      <c r="PIQ25" s="145"/>
      <c r="PIR25" s="144"/>
      <c r="PIS25" s="145"/>
      <c r="PIT25" s="144"/>
      <c r="PIU25" s="145"/>
      <c r="PIV25" s="144"/>
      <c r="PIW25" s="145"/>
      <c r="PIX25" s="144"/>
      <c r="PIY25" s="145"/>
      <c r="PIZ25" s="144"/>
      <c r="PJA25" s="145"/>
      <c r="PJB25" s="144"/>
      <c r="PJC25" s="145"/>
      <c r="PJD25" s="144"/>
      <c r="PJE25" s="145"/>
      <c r="PJF25" s="144"/>
      <c r="PJG25" s="145"/>
      <c r="PJH25" s="144"/>
      <c r="PJI25" s="145"/>
      <c r="PJJ25" s="144"/>
      <c r="PJK25" s="145"/>
      <c r="PJL25" s="144"/>
      <c r="PJM25" s="145"/>
      <c r="PJN25" s="144"/>
      <c r="PJO25" s="145"/>
      <c r="PJP25" s="144"/>
      <c r="PJQ25" s="145"/>
      <c r="PJR25" s="144"/>
      <c r="PJS25" s="145"/>
      <c r="PJT25" s="144"/>
      <c r="PJU25" s="145"/>
      <c r="PJV25" s="144"/>
      <c r="PJW25" s="145"/>
      <c r="PJX25" s="144"/>
      <c r="PJY25" s="145"/>
      <c r="PJZ25" s="144"/>
      <c r="PKA25" s="145"/>
      <c r="PKB25" s="144"/>
      <c r="PKC25" s="145"/>
      <c r="PKD25" s="144"/>
      <c r="PKE25" s="145"/>
      <c r="PKF25" s="144"/>
      <c r="PKG25" s="145"/>
      <c r="PKH25" s="144"/>
      <c r="PKI25" s="145"/>
      <c r="PKJ25" s="144"/>
      <c r="PKK25" s="145"/>
      <c r="PKL25" s="144"/>
      <c r="PKM25" s="145"/>
      <c r="PKN25" s="144"/>
      <c r="PKO25" s="145"/>
      <c r="PKP25" s="144"/>
      <c r="PKQ25" s="145"/>
      <c r="PKR25" s="144"/>
      <c r="PKS25" s="145"/>
      <c r="PKT25" s="144"/>
      <c r="PKU25" s="145"/>
      <c r="PKV25" s="144"/>
      <c r="PKW25" s="145"/>
      <c r="PKX25" s="144"/>
      <c r="PKY25" s="145"/>
      <c r="PKZ25" s="144"/>
      <c r="PLA25" s="145"/>
      <c r="PLB25" s="144"/>
      <c r="PLC25" s="145"/>
      <c r="PLD25" s="144"/>
      <c r="PLE25" s="145"/>
      <c r="PLF25" s="144"/>
      <c r="PLG25" s="145"/>
      <c r="PLH25" s="144"/>
      <c r="PLI25" s="145"/>
      <c r="PLJ25" s="144"/>
      <c r="PLK25" s="145"/>
      <c r="PLL25" s="144"/>
      <c r="PLM25" s="145"/>
      <c r="PLN25" s="144"/>
      <c r="PLO25" s="145"/>
      <c r="PLP25" s="144"/>
      <c r="PLQ25" s="145"/>
      <c r="PLR25" s="144"/>
      <c r="PLS25" s="145"/>
      <c r="PLT25" s="144"/>
      <c r="PLU25" s="145"/>
      <c r="PLV25" s="144"/>
      <c r="PLW25" s="145"/>
      <c r="PLX25" s="144"/>
      <c r="PLY25" s="145"/>
      <c r="PLZ25" s="144"/>
      <c r="PMA25" s="145"/>
      <c r="PMB25" s="144"/>
      <c r="PMC25" s="145"/>
      <c r="PMD25" s="144"/>
      <c r="PME25" s="145"/>
      <c r="PMF25" s="144"/>
      <c r="PMG25" s="145"/>
      <c r="PMH25" s="144"/>
      <c r="PMI25" s="145"/>
      <c r="PMJ25" s="144"/>
      <c r="PMK25" s="145"/>
      <c r="PML25" s="144"/>
      <c r="PMM25" s="145"/>
      <c r="PMN25" s="144"/>
      <c r="PMO25" s="145"/>
      <c r="PMP25" s="144"/>
      <c r="PMQ25" s="145"/>
      <c r="PMR25" s="144"/>
      <c r="PMS25" s="145"/>
      <c r="PMT25" s="144"/>
      <c r="PMU25" s="145"/>
      <c r="PMV25" s="144"/>
      <c r="PMW25" s="145"/>
      <c r="PMX25" s="144"/>
      <c r="PMY25" s="145"/>
      <c r="PMZ25" s="144"/>
      <c r="PNA25" s="145"/>
      <c r="PNB25" s="144"/>
      <c r="PNC25" s="145"/>
      <c r="PND25" s="144"/>
      <c r="PNE25" s="145"/>
      <c r="PNF25" s="144"/>
      <c r="PNG25" s="145"/>
      <c r="PNH25" s="144"/>
      <c r="PNI25" s="145"/>
      <c r="PNJ25" s="144"/>
      <c r="PNK25" s="145"/>
      <c r="PNL25" s="144"/>
      <c r="PNM25" s="145"/>
      <c r="PNN25" s="144"/>
      <c r="PNO25" s="145"/>
      <c r="PNP25" s="144"/>
      <c r="PNQ25" s="145"/>
      <c r="PNR25" s="144"/>
      <c r="PNS25" s="145"/>
      <c r="PNT25" s="144"/>
      <c r="PNU25" s="145"/>
      <c r="PNV25" s="144"/>
      <c r="PNW25" s="145"/>
      <c r="PNX25" s="144"/>
      <c r="PNY25" s="145"/>
      <c r="PNZ25" s="144"/>
      <c r="POA25" s="145"/>
      <c r="POB25" s="144"/>
      <c r="POC25" s="145"/>
      <c r="POD25" s="144"/>
      <c r="POE25" s="145"/>
      <c r="POF25" s="144"/>
      <c r="POG25" s="145"/>
      <c r="POH25" s="144"/>
      <c r="POI25" s="145"/>
      <c r="POJ25" s="144"/>
      <c r="POK25" s="145"/>
      <c r="POL25" s="144"/>
      <c r="POM25" s="145"/>
      <c r="PON25" s="144"/>
      <c r="POO25" s="145"/>
      <c r="POP25" s="144"/>
      <c r="POQ25" s="145"/>
      <c r="POR25" s="144"/>
      <c r="POS25" s="145"/>
      <c r="POT25" s="144"/>
      <c r="POU25" s="145"/>
      <c r="POV25" s="144"/>
      <c r="POW25" s="145"/>
      <c r="POX25" s="144"/>
      <c r="POY25" s="145"/>
      <c r="POZ25" s="144"/>
      <c r="PPA25" s="145"/>
      <c r="PPB25" s="144"/>
      <c r="PPC25" s="145"/>
      <c r="PPD25" s="144"/>
      <c r="PPE25" s="145"/>
      <c r="PPF25" s="144"/>
      <c r="PPG25" s="145"/>
      <c r="PPH25" s="144"/>
      <c r="PPI25" s="145"/>
      <c r="PPJ25" s="144"/>
      <c r="PPK25" s="145"/>
      <c r="PPL25" s="144"/>
      <c r="PPM25" s="145"/>
      <c r="PPN25" s="144"/>
      <c r="PPO25" s="145"/>
      <c r="PPP25" s="144"/>
      <c r="PPQ25" s="145"/>
      <c r="PPR25" s="144"/>
      <c r="PPS25" s="145"/>
      <c r="PPT25" s="144"/>
      <c r="PPU25" s="145"/>
      <c r="PPV25" s="144"/>
      <c r="PPW25" s="145"/>
      <c r="PPX25" s="144"/>
      <c r="PPY25" s="145"/>
      <c r="PPZ25" s="144"/>
      <c r="PQA25" s="145"/>
      <c r="PQB25" s="144"/>
      <c r="PQC25" s="145"/>
      <c r="PQD25" s="144"/>
      <c r="PQE25" s="145"/>
      <c r="PQF25" s="144"/>
      <c r="PQG25" s="145"/>
      <c r="PQH25" s="144"/>
      <c r="PQI25" s="145"/>
      <c r="PQJ25" s="144"/>
      <c r="PQK25" s="145"/>
      <c r="PQL25" s="144"/>
      <c r="PQM25" s="145"/>
      <c r="PQN25" s="144"/>
      <c r="PQO25" s="145"/>
      <c r="PQP25" s="144"/>
      <c r="PQQ25" s="145"/>
      <c r="PQR25" s="144"/>
      <c r="PQS25" s="145"/>
      <c r="PQT25" s="144"/>
      <c r="PQU25" s="145"/>
      <c r="PQV25" s="144"/>
      <c r="PQW25" s="145"/>
      <c r="PQX25" s="144"/>
      <c r="PQY25" s="145"/>
      <c r="PQZ25" s="144"/>
      <c r="PRA25" s="145"/>
      <c r="PRB25" s="144"/>
      <c r="PRC25" s="145"/>
      <c r="PRD25" s="144"/>
      <c r="PRE25" s="145"/>
      <c r="PRF25" s="144"/>
      <c r="PRG25" s="145"/>
      <c r="PRH25" s="144"/>
      <c r="PRI25" s="145"/>
      <c r="PRJ25" s="144"/>
      <c r="PRK25" s="145"/>
      <c r="PRL25" s="144"/>
      <c r="PRM25" s="145"/>
      <c r="PRN25" s="144"/>
      <c r="PRO25" s="145"/>
      <c r="PRP25" s="144"/>
      <c r="PRQ25" s="145"/>
      <c r="PRR25" s="144"/>
      <c r="PRS25" s="145"/>
      <c r="PRT25" s="144"/>
      <c r="PRU25" s="145"/>
      <c r="PRV25" s="144"/>
      <c r="PRW25" s="145"/>
      <c r="PRX25" s="144"/>
      <c r="PRY25" s="145"/>
      <c r="PRZ25" s="144"/>
      <c r="PSA25" s="145"/>
      <c r="PSB25" s="144"/>
      <c r="PSC25" s="145"/>
      <c r="PSD25" s="144"/>
      <c r="PSE25" s="145"/>
      <c r="PSF25" s="144"/>
      <c r="PSG25" s="145"/>
      <c r="PSH25" s="144"/>
      <c r="PSI25" s="145"/>
      <c r="PSJ25" s="144"/>
      <c r="PSK25" s="145"/>
      <c r="PSL25" s="144"/>
      <c r="PSM25" s="145"/>
      <c r="PSN25" s="144"/>
      <c r="PSO25" s="145"/>
      <c r="PSP25" s="144"/>
      <c r="PSQ25" s="145"/>
      <c r="PSR25" s="144"/>
      <c r="PSS25" s="145"/>
      <c r="PST25" s="144"/>
      <c r="PSU25" s="145"/>
      <c r="PSV25" s="144"/>
      <c r="PSW25" s="145"/>
      <c r="PSX25" s="144"/>
      <c r="PSY25" s="145"/>
      <c r="PSZ25" s="144"/>
      <c r="PTA25" s="145"/>
      <c r="PTB25" s="144"/>
      <c r="PTC25" s="145"/>
      <c r="PTD25" s="144"/>
      <c r="PTE25" s="145"/>
      <c r="PTF25" s="144"/>
      <c r="PTG25" s="145"/>
      <c r="PTH25" s="144"/>
      <c r="PTI25" s="145"/>
      <c r="PTJ25" s="144"/>
      <c r="PTK25" s="145"/>
      <c r="PTL25" s="144"/>
      <c r="PTM25" s="145"/>
      <c r="PTN25" s="144"/>
      <c r="PTO25" s="145"/>
      <c r="PTP25" s="144"/>
      <c r="PTQ25" s="145"/>
      <c r="PTR25" s="144"/>
      <c r="PTS25" s="145"/>
      <c r="PTT25" s="144"/>
      <c r="PTU25" s="145"/>
      <c r="PTV25" s="144"/>
      <c r="PTW25" s="145"/>
      <c r="PTX25" s="144"/>
      <c r="PTY25" s="145"/>
      <c r="PTZ25" s="144"/>
      <c r="PUA25" s="145"/>
      <c r="PUB25" s="144"/>
      <c r="PUC25" s="145"/>
      <c r="PUD25" s="144"/>
      <c r="PUE25" s="145"/>
      <c r="PUF25" s="144"/>
      <c r="PUG25" s="145"/>
      <c r="PUH25" s="144"/>
      <c r="PUI25" s="145"/>
      <c r="PUJ25" s="144"/>
      <c r="PUK25" s="145"/>
      <c r="PUL25" s="144"/>
      <c r="PUM25" s="145"/>
      <c r="PUN25" s="144"/>
      <c r="PUO25" s="145"/>
      <c r="PUP25" s="144"/>
      <c r="PUQ25" s="145"/>
      <c r="PUR25" s="144"/>
      <c r="PUS25" s="145"/>
      <c r="PUT25" s="144"/>
      <c r="PUU25" s="145"/>
      <c r="PUV25" s="144"/>
      <c r="PUW25" s="145"/>
      <c r="PUX25" s="144"/>
      <c r="PUY25" s="145"/>
      <c r="PUZ25" s="144"/>
      <c r="PVA25" s="145"/>
      <c r="PVB25" s="144"/>
      <c r="PVC25" s="145"/>
      <c r="PVD25" s="144"/>
      <c r="PVE25" s="145"/>
      <c r="PVF25" s="144"/>
      <c r="PVG25" s="145"/>
      <c r="PVH25" s="144"/>
      <c r="PVI25" s="145"/>
      <c r="PVJ25" s="144"/>
      <c r="PVK25" s="145"/>
      <c r="PVL25" s="144"/>
      <c r="PVM25" s="145"/>
      <c r="PVN25" s="144"/>
      <c r="PVO25" s="145"/>
      <c r="PVP25" s="144"/>
      <c r="PVQ25" s="145"/>
      <c r="PVR25" s="144"/>
      <c r="PVS25" s="145"/>
      <c r="PVT25" s="144"/>
      <c r="PVU25" s="145"/>
      <c r="PVV25" s="144"/>
      <c r="PVW25" s="145"/>
      <c r="PVX25" s="144"/>
      <c r="PVY25" s="145"/>
      <c r="PVZ25" s="144"/>
      <c r="PWA25" s="145"/>
      <c r="PWB25" s="144"/>
      <c r="PWC25" s="145"/>
      <c r="PWD25" s="144"/>
      <c r="PWE25" s="145"/>
      <c r="PWF25" s="144"/>
      <c r="PWG25" s="145"/>
      <c r="PWH25" s="144"/>
      <c r="PWI25" s="145"/>
      <c r="PWJ25" s="144"/>
      <c r="PWK25" s="145"/>
      <c r="PWL25" s="144"/>
      <c r="PWM25" s="145"/>
      <c r="PWN25" s="144"/>
      <c r="PWO25" s="145"/>
      <c r="PWP25" s="144"/>
      <c r="PWQ25" s="145"/>
      <c r="PWR25" s="144"/>
      <c r="PWS25" s="145"/>
      <c r="PWT25" s="144"/>
      <c r="PWU25" s="145"/>
      <c r="PWV25" s="144"/>
      <c r="PWW25" s="145"/>
      <c r="PWX25" s="144"/>
      <c r="PWY25" s="145"/>
      <c r="PWZ25" s="144"/>
      <c r="PXA25" s="145"/>
      <c r="PXB25" s="144"/>
      <c r="PXC25" s="145"/>
      <c r="PXD25" s="144"/>
      <c r="PXE25" s="145"/>
      <c r="PXF25" s="144"/>
      <c r="PXG25" s="145"/>
      <c r="PXH25" s="144"/>
      <c r="PXI25" s="145"/>
      <c r="PXJ25" s="144"/>
      <c r="PXK25" s="145"/>
      <c r="PXL25" s="144"/>
      <c r="PXM25" s="145"/>
      <c r="PXN25" s="144"/>
      <c r="PXO25" s="145"/>
      <c r="PXP25" s="144"/>
      <c r="PXQ25" s="145"/>
      <c r="PXR25" s="144"/>
      <c r="PXS25" s="145"/>
      <c r="PXT25" s="144"/>
      <c r="PXU25" s="145"/>
      <c r="PXV25" s="144"/>
      <c r="PXW25" s="145"/>
      <c r="PXX25" s="144"/>
      <c r="PXY25" s="145"/>
      <c r="PXZ25" s="144"/>
      <c r="PYA25" s="145"/>
      <c r="PYB25" s="144"/>
      <c r="PYC25" s="145"/>
      <c r="PYD25" s="144"/>
      <c r="PYE25" s="145"/>
      <c r="PYF25" s="144"/>
      <c r="PYG25" s="145"/>
      <c r="PYH25" s="144"/>
      <c r="PYI25" s="145"/>
      <c r="PYJ25" s="144"/>
      <c r="PYK25" s="145"/>
      <c r="PYL25" s="144"/>
      <c r="PYM25" s="145"/>
      <c r="PYN25" s="144"/>
      <c r="PYO25" s="145"/>
      <c r="PYP25" s="144"/>
      <c r="PYQ25" s="145"/>
      <c r="PYR25" s="144"/>
      <c r="PYS25" s="145"/>
      <c r="PYT25" s="144"/>
      <c r="PYU25" s="145"/>
      <c r="PYV25" s="144"/>
      <c r="PYW25" s="145"/>
      <c r="PYX25" s="144"/>
      <c r="PYY25" s="145"/>
      <c r="PYZ25" s="144"/>
      <c r="PZA25" s="145"/>
      <c r="PZB25" s="144"/>
      <c r="PZC25" s="145"/>
      <c r="PZD25" s="144"/>
      <c r="PZE25" s="145"/>
      <c r="PZF25" s="144"/>
      <c r="PZG25" s="145"/>
      <c r="PZH25" s="144"/>
      <c r="PZI25" s="145"/>
      <c r="PZJ25" s="144"/>
      <c r="PZK25" s="145"/>
      <c r="PZL25" s="144"/>
      <c r="PZM25" s="145"/>
      <c r="PZN25" s="144"/>
      <c r="PZO25" s="145"/>
      <c r="PZP25" s="144"/>
      <c r="PZQ25" s="145"/>
      <c r="PZR25" s="144"/>
      <c r="PZS25" s="145"/>
      <c r="PZT25" s="144"/>
      <c r="PZU25" s="145"/>
      <c r="PZV25" s="144"/>
      <c r="PZW25" s="145"/>
      <c r="PZX25" s="144"/>
      <c r="PZY25" s="145"/>
      <c r="PZZ25" s="144"/>
      <c r="QAA25" s="145"/>
      <c r="QAB25" s="144"/>
      <c r="QAC25" s="145"/>
      <c r="QAD25" s="144"/>
      <c r="QAE25" s="145"/>
      <c r="QAF25" s="144"/>
      <c r="QAG25" s="145"/>
      <c r="QAH25" s="144"/>
      <c r="QAI25" s="145"/>
      <c r="QAJ25" s="144"/>
      <c r="QAK25" s="145"/>
      <c r="QAL25" s="144"/>
      <c r="QAM25" s="145"/>
      <c r="QAN25" s="144"/>
      <c r="QAO25" s="145"/>
      <c r="QAP25" s="144"/>
      <c r="QAQ25" s="145"/>
      <c r="QAR25" s="144"/>
      <c r="QAS25" s="145"/>
      <c r="QAT25" s="144"/>
      <c r="QAU25" s="145"/>
      <c r="QAV25" s="144"/>
      <c r="QAW25" s="145"/>
      <c r="QAX25" s="144"/>
      <c r="QAY25" s="145"/>
      <c r="QAZ25" s="144"/>
      <c r="QBA25" s="145"/>
      <c r="QBB25" s="144"/>
      <c r="QBC25" s="145"/>
      <c r="QBD25" s="144"/>
      <c r="QBE25" s="145"/>
      <c r="QBF25" s="144"/>
      <c r="QBG25" s="145"/>
      <c r="QBH25" s="144"/>
      <c r="QBI25" s="145"/>
      <c r="QBJ25" s="144"/>
      <c r="QBK25" s="145"/>
      <c r="QBL25" s="144"/>
      <c r="QBM25" s="145"/>
      <c r="QBN25" s="144"/>
      <c r="QBO25" s="145"/>
      <c r="QBP25" s="144"/>
      <c r="QBQ25" s="145"/>
      <c r="QBR25" s="144"/>
      <c r="QBS25" s="145"/>
      <c r="QBT25" s="144"/>
      <c r="QBU25" s="145"/>
      <c r="QBV25" s="144"/>
      <c r="QBW25" s="145"/>
      <c r="QBX25" s="144"/>
      <c r="QBY25" s="145"/>
      <c r="QBZ25" s="144"/>
      <c r="QCA25" s="145"/>
      <c r="QCB25" s="144"/>
      <c r="QCC25" s="145"/>
      <c r="QCD25" s="144"/>
      <c r="QCE25" s="145"/>
      <c r="QCF25" s="144"/>
      <c r="QCG25" s="145"/>
      <c r="QCH25" s="144"/>
      <c r="QCI25" s="145"/>
      <c r="QCJ25" s="144"/>
      <c r="QCK25" s="145"/>
      <c r="QCL25" s="144"/>
      <c r="QCM25" s="145"/>
      <c r="QCN25" s="144"/>
      <c r="QCO25" s="145"/>
      <c r="QCP25" s="144"/>
      <c r="QCQ25" s="145"/>
      <c r="QCR25" s="144"/>
      <c r="QCS25" s="145"/>
      <c r="QCT25" s="144"/>
      <c r="QCU25" s="145"/>
      <c r="QCV25" s="144"/>
      <c r="QCW25" s="145"/>
      <c r="QCX25" s="144"/>
      <c r="QCY25" s="145"/>
      <c r="QCZ25" s="144"/>
      <c r="QDA25" s="145"/>
      <c r="QDB25" s="144"/>
      <c r="QDC25" s="145"/>
      <c r="QDD25" s="144"/>
      <c r="QDE25" s="145"/>
      <c r="QDF25" s="144"/>
      <c r="QDG25" s="145"/>
      <c r="QDH25" s="144"/>
      <c r="QDI25" s="145"/>
      <c r="QDJ25" s="144"/>
      <c r="QDK25" s="145"/>
      <c r="QDL25" s="144"/>
      <c r="QDM25" s="145"/>
      <c r="QDN25" s="144"/>
      <c r="QDO25" s="145"/>
      <c r="QDP25" s="144"/>
      <c r="QDQ25" s="145"/>
      <c r="QDR25" s="144"/>
      <c r="QDS25" s="145"/>
      <c r="QDT25" s="144"/>
      <c r="QDU25" s="145"/>
      <c r="QDV25" s="144"/>
      <c r="QDW25" s="145"/>
      <c r="QDX25" s="144"/>
      <c r="QDY25" s="145"/>
      <c r="QDZ25" s="144"/>
      <c r="QEA25" s="145"/>
      <c r="QEB25" s="144"/>
      <c r="QEC25" s="145"/>
      <c r="QED25" s="144"/>
      <c r="QEE25" s="145"/>
      <c r="QEF25" s="144"/>
      <c r="QEG25" s="145"/>
      <c r="QEH25" s="144"/>
      <c r="QEI25" s="145"/>
      <c r="QEJ25" s="144"/>
      <c r="QEK25" s="145"/>
      <c r="QEL25" s="144"/>
      <c r="QEM25" s="145"/>
      <c r="QEN25" s="144"/>
      <c r="QEO25" s="145"/>
      <c r="QEP25" s="144"/>
      <c r="QEQ25" s="145"/>
      <c r="QER25" s="144"/>
      <c r="QES25" s="145"/>
      <c r="QET25" s="144"/>
      <c r="QEU25" s="145"/>
      <c r="QEV25" s="144"/>
      <c r="QEW25" s="145"/>
      <c r="QEX25" s="144"/>
      <c r="QEY25" s="145"/>
      <c r="QEZ25" s="144"/>
      <c r="QFA25" s="145"/>
      <c r="QFB25" s="144"/>
      <c r="QFC25" s="145"/>
      <c r="QFD25" s="144"/>
      <c r="QFE25" s="145"/>
      <c r="QFF25" s="144"/>
      <c r="QFG25" s="145"/>
      <c r="QFH25" s="144"/>
      <c r="QFI25" s="145"/>
      <c r="QFJ25" s="144"/>
      <c r="QFK25" s="145"/>
      <c r="QFL25" s="144"/>
      <c r="QFM25" s="145"/>
      <c r="QFN25" s="144"/>
      <c r="QFO25" s="145"/>
      <c r="QFP25" s="144"/>
      <c r="QFQ25" s="145"/>
      <c r="QFR25" s="144"/>
      <c r="QFS25" s="145"/>
      <c r="QFT25" s="144"/>
      <c r="QFU25" s="145"/>
      <c r="QFV25" s="144"/>
      <c r="QFW25" s="145"/>
      <c r="QFX25" s="144"/>
      <c r="QFY25" s="145"/>
      <c r="QFZ25" s="144"/>
      <c r="QGA25" s="145"/>
      <c r="QGB25" s="144"/>
      <c r="QGC25" s="145"/>
      <c r="QGD25" s="144"/>
      <c r="QGE25" s="145"/>
      <c r="QGF25" s="144"/>
      <c r="QGG25" s="145"/>
      <c r="QGH25" s="144"/>
      <c r="QGI25" s="145"/>
      <c r="QGJ25" s="144"/>
      <c r="QGK25" s="145"/>
      <c r="QGL25" s="144"/>
      <c r="QGM25" s="145"/>
      <c r="QGN25" s="144"/>
      <c r="QGO25" s="145"/>
      <c r="QGP25" s="144"/>
      <c r="QGQ25" s="145"/>
      <c r="QGR25" s="144"/>
      <c r="QGS25" s="145"/>
      <c r="QGT25" s="144"/>
      <c r="QGU25" s="145"/>
      <c r="QGV25" s="144"/>
      <c r="QGW25" s="145"/>
      <c r="QGX25" s="144"/>
      <c r="QGY25" s="145"/>
      <c r="QGZ25" s="144"/>
      <c r="QHA25" s="145"/>
      <c r="QHB25" s="144"/>
      <c r="QHC25" s="145"/>
      <c r="QHD25" s="144"/>
      <c r="QHE25" s="145"/>
      <c r="QHF25" s="144"/>
      <c r="QHG25" s="145"/>
      <c r="QHH25" s="144"/>
      <c r="QHI25" s="145"/>
      <c r="QHJ25" s="144"/>
      <c r="QHK25" s="145"/>
      <c r="QHL25" s="144"/>
      <c r="QHM25" s="145"/>
      <c r="QHN25" s="144"/>
      <c r="QHO25" s="145"/>
      <c r="QHP25" s="144"/>
      <c r="QHQ25" s="145"/>
      <c r="QHR25" s="144"/>
      <c r="QHS25" s="145"/>
      <c r="QHT25" s="144"/>
      <c r="QHU25" s="145"/>
      <c r="QHV25" s="144"/>
      <c r="QHW25" s="145"/>
      <c r="QHX25" s="144"/>
      <c r="QHY25" s="145"/>
      <c r="QHZ25" s="144"/>
      <c r="QIA25" s="145"/>
      <c r="QIB25" s="144"/>
      <c r="QIC25" s="145"/>
      <c r="QID25" s="144"/>
      <c r="QIE25" s="145"/>
      <c r="QIF25" s="144"/>
      <c r="QIG25" s="145"/>
      <c r="QIH25" s="144"/>
      <c r="QII25" s="145"/>
      <c r="QIJ25" s="144"/>
      <c r="QIK25" s="145"/>
      <c r="QIL25" s="144"/>
      <c r="QIM25" s="145"/>
      <c r="QIN25" s="144"/>
      <c r="QIO25" s="145"/>
      <c r="QIP25" s="144"/>
      <c r="QIQ25" s="145"/>
      <c r="QIR25" s="144"/>
      <c r="QIS25" s="145"/>
      <c r="QIT25" s="144"/>
      <c r="QIU25" s="145"/>
      <c r="QIV25" s="144"/>
      <c r="QIW25" s="145"/>
      <c r="QIX25" s="144"/>
      <c r="QIY25" s="145"/>
      <c r="QIZ25" s="144"/>
      <c r="QJA25" s="145"/>
      <c r="QJB25" s="144"/>
      <c r="QJC25" s="145"/>
      <c r="QJD25" s="144"/>
      <c r="QJE25" s="145"/>
      <c r="QJF25" s="144"/>
      <c r="QJG25" s="145"/>
      <c r="QJH25" s="144"/>
      <c r="QJI25" s="145"/>
      <c r="QJJ25" s="144"/>
      <c r="QJK25" s="145"/>
      <c r="QJL25" s="144"/>
      <c r="QJM25" s="145"/>
      <c r="QJN25" s="144"/>
      <c r="QJO25" s="145"/>
      <c r="QJP25" s="144"/>
      <c r="QJQ25" s="145"/>
      <c r="QJR25" s="144"/>
      <c r="QJS25" s="145"/>
      <c r="QJT25" s="144"/>
      <c r="QJU25" s="145"/>
      <c r="QJV25" s="144"/>
      <c r="QJW25" s="145"/>
      <c r="QJX25" s="144"/>
      <c r="QJY25" s="145"/>
      <c r="QJZ25" s="144"/>
      <c r="QKA25" s="145"/>
      <c r="QKB25" s="144"/>
      <c r="QKC25" s="145"/>
      <c r="QKD25" s="144"/>
      <c r="QKE25" s="145"/>
      <c r="QKF25" s="144"/>
      <c r="QKG25" s="145"/>
      <c r="QKH25" s="144"/>
      <c r="QKI25" s="145"/>
      <c r="QKJ25" s="144"/>
      <c r="QKK25" s="145"/>
      <c r="QKL25" s="144"/>
      <c r="QKM25" s="145"/>
      <c r="QKN25" s="144"/>
      <c r="QKO25" s="145"/>
      <c r="QKP25" s="144"/>
      <c r="QKQ25" s="145"/>
      <c r="QKR25" s="144"/>
      <c r="QKS25" s="145"/>
      <c r="QKT25" s="144"/>
      <c r="QKU25" s="145"/>
      <c r="QKV25" s="144"/>
      <c r="QKW25" s="145"/>
      <c r="QKX25" s="144"/>
      <c r="QKY25" s="145"/>
      <c r="QKZ25" s="144"/>
      <c r="QLA25" s="145"/>
      <c r="QLB25" s="144"/>
      <c r="QLC25" s="145"/>
      <c r="QLD25" s="144"/>
      <c r="QLE25" s="145"/>
      <c r="QLF25" s="144"/>
      <c r="QLG25" s="145"/>
      <c r="QLH25" s="144"/>
      <c r="QLI25" s="145"/>
      <c r="QLJ25" s="144"/>
      <c r="QLK25" s="145"/>
      <c r="QLL25" s="144"/>
      <c r="QLM25" s="145"/>
      <c r="QLN25" s="144"/>
      <c r="QLO25" s="145"/>
      <c r="QLP25" s="144"/>
      <c r="QLQ25" s="145"/>
      <c r="QLR25" s="144"/>
      <c r="QLS25" s="145"/>
      <c r="QLT25" s="144"/>
      <c r="QLU25" s="145"/>
      <c r="QLV25" s="144"/>
      <c r="QLW25" s="145"/>
      <c r="QLX25" s="144"/>
      <c r="QLY25" s="145"/>
      <c r="QLZ25" s="144"/>
      <c r="QMA25" s="145"/>
      <c r="QMB25" s="144"/>
      <c r="QMC25" s="145"/>
      <c r="QMD25" s="144"/>
      <c r="QME25" s="145"/>
      <c r="QMF25" s="144"/>
      <c r="QMG25" s="145"/>
      <c r="QMH25" s="144"/>
      <c r="QMI25" s="145"/>
      <c r="QMJ25" s="144"/>
      <c r="QMK25" s="145"/>
      <c r="QML25" s="144"/>
      <c r="QMM25" s="145"/>
      <c r="QMN25" s="144"/>
      <c r="QMO25" s="145"/>
      <c r="QMP25" s="144"/>
      <c r="QMQ25" s="145"/>
      <c r="QMR25" s="144"/>
      <c r="QMS25" s="145"/>
      <c r="QMT25" s="144"/>
      <c r="QMU25" s="145"/>
      <c r="QMV25" s="144"/>
      <c r="QMW25" s="145"/>
      <c r="QMX25" s="144"/>
      <c r="QMY25" s="145"/>
      <c r="QMZ25" s="144"/>
      <c r="QNA25" s="145"/>
      <c r="QNB25" s="144"/>
      <c r="QNC25" s="145"/>
      <c r="QND25" s="144"/>
      <c r="QNE25" s="145"/>
      <c r="QNF25" s="144"/>
      <c r="QNG25" s="145"/>
      <c r="QNH25" s="144"/>
      <c r="QNI25" s="145"/>
      <c r="QNJ25" s="144"/>
      <c r="QNK25" s="145"/>
      <c r="QNL25" s="144"/>
      <c r="QNM25" s="145"/>
      <c r="QNN25" s="144"/>
      <c r="QNO25" s="145"/>
      <c r="QNP25" s="144"/>
      <c r="QNQ25" s="145"/>
      <c r="QNR25" s="144"/>
      <c r="QNS25" s="145"/>
      <c r="QNT25" s="144"/>
      <c r="QNU25" s="145"/>
      <c r="QNV25" s="144"/>
      <c r="QNW25" s="145"/>
      <c r="QNX25" s="144"/>
      <c r="QNY25" s="145"/>
      <c r="QNZ25" s="144"/>
      <c r="QOA25" s="145"/>
      <c r="QOB25" s="144"/>
      <c r="QOC25" s="145"/>
      <c r="QOD25" s="144"/>
      <c r="QOE25" s="145"/>
      <c r="QOF25" s="144"/>
      <c r="QOG25" s="145"/>
      <c r="QOH25" s="144"/>
      <c r="QOI25" s="145"/>
      <c r="QOJ25" s="144"/>
      <c r="QOK25" s="145"/>
      <c r="QOL25" s="144"/>
      <c r="QOM25" s="145"/>
      <c r="QON25" s="144"/>
      <c r="QOO25" s="145"/>
      <c r="QOP25" s="144"/>
      <c r="QOQ25" s="145"/>
      <c r="QOR25" s="144"/>
      <c r="QOS25" s="145"/>
      <c r="QOT25" s="144"/>
      <c r="QOU25" s="145"/>
      <c r="QOV25" s="144"/>
      <c r="QOW25" s="145"/>
      <c r="QOX25" s="144"/>
      <c r="QOY25" s="145"/>
      <c r="QOZ25" s="144"/>
      <c r="QPA25" s="145"/>
      <c r="QPB25" s="144"/>
      <c r="QPC25" s="145"/>
      <c r="QPD25" s="144"/>
      <c r="QPE25" s="145"/>
      <c r="QPF25" s="144"/>
      <c r="QPG25" s="145"/>
      <c r="QPH25" s="144"/>
      <c r="QPI25" s="145"/>
      <c r="QPJ25" s="144"/>
      <c r="QPK25" s="145"/>
      <c r="QPL25" s="144"/>
      <c r="QPM25" s="145"/>
      <c r="QPN25" s="144"/>
      <c r="QPO25" s="145"/>
      <c r="QPP25" s="144"/>
      <c r="QPQ25" s="145"/>
      <c r="QPR25" s="144"/>
      <c r="QPS25" s="145"/>
      <c r="QPT25" s="144"/>
      <c r="QPU25" s="145"/>
      <c r="QPV25" s="144"/>
      <c r="QPW25" s="145"/>
      <c r="QPX25" s="144"/>
      <c r="QPY25" s="145"/>
      <c r="QPZ25" s="144"/>
      <c r="QQA25" s="145"/>
      <c r="QQB25" s="144"/>
      <c r="QQC25" s="145"/>
      <c r="QQD25" s="144"/>
      <c r="QQE25" s="145"/>
      <c r="QQF25" s="144"/>
      <c r="QQG25" s="145"/>
      <c r="QQH25" s="144"/>
      <c r="QQI25" s="145"/>
      <c r="QQJ25" s="144"/>
      <c r="QQK25" s="145"/>
      <c r="QQL25" s="144"/>
      <c r="QQM25" s="145"/>
      <c r="QQN25" s="144"/>
      <c r="QQO25" s="145"/>
      <c r="QQP25" s="144"/>
      <c r="QQQ25" s="145"/>
      <c r="QQR25" s="144"/>
      <c r="QQS25" s="145"/>
      <c r="QQT25" s="144"/>
      <c r="QQU25" s="145"/>
      <c r="QQV25" s="144"/>
      <c r="QQW25" s="145"/>
      <c r="QQX25" s="144"/>
      <c r="QQY25" s="145"/>
      <c r="QQZ25" s="144"/>
      <c r="QRA25" s="145"/>
      <c r="QRB25" s="144"/>
      <c r="QRC25" s="145"/>
      <c r="QRD25" s="144"/>
      <c r="QRE25" s="145"/>
      <c r="QRF25" s="144"/>
      <c r="QRG25" s="145"/>
      <c r="QRH25" s="144"/>
      <c r="QRI25" s="145"/>
      <c r="QRJ25" s="144"/>
      <c r="QRK25" s="145"/>
      <c r="QRL25" s="144"/>
      <c r="QRM25" s="145"/>
      <c r="QRN25" s="144"/>
      <c r="QRO25" s="145"/>
      <c r="QRP25" s="144"/>
      <c r="QRQ25" s="145"/>
      <c r="QRR25" s="144"/>
      <c r="QRS25" s="145"/>
      <c r="QRT25" s="144"/>
      <c r="QRU25" s="145"/>
      <c r="QRV25" s="144"/>
      <c r="QRW25" s="145"/>
      <c r="QRX25" s="144"/>
      <c r="QRY25" s="145"/>
      <c r="QRZ25" s="144"/>
      <c r="QSA25" s="145"/>
      <c r="QSB25" s="144"/>
      <c r="QSC25" s="145"/>
      <c r="QSD25" s="144"/>
      <c r="QSE25" s="145"/>
      <c r="QSF25" s="144"/>
      <c r="QSG25" s="145"/>
      <c r="QSH25" s="144"/>
      <c r="QSI25" s="145"/>
      <c r="QSJ25" s="144"/>
      <c r="QSK25" s="145"/>
      <c r="QSL25" s="144"/>
      <c r="QSM25" s="145"/>
      <c r="QSN25" s="144"/>
      <c r="QSO25" s="145"/>
      <c r="QSP25" s="144"/>
      <c r="QSQ25" s="145"/>
      <c r="QSR25" s="144"/>
      <c r="QSS25" s="145"/>
      <c r="QST25" s="144"/>
      <c r="QSU25" s="145"/>
      <c r="QSV25" s="144"/>
      <c r="QSW25" s="145"/>
      <c r="QSX25" s="144"/>
      <c r="QSY25" s="145"/>
      <c r="QSZ25" s="144"/>
      <c r="QTA25" s="145"/>
      <c r="QTB25" s="144"/>
      <c r="QTC25" s="145"/>
      <c r="QTD25" s="144"/>
      <c r="QTE25" s="145"/>
      <c r="QTF25" s="144"/>
      <c r="QTG25" s="145"/>
      <c r="QTH25" s="144"/>
      <c r="QTI25" s="145"/>
      <c r="QTJ25" s="144"/>
      <c r="QTK25" s="145"/>
      <c r="QTL25" s="144"/>
      <c r="QTM25" s="145"/>
      <c r="QTN25" s="144"/>
      <c r="QTO25" s="145"/>
      <c r="QTP25" s="144"/>
      <c r="QTQ25" s="145"/>
      <c r="QTR25" s="144"/>
      <c r="QTS25" s="145"/>
      <c r="QTT25" s="144"/>
      <c r="QTU25" s="145"/>
      <c r="QTV25" s="144"/>
      <c r="QTW25" s="145"/>
      <c r="QTX25" s="144"/>
      <c r="QTY25" s="145"/>
      <c r="QTZ25" s="144"/>
      <c r="QUA25" s="145"/>
      <c r="QUB25" s="144"/>
      <c r="QUC25" s="145"/>
      <c r="QUD25" s="144"/>
      <c r="QUE25" s="145"/>
      <c r="QUF25" s="144"/>
      <c r="QUG25" s="145"/>
      <c r="QUH25" s="144"/>
      <c r="QUI25" s="145"/>
      <c r="QUJ25" s="144"/>
      <c r="QUK25" s="145"/>
      <c r="QUL25" s="144"/>
      <c r="QUM25" s="145"/>
      <c r="QUN25" s="144"/>
      <c r="QUO25" s="145"/>
      <c r="QUP25" s="144"/>
      <c r="QUQ25" s="145"/>
      <c r="QUR25" s="144"/>
      <c r="QUS25" s="145"/>
      <c r="QUT25" s="144"/>
      <c r="QUU25" s="145"/>
      <c r="QUV25" s="144"/>
      <c r="QUW25" s="145"/>
      <c r="QUX25" s="144"/>
      <c r="QUY25" s="145"/>
      <c r="QUZ25" s="144"/>
      <c r="QVA25" s="145"/>
      <c r="QVB25" s="144"/>
      <c r="QVC25" s="145"/>
      <c r="QVD25" s="144"/>
      <c r="QVE25" s="145"/>
      <c r="QVF25" s="144"/>
      <c r="QVG25" s="145"/>
      <c r="QVH25" s="144"/>
      <c r="QVI25" s="145"/>
      <c r="QVJ25" s="144"/>
      <c r="QVK25" s="145"/>
      <c r="QVL25" s="144"/>
      <c r="QVM25" s="145"/>
      <c r="QVN25" s="144"/>
      <c r="QVO25" s="145"/>
      <c r="QVP25" s="144"/>
      <c r="QVQ25" s="145"/>
      <c r="QVR25" s="144"/>
      <c r="QVS25" s="145"/>
      <c r="QVT25" s="144"/>
      <c r="QVU25" s="145"/>
      <c r="QVV25" s="144"/>
      <c r="QVW25" s="145"/>
      <c r="QVX25" s="144"/>
      <c r="QVY25" s="145"/>
      <c r="QVZ25" s="144"/>
      <c r="QWA25" s="145"/>
      <c r="QWB25" s="144"/>
      <c r="QWC25" s="145"/>
      <c r="QWD25" s="144"/>
      <c r="QWE25" s="145"/>
      <c r="QWF25" s="144"/>
      <c r="QWG25" s="145"/>
      <c r="QWH25" s="144"/>
      <c r="QWI25" s="145"/>
      <c r="QWJ25" s="144"/>
      <c r="QWK25" s="145"/>
      <c r="QWL25" s="144"/>
      <c r="QWM25" s="145"/>
      <c r="QWN25" s="144"/>
      <c r="QWO25" s="145"/>
      <c r="QWP25" s="144"/>
      <c r="QWQ25" s="145"/>
      <c r="QWR25" s="144"/>
      <c r="QWS25" s="145"/>
      <c r="QWT25" s="144"/>
      <c r="QWU25" s="145"/>
      <c r="QWV25" s="144"/>
      <c r="QWW25" s="145"/>
      <c r="QWX25" s="144"/>
      <c r="QWY25" s="145"/>
      <c r="QWZ25" s="144"/>
      <c r="QXA25" s="145"/>
      <c r="QXB25" s="144"/>
      <c r="QXC25" s="145"/>
      <c r="QXD25" s="144"/>
      <c r="QXE25" s="145"/>
      <c r="QXF25" s="144"/>
      <c r="QXG25" s="145"/>
      <c r="QXH25" s="144"/>
      <c r="QXI25" s="145"/>
      <c r="QXJ25" s="144"/>
      <c r="QXK25" s="145"/>
      <c r="QXL25" s="144"/>
      <c r="QXM25" s="145"/>
      <c r="QXN25" s="144"/>
      <c r="QXO25" s="145"/>
      <c r="QXP25" s="144"/>
      <c r="QXQ25" s="145"/>
      <c r="QXR25" s="144"/>
      <c r="QXS25" s="145"/>
      <c r="QXT25" s="144"/>
      <c r="QXU25" s="145"/>
      <c r="QXV25" s="144"/>
      <c r="QXW25" s="145"/>
      <c r="QXX25" s="144"/>
      <c r="QXY25" s="145"/>
      <c r="QXZ25" s="144"/>
      <c r="QYA25" s="145"/>
      <c r="QYB25" s="144"/>
      <c r="QYC25" s="145"/>
      <c r="QYD25" s="144"/>
      <c r="QYE25" s="145"/>
      <c r="QYF25" s="144"/>
      <c r="QYG25" s="145"/>
      <c r="QYH25" s="144"/>
      <c r="QYI25" s="145"/>
      <c r="QYJ25" s="144"/>
      <c r="QYK25" s="145"/>
      <c r="QYL25" s="144"/>
      <c r="QYM25" s="145"/>
      <c r="QYN25" s="144"/>
      <c r="QYO25" s="145"/>
      <c r="QYP25" s="144"/>
      <c r="QYQ25" s="145"/>
      <c r="QYR25" s="144"/>
      <c r="QYS25" s="145"/>
      <c r="QYT25" s="144"/>
      <c r="QYU25" s="145"/>
      <c r="QYV25" s="144"/>
      <c r="QYW25" s="145"/>
      <c r="QYX25" s="144"/>
      <c r="QYY25" s="145"/>
      <c r="QYZ25" s="144"/>
      <c r="QZA25" s="145"/>
      <c r="QZB25" s="144"/>
      <c r="QZC25" s="145"/>
      <c r="QZD25" s="144"/>
      <c r="QZE25" s="145"/>
      <c r="QZF25" s="144"/>
      <c r="QZG25" s="145"/>
      <c r="QZH25" s="144"/>
      <c r="QZI25" s="145"/>
      <c r="QZJ25" s="144"/>
      <c r="QZK25" s="145"/>
      <c r="QZL25" s="144"/>
      <c r="QZM25" s="145"/>
      <c r="QZN25" s="144"/>
      <c r="QZO25" s="145"/>
      <c r="QZP25" s="144"/>
      <c r="QZQ25" s="145"/>
      <c r="QZR25" s="144"/>
      <c r="QZS25" s="145"/>
      <c r="QZT25" s="144"/>
      <c r="QZU25" s="145"/>
      <c r="QZV25" s="144"/>
      <c r="QZW25" s="145"/>
      <c r="QZX25" s="144"/>
      <c r="QZY25" s="145"/>
      <c r="QZZ25" s="144"/>
      <c r="RAA25" s="145"/>
      <c r="RAB25" s="144"/>
      <c r="RAC25" s="145"/>
      <c r="RAD25" s="144"/>
      <c r="RAE25" s="145"/>
      <c r="RAF25" s="144"/>
      <c r="RAG25" s="145"/>
      <c r="RAH25" s="144"/>
      <c r="RAI25" s="145"/>
      <c r="RAJ25" s="144"/>
      <c r="RAK25" s="145"/>
      <c r="RAL25" s="144"/>
      <c r="RAM25" s="145"/>
      <c r="RAN25" s="144"/>
      <c r="RAO25" s="145"/>
      <c r="RAP25" s="144"/>
      <c r="RAQ25" s="145"/>
      <c r="RAR25" s="144"/>
      <c r="RAS25" s="145"/>
      <c r="RAT25" s="144"/>
      <c r="RAU25" s="145"/>
      <c r="RAV25" s="144"/>
      <c r="RAW25" s="145"/>
      <c r="RAX25" s="144"/>
      <c r="RAY25" s="145"/>
      <c r="RAZ25" s="144"/>
      <c r="RBA25" s="145"/>
      <c r="RBB25" s="144"/>
      <c r="RBC25" s="145"/>
      <c r="RBD25" s="144"/>
      <c r="RBE25" s="145"/>
      <c r="RBF25" s="144"/>
      <c r="RBG25" s="145"/>
      <c r="RBH25" s="144"/>
      <c r="RBI25" s="145"/>
      <c r="RBJ25" s="144"/>
      <c r="RBK25" s="145"/>
      <c r="RBL25" s="144"/>
      <c r="RBM25" s="145"/>
      <c r="RBN25" s="144"/>
      <c r="RBO25" s="145"/>
      <c r="RBP25" s="144"/>
      <c r="RBQ25" s="145"/>
      <c r="RBR25" s="144"/>
      <c r="RBS25" s="145"/>
      <c r="RBT25" s="144"/>
      <c r="RBU25" s="145"/>
      <c r="RBV25" s="144"/>
      <c r="RBW25" s="145"/>
      <c r="RBX25" s="144"/>
      <c r="RBY25" s="145"/>
      <c r="RBZ25" s="144"/>
      <c r="RCA25" s="145"/>
      <c r="RCB25" s="144"/>
      <c r="RCC25" s="145"/>
      <c r="RCD25" s="144"/>
      <c r="RCE25" s="145"/>
      <c r="RCF25" s="144"/>
      <c r="RCG25" s="145"/>
      <c r="RCH25" s="144"/>
      <c r="RCI25" s="145"/>
      <c r="RCJ25" s="144"/>
      <c r="RCK25" s="145"/>
      <c r="RCL25" s="144"/>
      <c r="RCM25" s="145"/>
      <c r="RCN25" s="144"/>
      <c r="RCO25" s="145"/>
      <c r="RCP25" s="144"/>
      <c r="RCQ25" s="145"/>
      <c r="RCR25" s="144"/>
      <c r="RCS25" s="145"/>
      <c r="RCT25" s="144"/>
      <c r="RCU25" s="145"/>
      <c r="RCV25" s="144"/>
      <c r="RCW25" s="145"/>
      <c r="RCX25" s="144"/>
      <c r="RCY25" s="145"/>
      <c r="RCZ25" s="144"/>
      <c r="RDA25" s="145"/>
      <c r="RDB25" s="144"/>
      <c r="RDC25" s="145"/>
      <c r="RDD25" s="144"/>
      <c r="RDE25" s="145"/>
      <c r="RDF25" s="144"/>
      <c r="RDG25" s="145"/>
      <c r="RDH25" s="144"/>
      <c r="RDI25" s="145"/>
      <c r="RDJ25" s="144"/>
      <c r="RDK25" s="145"/>
      <c r="RDL25" s="144"/>
      <c r="RDM25" s="145"/>
      <c r="RDN25" s="144"/>
      <c r="RDO25" s="145"/>
      <c r="RDP25" s="144"/>
      <c r="RDQ25" s="145"/>
      <c r="RDR25" s="144"/>
      <c r="RDS25" s="145"/>
      <c r="RDT25" s="144"/>
      <c r="RDU25" s="145"/>
      <c r="RDV25" s="144"/>
      <c r="RDW25" s="145"/>
      <c r="RDX25" s="144"/>
      <c r="RDY25" s="145"/>
      <c r="RDZ25" s="144"/>
      <c r="REA25" s="145"/>
      <c r="REB25" s="144"/>
      <c r="REC25" s="145"/>
      <c r="RED25" s="144"/>
      <c r="REE25" s="145"/>
      <c r="REF25" s="144"/>
      <c r="REG25" s="145"/>
      <c r="REH25" s="144"/>
      <c r="REI25" s="145"/>
      <c r="REJ25" s="144"/>
      <c r="REK25" s="145"/>
      <c r="REL25" s="144"/>
      <c r="REM25" s="145"/>
      <c r="REN25" s="144"/>
      <c r="REO25" s="145"/>
      <c r="REP25" s="144"/>
      <c r="REQ25" s="145"/>
      <c r="RER25" s="144"/>
      <c r="RES25" s="145"/>
      <c r="RET25" s="144"/>
      <c r="REU25" s="145"/>
      <c r="REV25" s="144"/>
      <c r="REW25" s="145"/>
      <c r="REX25" s="144"/>
      <c r="REY25" s="145"/>
      <c r="REZ25" s="144"/>
      <c r="RFA25" s="145"/>
      <c r="RFB25" s="144"/>
      <c r="RFC25" s="145"/>
      <c r="RFD25" s="144"/>
      <c r="RFE25" s="145"/>
      <c r="RFF25" s="144"/>
      <c r="RFG25" s="145"/>
      <c r="RFH25" s="144"/>
      <c r="RFI25" s="145"/>
      <c r="RFJ25" s="144"/>
      <c r="RFK25" s="145"/>
      <c r="RFL25" s="144"/>
      <c r="RFM25" s="145"/>
      <c r="RFN25" s="144"/>
      <c r="RFO25" s="145"/>
      <c r="RFP25" s="144"/>
      <c r="RFQ25" s="145"/>
      <c r="RFR25" s="144"/>
      <c r="RFS25" s="145"/>
      <c r="RFT25" s="144"/>
      <c r="RFU25" s="145"/>
      <c r="RFV25" s="144"/>
      <c r="RFW25" s="145"/>
      <c r="RFX25" s="144"/>
      <c r="RFY25" s="145"/>
      <c r="RFZ25" s="144"/>
      <c r="RGA25" s="145"/>
      <c r="RGB25" s="144"/>
      <c r="RGC25" s="145"/>
      <c r="RGD25" s="144"/>
      <c r="RGE25" s="145"/>
      <c r="RGF25" s="144"/>
      <c r="RGG25" s="145"/>
      <c r="RGH25" s="144"/>
      <c r="RGI25" s="145"/>
      <c r="RGJ25" s="144"/>
      <c r="RGK25" s="145"/>
      <c r="RGL25" s="144"/>
      <c r="RGM25" s="145"/>
      <c r="RGN25" s="144"/>
      <c r="RGO25" s="145"/>
      <c r="RGP25" s="144"/>
      <c r="RGQ25" s="145"/>
      <c r="RGR25" s="144"/>
      <c r="RGS25" s="145"/>
      <c r="RGT25" s="144"/>
      <c r="RGU25" s="145"/>
      <c r="RGV25" s="144"/>
      <c r="RGW25" s="145"/>
      <c r="RGX25" s="144"/>
      <c r="RGY25" s="145"/>
      <c r="RGZ25" s="144"/>
      <c r="RHA25" s="145"/>
      <c r="RHB25" s="144"/>
      <c r="RHC25" s="145"/>
      <c r="RHD25" s="144"/>
      <c r="RHE25" s="145"/>
      <c r="RHF25" s="144"/>
      <c r="RHG25" s="145"/>
      <c r="RHH25" s="144"/>
      <c r="RHI25" s="145"/>
      <c r="RHJ25" s="144"/>
      <c r="RHK25" s="145"/>
      <c r="RHL25" s="144"/>
      <c r="RHM25" s="145"/>
      <c r="RHN25" s="144"/>
      <c r="RHO25" s="145"/>
      <c r="RHP25" s="144"/>
      <c r="RHQ25" s="145"/>
      <c r="RHR25" s="144"/>
      <c r="RHS25" s="145"/>
      <c r="RHT25" s="144"/>
      <c r="RHU25" s="145"/>
      <c r="RHV25" s="144"/>
      <c r="RHW25" s="145"/>
      <c r="RHX25" s="144"/>
      <c r="RHY25" s="145"/>
      <c r="RHZ25" s="144"/>
      <c r="RIA25" s="145"/>
      <c r="RIB25" s="144"/>
      <c r="RIC25" s="145"/>
      <c r="RID25" s="144"/>
      <c r="RIE25" s="145"/>
      <c r="RIF25" s="144"/>
      <c r="RIG25" s="145"/>
      <c r="RIH25" s="144"/>
      <c r="RII25" s="145"/>
      <c r="RIJ25" s="144"/>
      <c r="RIK25" s="145"/>
      <c r="RIL25" s="144"/>
      <c r="RIM25" s="145"/>
      <c r="RIN25" s="144"/>
      <c r="RIO25" s="145"/>
      <c r="RIP25" s="144"/>
      <c r="RIQ25" s="145"/>
      <c r="RIR25" s="144"/>
      <c r="RIS25" s="145"/>
      <c r="RIT25" s="144"/>
      <c r="RIU25" s="145"/>
      <c r="RIV25" s="144"/>
      <c r="RIW25" s="145"/>
      <c r="RIX25" s="144"/>
      <c r="RIY25" s="145"/>
      <c r="RIZ25" s="144"/>
      <c r="RJA25" s="145"/>
      <c r="RJB25" s="144"/>
      <c r="RJC25" s="145"/>
      <c r="RJD25" s="144"/>
      <c r="RJE25" s="145"/>
      <c r="RJF25" s="144"/>
      <c r="RJG25" s="145"/>
      <c r="RJH25" s="144"/>
      <c r="RJI25" s="145"/>
      <c r="RJJ25" s="144"/>
      <c r="RJK25" s="145"/>
      <c r="RJL25" s="144"/>
      <c r="RJM25" s="145"/>
      <c r="RJN25" s="144"/>
      <c r="RJO25" s="145"/>
      <c r="RJP25" s="144"/>
      <c r="RJQ25" s="145"/>
      <c r="RJR25" s="144"/>
      <c r="RJS25" s="145"/>
      <c r="RJT25" s="144"/>
      <c r="RJU25" s="145"/>
      <c r="RJV25" s="144"/>
      <c r="RJW25" s="145"/>
      <c r="RJX25" s="144"/>
      <c r="RJY25" s="145"/>
      <c r="RJZ25" s="144"/>
      <c r="RKA25" s="145"/>
      <c r="RKB25" s="144"/>
      <c r="RKC25" s="145"/>
      <c r="RKD25" s="144"/>
      <c r="RKE25" s="145"/>
      <c r="RKF25" s="144"/>
      <c r="RKG25" s="145"/>
      <c r="RKH25" s="144"/>
      <c r="RKI25" s="145"/>
      <c r="RKJ25" s="144"/>
      <c r="RKK25" s="145"/>
      <c r="RKL25" s="144"/>
      <c r="RKM25" s="145"/>
      <c r="RKN25" s="144"/>
      <c r="RKO25" s="145"/>
      <c r="RKP25" s="144"/>
      <c r="RKQ25" s="145"/>
      <c r="RKR25" s="144"/>
      <c r="RKS25" s="145"/>
      <c r="RKT25" s="144"/>
      <c r="RKU25" s="145"/>
      <c r="RKV25" s="144"/>
      <c r="RKW25" s="145"/>
      <c r="RKX25" s="144"/>
      <c r="RKY25" s="145"/>
      <c r="RKZ25" s="144"/>
      <c r="RLA25" s="145"/>
      <c r="RLB25" s="144"/>
      <c r="RLC25" s="145"/>
      <c r="RLD25" s="144"/>
      <c r="RLE25" s="145"/>
      <c r="RLF25" s="144"/>
      <c r="RLG25" s="145"/>
      <c r="RLH25" s="144"/>
      <c r="RLI25" s="145"/>
      <c r="RLJ25" s="144"/>
      <c r="RLK25" s="145"/>
      <c r="RLL25" s="144"/>
      <c r="RLM25" s="145"/>
      <c r="RLN25" s="144"/>
      <c r="RLO25" s="145"/>
      <c r="RLP25" s="144"/>
      <c r="RLQ25" s="145"/>
      <c r="RLR25" s="144"/>
      <c r="RLS25" s="145"/>
      <c r="RLT25" s="144"/>
      <c r="RLU25" s="145"/>
      <c r="RLV25" s="144"/>
      <c r="RLW25" s="145"/>
      <c r="RLX25" s="144"/>
      <c r="RLY25" s="145"/>
      <c r="RLZ25" s="144"/>
      <c r="RMA25" s="145"/>
      <c r="RMB25" s="144"/>
      <c r="RMC25" s="145"/>
      <c r="RMD25" s="144"/>
      <c r="RME25" s="145"/>
      <c r="RMF25" s="144"/>
      <c r="RMG25" s="145"/>
      <c r="RMH25" s="144"/>
      <c r="RMI25" s="145"/>
      <c r="RMJ25" s="144"/>
      <c r="RMK25" s="145"/>
      <c r="RML25" s="144"/>
      <c r="RMM25" s="145"/>
      <c r="RMN25" s="144"/>
      <c r="RMO25" s="145"/>
      <c r="RMP25" s="144"/>
      <c r="RMQ25" s="145"/>
      <c r="RMR25" s="144"/>
      <c r="RMS25" s="145"/>
      <c r="RMT25" s="144"/>
      <c r="RMU25" s="145"/>
      <c r="RMV25" s="144"/>
      <c r="RMW25" s="145"/>
      <c r="RMX25" s="144"/>
      <c r="RMY25" s="145"/>
      <c r="RMZ25" s="144"/>
      <c r="RNA25" s="145"/>
      <c r="RNB25" s="144"/>
      <c r="RNC25" s="145"/>
      <c r="RND25" s="144"/>
      <c r="RNE25" s="145"/>
      <c r="RNF25" s="144"/>
      <c r="RNG25" s="145"/>
      <c r="RNH25" s="144"/>
      <c r="RNI25" s="145"/>
      <c r="RNJ25" s="144"/>
      <c r="RNK25" s="145"/>
      <c r="RNL25" s="144"/>
      <c r="RNM25" s="145"/>
      <c r="RNN25" s="144"/>
      <c r="RNO25" s="145"/>
      <c r="RNP25" s="144"/>
      <c r="RNQ25" s="145"/>
      <c r="RNR25" s="144"/>
      <c r="RNS25" s="145"/>
      <c r="RNT25" s="144"/>
      <c r="RNU25" s="145"/>
      <c r="RNV25" s="144"/>
      <c r="RNW25" s="145"/>
      <c r="RNX25" s="144"/>
      <c r="RNY25" s="145"/>
      <c r="RNZ25" s="144"/>
      <c r="ROA25" s="145"/>
      <c r="ROB25" s="144"/>
      <c r="ROC25" s="145"/>
      <c r="ROD25" s="144"/>
      <c r="ROE25" s="145"/>
      <c r="ROF25" s="144"/>
      <c r="ROG25" s="145"/>
      <c r="ROH25" s="144"/>
      <c r="ROI25" s="145"/>
      <c r="ROJ25" s="144"/>
      <c r="ROK25" s="145"/>
      <c r="ROL25" s="144"/>
      <c r="ROM25" s="145"/>
      <c r="RON25" s="144"/>
      <c r="ROO25" s="145"/>
      <c r="ROP25" s="144"/>
      <c r="ROQ25" s="145"/>
      <c r="ROR25" s="144"/>
      <c r="ROS25" s="145"/>
      <c r="ROT25" s="144"/>
      <c r="ROU25" s="145"/>
      <c r="ROV25" s="144"/>
      <c r="ROW25" s="145"/>
      <c r="ROX25" s="144"/>
      <c r="ROY25" s="145"/>
      <c r="ROZ25" s="144"/>
      <c r="RPA25" s="145"/>
      <c r="RPB25" s="144"/>
      <c r="RPC25" s="145"/>
      <c r="RPD25" s="144"/>
      <c r="RPE25" s="145"/>
      <c r="RPF25" s="144"/>
      <c r="RPG25" s="145"/>
      <c r="RPH25" s="144"/>
      <c r="RPI25" s="145"/>
      <c r="RPJ25" s="144"/>
      <c r="RPK25" s="145"/>
      <c r="RPL25" s="144"/>
      <c r="RPM25" s="145"/>
      <c r="RPN25" s="144"/>
      <c r="RPO25" s="145"/>
      <c r="RPP25" s="144"/>
      <c r="RPQ25" s="145"/>
      <c r="RPR25" s="144"/>
      <c r="RPS25" s="145"/>
      <c r="RPT25" s="144"/>
      <c r="RPU25" s="145"/>
      <c r="RPV25" s="144"/>
      <c r="RPW25" s="145"/>
      <c r="RPX25" s="144"/>
      <c r="RPY25" s="145"/>
      <c r="RPZ25" s="144"/>
      <c r="RQA25" s="145"/>
      <c r="RQB25" s="144"/>
      <c r="RQC25" s="145"/>
      <c r="RQD25" s="144"/>
      <c r="RQE25" s="145"/>
      <c r="RQF25" s="144"/>
      <c r="RQG25" s="145"/>
      <c r="RQH25" s="144"/>
      <c r="RQI25" s="145"/>
      <c r="RQJ25" s="144"/>
      <c r="RQK25" s="145"/>
      <c r="RQL25" s="144"/>
      <c r="RQM25" s="145"/>
      <c r="RQN25" s="144"/>
      <c r="RQO25" s="145"/>
      <c r="RQP25" s="144"/>
      <c r="RQQ25" s="145"/>
      <c r="RQR25" s="144"/>
      <c r="RQS25" s="145"/>
      <c r="RQT25" s="144"/>
      <c r="RQU25" s="145"/>
      <c r="RQV25" s="144"/>
      <c r="RQW25" s="145"/>
      <c r="RQX25" s="144"/>
      <c r="RQY25" s="145"/>
      <c r="RQZ25" s="144"/>
      <c r="RRA25" s="145"/>
      <c r="RRB25" s="144"/>
      <c r="RRC25" s="145"/>
      <c r="RRD25" s="144"/>
      <c r="RRE25" s="145"/>
      <c r="RRF25" s="144"/>
      <c r="RRG25" s="145"/>
      <c r="RRH25" s="144"/>
      <c r="RRI25" s="145"/>
      <c r="RRJ25" s="144"/>
      <c r="RRK25" s="145"/>
      <c r="RRL25" s="144"/>
      <c r="RRM25" s="145"/>
      <c r="RRN25" s="144"/>
      <c r="RRO25" s="145"/>
      <c r="RRP25" s="144"/>
      <c r="RRQ25" s="145"/>
      <c r="RRR25" s="144"/>
      <c r="RRS25" s="145"/>
      <c r="RRT25" s="144"/>
      <c r="RRU25" s="145"/>
      <c r="RRV25" s="144"/>
      <c r="RRW25" s="145"/>
      <c r="RRX25" s="144"/>
      <c r="RRY25" s="145"/>
      <c r="RRZ25" s="144"/>
      <c r="RSA25" s="145"/>
      <c r="RSB25" s="144"/>
      <c r="RSC25" s="145"/>
      <c r="RSD25" s="144"/>
      <c r="RSE25" s="145"/>
      <c r="RSF25" s="144"/>
      <c r="RSG25" s="145"/>
      <c r="RSH25" s="144"/>
      <c r="RSI25" s="145"/>
      <c r="RSJ25" s="144"/>
      <c r="RSK25" s="145"/>
      <c r="RSL25" s="144"/>
      <c r="RSM25" s="145"/>
      <c r="RSN25" s="144"/>
      <c r="RSO25" s="145"/>
      <c r="RSP25" s="144"/>
      <c r="RSQ25" s="145"/>
      <c r="RSR25" s="144"/>
      <c r="RSS25" s="145"/>
      <c r="RST25" s="144"/>
      <c r="RSU25" s="145"/>
      <c r="RSV25" s="144"/>
      <c r="RSW25" s="145"/>
      <c r="RSX25" s="144"/>
      <c r="RSY25" s="145"/>
      <c r="RSZ25" s="144"/>
      <c r="RTA25" s="145"/>
      <c r="RTB25" s="144"/>
      <c r="RTC25" s="145"/>
      <c r="RTD25" s="144"/>
      <c r="RTE25" s="145"/>
      <c r="RTF25" s="144"/>
      <c r="RTG25" s="145"/>
      <c r="RTH25" s="144"/>
      <c r="RTI25" s="145"/>
      <c r="RTJ25" s="144"/>
      <c r="RTK25" s="145"/>
      <c r="RTL25" s="144"/>
      <c r="RTM25" s="145"/>
      <c r="RTN25" s="144"/>
      <c r="RTO25" s="145"/>
      <c r="RTP25" s="144"/>
      <c r="RTQ25" s="145"/>
      <c r="RTR25" s="144"/>
      <c r="RTS25" s="145"/>
      <c r="RTT25" s="144"/>
      <c r="RTU25" s="145"/>
      <c r="RTV25" s="144"/>
      <c r="RTW25" s="145"/>
      <c r="RTX25" s="144"/>
      <c r="RTY25" s="145"/>
      <c r="RTZ25" s="144"/>
      <c r="RUA25" s="145"/>
      <c r="RUB25" s="144"/>
      <c r="RUC25" s="145"/>
      <c r="RUD25" s="144"/>
      <c r="RUE25" s="145"/>
      <c r="RUF25" s="144"/>
      <c r="RUG25" s="145"/>
      <c r="RUH25" s="144"/>
      <c r="RUI25" s="145"/>
      <c r="RUJ25" s="144"/>
      <c r="RUK25" s="145"/>
      <c r="RUL25" s="144"/>
      <c r="RUM25" s="145"/>
      <c r="RUN25" s="144"/>
      <c r="RUO25" s="145"/>
      <c r="RUP25" s="144"/>
      <c r="RUQ25" s="145"/>
      <c r="RUR25" s="144"/>
      <c r="RUS25" s="145"/>
      <c r="RUT25" s="144"/>
      <c r="RUU25" s="145"/>
      <c r="RUV25" s="144"/>
      <c r="RUW25" s="145"/>
      <c r="RUX25" s="144"/>
      <c r="RUY25" s="145"/>
      <c r="RUZ25" s="144"/>
      <c r="RVA25" s="145"/>
      <c r="RVB25" s="144"/>
      <c r="RVC25" s="145"/>
      <c r="RVD25" s="144"/>
      <c r="RVE25" s="145"/>
      <c r="RVF25" s="144"/>
      <c r="RVG25" s="145"/>
      <c r="RVH25" s="144"/>
      <c r="RVI25" s="145"/>
      <c r="RVJ25" s="144"/>
      <c r="RVK25" s="145"/>
      <c r="RVL25" s="144"/>
      <c r="RVM25" s="145"/>
      <c r="RVN25" s="144"/>
      <c r="RVO25" s="145"/>
      <c r="RVP25" s="144"/>
      <c r="RVQ25" s="145"/>
      <c r="RVR25" s="144"/>
      <c r="RVS25" s="145"/>
      <c r="RVT25" s="144"/>
      <c r="RVU25" s="145"/>
      <c r="RVV25" s="144"/>
      <c r="RVW25" s="145"/>
      <c r="RVX25" s="144"/>
      <c r="RVY25" s="145"/>
      <c r="RVZ25" s="144"/>
      <c r="RWA25" s="145"/>
      <c r="RWB25" s="144"/>
      <c r="RWC25" s="145"/>
      <c r="RWD25" s="144"/>
      <c r="RWE25" s="145"/>
      <c r="RWF25" s="144"/>
      <c r="RWG25" s="145"/>
      <c r="RWH25" s="144"/>
      <c r="RWI25" s="145"/>
      <c r="RWJ25" s="144"/>
      <c r="RWK25" s="145"/>
      <c r="RWL25" s="144"/>
      <c r="RWM25" s="145"/>
      <c r="RWN25" s="144"/>
      <c r="RWO25" s="145"/>
      <c r="RWP25" s="144"/>
      <c r="RWQ25" s="145"/>
      <c r="RWR25" s="144"/>
      <c r="RWS25" s="145"/>
      <c r="RWT25" s="144"/>
      <c r="RWU25" s="145"/>
      <c r="RWV25" s="144"/>
      <c r="RWW25" s="145"/>
      <c r="RWX25" s="144"/>
      <c r="RWY25" s="145"/>
      <c r="RWZ25" s="144"/>
      <c r="RXA25" s="145"/>
      <c r="RXB25" s="144"/>
      <c r="RXC25" s="145"/>
      <c r="RXD25" s="144"/>
      <c r="RXE25" s="145"/>
      <c r="RXF25" s="144"/>
      <c r="RXG25" s="145"/>
      <c r="RXH25" s="144"/>
      <c r="RXI25" s="145"/>
      <c r="RXJ25" s="144"/>
      <c r="RXK25" s="145"/>
      <c r="RXL25" s="144"/>
      <c r="RXM25" s="145"/>
      <c r="RXN25" s="144"/>
      <c r="RXO25" s="145"/>
      <c r="RXP25" s="144"/>
      <c r="RXQ25" s="145"/>
      <c r="RXR25" s="144"/>
      <c r="RXS25" s="145"/>
      <c r="RXT25" s="144"/>
      <c r="RXU25" s="145"/>
      <c r="RXV25" s="144"/>
      <c r="RXW25" s="145"/>
      <c r="RXX25" s="144"/>
      <c r="RXY25" s="145"/>
      <c r="RXZ25" s="144"/>
      <c r="RYA25" s="145"/>
      <c r="RYB25" s="144"/>
      <c r="RYC25" s="145"/>
      <c r="RYD25" s="144"/>
      <c r="RYE25" s="145"/>
      <c r="RYF25" s="144"/>
      <c r="RYG25" s="145"/>
      <c r="RYH25" s="144"/>
      <c r="RYI25" s="145"/>
      <c r="RYJ25" s="144"/>
      <c r="RYK25" s="145"/>
      <c r="RYL25" s="144"/>
      <c r="RYM25" s="145"/>
      <c r="RYN25" s="144"/>
      <c r="RYO25" s="145"/>
      <c r="RYP25" s="144"/>
      <c r="RYQ25" s="145"/>
      <c r="RYR25" s="144"/>
      <c r="RYS25" s="145"/>
      <c r="RYT25" s="144"/>
      <c r="RYU25" s="145"/>
      <c r="RYV25" s="144"/>
      <c r="RYW25" s="145"/>
      <c r="RYX25" s="144"/>
      <c r="RYY25" s="145"/>
      <c r="RYZ25" s="144"/>
      <c r="RZA25" s="145"/>
      <c r="RZB25" s="144"/>
      <c r="RZC25" s="145"/>
      <c r="RZD25" s="144"/>
      <c r="RZE25" s="145"/>
      <c r="RZF25" s="144"/>
      <c r="RZG25" s="145"/>
      <c r="RZH25" s="144"/>
      <c r="RZI25" s="145"/>
      <c r="RZJ25" s="144"/>
      <c r="RZK25" s="145"/>
      <c r="RZL25" s="144"/>
      <c r="RZM25" s="145"/>
      <c r="RZN25" s="144"/>
      <c r="RZO25" s="145"/>
      <c r="RZP25" s="144"/>
      <c r="RZQ25" s="145"/>
      <c r="RZR25" s="144"/>
      <c r="RZS25" s="145"/>
      <c r="RZT25" s="144"/>
      <c r="RZU25" s="145"/>
      <c r="RZV25" s="144"/>
      <c r="RZW25" s="145"/>
      <c r="RZX25" s="144"/>
      <c r="RZY25" s="145"/>
      <c r="RZZ25" s="144"/>
      <c r="SAA25" s="145"/>
      <c r="SAB25" s="144"/>
      <c r="SAC25" s="145"/>
      <c r="SAD25" s="144"/>
      <c r="SAE25" s="145"/>
      <c r="SAF25" s="144"/>
      <c r="SAG25" s="145"/>
      <c r="SAH25" s="144"/>
      <c r="SAI25" s="145"/>
      <c r="SAJ25" s="144"/>
      <c r="SAK25" s="145"/>
      <c r="SAL25" s="144"/>
      <c r="SAM25" s="145"/>
      <c r="SAN25" s="144"/>
      <c r="SAO25" s="145"/>
      <c r="SAP25" s="144"/>
      <c r="SAQ25" s="145"/>
      <c r="SAR25" s="144"/>
      <c r="SAS25" s="145"/>
      <c r="SAT25" s="144"/>
      <c r="SAU25" s="145"/>
      <c r="SAV25" s="144"/>
      <c r="SAW25" s="145"/>
      <c r="SAX25" s="144"/>
      <c r="SAY25" s="145"/>
      <c r="SAZ25" s="144"/>
      <c r="SBA25" s="145"/>
      <c r="SBB25" s="144"/>
      <c r="SBC25" s="145"/>
      <c r="SBD25" s="144"/>
      <c r="SBE25" s="145"/>
      <c r="SBF25" s="144"/>
      <c r="SBG25" s="145"/>
      <c r="SBH25" s="144"/>
      <c r="SBI25" s="145"/>
      <c r="SBJ25" s="144"/>
      <c r="SBK25" s="145"/>
      <c r="SBL25" s="144"/>
      <c r="SBM25" s="145"/>
      <c r="SBN25" s="144"/>
      <c r="SBO25" s="145"/>
      <c r="SBP25" s="144"/>
      <c r="SBQ25" s="145"/>
      <c r="SBR25" s="144"/>
      <c r="SBS25" s="145"/>
      <c r="SBT25" s="144"/>
      <c r="SBU25" s="145"/>
      <c r="SBV25" s="144"/>
      <c r="SBW25" s="145"/>
      <c r="SBX25" s="144"/>
      <c r="SBY25" s="145"/>
      <c r="SBZ25" s="144"/>
      <c r="SCA25" s="145"/>
      <c r="SCB25" s="144"/>
      <c r="SCC25" s="145"/>
      <c r="SCD25" s="144"/>
      <c r="SCE25" s="145"/>
      <c r="SCF25" s="144"/>
      <c r="SCG25" s="145"/>
      <c r="SCH25" s="144"/>
      <c r="SCI25" s="145"/>
      <c r="SCJ25" s="144"/>
      <c r="SCK25" s="145"/>
      <c r="SCL25" s="144"/>
      <c r="SCM25" s="145"/>
      <c r="SCN25" s="144"/>
      <c r="SCO25" s="145"/>
      <c r="SCP25" s="144"/>
      <c r="SCQ25" s="145"/>
      <c r="SCR25" s="144"/>
      <c r="SCS25" s="145"/>
      <c r="SCT25" s="144"/>
      <c r="SCU25" s="145"/>
      <c r="SCV25" s="144"/>
      <c r="SCW25" s="145"/>
      <c r="SCX25" s="144"/>
      <c r="SCY25" s="145"/>
      <c r="SCZ25" s="144"/>
      <c r="SDA25" s="145"/>
      <c r="SDB25" s="144"/>
      <c r="SDC25" s="145"/>
      <c r="SDD25" s="144"/>
      <c r="SDE25" s="145"/>
      <c r="SDF25" s="144"/>
      <c r="SDG25" s="145"/>
      <c r="SDH25" s="144"/>
      <c r="SDI25" s="145"/>
      <c r="SDJ25" s="144"/>
      <c r="SDK25" s="145"/>
      <c r="SDL25" s="144"/>
      <c r="SDM25" s="145"/>
      <c r="SDN25" s="144"/>
      <c r="SDO25" s="145"/>
      <c r="SDP25" s="144"/>
      <c r="SDQ25" s="145"/>
      <c r="SDR25" s="144"/>
      <c r="SDS25" s="145"/>
      <c r="SDT25" s="144"/>
      <c r="SDU25" s="145"/>
      <c r="SDV25" s="144"/>
      <c r="SDW25" s="145"/>
      <c r="SDX25" s="144"/>
      <c r="SDY25" s="145"/>
      <c r="SDZ25" s="144"/>
      <c r="SEA25" s="145"/>
      <c r="SEB25" s="144"/>
      <c r="SEC25" s="145"/>
      <c r="SED25" s="144"/>
      <c r="SEE25" s="145"/>
      <c r="SEF25" s="144"/>
      <c r="SEG25" s="145"/>
      <c r="SEH25" s="144"/>
      <c r="SEI25" s="145"/>
      <c r="SEJ25" s="144"/>
      <c r="SEK25" s="145"/>
      <c r="SEL25" s="144"/>
      <c r="SEM25" s="145"/>
      <c r="SEN25" s="144"/>
      <c r="SEO25" s="145"/>
      <c r="SEP25" s="144"/>
      <c r="SEQ25" s="145"/>
      <c r="SER25" s="144"/>
      <c r="SES25" s="145"/>
      <c r="SET25" s="144"/>
      <c r="SEU25" s="145"/>
      <c r="SEV25" s="144"/>
      <c r="SEW25" s="145"/>
      <c r="SEX25" s="144"/>
      <c r="SEY25" s="145"/>
      <c r="SEZ25" s="144"/>
      <c r="SFA25" s="145"/>
      <c r="SFB25" s="144"/>
      <c r="SFC25" s="145"/>
      <c r="SFD25" s="144"/>
      <c r="SFE25" s="145"/>
      <c r="SFF25" s="144"/>
      <c r="SFG25" s="145"/>
      <c r="SFH25" s="144"/>
      <c r="SFI25" s="145"/>
      <c r="SFJ25" s="144"/>
      <c r="SFK25" s="145"/>
      <c r="SFL25" s="144"/>
      <c r="SFM25" s="145"/>
      <c r="SFN25" s="144"/>
      <c r="SFO25" s="145"/>
      <c r="SFP25" s="144"/>
      <c r="SFQ25" s="145"/>
      <c r="SFR25" s="144"/>
      <c r="SFS25" s="145"/>
      <c r="SFT25" s="144"/>
      <c r="SFU25" s="145"/>
      <c r="SFV25" s="144"/>
      <c r="SFW25" s="145"/>
      <c r="SFX25" s="144"/>
      <c r="SFY25" s="145"/>
      <c r="SFZ25" s="144"/>
      <c r="SGA25" s="145"/>
      <c r="SGB25" s="144"/>
      <c r="SGC25" s="145"/>
      <c r="SGD25" s="144"/>
      <c r="SGE25" s="145"/>
      <c r="SGF25" s="144"/>
      <c r="SGG25" s="145"/>
      <c r="SGH25" s="144"/>
      <c r="SGI25" s="145"/>
      <c r="SGJ25" s="144"/>
      <c r="SGK25" s="145"/>
      <c r="SGL25" s="144"/>
      <c r="SGM25" s="145"/>
      <c r="SGN25" s="144"/>
      <c r="SGO25" s="145"/>
      <c r="SGP25" s="144"/>
      <c r="SGQ25" s="145"/>
      <c r="SGR25" s="144"/>
      <c r="SGS25" s="145"/>
      <c r="SGT25" s="144"/>
      <c r="SGU25" s="145"/>
      <c r="SGV25" s="144"/>
      <c r="SGW25" s="145"/>
      <c r="SGX25" s="144"/>
      <c r="SGY25" s="145"/>
      <c r="SGZ25" s="144"/>
      <c r="SHA25" s="145"/>
      <c r="SHB25" s="144"/>
      <c r="SHC25" s="145"/>
      <c r="SHD25" s="144"/>
      <c r="SHE25" s="145"/>
      <c r="SHF25" s="144"/>
      <c r="SHG25" s="145"/>
      <c r="SHH25" s="144"/>
      <c r="SHI25" s="145"/>
      <c r="SHJ25" s="144"/>
      <c r="SHK25" s="145"/>
      <c r="SHL25" s="144"/>
      <c r="SHM25" s="145"/>
      <c r="SHN25" s="144"/>
      <c r="SHO25" s="145"/>
      <c r="SHP25" s="144"/>
      <c r="SHQ25" s="145"/>
      <c r="SHR25" s="144"/>
      <c r="SHS25" s="145"/>
      <c r="SHT25" s="144"/>
      <c r="SHU25" s="145"/>
      <c r="SHV25" s="144"/>
      <c r="SHW25" s="145"/>
      <c r="SHX25" s="144"/>
      <c r="SHY25" s="145"/>
      <c r="SHZ25" s="144"/>
      <c r="SIA25" s="145"/>
      <c r="SIB25" s="144"/>
      <c r="SIC25" s="145"/>
      <c r="SID25" s="144"/>
      <c r="SIE25" s="145"/>
      <c r="SIF25" s="144"/>
      <c r="SIG25" s="145"/>
      <c r="SIH25" s="144"/>
      <c r="SII25" s="145"/>
      <c r="SIJ25" s="144"/>
      <c r="SIK25" s="145"/>
      <c r="SIL25" s="144"/>
      <c r="SIM25" s="145"/>
      <c r="SIN25" s="144"/>
      <c r="SIO25" s="145"/>
      <c r="SIP25" s="144"/>
      <c r="SIQ25" s="145"/>
      <c r="SIR25" s="144"/>
      <c r="SIS25" s="145"/>
      <c r="SIT25" s="144"/>
      <c r="SIU25" s="145"/>
      <c r="SIV25" s="144"/>
      <c r="SIW25" s="145"/>
      <c r="SIX25" s="144"/>
      <c r="SIY25" s="145"/>
      <c r="SIZ25" s="144"/>
      <c r="SJA25" s="145"/>
      <c r="SJB25" s="144"/>
      <c r="SJC25" s="145"/>
      <c r="SJD25" s="144"/>
      <c r="SJE25" s="145"/>
      <c r="SJF25" s="144"/>
      <c r="SJG25" s="145"/>
      <c r="SJH25" s="144"/>
      <c r="SJI25" s="145"/>
      <c r="SJJ25" s="144"/>
      <c r="SJK25" s="145"/>
      <c r="SJL25" s="144"/>
      <c r="SJM25" s="145"/>
      <c r="SJN25" s="144"/>
      <c r="SJO25" s="145"/>
      <c r="SJP25" s="144"/>
      <c r="SJQ25" s="145"/>
      <c r="SJR25" s="144"/>
      <c r="SJS25" s="145"/>
      <c r="SJT25" s="144"/>
      <c r="SJU25" s="145"/>
      <c r="SJV25" s="144"/>
      <c r="SJW25" s="145"/>
      <c r="SJX25" s="144"/>
      <c r="SJY25" s="145"/>
      <c r="SJZ25" s="144"/>
      <c r="SKA25" s="145"/>
      <c r="SKB25" s="144"/>
      <c r="SKC25" s="145"/>
      <c r="SKD25" s="144"/>
      <c r="SKE25" s="145"/>
      <c r="SKF25" s="144"/>
      <c r="SKG25" s="145"/>
      <c r="SKH25" s="144"/>
      <c r="SKI25" s="145"/>
      <c r="SKJ25" s="144"/>
      <c r="SKK25" s="145"/>
      <c r="SKL25" s="144"/>
      <c r="SKM25" s="145"/>
      <c r="SKN25" s="144"/>
      <c r="SKO25" s="145"/>
      <c r="SKP25" s="144"/>
      <c r="SKQ25" s="145"/>
      <c r="SKR25" s="144"/>
      <c r="SKS25" s="145"/>
      <c r="SKT25" s="144"/>
      <c r="SKU25" s="145"/>
      <c r="SKV25" s="144"/>
      <c r="SKW25" s="145"/>
      <c r="SKX25" s="144"/>
      <c r="SKY25" s="145"/>
      <c r="SKZ25" s="144"/>
      <c r="SLA25" s="145"/>
      <c r="SLB25" s="144"/>
      <c r="SLC25" s="145"/>
      <c r="SLD25" s="144"/>
      <c r="SLE25" s="145"/>
      <c r="SLF25" s="144"/>
      <c r="SLG25" s="145"/>
      <c r="SLH25" s="144"/>
      <c r="SLI25" s="145"/>
      <c r="SLJ25" s="144"/>
      <c r="SLK25" s="145"/>
      <c r="SLL25" s="144"/>
      <c r="SLM25" s="145"/>
      <c r="SLN25" s="144"/>
      <c r="SLO25" s="145"/>
      <c r="SLP25" s="144"/>
      <c r="SLQ25" s="145"/>
      <c r="SLR25" s="144"/>
      <c r="SLS25" s="145"/>
      <c r="SLT25" s="144"/>
      <c r="SLU25" s="145"/>
      <c r="SLV25" s="144"/>
      <c r="SLW25" s="145"/>
      <c r="SLX25" s="144"/>
      <c r="SLY25" s="145"/>
      <c r="SLZ25" s="144"/>
      <c r="SMA25" s="145"/>
      <c r="SMB25" s="144"/>
      <c r="SMC25" s="145"/>
      <c r="SMD25" s="144"/>
      <c r="SME25" s="145"/>
      <c r="SMF25" s="144"/>
      <c r="SMG25" s="145"/>
      <c r="SMH25" s="144"/>
      <c r="SMI25" s="145"/>
      <c r="SMJ25" s="144"/>
      <c r="SMK25" s="145"/>
      <c r="SML25" s="144"/>
      <c r="SMM25" s="145"/>
      <c r="SMN25" s="144"/>
      <c r="SMO25" s="145"/>
      <c r="SMP25" s="144"/>
      <c r="SMQ25" s="145"/>
      <c r="SMR25" s="144"/>
      <c r="SMS25" s="145"/>
      <c r="SMT25" s="144"/>
      <c r="SMU25" s="145"/>
      <c r="SMV25" s="144"/>
      <c r="SMW25" s="145"/>
      <c r="SMX25" s="144"/>
      <c r="SMY25" s="145"/>
      <c r="SMZ25" s="144"/>
      <c r="SNA25" s="145"/>
      <c r="SNB25" s="144"/>
      <c r="SNC25" s="145"/>
      <c r="SND25" s="144"/>
      <c r="SNE25" s="145"/>
      <c r="SNF25" s="144"/>
      <c r="SNG25" s="145"/>
      <c r="SNH25" s="144"/>
      <c r="SNI25" s="145"/>
      <c r="SNJ25" s="144"/>
      <c r="SNK25" s="145"/>
      <c r="SNL25" s="144"/>
      <c r="SNM25" s="145"/>
      <c r="SNN25" s="144"/>
      <c r="SNO25" s="145"/>
      <c r="SNP25" s="144"/>
      <c r="SNQ25" s="145"/>
      <c r="SNR25" s="144"/>
      <c r="SNS25" s="145"/>
      <c r="SNT25" s="144"/>
      <c r="SNU25" s="145"/>
      <c r="SNV25" s="144"/>
      <c r="SNW25" s="145"/>
      <c r="SNX25" s="144"/>
      <c r="SNY25" s="145"/>
      <c r="SNZ25" s="144"/>
      <c r="SOA25" s="145"/>
      <c r="SOB25" s="144"/>
      <c r="SOC25" s="145"/>
      <c r="SOD25" s="144"/>
      <c r="SOE25" s="145"/>
      <c r="SOF25" s="144"/>
      <c r="SOG25" s="145"/>
      <c r="SOH25" s="144"/>
      <c r="SOI25" s="145"/>
      <c r="SOJ25" s="144"/>
      <c r="SOK25" s="145"/>
      <c r="SOL25" s="144"/>
      <c r="SOM25" s="145"/>
      <c r="SON25" s="144"/>
      <c r="SOO25" s="145"/>
      <c r="SOP25" s="144"/>
      <c r="SOQ25" s="145"/>
      <c r="SOR25" s="144"/>
      <c r="SOS25" s="145"/>
      <c r="SOT25" s="144"/>
      <c r="SOU25" s="145"/>
      <c r="SOV25" s="144"/>
      <c r="SOW25" s="145"/>
      <c r="SOX25" s="144"/>
      <c r="SOY25" s="145"/>
      <c r="SOZ25" s="144"/>
      <c r="SPA25" s="145"/>
      <c r="SPB25" s="144"/>
      <c r="SPC25" s="145"/>
      <c r="SPD25" s="144"/>
      <c r="SPE25" s="145"/>
      <c r="SPF25" s="144"/>
      <c r="SPG25" s="145"/>
      <c r="SPH25" s="144"/>
      <c r="SPI25" s="145"/>
      <c r="SPJ25" s="144"/>
      <c r="SPK25" s="145"/>
      <c r="SPL25" s="144"/>
      <c r="SPM25" s="145"/>
      <c r="SPN25" s="144"/>
      <c r="SPO25" s="145"/>
      <c r="SPP25" s="144"/>
      <c r="SPQ25" s="145"/>
      <c r="SPR25" s="144"/>
      <c r="SPS25" s="145"/>
      <c r="SPT25" s="144"/>
      <c r="SPU25" s="145"/>
      <c r="SPV25" s="144"/>
      <c r="SPW25" s="145"/>
      <c r="SPX25" s="144"/>
      <c r="SPY25" s="145"/>
      <c r="SPZ25" s="144"/>
      <c r="SQA25" s="145"/>
      <c r="SQB25" s="144"/>
      <c r="SQC25" s="145"/>
      <c r="SQD25" s="144"/>
      <c r="SQE25" s="145"/>
      <c r="SQF25" s="144"/>
      <c r="SQG25" s="145"/>
      <c r="SQH25" s="144"/>
      <c r="SQI25" s="145"/>
      <c r="SQJ25" s="144"/>
      <c r="SQK25" s="145"/>
      <c r="SQL25" s="144"/>
      <c r="SQM25" s="145"/>
      <c r="SQN25" s="144"/>
      <c r="SQO25" s="145"/>
      <c r="SQP25" s="144"/>
      <c r="SQQ25" s="145"/>
      <c r="SQR25" s="144"/>
      <c r="SQS25" s="145"/>
      <c r="SQT25" s="144"/>
      <c r="SQU25" s="145"/>
      <c r="SQV25" s="144"/>
      <c r="SQW25" s="145"/>
      <c r="SQX25" s="144"/>
      <c r="SQY25" s="145"/>
      <c r="SQZ25" s="144"/>
      <c r="SRA25" s="145"/>
      <c r="SRB25" s="144"/>
      <c r="SRC25" s="145"/>
      <c r="SRD25" s="144"/>
      <c r="SRE25" s="145"/>
      <c r="SRF25" s="144"/>
      <c r="SRG25" s="145"/>
      <c r="SRH25" s="144"/>
      <c r="SRI25" s="145"/>
      <c r="SRJ25" s="144"/>
      <c r="SRK25" s="145"/>
      <c r="SRL25" s="144"/>
      <c r="SRM25" s="145"/>
      <c r="SRN25" s="144"/>
      <c r="SRO25" s="145"/>
      <c r="SRP25" s="144"/>
      <c r="SRQ25" s="145"/>
      <c r="SRR25" s="144"/>
      <c r="SRS25" s="145"/>
      <c r="SRT25" s="144"/>
      <c r="SRU25" s="145"/>
      <c r="SRV25" s="144"/>
      <c r="SRW25" s="145"/>
      <c r="SRX25" s="144"/>
      <c r="SRY25" s="145"/>
      <c r="SRZ25" s="144"/>
      <c r="SSA25" s="145"/>
      <c r="SSB25" s="144"/>
      <c r="SSC25" s="145"/>
      <c r="SSD25" s="144"/>
      <c r="SSE25" s="145"/>
      <c r="SSF25" s="144"/>
      <c r="SSG25" s="145"/>
      <c r="SSH25" s="144"/>
      <c r="SSI25" s="145"/>
      <c r="SSJ25" s="144"/>
      <c r="SSK25" s="145"/>
      <c r="SSL25" s="144"/>
      <c r="SSM25" s="145"/>
      <c r="SSN25" s="144"/>
      <c r="SSO25" s="145"/>
      <c r="SSP25" s="144"/>
      <c r="SSQ25" s="145"/>
      <c r="SSR25" s="144"/>
      <c r="SSS25" s="145"/>
      <c r="SST25" s="144"/>
      <c r="SSU25" s="145"/>
      <c r="SSV25" s="144"/>
      <c r="SSW25" s="145"/>
      <c r="SSX25" s="144"/>
      <c r="SSY25" s="145"/>
      <c r="SSZ25" s="144"/>
      <c r="STA25" s="145"/>
      <c r="STB25" s="144"/>
      <c r="STC25" s="145"/>
      <c r="STD25" s="144"/>
      <c r="STE25" s="145"/>
      <c r="STF25" s="144"/>
      <c r="STG25" s="145"/>
      <c r="STH25" s="144"/>
      <c r="STI25" s="145"/>
      <c r="STJ25" s="144"/>
      <c r="STK25" s="145"/>
      <c r="STL25" s="144"/>
      <c r="STM25" s="145"/>
      <c r="STN25" s="144"/>
      <c r="STO25" s="145"/>
      <c r="STP25" s="144"/>
      <c r="STQ25" s="145"/>
      <c r="STR25" s="144"/>
      <c r="STS25" s="145"/>
      <c r="STT25" s="144"/>
      <c r="STU25" s="145"/>
      <c r="STV25" s="144"/>
      <c r="STW25" s="145"/>
      <c r="STX25" s="144"/>
      <c r="STY25" s="145"/>
      <c r="STZ25" s="144"/>
      <c r="SUA25" s="145"/>
      <c r="SUB25" s="144"/>
      <c r="SUC25" s="145"/>
      <c r="SUD25" s="144"/>
      <c r="SUE25" s="145"/>
      <c r="SUF25" s="144"/>
      <c r="SUG25" s="145"/>
      <c r="SUH25" s="144"/>
      <c r="SUI25" s="145"/>
      <c r="SUJ25" s="144"/>
      <c r="SUK25" s="145"/>
      <c r="SUL25" s="144"/>
      <c r="SUM25" s="145"/>
      <c r="SUN25" s="144"/>
      <c r="SUO25" s="145"/>
      <c r="SUP25" s="144"/>
      <c r="SUQ25" s="145"/>
      <c r="SUR25" s="144"/>
      <c r="SUS25" s="145"/>
      <c r="SUT25" s="144"/>
      <c r="SUU25" s="145"/>
      <c r="SUV25" s="144"/>
      <c r="SUW25" s="145"/>
      <c r="SUX25" s="144"/>
      <c r="SUY25" s="145"/>
      <c r="SUZ25" s="144"/>
      <c r="SVA25" s="145"/>
      <c r="SVB25" s="144"/>
      <c r="SVC25" s="145"/>
      <c r="SVD25" s="144"/>
      <c r="SVE25" s="145"/>
      <c r="SVF25" s="144"/>
      <c r="SVG25" s="145"/>
      <c r="SVH25" s="144"/>
      <c r="SVI25" s="145"/>
      <c r="SVJ25" s="144"/>
      <c r="SVK25" s="145"/>
      <c r="SVL25" s="144"/>
      <c r="SVM25" s="145"/>
      <c r="SVN25" s="144"/>
      <c r="SVO25" s="145"/>
      <c r="SVP25" s="144"/>
      <c r="SVQ25" s="145"/>
      <c r="SVR25" s="144"/>
      <c r="SVS25" s="145"/>
      <c r="SVT25" s="144"/>
      <c r="SVU25" s="145"/>
      <c r="SVV25" s="144"/>
      <c r="SVW25" s="145"/>
      <c r="SVX25" s="144"/>
      <c r="SVY25" s="145"/>
      <c r="SVZ25" s="144"/>
      <c r="SWA25" s="145"/>
      <c r="SWB25" s="144"/>
      <c r="SWC25" s="145"/>
      <c r="SWD25" s="144"/>
      <c r="SWE25" s="145"/>
      <c r="SWF25" s="144"/>
      <c r="SWG25" s="145"/>
      <c r="SWH25" s="144"/>
      <c r="SWI25" s="145"/>
      <c r="SWJ25" s="144"/>
      <c r="SWK25" s="145"/>
      <c r="SWL25" s="144"/>
      <c r="SWM25" s="145"/>
      <c r="SWN25" s="144"/>
      <c r="SWO25" s="145"/>
      <c r="SWP25" s="144"/>
      <c r="SWQ25" s="145"/>
      <c r="SWR25" s="144"/>
      <c r="SWS25" s="145"/>
      <c r="SWT25" s="144"/>
      <c r="SWU25" s="145"/>
      <c r="SWV25" s="144"/>
      <c r="SWW25" s="145"/>
      <c r="SWX25" s="144"/>
      <c r="SWY25" s="145"/>
      <c r="SWZ25" s="144"/>
      <c r="SXA25" s="145"/>
      <c r="SXB25" s="144"/>
      <c r="SXC25" s="145"/>
      <c r="SXD25" s="144"/>
      <c r="SXE25" s="145"/>
      <c r="SXF25" s="144"/>
      <c r="SXG25" s="145"/>
      <c r="SXH25" s="144"/>
      <c r="SXI25" s="145"/>
      <c r="SXJ25" s="144"/>
      <c r="SXK25" s="145"/>
      <c r="SXL25" s="144"/>
      <c r="SXM25" s="145"/>
      <c r="SXN25" s="144"/>
      <c r="SXO25" s="145"/>
      <c r="SXP25" s="144"/>
      <c r="SXQ25" s="145"/>
      <c r="SXR25" s="144"/>
      <c r="SXS25" s="145"/>
      <c r="SXT25" s="144"/>
      <c r="SXU25" s="145"/>
      <c r="SXV25" s="144"/>
      <c r="SXW25" s="145"/>
      <c r="SXX25" s="144"/>
      <c r="SXY25" s="145"/>
      <c r="SXZ25" s="144"/>
      <c r="SYA25" s="145"/>
      <c r="SYB25" s="144"/>
      <c r="SYC25" s="145"/>
      <c r="SYD25" s="144"/>
      <c r="SYE25" s="145"/>
      <c r="SYF25" s="144"/>
      <c r="SYG25" s="145"/>
      <c r="SYH25" s="144"/>
      <c r="SYI25" s="145"/>
      <c r="SYJ25" s="144"/>
      <c r="SYK25" s="145"/>
      <c r="SYL25" s="144"/>
      <c r="SYM25" s="145"/>
      <c r="SYN25" s="144"/>
      <c r="SYO25" s="145"/>
      <c r="SYP25" s="144"/>
      <c r="SYQ25" s="145"/>
      <c r="SYR25" s="144"/>
      <c r="SYS25" s="145"/>
      <c r="SYT25" s="144"/>
      <c r="SYU25" s="145"/>
      <c r="SYV25" s="144"/>
      <c r="SYW25" s="145"/>
      <c r="SYX25" s="144"/>
      <c r="SYY25" s="145"/>
      <c r="SYZ25" s="144"/>
      <c r="SZA25" s="145"/>
      <c r="SZB25" s="144"/>
      <c r="SZC25" s="145"/>
      <c r="SZD25" s="144"/>
      <c r="SZE25" s="145"/>
      <c r="SZF25" s="144"/>
      <c r="SZG25" s="145"/>
      <c r="SZH25" s="144"/>
      <c r="SZI25" s="145"/>
      <c r="SZJ25" s="144"/>
      <c r="SZK25" s="145"/>
      <c r="SZL25" s="144"/>
      <c r="SZM25" s="145"/>
      <c r="SZN25" s="144"/>
      <c r="SZO25" s="145"/>
      <c r="SZP25" s="144"/>
      <c r="SZQ25" s="145"/>
      <c r="SZR25" s="144"/>
      <c r="SZS25" s="145"/>
      <c r="SZT25" s="144"/>
      <c r="SZU25" s="145"/>
      <c r="SZV25" s="144"/>
      <c r="SZW25" s="145"/>
      <c r="SZX25" s="144"/>
      <c r="SZY25" s="145"/>
      <c r="SZZ25" s="144"/>
      <c r="TAA25" s="145"/>
      <c r="TAB25" s="144"/>
      <c r="TAC25" s="145"/>
      <c r="TAD25" s="144"/>
      <c r="TAE25" s="145"/>
      <c r="TAF25" s="144"/>
      <c r="TAG25" s="145"/>
      <c r="TAH25" s="144"/>
      <c r="TAI25" s="145"/>
      <c r="TAJ25" s="144"/>
      <c r="TAK25" s="145"/>
      <c r="TAL25" s="144"/>
      <c r="TAM25" s="145"/>
      <c r="TAN25" s="144"/>
      <c r="TAO25" s="145"/>
      <c r="TAP25" s="144"/>
      <c r="TAQ25" s="145"/>
      <c r="TAR25" s="144"/>
      <c r="TAS25" s="145"/>
      <c r="TAT25" s="144"/>
      <c r="TAU25" s="145"/>
      <c r="TAV25" s="144"/>
      <c r="TAW25" s="145"/>
      <c r="TAX25" s="144"/>
      <c r="TAY25" s="145"/>
      <c r="TAZ25" s="144"/>
      <c r="TBA25" s="145"/>
      <c r="TBB25" s="144"/>
      <c r="TBC25" s="145"/>
      <c r="TBD25" s="144"/>
      <c r="TBE25" s="145"/>
      <c r="TBF25" s="144"/>
      <c r="TBG25" s="145"/>
      <c r="TBH25" s="144"/>
      <c r="TBI25" s="145"/>
      <c r="TBJ25" s="144"/>
      <c r="TBK25" s="145"/>
      <c r="TBL25" s="144"/>
      <c r="TBM25" s="145"/>
      <c r="TBN25" s="144"/>
      <c r="TBO25" s="145"/>
      <c r="TBP25" s="144"/>
      <c r="TBQ25" s="145"/>
      <c r="TBR25" s="144"/>
      <c r="TBS25" s="145"/>
      <c r="TBT25" s="144"/>
      <c r="TBU25" s="145"/>
      <c r="TBV25" s="144"/>
      <c r="TBW25" s="145"/>
      <c r="TBX25" s="144"/>
      <c r="TBY25" s="145"/>
      <c r="TBZ25" s="144"/>
      <c r="TCA25" s="145"/>
      <c r="TCB25" s="144"/>
      <c r="TCC25" s="145"/>
      <c r="TCD25" s="144"/>
      <c r="TCE25" s="145"/>
      <c r="TCF25" s="144"/>
      <c r="TCG25" s="145"/>
      <c r="TCH25" s="144"/>
      <c r="TCI25" s="145"/>
      <c r="TCJ25" s="144"/>
      <c r="TCK25" s="145"/>
      <c r="TCL25" s="144"/>
      <c r="TCM25" s="145"/>
      <c r="TCN25" s="144"/>
      <c r="TCO25" s="145"/>
      <c r="TCP25" s="144"/>
      <c r="TCQ25" s="145"/>
      <c r="TCR25" s="144"/>
      <c r="TCS25" s="145"/>
      <c r="TCT25" s="144"/>
      <c r="TCU25" s="145"/>
      <c r="TCV25" s="144"/>
      <c r="TCW25" s="145"/>
      <c r="TCX25" s="144"/>
      <c r="TCY25" s="145"/>
      <c r="TCZ25" s="144"/>
      <c r="TDA25" s="145"/>
      <c r="TDB25" s="144"/>
      <c r="TDC25" s="145"/>
      <c r="TDD25" s="144"/>
      <c r="TDE25" s="145"/>
      <c r="TDF25" s="144"/>
      <c r="TDG25" s="145"/>
      <c r="TDH25" s="144"/>
      <c r="TDI25" s="145"/>
      <c r="TDJ25" s="144"/>
      <c r="TDK25" s="145"/>
      <c r="TDL25" s="144"/>
      <c r="TDM25" s="145"/>
      <c r="TDN25" s="144"/>
      <c r="TDO25" s="145"/>
      <c r="TDP25" s="144"/>
      <c r="TDQ25" s="145"/>
      <c r="TDR25" s="144"/>
      <c r="TDS25" s="145"/>
      <c r="TDT25" s="144"/>
      <c r="TDU25" s="145"/>
      <c r="TDV25" s="144"/>
      <c r="TDW25" s="145"/>
      <c r="TDX25" s="144"/>
      <c r="TDY25" s="145"/>
      <c r="TDZ25" s="144"/>
      <c r="TEA25" s="145"/>
      <c r="TEB25" s="144"/>
      <c r="TEC25" s="145"/>
      <c r="TED25" s="144"/>
      <c r="TEE25" s="145"/>
      <c r="TEF25" s="144"/>
      <c r="TEG25" s="145"/>
      <c r="TEH25" s="144"/>
      <c r="TEI25" s="145"/>
      <c r="TEJ25" s="144"/>
      <c r="TEK25" s="145"/>
      <c r="TEL25" s="144"/>
      <c r="TEM25" s="145"/>
      <c r="TEN25" s="144"/>
      <c r="TEO25" s="145"/>
      <c r="TEP25" s="144"/>
      <c r="TEQ25" s="145"/>
      <c r="TER25" s="144"/>
      <c r="TES25" s="145"/>
      <c r="TET25" s="144"/>
      <c r="TEU25" s="145"/>
      <c r="TEV25" s="144"/>
      <c r="TEW25" s="145"/>
      <c r="TEX25" s="144"/>
      <c r="TEY25" s="145"/>
      <c r="TEZ25" s="144"/>
      <c r="TFA25" s="145"/>
      <c r="TFB25" s="144"/>
      <c r="TFC25" s="145"/>
      <c r="TFD25" s="144"/>
      <c r="TFE25" s="145"/>
      <c r="TFF25" s="144"/>
      <c r="TFG25" s="145"/>
      <c r="TFH25" s="144"/>
      <c r="TFI25" s="145"/>
      <c r="TFJ25" s="144"/>
      <c r="TFK25" s="145"/>
      <c r="TFL25" s="144"/>
      <c r="TFM25" s="145"/>
      <c r="TFN25" s="144"/>
      <c r="TFO25" s="145"/>
      <c r="TFP25" s="144"/>
      <c r="TFQ25" s="145"/>
      <c r="TFR25" s="144"/>
      <c r="TFS25" s="145"/>
      <c r="TFT25" s="144"/>
      <c r="TFU25" s="145"/>
      <c r="TFV25" s="144"/>
      <c r="TFW25" s="145"/>
      <c r="TFX25" s="144"/>
      <c r="TFY25" s="145"/>
      <c r="TFZ25" s="144"/>
      <c r="TGA25" s="145"/>
      <c r="TGB25" s="144"/>
      <c r="TGC25" s="145"/>
      <c r="TGD25" s="144"/>
      <c r="TGE25" s="145"/>
      <c r="TGF25" s="144"/>
      <c r="TGG25" s="145"/>
      <c r="TGH25" s="144"/>
      <c r="TGI25" s="145"/>
      <c r="TGJ25" s="144"/>
      <c r="TGK25" s="145"/>
      <c r="TGL25" s="144"/>
      <c r="TGM25" s="145"/>
      <c r="TGN25" s="144"/>
      <c r="TGO25" s="145"/>
      <c r="TGP25" s="144"/>
      <c r="TGQ25" s="145"/>
      <c r="TGR25" s="144"/>
      <c r="TGS25" s="145"/>
      <c r="TGT25" s="144"/>
      <c r="TGU25" s="145"/>
      <c r="TGV25" s="144"/>
      <c r="TGW25" s="145"/>
      <c r="TGX25" s="144"/>
      <c r="TGY25" s="145"/>
      <c r="TGZ25" s="144"/>
      <c r="THA25" s="145"/>
      <c r="THB25" s="144"/>
      <c r="THC25" s="145"/>
      <c r="THD25" s="144"/>
      <c r="THE25" s="145"/>
      <c r="THF25" s="144"/>
      <c r="THG25" s="145"/>
      <c r="THH25" s="144"/>
      <c r="THI25" s="145"/>
      <c r="THJ25" s="144"/>
      <c r="THK25" s="145"/>
      <c r="THL25" s="144"/>
      <c r="THM25" s="145"/>
      <c r="THN25" s="144"/>
      <c r="THO25" s="145"/>
      <c r="THP25" s="144"/>
      <c r="THQ25" s="145"/>
      <c r="THR25" s="144"/>
      <c r="THS25" s="145"/>
      <c r="THT25" s="144"/>
      <c r="THU25" s="145"/>
      <c r="THV25" s="144"/>
      <c r="THW25" s="145"/>
      <c r="THX25" s="144"/>
      <c r="THY25" s="145"/>
      <c r="THZ25" s="144"/>
      <c r="TIA25" s="145"/>
      <c r="TIB25" s="144"/>
      <c r="TIC25" s="145"/>
      <c r="TID25" s="144"/>
      <c r="TIE25" s="145"/>
      <c r="TIF25" s="144"/>
      <c r="TIG25" s="145"/>
      <c r="TIH25" s="144"/>
      <c r="TII25" s="145"/>
      <c r="TIJ25" s="144"/>
      <c r="TIK25" s="145"/>
      <c r="TIL25" s="144"/>
      <c r="TIM25" s="145"/>
      <c r="TIN25" s="144"/>
      <c r="TIO25" s="145"/>
      <c r="TIP25" s="144"/>
      <c r="TIQ25" s="145"/>
      <c r="TIR25" s="144"/>
      <c r="TIS25" s="145"/>
      <c r="TIT25" s="144"/>
      <c r="TIU25" s="145"/>
      <c r="TIV25" s="144"/>
      <c r="TIW25" s="145"/>
      <c r="TIX25" s="144"/>
      <c r="TIY25" s="145"/>
      <c r="TIZ25" s="144"/>
      <c r="TJA25" s="145"/>
      <c r="TJB25" s="144"/>
      <c r="TJC25" s="145"/>
      <c r="TJD25" s="144"/>
      <c r="TJE25" s="145"/>
      <c r="TJF25" s="144"/>
      <c r="TJG25" s="145"/>
      <c r="TJH25" s="144"/>
      <c r="TJI25" s="145"/>
      <c r="TJJ25" s="144"/>
      <c r="TJK25" s="145"/>
      <c r="TJL25" s="144"/>
      <c r="TJM25" s="145"/>
      <c r="TJN25" s="144"/>
      <c r="TJO25" s="145"/>
      <c r="TJP25" s="144"/>
      <c r="TJQ25" s="145"/>
      <c r="TJR25" s="144"/>
      <c r="TJS25" s="145"/>
      <c r="TJT25" s="144"/>
      <c r="TJU25" s="145"/>
      <c r="TJV25" s="144"/>
      <c r="TJW25" s="145"/>
      <c r="TJX25" s="144"/>
      <c r="TJY25" s="145"/>
      <c r="TJZ25" s="144"/>
      <c r="TKA25" s="145"/>
      <c r="TKB25" s="144"/>
      <c r="TKC25" s="145"/>
      <c r="TKD25" s="144"/>
      <c r="TKE25" s="145"/>
      <c r="TKF25" s="144"/>
      <c r="TKG25" s="145"/>
      <c r="TKH25" s="144"/>
      <c r="TKI25" s="145"/>
      <c r="TKJ25" s="144"/>
      <c r="TKK25" s="145"/>
      <c r="TKL25" s="144"/>
      <c r="TKM25" s="145"/>
      <c r="TKN25" s="144"/>
      <c r="TKO25" s="145"/>
      <c r="TKP25" s="144"/>
      <c r="TKQ25" s="145"/>
      <c r="TKR25" s="144"/>
      <c r="TKS25" s="145"/>
      <c r="TKT25" s="144"/>
      <c r="TKU25" s="145"/>
      <c r="TKV25" s="144"/>
      <c r="TKW25" s="145"/>
      <c r="TKX25" s="144"/>
      <c r="TKY25" s="145"/>
      <c r="TKZ25" s="144"/>
      <c r="TLA25" s="145"/>
      <c r="TLB25" s="144"/>
      <c r="TLC25" s="145"/>
      <c r="TLD25" s="144"/>
      <c r="TLE25" s="145"/>
      <c r="TLF25" s="144"/>
      <c r="TLG25" s="145"/>
      <c r="TLH25" s="144"/>
      <c r="TLI25" s="145"/>
      <c r="TLJ25" s="144"/>
      <c r="TLK25" s="145"/>
      <c r="TLL25" s="144"/>
      <c r="TLM25" s="145"/>
      <c r="TLN25" s="144"/>
      <c r="TLO25" s="145"/>
      <c r="TLP25" s="144"/>
      <c r="TLQ25" s="145"/>
      <c r="TLR25" s="144"/>
      <c r="TLS25" s="145"/>
      <c r="TLT25" s="144"/>
      <c r="TLU25" s="145"/>
      <c r="TLV25" s="144"/>
      <c r="TLW25" s="145"/>
      <c r="TLX25" s="144"/>
      <c r="TLY25" s="145"/>
      <c r="TLZ25" s="144"/>
      <c r="TMA25" s="145"/>
      <c r="TMB25" s="144"/>
      <c r="TMC25" s="145"/>
      <c r="TMD25" s="144"/>
      <c r="TME25" s="145"/>
      <c r="TMF25" s="144"/>
      <c r="TMG25" s="145"/>
      <c r="TMH25" s="144"/>
      <c r="TMI25" s="145"/>
      <c r="TMJ25" s="144"/>
      <c r="TMK25" s="145"/>
      <c r="TML25" s="144"/>
      <c r="TMM25" s="145"/>
      <c r="TMN25" s="144"/>
      <c r="TMO25" s="145"/>
      <c r="TMP25" s="144"/>
      <c r="TMQ25" s="145"/>
      <c r="TMR25" s="144"/>
      <c r="TMS25" s="145"/>
      <c r="TMT25" s="144"/>
      <c r="TMU25" s="145"/>
      <c r="TMV25" s="144"/>
      <c r="TMW25" s="145"/>
      <c r="TMX25" s="144"/>
      <c r="TMY25" s="145"/>
      <c r="TMZ25" s="144"/>
      <c r="TNA25" s="145"/>
      <c r="TNB25" s="144"/>
      <c r="TNC25" s="145"/>
      <c r="TND25" s="144"/>
      <c r="TNE25" s="145"/>
      <c r="TNF25" s="144"/>
      <c r="TNG25" s="145"/>
      <c r="TNH25" s="144"/>
      <c r="TNI25" s="145"/>
      <c r="TNJ25" s="144"/>
      <c r="TNK25" s="145"/>
      <c r="TNL25" s="144"/>
      <c r="TNM25" s="145"/>
      <c r="TNN25" s="144"/>
      <c r="TNO25" s="145"/>
      <c r="TNP25" s="144"/>
      <c r="TNQ25" s="145"/>
      <c r="TNR25" s="144"/>
      <c r="TNS25" s="145"/>
      <c r="TNT25" s="144"/>
      <c r="TNU25" s="145"/>
      <c r="TNV25" s="144"/>
      <c r="TNW25" s="145"/>
      <c r="TNX25" s="144"/>
      <c r="TNY25" s="145"/>
      <c r="TNZ25" s="144"/>
      <c r="TOA25" s="145"/>
      <c r="TOB25" s="144"/>
      <c r="TOC25" s="145"/>
      <c r="TOD25" s="144"/>
      <c r="TOE25" s="145"/>
      <c r="TOF25" s="144"/>
      <c r="TOG25" s="145"/>
      <c r="TOH25" s="144"/>
      <c r="TOI25" s="145"/>
      <c r="TOJ25" s="144"/>
      <c r="TOK25" s="145"/>
      <c r="TOL25" s="144"/>
      <c r="TOM25" s="145"/>
      <c r="TON25" s="144"/>
      <c r="TOO25" s="145"/>
      <c r="TOP25" s="144"/>
      <c r="TOQ25" s="145"/>
      <c r="TOR25" s="144"/>
      <c r="TOS25" s="145"/>
      <c r="TOT25" s="144"/>
      <c r="TOU25" s="145"/>
      <c r="TOV25" s="144"/>
      <c r="TOW25" s="145"/>
      <c r="TOX25" s="144"/>
      <c r="TOY25" s="145"/>
      <c r="TOZ25" s="144"/>
      <c r="TPA25" s="145"/>
      <c r="TPB25" s="144"/>
      <c r="TPC25" s="145"/>
      <c r="TPD25" s="144"/>
      <c r="TPE25" s="145"/>
      <c r="TPF25" s="144"/>
      <c r="TPG25" s="145"/>
      <c r="TPH25" s="144"/>
      <c r="TPI25" s="145"/>
      <c r="TPJ25" s="144"/>
      <c r="TPK25" s="145"/>
      <c r="TPL25" s="144"/>
      <c r="TPM25" s="145"/>
      <c r="TPN25" s="144"/>
      <c r="TPO25" s="145"/>
      <c r="TPP25" s="144"/>
      <c r="TPQ25" s="145"/>
      <c r="TPR25" s="144"/>
      <c r="TPS25" s="145"/>
      <c r="TPT25" s="144"/>
      <c r="TPU25" s="145"/>
      <c r="TPV25" s="144"/>
      <c r="TPW25" s="145"/>
      <c r="TPX25" s="144"/>
      <c r="TPY25" s="145"/>
      <c r="TPZ25" s="144"/>
      <c r="TQA25" s="145"/>
      <c r="TQB25" s="144"/>
      <c r="TQC25" s="145"/>
      <c r="TQD25" s="144"/>
      <c r="TQE25" s="145"/>
      <c r="TQF25" s="144"/>
      <c r="TQG25" s="145"/>
      <c r="TQH25" s="144"/>
      <c r="TQI25" s="145"/>
      <c r="TQJ25" s="144"/>
      <c r="TQK25" s="145"/>
      <c r="TQL25" s="144"/>
      <c r="TQM25" s="145"/>
      <c r="TQN25" s="144"/>
      <c r="TQO25" s="145"/>
      <c r="TQP25" s="144"/>
      <c r="TQQ25" s="145"/>
      <c r="TQR25" s="144"/>
      <c r="TQS25" s="145"/>
      <c r="TQT25" s="144"/>
      <c r="TQU25" s="145"/>
      <c r="TQV25" s="144"/>
      <c r="TQW25" s="145"/>
      <c r="TQX25" s="144"/>
      <c r="TQY25" s="145"/>
      <c r="TQZ25" s="144"/>
      <c r="TRA25" s="145"/>
      <c r="TRB25" s="144"/>
      <c r="TRC25" s="145"/>
      <c r="TRD25" s="144"/>
      <c r="TRE25" s="145"/>
      <c r="TRF25" s="144"/>
      <c r="TRG25" s="145"/>
      <c r="TRH25" s="144"/>
      <c r="TRI25" s="145"/>
      <c r="TRJ25" s="144"/>
      <c r="TRK25" s="145"/>
      <c r="TRL25" s="144"/>
      <c r="TRM25" s="145"/>
      <c r="TRN25" s="144"/>
      <c r="TRO25" s="145"/>
      <c r="TRP25" s="144"/>
      <c r="TRQ25" s="145"/>
      <c r="TRR25" s="144"/>
      <c r="TRS25" s="145"/>
      <c r="TRT25" s="144"/>
      <c r="TRU25" s="145"/>
      <c r="TRV25" s="144"/>
      <c r="TRW25" s="145"/>
      <c r="TRX25" s="144"/>
      <c r="TRY25" s="145"/>
      <c r="TRZ25" s="144"/>
      <c r="TSA25" s="145"/>
      <c r="TSB25" s="144"/>
      <c r="TSC25" s="145"/>
      <c r="TSD25" s="144"/>
      <c r="TSE25" s="145"/>
      <c r="TSF25" s="144"/>
      <c r="TSG25" s="145"/>
      <c r="TSH25" s="144"/>
      <c r="TSI25" s="145"/>
      <c r="TSJ25" s="144"/>
      <c r="TSK25" s="145"/>
      <c r="TSL25" s="144"/>
      <c r="TSM25" s="145"/>
      <c r="TSN25" s="144"/>
      <c r="TSO25" s="145"/>
      <c r="TSP25" s="144"/>
      <c r="TSQ25" s="145"/>
      <c r="TSR25" s="144"/>
      <c r="TSS25" s="145"/>
      <c r="TST25" s="144"/>
      <c r="TSU25" s="145"/>
      <c r="TSV25" s="144"/>
      <c r="TSW25" s="145"/>
      <c r="TSX25" s="144"/>
      <c r="TSY25" s="145"/>
      <c r="TSZ25" s="144"/>
      <c r="TTA25" s="145"/>
      <c r="TTB25" s="144"/>
      <c r="TTC25" s="145"/>
      <c r="TTD25" s="144"/>
      <c r="TTE25" s="145"/>
      <c r="TTF25" s="144"/>
      <c r="TTG25" s="145"/>
      <c r="TTH25" s="144"/>
      <c r="TTI25" s="145"/>
      <c r="TTJ25" s="144"/>
      <c r="TTK25" s="145"/>
      <c r="TTL25" s="144"/>
      <c r="TTM25" s="145"/>
      <c r="TTN25" s="144"/>
      <c r="TTO25" s="145"/>
      <c r="TTP25" s="144"/>
      <c r="TTQ25" s="145"/>
      <c r="TTR25" s="144"/>
      <c r="TTS25" s="145"/>
      <c r="TTT25" s="144"/>
      <c r="TTU25" s="145"/>
      <c r="TTV25" s="144"/>
      <c r="TTW25" s="145"/>
      <c r="TTX25" s="144"/>
      <c r="TTY25" s="145"/>
      <c r="TTZ25" s="144"/>
      <c r="TUA25" s="145"/>
      <c r="TUB25" s="144"/>
      <c r="TUC25" s="145"/>
      <c r="TUD25" s="144"/>
      <c r="TUE25" s="145"/>
      <c r="TUF25" s="144"/>
      <c r="TUG25" s="145"/>
      <c r="TUH25" s="144"/>
      <c r="TUI25" s="145"/>
      <c r="TUJ25" s="144"/>
      <c r="TUK25" s="145"/>
      <c r="TUL25" s="144"/>
      <c r="TUM25" s="145"/>
      <c r="TUN25" s="144"/>
      <c r="TUO25" s="145"/>
      <c r="TUP25" s="144"/>
      <c r="TUQ25" s="145"/>
      <c r="TUR25" s="144"/>
      <c r="TUS25" s="145"/>
      <c r="TUT25" s="144"/>
      <c r="TUU25" s="145"/>
      <c r="TUV25" s="144"/>
      <c r="TUW25" s="145"/>
      <c r="TUX25" s="144"/>
      <c r="TUY25" s="145"/>
      <c r="TUZ25" s="144"/>
      <c r="TVA25" s="145"/>
      <c r="TVB25" s="144"/>
      <c r="TVC25" s="145"/>
      <c r="TVD25" s="144"/>
      <c r="TVE25" s="145"/>
      <c r="TVF25" s="144"/>
      <c r="TVG25" s="145"/>
      <c r="TVH25" s="144"/>
      <c r="TVI25" s="145"/>
      <c r="TVJ25" s="144"/>
      <c r="TVK25" s="145"/>
      <c r="TVL25" s="144"/>
      <c r="TVM25" s="145"/>
      <c r="TVN25" s="144"/>
      <c r="TVO25" s="145"/>
      <c r="TVP25" s="144"/>
      <c r="TVQ25" s="145"/>
      <c r="TVR25" s="144"/>
      <c r="TVS25" s="145"/>
      <c r="TVT25" s="144"/>
      <c r="TVU25" s="145"/>
      <c r="TVV25" s="144"/>
      <c r="TVW25" s="145"/>
      <c r="TVX25" s="144"/>
      <c r="TVY25" s="145"/>
      <c r="TVZ25" s="144"/>
      <c r="TWA25" s="145"/>
      <c r="TWB25" s="144"/>
      <c r="TWC25" s="145"/>
      <c r="TWD25" s="144"/>
      <c r="TWE25" s="145"/>
      <c r="TWF25" s="144"/>
      <c r="TWG25" s="145"/>
      <c r="TWH25" s="144"/>
      <c r="TWI25" s="145"/>
      <c r="TWJ25" s="144"/>
      <c r="TWK25" s="145"/>
      <c r="TWL25" s="144"/>
      <c r="TWM25" s="145"/>
      <c r="TWN25" s="144"/>
      <c r="TWO25" s="145"/>
      <c r="TWP25" s="144"/>
      <c r="TWQ25" s="145"/>
      <c r="TWR25" s="144"/>
      <c r="TWS25" s="145"/>
      <c r="TWT25" s="144"/>
      <c r="TWU25" s="145"/>
      <c r="TWV25" s="144"/>
      <c r="TWW25" s="145"/>
      <c r="TWX25" s="144"/>
      <c r="TWY25" s="145"/>
      <c r="TWZ25" s="144"/>
      <c r="TXA25" s="145"/>
      <c r="TXB25" s="144"/>
      <c r="TXC25" s="145"/>
      <c r="TXD25" s="144"/>
      <c r="TXE25" s="145"/>
      <c r="TXF25" s="144"/>
      <c r="TXG25" s="145"/>
      <c r="TXH25" s="144"/>
      <c r="TXI25" s="145"/>
      <c r="TXJ25" s="144"/>
      <c r="TXK25" s="145"/>
      <c r="TXL25" s="144"/>
      <c r="TXM25" s="145"/>
      <c r="TXN25" s="144"/>
      <c r="TXO25" s="145"/>
      <c r="TXP25" s="144"/>
      <c r="TXQ25" s="145"/>
      <c r="TXR25" s="144"/>
      <c r="TXS25" s="145"/>
      <c r="TXT25" s="144"/>
      <c r="TXU25" s="145"/>
      <c r="TXV25" s="144"/>
      <c r="TXW25" s="145"/>
      <c r="TXX25" s="144"/>
      <c r="TXY25" s="145"/>
      <c r="TXZ25" s="144"/>
      <c r="TYA25" s="145"/>
      <c r="TYB25" s="144"/>
      <c r="TYC25" s="145"/>
      <c r="TYD25" s="144"/>
      <c r="TYE25" s="145"/>
      <c r="TYF25" s="144"/>
      <c r="TYG25" s="145"/>
      <c r="TYH25" s="144"/>
      <c r="TYI25" s="145"/>
      <c r="TYJ25" s="144"/>
      <c r="TYK25" s="145"/>
      <c r="TYL25" s="144"/>
      <c r="TYM25" s="145"/>
      <c r="TYN25" s="144"/>
      <c r="TYO25" s="145"/>
      <c r="TYP25" s="144"/>
      <c r="TYQ25" s="145"/>
      <c r="TYR25" s="144"/>
      <c r="TYS25" s="145"/>
      <c r="TYT25" s="144"/>
      <c r="TYU25" s="145"/>
      <c r="TYV25" s="144"/>
      <c r="TYW25" s="145"/>
      <c r="TYX25" s="144"/>
      <c r="TYY25" s="145"/>
      <c r="TYZ25" s="144"/>
      <c r="TZA25" s="145"/>
      <c r="TZB25" s="144"/>
      <c r="TZC25" s="145"/>
      <c r="TZD25" s="144"/>
      <c r="TZE25" s="145"/>
      <c r="TZF25" s="144"/>
      <c r="TZG25" s="145"/>
      <c r="TZH25" s="144"/>
      <c r="TZI25" s="145"/>
      <c r="TZJ25" s="144"/>
      <c r="TZK25" s="145"/>
      <c r="TZL25" s="144"/>
      <c r="TZM25" s="145"/>
      <c r="TZN25" s="144"/>
      <c r="TZO25" s="145"/>
      <c r="TZP25" s="144"/>
      <c r="TZQ25" s="145"/>
      <c r="TZR25" s="144"/>
      <c r="TZS25" s="145"/>
      <c r="TZT25" s="144"/>
      <c r="TZU25" s="145"/>
      <c r="TZV25" s="144"/>
      <c r="TZW25" s="145"/>
      <c r="TZX25" s="144"/>
      <c r="TZY25" s="145"/>
      <c r="TZZ25" s="144"/>
      <c r="UAA25" s="145"/>
      <c r="UAB25" s="144"/>
      <c r="UAC25" s="145"/>
      <c r="UAD25" s="144"/>
      <c r="UAE25" s="145"/>
      <c r="UAF25" s="144"/>
      <c r="UAG25" s="145"/>
      <c r="UAH25" s="144"/>
      <c r="UAI25" s="145"/>
      <c r="UAJ25" s="144"/>
      <c r="UAK25" s="145"/>
      <c r="UAL25" s="144"/>
      <c r="UAM25" s="145"/>
      <c r="UAN25" s="144"/>
      <c r="UAO25" s="145"/>
      <c r="UAP25" s="144"/>
      <c r="UAQ25" s="145"/>
      <c r="UAR25" s="144"/>
      <c r="UAS25" s="145"/>
      <c r="UAT25" s="144"/>
      <c r="UAU25" s="145"/>
      <c r="UAV25" s="144"/>
      <c r="UAW25" s="145"/>
      <c r="UAX25" s="144"/>
      <c r="UAY25" s="145"/>
      <c r="UAZ25" s="144"/>
      <c r="UBA25" s="145"/>
      <c r="UBB25" s="144"/>
      <c r="UBC25" s="145"/>
      <c r="UBD25" s="144"/>
      <c r="UBE25" s="145"/>
      <c r="UBF25" s="144"/>
      <c r="UBG25" s="145"/>
      <c r="UBH25" s="144"/>
      <c r="UBI25" s="145"/>
      <c r="UBJ25" s="144"/>
      <c r="UBK25" s="145"/>
      <c r="UBL25" s="144"/>
      <c r="UBM25" s="145"/>
      <c r="UBN25" s="144"/>
      <c r="UBO25" s="145"/>
      <c r="UBP25" s="144"/>
      <c r="UBQ25" s="145"/>
      <c r="UBR25" s="144"/>
      <c r="UBS25" s="145"/>
      <c r="UBT25" s="144"/>
      <c r="UBU25" s="145"/>
      <c r="UBV25" s="144"/>
      <c r="UBW25" s="145"/>
      <c r="UBX25" s="144"/>
      <c r="UBY25" s="145"/>
      <c r="UBZ25" s="144"/>
      <c r="UCA25" s="145"/>
      <c r="UCB25" s="144"/>
      <c r="UCC25" s="145"/>
      <c r="UCD25" s="144"/>
      <c r="UCE25" s="145"/>
      <c r="UCF25" s="144"/>
      <c r="UCG25" s="145"/>
      <c r="UCH25" s="144"/>
      <c r="UCI25" s="145"/>
      <c r="UCJ25" s="144"/>
      <c r="UCK25" s="145"/>
      <c r="UCL25" s="144"/>
      <c r="UCM25" s="145"/>
      <c r="UCN25" s="144"/>
      <c r="UCO25" s="145"/>
      <c r="UCP25" s="144"/>
      <c r="UCQ25" s="145"/>
      <c r="UCR25" s="144"/>
      <c r="UCS25" s="145"/>
      <c r="UCT25" s="144"/>
      <c r="UCU25" s="145"/>
      <c r="UCV25" s="144"/>
      <c r="UCW25" s="145"/>
      <c r="UCX25" s="144"/>
      <c r="UCY25" s="145"/>
      <c r="UCZ25" s="144"/>
      <c r="UDA25" s="145"/>
      <c r="UDB25" s="144"/>
      <c r="UDC25" s="145"/>
      <c r="UDD25" s="144"/>
      <c r="UDE25" s="145"/>
      <c r="UDF25" s="144"/>
      <c r="UDG25" s="145"/>
      <c r="UDH25" s="144"/>
      <c r="UDI25" s="145"/>
      <c r="UDJ25" s="144"/>
      <c r="UDK25" s="145"/>
      <c r="UDL25" s="144"/>
      <c r="UDM25" s="145"/>
      <c r="UDN25" s="144"/>
      <c r="UDO25" s="145"/>
      <c r="UDP25" s="144"/>
      <c r="UDQ25" s="145"/>
      <c r="UDR25" s="144"/>
      <c r="UDS25" s="145"/>
      <c r="UDT25" s="144"/>
      <c r="UDU25" s="145"/>
      <c r="UDV25" s="144"/>
      <c r="UDW25" s="145"/>
      <c r="UDX25" s="144"/>
      <c r="UDY25" s="145"/>
      <c r="UDZ25" s="144"/>
      <c r="UEA25" s="145"/>
      <c r="UEB25" s="144"/>
      <c r="UEC25" s="145"/>
      <c r="UED25" s="144"/>
      <c r="UEE25" s="145"/>
      <c r="UEF25" s="144"/>
      <c r="UEG25" s="145"/>
      <c r="UEH25" s="144"/>
      <c r="UEI25" s="145"/>
      <c r="UEJ25" s="144"/>
      <c r="UEK25" s="145"/>
      <c r="UEL25" s="144"/>
      <c r="UEM25" s="145"/>
      <c r="UEN25" s="144"/>
      <c r="UEO25" s="145"/>
      <c r="UEP25" s="144"/>
      <c r="UEQ25" s="145"/>
      <c r="UER25" s="144"/>
      <c r="UES25" s="145"/>
      <c r="UET25" s="144"/>
      <c r="UEU25" s="145"/>
      <c r="UEV25" s="144"/>
      <c r="UEW25" s="145"/>
      <c r="UEX25" s="144"/>
      <c r="UEY25" s="145"/>
      <c r="UEZ25" s="144"/>
      <c r="UFA25" s="145"/>
      <c r="UFB25" s="144"/>
      <c r="UFC25" s="145"/>
      <c r="UFD25" s="144"/>
      <c r="UFE25" s="145"/>
      <c r="UFF25" s="144"/>
      <c r="UFG25" s="145"/>
      <c r="UFH25" s="144"/>
      <c r="UFI25" s="145"/>
      <c r="UFJ25" s="144"/>
      <c r="UFK25" s="145"/>
      <c r="UFL25" s="144"/>
      <c r="UFM25" s="145"/>
      <c r="UFN25" s="144"/>
      <c r="UFO25" s="145"/>
      <c r="UFP25" s="144"/>
      <c r="UFQ25" s="145"/>
      <c r="UFR25" s="144"/>
      <c r="UFS25" s="145"/>
      <c r="UFT25" s="144"/>
      <c r="UFU25" s="145"/>
      <c r="UFV25" s="144"/>
      <c r="UFW25" s="145"/>
      <c r="UFX25" s="144"/>
      <c r="UFY25" s="145"/>
      <c r="UFZ25" s="144"/>
      <c r="UGA25" s="145"/>
      <c r="UGB25" s="144"/>
      <c r="UGC25" s="145"/>
      <c r="UGD25" s="144"/>
      <c r="UGE25" s="145"/>
      <c r="UGF25" s="144"/>
      <c r="UGG25" s="145"/>
      <c r="UGH25" s="144"/>
      <c r="UGI25" s="145"/>
      <c r="UGJ25" s="144"/>
      <c r="UGK25" s="145"/>
      <c r="UGL25" s="144"/>
      <c r="UGM25" s="145"/>
      <c r="UGN25" s="144"/>
      <c r="UGO25" s="145"/>
      <c r="UGP25" s="144"/>
      <c r="UGQ25" s="145"/>
      <c r="UGR25" s="144"/>
      <c r="UGS25" s="145"/>
      <c r="UGT25" s="144"/>
      <c r="UGU25" s="145"/>
      <c r="UGV25" s="144"/>
      <c r="UGW25" s="145"/>
      <c r="UGX25" s="144"/>
      <c r="UGY25" s="145"/>
      <c r="UGZ25" s="144"/>
      <c r="UHA25" s="145"/>
      <c r="UHB25" s="144"/>
      <c r="UHC25" s="145"/>
      <c r="UHD25" s="144"/>
      <c r="UHE25" s="145"/>
      <c r="UHF25" s="144"/>
      <c r="UHG25" s="145"/>
      <c r="UHH25" s="144"/>
      <c r="UHI25" s="145"/>
      <c r="UHJ25" s="144"/>
      <c r="UHK25" s="145"/>
      <c r="UHL25" s="144"/>
      <c r="UHM25" s="145"/>
      <c r="UHN25" s="144"/>
      <c r="UHO25" s="145"/>
      <c r="UHP25" s="144"/>
      <c r="UHQ25" s="145"/>
      <c r="UHR25" s="144"/>
      <c r="UHS25" s="145"/>
      <c r="UHT25" s="144"/>
      <c r="UHU25" s="145"/>
      <c r="UHV25" s="144"/>
      <c r="UHW25" s="145"/>
      <c r="UHX25" s="144"/>
      <c r="UHY25" s="145"/>
      <c r="UHZ25" s="144"/>
      <c r="UIA25" s="145"/>
      <c r="UIB25" s="144"/>
      <c r="UIC25" s="145"/>
      <c r="UID25" s="144"/>
      <c r="UIE25" s="145"/>
      <c r="UIF25" s="144"/>
      <c r="UIG25" s="145"/>
      <c r="UIH25" s="144"/>
      <c r="UII25" s="145"/>
      <c r="UIJ25" s="144"/>
      <c r="UIK25" s="145"/>
      <c r="UIL25" s="144"/>
      <c r="UIM25" s="145"/>
      <c r="UIN25" s="144"/>
      <c r="UIO25" s="145"/>
      <c r="UIP25" s="144"/>
      <c r="UIQ25" s="145"/>
      <c r="UIR25" s="144"/>
      <c r="UIS25" s="145"/>
      <c r="UIT25" s="144"/>
      <c r="UIU25" s="145"/>
      <c r="UIV25" s="144"/>
      <c r="UIW25" s="145"/>
      <c r="UIX25" s="144"/>
      <c r="UIY25" s="145"/>
      <c r="UIZ25" s="144"/>
      <c r="UJA25" s="145"/>
      <c r="UJB25" s="144"/>
      <c r="UJC25" s="145"/>
      <c r="UJD25" s="144"/>
      <c r="UJE25" s="145"/>
      <c r="UJF25" s="144"/>
      <c r="UJG25" s="145"/>
      <c r="UJH25" s="144"/>
      <c r="UJI25" s="145"/>
      <c r="UJJ25" s="144"/>
      <c r="UJK25" s="145"/>
      <c r="UJL25" s="144"/>
      <c r="UJM25" s="145"/>
      <c r="UJN25" s="144"/>
      <c r="UJO25" s="145"/>
      <c r="UJP25" s="144"/>
      <c r="UJQ25" s="145"/>
      <c r="UJR25" s="144"/>
      <c r="UJS25" s="145"/>
      <c r="UJT25" s="144"/>
      <c r="UJU25" s="145"/>
      <c r="UJV25" s="144"/>
      <c r="UJW25" s="145"/>
      <c r="UJX25" s="144"/>
      <c r="UJY25" s="145"/>
      <c r="UJZ25" s="144"/>
      <c r="UKA25" s="145"/>
      <c r="UKB25" s="144"/>
      <c r="UKC25" s="145"/>
      <c r="UKD25" s="144"/>
      <c r="UKE25" s="145"/>
      <c r="UKF25" s="144"/>
      <c r="UKG25" s="145"/>
      <c r="UKH25" s="144"/>
      <c r="UKI25" s="145"/>
      <c r="UKJ25" s="144"/>
      <c r="UKK25" s="145"/>
      <c r="UKL25" s="144"/>
      <c r="UKM25" s="145"/>
      <c r="UKN25" s="144"/>
      <c r="UKO25" s="145"/>
      <c r="UKP25" s="144"/>
      <c r="UKQ25" s="145"/>
      <c r="UKR25" s="144"/>
      <c r="UKS25" s="145"/>
      <c r="UKT25" s="144"/>
      <c r="UKU25" s="145"/>
      <c r="UKV25" s="144"/>
      <c r="UKW25" s="145"/>
      <c r="UKX25" s="144"/>
      <c r="UKY25" s="145"/>
      <c r="UKZ25" s="144"/>
      <c r="ULA25" s="145"/>
      <c r="ULB25" s="144"/>
      <c r="ULC25" s="145"/>
      <c r="ULD25" s="144"/>
      <c r="ULE25" s="145"/>
      <c r="ULF25" s="144"/>
      <c r="ULG25" s="145"/>
      <c r="ULH25" s="144"/>
      <c r="ULI25" s="145"/>
      <c r="ULJ25" s="144"/>
      <c r="ULK25" s="145"/>
      <c r="ULL25" s="144"/>
      <c r="ULM25" s="145"/>
      <c r="ULN25" s="144"/>
      <c r="ULO25" s="145"/>
      <c r="ULP25" s="144"/>
      <c r="ULQ25" s="145"/>
      <c r="ULR25" s="144"/>
      <c r="ULS25" s="145"/>
      <c r="ULT25" s="144"/>
      <c r="ULU25" s="145"/>
      <c r="ULV25" s="144"/>
      <c r="ULW25" s="145"/>
      <c r="ULX25" s="144"/>
      <c r="ULY25" s="145"/>
      <c r="ULZ25" s="144"/>
      <c r="UMA25" s="145"/>
      <c r="UMB25" s="144"/>
      <c r="UMC25" s="145"/>
      <c r="UMD25" s="144"/>
      <c r="UME25" s="145"/>
      <c r="UMF25" s="144"/>
      <c r="UMG25" s="145"/>
      <c r="UMH25" s="144"/>
      <c r="UMI25" s="145"/>
      <c r="UMJ25" s="144"/>
      <c r="UMK25" s="145"/>
      <c r="UML25" s="144"/>
      <c r="UMM25" s="145"/>
      <c r="UMN25" s="144"/>
      <c r="UMO25" s="145"/>
      <c r="UMP25" s="144"/>
      <c r="UMQ25" s="145"/>
      <c r="UMR25" s="144"/>
      <c r="UMS25" s="145"/>
      <c r="UMT25" s="144"/>
      <c r="UMU25" s="145"/>
      <c r="UMV25" s="144"/>
      <c r="UMW25" s="145"/>
      <c r="UMX25" s="144"/>
      <c r="UMY25" s="145"/>
      <c r="UMZ25" s="144"/>
      <c r="UNA25" s="145"/>
      <c r="UNB25" s="144"/>
      <c r="UNC25" s="145"/>
      <c r="UND25" s="144"/>
      <c r="UNE25" s="145"/>
      <c r="UNF25" s="144"/>
      <c r="UNG25" s="145"/>
      <c r="UNH25" s="144"/>
      <c r="UNI25" s="145"/>
      <c r="UNJ25" s="144"/>
      <c r="UNK25" s="145"/>
      <c r="UNL25" s="144"/>
      <c r="UNM25" s="145"/>
      <c r="UNN25" s="144"/>
      <c r="UNO25" s="145"/>
      <c r="UNP25" s="144"/>
      <c r="UNQ25" s="145"/>
      <c r="UNR25" s="144"/>
      <c r="UNS25" s="145"/>
      <c r="UNT25" s="144"/>
      <c r="UNU25" s="145"/>
      <c r="UNV25" s="144"/>
      <c r="UNW25" s="145"/>
      <c r="UNX25" s="144"/>
      <c r="UNY25" s="145"/>
      <c r="UNZ25" s="144"/>
      <c r="UOA25" s="145"/>
      <c r="UOB25" s="144"/>
      <c r="UOC25" s="145"/>
      <c r="UOD25" s="144"/>
      <c r="UOE25" s="145"/>
      <c r="UOF25" s="144"/>
      <c r="UOG25" s="145"/>
      <c r="UOH25" s="144"/>
      <c r="UOI25" s="145"/>
      <c r="UOJ25" s="144"/>
      <c r="UOK25" s="145"/>
      <c r="UOL25" s="144"/>
      <c r="UOM25" s="145"/>
      <c r="UON25" s="144"/>
      <c r="UOO25" s="145"/>
      <c r="UOP25" s="144"/>
      <c r="UOQ25" s="145"/>
      <c r="UOR25" s="144"/>
      <c r="UOS25" s="145"/>
      <c r="UOT25" s="144"/>
      <c r="UOU25" s="145"/>
      <c r="UOV25" s="144"/>
      <c r="UOW25" s="145"/>
      <c r="UOX25" s="144"/>
      <c r="UOY25" s="145"/>
      <c r="UOZ25" s="144"/>
      <c r="UPA25" s="145"/>
      <c r="UPB25" s="144"/>
      <c r="UPC25" s="145"/>
      <c r="UPD25" s="144"/>
      <c r="UPE25" s="145"/>
      <c r="UPF25" s="144"/>
      <c r="UPG25" s="145"/>
      <c r="UPH25" s="144"/>
      <c r="UPI25" s="145"/>
      <c r="UPJ25" s="144"/>
      <c r="UPK25" s="145"/>
      <c r="UPL25" s="144"/>
      <c r="UPM25" s="145"/>
      <c r="UPN25" s="144"/>
      <c r="UPO25" s="145"/>
      <c r="UPP25" s="144"/>
      <c r="UPQ25" s="145"/>
      <c r="UPR25" s="144"/>
      <c r="UPS25" s="145"/>
      <c r="UPT25" s="144"/>
      <c r="UPU25" s="145"/>
      <c r="UPV25" s="144"/>
      <c r="UPW25" s="145"/>
      <c r="UPX25" s="144"/>
      <c r="UPY25" s="145"/>
      <c r="UPZ25" s="144"/>
      <c r="UQA25" s="145"/>
      <c r="UQB25" s="144"/>
      <c r="UQC25" s="145"/>
      <c r="UQD25" s="144"/>
      <c r="UQE25" s="145"/>
      <c r="UQF25" s="144"/>
      <c r="UQG25" s="145"/>
      <c r="UQH25" s="144"/>
      <c r="UQI25" s="145"/>
      <c r="UQJ25" s="144"/>
      <c r="UQK25" s="145"/>
      <c r="UQL25" s="144"/>
      <c r="UQM25" s="145"/>
      <c r="UQN25" s="144"/>
      <c r="UQO25" s="145"/>
      <c r="UQP25" s="144"/>
      <c r="UQQ25" s="145"/>
      <c r="UQR25" s="144"/>
      <c r="UQS25" s="145"/>
      <c r="UQT25" s="144"/>
      <c r="UQU25" s="145"/>
      <c r="UQV25" s="144"/>
      <c r="UQW25" s="145"/>
      <c r="UQX25" s="144"/>
      <c r="UQY25" s="145"/>
      <c r="UQZ25" s="144"/>
      <c r="URA25" s="145"/>
      <c r="URB25" s="144"/>
      <c r="URC25" s="145"/>
      <c r="URD25" s="144"/>
      <c r="URE25" s="145"/>
      <c r="URF25" s="144"/>
      <c r="URG25" s="145"/>
      <c r="URH25" s="144"/>
      <c r="URI25" s="145"/>
      <c r="URJ25" s="144"/>
      <c r="URK25" s="145"/>
      <c r="URL25" s="144"/>
      <c r="URM25" s="145"/>
      <c r="URN25" s="144"/>
      <c r="URO25" s="145"/>
      <c r="URP25" s="144"/>
      <c r="URQ25" s="145"/>
      <c r="URR25" s="144"/>
      <c r="URS25" s="145"/>
      <c r="URT25" s="144"/>
      <c r="URU25" s="145"/>
      <c r="URV25" s="144"/>
      <c r="URW25" s="145"/>
      <c r="URX25" s="144"/>
      <c r="URY25" s="145"/>
      <c r="URZ25" s="144"/>
      <c r="USA25" s="145"/>
      <c r="USB25" s="144"/>
      <c r="USC25" s="145"/>
      <c r="USD25" s="144"/>
      <c r="USE25" s="145"/>
      <c r="USF25" s="144"/>
      <c r="USG25" s="145"/>
      <c r="USH25" s="144"/>
      <c r="USI25" s="145"/>
      <c r="USJ25" s="144"/>
      <c r="USK25" s="145"/>
      <c r="USL25" s="144"/>
      <c r="USM25" s="145"/>
      <c r="USN25" s="144"/>
      <c r="USO25" s="145"/>
      <c r="USP25" s="144"/>
      <c r="USQ25" s="145"/>
      <c r="USR25" s="144"/>
      <c r="USS25" s="145"/>
      <c r="UST25" s="144"/>
      <c r="USU25" s="145"/>
      <c r="USV25" s="144"/>
      <c r="USW25" s="145"/>
      <c r="USX25" s="144"/>
      <c r="USY25" s="145"/>
      <c r="USZ25" s="144"/>
      <c r="UTA25" s="145"/>
      <c r="UTB25" s="144"/>
      <c r="UTC25" s="145"/>
      <c r="UTD25" s="144"/>
      <c r="UTE25" s="145"/>
      <c r="UTF25" s="144"/>
      <c r="UTG25" s="145"/>
      <c r="UTH25" s="144"/>
      <c r="UTI25" s="145"/>
      <c r="UTJ25" s="144"/>
      <c r="UTK25" s="145"/>
      <c r="UTL25" s="144"/>
      <c r="UTM25" s="145"/>
      <c r="UTN25" s="144"/>
      <c r="UTO25" s="145"/>
      <c r="UTP25" s="144"/>
      <c r="UTQ25" s="145"/>
      <c r="UTR25" s="144"/>
      <c r="UTS25" s="145"/>
      <c r="UTT25" s="144"/>
      <c r="UTU25" s="145"/>
      <c r="UTV25" s="144"/>
      <c r="UTW25" s="145"/>
      <c r="UTX25" s="144"/>
      <c r="UTY25" s="145"/>
      <c r="UTZ25" s="144"/>
      <c r="UUA25" s="145"/>
      <c r="UUB25" s="144"/>
      <c r="UUC25" s="145"/>
      <c r="UUD25" s="144"/>
      <c r="UUE25" s="145"/>
      <c r="UUF25" s="144"/>
      <c r="UUG25" s="145"/>
      <c r="UUH25" s="144"/>
      <c r="UUI25" s="145"/>
      <c r="UUJ25" s="144"/>
      <c r="UUK25" s="145"/>
      <c r="UUL25" s="144"/>
      <c r="UUM25" s="145"/>
      <c r="UUN25" s="144"/>
      <c r="UUO25" s="145"/>
      <c r="UUP25" s="144"/>
      <c r="UUQ25" s="145"/>
      <c r="UUR25" s="144"/>
      <c r="UUS25" s="145"/>
      <c r="UUT25" s="144"/>
      <c r="UUU25" s="145"/>
      <c r="UUV25" s="144"/>
      <c r="UUW25" s="145"/>
      <c r="UUX25" s="144"/>
      <c r="UUY25" s="145"/>
      <c r="UUZ25" s="144"/>
      <c r="UVA25" s="145"/>
      <c r="UVB25" s="144"/>
      <c r="UVC25" s="145"/>
      <c r="UVD25" s="144"/>
      <c r="UVE25" s="145"/>
      <c r="UVF25" s="144"/>
      <c r="UVG25" s="145"/>
      <c r="UVH25" s="144"/>
      <c r="UVI25" s="145"/>
      <c r="UVJ25" s="144"/>
      <c r="UVK25" s="145"/>
      <c r="UVL25" s="144"/>
      <c r="UVM25" s="145"/>
      <c r="UVN25" s="144"/>
      <c r="UVO25" s="145"/>
      <c r="UVP25" s="144"/>
      <c r="UVQ25" s="145"/>
      <c r="UVR25" s="144"/>
      <c r="UVS25" s="145"/>
      <c r="UVT25" s="144"/>
      <c r="UVU25" s="145"/>
      <c r="UVV25" s="144"/>
      <c r="UVW25" s="145"/>
      <c r="UVX25" s="144"/>
      <c r="UVY25" s="145"/>
      <c r="UVZ25" s="144"/>
      <c r="UWA25" s="145"/>
      <c r="UWB25" s="144"/>
      <c r="UWC25" s="145"/>
      <c r="UWD25" s="144"/>
      <c r="UWE25" s="145"/>
      <c r="UWF25" s="144"/>
      <c r="UWG25" s="145"/>
      <c r="UWH25" s="144"/>
      <c r="UWI25" s="145"/>
      <c r="UWJ25" s="144"/>
      <c r="UWK25" s="145"/>
      <c r="UWL25" s="144"/>
      <c r="UWM25" s="145"/>
      <c r="UWN25" s="144"/>
      <c r="UWO25" s="145"/>
      <c r="UWP25" s="144"/>
      <c r="UWQ25" s="145"/>
      <c r="UWR25" s="144"/>
      <c r="UWS25" s="145"/>
      <c r="UWT25" s="144"/>
      <c r="UWU25" s="145"/>
      <c r="UWV25" s="144"/>
      <c r="UWW25" s="145"/>
      <c r="UWX25" s="144"/>
      <c r="UWY25" s="145"/>
      <c r="UWZ25" s="144"/>
      <c r="UXA25" s="145"/>
      <c r="UXB25" s="144"/>
      <c r="UXC25" s="145"/>
      <c r="UXD25" s="144"/>
      <c r="UXE25" s="145"/>
      <c r="UXF25" s="144"/>
      <c r="UXG25" s="145"/>
      <c r="UXH25" s="144"/>
      <c r="UXI25" s="145"/>
      <c r="UXJ25" s="144"/>
      <c r="UXK25" s="145"/>
      <c r="UXL25" s="144"/>
      <c r="UXM25" s="145"/>
      <c r="UXN25" s="144"/>
      <c r="UXO25" s="145"/>
      <c r="UXP25" s="144"/>
      <c r="UXQ25" s="145"/>
      <c r="UXR25" s="144"/>
      <c r="UXS25" s="145"/>
      <c r="UXT25" s="144"/>
      <c r="UXU25" s="145"/>
      <c r="UXV25" s="144"/>
      <c r="UXW25" s="145"/>
      <c r="UXX25" s="144"/>
      <c r="UXY25" s="145"/>
      <c r="UXZ25" s="144"/>
      <c r="UYA25" s="145"/>
      <c r="UYB25" s="144"/>
      <c r="UYC25" s="145"/>
      <c r="UYD25" s="144"/>
      <c r="UYE25" s="145"/>
      <c r="UYF25" s="144"/>
      <c r="UYG25" s="145"/>
      <c r="UYH25" s="144"/>
      <c r="UYI25" s="145"/>
      <c r="UYJ25" s="144"/>
      <c r="UYK25" s="145"/>
      <c r="UYL25" s="144"/>
      <c r="UYM25" s="145"/>
      <c r="UYN25" s="144"/>
      <c r="UYO25" s="145"/>
      <c r="UYP25" s="144"/>
      <c r="UYQ25" s="145"/>
      <c r="UYR25" s="144"/>
      <c r="UYS25" s="145"/>
      <c r="UYT25" s="144"/>
      <c r="UYU25" s="145"/>
      <c r="UYV25" s="144"/>
      <c r="UYW25" s="145"/>
      <c r="UYX25" s="144"/>
      <c r="UYY25" s="145"/>
      <c r="UYZ25" s="144"/>
      <c r="UZA25" s="145"/>
      <c r="UZB25" s="144"/>
      <c r="UZC25" s="145"/>
      <c r="UZD25" s="144"/>
      <c r="UZE25" s="145"/>
      <c r="UZF25" s="144"/>
      <c r="UZG25" s="145"/>
      <c r="UZH25" s="144"/>
      <c r="UZI25" s="145"/>
      <c r="UZJ25" s="144"/>
      <c r="UZK25" s="145"/>
      <c r="UZL25" s="144"/>
      <c r="UZM25" s="145"/>
      <c r="UZN25" s="144"/>
      <c r="UZO25" s="145"/>
      <c r="UZP25" s="144"/>
      <c r="UZQ25" s="145"/>
      <c r="UZR25" s="144"/>
      <c r="UZS25" s="145"/>
      <c r="UZT25" s="144"/>
      <c r="UZU25" s="145"/>
      <c r="UZV25" s="144"/>
      <c r="UZW25" s="145"/>
      <c r="UZX25" s="144"/>
      <c r="UZY25" s="145"/>
      <c r="UZZ25" s="144"/>
      <c r="VAA25" s="145"/>
      <c r="VAB25" s="144"/>
      <c r="VAC25" s="145"/>
      <c r="VAD25" s="144"/>
      <c r="VAE25" s="145"/>
      <c r="VAF25" s="144"/>
      <c r="VAG25" s="145"/>
      <c r="VAH25" s="144"/>
      <c r="VAI25" s="145"/>
      <c r="VAJ25" s="144"/>
      <c r="VAK25" s="145"/>
      <c r="VAL25" s="144"/>
      <c r="VAM25" s="145"/>
      <c r="VAN25" s="144"/>
      <c r="VAO25" s="145"/>
      <c r="VAP25" s="144"/>
      <c r="VAQ25" s="145"/>
      <c r="VAR25" s="144"/>
      <c r="VAS25" s="145"/>
      <c r="VAT25" s="144"/>
      <c r="VAU25" s="145"/>
      <c r="VAV25" s="144"/>
      <c r="VAW25" s="145"/>
      <c r="VAX25" s="144"/>
      <c r="VAY25" s="145"/>
      <c r="VAZ25" s="144"/>
      <c r="VBA25" s="145"/>
      <c r="VBB25" s="144"/>
      <c r="VBC25" s="145"/>
      <c r="VBD25" s="144"/>
      <c r="VBE25" s="145"/>
      <c r="VBF25" s="144"/>
      <c r="VBG25" s="145"/>
      <c r="VBH25" s="144"/>
      <c r="VBI25" s="145"/>
      <c r="VBJ25" s="144"/>
      <c r="VBK25" s="145"/>
      <c r="VBL25" s="144"/>
      <c r="VBM25" s="145"/>
      <c r="VBN25" s="144"/>
      <c r="VBO25" s="145"/>
      <c r="VBP25" s="144"/>
      <c r="VBQ25" s="145"/>
      <c r="VBR25" s="144"/>
      <c r="VBS25" s="145"/>
      <c r="VBT25" s="144"/>
      <c r="VBU25" s="145"/>
      <c r="VBV25" s="144"/>
      <c r="VBW25" s="145"/>
      <c r="VBX25" s="144"/>
      <c r="VBY25" s="145"/>
      <c r="VBZ25" s="144"/>
      <c r="VCA25" s="145"/>
      <c r="VCB25" s="144"/>
      <c r="VCC25" s="145"/>
      <c r="VCD25" s="144"/>
      <c r="VCE25" s="145"/>
      <c r="VCF25" s="144"/>
      <c r="VCG25" s="145"/>
      <c r="VCH25" s="144"/>
      <c r="VCI25" s="145"/>
      <c r="VCJ25" s="144"/>
      <c r="VCK25" s="145"/>
      <c r="VCL25" s="144"/>
      <c r="VCM25" s="145"/>
      <c r="VCN25" s="144"/>
      <c r="VCO25" s="145"/>
      <c r="VCP25" s="144"/>
      <c r="VCQ25" s="145"/>
      <c r="VCR25" s="144"/>
      <c r="VCS25" s="145"/>
      <c r="VCT25" s="144"/>
      <c r="VCU25" s="145"/>
      <c r="VCV25" s="144"/>
      <c r="VCW25" s="145"/>
      <c r="VCX25" s="144"/>
      <c r="VCY25" s="145"/>
      <c r="VCZ25" s="144"/>
      <c r="VDA25" s="145"/>
      <c r="VDB25" s="144"/>
      <c r="VDC25" s="145"/>
      <c r="VDD25" s="144"/>
      <c r="VDE25" s="145"/>
      <c r="VDF25" s="144"/>
      <c r="VDG25" s="145"/>
      <c r="VDH25" s="144"/>
      <c r="VDI25" s="145"/>
      <c r="VDJ25" s="144"/>
      <c r="VDK25" s="145"/>
      <c r="VDL25" s="144"/>
      <c r="VDM25" s="145"/>
      <c r="VDN25" s="144"/>
      <c r="VDO25" s="145"/>
      <c r="VDP25" s="144"/>
      <c r="VDQ25" s="145"/>
      <c r="VDR25" s="144"/>
      <c r="VDS25" s="145"/>
      <c r="VDT25" s="144"/>
      <c r="VDU25" s="145"/>
      <c r="VDV25" s="144"/>
      <c r="VDW25" s="145"/>
      <c r="VDX25" s="144"/>
      <c r="VDY25" s="145"/>
      <c r="VDZ25" s="144"/>
      <c r="VEA25" s="145"/>
      <c r="VEB25" s="144"/>
      <c r="VEC25" s="145"/>
      <c r="VED25" s="144"/>
      <c r="VEE25" s="145"/>
      <c r="VEF25" s="144"/>
      <c r="VEG25" s="145"/>
      <c r="VEH25" s="144"/>
      <c r="VEI25" s="145"/>
      <c r="VEJ25" s="144"/>
      <c r="VEK25" s="145"/>
      <c r="VEL25" s="144"/>
      <c r="VEM25" s="145"/>
      <c r="VEN25" s="144"/>
      <c r="VEO25" s="145"/>
      <c r="VEP25" s="144"/>
      <c r="VEQ25" s="145"/>
      <c r="VER25" s="144"/>
      <c r="VES25" s="145"/>
      <c r="VET25" s="144"/>
      <c r="VEU25" s="145"/>
      <c r="VEV25" s="144"/>
      <c r="VEW25" s="145"/>
      <c r="VEX25" s="144"/>
      <c r="VEY25" s="145"/>
      <c r="VEZ25" s="144"/>
      <c r="VFA25" s="145"/>
      <c r="VFB25" s="144"/>
      <c r="VFC25" s="145"/>
      <c r="VFD25" s="144"/>
      <c r="VFE25" s="145"/>
      <c r="VFF25" s="144"/>
      <c r="VFG25" s="145"/>
      <c r="VFH25" s="144"/>
      <c r="VFI25" s="145"/>
      <c r="VFJ25" s="144"/>
      <c r="VFK25" s="145"/>
      <c r="VFL25" s="144"/>
      <c r="VFM25" s="145"/>
      <c r="VFN25" s="144"/>
      <c r="VFO25" s="145"/>
      <c r="VFP25" s="144"/>
      <c r="VFQ25" s="145"/>
      <c r="VFR25" s="144"/>
      <c r="VFS25" s="145"/>
      <c r="VFT25" s="144"/>
      <c r="VFU25" s="145"/>
      <c r="VFV25" s="144"/>
      <c r="VFW25" s="145"/>
      <c r="VFX25" s="144"/>
      <c r="VFY25" s="145"/>
      <c r="VFZ25" s="144"/>
      <c r="VGA25" s="145"/>
      <c r="VGB25" s="144"/>
      <c r="VGC25" s="145"/>
      <c r="VGD25" s="144"/>
      <c r="VGE25" s="145"/>
      <c r="VGF25" s="144"/>
      <c r="VGG25" s="145"/>
      <c r="VGH25" s="144"/>
      <c r="VGI25" s="145"/>
      <c r="VGJ25" s="144"/>
      <c r="VGK25" s="145"/>
      <c r="VGL25" s="144"/>
      <c r="VGM25" s="145"/>
      <c r="VGN25" s="144"/>
      <c r="VGO25" s="145"/>
      <c r="VGP25" s="144"/>
      <c r="VGQ25" s="145"/>
      <c r="VGR25" s="144"/>
      <c r="VGS25" s="145"/>
      <c r="VGT25" s="144"/>
      <c r="VGU25" s="145"/>
      <c r="VGV25" s="144"/>
      <c r="VGW25" s="145"/>
      <c r="VGX25" s="144"/>
      <c r="VGY25" s="145"/>
      <c r="VGZ25" s="144"/>
      <c r="VHA25" s="145"/>
      <c r="VHB25" s="144"/>
      <c r="VHC25" s="145"/>
      <c r="VHD25" s="144"/>
      <c r="VHE25" s="145"/>
      <c r="VHF25" s="144"/>
      <c r="VHG25" s="145"/>
      <c r="VHH25" s="144"/>
      <c r="VHI25" s="145"/>
      <c r="VHJ25" s="144"/>
      <c r="VHK25" s="145"/>
      <c r="VHL25" s="144"/>
      <c r="VHM25" s="145"/>
      <c r="VHN25" s="144"/>
      <c r="VHO25" s="145"/>
      <c r="VHP25" s="144"/>
      <c r="VHQ25" s="145"/>
      <c r="VHR25" s="144"/>
      <c r="VHS25" s="145"/>
      <c r="VHT25" s="144"/>
      <c r="VHU25" s="145"/>
      <c r="VHV25" s="144"/>
      <c r="VHW25" s="145"/>
      <c r="VHX25" s="144"/>
      <c r="VHY25" s="145"/>
      <c r="VHZ25" s="144"/>
      <c r="VIA25" s="145"/>
      <c r="VIB25" s="144"/>
      <c r="VIC25" s="145"/>
      <c r="VID25" s="144"/>
      <c r="VIE25" s="145"/>
      <c r="VIF25" s="144"/>
      <c r="VIG25" s="145"/>
      <c r="VIH25" s="144"/>
      <c r="VII25" s="145"/>
      <c r="VIJ25" s="144"/>
      <c r="VIK25" s="145"/>
      <c r="VIL25" s="144"/>
      <c r="VIM25" s="145"/>
      <c r="VIN25" s="144"/>
      <c r="VIO25" s="145"/>
      <c r="VIP25" s="144"/>
      <c r="VIQ25" s="145"/>
      <c r="VIR25" s="144"/>
      <c r="VIS25" s="145"/>
      <c r="VIT25" s="144"/>
      <c r="VIU25" s="145"/>
      <c r="VIV25" s="144"/>
      <c r="VIW25" s="145"/>
      <c r="VIX25" s="144"/>
      <c r="VIY25" s="145"/>
      <c r="VIZ25" s="144"/>
      <c r="VJA25" s="145"/>
      <c r="VJB25" s="144"/>
      <c r="VJC25" s="145"/>
      <c r="VJD25" s="144"/>
      <c r="VJE25" s="145"/>
      <c r="VJF25" s="144"/>
      <c r="VJG25" s="145"/>
      <c r="VJH25" s="144"/>
      <c r="VJI25" s="145"/>
      <c r="VJJ25" s="144"/>
      <c r="VJK25" s="145"/>
      <c r="VJL25" s="144"/>
      <c r="VJM25" s="145"/>
      <c r="VJN25" s="144"/>
      <c r="VJO25" s="145"/>
      <c r="VJP25" s="144"/>
      <c r="VJQ25" s="145"/>
      <c r="VJR25" s="144"/>
      <c r="VJS25" s="145"/>
      <c r="VJT25" s="144"/>
      <c r="VJU25" s="145"/>
      <c r="VJV25" s="144"/>
      <c r="VJW25" s="145"/>
      <c r="VJX25" s="144"/>
      <c r="VJY25" s="145"/>
      <c r="VJZ25" s="144"/>
      <c r="VKA25" s="145"/>
      <c r="VKB25" s="144"/>
      <c r="VKC25" s="145"/>
      <c r="VKD25" s="144"/>
      <c r="VKE25" s="145"/>
      <c r="VKF25" s="144"/>
      <c r="VKG25" s="145"/>
      <c r="VKH25" s="144"/>
      <c r="VKI25" s="145"/>
      <c r="VKJ25" s="144"/>
      <c r="VKK25" s="145"/>
      <c r="VKL25" s="144"/>
      <c r="VKM25" s="145"/>
      <c r="VKN25" s="144"/>
      <c r="VKO25" s="145"/>
      <c r="VKP25" s="144"/>
      <c r="VKQ25" s="145"/>
      <c r="VKR25" s="144"/>
      <c r="VKS25" s="145"/>
      <c r="VKT25" s="144"/>
      <c r="VKU25" s="145"/>
      <c r="VKV25" s="144"/>
      <c r="VKW25" s="145"/>
      <c r="VKX25" s="144"/>
      <c r="VKY25" s="145"/>
      <c r="VKZ25" s="144"/>
      <c r="VLA25" s="145"/>
      <c r="VLB25" s="144"/>
      <c r="VLC25" s="145"/>
      <c r="VLD25" s="144"/>
      <c r="VLE25" s="145"/>
      <c r="VLF25" s="144"/>
      <c r="VLG25" s="145"/>
      <c r="VLH25" s="144"/>
      <c r="VLI25" s="145"/>
      <c r="VLJ25" s="144"/>
      <c r="VLK25" s="145"/>
      <c r="VLL25" s="144"/>
      <c r="VLM25" s="145"/>
      <c r="VLN25" s="144"/>
      <c r="VLO25" s="145"/>
      <c r="VLP25" s="144"/>
      <c r="VLQ25" s="145"/>
      <c r="VLR25" s="144"/>
      <c r="VLS25" s="145"/>
      <c r="VLT25" s="144"/>
      <c r="VLU25" s="145"/>
      <c r="VLV25" s="144"/>
      <c r="VLW25" s="145"/>
      <c r="VLX25" s="144"/>
      <c r="VLY25" s="145"/>
      <c r="VLZ25" s="144"/>
      <c r="VMA25" s="145"/>
      <c r="VMB25" s="144"/>
      <c r="VMC25" s="145"/>
      <c r="VMD25" s="144"/>
      <c r="VME25" s="145"/>
      <c r="VMF25" s="144"/>
      <c r="VMG25" s="145"/>
      <c r="VMH25" s="144"/>
      <c r="VMI25" s="145"/>
      <c r="VMJ25" s="144"/>
      <c r="VMK25" s="145"/>
      <c r="VML25" s="144"/>
      <c r="VMM25" s="145"/>
      <c r="VMN25" s="144"/>
      <c r="VMO25" s="145"/>
      <c r="VMP25" s="144"/>
      <c r="VMQ25" s="145"/>
      <c r="VMR25" s="144"/>
      <c r="VMS25" s="145"/>
      <c r="VMT25" s="144"/>
      <c r="VMU25" s="145"/>
      <c r="VMV25" s="144"/>
      <c r="VMW25" s="145"/>
      <c r="VMX25" s="144"/>
      <c r="VMY25" s="145"/>
      <c r="VMZ25" s="144"/>
      <c r="VNA25" s="145"/>
      <c r="VNB25" s="144"/>
      <c r="VNC25" s="145"/>
      <c r="VND25" s="144"/>
      <c r="VNE25" s="145"/>
      <c r="VNF25" s="144"/>
      <c r="VNG25" s="145"/>
      <c r="VNH25" s="144"/>
      <c r="VNI25" s="145"/>
      <c r="VNJ25" s="144"/>
      <c r="VNK25" s="145"/>
      <c r="VNL25" s="144"/>
      <c r="VNM25" s="145"/>
      <c r="VNN25" s="144"/>
      <c r="VNO25" s="145"/>
      <c r="VNP25" s="144"/>
      <c r="VNQ25" s="145"/>
      <c r="VNR25" s="144"/>
      <c r="VNS25" s="145"/>
      <c r="VNT25" s="144"/>
      <c r="VNU25" s="145"/>
      <c r="VNV25" s="144"/>
      <c r="VNW25" s="145"/>
      <c r="VNX25" s="144"/>
      <c r="VNY25" s="145"/>
      <c r="VNZ25" s="144"/>
      <c r="VOA25" s="145"/>
      <c r="VOB25" s="144"/>
      <c r="VOC25" s="145"/>
      <c r="VOD25" s="144"/>
      <c r="VOE25" s="145"/>
      <c r="VOF25" s="144"/>
      <c r="VOG25" s="145"/>
      <c r="VOH25" s="144"/>
      <c r="VOI25" s="145"/>
      <c r="VOJ25" s="144"/>
      <c r="VOK25" s="145"/>
      <c r="VOL25" s="144"/>
      <c r="VOM25" s="145"/>
      <c r="VON25" s="144"/>
      <c r="VOO25" s="145"/>
      <c r="VOP25" s="144"/>
      <c r="VOQ25" s="145"/>
      <c r="VOR25" s="144"/>
      <c r="VOS25" s="145"/>
      <c r="VOT25" s="144"/>
      <c r="VOU25" s="145"/>
      <c r="VOV25" s="144"/>
      <c r="VOW25" s="145"/>
      <c r="VOX25" s="144"/>
      <c r="VOY25" s="145"/>
      <c r="VOZ25" s="144"/>
      <c r="VPA25" s="145"/>
      <c r="VPB25" s="144"/>
      <c r="VPC25" s="145"/>
      <c r="VPD25" s="144"/>
      <c r="VPE25" s="145"/>
      <c r="VPF25" s="144"/>
      <c r="VPG25" s="145"/>
      <c r="VPH25" s="144"/>
      <c r="VPI25" s="145"/>
      <c r="VPJ25" s="144"/>
      <c r="VPK25" s="145"/>
      <c r="VPL25" s="144"/>
      <c r="VPM25" s="145"/>
      <c r="VPN25" s="144"/>
      <c r="VPO25" s="145"/>
      <c r="VPP25" s="144"/>
      <c r="VPQ25" s="145"/>
      <c r="VPR25" s="144"/>
      <c r="VPS25" s="145"/>
      <c r="VPT25" s="144"/>
      <c r="VPU25" s="145"/>
      <c r="VPV25" s="144"/>
      <c r="VPW25" s="145"/>
      <c r="VPX25" s="144"/>
      <c r="VPY25" s="145"/>
      <c r="VPZ25" s="144"/>
      <c r="VQA25" s="145"/>
      <c r="VQB25" s="144"/>
      <c r="VQC25" s="145"/>
      <c r="VQD25" s="144"/>
      <c r="VQE25" s="145"/>
      <c r="VQF25" s="144"/>
      <c r="VQG25" s="145"/>
      <c r="VQH25" s="144"/>
      <c r="VQI25" s="145"/>
      <c r="VQJ25" s="144"/>
      <c r="VQK25" s="145"/>
      <c r="VQL25" s="144"/>
      <c r="VQM25" s="145"/>
      <c r="VQN25" s="144"/>
      <c r="VQO25" s="145"/>
      <c r="VQP25" s="144"/>
      <c r="VQQ25" s="145"/>
      <c r="VQR25" s="144"/>
      <c r="VQS25" s="145"/>
      <c r="VQT25" s="144"/>
      <c r="VQU25" s="145"/>
      <c r="VQV25" s="144"/>
      <c r="VQW25" s="145"/>
      <c r="VQX25" s="144"/>
      <c r="VQY25" s="145"/>
      <c r="VQZ25" s="144"/>
      <c r="VRA25" s="145"/>
      <c r="VRB25" s="144"/>
      <c r="VRC25" s="145"/>
      <c r="VRD25" s="144"/>
      <c r="VRE25" s="145"/>
      <c r="VRF25" s="144"/>
      <c r="VRG25" s="145"/>
      <c r="VRH25" s="144"/>
      <c r="VRI25" s="145"/>
      <c r="VRJ25" s="144"/>
      <c r="VRK25" s="145"/>
      <c r="VRL25" s="144"/>
      <c r="VRM25" s="145"/>
      <c r="VRN25" s="144"/>
      <c r="VRO25" s="145"/>
      <c r="VRP25" s="144"/>
      <c r="VRQ25" s="145"/>
      <c r="VRR25" s="144"/>
      <c r="VRS25" s="145"/>
      <c r="VRT25" s="144"/>
      <c r="VRU25" s="145"/>
      <c r="VRV25" s="144"/>
      <c r="VRW25" s="145"/>
      <c r="VRX25" s="144"/>
      <c r="VRY25" s="145"/>
      <c r="VRZ25" s="144"/>
      <c r="VSA25" s="145"/>
      <c r="VSB25" s="144"/>
      <c r="VSC25" s="145"/>
      <c r="VSD25" s="144"/>
      <c r="VSE25" s="145"/>
      <c r="VSF25" s="144"/>
      <c r="VSG25" s="145"/>
      <c r="VSH25" s="144"/>
      <c r="VSI25" s="145"/>
      <c r="VSJ25" s="144"/>
      <c r="VSK25" s="145"/>
      <c r="VSL25" s="144"/>
      <c r="VSM25" s="145"/>
      <c r="VSN25" s="144"/>
      <c r="VSO25" s="145"/>
      <c r="VSP25" s="144"/>
      <c r="VSQ25" s="145"/>
      <c r="VSR25" s="144"/>
      <c r="VSS25" s="145"/>
      <c r="VST25" s="144"/>
      <c r="VSU25" s="145"/>
      <c r="VSV25" s="144"/>
      <c r="VSW25" s="145"/>
      <c r="VSX25" s="144"/>
      <c r="VSY25" s="145"/>
      <c r="VSZ25" s="144"/>
      <c r="VTA25" s="145"/>
      <c r="VTB25" s="144"/>
      <c r="VTC25" s="145"/>
      <c r="VTD25" s="144"/>
      <c r="VTE25" s="145"/>
      <c r="VTF25" s="144"/>
      <c r="VTG25" s="145"/>
      <c r="VTH25" s="144"/>
      <c r="VTI25" s="145"/>
      <c r="VTJ25" s="144"/>
      <c r="VTK25" s="145"/>
      <c r="VTL25" s="144"/>
      <c r="VTM25" s="145"/>
      <c r="VTN25" s="144"/>
      <c r="VTO25" s="145"/>
      <c r="VTP25" s="144"/>
      <c r="VTQ25" s="145"/>
      <c r="VTR25" s="144"/>
      <c r="VTS25" s="145"/>
      <c r="VTT25" s="144"/>
      <c r="VTU25" s="145"/>
      <c r="VTV25" s="144"/>
      <c r="VTW25" s="145"/>
      <c r="VTX25" s="144"/>
      <c r="VTY25" s="145"/>
      <c r="VTZ25" s="144"/>
      <c r="VUA25" s="145"/>
      <c r="VUB25" s="144"/>
      <c r="VUC25" s="145"/>
      <c r="VUD25" s="144"/>
      <c r="VUE25" s="145"/>
      <c r="VUF25" s="144"/>
      <c r="VUG25" s="145"/>
      <c r="VUH25" s="144"/>
      <c r="VUI25" s="145"/>
      <c r="VUJ25" s="144"/>
      <c r="VUK25" s="145"/>
      <c r="VUL25" s="144"/>
      <c r="VUM25" s="145"/>
      <c r="VUN25" s="144"/>
      <c r="VUO25" s="145"/>
      <c r="VUP25" s="144"/>
      <c r="VUQ25" s="145"/>
      <c r="VUR25" s="144"/>
      <c r="VUS25" s="145"/>
      <c r="VUT25" s="144"/>
      <c r="VUU25" s="145"/>
      <c r="VUV25" s="144"/>
      <c r="VUW25" s="145"/>
      <c r="VUX25" s="144"/>
      <c r="VUY25" s="145"/>
      <c r="VUZ25" s="144"/>
      <c r="VVA25" s="145"/>
      <c r="VVB25" s="144"/>
      <c r="VVC25" s="145"/>
      <c r="VVD25" s="144"/>
      <c r="VVE25" s="145"/>
      <c r="VVF25" s="144"/>
      <c r="VVG25" s="145"/>
      <c r="VVH25" s="144"/>
      <c r="VVI25" s="145"/>
      <c r="VVJ25" s="144"/>
      <c r="VVK25" s="145"/>
      <c r="VVL25" s="144"/>
      <c r="VVM25" s="145"/>
      <c r="VVN25" s="144"/>
      <c r="VVO25" s="145"/>
      <c r="VVP25" s="144"/>
      <c r="VVQ25" s="145"/>
      <c r="VVR25" s="144"/>
      <c r="VVS25" s="145"/>
      <c r="VVT25" s="144"/>
      <c r="VVU25" s="145"/>
      <c r="VVV25" s="144"/>
      <c r="VVW25" s="145"/>
      <c r="VVX25" s="144"/>
      <c r="VVY25" s="145"/>
      <c r="VVZ25" s="144"/>
      <c r="VWA25" s="145"/>
      <c r="VWB25" s="144"/>
      <c r="VWC25" s="145"/>
      <c r="VWD25" s="144"/>
      <c r="VWE25" s="145"/>
      <c r="VWF25" s="144"/>
      <c r="VWG25" s="145"/>
      <c r="VWH25" s="144"/>
      <c r="VWI25" s="145"/>
      <c r="VWJ25" s="144"/>
      <c r="VWK25" s="145"/>
      <c r="VWL25" s="144"/>
      <c r="VWM25" s="145"/>
      <c r="VWN25" s="144"/>
      <c r="VWO25" s="145"/>
      <c r="VWP25" s="144"/>
      <c r="VWQ25" s="145"/>
      <c r="VWR25" s="144"/>
      <c r="VWS25" s="145"/>
      <c r="VWT25" s="144"/>
      <c r="VWU25" s="145"/>
      <c r="VWV25" s="144"/>
      <c r="VWW25" s="145"/>
      <c r="VWX25" s="144"/>
      <c r="VWY25" s="145"/>
      <c r="VWZ25" s="144"/>
      <c r="VXA25" s="145"/>
      <c r="VXB25" s="144"/>
      <c r="VXC25" s="145"/>
      <c r="VXD25" s="144"/>
      <c r="VXE25" s="145"/>
      <c r="VXF25" s="144"/>
      <c r="VXG25" s="145"/>
      <c r="VXH25" s="144"/>
      <c r="VXI25" s="145"/>
      <c r="VXJ25" s="144"/>
      <c r="VXK25" s="145"/>
      <c r="VXL25" s="144"/>
      <c r="VXM25" s="145"/>
      <c r="VXN25" s="144"/>
      <c r="VXO25" s="145"/>
      <c r="VXP25" s="144"/>
      <c r="VXQ25" s="145"/>
      <c r="VXR25" s="144"/>
      <c r="VXS25" s="145"/>
      <c r="VXT25" s="144"/>
      <c r="VXU25" s="145"/>
      <c r="VXV25" s="144"/>
      <c r="VXW25" s="145"/>
      <c r="VXX25" s="144"/>
      <c r="VXY25" s="145"/>
      <c r="VXZ25" s="144"/>
      <c r="VYA25" s="145"/>
      <c r="VYB25" s="144"/>
      <c r="VYC25" s="145"/>
      <c r="VYD25" s="144"/>
      <c r="VYE25" s="145"/>
      <c r="VYF25" s="144"/>
      <c r="VYG25" s="145"/>
      <c r="VYH25" s="144"/>
      <c r="VYI25" s="145"/>
      <c r="VYJ25" s="144"/>
      <c r="VYK25" s="145"/>
      <c r="VYL25" s="144"/>
      <c r="VYM25" s="145"/>
      <c r="VYN25" s="144"/>
      <c r="VYO25" s="145"/>
      <c r="VYP25" s="144"/>
      <c r="VYQ25" s="145"/>
      <c r="VYR25" s="144"/>
      <c r="VYS25" s="145"/>
      <c r="VYT25" s="144"/>
      <c r="VYU25" s="145"/>
      <c r="VYV25" s="144"/>
      <c r="VYW25" s="145"/>
      <c r="VYX25" s="144"/>
      <c r="VYY25" s="145"/>
      <c r="VYZ25" s="144"/>
      <c r="VZA25" s="145"/>
      <c r="VZB25" s="144"/>
      <c r="VZC25" s="145"/>
      <c r="VZD25" s="144"/>
      <c r="VZE25" s="145"/>
      <c r="VZF25" s="144"/>
      <c r="VZG25" s="145"/>
      <c r="VZH25" s="144"/>
      <c r="VZI25" s="145"/>
      <c r="VZJ25" s="144"/>
      <c r="VZK25" s="145"/>
      <c r="VZL25" s="144"/>
      <c r="VZM25" s="145"/>
      <c r="VZN25" s="144"/>
      <c r="VZO25" s="145"/>
      <c r="VZP25" s="144"/>
      <c r="VZQ25" s="145"/>
      <c r="VZR25" s="144"/>
      <c r="VZS25" s="145"/>
      <c r="VZT25" s="144"/>
      <c r="VZU25" s="145"/>
      <c r="VZV25" s="144"/>
      <c r="VZW25" s="145"/>
      <c r="VZX25" s="144"/>
      <c r="VZY25" s="145"/>
      <c r="VZZ25" s="144"/>
      <c r="WAA25" s="145"/>
      <c r="WAB25" s="144"/>
      <c r="WAC25" s="145"/>
      <c r="WAD25" s="144"/>
      <c r="WAE25" s="145"/>
      <c r="WAF25" s="144"/>
      <c r="WAG25" s="145"/>
      <c r="WAH25" s="144"/>
      <c r="WAI25" s="145"/>
      <c r="WAJ25" s="144"/>
      <c r="WAK25" s="145"/>
      <c r="WAL25" s="144"/>
      <c r="WAM25" s="145"/>
      <c r="WAN25" s="144"/>
      <c r="WAO25" s="145"/>
      <c r="WAP25" s="144"/>
      <c r="WAQ25" s="145"/>
      <c r="WAR25" s="144"/>
      <c r="WAS25" s="145"/>
      <c r="WAT25" s="144"/>
      <c r="WAU25" s="145"/>
      <c r="WAV25" s="144"/>
      <c r="WAW25" s="145"/>
      <c r="WAX25" s="144"/>
      <c r="WAY25" s="145"/>
      <c r="WAZ25" s="144"/>
      <c r="WBA25" s="145"/>
      <c r="WBB25" s="144"/>
      <c r="WBC25" s="145"/>
      <c r="WBD25" s="144"/>
      <c r="WBE25" s="145"/>
      <c r="WBF25" s="144"/>
      <c r="WBG25" s="145"/>
      <c r="WBH25" s="144"/>
      <c r="WBI25" s="145"/>
      <c r="WBJ25" s="144"/>
      <c r="WBK25" s="145"/>
      <c r="WBL25" s="144"/>
      <c r="WBM25" s="145"/>
      <c r="WBN25" s="144"/>
      <c r="WBO25" s="145"/>
      <c r="WBP25" s="144"/>
      <c r="WBQ25" s="145"/>
      <c r="WBR25" s="144"/>
      <c r="WBS25" s="145"/>
      <c r="WBT25" s="144"/>
      <c r="WBU25" s="145"/>
      <c r="WBV25" s="144"/>
      <c r="WBW25" s="145"/>
      <c r="WBX25" s="144"/>
      <c r="WBY25" s="145"/>
      <c r="WBZ25" s="144"/>
      <c r="WCA25" s="145"/>
      <c r="WCB25" s="144"/>
      <c r="WCC25" s="145"/>
      <c r="WCD25" s="144"/>
      <c r="WCE25" s="145"/>
      <c r="WCF25" s="144"/>
      <c r="WCG25" s="145"/>
      <c r="WCH25" s="144"/>
      <c r="WCI25" s="145"/>
      <c r="WCJ25" s="144"/>
      <c r="WCK25" s="145"/>
      <c r="WCL25" s="144"/>
      <c r="WCM25" s="145"/>
      <c r="WCN25" s="144"/>
      <c r="WCO25" s="145"/>
      <c r="WCP25" s="144"/>
      <c r="WCQ25" s="145"/>
      <c r="WCR25" s="144"/>
      <c r="WCS25" s="145"/>
      <c r="WCT25" s="144"/>
      <c r="WCU25" s="145"/>
      <c r="WCV25" s="144"/>
      <c r="WCW25" s="145"/>
      <c r="WCX25" s="144"/>
      <c r="WCY25" s="145"/>
      <c r="WCZ25" s="144"/>
      <c r="WDA25" s="145"/>
      <c r="WDB25" s="144"/>
      <c r="WDC25" s="145"/>
      <c r="WDD25" s="144"/>
      <c r="WDE25" s="145"/>
      <c r="WDF25" s="144"/>
      <c r="WDG25" s="145"/>
      <c r="WDH25" s="144"/>
      <c r="WDI25" s="145"/>
      <c r="WDJ25" s="144"/>
      <c r="WDK25" s="145"/>
      <c r="WDL25" s="144"/>
      <c r="WDM25" s="145"/>
      <c r="WDN25" s="144"/>
      <c r="WDO25" s="145"/>
      <c r="WDP25" s="144"/>
      <c r="WDQ25" s="145"/>
      <c r="WDR25" s="144"/>
      <c r="WDS25" s="145"/>
      <c r="WDT25" s="144"/>
      <c r="WDU25" s="145"/>
      <c r="WDV25" s="144"/>
      <c r="WDW25" s="145"/>
      <c r="WDX25" s="144"/>
      <c r="WDY25" s="145"/>
      <c r="WDZ25" s="144"/>
      <c r="WEA25" s="145"/>
      <c r="WEB25" s="144"/>
      <c r="WEC25" s="145"/>
      <c r="WED25" s="144"/>
      <c r="WEE25" s="145"/>
      <c r="WEF25" s="144"/>
      <c r="WEG25" s="145"/>
      <c r="WEH25" s="144"/>
      <c r="WEI25" s="145"/>
      <c r="WEJ25" s="144"/>
      <c r="WEK25" s="145"/>
      <c r="WEL25" s="144"/>
      <c r="WEM25" s="145"/>
      <c r="WEN25" s="144"/>
      <c r="WEO25" s="145"/>
      <c r="WEP25" s="144"/>
      <c r="WEQ25" s="145"/>
      <c r="WER25" s="144"/>
      <c r="WES25" s="145"/>
      <c r="WET25" s="144"/>
      <c r="WEU25" s="145"/>
      <c r="WEV25" s="144"/>
      <c r="WEW25" s="145"/>
      <c r="WEX25" s="144"/>
      <c r="WEY25" s="145"/>
      <c r="WEZ25" s="144"/>
      <c r="WFA25" s="145"/>
      <c r="WFB25" s="144"/>
      <c r="WFC25" s="145"/>
      <c r="WFD25" s="144"/>
      <c r="WFE25" s="145"/>
      <c r="WFF25" s="144"/>
      <c r="WFG25" s="145"/>
      <c r="WFH25" s="144"/>
      <c r="WFI25" s="145"/>
      <c r="WFJ25" s="144"/>
      <c r="WFK25" s="145"/>
      <c r="WFL25" s="144"/>
      <c r="WFM25" s="145"/>
      <c r="WFN25" s="144"/>
      <c r="WFO25" s="145"/>
      <c r="WFP25" s="144"/>
      <c r="WFQ25" s="145"/>
      <c r="WFR25" s="144"/>
      <c r="WFS25" s="145"/>
      <c r="WFT25" s="144"/>
      <c r="WFU25" s="145"/>
      <c r="WFV25" s="144"/>
      <c r="WFW25" s="145"/>
      <c r="WFX25" s="144"/>
      <c r="WFY25" s="145"/>
      <c r="WFZ25" s="144"/>
      <c r="WGA25" s="145"/>
      <c r="WGB25" s="144"/>
      <c r="WGC25" s="145"/>
      <c r="WGD25" s="144"/>
      <c r="WGE25" s="145"/>
      <c r="WGF25" s="144"/>
      <c r="WGG25" s="145"/>
      <c r="WGH25" s="144"/>
      <c r="WGI25" s="145"/>
      <c r="WGJ25" s="144"/>
      <c r="WGK25" s="145"/>
      <c r="WGL25" s="144"/>
      <c r="WGM25" s="145"/>
      <c r="WGN25" s="144"/>
      <c r="WGO25" s="145"/>
      <c r="WGP25" s="144"/>
      <c r="WGQ25" s="145"/>
      <c r="WGR25" s="144"/>
      <c r="WGS25" s="145"/>
      <c r="WGT25" s="144"/>
      <c r="WGU25" s="145"/>
      <c r="WGV25" s="144"/>
      <c r="WGW25" s="145"/>
      <c r="WGX25" s="144"/>
      <c r="WGY25" s="145"/>
      <c r="WGZ25" s="144"/>
      <c r="WHA25" s="145"/>
      <c r="WHB25" s="144"/>
      <c r="WHC25" s="145"/>
      <c r="WHD25" s="144"/>
      <c r="WHE25" s="145"/>
      <c r="WHF25" s="144"/>
      <c r="WHG25" s="145"/>
      <c r="WHH25" s="144"/>
      <c r="WHI25" s="145"/>
      <c r="WHJ25" s="144"/>
      <c r="WHK25" s="145"/>
      <c r="WHL25" s="144"/>
      <c r="WHM25" s="145"/>
      <c r="WHN25" s="144"/>
      <c r="WHO25" s="145"/>
      <c r="WHP25" s="144"/>
      <c r="WHQ25" s="145"/>
      <c r="WHR25" s="144"/>
      <c r="WHS25" s="145"/>
      <c r="WHT25" s="144"/>
      <c r="WHU25" s="145"/>
      <c r="WHV25" s="144"/>
      <c r="WHW25" s="145"/>
      <c r="WHX25" s="144"/>
      <c r="WHY25" s="145"/>
      <c r="WHZ25" s="144"/>
      <c r="WIA25" s="145"/>
      <c r="WIB25" s="144"/>
      <c r="WIC25" s="145"/>
      <c r="WID25" s="144"/>
      <c r="WIE25" s="145"/>
      <c r="WIF25" s="144"/>
      <c r="WIG25" s="145"/>
      <c r="WIH25" s="144"/>
      <c r="WII25" s="145"/>
      <c r="WIJ25" s="144"/>
      <c r="WIK25" s="145"/>
      <c r="WIL25" s="144"/>
      <c r="WIM25" s="145"/>
      <c r="WIN25" s="144"/>
      <c r="WIO25" s="145"/>
      <c r="WIP25" s="144"/>
      <c r="WIQ25" s="145"/>
      <c r="WIR25" s="144"/>
      <c r="WIS25" s="145"/>
      <c r="WIT25" s="144"/>
      <c r="WIU25" s="145"/>
      <c r="WIV25" s="144"/>
      <c r="WIW25" s="145"/>
      <c r="WIX25" s="144"/>
      <c r="WIY25" s="145"/>
      <c r="WIZ25" s="144"/>
      <c r="WJA25" s="145"/>
      <c r="WJB25" s="144"/>
      <c r="WJC25" s="145"/>
      <c r="WJD25" s="144"/>
      <c r="WJE25" s="145"/>
      <c r="WJF25" s="144"/>
      <c r="WJG25" s="145"/>
      <c r="WJH25" s="144"/>
      <c r="WJI25" s="145"/>
      <c r="WJJ25" s="144"/>
      <c r="WJK25" s="145"/>
      <c r="WJL25" s="144"/>
      <c r="WJM25" s="145"/>
      <c r="WJN25" s="144"/>
      <c r="WJO25" s="145"/>
      <c r="WJP25" s="144"/>
      <c r="WJQ25" s="145"/>
      <c r="WJR25" s="144"/>
      <c r="WJS25" s="145"/>
      <c r="WJT25" s="144"/>
      <c r="WJU25" s="145"/>
      <c r="WJV25" s="144"/>
      <c r="WJW25" s="145"/>
      <c r="WJX25" s="144"/>
      <c r="WJY25" s="145"/>
      <c r="WJZ25" s="144"/>
      <c r="WKA25" s="145"/>
      <c r="WKB25" s="144"/>
      <c r="WKC25" s="145"/>
      <c r="WKD25" s="144"/>
      <c r="WKE25" s="145"/>
      <c r="WKF25" s="144"/>
      <c r="WKG25" s="145"/>
      <c r="WKH25" s="144"/>
      <c r="WKI25" s="145"/>
      <c r="WKJ25" s="144"/>
      <c r="WKK25" s="145"/>
      <c r="WKL25" s="144"/>
      <c r="WKM25" s="145"/>
      <c r="WKN25" s="144"/>
      <c r="WKO25" s="145"/>
      <c r="WKP25" s="144"/>
      <c r="WKQ25" s="145"/>
      <c r="WKR25" s="144"/>
      <c r="WKS25" s="145"/>
      <c r="WKT25" s="144"/>
      <c r="WKU25" s="145"/>
      <c r="WKV25" s="144"/>
      <c r="WKW25" s="145"/>
      <c r="WKX25" s="144"/>
      <c r="WKY25" s="145"/>
      <c r="WKZ25" s="144"/>
      <c r="WLA25" s="145"/>
      <c r="WLB25" s="144"/>
      <c r="WLC25" s="145"/>
      <c r="WLD25" s="144"/>
      <c r="WLE25" s="145"/>
      <c r="WLF25" s="144"/>
      <c r="WLG25" s="145"/>
      <c r="WLH25" s="144"/>
      <c r="WLI25" s="145"/>
      <c r="WLJ25" s="144"/>
      <c r="WLK25" s="145"/>
      <c r="WLL25" s="144"/>
      <c r="WLM25" s="145"/>
      <c r="WLN25" s="144"/>
      <c r="WLO25" s="145"/>
      <c r="WLP25" s="144"/>
      <c r="WLQ25" s="145"/>
      <c r="WLR25" s="144"/>
      <c r="WLS25" s="145"/>
      <c r="WLT25" s="144"/>
      <c r="WLU25" s="145"/>
      <c r="WLV25" s="144"/>
      <c r="WLW25" s="145"/>
      <c r="WLX25" s="144"/>
      <c r="WLY25" s="145"/>
      <c r="WLZ25" s="144"/>
      <c r="WMA25" s="145"/>
      <c r="WMB25" s="144"/>
      <c r="WMC25" s="145"/>
      <c r="WMD25" s="144"/>
      <c r="WME25" s="145"/>
      <c r="WMF25" s="144"/>
      <c r="WMG25" s="145"/>
      <c r="WMH25" s="144"/>
      <c r="WMI25" s="145"/>
      <c r="WMJ25" s="144"/>
      <c r="WMK25" s="145"/>
      <c r="WML25" s="144"/>
      <c r="WMM25" s="145"/>
      <c r="WMN25" s="144"/>
      <c r="WMO25" s="145"/>
      <c r="WMP25" s="144"/>
      <c r="WMQ25" s="145"/>
      <c r="WMR25" s="144"/>
      <c r="WMS25" s="145"/>
      <c r="WMT25" s="144"/>
      <c r="WMU25" s="145"/>
      <c r="WMV25" s="144"/>
      <c r="WMW25" s="145"/>
      <c r="WMX25" s="144"/>
      <c r="WMY25" s="145"/>
      <c r="WMZ25" s="144"/>
      <c r="WNA25" s="145"/>
      <c r="WNB25" s="144"/>
      <c r="WNC25" s="145"/>
      <c r="WND25" s="144"/>
      <c r="WNE25" s="145"/>
      <c r="WNF25" s="144"/>
      <c r="WNG25" s="145"/>
      <c r="WNH25" s="144"/>
      <c r="WNI25" s="145"/>
      <c r="WNJ25" s="144"/>
      <c r="WNK25" s="145"/>
      <c r="WNL25" s="144"/>
      <c r="WNM25" s="145"/>
      <c r="WNN25" s="144"/>
      <c r="WNO25" s="145"/>
      <c r="WNP25" s="144"/>
      <c r="WNQ25" s="145"/>
      <c r="WNR25" s="144"/>
      <c r="WNS25" s="145"/>
      <c r="WNT25" s="144"/>
      <c r="WNU25" s="145"/>
      <c r="WNV25" s="144"/>
      <c r="WNW25" s="145"/>
      <c r="WNX25" s="144"/>
      <c r="WNY25" s="145"/>
      <c r="WNZ25" s="144"/>
      <c r="WOA25" s="145"/>
      <c r="WOB25" s="144"/>
      <c r="WOC25" s="145"/>
      <c r="WOD25" s="144"/>
      <c r="WOE25" s="145"/>
      <c r="WOF25" s="144"/>
      <c r="WOG25" s="145"/>
      <c r="WOH25" s="144"/>
      <c r="WOI25" s="145"/>
      <c r="WOJ25" s="144"/>
      <c r="WOK25" s="145"/>
      <c r="WOL25" s="144"/>
      <c r="WOM25" s="145"/>
      <c r="WON25" s="144"/>
      <c r="WOO25" s="145"/>
      <c r="WOP25" s="144"/>
      <c r="WOQ25" s="145"/>
      <c r="WOR25" s="144"/>
      <c r="WOS25" s="145"/>
      <c r="WOT25" s="144"/>
      <c r="WOU25" s="145"/>
      <c r="WOV25" s="144"/>
      <c r="WOW25" s="145"/>
      <c r="WOX25" s="144"/>
      <c r="WOY25" s="145"/>
      <c r="WOZ25" s="144"/>
      <c r="WPA25" s="145"/>
      <c r="WPB25" s="144"/>
      <c r="WPC25" s="145"/>
      <c r="WPD25" s="144"/>
      <c r="WPE25" s="145"/>
      <c r="WPF25" s="144"/>
      <c r="WPG25" s="145"/>
      <c r="WPH25" s="144"/>
      <c r="WPI25" s="145"/>
      <c r="WPJ25" s="144"/>
      <c r="WPK25" s="145"/>
      <c r="WPL25" s="144"/>
      <c r="WPM25" s="145"/>
      <c r="WPN25" s="144"/>
      <c r="WPO25" s="145"/>
      <c r="WPP25" s="144"/>
      <c r="WPQ25" s="145"/>
      <c r="WPR25" s="144"/>
      <c r="WPS25" s="145"/>
      <c r="WPT25" s="144"/>
      <c r="WPU25" s="145"/>
      <c r="WPV25" s="144"/>
      <c r="WPW25" s="145"/>
      <c r="WPX25" s="144"/>
      <c r="WPY25" s="145"/>
      <c r="WPZ25" s="144"/>
      <c r="WQA25" s="145"/>
      <c r="WQB25" s="144"/>
      <c r="WQC25" s="145"/>
      <c r="WQD25" s="144"/>
      <c r="WQE25" s="145"/>
      <c r="WQF25" s="144"/>
      <c r="WQG25" s="145"/>
      <c r="WQH25" s="144"/>
      <c r="WQI25" s="145"/>
      <c r="WQJ25" s="144"/>
      <c r="WQK25" s="145"/>
      <c r="WQL25" s="144"/>
      <c r="WQM25" s="145"/>
      <c r="WQN25" s="144"/>
      <c r="WQO25" s="145"/>
      <c r="WQP25" s="144"/>
      <c r="WQQ25" s="145"/>
      <c r="WQR25" s="144"/>
      <c r="WQS25" s="145"/>
      <c r="WQT25" s="144"/>
      <c r="WQU25" s="145"/>
      <c r="WQV25" s="144"/>
      <c r="WQW25" s="145"/>
      <c r="WQX25" s="144"/>
      <c r="WQY25" s="145"/>
      <c r="WQZ25" s="144"/>
      <c r="WRA25" s="145"/>
      <c r="WRB25" s="144"/>
      <c r="WRC25" s="145"/>
      <c r="WRD25" s="144"/>
      <c r="WRE25" s="145"/>
      <c r="WRF25" s="144"/>
      <c r="WRG25" s="145"/>
      <c r="WRH25" s="144"/>
      <c r="WRI25" s="145"/>
      <c r="WRJ25" s="144"/>
      <c r="WRK25" s="145"/>
      <c r="WRL25" s="144"/>
      <c r="WRM25" s="145"/>
      <c r="WRN25" s="144"/>
      <c r="WRO25" s="145"/>
      <c r="WRP25" s="144"/>
      <c r="WRQ25" s="145"/>
      <c r="WRR25" s="144"/>
      <c r="WRS25" s="145"/>
      <c r="WRT25" s="144"/>
      <c r="WRU25" s="145"/>
      <c r="WRV25" s="144"/>
      <c r="WRW25" s="145"/>
      <c r="WRX25" s="144"/>
      <c r="WRY25" s="145"/>
      <c r="WRZ25" s="144"/>
      <c r="WSA25" s="145"/>
      <c r="WSB25" s="144"/>
      <c r="WSC25" s="145"/>
      <c r="WSD25" s="144"/>
      <c r="WSE25" s="145"/>
      <c r="WSF25" s="144"/>
      <c r="WSG25" s="145"/>
      <c r="WSH25" s="144"/>
      <c r="WSI25" s="145"/>
      <c r="WSJ25" s="144"/>
      <c r="WSK25" s="145"/>
      <c r="WSL25" s="144"/>
      <c r="WSM25" s="145"/>
      <c r="WSN25" s="144"/>
      <c r="WSO25" s="145"/>
      <c r="WSP25" s="144"/>
      <c r="WSQ25" s="145"/>
      <c r="WSR25" s="144"/>
      <c r="WSS25" s="145"/>
      <c r="WST25" s="144"/>
      <c r="WSU25" s="145"/>
      <c r="WSV25" s="144"/>
      <c r="WSW25" s="145"/>
      <c r="WSX25" s="144"/>
      <c r="WSY25" s="145"/>
      <c r="WSZ25" s="144"/>
      <c r="WTA25" s="145"/>
      <c r="WTB25" s="144"/>
      <c r="WTC25" s="145"/>
      <c r="WTD25" s="144"/>
      <c r="WTE25" s="145"/>
      <c r="WTF25" s="144"/>
      <c r="WTG25" s="145"/>
      <c r="WTH25" s="144"/>
      <c r="WTI25" s="145"/>
      <c r="WTJ25" s="144"/>
      <c r="WTK25" s="145"/>
      <c r="WTL25" s="144"/>
      <c r="WTM25" s="145"/>
      <c r="WTN25" s="144"/>
      <c r="WTO25" s="145"/>
      <c r="WTP25" s="144"/>
      <c r="WTQ25" s="145"/>
      <c r="WTR25" s="144"/>
      <c r="WTS25" s="145"/>
      <c r="WTT25" s="144"/>
      <c r="WTU25" s="145"/>
      <c r="WTV25" s="144"/>
      <c r="WTW25" s="145"/>
      <c r="WTX25" s="144"/>
      <c r="WTY25" s="145"/>
      <c r="WTZ25" s="144"/>
      <c r="WUA25" s="145"/>
      <c r="WUB25" s="144"/>
      <c r="WUC25" s="145"/>
      <c r="WUD25" s="144"/>
      <c r="WUE25" s="145"/>
      <c r="WUF25" s="144"/>
      <c r="WUG25" s="145"/>
      <c r="WUH25" s="144"/>
      <c r="WUI25" s="145"/>
      <c r="WUJ25" s="144"/>
      <c r="WUK25" s="145"/>
      <c r="WUL25" s="144"/>
      <c r="WUM25" s="145"/>
      <c r="WUN25" s="144"/>
      <c r="WUO25" s="145"/>
      <c r="WUP25" s="144"/>
      <c r="WUQ25" s="145"/>
      <c r="WUR25" s="144"/>
      <c r="WUS25" s="145"/>
      <c r="WUT25" s="144"/>
      <c r="WUU25" s="145"/>
      <c r="WUV25" s="144"/>
      <c r="WUW25" s="145"/>
      <c r="WUX25" s="144"/>
      <c r="WUY25" s="145"/>
      <c r="WUZ25" s="144"/>
      <c r="WVA25" s="145"/>
      <c r="WVB25" s="144"/>
      <c r="WVC25" s="145"/>
      <c r="WVD25" s="144"/>
      <c r="WVE25" s="145"/>
      <c r="WVF25" s="144"/>
      <c r="WVG25" s="145"/>
      <c r="WVH25" s="144"/>
      <c r="WVI25" s="145"/>
      <c r="WVJ25" s="144"/>
      <c r="WVK25" s="145"/>
      <c r="WVL25" s="144"/>
      <c r="WVM25" s="145"/>
      <c r="WVN25" s="144"/>
      <c r="WVO25" s="145"/>
      <c r="WVP25" s="144"/>
      <c r="WVQ25" s="145"/>
      <c r="WVR25" s="144"/>
      <c r="WVS25" s="145"/>
      <c r="WVT25" s="144"/>
      <c r="WVU25" s="145"/>
      <c r="WVV25" s="144"/>
      <c r="WVW25" s="145"/>
      <c r="WVX25" s="144"/>
      <c r="WVY25" s="145"/>
      <c r="WVZ25" s="144"/>
      <c r="WWA25" s="145"/>
      <c r="WWB25" s="144"/>
      <c r="WWC25" s="145"/>
      <c r="WWD25" s="144"/>
      <c r="WWE25" s="145"/>
      <c r="WWF25" s="144"/>
      <c r="WWG25" s="145"/>
      <c r="WWH25" s="144"/>
      <c r="WWI25" s="145"/>
      <c r="WWJ25" s="144"/>
      <c r="WWK25" s="145"/>
      <c r="WWL25" s="144"/>
      <c r="WWM25" s="145"/>
      <c r="WWN25" s="144"/>
      <c r="WWO25" s="145"/>
      <c r="WWP25" s="144"/>
      <c r="WWQ25" s="145"/>
      <c r="WWR25" s="144"/>
      <c r="WWS25" s="145"/>
      <c r="WWT25" s="144"/>
      <c r="WWU25" s="145"/>
      <c r="WWV25" s="144"/>
      <c r="WWW25" s="145"/>
      <c r="WWX25" s="144"/>
      <c r="WWY25" s="145"/>
      <c r="WWZ25" s="144"/>
      <c r="WXA25" s="145"/>
      <c r="WXB25" s="144"/>
      <c r="WXC25" s="145"/>
      <c r="WXD25" s="144"/>
      <c r="WXE25" s="145"/>
      <c r="WXF25" s="144"/>
      <c r="WXG25" s="145"/>
      <c r="WXH25" s="144"/>
      <c r="WXI25" s="145"/>
      <c r="WXJ25" s="144"/>
      <c r="WXK25" s="145"/>
      <c r="WXL25" s="144"/>
      <c r="WXM25" s="145"/>
      <c r="WXN25" s="144"/>
      <c r="WXO25" s="145"/>
      <c r="WXP25" s="144"/>
      <c r="WXQ25" s="145"/>
      <c r="WXR25" s="144"/>
      <c r="WXS25" s="145"/>
      <c r="WXT25" s="144"/>
      <c r="WXU25" s="145"/>
      <c r="WXV25" s="144"/>
      <c r="WXW25" s="145"/>
      <c r="WXX25" s="144"/>
      <c r="WXY25" s="145"/>
      <c r="WXZ25" s="144"/>
      <c r="WYA25" s="145"/>
      <c r="WYB25" s="144"/>
      <c r="WYC25" s="145"/>
      <c r="WYD25" s="144"/>
      <c r="WYE25" s="145"/>
      <c r="WYF25" s="144"/>
      <c r="WYG25" s="145"/>
      <c r="WYH25" s="144"/>
      <c r="WYI25" s="145"/>
      <c r="WYJ25" s="144"/>
      <c r="WYK25" s="145"/>
      <c r="WYL25" s="144"/>
      <c r="WYM25" s="145"/>
      <c r="WYN25" s="144"/>
      <c r="WYO25" s="145"/>
      <c r="WYP25" s="144"/>
      <c r="WYQ25" s="145"/>
      <c r="WYR25" s="144"/>
      <c r="WYS25" s="145"/>
      <c r="WYT25" s="144"/>
      <c r="WYU25" s="145"/>
      <c r="WYV25" s="144"/>
      <c r="WYW25" s="145"/>
      <c r="WYX25" s="144"/>
      <c r="WYY25" s="145"/>
      <c r="WYZ25" s="144"/>
      <c r="WZA25" s="145"/>
      <c r="WZB25" s="144"/>
      <c r="WZC25" s="145"/>
      <c r="WZD25" s="144"/>
      <c r="WZE25" s="145"/>
      <c r="WZF25" s="144"/>
      <c r="WZG25" s="145"/>
      <c r="WZH25" s="144"/>
      <c r="WZI25" s="145"/>
      <c r="WZJ25" s="144"/>
      <c r="WZK25" s="145"/>
      <c r="WZL25" s="144"/>
      <c r="WZM25" s="145"/>
      <c r="WZN25" s="144"/>
      <c r="WZO25" s="145"/>
      <c r="WZP25" s="144"/>
      <c r="WZQ25" s="145"/>
      <c r="WZR25" s="144"/>
      <c r="WZS25" s="145"/>
      <c r="WZT25" s="144"/>
      <c r="WZU25" s="145"/>
      <c r="WZV25" s="144"/>
      <c r="WZW25" s="145"/>
      <c r="WZX25" s="144"/>
      <c r="WZY25" s="145"/>
      <c r="WZZ25" s="144"/>
      <c r="XAA25" s="145"/>
      <c r="XAB25" s="144"/>
      <c r="XAC25" s="145"/>
      <c r="XAD25" s="144"/>
      <c r="XAE25" s="145"/>
      <c r="XAF25" s="144"/>
      <c r="XAG25" s="145"/>
      <c r="XAH25" s="144"/>
      <c r="XAI25" s="145"/>
      <c r="XAJ25" s="144"/>
      <c r="XAK25" s="145"/>
      <c r="XAL25" s="144"/>
      <c r="XAM25" s="145"/>
      <c r="XAN25" s="144"/>
      <c r="XAO25" s="145"/>
      <c r="XAP25" s="144"/>
      <c r="XAQ25" s="145"/>
      <c r="XAR25" s="144"/>
      <c r="XAS25" s="145"/>
      <c r="XAT25" s="144"/>
      <c r="XAU25" s="145"/>
      <c r="XAV25" s="144"/>
      <c r="XAW25" s="145"/>
      <c r="XAX25" s="144"/>
      <c r="XAY25" s="145"/>
      <c r="XAZ25" s="144"/>
      <c r="XBA25" s="145"/>
      <c r="XBB25" s="144"/>
      <c r="XBC25" s="145"/>
      <c r="XBD25" s="144"/>
      <c r="XBE25" s="145"/>
      <c r="XBF25" s="144"/>
      <c r="XBG25" s="145"/>
      <c r="XBH25" s="144"/>
      <c r="XBI25" s="145"/>
      <c r="XBJ25" s="144"/>
      <c r="XBK25" s="145"/>
      <c r="XBL25" s="144"/>
      <c r="XBM25" s="145"/>
      <c r="XBN25" s="144"/>
      <c r="XBO25" s="145"/>
      <c r="XBP25" s="144"/>
      <c r="XBQ25" s="145"/>
      <c r="XBR25" s="144"/>
      <c r="XBS25" s="145"/>
      <c r="XBT25" s="144"/>
      <c r="XBU25" s="145"/>
      <c r="XBV25" s="144"/>
      <c r="XBW25" s="145"/>
      <c r="XBX25" s="144"/>
      <c r="XBY25" s="145"/>
      <c r="XBZ25" s="144"/>
      <c r="XCA25" s="145"/>
      <c r="XCB25" s="144"/>
      <c r="XCC25" s="145"/>
      <c r="XCD25" s="144"/>
      <c r="XCE25" s="145"/>
      <c r="XCF25" s="144"/>
      <c r="XCG25" s="145"/>
      <c r="XCH25" s="144"/>
      <c r="XCI25" s="145"/>
      <c r="XCJ25" s="144"/>
      <c r="XCK25" s="145"/>
      <c r="XCL25" s="144"/>
      <c r="XCM25" s="145"/>
      <c r="XCN25" s="144"/>
      <c r="XCO25" s="145"/>
      <c r="XCP25" s="144"/>
      <c r="XCQ25" s="145"/>
      <c r="XCR25" s="144"/>
      <c r="XCS25" s="145"/>
      <c r="XCT25" s="144"/>
      <c r="XCU25" s="145"/>
      <c r="XCV25" s="144"/>
      <c r="XCW25" s="145"/>
      <c r="XCX25" s="144"/>
      <c r="XCY25" s="145"/>
      <c r="XCZ25" s="144"/>
      <c r="XDA25" s="145"/>
      <c r="XDB25" s="144"/>
      <c r="XDC25" s="145"/>
      <c r="XDD25" s="144"/>
      <c r="XDE25" s="145"/>
      <c r="XDF25" s="144"/>
      <c r="XDG25" s="145"/>
      <c r="XDH25" s="144"/>
      <c r="XDI25" s="145"/>
      <c r="XDJ25" s="144"/>
      <c r="XDK25" s="145"/>
      <c r="XDL25" s="144"/>
      <c r="XDM25" s="145"/>
      <c r="XDN25" s="144"/>
      <c r="XDO25" s="145"/>
      <c r="XDP25" s="144"/>
      <c r="XDQ25" s="145"/>
      <c r="XDR25" s="144"/>
      <c r="XDS25" s="145"/>
      <c r="XDT25" s="144"/>
      <c r="XDU25" s="145"/>
    </row>
    <row r="26" spans="1:16349" ht="105" customHeight="1" x14ac:dyDescent="0.25">
      <c r="A26" s="493" t="s">
        <v>283</v>
      </c>
      <c r="B26" s="493"/>
      <c r="C26" s="493"/>
      <c r="D26" s="493"/>
      <c r="E26" s="493"/>
      <c r="F26" s="340"/>
      <c r="G26" s="340"/>
      <c r="H26" s="340"/>
      <c r="I26" s="340"/>
      <c r="J26" s="340"/>
      <c r="K26" s="340"/>
      <c r="L26" s="340"/>
      <c r="M26" s="340"/>
      <c r="N26" s="340"/>
      <c r="O26" s="340"/>
      <c r="P26" s="340"/>
      <c r="Q26" s="340"/>
      <c r="R26" s="340"/>
      <c r="S26" s="340"/>
      <c r="V26" s="144"/>
    </row>
    <row r="27" spans="1:16349" x14ac:dyDescent="0.25">
      <c r="A27" s="143"/>
      <c r="B27" s="234"/>
      <c r="C27" s="234"/>
      <c r="D27" s="234"/>
      <c r="E27" s="234"/>
      <c r="F27" s="234"/>
      <c r="G27" s="234"/>
      <c r="H27" s="234"/>
      <c r="I27" s="234"/>
      <c r="J27" s="234"/>
      <c r="K27" s="234"/>
      <c r="L27" s="234"/>
      <c r="M27" s="234"/>
      <c r="N27" s="234"/>
      <c r="O27" s="234"/>
      <c r="P27" s="234"/>
      <c r="Q27" s="234"/>
      <c r="R27" s="234"/>
      <c r="S27" s="234"/>
    </row>
    <row r="28" spans="1:16349" x14ac:dyDescent="0.25">
      <c r="A28" s="235" t="s">
        <v>244</v>
      </c>
      <c r="B28" s="234"/>
      <c r="C28" s="234"/>
      <c r="D28" s="234"/>
      <c r="E28" s="234"/>
      <c r="F28" s="234"/>
      <c r="G28" s="234"/>
      <c r="H28" s="234"/>
      <c r="I28" s="234"/>
      <c r="J28" s="234"/>
      <c r="K28" s="234"/>
      <c r="L28" s="234"/>
      <c r="M28" s="234"/>
      <c r="N28" s="234"/>
      <c r="O28" s="234"/>
      <c r="P28" s="234"/>
      <c r="Q28" s="234"/>
      <c r="R28" s="234"/>
      <c r="S28" s="234"/>
    </row>
    <row r="29" spans="1:16349" ht="42.75" customHeight="1" x14ac:dyDescent="0.25">
      <c r="B29" s="234"/>
      <c r="C29" s="234"/>
      <c r="D29" s="234"/>
      <c r="E29" s="234"/>
      <c r="F29" s="234"/>
      <c r="G29" s="234"/>
      <c r="H29" s="234"/>
      <c r="I29" s="234"/>
      <c r="J29" s="234"/>
      <c r="K29" s="234"/>
      <c r="L29" s="234"/>
      <c r="M29" s="234"/>
      <c r="N29" s="234"/>
      <c r="O29" s="234"/>
      <c r="P29" s="234"/>
      <c r="Q29" s="234"/>
      <c r="R29" s="234"/>
      <c r="S29" s="234"/>
    </row>
    <row r="30" spans="1:16349" ht="54.75" customHeight="1" x14ac:dyDescent="0.25">
      <c r="A30" s="115" t="s">
        <v>113</v>
      </c>
      <c r="B30" s="115" t="s">
        <v>114</v>
      </c>
      <c r="C30" s="115" t="s">
        <v>112</v>
      </c>
      <c r="D30" s="115" t="str">
        <f>D4</f>
        <v xml:space="preserve">1. 
Gamle Oslo </v>
      </c>
      <c r="E30" s="115" t="str">
        <f t="shared" ref="E30:S30" si="6">E4</f>
        <v>2. 
Grünerløkka</v>
      </c>
      <c r="F30" s="115" t="str">
        <f t="shared" si="6"/>
        <v>3. 
Sagene</v>
      </c>
      <c r="G30" s="115" t="str">
        <f t="shared" si="6"/>
        <v>4. 
St. Hanshaugen</v>
      </c>
      <c r="H30" s="115" t="str">
        <f t="shared" si="6"/>
        <v>5. 
Frogner</v>
      </c>
      <c r="I30" s="115" t="str">
        <f t="shared" si="6"/>
        <v>6. 
Ullern</v>
      </c>
      <c r="J30" s="115" t="str">
        <f t="shared" si="6"/>
        <v>7. 
Vestre Aker</v>
      </c>
      <c r="K30" s="115" t="str">
        <f t="shared" si="6"/>
        <v>8. 
Nordre Aker</v>
      </c>
      <c r="L30" s="115" t="str">
        <f t="shared" si="6"/>
        <v>9. 
Bjerke</v>
      </c>
      <c r="M30" s="115" t="str">
        <f t="shared" si="6"/>
        <v>10. 
Grorud</v>
      </c>
      <c r="N30" s="115" t="str">
        <f t="shared" si="6"/>
        <v>11. 
Stovner</v>
      </c>
      <c r="O30" s="115" t="str">
        <f t="shared" si="6"/>
        <v>12. 
Alna</v>
      </c>
      <c r="P30" s="115" t="str">
        <f t="shared" si="6"/>
        <v>13. 
Østensjø</v>
      </c>
      <c r="Q30" s="115" t="str">
        <f t="shared" si="6"/>
        <v>14.
Nordstrand</v>
      </c>
      <c r="R30" s="115" t="str">
        <f t="shared" si="6"/>
        <v>15. 
Søndre Nordstrand</v>
      </c>
      <c r="S30" s="115" t="str">
        <f t="shared" si="6"/>
        <v>Sum</v>
      </c>
    </row>
    <row r="31" spans="1:16349" x14ac:dyDescent="0.25">
      <c r="A31" s="234"/>
      <c r="B31" s="234"/>
      <c r="C31" s="234"/>
      <c r="D31" s="33"/>
      <c r="E31" s="34"/>
      <c r="F31" s="34"/>
      <c r="G31" s="34"/>
      <c r="H31" s="33"/>
      <c r="I31" s="33"/>
      <c r="J31" s="33"/>
      <c r="K31" s="33"/>
      <c r="L31" s="33"/>
      <c r="M31" s="33"/>
      <c r="N31" s="33"/>
      <c r="O31" s="33"/>
      <c r="P31" s="33"/>
      <c r="Q31" s="33"/>
      <c r="R31" s="33"/>
      <c r="S31" s="33"/>
    </row>
    <row r="32" spans="1:16349" x14ac:dyDescent="0.25">
      <c r="A32" s="236" t="s">
        <v>118</v>
      </c>
      <c r="B32" s="236" t="s">
        <v>119</v>
      </c>
      <c r="C32" s="44" t="s">
        <v>30</v>
      </c>
      <c r="D32" s="89">
        <f>SUM(D33:D38)</f>
        <v>447</v>
      </c>
      <c r="E32" s="89">
        <f t="shared" ref="E32:R32" si="7">SUM(E33:E38)</f>
        <v>384</v>
      </c>
      <c r="F32" s="89">
        <f t="shared" si="7"/>
        <v>430</v>
      </c>
      <c r="G32" s="89">
        <f t="shared" si="7"/>
        <v>532</v>
      </c>
      <c r="H32" s="89">
        <f t="shared" si="7"/>
        <v>496</v>
      </c>
      <c r="I32" s="89">
        <f t="shared" si="7"/>
        <v>313</v>
      </c>
      <c r="J32" s="89">
        <f t="shared" si="7"/>
        <v>537</v>
      </c>
      <c r="K32" s="89">
        <f t="shared" si="7"/>
        <v>881</v>
      </c>
      <c r="L32" s="89">
        <f t="shared" si="7"/>
        <v>259</v>
      </c>
      <c r="M32" s="89">
        <f t="shared" si="7"/>
        <v>15</v>
      </c>
      <c r="N32" s="89">
        <f t="shared" si="7"/>
        <v>63</v>
      </c>
      <c r="O32" s="89">
        <f t="shared" si="7"/>
        <v>349</v>
      </c>
      <c r="P32" s="89">
        <f t="shared" si="7"/>
        <v>245</v>
      </c>
      <c r="Q32" s="89">
        <f t="shared" si="7"/>
        <v>353</v>
      </c>
      <c r="R32" s="89">
        <f t="shared" si="7"/>
        <v>275</v>
      </c>
      <c r="S32" s="89">
        <f>SUM(D32:R32)</f>
        <v>5579</v>
      </c>
    </row>
    <row r="33" spans="1:21" x14ac:dyDescent="0.25">
      <c r="A33" s="234"/>
      <c r="B33" s="234" t="s">
        <v>105</v>
      </c>
      <c r="C33" s="38">
        <v>0.13333333333333333</v>
      </c>
      <c r="D33" s="338">
        <v>0</v>
      </c>
      <c r="E33" s="338">
        <v>0</v>
      </c>
      <c r="F33" s="338">
        <v>0</v>
      </c>
      <c r="G33" s="338">
        <v>0</v>
      </c>
      <c r="H33" s="338">
        <v>0</v>
      </c>
      <c r="I33" s="338">
        <v>0</v>
      </c>
      <c r="J33" s="338">
        <v>0</v>
      </c>
      <c r="K33" s="338">
        <v>0</v>
      </c>
      <c r="L33" s="338">
        <v>0</v>
      </c>
      <c r="M33" s="338">
        <v>0</v>
      </c>
      <c r="N33" s="338">
        <v>0</v>
      </c>
      <c r="O33" s="338">
        <v>0</v>
      </c>
      <c r="P33" s="338">
        <v>0</v>
      </c>
      <c r="Q33" s="338">
        <v>0</v>
      </c>
      <c r="R33" s="338">
        <v>0</v>
      </c>
      <c r="S33" s="87">
        <f>SUM(D33:R33)</f>
        <v>0</v>
      </c>
      <c r="U33" s="337"/>
    </row>
    <row r="34" spans="1:21" x14ac:dyDescent="0.25">
      <c r="A34" s="234"/>
      <c r="B34" s="234" t="s">
        <v>106</v>
      </c>
      <c r="C34" s="38">
        <v>0.28888888888888886</v>
      </c>
      <c r="D34" s="338">
        <v>0</v>
      </c>
      <c r="E34" s="338">
        <v>0</v>
      </c>
      <c r="F34" s="338">
        <v>0</v>
      </c>
      <c r="G34" s="338">
        <v>0</v>
      </c>
      <c r="H34" s="338">
        <v>0</v>
      </c>
      <c r="I34" s="338">
        <v>0</v>
      </c>
      <c r="J34" s="338">
        <v>0</v>
      </c>
      <c r="K34" s="338">
        <v>0</v>
      </c>
      <c r="L34" s="338">
        <v>0</v>
      </c>
      <c r="M34" s="338">
        <v>0</v>
      </c>
      <c r="N34" s="338">
        <v>0</v>
      </c>
      <c r="O34" s="338">
        <v>0</v>
      </c>
      <c r="P34" s="338">
        <v>0</v>
      </c>
      <c r="Q34" s="338">
        <v>0</v>
      </c>
      <c r="R34" s="338">
        <v>0</v>
      </c>
      <c r="S34" s="87">
        <f t="shared" ref="S34:S38" si="8">SUM(D34:R34)</f>
        <v>0</v>
      </c>
      <c r="U34" s="337"/>
    </row>
    <row r="35" spans="1:21" x14ac:dyDescent="0.25">
      <c r="A35" s="234"/>
      <c r="B35" s="234" t="s">
        <v>107</v>
      </c>
      <c r="C35" s="38">
        <v>0.46666666666666667</v>
      </c>
      <c r="D35" s="338">
        <v>0</v>
      </c>
      <c r="E35" s="338">
        <v>0</v>
      </c>
      <c r="F35" s="338">
        <v>0</v>
      </c>
      <c r="G35" s="338">
        <v>2</v>
      </c>
      <c r="H35" s="338">
        <v>0</v>
      </c>
      <c r="I35" s="338">
        <v>0</v>
      </c>
      <c r="J35" s="338">
        <v>0</v>
      </c>
      <c r="K35" s="338">
        <v>0</v>
      </c>
      <c r="L35" s="338">
        <v>0</v>
      </c>
      <c r="M35" s="338">
        <v>0</v>
      </c>
      <c r="N35" s="338">
        <v>0</v>
      </c>
      <c r="O35" s="338">
        <v>0</v>
      </c>
      <c r="P35" s="338">
        <v>0</v>
      </c>
      <c r="Q35" s="338">
        <v>0</v>
      </c>
      <c r="R35" s="338">
        <v>0</v>
      </c>
      <c r="S35" s="87">
        <f t="shared" si="8"/>
        <v>2</v>
      </c>
      <c r="U35" s="337"/>
    </row>
    <row r="36" spans="1:21" x14ac:dyDescent="0.25">
      <c r="A36" s="234"/>
      <c r="B36" s="234" t="s">
        <v>108</v>
      </c>
      <c r="C36" s="38">
        <v>0.64444444444444449</v>
      </c>
      <c r="D36" s="338">
        <v>0</v>
      </c>
      <c r="E36" s="338">
        <v>0</v>
      </c>
      <c r="F36" s="338">
        <v>0</v>
      </c>
      <c r="G36" s="338">
        <v>27</v>
      </c>
      <c r="H36" s="338">
        <v>0</v>
      </c>
      <c r="I36" s="338">
        <v>0</v>
      </c>
      <c r="J36" s="338">
        <v>0</v>
      </c>
      <c r="K36" s="338">
        <v>0</v>
      </c>
      <c r="L36" s="338">
        <v>0</v>
      </c>
      <c r="M36" s="338">
        <v>0</v>
      </c>
      <c r="N36" s="338">
        <v>0</v>
      </c>
      <c r="O36" s="338">
        <v>0</v>
      </c>
      <c r="P36" s="338">
        <v>0</v>
      </c>
      <c r="Q36" s="338">
        <v>0</v>
      </c>
      <c r="R36" s="338">
        <v>0</v>
      </c>
      <c r="S36" s="87">
        <f t="shared" si="8"/>
        <v>27</v>
      </c>
      <c r="U36" s="337"/>
    </row>
    <row r="37" spans="1:21" x14ac:dyDescent="0.25">
      <c r="A37" s="234"/>
      <c r="B37" s="234" t="s">
        <v>109</v>
      </c>
      <c r="C37" s="38">
        <v>0.82222222222222219</v>
      </c>
      <c r="D37" s="338">
        <v>0</v>
      </c>
      <c r="E37" s="338">
        <v>0</v>
      </c>
      <c r="F37" s="338">
        <v>0</v>
      </c>
      <c r="G37" s="338">
        <v>0</v>
      </c>
      <c r="H37" s="338">
        <v>0</v>
      </c>
      <c r="I37" s="338">
        <v>0</v>
      </c>
      <c r="J37" s="338">
        <v>0</v>
      </c>
      <c r="K37" s="338">
        <v>0</v>
      </c>
      <c r="L37" s="338">
        <v>2</v>
      </c>
      <c r="M37" s="338">
        <v>0</v>
      </c>
      <c r="N37" s="338">
        <v>0</v>
      </c>
      <c r="O37" s="338">
        <v>0</v>
      </c>
      <c r="P37" s="338">
        <v>0</v>
      </c>
      <c r="Q37" s="338">
        <v>0</v>
      </c>
      <c r="R37" s="338">
        <v>0</v>
      </c>
      <c r="S37" s="87">
        <f t="shared" si="8"/>
        <v>2</v>
      </c>
      <c r="U37" s="337"/>
    </row>
    <row r="38" spans="1:21" x14ac:dyDescent="0.25">
      <c r="A38" s="35"/>
      <c r="B38" s="35" t="s">
        <v>110</v>
      </c>
      <c r="C38" s="41">
        <v>1</v>
      </c>
      <c r="D38" s="338">
        <v>447</v>
      </c>
      <c r="E38" s="338">
        <v>384</v>
      </c>
      <c r="F38" s="338">
        <v>430</v>
      </c>
      <c r="G38" s="338">
        <v>503</v>
      </c>
      <c r="H38" s="338">
        <v>496</v>
      </c>
      <c r="I38" s="338">
        <v>313</v>
      </c>
      <c r="J38" s="338">
        <v>537</v>
      </c>
      <c r="K38" s="338">
        <v>881</v>
      </c>
      <c r="L38" s="338">
        <v>257</v>
      </c>
      <c r="M38" s="338">
        <v>15</v>
      </c>
      <c r="N38" s="338">
        <v>63</v>
      </c>
      <c r="O38" s="338">
        <v>349</v>
      </c>
      <c r="P38" s="338">
        <v>245</v>
      </c>
      <c r="Q38" s="338">
        <v>353</v>
      </c>
      <c r="R38" s="338">
        <v>275</v>
      </c>
      <c r="S38" s="87">
        <f t="shared" si="8"/>
        <v>5548</v>
      </c>
      <c r="U38" s="337"/>
    </row>
    <row r="39" spans="1:21" x14ac:dyDescent="0.25">
      <c r="A39" s="234"/>
      <c r="C39" s="234"/>
      <c r="D39" s="87"/>
      <c r="E39" s="87"/>
      <c r="F39" s="87"/>
      <c r="G39" s="87"/>
      <c r="H39" s="87"/>
      <c r="I39" s="87"/>
      <c r="J39" s="87"/>
      <c r="K39" s="87"/>
      <c r="L39" s="87"/>
      <c r="M39" s="87"/>
      <c r="N39" s="87"/>
      <c r="O39" s="87"/>
      <c r="P39" s="87"/>
      <c r="Q39" s="87"/>
      <c r="R39" s="87"/>
      <c r="S39" s="87"/>
    </row>
    <row r="40" spans="1:21" x14ac:dyDescent="0.25">
      <c r="A40" s="236" t="s">
        <v>111</v>
      </c>
      <c r="B40" s="236" t="s">
        <v>119</v>
      </c>
      <c r="C40" s="44" t="s">
        <v>30</v>
      </c>
      <c r="D40" s="89">
        <f>SUM(D41:D46)</f>
        <v>724</v>
      </c>
      <c r="E40" s="89">
        <f t="shared" ref="E40:R40" si="9">SUM(E41:E46)</f>
        <v>480</v>
      </c>
      <c r="F40" s="89">
        <f t="shared" si="9"/>
        <v>426</v>
      </c>
      <c r="G40" s="89">
        <f t="shared" si="9"/>
        <v>586</v>
      </c>
      <c r="H40" s="89">
        <f t="shared" si="9"/>
        <v>851</v>
      </c>
      <c r="I40" s="89">
        <f t="shared" si="9"/>
        <v>566</v>
      </c>
      <c r="J40" s="89">
        <f t="shared" si="9"/>
        <v>1151</v>
      </c>
      <c r="K40" s="89">
        <f t="shared" si="9"/>
        <v>1275</v>
      </c>
      <c r="L40" s="89">
        <f t="shared" si="9"/>
        <v>444</v>
      </c>
      <c r="M40" s="89">
        <f t="shared" si="9"/>
        <v>32</v>
      </c>
      <c r="N40" s="89">
        <f t="shared" si="9"/>
        <v>118</v>
      </c>
      <c r="O40" s="89">
        <f t="shared" si="9"/>
        <v>667</v>
      </c>
      <c r="P40" s="89">
        <f t="shared" si="9"/>
        <v>462</v>
      </c>
      <c r="Q40" s="89">
        <f t="shared" si="9"/>
        <v>738</v>
      </c>
      <c r="R40" s="89">
        <f t="shared" si="9"/>
        <v>528</v>
      </c>
      <c r="S40" s="89">
        <f>SUM(D40:R40)</f>
        <v>9048</v>
      </c>
    </row>
    <row r="41" spans="1:21" x14ac:dyDescent="0.25">
      <c r="A41" s="234"/>
      <c r="B41" s="234" t="s">
        <v>105</v>
      </c>
      <c r="C41" s="38">
        <v>0.13333333333333333</v>
      </c>
      <c r="D41" s="338">
        <v>0</v>
      </c>
      <c r="E41" s="338">
        <v>0</v>
      </c>
      <c r="F41" s="338">
        <v>0</v>
      </c>
      <c r="G41" s="338">
        <v>0</v>
      </c>
      <c r="H41" s="338">
        <v>0</v>
      </c>
      <c r="I41" s="338">
        <v>0</v>
      </c>
      <c r="J41" s="338">
        <v>0</v>
      </c>
      <c r="K41" s="338">
        <v>0</v>
      </c>
      <c r="L41" s="338">
        <v>0</v>
      </c>
      <c r="M41" s="338">
        <v>0</v>
      </c>
      <c r="N41" s="338">
        <v>0</v>
      </c>
      <c r="O41" s="338">
        <v>0</v>
      </c>
      <c r="P41" s="338">
        <v>0</v>
      </c>
      <c r="Q41" s="338">
        <v>0</v>
      </c>
      <c r="R41" s="338">
        <v>0</v>
      </c>
      <c r="S41" s="87">
        <f>SUM(D41:R41)</f>
        <v>0</v>
      </c>
      <c r="U41" s="337"/>
    </row>
    <row r="42" spans="1:21" x14ac:dyDescent="0.25">
      <c r="A42" s="234"/>
      <c r="B42" s="234" t="s">
        <v>106</v>
      </c>
      <c r="C42" s="38">
        <v>0.28888888888888886</v>
      </c>
      <c r="D42" s="338">
        <v>0</v>
      </c>
      <c r="E42" s="338">
        <v>0</v>
      </c>
      <c r="F42" s="338">
        <v>0</v>
      </c>
      <c r="G42" s="338">
        <v>0</v>
      </c>
      <c r="H42" s="338">
        <v>0</v>
      </c>
      <c r="I42" s="338">
        <v>0</v>
      </c>
      <c r="J42" s="338">
        <v>0</v>
      </c>
      <c r="K42" s="338">
        <v>0</v>
      </c>
      <c r="L42" s="338">
        <v>0</v>
      </c>
      <c r="M42" s="338">
        <v>0</v>
      </c>
      <c r="N42" s="338">
        <v>0</v>
      </c>
      <c r="O42" s="338">
        <v>0</v>
      </c>
      <c r="P42" s="338">
        <v>0</v>
      </c>
      <c r="Q42" s="338">
        <v>0</v>
      </c>
      <c r="R42" s="338">
        <v>0</v>
      </c>
      <c r="S42" s="87">
        <f t="shared" ref="S42:S46" si="10">SUM(D42:R42)</f>
        <v>0</v>
      </c>
      <c r="U42" s="337"/>
    </row>
    <row r="43" spans="1:21" x14ac:dyDescent="0.25">
      <c r="A43" s="234"/>
      <c r="B43" s="234" t="s">
        <v>107</v>
      </c>
      <c r="C43" s="38">
        <v>0.46666666666666667</v>
      </c>
      <c r="D43" s="338">
        <v>0</v>
      </c>
      <c r="E43" s="338">
        <v>0</v>
      </c>
      <c r="F43" s="338">
        <v>0</v>
      </c>
      <c r="G43" s="338">
        <v>0</v>
      </c>
      <c r="H43" s="338">
        <v>0</v>
      </c>
      <c r="I43" s="338">
        <v>0</v>
      </c>
      <c r="J43" s="338">
        <v>0</v>
      </c>
      <c r="K43" s="338">
        <v>0</v>
      </c>
      <c r="L43" s="338">
        <v>0</v>
      </c>
      <c r="M43" s="338">
        <v>0</v>
      </c>
      <c r="N43" s="338">
        <v>0</v>
      </c>
      <c r="O43" s="338">
        <v>0</v>
      </c>
      <c r="P43" s="338">
        <v>0</v>
      </c>
      <c r="Q43" s="338">
        <v>0</v>
      </c>
      <c r="R43" s="338">
        <v>0</v>
      </c>
      <c r="S43" s="87">
        <f t="shared" si="10"/>
        <v>0</v>
      </c>
      <c r="U43" s="337"/>
    </row>
    <row r="44" spans="1:21" x14ac:dyDescent="0.25">
      <c r="A44" s="234"/>
      <c r="B44" s="234" t="s">
        <v>108</v>
      </c>
      <c r="C44" s="38">
        <v>0.64444444444444449</v>
      </c>
      <c r="D44" s="338">
        <v>0</v>
      </c>
      <c r="E44" s="338">
        <v>0</v>
      </c>
      <c r="F44" s="338">
        <v>0</v>
      </c>
      <c r="G44" s="338">
        <v>8</v>
      </c>
      <c r="H44" s="338">
        <v>0</v>
      </c>
      <c r="I44" s="338">
        <v>0</v>
      </c>
      <c r="J44" s="338">
        <v>0</v>
      </c>
      <c r="K44" s="338">
        <v>0</v>
      </c>
      <c r="L44" s="338">
        <v>0</v>
      </c>
      <c r="M44" s="338">
        <v>0</v>
      </c>
      <c r="N44" s="338">
        <v>0</v>
      </c>
      <c r="O44" s="338">
        <v>0</v>
      </c>
      <c r="P44" s="338">
        <v>0</v>
      </c>
      <c r="Q44" s="338">
        <v>0</v>
      </c>
      <c r="R44" s="338">
        <v>0</v>
      </c>
      <c r="S44" s="87">
        <f t="shared" si="10"/>
        <v>8</v>
      </c>
      <c r="U44" s="337"/>
    </row>
    <row r="45" spans="1:21" x14ac:dyDescent="0.25">
      <c r="A45" s="234"/>
      <c r="B45" s="234" t="s">
        <v>109</v>
      </c>
      <c r="C45" s="38">
        <v>0.82222222222222219</v>
      </c>
      <c r="D45" s="338">
        <v>0</v>
      </c>
      <c r="E45" s="338">
        <v>0</v>
      </c>
      <c r="F45" s="338">
        <v>0</v>
      </c>
      <c r="G45" s="338">
        <v>0</v>
      </c>
      <c r="H45" s="338">
        <v>41</v>
      </c>
      <c r="I45" s="338">
        <v>0</v>
      </c>
      <c r="J45" s="338">
        <v>0</v>
      </c>
      <c r="K45" s="338">
        <v>0</v>
      </c>
      <c r="L45" s="338">
        <v>2</v>
      </c>
      <c r="M45" s="338">
        <v>0</v>
      </c>
      <c r="N45" s="338">
        <v>0</v>
      </c>
      <c r="O45" s="338">
        <v>0</v>
      </c>
      <c r="P45" s="338">
        <v>0</v>
      </c>
      <c r="Q45" s="338">
        <v>0</v>
      </c>
      <c r="R45" s="338">
        <v>0</v>
      </c>
      <c r="S45" s="87">
        <f t="shared" si="10"/>
        <v>43</v>
      </c>
      <c r="U45" s="337"/>
    </row>
    <row r="46" spans="1:21" x14ac:dyDescent="0.25">
      <c r="A46" s="35"/>
      <c r="B46" s="35" t="s">
        <v>110</v>
      </c>
      <c r="C46" s="41">
        <v>1</v>
      </c>
      <c r="D46" s="338">
        <v>724</v>
      </c>
      <c r="E46" s="338">
        <v>480</v>
      </c>
      <c r="F46" s="338">
        <v>426</v>
      </c>
      <c r="G46" s="338">
        <v>578</v>
      </c>
      <c r="H46" s="338">
        <v>810</v>
      </c>
      <c r="I46" s="338">
        <v>566</v>
      </c>
      <c r="J46" s="338">
        <v>1151</v>
      </c>
      <c r="K46" s="338">
        <v>1275</v>
      </c>
      <c r="L46" s="338">
        <v>442</v>
      </c>
      <c r="M46" s="338">
        <v>32</v>
      </c>
      <c r="N46" s="338">
        <v>118</v>
      </c>
      <c r="O46" s="338">
        <v>667</v>
      </c>
      <c r="P46" s="338">
        <v>462</v>
      </c>
      <c r="Q46" s="338">
        <v>738</v>
      </c>
      <c r="R46" s="338">
        <v>528</v>
      </c>
      <c r="S46" s="87">
        <f t="shared" si="10"/>
        <v>8997</v>
      </c>
      <c r="U46" s="337"/>
    </row>
    <row r="47" spans="1:21" x14ac:dyDescent="0.25">
      <c r="A47" s="234"/>
      <c r="B47" s="234"/>
      <c r="C47" s="38"/>
      <c r="D47" s="87"/>
      <c r="E47" s="87"/>
      <c r="F47" s="87"/>
      <c r="G47" s="87"/>
      <c r="H47" s="87"/>
      <c r="I47" s="87"/>
      <c r="J47" s="87"/>
      <c r="K47" s="87"/>
      <c r="L47" s="87"/>
      <c r="M47" s="87"/>
      <c r="N47" s="87"/>
      <c r="O47" s="87"/>
      <c r="P47" s="87"/>
      <c r="Q47" s="87"/>
      <c r="R47" s="87"/>
      <c r="S47" s="87"/>
    </row>
    <row r="48" spans="1:21" x14ac:dyDescent="0.25">
      <c r="A48" s="42"/>
      <c r="B48" s="42"/>
      <c r="C48" s="46"/>
      <c r="D48" s="88"/>
      <c r="E48" s="88"/>
      <c r="F48" s="88"/>
      <c r="G48" s="88"/>
      <c r="H48" s="88"/>
      <c r="I48" s="88"/>
      <c r="J48" s="88"/>
      <c r="K48" s="88"/>
      <c r="L48" s="88"/>
      <c r="M48" s="88"/>
      <c r="N48" s="88"/>
      <c r="O48" s="88"/>
      <c r="P48" s="88"/>
      <c r="Q48" s="88"/>
      <c r="R48" s="88"/>
      <c r="S48" s="88"/>
    </row>
    <row r="49" spans="1:16349" x14ac:dyDescent="0.25">
      <c r="A49" s="47" t="s">
        <v>118</v>
      </c>
      <c r="B49" s="47" t="s">
        <v>115</v>
      </c>
      <c r="C49" s="48" t="s">
        <v>30</v>
      </c>
      <c r="D49" s="91">
        <f>SUMPRODUCT($C$33:$C$38,D33:D38)</f>
        <v>447</v>
      </c>
      <c r="E49" s="91">
        <f t="shared" ref="E49:R49" si="11">SUMPRODUCT($C$33:$C$38,E33:E38)</f>
        <v>384</v>
      </c>
      <c r="F49" s="91">
        <f t="shared" si="11"/>
        <v>430</v>
      </c>
      <c r="G49" s="91">
        <f t="shared" si="11"/>
        <v>521.33333333333337</v>
      </c>
      <c r="H49" s="91">
        <f t="shared" si="11"/>
        <v>496</v>
      </c>
      <c r="I49" s="91">
        <f t="shared" si="11"/>
        <v>313</v>
      </c>
      <c r="J49" s="91">
        <f t="shared" si="11"/>
        <v>537</v>
      </c>
      <c r="K49" s="91">
        <f t="shared" si="11"/>
        <v>881</v>
      </c>
      <c r="L49" s="91">
        <f t="shared" si="11"/>
        <v>258.64444444444445</v>
      </c>
      <c r="M49" s="91">
        <f t="shared" si="11"/>
        <v>15</v>
      </c>
      <c r="N49" s="91">
        <f t="shared" si="11"/>
        <v>63</v>
      </c>
      <c r="O49" s="91">
        <f t="shared" si="11"/>
        <v>349</v>
      </c>
      <c r="P49" s="91">
        <f t="shared" si="11"/>
        <v>245</v>
      </c>
      <c r="Q49" s="91">
        <f t="shared" si="11"/>
        <v>353</v>
      </c>
      <c r="R49" s="91">
        <f t="shared" si="11"/>
        <v>275</v>
      </c>
      <c r="S49" s="91">
        <f>SUM(D49:R49)</f>
        <v>5567.9777777777781</v>
      </c>
    </row>
    <row r="50" spans="1:16349" ht="15.75" thickBot="1" x14ac:dyDescent="0.3">
      <c r="A50" s="40" t="s">
        <v>111</v>
      </c>
      <c r="B50" s="40" t="s">
        <v>115</v>
      </c>
      <c r="C50" s="49" t="s">
        <v>30</v>
      </c>
      <c r="D50" s="86">
        <f>SUMPRODUCT($C$41:$C$46,D41:D46)</f>
        <v>724</v>
      </c>
      <c r="E50" s="86">
        <f t="shared" ref="E50:R50" si="12">SUMPRODUCT($C$41:$C$46,E41:E46)</f>
        <v>480</v>
      </c>
      <c r="F50" s="86">
        <f t="shared" si="12"/>
        <v>426</v>
      </c>
      <c r="G50" s="86">
        <f t="shared" si="12"/>
        <v>583.15555555555557</v>
      </c>
      <c r="H50" s="86">
        <f t="shared" si="12"/>
        <v>843.71111111111111</v>
      </c>
      <c r="I50" s="86">
        <f t="shared" si="12"/>
        <v>566</v>
      </c>
      <c r="J50" s="86">
        <f t="shared" si="12"/>
        <v>1151</v>
      </c>
      <c r="K50" s="86">
        <f t="shared" si="12"/>
        <v>1275</v>
      </c>
      <c r="L50" s="86">
        <f t="shared" si="12"/>
        <v>443.64444444444445</v>
      </c>
      <c r="M50" s="86">
        <f t="shared" si="12"/>
        <v>32</v>
      </c>
      <c r="N50" s="86">
        <f t="shared" si="12"/>
        <v>118</v>
      </c>
      <c r="O50" s="86">
        <f t="shared" si="12"/>
        <v>667</v>
      </c>
      <c r="P50" s="86">
        <f t="shared" si="12"/>
        <v>462</v>
      </c>
      <c r="Q50" s="86">
        <f t="shared" si="12"/>
        <v>738</v>
      </c>
      <c r="R50" s="86">
        <f t="shared" si="12"/>
        <v>528</v>
      </c>
      <c r="S50" s="86">
        <f>SUM(D50:R50)</f>
        <v>9037.5111111111109</v>
      </c>
    </row>
    <row r="51" spans="1:16349" x14ac:dyDescent="0.25">
      <c r="A51" s="146" t="s">
        <v>184</v>
      </c>
      <c r="B51" s="234"/>
      <c r="C51" s="38"/>
      <c r="D51" s="234"/>
      <c r="E51" s="234"/>
      <c r="F51" s="234"/>
      <c r="G51" s="234"/>
      <c r="H51" s="234"/>
      <c r="I51" s="234"/>
      <c r="J51" s="234"/>
      <c r="K51" s="234"/>
      <c r="L51" s="234"/>
      <c r="M51" s="234"/>
      <c r="N51" s="234"/>
      <c r="O51" s="234"/>
      <c r="P51" s="234"/>
      <c r="Q51" s="234"/>
      <c r="R51" s="234"/>
      <c r="S51" s="234"/>
    </row>
    <row r="52" spans="1:16349" x14ac:dyDescent="0.25">
      <c r="A52" s="234"/>
      <c r="B52" s="234"/>
      <c r="C52" s="234"/>
      <c r="D52" s="234"/>
      <c r="E52" s="234"/>
      <c r="F52" s="234"/>
      <c r="G52" s="234"/>
      <c r="H52" s="234"/>
      <c r="I52" s="234"/>
      <c r="J52" s="234"/>
      <c r="K52" s="234"/>
      <c r="L52" s="234"/>
      <c r="M52" s="234"/>
      <c r="N52" s="234"/>
      <c r="O52" s="234"/>
      <c r="P52" s="234"/>
      <c r="Q52" s="234"/>
      <c r="R52" s="234"/>
      <c r="S52" s="234"/>
    </row>
    <row r="53" spans="1:16349" ht="42.75" customHeight="1" x14ac:dyDescent="0.25">
      <c r="A53" s="235" t="s">
        <v>243</v>
      </c>
      <c r="B53" s="234"/>
      <c r="C53" s="234"/>
      <c r="D53" s="234"/>
      <c r="E53" s="234"/>
      <c r="F53" s="234"/>
      <c r="G53" s="234"/>
      <c r="H53" s="234"/>
      <c r="I53" s="234"/>
      <c r="J53" s="234"/>
      <c r="K53" s="234"/>
      <c r="L53" s="234"/>
      <c r="M53" s="234"/>
      <c r="N53" s="234"/>
      <c r="O53" s="234"/>
      <c r="P53" s="234"/>
      <c r="Q53" s="234"/>
      <c r="R53" s="234"/>
      <c r="S53" s="234"/>
      <c r="U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26"/>
      <c r="JH53" s="26"/>
      <c r="JI53" s="26"/>
      <c r="JJ53" s="26"/>
      <c r="JK53" s="26"/>
      <c r="JL53" s="26"/>
      <c r="JM53" s="26"/>
      <c r="JN53" s="26"/>
      <c r="JO53" s="26"/>
      <c r="JP53" s="26"/>
      <c r="JQ53" s="26"/>
      <c r="JR53" s="26"/>
      <c r="JS53" s="26"/>
      <c r="JT53" s="26"/>
      <c r="JU53" s="26"/>
      <c r="JV53" s="26"/>
      <c r="JW53" s="26"/>
      <c r="JX53" s="26"/>
      <c r="JY53" s="26"/>
      <c r="JZ53" s="26"/>
      <c r="KA53" s="26"/>
      <c r="KB53" s="26"/>
      <c r="KC53" s="26"/>
      <c r="KD53" s="26"/>
      <c r="KE53" s="26"/>
      <c r="KF53" s="26"/>
      <c r="KG53" s="26"/>
      <c r="KH53" s="26"/>
      <c r="KI53" s="26"/>
      <c r="KJ53" s="26"/>
      <c r="KK53" s="26"/>
      <c r="KL53" s="26"/>
      <c r="KM53" s="26"/>
      <c r="KN53" s="26"/>
      <c r="KO53" s="26"/>
      <c r="KP53" s="26"/>
      <c r="KQ53" s="26"/>
      <c r="KR53" s="26"/>
      <c r="KS53" s="26"/>
      <c r="KT53" s="26"/>
      <c r="KU53" s="26"/>
      <c r="KV53" s="26"/>
      <c r="KW53" s="26"/>
      <c r="KX53" s="26"/>
      <c r="KY53" s="26"/>
      <c r="KZ53" s="26"/>
      <c r="LA53" s="26"/>
      <c r="LB53" s="26"/>
      <c r="LC53" s="26"/>
      <c r="LD53" s="26"/>
      <c r="LE53" s="26"/>
      <c r="LF53" s="26"/>
      <c r="LG53" s="26"/>
      <c r="LH53" s="26"/>
      <c r="LI53" s="26"/>
      <c r="LJ53" s="26"/>
      <c r="LK53" s="26"/>
      <c r="LL53" s="26"/>
      <c r="LM53" s="26"/>
      <c r="LN53" s="26"/>
      <c r="LO53" s="26"/>
      <c r="LP53" s="26"/>
      <c r="LQ53" s="26"/>
      <c r="LR53" s="26"/>
      <c r="LS53" s="26"/>
      <c r="LT53" s="26"/>
      <c r="LU53" s="26"/>
      <c r="LV53" s="26"/>
      <c r="LW53" s="26"/>
      <c r="LX53" s="26"/>
      <c r="LY53" s="26"/>
      <c r="LZ53" s="26"/>
      <c r="MA53" s="26"/>
      <c r="MB53" s="26"/>
      <c r="MC53" s="26"/>
      <c r="MD53" s="26"/>
      <c r="ME53" s="26"/>
      <c r="MF53" s="26"/>
      <c r="MG53" s="26"/>
      <c r="MH53" s="26"/>
      <c r="MI53" s="26"/>
      <c r="MJ53" s="26"/>
      <c r="MK53" s="26"/>
      <c r="ML53" s="26"/>
      <c r="MM53" s="26"/>
      <c r="MN53" s="26"/>
      <c r="MO53" s="26"/>
      <c r="MP53" s="26"/>
      <c r="MQ53" s="26"/>
      <c r="MR53" s="26"/>
      <c r="MS53" s="26"/>
      <c r="MT53" s="26"/>
      <c r="MU53" s="26"/>
      <c r="MV53" s="26"/>
      <c r="MW53" s="26"/>
      <c r="MX53" s="26"/>
      <c r="MY53" s="26"/>
      <c r="MZ53" s="26"/>
      <c r="NA53" s="26"/>
      <c r="NB53" s="26"/>
      <c r="NC53" s="26"/>
      <c r="ND53" s="26"/>
      <c r="NE53" s="26"/>
      <c r="NF53" s="26"/>
      <c r="NG53" s="26"/>
      <c r="NH53" s="26"/>
      <c r="NI53" s="26"/>
      <c r="NJ53" s="26"/>
      <c r="NK53" s="26"/>
      <c r="NL53" s="26"/>
      <c r="NM53" s="26"/>
      <c r="NN53" s="26"/>
      <c r="NO53" s="26"/>
      <c r="NP53" s="26"/>
      <c r="NQ53" s="26"/>
      <c r="NR53" s="26"/>
      <c r="NS53" s="26"/>
      <c r="NT53" s="26"/>
      <c r="NU53" s="26"/>
      <c r="NV53" s="26"/>
      <c r="NW53" s="26"/>
      <c r="NX53" s="26"/>
      <c r="NY53" s="26"/>
      <c r="NZ53" s="26"/>
      <c r="OA53" s="26"/>
      <c r="OB53" s="26"/>
      <c r="OC53" s="26"/>
      <c r="OD53" s="26"/>
      <c r="OE53" s="26"/>
      <c r="OF53" s="26"/>
      <c r="OG53" s="26"/>
      <c r="OH53" s="26"/>
      <c r="OI53" s="26"/>
      <c r="OJ53" s="26"/>
      <c r="OK53" s="26"/>
      <c r="OL53" s="26"/>
      <c r="OM53" s="26"/>
      <c r="ON53" s="26"/>
      <c r="OO53" s="26"/>
      <c r="OP53" s="26"/>
      <c r="OQ53" s="26"/>
      <c r="OR53" s="26"/>
      <c r="OS53" s="26"/>
      <c r="OT53" s="26"/>
      <c r="OU53" s="26"/>
      <c r="OV53" s="26"/>
      <c r="OW53" s="26"/>
      <c r="OX53" s="26"/>
      <c r="OY53" s="26"/>
      <c r="OZ53" s="26"/>
      <c r="PA53" s="26"/>
      <c r="PB53" s="26"/>
      <c r="PC53" s="26"/>
      <c r="PD53" s="26"/>
      <c r="PE53" s="26"/>
      <c r="PF53" s="26"/>
      <c r="PG53" s="26"/>
      <c r="PH53" s="26"/>
      <c r="PI53" s="26"/>
      <c r="PJ53" s="26"/>
      <c r="PK53" s="26"/>
      <c r="PL53" s="26"/>
      <c r="PM53" s="26"/>
      <c r="PN53" s="26"/>
      <c r="PO53" s="26"/>
      <c r="PP53" s="26"/>
      <c r="PQ53" s="26"/>
      <c r="PR53" s="26"/>
      <c r="PS53" s="26"/>
      <c r="PT53" s="26"/>
      <c r="PU53" s="26"/>
      <c r="PV53" s="26"/>
      <c r="PW53" s="26"/>
      <c r="PX53" s="26"/>
      <c r="PY53" s="26"/>
      <c r="PZ53" s="26"/>
      <c r="QA53" s="26"/>
      <c r="QB53" s="26"/>
      <c r="QC53" s="26"/>
      <c r="QD53" s="26"/>
      <c r="QE53" s="26"/>
      <c r="QF53" s="26"/>
      <c r="QG53" s="26"/>
      <c r="QH53" s="26"/>
      <c r="QI53" s="26"/>
      <c r="QJ53" s="26"/>
      <c r="QK53" s="26"/>
      <c r="QL53" s="26"/>
      <c r="QM53" s="26"/>
      <c r="QN53" s="26"/>
      <c r="QO53" s="26"/>
      <c r="QP53" s="26"/>
      <c r="QQ53" s="26"/>
      <c r="QR53" s="26"/>
      <c r="QS53" s="26"/>
      <c r="QT53" s="26"/>
      <c r="QU53" s="26"/>
      <c r="QV53" s="26"/>
      <c r="QW53" s="26"/>
      <c r="QX53" s="26"/>
      <c r="QY53" s="26"/>
      <c r="QZ53" s="26"/>
      <c r="RA53" s="26"/>
      <c r="RB53" s="26"/>
      <c r="RC53" s="26"/>
      <c r="RD53" s="26"/>
      <c r="RE53" s="26"/>
      <c r="RF53" s="26"/>
      <c r="RG53" s="26"/>
      <c r="RH53" s="26"/>
      <c r="RI53" s="26"/>
      <c r="RJ53" s="26"/>
      <c r="RK53" s="26"/>
      <c r="RL53" s="26"/>
      <c r="RM53" s="26"/>
      <c r="RN53" s="26"/>
      <c r="RO53" s="26"/>
      <c r="RP53" s="26"/>
      <c r="RQ53" s="26"/>
      <c r="RR53" s="26"/>
      <c r="RS53" s="26"/>
      <c r="RT53" s="26"/>
      <c r="RU53" s="26"/>
      <c r="RV53" s="26"/>
      <c r="RW53" s="26"/>
      <c r="RX53" s="26"/>
      <c r="RY53" s="26"/>
      <c r="RZ53" s="26"/>
      <c r="SA53" s="26"/>
      <c r="SB53" s="26"/>
      <c r="SC53" s="26"/>
      <c r="SD53" s="26"/>
      <c r="SE53" s="26"/>
      <c r="SF53" s="26"/>
      <c r="SG53" s="26"/>
      <c r="SH53" s="26"/>
      <c r="SI53" s="26"/>
      <c r="SJ53" s="26"/>
      <c r="SK53" s="26"/>
      <c r="SL53" s="26"/>
      <c r="SM53" s="26"/>
      <c r="SN53" s="26"/>
      <c r="SO53" s="26"/>
      <c r="SP53" s="26"/>
      <c r="SQ53" s="26"/>
      <c r="SR53" s="26"/>
      <c r="SS53" s="26"/>
      <c r="ST53" s="26"/>
      <c r="SU53" s="26"/>
      <c r="SV53" s="26"/>
      <c r="SW53" s="26"/>
      <c r="SX53" s="26"/>
      <c r="SY53" s="26"/>
      <c r="SZ53" s="26"/>
      <c r="TA53" s="26"/>
      <c r="TB53" s="26"/>
      <c r="TC53" s="26"/>
      <c r="TD53" s="26"/>
      <c r="TE53" s="26"/>
      <c r="TF53" s="26"/>
      <c r="TG53" s="26"/>
      <c r="TH53" s="26"/>
      <c r="TI53" s="26"/>
      <c r="TJ53" s="26"/>
      <c r="TK53" s="26"/>
      <c r="TL53" s="26"/>
      <c r="TM53" s="26"/>
      <c r="TN53" s="26"/>
      <c r="TO53" s="26"/>
      <c r="TP53" s="26"/>
      <c r="TQ53" s="26"/>
      <c r="TR53" s="26"/>
      <c r="TS53" s="26"/>
      <c r="TT53" s="26"/>
      <c r="TU53" s="26"/>
      <c r="TV53" s="26"/>
      <c r="TW53" s="26"/>
      <c r="TX53" s="26"/>
      <c r="TY53" s="26"/>
      <c r="TZ53" s="26"/>
      <c r="UA53" s="26"/>
      <c r="UB53" s="26"/>
      <c r="UC53" s="26"/>
      <c r="UD53" s="26"/>
      <c r="UE53" s="26"/>
      <c r="UF53" s="26"/>
      <c r="UG53" s="26"/>
      <c r="UH53" s="26"/>
      <c r="UI53" s="26"/>
      <c r="UJ53" s="26"/>
      <c r="UK53" s="26"/>
      <c r="UL53" s="26"/>
      <c r="UM53" s="26"/>
      <c r="UN53" s="26"/>
      <c r="UO53" s="26"/>
      <c r="UP53" s="26"/>
      <c r="UQ53" s="26"/>
      <c r="UR53" s="26"/>
      <c r="US53" s="26"/>
      <c r="UT53" s="26"/>
      <c r="UU53" s="26"/>
      <c r="UV53" s="26"/>
      <c r="UW53" s="26"/>
      <c r="UX53" s="26"/>
      <c r="UY53" s="26"/>
      <c r="UZ53" s="26"/>
      <c r="VA53" s="26"/>
      <c r="VB53" s="26"/>
      <c r="VC53" s="26"/>
      <c r="VD53" s="26"/>
      <c r="VE53" s="26"/>
      <c r="VF53" s="26"/>
      <c r="VG53" s="26"/>
      <c r="VH53" s="26"/>
      <c r="VI53" s="26"/>
      <c r="VJ53" s="26"/>
      <c r="VK53" s="26"/>
      <c r="VL53" s="26"/>
      <c r="VM53" s="26"/>
      <c r="VN53" s="26"/>
      <c r="VO53" s="26"/>
      <c r="VP53" s="26"/>
      <c r="VQ53" s="26"/>
      <c r="VR53" s="26"/>
      <c r="VS53" s="26"/>
      <c r="VT53" s="26"/>
      <c r="VU53" s="26"/>
      <c r="VV53" s="26"/>
      <c r="VW53" s="26"/>
      <c r="VX53" s="26"/>
      <c r="VY53" s="26"/>
      <c r="VZ53" s="26"/>
      <c r="WA53" s="26"/>
      <c r="WB53" s="26"/>
      <c r="WC53" s="26"/>
      <c r="WD53" s="26"/>
      <c r="WE53" s="26"/>
      <c r="WF53" s="26"/>
      <c r="WG53" s="26"/>
      <c r="WH53" s="26"/>
      <c r="WI53" s="26"/>
      <c r="WJ53" s="26"/>
      <c r="WK53" s="26"/>
      <c r="WL53" s="26"/>
      <c r="WM53" s="26"/>
      <c r="WN53" s="26"/>
      <c r="WO53" s="26"/>
      <c r="WP53" s="26"/>
      <c r="WQ53" s="26"/>
      <c r="WR53" s="26"/>
      <c r="WS53" s="26"/>
      <c r="WT53" s="26"/>
      <c r="WU53" s="26"/>
      <c r="WV53" s="26"/>
      <c r="WW53" s="26"/>
      <c r="WX53" s="26"/>
      <c r="WY53" s="26"/>
      <c r="WZ53" s="26"/>
      <c r="XA53" s="26"/>
      <c r="XB53" s="26"/>
      <c r="XC53" s="26"/>
      <c r="XD53" s="26"/>
      <c r="XE53" s="26"/>
      <c r="XF53" s="26"/>
      <c r="XG53" s="26"/>
      <c r="XH53" s="26"/>
      <c r="XI53" s="26"/>
      <c r="XJ53" s="26"/>
      <c r="XK53" s="26"/>
      <c r="XL53" s="26"/>
      <c r="XM53" s="26"/>
      <c r="XN53" s="26"/>
      <c r="XO53" s="26"/>
      <c r="XP53" s="26"/>
      <c r="XQ53" s="26"/>
      <c r="XR53" s="26"/>
      <c r="XS53" s="26"/>
      <c r="XT53" s="26"/>
      <c r="XU53" s="26"/>
      <c r="XV53" s="26"/>
      <c r="XW53" s="26"/>
      <c r="XX53" s="26"/>
      <c r="XY53" s="26"/>
      <c r="XZ53" s="26"/>
      <c r="YA53" s="26"/>
      <c r="YB53" s="26"/>
      <c r="YC53" s="26"/>
      <c r="YD53" s="26"/>
      <c r="YE53" s="26"/>
      <c r="YF53" s="26"/>
      <c r="YG53" s="26"/>
      <c r="YH53" s="26"/>
      <c r="YI53" s="26"/>
      <c r="YJ53" s="26"/>
      <c r="YK53" s="26"/>
      <c r="YL53" s="26"/>
      <c r="YM53" s="26"/>
      <c r="YN53" s="26"/>
      <c r="YO53" s="26"/>
      <c r="YP53" s="26"/>
      <c r="YQ53" s="26"/>
      <c r="YR53" s="26"/>
      <c r="YS53" s="26"/>
      <c r="YT53" s="26"/>
      <c r="YU53" s="26"/>
      <c r="YV53" s="26"/>
      <c r="YW53" s="26"/>
      <c r="YX53" s="26"/>
      <c r="YY53" s="26"/>
      <c r="YZ53" s="26"/>
      <c r="ZA53" s="26"/>
      <c r="ZB53" s="26"/>
      <c r="ZC53" s="26"/>
      <c r="ZD53" s="26"/>
      <c r="ZE53" s="26"/>
      <c r="ZF53" s="26"/>
      <c r="ZG53" s="26"/>
      <c r="ZH53" s="26"/>
      <c r="ZI53" s="26"/>
      <c r="ZJ53" s="26"/>
      <c r="ZK53" s="26"/>
      <c r="ZL53" s="26"/>
      <c r="ZM53" s="26"/>
      <c r="ZN53" s="26"/>
      <c r="ZO53" s="26"/>
      <c r="ZP53" s="26"/>
      <c r="ZQ53" s="26"/>
      <c r="ZR53" s="26"/>
      <c r="ZS53" s="26"/>
      <c r="ZT53" s="26"/>
      <c r="ZU53" s="26"/>
      <c r="ZV53" s="26"/>
      <c r="ZW53" s="26"/>
      <c r="ZX53" s="26"/>
      <c r="ZY53" s="26"/>
      <c r="ZZ53" s="26"/>
      <c r="AAA53" s="26"/>
      <c r="AAB53" s="26"/>
      <c r="AAC53" s="26"/>
      <c r="AAD53" s="26"/>
      <c r="AAE53" s="26"/>
      <c r="AAF53" s="26"/>
      <c r="AAG53" s="26"/>
      <c r="AAH53" s="26"/>
      <c r="AAI53" s="26"/>
      <c r="AAJ53" s="26"/>
      <c r="AAK53" s="26"/>
      <c r="AAL53" s="26"/>
      <c r="AAM53" s="26"/>
      <c r="AAN53" s="26"/>
      <c r="AAO53" s="26"/>
      <c r="AAP53" s="26"/>
      <c r="AAQ53" s="26"/>
      <c r="AAR53" s="26"/>
      <c r="AAS53" s="26"/>
      <c r="AAT53" s="26"/>
      <c r="AAU53" s="26"/>
      <c r="AAV53" s="26"/>
      <c r="AAW53" s="26"/>
      <c r="AAX53" s="26"/>
      <c r="AAY53" s="26"/>
      <c r="AAZ53" s="26"/>
      <c r="ABA53" s="26"/>
      <c r="ABB53" s="26"/>
      <c r="ABC53" s="26"/>
      <c r="ABD53" s="26"/>
      <c r="ABE53" s="26"/>
      <c r="ABF53" s="26"/>
      <c r="ABG53" s="26"/>
      <c r="ABH53" s="26"/>
      <c r="ABI53" s="26"/>
      <c r="ABJ53" s="26"/>
      <c r="ABK53" s="26"/>
      <c r="ABL53" s="26"/>
      <c r="ABM53" s="26"/>
      <c r="ABN53" s="26"/>
      <c r="ABO53" s="26"/>
      <c r="ABP53" s="26"/>
      <c r="ABQ53" s="26"/>
      <c r="ABR53" s="26"/>
      <c r="ABS53" s="26"/>
      <c r="ABT53" s="26"/>
      <c r="ABU53" s="26"/>
      <c r="ABV53" s="26"/>
      <c r="ABW53" s="26"/>
      <c r="ABX53" s="26"/>
      <c r="ABY53" s="26"/>
      <c r="ABZ53" s="26"/>
      <c r="ACA53" s="26"/>
      <c r="ACB53" s="26"/>
      <c r="ACC53" s="26"/>
      <c r="ACD53" s="26"/>
      <c r="ACE53" s="26"/>
      <c r="ACF53" s="26"/>
      <c r="ACG53" s="26"/>
      <c r="ACH53" s="26"/>
      <c r="ACI53" s="26"/>
      <c r="ACJ53" s="26"/>
      <c r="ACK53" s="26"/>
      <c r="ACL53" s="26"/>
      <c r="ACM53" s="26"/>
      <c r="ACN53" s="26"/>
      <c r="ACO53" s="26"/>
      <c r="ACP53" s="26"/>
      <c r="ACQ53" s="26"/>
      <c r="ACR53" s="26"/>
      <c r="ACS53" s="26"/>
      <c r="ACT53" s="26"/>
      <c r="ACU53" s="26"/>
      <c r="ACV53" s="26"/>
      <c r="ACW53" s="26"/>
      <c r="ACX53" s="26"/>
      <c r="ACY53" s="26"/>
      <c r="ACZ53" s="26"/>
      <c r="ADA53" s="26"/>
      <c r="ADB53" s="26"/>
      <c r="ADC53" s="26"/>
      <c r="ADD53" s="26"/>
      <c r="ADE53" s="26"/>
      <c r="ADF53" s="26"/>
      <c r="ADG53" s="26"/>
      <c r="ADH53" s="26"/>
      <c r="ADI53" s="26"/>
      <c r="ADJ53" s="26"/>
      <c r="ADK53" s="26"/>
      <c r="ADL53" s="26"/>
      <c r="ADM53" s="26"/>
      <c r="ADN53" s="26"/>
      <c r="ADO53" s="26"/>
      <c r="ADP53" s="26"/>
      <c r="ADQ53" s="26"/>
      <c r="ADR53" s="26"/>
      <c r="ADS53" s="26"/>
      <c r="ADT53" s="26"/>
      <c r="ADU53" s="26"/>
      <c r="ADV53" s="26"/>
      <c r="ADW53" s="26"/>
      <c r="ADX53" s="26"/>
      <c r="ADY53" s="26"/>
      <c r="ADZ53" s="26"/>
      <c r="AEA53" s="26"/>
      <c r="AEB53" s="26"/>
      <c r="AEC53" s="26"/>
      <c r="AED53" s="26"/>
      <c r="AEE53" s="26"/>
      <c r="AEF53" s="26"/>
      <c r="AEG53" s="26"/>
      <c r="AEH53" s="26"/>
      <c r="AEI53" s="26"/>
      <c r="AEJ53" s="26"/>
      <c r="AEK53" s="26"/>
      <c r="AEL53" s="26"/>
      <c r="AEM53" s="26"/>
      <c r="AEN53" s="26"/>
      <c r="AEO53" s="26"/>
      <c r="AEP53" s="26"/>
      <c r="AEQ53" s="26"/>
      <c r="AER53" s="26"/>
      <c r="AES53" s="26"/>
      <c r="AET53" s="26"/>
      <c r="AEU53" s="26"/>
      <c r="AEV53" s="26"/>
      <c r="AEW53" s="26"/>
      <c r="AEX53" s="26"/>
      <c r="AEY53" s="26"/>
      <c r="AEZ53" s="26"/>
      <c r="AFA53" s="26"/>
      <c r="AFB53" s="26"/>
      <c r="AFC53" s="26"/>
      <c r="AFD53" s="26"/>
      <c r="AFE53" s="26"/>
      <c r="AFF53" s="26"/>
      <c r="AFG53" s="26"/>
      <c r="AFH53" s="26"/>
      <c r="AFI53" s="26"/>
      <c r="AFJ53" s="26"/>
      <c r="AFK53" s="26"/>
      <c r="AFL53" s="26"/>
      <c r="AFM53" s="26"/>
      <c r="AFN53" s="26"/>
      <c r="AFO53" s="26"/>
      <c r="AFP53" s="26"/>
      <c r="AFQ53" s="26"/>
      <c r="AFR53" s="26"/>
      <c r="AFS53" s="26"/>
      <c r="AFT53" s="26"/>
      <c r="AFU53" s="26"/>
      <c r="AFV53" s="26"/>
      <c r="AFW53" s="26"/>
      <c r="AFX53" s="26"/>
      <c r="AFY53" s="26"/>
      <c r="AFZ53" s="26"/>
      <c r="AGA53" s="26"/>
      <c r="AGB53" s="26"/>
      <c r="AGC53" s="26"/>
      <c r="AGD53" s="26"/>
      <c r="AGE53" s="26"/>
      <c r="AGF53" s="26"/>
      <c r="AGG53" s="26"/>
      <c r="AGH53" s="26"/>
      <c r="AGI53" s="26"/>
      <c r="AGJ53" s="26"/>
      <c r="AGK53" s="26"/>
      <c r="AGL53" s="26"/>
      <c r="AGM53" s="26"/>
      <c r="AGN53" s="26"/>
      <c r="AGO53" s="26"/>
      <c r="AGP53" s="26"/>
      <c r="AGQ53" s="26"/>
      <c r="AGR53" s="26"/>
      <c r="AGS53" s="26"/>
      <c r="AGT53" s="26"/>
      <c r="AGU53" s="26"/>
      <c r="AGV53" s="26"/>
      <c r="AGW53" s="26"/>
      <c r="AGX53" s="26"/>
      <c r="AGY53" s="26"/>
      <c r="AGZ53" s="26"/>
      <c r="AHA53" s="26"/>
      <c r="AHB53" s="26"/>
      <c r="AHC53" s="26"/>
      <c r="AHD53" s="26"/>
      <c r="AHE53" s="26"/>
      <c r="AHF53" s="26"/>
      <c r="AHG53" s="26"/>
      <c r="AHH53" s="26"/>
      <c r="AHI53" s="26"/>
      <c r="AHJ53" s="26"/>
      <c r="AHK53" s="26"/>
      <c r="AHL53" s="26"/>
      <c r="AHM53" s="26"/>
      <c r="AHN53" s="26"/>
      <c r="AHO53" s="26"/>
      <c r="AHP53" s="26"/>
      <c r="AHQ53" s="26"/>
      <c r="AHR53" s="26"/>
      <c r="AHS53" s="26"/>
      <c r="AHT53" s="26"/>
      <c r="AHU53" s="26"/>
      <c r="AHV53" s="26"/>
      <c r="AHW53" s="26"/>
      <c r="AHX53" s="26"/>
      <c r="AHY53" s="26"/>
      <c r="AHZ53" s="26"/>
      <c r="AIA53" s="26"/>
      <c r="AIB53" s="26"/>
      <c r="AIC53" s="26"/>
      <c r="AID53" s="26"/>
      <c r="AIE53" s="26"/>
      <c r="AIF53" s="26"/>
      <c r="AIG53" s="26"/>
      <c r="AIH53" s="26"/>
      <c r="AII53" s="26"/>
      <c r="AIJ53" s="26"/>
      <c r="AIK53" s="26"/>
      <c r="AIL53" s="26"/>
      <c r="AIM53" s="26"/>
      <c r="AIN53" s="26"/>
      <c r="AIO53" s="26"/>
      <c r="AIP53" s="26"/>
      <c r="AIQ53" s="26"/>
      <c r="AIR53" s="26"/>
      <c r="AIS53" s="26"/>
      <c r="AIT53" s="26"/>
      <c r="AIU53" s="26"/>
      <c r="AIV53" s="26"/>
      <c r="AIW53" s="26"/>
      <c r="AIX53" s="26"/>
      <c r="AIY53" s="26"/>
      <c r="AIZ53" s="26"/>
      <c r="AJA53" s="26"/>
      <c r="AJB53" s="26"/>
      <c r="AJC53" s="26"/>
      <c r="AJD53" s="26"/>
      <c r="AJE53" s="26"/>
      <c r="AJF53" s="26"/>
      <c r="AJG53" s="26"/>
      <c r="AJH53" s="26"/>
      <c r="AJI53" s="26"/>
      <c r="AJJ53" s="26"/>
      <c r="AJK53" s="26"/>
      <c r="AJL53" s="26"/>
      <c r="AJM53" s="26"/>
      <c r="AJN53" s="26"/>
      <c r="AJO53" s="26"/>
      <c r="AJP53" s="26"/>
      <c r="AJQ53" s="26"/>
      <c r="AJR53" s="26"/>
      <c r="AJS53" s="26"/>
      <c r="AJT53" s="26"/>
      <c r="AJU53" s="26"/>
      <c r="AJV53" s="26"/>
      <c r="AJW53" s="26"/>
      <c r="AJX53" s="26"/>
      <c r="AJY53" s="26"/>
      <c r="AJZ53" s="26"/>
      <c r="AKA53" s="26"/>
      <c r="AKB53" s="26"/>
      <c r="AKC53" s="26"/>
      <c r="AKD53" s="26"/>
      <c r="AKE53" s="26"/>
      <c r="AKF53" s="26"/>
      <c r="AKG53" s="26"/>
      <c r="AKH53" s="26"/>
      <c r="AKI53" s="26"/>
      <c r="AKJ53" s="26"/>
      <c r="AKK53" s="26"/>
      <c r="AKL53" s="26"/>
      <c r="AKM53" s="26"/>
      <c r="AKN53" s="26"/>
      <c r="AKO53" s="26"/>
      <c r="AKP53" s="26"/>
      <c r="AKQ53" s="26"/>
      <c r="AKR53" s="26"/>
      <c r="AKS53" s="26"/>
      <c r="AKT53" s="26"/>
      <c r="AKU53" s="26"/>
      <c r="AKV53" s="26"/>
      <c r="AKW53" s="26"/>
      <c r="AKX53" s="26"/>
      <c r="AKY53" s="26"/>
      <c r="AKZ53" s="26"/>
      <c r="ALA53" s="26"/>
      <c r="ALB53" s="26"/>
      <c r="ALC53" s="26"/>
      <c r="ALD53" s="26"/>
      <c r="ALE53" s="26"/>
      <c r="ALF53" s="26"/>
      <c r="ALG53" s="26"/>
      <c r="ALH53" s="26"/>
      <c r="ALI53" s="26"/>
      <c r="ALJ53" s="26"/>
      <c r="ALK53" s="26"/>
      <c r="ALL53" s="26"/>
      <c r="ALM53" s="26"/>
      <c r="ALN53" s="26"/>
      <c r="ALO53" s="26"/>
      <c r="ALP53" s="26"/>
      <c r="ALQ53" s="26"/>
      <c r="ALR53" s="26"/>
      <c r="ALS53" s="26"/>
      <c r="ALT53" s="26"/>
      <c r="ALU53" s="26"/>
      <c r="ALV53" s="26"/>
      <c r="ALW53" s="26"/>
      <c r="ALX53" s="26"/>
      <c r="ALY53" s="26"/>
      <c r="ALZ53" s="26"/>
      <c r="AMA53" s="26"/>
      <c r="AMB53" s="26"/>
      <c r="AMC53" s="26"/>
      <c r="AMD53" s="26"/>
      <c r="AME53" s="26"/>
      <c r="AMF53" s="26"/>
      <c r="AMG53" s="26"/>
      <c r="AMH53" s="26"/>
      <c r="AMI53" s="26"/>
      <c r="AMJ53" s="26"/>
      <c r="AMK53" s="26"/>
      <c r="AML53" s="26"/>
      <c r="AMM53" s="26"/>
      <c r="AMN53" s="26"/>
      <c r="AMO53" s="26"/>
      <c r="AMP53" s="26"/>
      <c r="AMQ53" s="26"/>
      <c r="AMR53" s="26"/>
      <c r="AMS53" s="26"/>
      <c r="AMT53" s="26"/>
      <c r="AMU53" s="26"/>
      <c r="AMV53" s="26"/>
      <c r="AMW53" s="26"/>
      <c r="AMX53" s="26"/>
      <c r="AMY53" s="26"/>
      <c r="AMZ53" s="26"/>
      <c r="ANA53" s="26"/>
      <c r="ANB53" s="26"/>
      <c r="ANC53" s="26"/>
      <c r="AND53" s="26"/>
      <c r="ANE53" s="26"/>
      <c r="ANF53" s="26"/>
      <c r="ANG53" s="26"/>
      <c r="ANH53" s="26"/>
      <c r="ANI53" s="26"/>
      <c r="ANJ53" s="26"/>
      <c r="ANK53" s="26"/>
      <c r="ANL53" s="26"/>
      <c r="ANM53" s="26"/>
      <c r="ANN53" s="26"/>
      <c r="ANO53" s="26"/>
      <c r="ANP53" s="26"/>
      <c r="ANQ53" s="26"/>
      <c r="ANR53" s="26"/>
      <c r="ANS53" s="26"/>
      <c r="ANT53" s="26"/>
      <c r="ANU53" s="26"/>
      <c r="ANV53" s="26"/>
      <c r="ANW53" s="26"/>
      <c r="ANX53" s="26"/>
      <c r="ANY53" s="26"/>
      <c r="ANZ53" s="26"/>
      <c r="AOA53" s="26"/>
      <c r="AOB53" s="26"/>
      <c r="AOC53" s="26"/>
      <c r="AOD53" s="26"/>
      <c r="AOE53" s="26"/>
      <c r="AOF53" s="26"/>
      <c r="AOG53" s="26"/>
      <c r="AOH53" s="26"/>
      <c r="AOI53" s="26"/>
      <c r="AOJ53" s="26"/>
      <c r="AOK53" s="26"/>
      <c r="AOL53" s="26"/>
      <c r="AOM53" s="26"/>
      <c r="AON53" s="26"/>
      <c r="AOO53" s="26"/>
      <c r="AOP53" s="26"/>
      <c r="AOQ53" s="26"/>
      <c r="AOR53" s="26"/>
      <c r="AOS53" s="26"/>
      <c r="AOT53" s="26"/>
      <c r="AOU53" s="26"/>
      <c r="AOV53" s="26"/>
      <c r="AOW53" s="26"/>
      <c r="AOX53" s="26"/>
      <c r="AOY53" s="26"/>
      <c r="AOZ53" s="26"/>
      <c r="APA53" s="26"/>
      <c r="APB53" s="26"/>
      <c r="APC53" s="26"/>
      <c r="APD53" s="26"/>
      <c r="APE53" s="26"/>
      <c r="APF53" s="26"/>
      <c r="APG53" s="26"/>
      <c r="APH53" s="26"/>
      <c r="API53" s="26"/>
      <c r="APJ53" s="26"/>
      <c r="APK53" s="26"/>
      <c r="APL53" s="26"/>
      <c r="APM53" s="26"/>
      <c r="APN53" s="26"/>
      <c r="APO53" s="26"/>
      <c r="APP53" s="26"/>
      <c r="APQ53" s="26"/>
      <c r="APR53" s="26"/>
      <c r="APS53" s="26"/>
      <c r="APT53" s="26"/>
      <c r="APU53" s="26"/>
      <c r="APV53" s="26"/>
      <c r="APW53" s="26"/>
      <c r="APX53" s="26"/>
      <c r="APY53" s="26"/>
      <c r="APZ53" s="26"/>
      <c r="AQA53" s="26"/>
      <c r="AQB53" s="26"/>
      <c r="AQC53" s="26"/>
      <c r="AQD53" s="26"/>
      <c r="AQE53" s="26"/>
      <c r="AQF53" s="26"/>
      <c r="AQG53" s="26"/>
      <c r="AQH53" s="26"/>
      <c r="AQI53" s="26"/>
      <c r="AQJ53" s="26"/>
      <c r="AQK53" s="26"/>
      <c r="AQL53" s="26"/>
      <c r="AQM53" s="26"/>
      <c r="AQN53" s="26"/>
      <c r="AQO53" s="26"/>
      <c r="AQP53" s="26"/>
      <c r="AQQ53" s="26"/>
      <c r="AQR53" s="26"/>
      <c r="AQS53" s="26"/>
      <c r="AQT53" s="26"/>
      <c r="AQU53" s="26"/>
      <c r="AQV53" s="26"/>
      <c r="AQW53" s="26"/>
      <c r="AQX53" s="26"/>
      <c r="AQY53" s="26"/>
      <c r="AQZ53" s="26"/>
      <c r="ARA53" s="26"/>
      <c r="ARB53" s="26"/>
      <c r="ARC53" s="26"/>
      <c r="ARD53" s="26"/>
      <c r="ARE53" s="26"/>
      <c r="ARF53" s="26"/>
      <c r="ARG53" s="26"/>
      <c r="ARH53" s="26"/>
      <c r="ARI53" s="26"/>
      <c r="ARJ53" s="26"/>
      <c r="ARK53" s="26"/>
      <c r="ARL53" s="26"/>
      <c r="ARM53" s="26"/>
      <c r="ARN53" s="26"/>
      <c r="ARO53" s="26"/>
      <c r="ARP53" s="26"/>
      <c r="ARQ53" s="26"/>
      <c r="ARR53" s="26"/>
      <c r="ARS53" s="26"/>
      <c r="ART53" s="26"/>
      <c r="ARU53" s="26"/>
      <c r="ARV53" s="26"/>
      <c r="ARW53" s="26"/>
      <c r="ARX53" s="26"/>
      <c r="ARY53" s="26"/>
      <c r="ARZ53" s="26"/>
      <c r="ASA53" s="26"/>
      <c r="ASB53" s="26"/>
      <c r="ASC53" s="26"/>
      <c r="ASD53" s="26"/>
      <c r="ASE53" s="26"/>
      <c r="ASF53" s="26"/>
      <c r="ASG53" s="26"/>
      <c r="ASH53" s="26"/>
      <c r="ASI53" s="26"/>
      <c r="ASJ53" s="26"/>
      <c r="ASK53" s="26"/>
      <c r="ASL53" s="26"/>
      <c r="ASM53" s="26"/>
      <c r="ASN53" s="26"/>
      <c r="ASO53" s="26"/>
      <c r="ASP53" s="26"/>
      <c r="ASQ53" s="26"/>
      <c r="ASR53" s="26"/>
      <c r="ASS53" s="26"/>
      <c r="AST53" s="26"/>
      <c r="ASU53" s="26"/>
      <c r="ASV53" s="26"/>
      <c r="ASW53" s="26"/>
      <c r="ASX53" s="26"/>
      <c r="ASY53" s="26"/>
      <c r="ASZ53" s="26"/>
      <c r="ATA53" s="26"/>
      <c r="ATB53" s="26"/>
      <c r="ATC53" s="26"/>
      <c r="ATD53" s="26"/>
      <c r="ATE53" s="26"/>
      <c r="ATF53" s="26"/>
      <c r="ATG53" s="26"/>
      <c r="ATH53" s="26"/>
      <c r="ATI53" s="26"/>
      <c r="ATJ53" s="26"/>
      <c r="ATK53" s="26"/>
      <c r="ATL53" s="26"/>
      <c r="ATM53" s="26"/>
      <c r="ATN53" s="26"/>
      <c r="ATO53" s="26"/>
      <c r="ATP53" s="26"/>
      <c r="ATQ53" s="26"/>
      <c r="ATR53" s="26"/>
      <c r="ATS53" s="26"/>
      <c r="ATT53" s="26"/>
      <c r="ATU53" s="26"/>
      <c r="ATV53" s="26"/>
      <c r="ATW53" s="26"/>
      <c r="ATX53" s="26"/>
      <c r="ATY53" s="26"/>
      <c r="ATZ53" s="26"/>
      <c r="AUA53" s="26"/>
      <c r="AUB53" s="26"/>
      <c r="AUC53" s="26"/>
      <c r="AUD53" s="26"/>
      <c r="AUE53" s="26"/>
      <c r="AUF53" s="26"/>
      <c r="AUG53" s="26"/>
      <c r="AUH53" s="26"/>
      <c r="AUI53" s="26"/>
      <c r="AUJ53" s="26"/>
      <c r="AUK53" s="26"/>
      <c r="AUL53" s="26"/>
      <c r="AUM53" s="26"/>
      <c r="AUN53" s="26"/>
      <c r="AUO53" s="26"/>
      <c r="AUP53" s="26"/>
      <c r="AUQ53" s="26"/>
      <c r="AUR53" s="26"/>
      <c r="AUS53" s="26"/>
      <c r="AUT53" s="26"/>
      <c r="AUU53" s="26"/>
      <c r="AUV53" s="26"/>
      <c r="AUW53" s="26"/>
      <c r="AUX53" s="26"/>
      <c r="AUY53" s="26"/>
      <c r="AUZ53" s="26"/>
      <c r="AVA53" s="26"/>
      <c r="AVB53" s="26"/>
      <c r="AVC53" s="26"/>
      <c r="AVD53" s="26"/>
      <c r="AVE53" s="26"/>
      <c r="AVF53" s="26"/>
      <c r="AVG53" s="26"/>
      <c r="AVH53" s="26"/>
      <c r="AVI53" s="26"/>
      <c r="AVJ53" s="26"/>
      <c r="AVK53" s="26"/>
      <c r="AVL53" s="26"/>
      <c r="AVM53" s="26"/>
      <c r="AVN53" s="26"/>
      <c r="AVO53" s="26"/>
      <c r="AVP53" s="26"/>
      <c r="AVQ53" s="26"/>
      <c r="AVR53" s="26"/>
      <c r="AVS53" s="26"/>
      <c r="AVT53" s="26"/>
      <c r="AVU53" s="26"/>
      <c r="AVV53" s="26"/>
      <c r="AVW53" s="26"/>
      <c r="AVX53" s="26"/>
      <c r="AVY53" s="26"/>
      <c r="AVZ53" s="26"/>
      <c r="AWA53" s="26"/>
      <c r="AWB53" s="26"/>
      <c r="AWC53" s="26"/>
      <c r="AWD53" s="26"/>
      <c r="AWE53" s="26"/>
      <c r="AWF53" s="26"/>
      <c r="AWG53" s="26"/>
      <c r="AWH53" s="26"/>
      <c r="AWI53" s="26"/>
      <c r="AWJ53" s="26"/>
      <c r="AWK53" s="26"/>
      <c r="AWL53" s="26"/>
      <c r="AWM53" s="26"/>
      <c r="AWN53" s="26"/>
      <c r="AWO53" s="26"/>
      <c r="AWP53" s="26"/>
      <c r="AWQ53" s="26"/>
      <c r="AWR53" s="26"/>
      <c r="AWS53" s="26"/>
      <c r="AWT53" s="26"/>
      <c r="AWU53" s="26"/>
      <c r="AWV53" s="26"/>
      <c r="AWW53" s="26"/>
      <c r="AWX53" s="26"/>
      <c r="AWY53" s="26"/>
      <c r="AWZ53" s="26"/>
      <c r="AXA53" s="26"/>
      <c r="AXB53" s="26"/>
      <c r="AXC53" s="26"/>
      <c r="AXD53" s="26"/>
      <c r="AXE53" s="26"/>
      <c r="AXF53" s="26"/>
      <c r="AXG53" s="26"/>
      <c r="AXH53" s="26"/>
      <c r="AXI53" s="26"/>
      <c r="AXJ53" s="26"/>
      <c r="AXK53" s="26"/>
      <c r="AXL53" s="26"/>
      <c r="AXM53" s="26"/>
      <c r="AXN53" s="26"/>
      <c r="AXO53" s="26"/>
      <c r="AXP53" s="26"/>
      <c r="AXQ53" s="26"/>
      <c r="AXR53" s="26"/>
      <c r="AXS53" s="26"/>
      <c r="AXT53" s="26"/>
      <c r="AXU53" s="26"/>
      <c r="AXV53" s="26"/>
      <c r="AXW53" s="26"/>
      <c r="AXX53" s="26"/>
      <c r="AXY53" s="26"/>
      <c r="AXZ53" s="26"/>
      <c r="AYA53" s="26"/>
      <c r="AYB53" s="26"/>
      <c r="AYC53" s="26"/>
      <c r="AYD53" s="26"/>
      <c r="AYE53" s="26"/>
      <c r="AYF53" s="26"/>
      <c r="AYG53" s="26"/>
      <c r="AYH53" s="26"/>
      <c r="AYI53" s="26"/>
      <c r="AYJ53" s="26"/>
      <c r="AYK53" s="26"/>
      <c r="AYL53" s="26"/>
      <c r="AYM53" s="26"/>
      <c r="AYN53" s="26"/>
      <c r="AYO53" s="26"/>
      <c r="AYP53" s="26"/>
      <c r="AYQ53" s="26"/>
      <c r="AYR53" s="26"/>
      <c r="AYS53" s="26"/>
      <c r="AYT53" s="26"/>
      <c r="AYU53" s="26"/>
      <c r="AYV53" s="26"/>
      <c r="AYW53" s="26"/>
      <c r="AYX53" s="26"/>
      <c r="AYY53" s="26"/>
      <c r="AYZ53" s="26"/>
      <c r="AZA53" s="26"/>
      <c r="AZB53" s="26"/>
      <c r="AZC53" s="26"/>
      <c r="AZD53" s="26"/>
      <c r="AZE53" s="26"/>
      <c r="AZF53" s="26"/>
      <c r="AZG53" s="26"/>
      <c r="AZH53" s="26"/>
      <c r="AZI53" s="26"/>
      <c r="AZJ53" s="26"/>
      <c r="AZK53" s="26"/>
      <c r="AZL53" s="26"/>
      <c r="AZM53" s="26"/>
      <c r="AZN53" s="26"/>
      <c r="AZO53" s="26"/>
      <c r="AZP53" s="26"/>
      <c r="AZQ53" s="26"/>
      <c r="AZR53" s="26"/>
      <c r="AZS53" s="26"/>
      <c r="AZT53" s="26"/>
      <c r="AZU53" s="26"/>
      <c r="AZV53" s="26"/>
      <c r="AZW53" s="26"/>
      <c r="AZX53" s="26"/>
      <c r="AZY53" s="26"/>
      <c r="AZZ53" s="26"/>
      <c r="BAA53" s="26"/>
      <c r="BAB53" s="26"/>
      <c r="BAC53" s="26"/>
      <c r="BAD53" s="26"/>
      <c r="BAE53" s="26"/>
      <c r="BAF53" s="26"/>
      <c r="BAG53" s="26"/>
      <c r="BAH53" s="26"/>
      <c r="BAI53" s="26"/>
      <c r="BAJ53" s="26"/>
      <c r="BAK53" s="26"/>
      <c r="BAL53" s="26"/>
      <c r="BAM53" s="26"/>
      <c r="BAN53" s="26"/>
      <c r="BAO53" s="26"/>
      <c r="BAP53" s="26"/>
      <c r="BAQ53" s="26"/>
      <c r="BAR53" s="26"/>
      <c r="BAS53" s="26"/>
      <c r="BAT53" s="26"/>
      <c r="BAU53" s="26"/>
      <c r="BAV53" s="26"/>
      <c r="BAW53" s="26"/>
      <c r="BAX53" s="26"/>
      <c r="BAY53" s="26"/>
      <c r="BAZ53" s="26"/>
      <c r="BBA53" s="26"/>
      <c r="BBB53" s="26"/>
      <c r="BBC53" s="26"/>
      <c r="BBD53" s="26"/>
      <c r="BBE53" s="26"/>
      <c r="BBF53" s="26"/>
      <c r="BBG53" s="26"/>
      <c r="BBH53" s="26"/>
      <c r="BBI53" s="26"/>
      <c r="BBJ53" s="26"/>
      <c r="BBK53" s="26"/>
      <c r="BBL53" s="26"/>
      <c r="BBM53" s="26"/>
      <c r="BBN53" s="26"/>
      <c r="BBO53" s="26"/>
      <c r="BBP53" s="26"/>
      <c r="BBQ53" s="26"/>
      <c r="BBR53" s="26"/>
      <c r="BBS53" s="26"/>
      <c r="BBT53" s="26"/>
      <c r="BBU53" s="26"/>
      <c r="BBV53" s="26"/>
      <c r="BBW53" s="26"/>
      <c r="BBX53" s="26"/>
      <c r="BBY53" s="26"/>
      <c r="BBZ53" s="26"/>
      <c r="BCA53" s="26"/>
      <c r="BCB53" s="26"/>
      <c r="BCC53" s="26"/>
      <c r="BCD53" s="26"/>
      <c r="BCE53" s="26"/>
      <c r="BCF53" s="26"/>
      <c r="BCG53" s="26"/>
      <c r="BCH53" s="26"/>
      <c r="BCI53" s="26"/>
      <c r="BCJ53" s="26"/>
      <c r="BCK53" s="26"/>
      <c r="BCL53" s="26"/>
      <c r="BCM53" s="26"/>
      <c r="BCN53" s="26"/>
      <c r="BCO53" s="26"/>
      <c r="BCP53" s="26"/>
      <c r="BCQ53" s="26"/>
      <c r="BCR53" s="26"/>
      <c r="BCS53" s="26"/>
      <c r="BCT53" s="26"/>
      <c r="BCU53" s="26"/>
      <c r="BCV53" s="26"/>
      <c r="BCW53" s="26"/>
      <c r="BCX53" s="26"/>
      <c r="BCY53" s="26"/>
      <c r="BCZ53" s="26"/>
      <c r="BDA53" s="26"/>
      <c r="BDB53" s="26"/>
      <c r="BDC53" s="26"/>
      <c r="BDD53" s="26"/>
      <c r="BDE53" s="26"/>
      <c r="BDF53" s="26"/>
      <c r="BDG53" s="26"/>
      <c r="BDH53" s="26"/>
      <c r="BDI53" s="26"/>
      <c r="BDJ53" s="26"/>
      <c r="BDK53" s="26"/>
      <c r="BDL53" s="26"/>
      <c r="BDM53" s="26"/>
      <c r="BDN53" s="26"/>
      <c r="BDO53" s="26"/>
      <c r="BDP53" s="26"/>
      <c r="BDQ53" s="26"/>
      <c r="BDR53" s="26"/>
      <c r="BDS53" s="26"/>
      <c r="BDT53" s="26"/>
      <c r="BDU53" s="26"/>
      <c r="BDV53" s="26"/>
      <c r="BDW53" s="26"/>
      <c r="BDX53" s="26"/>
      <c r="BDY53" s="26"/>
      <c r="BDZ53" s="26"/>
      <c r="BEA53" s="26"/>
      <c r="BEB53" s="26"/>
      <c r="BEC53" s="26"/>
      <c r="BED53" s="26"/>
      <c r="BEE53" s="26"/>
      <c r="BEF53" s="26"/>
      <c r="BEG53" s="26"/>
      <c r="BEH53" s="26"/>
      <c r="BEI53" s="26"/>
      <c r="BEJ53" s="26"/>
      <c r="BEK53" s="26"/>
      <c r="BEL53" s="26"/>
      <c r="BEM53" s="26"/>
      <c r="BEN53" s="26"/>
      <c r="BEO53" s="26"/>
      <c r="BEP53" s="26"/>
      <c r="BEQ53" s="26"/>
      <c r="BER53" s="26"/>
      <c r="BES53" s="26"/>
      <c r="BET53" s="26"/>
      <c r="BEU53" s="26"/>
      <c r="BEV53" s="26"/>
      <c r="BEW53" s="26"/>
      <c r="BEX53" s="26"/>
      <c r="BEY53" s="26"/>
      <c r="BEZ53" s="26"/>
      <c r="BFA53" s="26"/>
      <c r="BFB53" s="26"/>
      <c r="BFC53" s="26"/>
      <c r="BFD53" s="26"/>
      <c r="BFE53" s="26"/>
      <c r="BFF53" s="26"/>
      <c r="BFG53" s="26"/>
      <c r="BFH53" s="26"/>
      <c r="BFI53" s="26"/>
      <c r="BFJ53" s="26"/>
      <c r="BFK53" s="26"/>
      <c r="BFL53" s="26"/>
      <c r="BFM53" s="26"/>
      <c r="BFN53" s="26"/>
      <c r="BFO53" s="26"/>
      <c r="BFP53" s="26"/>
      <c r="BFQ53" s="26"/>
      <c r="BFR53" s="26"/>
      <c r="BFS53" s="26"/>
      <c r="BFT53" s="26"/>
      <c r="BFU53" s="26"/>
      <c r="BFV53" s="26"/>
      <c r="BFW53" s="26"/>
      <c r="BFX53" s="26"/>
      <c r="BFY53" s="26"/>
      <c r="BFZ53" s="26"/>
      <c r="BGA53" s="26"/>
      <c r="BGB53" s="26"/>
      <c r="BGC53" s="26"/>
      <c r="BGD53" s="26"/>
      <c r="BGE53" s="26"/>
      <c r="BGF53" s="26"/>
      <c r="BGG53" s="26"/>
      <c r="BGH53" s="26"/>
      <c r="BGI53" s="26"/>
      <c r="BGJ53" s="26"/>
      <c r="BGK53" s="26"/>
      <c r="BGL53" s="26"/>
      <c r="BGM53" s="26"/>
      <c r="BGN53" s="26"/>
      <c r="BGO53" s="26"/>
      <c r="BGP53" s="26"/>
      <c r="BGQ53" s="26"/>
      <c r="BGR53" s="26"/>
      <c r="BGS53" s="26"/>
      <c r="BGT53" s="26"/>
      <c r="BGU53" s="26"/>
      <c r="BGV53" s="26"/>
      <c r="BGW53" s="26"/>
      <c r="BGX53" s="26"/>
      <c r="BGY53" s="26"/>
      <c r="BGZ53" s="26"/>
      <c r="BHA53" s="26"/>
      <c r="BHB53" s="26"/>
      <c r="BHC53" s="26"/>
      <c r="BHD53" s="26"/>
      <c r="BHE53" s="26"/>
      <c r="BHF53" s="26"/>
      <c r="BHG53" s="26"/>
      <c r="BHH53" s="26"/>
      <c r="BHI53" s="26"/>
      <c r="BHJ53" s="26"/>
      <c r="BHK53" s="26"/>
      <c r="BHL53" s="26"/>
      <c r="BHM53" s="26"/>
      <c r="BHN53" s="26"/>
      <c r="BHO53" s="26"/>
      <c r="BHP53" s="26"/>
      <c r="BHQ53" s="26"/>
      <c r="BHR53" s="26"/>
      <c r="BHS53" s="26"/>
      <c r="BHT53" s="26"/>
      <c r="BHU53" s="26"/>
      <c r="BHV53" s="26"/>
      <c r="BHW53" s="26"/>
      <c r="BHX53" s="26"/>
      <c r="BHY53" s="26"/>
      <c r="BHZ53" s="26"/>
      <c r="BIA53" s="26"/>
      <c r="BIB53" s="26"/>
      <c r="BIC53" s="26"/>
      <c r="BID53" s="26"/>
      <c r="BIE53" s="26"/>
      <c r="BIF53" s="26"/>
      <c r="BIG53" s="26"/>
      <c r="BIH53" s="26"/>
      <c r="BII53" s="26"/>
      <c r="BIJ53" s="26"/>
      <c r="BIK53" s="26"/>
      <c r="BIL53" s="26"/>
      <c r="BIM53" s="26"/>
      <c r="BIN53" s="26"/>
      <c r="BIO53" s="26"/>
      <c r="BIP53" s="26"/>
      <c r="BIQ53" s="26"/>
      <c r="BIR53" s="26"/>
      <c r="BIS53" s="26"/>
      <c r="BIT53" s="26"/>
      <c r="BIU53" s="26"/>
      <c r="BIV53" s="26"/>
      <c r="BIW53" s="26"/>
      <c r="BIX53" s="26"/>
      <c r="BIY53" s="26"/>
      <c r="BIZ53" s="26"/>
      <c r="BJA53" s="26"/>
      <c r="BJB53" s="26"/>
      <c r="BJC53" s="26"/>
      <c r="BJD53" s="26"/>
      <c r="BJE53" s="26"/>
      <c r="BJF53" s="26"/>
      <c r="BJG53" s="26"/>
      <c r="BJH53" s="26"/>
      <c r="BJI53" s="26"/>
      <c r="BJJ53" s="26"/>
      <c r="BJK53" s="26"/>
      <c r="BJL53" s="26"/>
      <c r="BJM53" s="26"/>
      <c r="BJN53" s="26"/>
      <c r="BJO53" s="26"/>
      <c r="BJP53" s="26"/>
      <c r="BJQ53" s="26"/>
      <c r="BJR53" s="26"/>
      <c r="BJS53" s="26"/>
      <c r="BJT53" s="26"/>
      <c r="BJU53" s="26"/>
      <c r="BJV53" s="26"/>
      <c r="BJW53" s="26"/>
      <c r="BJX53" s="26"/>
      <c r="BJY53" s="26"/>
      <c r="BJZ53" s="26"/>
      <c r="BKA53" s="26"/>
      <c r="BKB53" s="26"/>
      <c r="BKC53" s="26"/>
      <c r="BKD53" s="26"/>
      <c r="BKE53" s="26"/>
      <c r="BKF53" s="26"/>
      <c r="BKG53" s="26"/>
      <c r="BKH53" s="26"/>
      <c r="BKI53" s="26"/>
      <c r="BKJ53" s="26"/>
      <c r="BKK53" s="26"/>
      <c r="BKL53" s="26"/>
      <c r="BKM53" s="26"/>
      <c r="BKN53" s="26"/>
      <c r="BKO53" s="26"/>
      <c r="BKP53" s="26"/>
      <c r="BKQ53" s="26"/>
      <c r="BKR53" s="26"/>
      <c r="BKS53" s="26"/>
      <c r="BKT53" s="26"/>
      <c r="BKU53" s="26"/>
      <c r="BKV53" s="26"/>
      <c r="BKW53" s="26"/>
      <c r="BKX53" s="26"/>
      <c r="BKY53" s="26"/>
      <c r="BKZ53" s="26"/>
      <c r="BLA53" s="26"/>
      <c r="BLB53" s="26"/>
      <c r="BLC53" s="26"/>
      <c r="BLD53" s="26"/>
      <c r="BLE53" s="26"/>
      <c r="BLF53" s="26"/>
      <c r="BLG53" s="26"/>
      <c r="BLH53" s="26"/>
      <c r="BLI53" s="26"/>
      <c r="BLJ53" s="26"/>
      <c r="BLK53" s="26"/>
      <c r="BLL53" s="26"/>
      <c r="BLM53" s="26"/>
      <c r="BLN53" s="26"/>
      <c r="BLO53" s="26"/>
      <c r="BLP53" s="26"/>
      <c r="BLQ53" s="26"/>
      <c r="BLR53" s="26"/>
      <c r="BLS53" s="26"/>
      <c r="BLT53" s="26"/>
      <c r="BLU53" s="26"/>
      <c r="BLV53" s="26"/>
      <c r="BLW53" s="26"/>
      <c r="BLX53" s="26"/>
      <c r="BLY53" s="26"/>
      <c r="BLZ53" s="26"/>
      <c r="BMA53" s="26"/>
      <c r="BMB53" s="26"/>
      <c r="BMC53" s="26"/>
      <c r="BMD53" s="26"/>
      <c r="BME53" s="26"/>
      <c r="BMF53" s="26"/>
      <c r="BMG53" s="26"/>
      <c r="BMH53" s="26"/>
      <c r="BMI53" s="26"/>
      <c r="BMJ53" s="26"/>
      <c r="BMK53" s="26"/>
      <c r="BML53" s="26"/>
      <c r="BMM53" s="26"/>
      <c r="BMN53" s="26"/>
      <c r="BMO53" s="26"/>
      <c r="BMP53" s="26"/>
      <c r="BMQ53" s="26"/>
      <c r="BMR53" s="26"/>
      <c r="BMS53" s="26"/>
      <c r="BMT53" s="26"/>
      <c r="BMU53" s="26"/>
      <c r="BMV53" s="26"/>
      <c r="BMW53" s="26"/>
      <c r="BMX53" s="26"/>
      <c r="BMY53" s="26"/>
      <c r="BMZ53" s="26"/>
      <c r="BNA53" s="26"/>
      <c r="BNB53" s="26"/>
      <c r="BNC53" s="26"/>
      <c r="BND53" s="26"/>
      <c r="BNE53" s="26"/>
      <c r="BNF53" s="26"/>
      <c r="BNG53" s="26"/>
      <c r="BNH53" s="26"/>
      <c r="BNI53" s="26"/>
      <c r="BNJ53" s="26"/>
      <c r="BNK53" s="26"/>
      <c r="BNL53" s="26"/>
      <c r="BNM53" s="26"/>
      <c r="BNN53" s="26"/>
      <c r="BNO53" s="26"/>
      <c r="BNP53" s="26"/>
      <c r="BNQ53" s="26"/>
      <c r="BNR53" s="26"/>
      <c r="BNS53" s="26"/>
      <c r="BNT53" s="26"/>
      <c r="BNU53" s="26"/>
      <c r="BNV53" s="26"/>
      <c r="BNW53" s="26"/>
      <c r="BNX53" s="26"/>
      <c r="BNY53" s="26"/>
      <c r="BNZ53" s="26"/>
      <c r="BOA53" s="26"/>
      <c r="BOB53" s="26"/>
      <c r="BOC53" s="26"/>
      <c r="BOD53" s="26"/>
      <c r="BOE53" s="26"/>
      <c r="BOF53" s="26"/>
      <c r="BOG53" s="26"/>
      <c r="BOH53" s="26"/>
      <c r="BOI53" s="26"/>
      <c r="BOJ53" s="26"/>
      <c r="BOK53" s="26"/>
      <c r="BOL53" s="26"/>
      <c r="BOM53" s="26"/>
      <c r="BON53" s="26"/>
      <c r="BOO53" s="26"/>
      <c r="BOP53" s="26"/>
      <c r="BOQ53" s="26"/>
      <c r="BOR53" s="26"/>
      <c r="BOS53" s="26"/>
      <c r="BOT53" s="26"/>
      <c r="BOU53" s="26"/>
      <c r="BOV53" s="26"/>
      <c r="BOW53" s="26"/>
      <c r="BOX53" s="26"/>
      <c r="BOY53" s="26"/>
      <c r="BOZ53" s="26"/>
      <c r="BPA53" s="26"/>
      <c r="BPB53" s="26"/>
      <c r="BPC53" s="26"/>
      <c r="BPD53" s="26"/>
      <c r="BPE53" s="26"/>
      <c r="BPF53" s="26"/>
      <c r="BPG53" s="26"/>
      <c r="BPH53" s="26"/>
      <c r="BPI53" s="26"/>
      <c r="BPJ53" s="26"/>
      <c r="BPK53" s="26"/>
      <c r="BPL53" s="26"/>
      <c r="BPM53" s="26"/>
      <c r="BPN53" s="26"/>
      <c r="BPO53" s="26"/>
      <c r="BPP53" s="26"/>
      <c r="BPQ53" s="26"/>
      <c r="BPR53" s="26"/>
      <c r="BPS53" s="26"/>
      <c r="BPT53" s="26"/>
      <c r="BPU53" s="26"/>
      <c r="BPV53" s="26"/>
      <c r="BPW53" s="26"/>
      <c r="BPX53" s="26"/>
      <c r="BPY53" s="26"/>
      <c r="BPZ53" s="26"/>
      <c r="BQA53" s="26"/>
      <c r="BQB53" s="26"/>
      <c r="BQC53" s="26"/>
      <c r="BQD53" s="26"/>
      <c r="BQE53" s="26"/>
      <c r="BQF53" s="26"/>
      <c r="BQG53" s="26"/>
      <c r="BQH53" s="26"/>
      <c r="BQI53" s="26"/>
      <c r="BQJ53" s="26"/>
      <c r="BQK53" s="26"/>
      <c r="BQL53" s="26"/>
      <c r="BQM53" s="26"/>
      <c r="BQN53" s="26"/>
      <c r="BQO53" s="26"/>
      <c r="BQP53" s="26"/>
      <c r="BQQ53" s="26"/>
      <c r="BQR53" s="26"/>
      <c r="BQS53" s="26"/>
      <c r="BQT53" s="26"/>
      <c r="BQU53" s="26"/>
      <c r="BQV53" s="26"/>
      <c r="BQW53" s="26"/>
      <c r="BQX53" s="26"/>
      <c r="BQY53" s="26"/>
      <c r="BQZ53" s="26"/>
      <c r="BRA53" s="26"/>
      <c r="BRB53" s="26"/>
      <c r="BRC53" s="26"/>
      <c r="BRD53" s="26"/>
      <c r="BRE53" s="26"/>
      <c r="BRF53" s="26"/>
      <c r="BRG53" s="26"/>
      <c r="BRH53" s="26"/>
      <c r="BRI53" s="26"/>
      <c r="BRJ53" s="26"/>
      <c r="BRK53" s="26"/>
      <c r="BRL53" s="26"/>
      <c r="BRM53" s="26"/>
      <c r="BRN53" s="26"/>
      <c r="BRO53" s="26"/>
      <c r="BRP53" s="26"/>
      <c r="BRQ53" s="26"/>
      <c r="BRR53" s="26"/>
      <c r="BRS53" s="26"/>
      <c r="BRT53" s="26"/>
      <c r="BRU53" s="26"/>
      <c r="BRV53" s="26"/>
      <c r="BRW53" s="26"/>
      <c r="BRX53" s="26"/>
      <c r="BRY53" s="26"/>
      <c r="BRZ53" s="26"/>
      <c r="BSA53" s="26"/>
      <c r="BSB53" s="26"/>
      <c r="BSC53" s="26"/>
      <c r="BSD53" s="26"/>
      <c r="BSE53" s="26"/>
      <c r="BSF53" s="26"/>
      <c r="BSG53" s="26"/>
      <c r="BSH53" s="26"/>
      <c r="BSI53" s="26"/>
      <c r="BSJ53" s="26"/>
      <c r="BSK53" s="26"/>
      <c r="BSL53" s="26"/>
      <c r="BSM53" s="26"/>
      <c r="BSN53" s="26"/>
      <c r="BSO53" s="26"/>
      <c r="BSP53" s="26"/>
      <c r="BSQ53" s="26"/>
      <c r="BSR53" s="26"/>
      <c r="BSS53" s="26"/>
      <c r="BST53" s="26"/>
      <c r="BSU53" s="26"/>
      <c r="BSV53" s="26"/>
      <c r="BSW53" s="26"/>
      <c r="BSX53" s="26"/>
      <c r="BSY53" s="26"/>
      <c r="BSZ53" s="26"/>
      <c r="BTA53" s="26"/>
      <c r="BTB53" s="26"/>
      <c r="BTC53" s="26"/>
      <c r="BTD53" s="26"/>
      <c r="BTE53" s="26"/>
      <c r="BTF53" s="26"/>
      <c r="BTG53" s="26"/>
      <c r="BTH53" s="26"/>
      <c r="BTI53" s="26"/>
      <c r="BTJ53" s="26"/>
      <c r="BTK53" s="26"/>
      <c r="BTL53" s="26"/>
      <c r="BTM53" s="26"/>
      <c r="BTN53" s="26"/>
      <c r="BTO53" s="26"/>
      <c r="BTP53" s="26"/>
      <c r="BTQ53" s="26"/>
      <c r="BTR53" s="26"/>
      <c r="BTS53" s="26"/>
      <c r="BTT53" s="26"/>
      <c r="BTU53" s="26"/>
      <c r="BTV53" s="26"/>
      <c r="BTW53" s="26"/>
      <c r="BTX53" s="26"/>
      <c r="BTY53" s="26"/>
      <c r="BTZ53" s="26"/>
      <c r="BUA53" s="26"/>
      <c r="BUB53" s="26"/>
      <c r="BUC53" s="26"/>
      <c r="BUD53" s="26"/>
      <c r="BUE53" s="26"/>
      <c r="BUF53" s="26"/>
      <c r="BUG53" s="26"/>
      <c r="BUH53" s="26"/>
      <c r="BUI53" s="26"/>
      <c r="BUJ53" s="26"/>
      <c r="BUK53" s="26"/>
      <c r="BUL53" s="26"/>
      <c r="BUM53" s="26"/>
      <c r="BUN53" s="26"/>
      <c r="BUO53" s="26"/>
      <c r="BUP53" s="26"/>
      <c r="BUQ53" s="26"/>
      <c r="BUR53" s="26"/>
      <c r="BUS53" s="26"/>
      <c r="BUT53" s="26"/>
      <c r="BUU53" s="26"/>
      <c r="BUV53" s="26"/>
      <c r="BUW53" s="26"/>
      <c r="BUX53" s="26"/>
      <c r="BUY53" s="26"/>
      <c r="BUZ53" s="26"/>
      <c r="BVA53" s="26"/>
      <c r="BVB53" s="26"/>
      <c r="BVC53" s="26"/>
      <c r="BVD53" s="26"/>
      <c r="BVE53" s="26"/>
      <c r="BVF53" s="26"/>
      <c r="BVG53" s="26"/>
      <c r="BVH53" s="26"/>
      <c r="BVI53" s="26"/>
      <c r="BVJ53" s="26"/>
      <c r="BVK53" s="26"/>
      <c r="BVL53" s="26"/>
      <c r="BVM53" s="26"/>
      <c r="BVN53" s="26"/>
      <c r="BVO53" s="26"/>
      <c r="BVP53" s="26"/>
      <c r="BVQ53" s="26"/>
      <c r="BVR53" s="26"/>
      <c r="BVS53" s="26"/>
      <c r="BVT53" s="26"/>
      <c r="BVU53" s="26"/>
      <c r="BVV53" s="26"/>
      <c r="BVW53" s="26"/>
      <c r="BVX53" s="26"/>
      <c r="BVY53" s="26"/>
      <c r="BVZ53" s="26"/>
      <c r="BWA53" s="26"/>
      <c r="BWB53" s="26"/>
      <c r="BWC53" s="26"/>
      <c r="BWD53" s="26"/>
      <c r="BWE53" s="26"/>
      <c r="BWF53" s="26"/>
      <c r="BWG53" s="26"/>
      <c r="BWH53" s="26"/>
      <c r="BWI53" s="26"/>
      <c r="BWJ53" s="26"/>
      <c r="BWK53" s="26"/>
      <c r="BWL53" s="26"/>
      <c r="BWM53" s="26"/>
      <c r="BWN53" s="26"/>
      <c r="BWO53" s="26"/>
      <c r="BWP53" s="26"/>
      <c r="BWQ53" s="26"/>
      <c r="BWR53" s="26"/>
      <c r="BWS53" s="26"/>
      <c r="BWT53" s="26"/>
      <c r="BWU53" s="26"/>
      <c r="BWV53" s="26"/>
      <c r="BWW53" s="26"/>
      <c r="BWX53" s="26"/>
      <c r="BWY53" s="26"/>
      <c r="BWZ53" s="26"/>
      <c r="BXA53" s="26"/>
      <c r="BXB53" s="26"/>
      <c r="BXC53" s="26"/>
      <c r="BXD53" s="26"/>
      <c r="BXE53" s="26"/>
      <c r="BXF53" s="26"/>
      <c r="BXG53" s="26"/>
      <c r="BXH53" s="26"/>
      <c r="BXI53" s="26"/>
      <c r="BXJ53" s="26"/>
      <c r="BXK53" s="26"/>
      <c r="BXL53" s="26"/>
      <c r="BXM53" s="26"/>
      <c r="BXN53" s="26"/>
      <c r="BXO53" s="26"/>
      <c r="BXP53" s="26"/>
      <c r="BXQ53" s="26"/>
      <c r="BXR53" s="26"/>
      <c r="BXS53" s="26"/>
      <c r="BXT53" s="26"/>
      <c r="BXU53" s="26"/>
      <c r="BXV53" s="26"/>
      <c r="BXW53" s="26"/>
      <c r="BXX53" s="26"/>
      <c r="BXY53" s="26"/>
      <c r="BXZ53" s="26"/>
      <c r="BYA53" s="26"/>
      <c r="BYB53" s="26"/>
      <c r="BYC53" s="26"/>
      <c r="BYD53" s="26"/>
      <c r="BYE53" s="26"/>
      <c r="BYF53" s="26"/>
      <c r="BYG53" s="26"/>
      <c r="BYH53" s="26"/>
      <c r="BYI53" s="26"/>
      <c r="BYJ53" s="26"/>
      <c r="BYK53" s="26"/>
      <c r="BYL53" s="26"/>
      <c r="BYM53" s="26"/>
      <c r="BYN53" s="26"/>
      <c r="BYO53" s="26"/>
      <c r="BYP53" s="26"/>
      <c r="BYQ53" s="26"/>
      <c r="BYR53" s="26"/>
      <c r="BYS53" s="26"/>
      <c r="BYT53" s="26"/>
      <c r="BYU53" s="26"/>
      <c r="BYV53" s="26"/>
      <c r="BYW53" s="26"/>
      <c r="BYX53" s="26"/>
      <c r="BYY53" s="26"/>
      <c r="BYZ53" s="26"/>
      <c r="BZA53" s="26"/>
      <c r="BZB53" s="26"/>
      <c r="BZC53" s="26"/>
      <c r="BZD53" s="26"/>
      <c r="BZE53" s="26"/>
      <c r="BZF53" s="26"/>
      <c r="BZG53" s="26"/>
      <c r="BZH53" s="26"/>
      <c r="BZI53" s="26"/>
      <c r="BZJ53" s="26"/>
      <c r="BZK53" s="26"/>
      <c r="BZL53" s="26"/>
      <c r="BZM53" s="26"/>
      <c r="BZN53" s="26"/>
      <c r="BZO53" s="26"/>
      <c r="BZP53" s="26"/>
      <c r="BZQ53" s="26"/>
      <c r="BZR53" s="26"/>
      <c r="BZS53" s="26"/>
      <c r="BZT53" s="26"/>
      <c r="BZU53" s="26"/>
      <c r="BZV53" s="26"/>
      <c r="BZW53" s="26"/>
      <c r="BZX53" s="26"/>
      <c r="BZY53" s="26"/>
      <c r="BZZ53" s="26"/>
      <c r="CAA53" s="26"/>
      <c r="CAB53" s="26"/>
      <c r="CAC53" s="26"/>
      <c r="CAD53" s="26"/>
      <c r="CAE53" s="26"/>
      <c r="CAF53" s="26"/>
      <c r="CAG53" s="26"/>
      <c r="CAH53" s="26"/>
      <c r="CAI53" s="26"/>
      <c r="CAJ53" s="26"/>
      <c r="CAK53" s="26"/>
      <c r="CAL53" s="26"/>
      <c r="CAM53" s="26"/>
      <c r="CAN53" s="26"/>
      <c r="CAO53" s="26"/>
      <c r="CAP53" s="26"/>
      <c r="CAQ53" s="26"/>
      <c r="CAR53" s="26"/>
      <c r="CAS53" s="26"/>
      <c r="CAT53" s="26"/>
      <c r="CAU53" s="26"/>
      <c r="CAV53" s="26"/>
      <c r="CAW53" s="26"/>
      <c r="CAX53" s="26"/>
      <c r="CAY53" s="26"/>
      <c r="CAZ53" s="26"/>
      <c r="CBA53" s="26"/>
      <c r="CBB53" s="26"/>
      <c r="CBC53" s="26"/>
      <c r="CBD53" s="26"/>
      <c r="CBE53" s="26"/>
      <c r="CBF53" s="26"/>
      <c r="CBG53" s="26"/>
      <c r="CBH53" s="26"/>
      <c r="CBI53" s="26"/>
      <c r="CBJ53" s="26"/>
      <c r="CBK53" s="26"/>
      <c r="CBL53" s="26"/>
      <c r="CBM53" s="26"/>
      <c r="CBN53" s="26"/>
      <c r="CBO53" s="26"/>
      <c r="CBP53" s="26"/>
      <c r="CBQ53" s="26"/>
      <c r="CBR53" s="26"/>
      <c r="CBS53" s="26"/>
      <c r="CBT53" s="26"/>
      <c r="CBU53" s="26"/>
      <c r="CBV53" s="26"/>
      <c r="CBW53" s="26"/>
      <c r="CBX53" s="26"/>
      <c r="CBY53" s="26"/>
      <c r="CBZ53" s="26"/>
      <c r="CCA53" s="26"/>
      <c r="CCB53" s="26"/>
      <c r="CCC53" s="26"/>
      <c r="CCD53" s="26"/>
      <c r="CCE53" s="26"/>
      <c r="CCF53" s="26"/>
      <c r="CCG53" s="26"/>
      <c r="CCH53" s="26"/>
      <c r="CCI53" s="26"/>
      <c r="CCJ53" s="26"/>
      <c r="CCK53" s="26"/>
      <c r="CCL53" s="26"/>
      <c r="CCM53" s="26"/>
      <c r="CCN53" s="26"/>
      <c r="CCO53" s="26"/>
      <c r="CCP53" s="26"/>
      <c r="CCQ53" s="26"/>
      <c r="CCR53" s="26"/>
      <c r="CCS53" s="26"/>
      <c r="CCT53" s="26"/>
      <c r="CCU53" s="26"/>
      <c r="CCV53" s="26"/>
      <c r="CCW53" s="26"/>
      <c r="CCX53" s="26"/>
      <c r="CCY53" s="26"/>
      <c r="CCZ53" s="26"/>
      <c r="CDA53" s="26"/>
      <c r="CDB53" s="26"/>
      <c r="CDC53" s="26"/>
      <c r="CDD53" s="26"/>
      <c r="CDE53" s="26"/>
      <c r="CDF53" s="26"/>
      <c r="CDG53" s="26"/>
      <c r="CDH53" s="26"/>
      <c r="CDI53" s="26"/>
      <c r="CDJ53" s="26"/>
      <c r="CDK53" s="26"/>
      <c r="CDL53" s="26"/>
      <c r="CDM53" s="26"/>
      <c r="CDN53" s="26"/>
      <c r="CDO53" s="26"/>
      <c r="CDP53" s="26"/>
      <c r="CDQ53" s="26"/>
      <c r="CDR53" s="26"/>
      <c r="CDS53" s="26"/>
      <c r="CDT53" s="26"/>
      <c r="CDU53" s="26"/>
      <c r="CDV53" s="26"/>
      <c r="CDW53" s="26"/>
      <c r="CDX53" s="26"/>
      <c r="CDY53" s="26"/>
      <c r="CDZ53" s="26"/>
      <c r="CEA53" s="26"/>
      <c r="CEB53" s="26"/>
      <c r="CEC53" s="26"/>
      <c r="CED53" s="26"/>
      <c r="CEE53" s="26"/>
      <c r="CEF53" s="26"/>
      <c r="CEG53" s="26"/>
      <c r="CEH53" s="26"/>
      <c r="CEI53" s="26"/>
      <c r="CEJ53" s="26"/>
      <c r="CEK53" s="26"/>
      <c r="CEL53" s="26"/>
      <c r="CEM53" s="26"/>
      <c r="CEN53" s="26"/>
      <c r="CEO53" s="26"/>
      <c r="CEP53" s="26"/>
      <c r="CEQ53" s="26"/>
      <c r="CER53" s="26"/>
      <c r="CES53" s="26"/>
      <c r="CET53" s="26"/>
      <c r="CEU53" s="26"/>
      <c r="CEV53" s="26"/>
      <c r="CEW53" s="26"/>
      <c r="CEX53" s="26"/>
      <c r="CEY53" s="26"/>
      <c r="CEZ53" s="26"/>
      <c r="CFA53" s="26"/>
      <c r="CFB53" s="26"/>
      <c r="CFC53" s="26"/>
      <c r="CFD53" s="26"/>
      <c r="CFE53" s="26"/>
      <c r="CFF53" s="26"/>
      <c r="CFG53" s="26"/>
      <c r="CFH53" s="26"/>
      <c r="CFI53" s="26"/>
      <c r="CFJ53" s="26"/>
      <c r="CFK53" s="26"/>
      <c r="CFL53" s="26"/>
      <c r="CFM53" s="26"/>
      <c r="CFN53" s="26"/>
      <c r="CFO53" s="26"/>
      <c r="CFP53" s="26"/>
      <c r="CFQ53" s="26"/>
      <c r="CFR53" s="26"/>
      <c r="CFS53" s="26"/>
      <c r="CFT53" s="26"/>
      <c r="CFU53" s="26"/>
      <c r="CFV53" s="26"/>
      <c r="CFW53" s="26"/>
      <c r="CFX53" s="26"/>
      <c r="CFY53" s="26"/>
      <c r="CFZ53" s="26"/>
      <c r="CGA53" s="26"/>
      <c r="CGB53" s="26"/>
      <c r="CGC53" s="26"/>
      <c r="CGD53" s="26"/>
      <c r="CGE53" s="26"/>
      <c r="CGF53" s="26"/>
      <c r="CGG53" s="26"/>
      <c r="CGH53" s="26"/>
      <c r="CGI53" s="26"/>
      <c r="CGJ53" s="26"/>
      <c r="CGK53" s="26"/>
      <c r="CGL53" s="26"/>
      <c r="CGM53" s="26"/>
      <c r="CGN53" s="26"/>
      <c r="CGO53" s="26"/>
      <c r="CGP53" s="26"/>
      <c r="CGQ53" s="26"/>
      <c r="CGR53" s="26"/>
      <c r="CGS53" s="26"/>
      <c r="CGT53" s="26"/>
      <c r="CGU53" s="26"/>
      <c r="CGV53" s="26"/>
      <c r="CGW53" s="26"/>
      <c r="CGX53" s="26"/>
      <c r="CGY53" s="26"/>
      <c r="CGZ53" s="26"/>
      <c r="CHA53" s="26"/>
      <c r="CHB53" s="26"/>
      <c r="CHC53" s="26"/>
      <c r="CHD53" s="26"/>
      <c r="CHE53" s="26"/>
      <c r="CHF53" s="26"/>
      <c r="CHG53" s="26"/>
      <c r="CHH53" s="26"/>
      <c r="CHI53" s="26"/>
      <c r="CHJ53" s="26"/>
      <c r="CHK53" s="26"/>
      <c r="CHL53" s="26"/>
      <c r="CHM53" s="26"/>
      <c r="CHN53" s="26"/>
      <c r="CHO53" s="26"/>
      <c r="CHP53" s="26"/>
      <c r="CHQ53" s="26"/>
      <c r="CHR53" s="26"/>
      <c r="CHS53" s="26"/>
      <c r="CHT53" s="26"/>
      <c r="CHU53" s="26"/>
      <c r="CHV53" s="26"/>
      <c r="CHW53" s="26"/>
      <c r="CHX53" s="26"/>
      <c r="CHY53" s="26"/>
      <c r="CHZ53" s="26"/>
      <c r="CIA53" s="26"/>
      <c r="CIB53" s="26"/>
      <c r="CIC53" s="26"/>
      <c r="CID53" s="26"/>
      <c r="CIE53" s="26"/>
      <c r="CIF53" s="26"/>
      <c r="CIG53" s="26"/>
      <c r="CIH53" s="26"/>
      <c r="CII53" s="26"/>
      <c r="CIJ53" s="26"/>
      <c r="CIK53" s="26"/>
      <c r="CIL53" s="26"/>
      <c r="CIM53" s="26"/>
      <c r="CIN53" s="26"/>
      <c r="CIO53" s="26"/>
      <c r="CIP53" s="26"/>
      <c r="CIQ53" s="26"/>
      <c r="CIR53" s="26"/>
      <c r="CIS53" s="26"/>
      <c r="CIT53" s="26"/>
      <c r="CIU53" s="26"/>
      <c r="CIV53" s="26"/>
      <c r="CIW53" s="26"/>
      <c r="CIX53" s="26"/>
      <c r="CIY53" s="26"/>
      <c r="CIZ53" s="26"/>
      <c r="CJA53" s="26"/>
      <c r="CJB53" s="26"/>
      <c r="CJC53" s="26"/>
      <c r="CJD53" s="26"/>
      <c r="CJE53" s="26"/>
      <c r="CJF53" s="26"/>
      <c r="CJG53" s="26"/>
      <c r="CJH53" s="26"/>
      <c r="CJI53" s="26"/>
      <c r="CJJ53" s="26"/>
      <c r="CJK53" s="26"/>
      <c r="CJL53" s="26"/>
      <c r="CJM53" s="26"/>
      <c r="CJN53" s="26"/>
      <c r="CJO53" s="26"/>
      <c r="CJP53" s="26"/>
      <c r="CJQ53" s="26"/>
      <c r="CJR53" s="26"/>
      <c r="CJS53" s="26"/>
      <c r="CJT53" s="26"/>
      <c r="CJU53" s="26"/>
      <c r="CJV53" s="26"/>
      <c r="CJW53" s="26"/>
      <c r="CJX53" s="26"/>
      <c r="CJY53" s="26"/>
      <c r="CJZ53" s="26"/>
      <c r="CKA53" s="26"/>
      <c r="CKB53" s="26"/>
      <c r="CKC53" s="26"/>
      <c r="CKD53" s="26"/>
      <c r="CKE53" s="26"/>
      <c r="CKF53" s="26"/>
      <c r="CKG53" s="26"/>
      <c r="CKH53" s="26"/>
      <c r="CKI53" s="26"/>
      <c r="CKJ53" s="26"/>
      <c r="CKK53" s="26"/>
      <c r="CKL53" s="26"/>
      <c r="CKM53" s="26"/>
      <c r="CKN53" s="26"/>
      <c r="CKO53" s="26"/>
      <c r="CKP53" s="26"/>
      <c r="CKQ53" s="26"/>
      <c r="CKR53" s="26"/>
      <c r="CKS53" s="26"/>
      <c r="CKT53" s="26"/>
      <c r="CKU53" s="26"/>
      <c r="CKV53" s="26"/>
      <c r="CKW53" s="26"/>
      <c r="CKX53" s="26"/>
      <c r="CKY53" s="26"/>
      <c r="CKZ53" s="26"/>
      <c r="CLA53" s="26"/>
      <c r="CLB53" s="26"/>
      <c r="CLC53" s="26"/>
      <c r="CLD53" s="26"/>
      <c r="CLE53" s="26"/>
      <c r="CLF53" s="26"/>
      <c r="CLG53" s="26"/>
      <c r="CLH53" s="26"/>
      <c r="CLI53" s="26"/>
      <c r="CLJ53" s="26"/>
      <c r="CLK53" s="26"/>
      <c r="CLL53" s="26"/>
      <c r="CLM53" s="26"/>
      <c r="CLN53" s="26"/>
      <c r="CLO53" s="26"/>
      <c r="CLP53" s="26"/>
      <c r="CLQ53" s="26"/>
      <c r="CLR53" s="26"/>
      <c r="CLS53" s="26"/>
      <c r="CLT53" s="26"/>
      <c r="CLU53" s="26"/>
      <c r="CLV53" s="26"/>
      <c r="CLW53" s="26"/>
      <c r="CLX53" s="26"/>
      <c r="CLY53" s="26"/>
      <c r="CLZ53" s="26"/>
      <c r="CMA53" s="26"/>
      <c r="CMB53" s="26"/>
      <c r="CMC53" s="26"/>
      <c r="CMD53" s="26"/>
      <c r="CME53" s="26"/>
      <c r="CMF53" s="26"/>
      <c r="CMG53" s="26"/>
      <c r="CMH53" s="26"/>
      <c r="CMI53" s="26"/>
      <c r="CMJ53" s="26"/>
      <c r="CMK53" s="26"/>
      <c r="CML53" s="26"/>
      <c r="CMM53" s="26"/>
      <c r="CMN53" s="26"/>
      <c r="CMO53" s="26"/>
      <c r="CMP53" s="26"/>
      <c r="CMQ53" s="26"/>
      <c r="CMR53" s="26"/>
      <c r="CMS53" s="26"/>
      <c r="CMT53" s="26"/>
      <c r="CMU53" s="26"/>
      <c r="CMV53" s="26"/>
      <c r="CMW53" s="26"/>
      <c r="CMX53" s="26"/>
      <c r="CMY53" s="26"/>
      <c r="CMZ53" s="26"/>
      <c r="CNA53" s="26"/>
      <c r="CNB53" s="26"/>
      <c r="CNC53" s="26"/>
      <c r="CND53" s="26"/>
      <c r="CNE53" s="26"/>
      <c r="CNF53" s="26"/>
      <c r="CNG53" s="26"/>
      <c r="CNH53" s="26"/>
      <c r="CNI53" s="26"/>
      <c r="CNJ53" s="26"/>
      <c r="CNK53" s="26"/>
      <c r="CNL53" s="26"/>
      <c r="CNM53" s="26"/>
      <c r="CNN53" s="26"/>
      <c r="CNO53" s="26"/>
      <c r="CNP53" s="26"/>
      <c r="CNQ53" s="26"/>
      <c r="CNR53" s="26"/>
      <c r="CNS53" s="26"/>
      <c r="CNT53" s="26"/>
      <c r="CNU53" s="26"/>
      <c r="CNV53" s="26"/>
      <c r="CNW53" s="26"/>
      <c r="CNX53" s="26"/>
      <c r="CNY53" s="26"/>
      <c r="CNZ53" s="26"/>
      <c r="COA53" s="26"/>
      <c r="COB53" s="26"/>
      <c r="COC53" s="26"/>
      <c r="COD53" s="26"/>
      <c r="COE53" s="26"/>
      <c r="COF53" s="26"/>
      <c r="COG53" s="26"/>
      <c r="COH53" s="26"/>
      <c r="COI53" s="26"/>
      <c r="COJ53" s="26"/>
      <c r="COK53" s="26"/>
      <c r="COL53" s="26"/>
      <c r="COM53" s="26"/>
      <c r="CON53" s="26"/>
      <c r="COO53" s="26"/>
      <c r="COP53" s="26"/>
      <c r="COQ53" s="26"/>
      <c r="COR53" s="26"/>
      <c r="COS53" s="26"/>
      <c r="COT53" s="26"/>
      <c r="COU53" s="26"/>
      <c r="COV53" s="26"/>
      <c r="COW53" s="26"/>
      <c r="COX53" s="26"/>
      <c r="COY53" s="26"/>
      <c r="COZ53" s="26"/>
      <c r="CPA53" s="26"/>
      <c r="CPB53" s="26"/>
      <c r="CPC53" s="26"/>
      <c r="CPD53" s="26"/>
      <c r="CPE53" s="26"/>
      <c r="CPF53" s="26"/>
      <c r="CPG53" s="26"/>
      <c r="CPH53" s="26"/>
      <c r="CPI53" s="26"/>
      <c r="CPJ53" s="26"/>
      <c r="CPK53" s="26"/>
      <c r="CPL53" s="26"/>
      <c r="CPM53" s="26"/>
      <c r="CPN53" s="26"/>
      <c r="CPO53" s="26"/>
      <c r="CPP53" s="26"/>
      <c r="CPQ53" s="26"/>
      <c r="CPR53" s="26"/>
      <c r="CPS53" s="26"/>
      <c r="CPT53" s="26"/>
      <c r="CPU53" s="26"/>
      <c r="CPV53" s="26"/>
      <c r="CPW53" s="26"/>
      <c r="CPX53" s="26"/>
      <c r="CPY53" s="26"/>
      <c r="CPZ53" s="26"/>
      <c r="CQA53" s="26"/>
      <c r="CQB53" s="26"/>
      <c r="CQC53" s="26"/>
      <c r="CQD53" s="26"/>
      <c r="CQE53" s="26"/>
      <c r="CQF53" s="26"/>
      <c r="CQG53" s="26"/>
      <c r="CQH53" s="26"/>
      <c r="CQI53" s="26"/>
      <c r="CQJ53" s="26"/>
      <c r="CQK53" s="26"/>
      <c r="CQL53" s="26"/>
      <c r="CQM53" s="26"/>
      <c r="CQN53" s="26"/>
      <c r="CQO53" s="26"/>
      <c r="CQP53" s="26"/>
      <c r="CQQ53" s="26"/>
      <c r="CQR53" s="26"/>
      <c r="CQS53" s="26"/>
      <c r="CQT53" s="26"/>
      <c r="CQU53" s="26"/>
      <c r="CQV53" s="26"/>
      <c r="CQW53" s="26"/>
      <c r="CQX53" s="26"/>
      <c r="CQY53" s="26"/>
      <c r="CQZ53" s="26"/>
      <c r="CRA53" s="26"/>
      <c r="CRB53" s="26"/>
      <c r="CRC53" s="26"/>
      <c r="CRD53" s="26"/>
      <c r="CRE53" s="26"/>
      <c r="CRF53" s="26"/>
      <c r="CRG53" s="26"/>
      <c r="CRH53" s="26"/>
      <c r="CRI53" s="26"/>
      <c r="CRJ53" s="26"/>
      <c r="CRK53" s="26"/>
      <c r="CRL53" s="26"/>
      <c r="CRM53" s="26"/>
      <c r="CRN53" s="26"/>
      <c r="CRO53" s="26"/>
      <c r="CRP53" s="26"/>
      <c r="CRQ53" s="26"/>
      <c r="CRR53" s="26"/>
      <c r="CRS53" s="26"/>
      <c r="CRT53" s="26"/>
      <c r="CRU53" s="26"/>
      <c r="CRV53" s="26"/>
      <c r="CRW53" s="26"/>
      <c r="CRX53" s="26"/>
      <c r="CRY53" s="26"/>
      <c r="CRZ53" s="26"/>
      <c r="CSA53" s="26"/>
      <c r="CSB53" s="26"/>
      <c r="CSC53" s="26"/>
      <c r="CSD53" s="26"/>
      <c r="CSE53" s="26"/>
      <c r="CSF53" s="26"/>
      <c r="CSG53" s="26"/>
      <c r="CSH53" s="26"/>
      <c r="CSI53" s="26"/>
      <c r="CSJ53" s="26"/>
      <c r="CSK53" s="26"/>
      <c r="CSL53" s="26"/>
      <c r="CSM53" s="26"/>
      <c r="CSN53" s="26"/>
      <c r="CSO53" s="26"/>
      <c r="CSP53" s="26"/>
      <c r="CSQ53" s="26"/>
      <c r="CSR53" s="26"/>
      <c r="CSS53" s="26"/>
      <c r="CST53" s="26"/>
      <c r="CSU53" s="26"/>
      <c r="CSV53" s="26"/>
      <c r="CSW53" s="26"/>
      <c r="CSX53" s="26"/>
      <c r="CSY53" s="26"/>
      <c r="CSZ53" s="26"/>
      <c r="CTA53" s="26"/>
      <c r="CTB53" s="26"/>
      <c r="CTC53" s="26"/>
      <c r="CTD53" s="26"/>
      <c r="CTE53" s="26"/>
      <c r="CTF53" s="26"/>
      <c r="CTG53" s="26"/>
      <c r="CTH53" s="26"/>
      <c r="CTI53" s="26"/>
      <c r="CTJ53" s="26"/>
      <c r="CTK53" s="26"/>
      <c r="CTL53" s="26"/>
      <c r="CTM53" s="26"/>
      <c r="CTN53" s="26"/>
      <c r="CTO53" s="26"/>
      <c r="CTP53" s="26"/>
      <c r="CTQ53" s="26"/>
      <c r="CTR53" s="26"/>
      <c r="CTS53" s="26"/>
      <c r="CTT53" s="26"/>
      <c r="CTU53" s="26"/>
      <c r="CTV53" s="26"/>
      <c r="CTW53" s="26"/>
      <c r="CTX53" s="26"/>
      <c r="CTY53" s="26"/>
      <c r="CTZ53" s="26"/>
      <c r="CUA53" s="26"/>
      <c r="CUB53" s="26"/>
      <c r="CUC53" s="26"/>
      <c r="CUD53" s="26"/>
      <c r="CUE53" s="26"/>
      <c r="CUF53" s="26"/>
      <c r="CUG53" s="26"/>
      <c r="CUH53" s="26"/>
      <c r="CUI53" s="26"/>
      <c r="CUJ53" s="26"/>
      <c r="CUK53" s="26"/>
      <c r="CUL53" s="26"/>
      <c r="CUM53" s="26"/>
      <c r="CUN53" s="26"/>
      <c r="CUO53" s="26"/>
      <c r="CUP53" s="26"/>
      <c r="CUQ53" s="26"/>
      <c r="CUR53" s="26"/>
      <c r="CUS53" s="26"/>
      <c r="CUT53" s="26"/>
      <c r="CUU53" s="26"/>
      <c r="CUV53" s="26"/>
      <c r="CUW53" s="26"/>
      <c r="CUX53" s="26"/>
      <c r="CUY53" s="26"/>
      <c r="CUZ53" s="26"/>
      <c r="CVA53" s="26"/>
      <c r="CVB53" s="26"/>
      <c r="CVC53" s="26"/>
      <c r="CVD53" s="26"/>
      <c r="CVE53" s="26"/>
      <c r="CVF53" s="26"/>
      <c r="CVG53" s="26"/>
      <c r="CVH53" s="26"/>
      <c r="CVI53" s="26"/>
      <c r="CVJ53" s="26"/>
      <c r="CVK53" s="26"/>
      <c r="CVL53" s="26"/>
      <c r="CVM53" s="26"/>
      <c r="CVN53" s="26"/>
      <c r="CVO53" s="26"/>
      <c r="CVP53" s="26"/>
      <c r="CVQ53" s="26"/>
      <c r="CVR53" s="26"/>
      <c r="CVS53" s="26"/>
      <c r="CVT53" s="26"/>
      <c r="CVU53" s="26"/>
      <c r="CVV53" s="26"/>
      <c r="CVW53" s="26"/>
      <c r="CVX53" s="26"/>
      <c r="CVY53" s="26"/>
      <c r="CVZ53" s="26"/>
      <c r="CWA53" s="26"/>
      <c r="CWB53" s="26"/>
      <c r="CWC53" s="26"/>
      <c r="CWD53" s="26"/>
      <c r="CWE53" s="26"/>
      <c r="CWF53" s="26"/>
      <c r="CWG53" s="26"/>
      <c r="CWH53" s="26"/>
      <c r="CWI53" s="26"/>
      <c r="CWJ53" s="26"/>
      <c r="CWK53" s="26"/>
      <c r="CWL53" s="26"/>
      <c r="CWM53" s="26"/>
      <c r="CWN53" s="26"/>
      <c r="CWO53" s="26"/>
      <c r="CWP53" s="26"/>
      <c r="CWQ53" s="26"/>
      <c r="CWR53" s="26"/>
      <c r="CWS53" s="26"/>
      <c r="CWT53" s="26"/>
      <c r="CWU53" s="26"/>
      <c r="CWV53" s="26"/>
      <c r="CWW53" s="26"/>
      <c r="CWX53" s="26"/>
      <c r="CWY53" s="26"/>
      <c r="CWZ53" s="26"/>
      <c r="CXA53" s="26"/>
      <c r="CXB53" s="26"/>
      <c r="CXC53" s="26"/>
      <c r="CXD53" s="26"/>
      <c r="CXE53" s="26"/>
      <c r="CXF53" s="26"/>
      <c r="CXG53" s="26"/>
      <c r="CXH53" s="26"/>
      <c r="CXI53" s="26"/>
      <c r="CXJ53" s="26"/>
      <c r="CXK53" s="26"/>
      <c r="CXL53" s="26"/>
      <c r="CXM53" s="26"/>
      <c r="CXN53" s="26"/>
      <c r="CXO53" s="26"/>
      <c r="CXP53" s="26"/>
      <c r="CXQ53" s="26"/>
      <c r="CXR53" s="26"/>
      <c r="CXS53" s="26"/>
      <c r="CXT53" s="26"/>
      <c r="CXU53" s="26"/>
      <c r="CXV53" s="26"/>
      <c r="CXW53" s="26"/>
      <c r="CXX53" s="26"/>
      <c r="CXY53" s="26"/>
      <c r="CXZ53" s="26"/>
      <c r="CYA53" s="26"/>
      <c r="CYB53" s="26"/>
      <c r="CYC53" s="26"/>
      <c r="CYD53" s="26"/>
      <c r="CYE53" s="26"/>
      <c r="CYF53" s="26"/>
      <c r="CYG53" s="26"/>
      <c r="CYH53" s="26"/>
      <c r="CYI53" s="26"/>
      <c r="CYJ53" s="26"/>
      <c r="CYK53" s="26"/>
      <c r="CYL53" s="26"/>
      <c r="CYM53" s="26"/>
      <c r="CYN53" s="26"/>
      <c r="CYO53" s="26"/>
      <c r="CYP53" s="26"/>
      <c r="CYQ53" s="26"/>
      <c r="CYR53" s="26"/>
      <c r="CYS53" s="26"/>
      <c r="CYT53" s="26"/>
      <c r="CYU53" s="26"/>
      <c r="CYV53" s="26"/>
      <c r="CYW53" s="26"/>
      <c r="CYX53" s="26"/>
      <c r="CYY53" s="26"/>
      <c r="CYZ53" s="26"/>
      <c r="CZA53" s="26"/>
      <c r="CZB53" s="26"/>
      <c r="CZC53" s="26"/>
      <c r="CZD53" s="26"/>
      <c r="CZE53" s="26"/>
      <c r="CZF53" s="26"/>
      <c r="CZG53" s="26"/>
      <c r="CZH53" s="26"/>
      <c r="CZI53" s="26"/>
      <c r="CZJ53" s="26"/>
      <c r="CZK53" s="26"/>
      <c r="CZL53" s="26"/>
      <c r="CZM53" s="26"/>
      <c r="CZN53" s="26"/>
      <c r="CZO53" s="26"/>
      <c r="CZP53" s="26"/>
      <c r="CZQ53" s="26"/>
      <c r="CZR53" s="26"/>
      <c r="CZS53" s="26"/>
      <c r="CZT53" s="26"/>
      <c r="CZU53" s="26"/>
      <c r="CZV53" s="26"/>
      <c r="CZW53" s="26"/>
      <c r="CZX53" s="26"/>
      <c r="CZY53" s="26"/>
      <c r="CZZ53" s="26"/>
      <c r="DAA53" s="26"/>
      <c r="DAB53" s="26"/>
      <c r="DAC53" s="26"/>
      <c r="DAD53" s="26"/>
      <c r="DAE53" s="26"/>
      <c r="DAF53" s="26"/>
      <c r="DAG53" s="26"/>
      <c r="DAH53" s="26"/>
      <c r="DAI53" s="26"/>
      <c r="DAJ53" s="26"/>
      <c r="DAK53" s="26"/>
      <c r="DAL53" s="26"/>
      <c r="DAM53" s="26"/>
      <c r="DAN53" s="26"/>
      <c r="DAO53" s="26"/>
      <c r="DAP53" s="26"/>
      <c r="DAQ53" s="26"/>
      <c r="DAR53" s="26"/>
      <c r="DAS53" s="26"/>
      <c r="DAT53" s="26"/>
      <c r="DAU53" s="26"/>
      <c r="DAV53" s="26"/>
      <c r="DAW53" s="26"/>
      <c r="DAX53" s="26"/>
      <c r="DAY53" s="26"/>
      <c r="DAZ53" s="26"/>
      <c r="DBA53" s="26"/>
      <c r="DBB53" s="26"/>
      <c r="DBC53" s="26"/>
      <c r="DBD53" s="26"/>
      <c r="DBE53" s="26"/>
      <c r="DBF53" s="26"/>
      <c r="DBG53" s="26"/>
      <c r="DBH53" s="26"/>
      <c r="DBI53" s="26"/>
      <c r="DBJ53" s="26"/>
      <c r="DBK53" s="26"/>
      <c r="DBL53" s="26"/>
      <c r="DBM53" s="26"/>
      <c r="DBN53" s="26"/>
      <c r="DBO53" s="26"/>
      <c r="DBP53" s="26"/>
      <c r="DBQ53" s="26"/>
      <c r="DBR53" s="26"/>
      <c r="DBS53" s="26"/>
      <c r="DBT53" s="26"/>
      <c r="DBU53" s="26"/>
      <c r="DBV53" s="26"/>
      <c r="DBW53" s="26"/>
      <c r="DBX53" s="26"/>
      <c r="DBY53" s="26"/>
      <c r="DBZ53" s="26"/>
      <c r="DCA53" s="26"/>
      <c r="DCB53" s="26"/>
      <c r="DCC53" s="26"/>
      <c r="DCD53" s="26"/>
      <c r="DCE53" s="26"/>
      <c r="DCF53" s="26"/>
      <c r="DCG53" s="26"/>
      <c r="DCH53" s="26"/>
      <c r="DCI53" s="26"/>
      <c r="DCJ53" s="26"/>
      <c r="DCK53" s="26"/>
      <c r="DCL53" s="26"/>
      <c r="DCM53" s="26"/>
      <c r="DCN53" s="26"/>
      <c r="DCO53" s="26"/>
      <c r="DCP53" s="26"/>
      <c r="DCQ53" s="26"/>
      <c r="DCR53" s="26"/>
      <c r="DCS53" s="26"/>
      <c r="DCT53" s="26"/>
      <c r="DCU53" s="26"/>
      <c r="DCV53" s="26"/>
      <c r="DCW53" s="26"/>
      <c r="DCX53" s="26"/>
      <c r="DCY53" s="26"/>
      <c r="DCZ53" s="26"/>
      <c r="DDA53" s="26"/>
      <c r="DDB53" s="26"/>
      <c r="DDC53" s="26"/>
      <c r="DDD53" s="26"/>
      <c r="DDE53" s="26"/>
      <c r="DDF53" s="26"/>
      <c r="DDG53" s="26"/>
      <c r="DDH53" s="26"/>
      <c r="DDI53" s="26"/>
      <c r="DDJ53" s="26"/>
      <c r="DDK53" s="26"/>
      <c r="DDL53" s="26"/>
      <c r="DDM53" s="26"/>
      <c r="DDN53" s="26"/>
      <c r="DDO53" s="26"/>
      <c r="DDP53" s="26"/>
      <c r="DDQ53" s="26"/>
      <c r="DDR53" s="26"/>
      <c r="DDS53" s="26"/>
      <c r="DDT53" s="26"/>
      <c r="DDU53" s="26"/>
      <c r="DDV53" s="26"/>
      <c r="DDW53" s="26"/>
      <c r="DDX53" s="26"/>
      <c r="DDY53" s="26"/>
      <c r="DDZ53" s="26"/>
      <c r="DEA53" s="26"/>
      <c r="DEB53" s="26"/>
      <c r="DEC53" s="26"/>
      <c r="DED53" s="26"/>
      <c r="DEE53" s="26"/>
      <c r="DEF53" s="26"/>
      <c r="DEG53" s="26"/>
      <c r="DEH53" s="26"/>
      <c r="DEI53" s="26"/>
      <c r="DEJ53" s="26"/>
      <c r="DEK53" s="26"/>
      <c r="DEL53" s="26"/>
      <c r="DEM53" s="26"/>
      <c r="DEN53" s="26"/>
      <c r="DEO53" s="26"/>
      <c r="DEP53" s="26"/>
      <c r="DEQ53" s="26"/>
      <c r="DER53" s="26"/>
      <c r="DES53" s="26"/>
      <c r="DET53" s="26"/>
      <c r="DEU53" s="26"/>
      <c r="DEV53" s="26"/>
      <c r="DEW53" s="26"/>
      <c r="DEX53" s="26"/>
      <c r="DEY53" s="26"/>
      <c r="DEZ53" s="26"/>
      <c r="DFA53" s="26"/>
      <c r="DFB53" s="26"/>
      <c r="DFC53" s="26"/>
      <c r="DFD53" s="26"/>
      <c r="DFE53" s="26"/>
      <c r="DFF53" s="26"/>
      <c r="DFG53" s="26"/>
      <c r="DFH53" s="26"/>
      <c r="DFI53" s="26"/>
      <c r="DFJ53" s="26"/>
      <c r="DFK53" s="26"/>
      <c r="DFL53" s="26"/>
      <c r="DFM53" s="26"/>
      <c r="DFN53" s="26"/>
      <c r="DFO53" s="26"/>
      <c r="DFP53" s="26"/>
      <c r="DFQ53" s="26"/>
      <c r="DFR53" s="26"/>
      <c r="DFS53" s="26"/>
      <c r="DFT53" s="26"/>
      <c r="DFU53" s="26"/>
      <c r="DFV53" s="26"/>
      <c r="DFW53" s="26"/>
      <c r="DFX53" s="26"/>
      <c r="DFY53" s="26"/>
      <c r="DFZ53" s="26"/>
      <c r="DGA53" s="26"/>
      <c r="DGB53" s="26"/>
      <c r="DGC53" s="26"/>
      <c r="DGD53" s="26"/>
      <c r="DGE53" s="26"/>
      <c r="DGF53" s="26"/>
      <c r="DGG53" s="26"/>
      <c r="DGH53" s="26"/>
      <c r="DGI53" s="26"/>
      <c r="DGJ53" s="26"/>
      <c r="DGK53" s="26"/>
      <c r="DGL53" s="26"/>
      <c r="DGM53" s="26"/>
      <c r="DGN53" s="26"/>
      <c r="DGO53" s="26"/>
      <c r="DGP53" s="26"/>
      <c r="DGQ53" s="26"/>
      <c r="DGR53" s="26"/>
      <c r="DGS53" s="26"/>
      <c r="DGT53" s="26"/>
      <c r="DGU53" s="26"/>
      <c r="DGV53" s="26"/>
      <c r="DGW53" s="26"/>
      <c r="DGX53" s="26"/>
      <c r="DGY53" s="26"/>
      <c r="DGZ53" s="26"/>
      <c r="DHA53" s="26"/>
      <c r="DHB53" s="26"/>
      <c r="DHC53" s="26"/>
      <c r="DHD53" s="26"/>
      <c r="DHE53" s="26"/>
      <c r="DHF53" s="26"/>
      <c r="DHG53" s="26"/>
      <c r="DHH53" s="26"/>
      <c r="DHI53" s="26"/>
      <c r="DHJ53" s="26"/>
      <c r="DHK53" s="26"/>
      <c r="DHL53" s="26"/>
      <c r="DHM53" s="26"/>
      <c r="DHN53" s="26"/>
      <c r="DHO53" s="26"/>
      <c r="DHP53" s="26"/>
      <c r="DHQ53" s="26"/>
      <c r="DHR53" s="26"/>
      <c r="DHS53" s="26"/>
      <c r="DHT53" s="26"/>
      <c r="DHU53" s="26"/>
      <c r="DHV53" s="26"/>
      <c r="DHW53" s="26"/>
      <c r="DHX53" s="26"/>
      <c r="DHY53" s="26"/>
      <c r="DHZ53" s="26"/>
      <c r="DIA53" s="26"/>
      <c r="DIB53" s="26"/>
      <c r="DIC53" s="26"/>
      <c r="DID53" s="26"/>
      <c r="DIE53" s="26"/>
      <c r="DIF53" s="26"/>
      <c r="DIG53" s="26"/>
      <c r="DIH53" s="26"/>
      <c r="DII53" s="26"/>
      <c r="DIJ53" s="26"/>
      <c r="DIK53" s="26"/>
      <c r="DIL53" s="26"/>
      <c r="DIM53" s="26"/>
      <c r="DIN53" s="26"/>
      <c r="DIO53" s="26"/>
      <c r="DIP53" s="26"/>
      <c r="DIQ53" s="26"/>
      <c r="DIR53" s="26"/>
      <c r="DIS53" s="26"/>
      <c r="DIT53" s="26"/>
      <c r="DIU53" s="26"/>
      <c r="DIV53" s="26"/>
      <c r="DIW53" s="26"/>
      <c r="DIX53" s="26"/>
      <c r="DIY53" s="26"/>
      <c r="DIZ53" s="26"/>
      <c r="DJA53" s="26"/>
      <c r="DJB53" s="26"/>
      <c r="DJC53" s="26"/>
      <c r="DJD53" s="26"/>
      <c r="DJE53" s="26"/>
      <c r="DJF53" s="26"/>
      <c r="DJG53" s="26"/>
      <c r="DJH53" s="26"/>
      <c r="DJI53" s="26"/>
      <c r="DJJ53" s="26"/>
      <c r="DJK53" s="26"/>
      <c r="DJL53" s="26"/>
      <c r="DJM53" s="26"/>
      <c r="DJN53" s="26"/>
      <c r="DJO53" s="26"/>
      <c r="DJP53" s="26"/>
      <c r="DJQ53" s="26"/>
      <c r="DJR53" s="26"/>
      <c r="DJS53" s="26"/>
      <c r="DJT53" s="26"/>
      <c r="DJU53" s="26"/>
      <c r="DJV53" s="26"/>
      <c r="DJW53" s="26"/>
      <c r="DJX53" s="26"/>
      <c r="DJY53" s="26"/>
      <c r="DJZ53" s="26"/>
      <c r="DKA53" s="26"/>
      <c r="DKB53" s="26"/>
      <c r="DKC53" s="26"/>
      <c r="DKD53" s="26"/>
      <c r="DKE53" s="26"/>
      <c r="DKF53" s="26"/>
      <c r="DKG53" s="26"/>
      <c r="DKH53" s="26"/>
      <c r="DKI53" s="26"/>
      <c r="DKJ53" s="26"/>
      <c r="DKK53" s="26"/>
      <c r="DKL53" s="26"/>
      <c r="DKM53" s="26"/>
      <c r="DKN53" s="26"/>
      <c r="DKO53" s="26"/>
      <c r="DKP53" s="26"/>
      <c r="DKQ53" s="26"/>
      <c r="DKR53" s="26"/>
      <c r="DKS53" s="26"/>
      <c r="DKT53" s="26"/>
      <c r="DKU53" s="26"/>
      <c r="DKV53" s="26"/>
      <c r="DKW53" s="26"/>
      <c r="DKX53" s="26"/>
      <c r="DKY53" s="26"/>
      <c r="DKZ53" s="26"/>
      <c r="DLA53" s="26"/>
      <c r="DLB53" s="26"/>
      <c r="DLC53" s="26"/>
      <c r="DLD53" s="26"/>
      <c r="DLE53" s="26"/>
      <c r="DLF53" s="26"/>
      <c r="DLG53" s="26"/>
      <c r="DLH53" s="26"/>
      <c r="DLI53" s="26"/>
      <c r="DLJ53" s="26"/>
      <c r="DLK53" s="26"/>
      <c r="DLL53" s="26"/>
      <c r="DLM53" s="26"/>
      <c r="DLN53" s="26"/>
      <c r="DLO53" s="26"/>
      <c r="DLP53" s="26"/>
      <c r="DLQ53" s="26"/>
      <c r="DLR53" s="26"/>
      <c r="DLS53" s="26"/>
      <c r="DLT53" s="26"/>
      <c r="DLU53" s="26"/>
      <c r="DLV53" s="26"/>
      <c r="DLW53" s="26"/>
      <c r="DLX53" s="26"/>
      <c r="DLY53" s="26"/>
      <c r="DLZ53" s="26"/>
      <c r="DMA53" s="26"/>
      <c r="DMB53" s="26"/>
      <c r="DMC53" s="26"/>
      <c r="DMD53" s="26"/>
      <c r="DME53" s="26"/>
      <c r="DMF53" s="26"/>
      <c r="DMG53" s="26"/>
      <c r="DMH53" s="26"/>
      <c r="DMI53" s="26"/>
      <c r="DMJ53" s="26"/>
      <c r="DMK53" s="26"/>
      <c r="DML53" s="26"/>
      <c r="DMM53" s="26"/>
      <c r="DMN53" s="26"/>
      <c r="DMO53" s="26"/>
      <c r="DMP53" s="26"/>
      <c r="DMQ53" s="26"/>
      <c r="DMR53" s="26"/>
      <c r="DMS53" s="26"/>
      <c r="DMT53" s="26"/>
      <c r="DMU53" s="26"/>
      <c r="DMV53" s="26"/>
      <c r="DMW53" s="26"/>
      <c r="DMX53" s="26"/>
      <c r="DMY53" s="26"/>
      <c r="DMZ53" s="26"/>
      <c r="DNA53" s="26"/>
      <c r="DNB53" s="26"/>
      <c r="DNC53" s="26"/>
      <c r="DND53" s="26"/>
      <c r="DNE53" s="26"/>
      <c r="DNF53" s="26"/>
      <c r="DNG53" s="26"/>
      <c r="DNH53" s="26"/>
      <c r="DNI53" s="26"/>
      <c r="DNJ53" s="26"/>
      <c r="DNK53" s="26"/>
      <c r="DNL53" s="26"/>
      <c r="DNM53" s="26"/>
      <c r="DNN53" s="26"/>
      <c r="DNO53" s="26"/>
      <c r="DNP53" s="26"/>
      <c r="DNQ53" s="26"/>
      <c r="DNR53" s="26"/>
      <c r="DNS53" s="26"/>
      <c r="DNT53" s="26"/>
      <c r="DNU53" s="26"/>
      <c r="DNV53" s="26"/>
      <c r="DNW53" s="26"/>
      <c r="DNX53" s="26"/>
      <c r="DNY53" s="26"/>
      <c r="DNZ53" s="26"/>
      <c r="DOA53" s="26"/>
      <c r="DOB53" s="26"/>
      <c r="DOC53" s="26"/>
      <c r="DOD53" s="26"/>
      <c r="DOE53" s="26"/>
      <c r="DOF53" s="26"/>
      <c r="DOG53" s="26"/>
      <c r="DOH53" s="26"/>
      <c r="DOI53" s="26"/>
      <c r="DOJ53" s="26"/>
      <c r="DOK53" s="26"/>
      <c r="DOL53" s="26"/>
      <c r="DOM53" s="26"/>
      <c r="DON53" s="26"/>
      <c r="DOO53" s="26"/>
      <c r="DOP53" s="26"/>
      <c r="DOQ53" s="26"/>
      <c r="DOR53" s="26"/>
      <c r="DOS53" s="26"/>
      <c r="DOT53" s="26"/>
      <c r="DOU53" s="26"/>
      <c r="DOV53" s="26"/>
      <c r="DOW53" s="26"/>
      <c r="DOX53" s="26"/>
      <c r="DOY53" s="26"/>
      <c r="DOZ53" s="26"/>
      <c r="DPA53" s="26"/>
      <c r="DPB53" s="26"/>
      <c r="DPC53" s="26"/>
      <c r="DPD53" s="26"/>
      <c r="DPE53" s="26"/>
      <c r="DPF53" s="26"/>
      <c r="DPG53" s="26"/>
      <c r="DPH53" s="26"/>
      <c r="DPI53" s="26"/>
      <c r="DPJ53" s="26"/>
      <c r="DPK53" s="26"/>
      <c r="DPL53" s="26"/>
      <c r="DPM53" s="26"/>
      <c r="DPN53" s="26"/>
      <c r="DPO53" s="26"/>
      <c r="DPP53" s="26"/>
      <c r="DPQ53" s="26"/>
      <c r="DPR53" s="26"/>
      <c r="DPS53" s="26"/>
      <c r="DPT53" s="26"/>
      <c r="DPU53" s="26"/>
      <c r="DPV53" s="26"/>
      <c r="DPW53" s="26"/>
      <c r="DPX53" s="26"/>
      <c r="DPY53" s="26"/>
      <c r="DPZ53" s="26"/>
      <c r="DQA53" s="26"/>
      <c r="DQB53" s="26"/>
      <c r="DQC53" s="26"/>
      <c r="DQD53" s="26"/>
      <c r="DQE53" s="26"/>
      <c r="DQF53" s="26"/>
      <c r="DQG53" s="26"/>
      <c r="DQH53" s="26"/>
      <c r="DQI53" s="26"/>
      <c r="DQJ53" s="26"/>
      <c r="DQK53" s="26"/>
      <c r="DQL53" s="26"/>
      <c r="DQM53" s="26"/>
      <c r="DQN53" s="26"/>
      <c r="DQO53" s="26"/>
      <c r="DQP53" s="26"/>
      <c r="DQQ53" s="26"/>
      <c r="DQR53" s="26"/>
      <c r="DQS53" s="26"/>
      <c r="DQT53" s="26"/>
      <c r="DQU53" s="26"/>
      <c r="DQV53" s="26"/>
      <c r="DQW53" s="26"/>
      <c r="DQX53" s="26"/>
      <c r="DQY53" s="26"/>
      <c r="DQZ53" s="26"/>
      <c r="DRA53" s="26"/>
      <c r="DRB53" s="26"/>
      <c r="DRC53" s="26"/>
      <c r="DRD53" s="26"/>
      <c r="DRE53" s="26"/>
      <c r="DRF53" s="26"/>
      <c r="DRG53" s="26"/>
      <c r="DRH53" s="26"/>
      <c r="DRI53" s="26"/>
      <c r="DRJ53" s="26"/>
      <c r="DRK53" s="26"/>
      <c r="DRL53" s="26"/>
      <c r="DRM53" s="26"/>
      <c r="DRN53" s="26"/>
      <c r="DRO53" s="26"/>
      <c r="DRP53" s="26"/>
      <c r="DRQ53" s="26"/>
      <c r="DRR53" s="26"/>
      <c r="DRS53" s="26"/>
      <c r="DRT53" s="26"/>
      <c r="DRU53" s="26"/>
      <c r="DRV53" s="26"/>
      <c r="DRW53" s="26"/>
      <c r="DRX53" s="26"/>
      <c r="DRY53" s="26"/>
      <c r="DRZ53" s="26"/>
      <c r="DSA53" s="26"/>
      <c r="DSB53" s="26"/>
      <c r="DSC53" s="26"/>
      <c r="DSD53" s="26"/>
      <c r="DSE53" s="26"/>
      <c r="DSF53" s="26"/>
      <c r="DSG53" s="26"/>
      <c r="DSH53" s="26"/>
      <c r="DSI53" s="26"/>
      <c r="DSJ53" s="26"/>
      <c r="DSK53" s="26"/>
      <c r="DSL53" s="26"/>
      <c r="DSM53" s="26"/>
      <c r="DSN53" s="26"/>
      <c r="DSO53" s="26"/>
      <c r="DSP53" s="26"/>
      <c r="DSQ53" s="26"/>
      <c r="DSR53" s="26"/>
      <c r="DSS53" s="26"/>
      <c r="DST53" s="26"/>
      <c r="DSU53" s="26"/>
      <c r="DSV53" s="26"/>
      <c r="DSW53" s="26"/>
      <c r="DSX53" s="26"/>
      <c r="DSY53" s="26"/>
      <c r="DSZ53" s="26"/>
      <c r="DTA53" s="26"/>
      <c r="DTB53" s="26"/>
      <c r="DTC53" s="26"/>
      <c r="DTD53" s="26"/>
      <c r="DTE53" s="26"/>
      <c r="DTF53" s="26"/>
      <c r="DTG53" s="26"/>
      <c r="DTH53" s="26"/>
      <c r="DTI53" s="26"/>
      <c r="DTJ53" s="26"/>
      <c r="DTK53" s="26"/>
      <c r="DTL53" s="26"/>
      <c r="DTM53" s="26"/>
      <c r="DTN53" s="26"/>
      <c r="DTO53" s="26"/>
      <c r="DTP53" s="26"/>
      <c r="DTQ53" s="26"/>
      <c r="DTR53" s="26"/>
      <c r="DTS53" s="26"/>
      <c r="DTT53" s="26"/>
      <c r="DTU53" s="26"/>
      <c r="DTV53" s="26"/>
      <c r="DTW53" s="26"/>
      <c r="DTX53" s="26"/>
      <c r="DTY53" s="26"/>
      <c r="DTZ53" s="26"/>
      <c r="DUA53" s="26"/>
      <c r="DUB53" s="26"/>
      <c r="DUC53" s="26"/>
      <c r="DUD53" s="26"/>
      <c r="DUE53" s="26"/>
      <c r="DUF53" s="26"/>
      <c r="DUG53" s="26"/>
      <c r="DUH53" s="26"/>
      <c r="DUI53" s="26"/>
      <c r="DUJ53" s="26"/>
      <c r="DUK53" s="26"/>
      <c r="DUL53" s="26"/>
      <c r="DUM53" s="26"/>
      <c r="DUN53" s="26"/>
      <c r="DUO53" s="26"/>
      <c r="DUP53" s="26"/>
      <c r="DUQ53" s="26"/>
      <c r="DUR53" s="26"/>
      <c r="DUS53" s="26"/>
      <c r="DUT53" s="26"/>
      <c r="DUU53" s="26"/>
      <c r="DUV53" s="26"/>
      <c r="DUW53" s="26"/>
      <c r="DUX53" s="26"/>
      <c r="DUY53" s="26"/>
      <c r="DUZ53" s="26"/>
      <c r="DVA53" s="26"/>
      <c r="DVB53" s="26"/>
      <c r="DVC53" s="26"/>
      <c r="DVD53" s="26"/>
      <c r="DVE53" s="26"/>
      <c r="DVF53" s="26"/>
      <c r="DVG53" s="26"/>
      <c r="DVH53" s="26"/>
      <c r="DVI53" s="26"/>
      <c r="DVJ53" s="26"/>
      <c r="DVK53" s="26"/>
      <c r="DVL53" s="26"/>
      <c r="DVM53" s="26"/>
      <c r="DVN53" s="26"/>
      <c r="DVO53" s="26"/>
      <c r="DVP53" s="26"/>
      <c r="DVQ53" s="26"/>
      <c r="DVR53" s="26"/>
      <c r="DVS53" s="26"/>
      <c r="DVT53" s="26"/>
      <c r="DVU53" s="26"/>
      <c r="DVV53" s="26"/>
      <c r="DVW53" s="26"/>
      <c r="DVX53" s="26"/>
      <c r="DVY53" s="26"/>
      <c r="DVZ53" s="26"/>
      <c r="DWA53" s="26"/>
      <c r="DWB53" s="26"/>
      <c r="DWC53" s="26"/>
      <c r="DWD53" s="26"/>
      <c r="DWE53" s="26"/>
      <c r="DWF53" s="26"/>
      <c r="DWG53" s="26"/>
      <c r="DWH53" s="26"/>
      <c r="DWI53" s="26"/>
      <c r="DWJ53" s="26"/>
      <c r="DWK53" s="26"/>
      <c r="DWL53" s="26"/>
      <c r="DWM53" s="26"/>
      <c r="DWN53" s="26"/>
      <c r="DWO53" s="26"/>
      <c r="DWP53" s="26"/>
      <c r="DWQ53" s="26"/>
      <c r="DWR53" s="26"/>
      <c r="DWS53" s="26"/>
      <c r="DWT53" s="26"/>
      <c r="DWU53" s="26"/>
      <c r="DWV53" s="26"/>
      <c r="DWW53" s="26"/>
      <c r="DWX53" s="26"/>
      <c r="DWY53" s="26"/>
      <c r="DWZ53" s="26"/>
      <c r="DXA53" s="26"/>
      <c r="DXB53" s="26"/>
      <c r="DXC53" s="26"/>
      <c r="DXD53" s="26"/>
      <c r="DXE53" s="26"/>
      <c r="DXF53" s="26"/>
      <c r="DXG53" s="26"/>
      <c r="DXH53" s="26"/>
      <c r="DXI53" s="26"/>
      <c r="DXJ53" s="26"/>
      <c r="DXK53" s="26"/>
      <c r="DXL53" s="26"/>
      <c r="DXM53" s="26"/>
      <c r="DXN53" s="26"/>
      <c r="DXO53" s="26"/>
      <c r="DXP53" s="26"/>
      <c r="DXQ53" s="26"/>
      <c r="DXR53" s="26"/>
      <c r="DXS53" s="26"/>
      <c r="DXT53" s="26"/>
      <c r="DXU53" s="26"/>
      <c r="DXV53" s="26"/>
      <c r="DXW53" s="26"/>
      <c r="DXX53" s="26"/>
      <c r="DXY53" s="26"/>
      <c r="DXZ53" s="26"/>
      <c r="DYA53" s="26"/>
      <c r="DYB53" s="26"/>
      <c r="DYC53" s="26"/>
      <c r="DYD53" s="26"/>
      <c r="DYE53" s="26"/>
      <c r="DYF53" s="26"/>
      <c r="DYG53" s="26"/>
      <c r="DYH53" s="26"/>
      <c r="DYI53" s="26"/>
      <c r="DYJ53" s="26"/>
      <c r="DYK53" s="26"/>
      <c r="DYL53" s="26"/>
      <c r="DYM53" s="26"/>
      <c r="DYN53" s="26"/>
      <c r="DYO53" s="26"/>
      <c r="DYP53" s="26"/>
      <c r="DYQ53" s="26"/>
      <c r="DYR53" s="26"/>
      <c r="DYS53" s="26"/>
      <c r="DYT53" s="26"/>
      <c r="DYU53" s="26"/>
      <c r="DYV53" s="26"/>
      <c r="DYW53" s="26"/>
      <c r="DYX53" s="26"/>
      <c r="DYY53" s="26"/>
      <c r="DYZ53" s="26"/>
      <c r="DZA53" s="26"/>
      <c r="DZB53" s="26"/>
      <c r="DZC53" s="26"/>
      <c r="DZD53" s="26"/>
      <c r="DZE53" s="26"/>
      <c r="DZF53" s="26"/>
      <c r="DZG53" s="26"/>
      <c r="DZH53" s="26"/>
      <c r="DZI53" s="26"/>
      <c r="DZJ53" s="26"/>
      <c r="DZK53" s="26"/>
      <c r="DZL53" s="26"/>
      <c r="DZM53" s="26"/>
      <c r="DZN53" s="26"/>
      <c r="DZO53" s="26"/>
      <c r="DZP53" s="26"/>
      <c r="DZQ53" s="26"/>
      <c r="DZR53" s="26"/>
      <c r="DZS53" s="26"/>
      <c r="DZT53" s="26"/>
      <c r="DZU53" s="26"/>
      <c r="DZV53" s="26"/>
      <c r="DZW53" s="26"/>
      <c r="DZX53" s="26"/>
      <c r="DZY53" s="26"/>
      <c r="DZZ53" s="26"/>
      <c r="EAA53" s="26"/>
      <c r="EAB53" s="26"/>
      <c r="EAC53" s="26"/>
      <c r="EAD53" s="26"/>
      <c r="EAE53" s="26"/>
      <c r="EAF53" s="26"/>
      <c r="EAG53" s="26"/>
      <c r="EAH53" s="26"/>
      <c r="EAI53" s="26"/>
      <c r="EAJ53" s="26"/>
      <c r="EAK53" s="26"/>
      <c r="EAL53" s="26"/>
      <c r="EAM53" s="26"/>
      <c r="EAN53" s="26"/>
      <c r="EAO53" s="26"/>
      <c r="EAP53" s="26"/>
      <c r="EAQ53" s="26"/>
      <c r="EAR53" s="26"/>
      <c r="EAS53" s="26"/>
      <c r="EAT53" s="26"/>
      <c r="EAU53" s="26"/>
      <c r="EAV53" s="26"/>
      <c r="EAW53" s="26"/>
      <c r="EAX53" s="26"/>
      <c r="EAY53" s="26"/>
      <c r="EAZ53" s="26"/>
      <c r="EBA53" s="26"/>
      <c r="EBB53" s="26"/>
      <c r="EBC53" s="26"/>
      <c r="EBD53" s="26"/>
      <c r="EBE53" s="26"/>
      <c r="EBF53" s="26"/>
      <c r="EBG53" s="26"/>
      <c r="EBH53" s="26"/>
      <c r="EBI53" s="26"/>
      <c r="EBJ53" s="26"/>
      <c r="EBK53" s="26"/>
      <c r="EBL53" s="26"/>
      <c r="EBM53" s="26"/>
      <c r="EBN53" s="26"/>
      <c r="EBO53" s="26"/>
      <c r="EBP53" s="26"/>
      <c r="EBQ53" s="26"/>
      <c r="EBR53" s="26"/>
      <c r="EBS53" s="26"/>
      <c r="EBT53" s="26"/>
      <c r="EBU53" s="26"/>
      <c r="EBV53" s="26"/>
      <c r="EBW53" s="26"/>
      <c r="EBX53" s="26"/>
      <c r="EBY53" s="26"/>
      <c r="EBZ53" s="26"/>
      <c r="ECA53" s="26"/>
      <c r="ECB53" s="26"/>
      <c r="ECC53" s="26"/>
      <c r="ECD53" s="26"/>
      <c r="ECE53" s="26"/>
      <c r="ECF53" s="26"/>
      <c r="ECG53" s="26"/>
      <c r="ECH53" s="26"/>
      <c r="ECI53" s="26"/>
      <c r="ECJ53" s="26"/>
      <c r="ECK53" s="26"/>
      <c r="ECL53" s="26"/>
      <c r="ECM53" s="26"/>
      <c r="ECN53" s="26"/>
      <c r="ECO53" s="26"/>
      <c r="ECP53" s="26"/>
      <c r="ECQ53" s="26"/>
      <c r="ECR53" s="26"/>
      <c r="ECS53" s="26"/>
      <c r="ECT53" s="26"/>
      <c r="ECU53" s="26"/>
      <c r="ECV53" s="26"/>
      <c r="ECW53" s="26"/>
      <c r="ECX53" s="26"/>
      <c r="ECY53" s="26"/>
      <c r="ECZ53" s="26"/>
      <c r="EDA53" s="26"/>
      <c r="EDB53" s="26"/>
      <c r="EDC53" s="26"/>
      <c r="EDD53" s="26"/>
      <c r="EDE53" s="26"/>
      <c r="EDF53" s="26"/>
      <c r="EDG53" s="26"/>
      <c r="EDH53" s="26"/>
      <c r="EDI53" s="26"/>
      <c r="EDJ53" s="26"/>
      <c r="EDK53" s="26"/>
      <c r="EDL53" s="26"/>
      <c r="EDM53" s="26"/>
      <c r="EDN53" s="26"/>
      <c r="EDO53" s="26"/>
      <c r="EDP53" s="26"/>
      <c r="EDQ53" s="26"/>
      <c r="EDR53" s="26"/>
      <c r="EDS53" s="26"/>
      <c r="EDT53" s="26"/>
      <c r="EDU53" s="26"/>
      <c r="EDV53" s="26"/>
      <c r="EDW53" s="26"/>
      <c r="EDX53" s="26"/>
      <c r="EDY53" s="26"/>
      <c r="EDZ53" s="26"/>
      <c r="EEA53" s="26"/>
      <c r="EEB53" s="26"/>
      <c r="EEC53" s="26"/>
      <c r="EED53" s="26"/>
      <c r="EEE53" s="26"/>
      <c r="EEF53" s="26"/>
      <c r="EEG53" s="26"/>
      <c r="EEH53" s="26"/>
      <c r="EEI53" s="26"/>
      <c r="EEJ53" s="26"/>
      <c r="EEK53" s="26"/>
      <c r="EEL53" s="26"/>
      <c r="EEM53" s="26"/>
      <c r="EEN53" s="26"/>
      <c r="EEO53" s="26"/>
      <c r="EEP53" s="26"/>
      <c r="EEQ53" s="26"/>
      <c r="EER53" s="26"/>
      <c r="EES53" s="26"/>
      <c r="EET53" s="26"/>
      <c r="EEU53" s="26"/>
      <c r="EEV53" s="26"/>
      <c r="EEW53" s="26"/>
      <c r="EEX53" s="26"/>
      <c r="EEY53" s="26"/>
      <c r="EEZ53" s="26"/>
      <c r="EFA53" s="26"/>
      <c r="EFB53" s="26"/>
      <c r="EFC53" s="26"/>
      <c r="EFD53" s="26"/>
      <c r="EFE53" s="26"/>
      <c r="EFF53" s="26"/>
      <c r="EFG53" s="26"/>
      <c r="EFH53" s="26"/>
      <c r="EFI53" s="26"/>
      <c r="EFJ53" s="26"/>
      <c r="EFK53" s="26"/>
      <c r="EFL53" s="26"/>
      <c r="EFM53" s="26"/>
      <c r="EFN53" s="26"/>
      <c r="EFO53" s="26"/>
      <c r="EFP53" s="26"/>
      <c r="EFQ53" s="26"/>
      <c r="EFR53" s="26"/>
      <c r="EFS53" s="26"/>
      <c r="EFT53" s="26"/>
      <c r="EFU53" s="26"/>
      <c r="EFV53" s="26"/>
      <c r="EFW53" s="26"/>
      <c r="EFX53" s="26"/>
      <c r="EFY53" s="26"/>
      <c r="EFZ53" s="26"/>
      <c r="EGA53" s="26"/>
      <c r="EGB53" s="26"/>
      <c r="EGC53" s="26"/>
      <c r="EGD53" s="26"/>
      <c r="EGE53" s="26"/>
      <c r="EGF53" s="26"/>
      <c r="EGG53" s="26"/>
      <c r="EGH53" s="26"/>
      <c r="EGI53" s="26"/>
      <c r="EGJ53" s="26"/>
      <c r="EGK53" s="26"/>
      <c r="EGL53" s="26"/>
      <c r="EGM53" s="26"/>
      <c r="EGN53" s="26"/>
      <c r="EGO53" s="26"/>
      <c r="EGP53" s="26"/>
      <c r="EGQ53" s="26"/>
      <c r="EGR53" s="26"/>
      <c r="EGS53" s="26"/>
      <c r="EGT53" s="26"/>
      <c r="EGU53" s="26"/>
      <c r="EGV53" s="26"/>
      <c r="EGW53" s="26"/>
      <c r="EGX53" s="26"/>
      <c r="EGY53" s="26"/>
      <c r="EGZ53" s="26"/>
      <c r="EHA53" s="26"/>
      <c r="EHB53" s="26"/>
      <c r="EHC53" s="26"/>
      <c r="EHD53" s="26"/>
      <c r="EHE53" s="26"/>
      <c r="EHF53" s="26"/>
      <c r="EHG53" s="26"/>
      <c r="EHH53" s="26"/>
      <c r="EHI53" s="26"/>
      <c r="EHJ53" s="26"/>
      <c r="EHK53" s="26"/>
      <c r="EHL53" s="26"/>
      <c r="EHM53" s="26"/>
      <c r="EHN53" s="26"/>
      <c r="EHO53" s="26"/>
      <c r="EHP53" s="26"/>
      <c r="EHQ53" s="26"/>
      <c r="EHR53" s="26"/>
      <c r="EHS53" s="26"/>
      <c r="EHT53" s="26"/>
      <c r="EHU53" s="26"/>
      <c r="EHV53" s="26"/>
      <c r="EHW53" s="26"/>
      <c r="EHX53" s="26"/>
      <c r="EHY53" s="26"/>
      <c r="EHZ53" s="26"/>
      <c r="EIA53" s="26"/>
      <c r="EIB53" s="26"/>
      <c r="EIC53" s="26"/>
      <c r="EID53" s="26"/>
      <c r="EIE53" s="26"/>
      <c r="EIF53" s="26"/>
      <c r="EIG53" s="26"/>
      <c r="EIH53" s="26"/>
      <c r="EII53" s="26"/>
      <c r="EIJ53" s="26"/>
      <c r="EIK53" s="26"/>
      <c r="EIL53" s="26"/>
      <c r="EIM53" s="26"/>
      <c r="EIN53" s="26"/>
      <c r="EIO53" s="26"/>
      <c r="EIP53" s="26"/>
      <c r="EIQ53" s="26"/>
      <c r="EIR53" s="26"/>
      <c r="EIS53" s="26"/>
      <c r="EIT53" s="26"/>
      <c r="EIU53" s="26"/>
      <c r="EIV53" s="26"/>
      <c r="EIW53" s="26"/>
      <c r="EIX53" s="26"/>
      <c r="EIY53" s="26"/>
      <c r="EIZ53" s="26"/>
      <c r="EJA53" s="26"/>
      <c r="EJB53" s="26"/>
      <c r="EJC53" s="26"/>
      <c r="EJD53" s="26"/>
      <c r="EJE53" s="26"/>
      <c r="EJF53" s="26"/>
      <c r="EJG53" s="26"/>
      <c r="EJH53" s="26"/>
      <c r="EJI53" s="26"/>
      <c r="EJJ53" s="26"/>
      <c r="EJK53" s="26"/>
      <c r="EJL53" s="26"/>
      <c r="EJM53" s="26"/>
      <c r="EJN53" s="26"/>
      <c r="EJO53" s="26"/>
      <c r="EJP53" s="26"/>
      <c r="EJQ53" s="26"/>
      <c r="EJR53" s="26"/>
      <c r="EJS53" s="26"/>
      <c r="EJT53" s="26"/>
      <c r="EJU53" s="26"/>
      <c r="EJV53" s="26"/>
      <c r="EJW53" s="26"/>
      <c r="EJX53" s="26"/>
      <c r="EJY53" s="26"/>
      <c r="EJZ53" s="26"/>
      <c r="EKA53" s="26"/>
      <c r="EKB53" s="26"/>
      <c r="EKC53" s="26"/>
      <c r="EKD53" s="26"/>
      <c r="EKE53" s="26"/>
      <c r="EKF53" s="26"/>
      <c r="EKG53" s="26"/>
      <c r="EKH53" s="26"/>
      <c r="EKI53" s="26"/>
      <c r="EKJ53" s="26"/>
      <c r="EKK53" s="26"/>
      <c r="EKL53" s="26"/>
      <c r="EKM53" s="26"/>
      <c r="EKN53" s="26"/>
      <c r="EKO53" s="26"/>
      <c r="EKP53" s="26"/>
      <c r="EKQ53" s="26"/>
      <c r="EKR53" s="26"/>
      <c r="EKS53" s="26"/>
      <c r="EKT53" s="26"/>
      <c r="EKU53" s="26"/>
      <c r="EKV53" s="26"/>
      <c r="EKW53" s="26"/>
      <c r="EKX53" s="26"/>
      <c r="EKY53" s="26"/>
      <c r="EKZ53" s="26"/>
      <c r="ELA53" s="26"/>
      <c r="ELB53" s="26"/>
      <c r="ELC53" s="26"/>
      <c r="ELD53" s="26"/>
      <c r="ELE53" s="26"/>
      <c r="ELF53" s="26"/>
      <c r="ELG53" s="26"/>
      <c r="ELH53" s="26"/>
      <c r="ELI53" s="26"/>
      <c r="ELJ53" s="26"/>
      <c r="ELK53" s="26"/>
      <c r="ELL53" s="26"/>
      <c r="ELM53" s="26"/>
      <c r="ELN53" s="26"/>
      <c r="ELO53" s="26"/>
      <c r="ELP53" s="26"/>
      <c r="ELQ53" s="26"/>
      <c r="ELR53" s="26"/>
      <c r="ELS53" s="26"/>
      <c r="ELT53" s="26"/>
      <c r="ELU53" s="26"/>
      <c r="ELV53" s="26"/>
      <c r="ELW53" s="26"/>
      <c r="ELX53" s="26"/>
      <c r="ELY53" s="26"/>
      <c r="ELZ53" s="26"/>
      <c r="EMA53" s="26"/>
      <c r="EMB53" s="26"/>
      <c r="EMC53" s="26"/>
      <c r="EMD53" s="26"/>
      <c r="EME53" s="26"/>
      <c r="EMF53" s="26"/>
      <c r="EMG53" s="26"/>
      <c r="EMH53" s="26"/>
      <c r="EMI53" s="26"/>
      <c r="EMJ53" s="26"/>
      <c r="EMK53" s="26"/>
      <c r="EML53" s="26"/>
      <c r="EMM53" s="26"/>
      <c r="EMN53" s="26"/>
      <c r="EMO53" s="26"/>
      <c r="EMP53" s="26"/>
      <c r="EMQ53" s="26"/>
      <c r="EMR53" s="26"/>
      <c r="EMS53" s="26"/>
      <c r="EMT53" s="26"/>
      <c r="EMU53" s="26"/>
      <c r="EMV53" s="26"/>
      <c r="EMW53" s="26"/>
      <c r="EMX53" s="26"/>
      <c r="EMY53" s="26"/>
      <c r="EMZ53" s="26"/>
      <c r="ENA53" s="26"/>
      <c r="ENB53" s="26"/>
      <c r="ENC53" s="26"/>
      <c r="END53" s="26"/>
      <c r="ENE53" s="26"/>
      <c r="ENF53" s="26"/>
      <c r="ENG53" s="26"/>
      <c r="ENH53" s="26"/>
      <c r="ENI53" s="26"/>
      <c r="ENJ53" s="26"/>
      <c r="ENK53" s="26"/>
      <c r="ENL53" s="26"/>
      <c r="ENM53" s="26"/>
      <c r="ENN53" s="26"/>
      <c r="ENO53" s="26"/>
      <c r="ENP53" s="26"/>
      <c r="ENQ53" s="26"/>
      <c r="ENR53" s="26"/>
      <c r="ENS53" s="26"/>
      <c r="ENT53" s="26"/>
      <c r="ENU53" s="26"/>
      <c r="ENV53" s="26"/>
      <c r="ENW53" s="26"/>
      <c r="ENX53" s="26"/>
      <c r="ENY53" s="26"/>
      <c r="ENZ53" s="26"/>
      <c r="EOA53" s="26"/>
      <c r="EOB53" s="26"/>
      <c r="EOC53" s="26"/>
      <c r="EOD53" s="26"/>
      <c r="EOE53" s="26"/>
      <c r="EOF53" s="26"/>
      <c r="EOG53" s="26"/>
      <c r="EOH53" s="26"/>
      <c r="EOI53" s="26"/>
      <c r="EOJ53" s="26"/>
      <c r="EOK53" s="26"/>
      <c r="EOL53" s="26"/>
      <c r="EOM53" s="26"/>
      <c r="EON53" s="26"/>
      <c r="EOO53" s="26"/>
      <c r="EOP53" s="26"/>
      <c r="EOQ53" s="26"/>
      <c r="EOR53" s="26"/>
      <c r="EOS53" s="26"/>
      <c r="EOT53" s="26"/>
      <c r="EOU53" s="26"/>
      <c r="EOV53" s="26"/>
      <c r="EOW53" s="26"/>
      <c r="EOX53" s="26"/>
      <c r="EOY53" s="26"/>
      <c r="EOZ53" s="26"/>
      <c r="EPA53" s="26"/>
      <c r="EPB53" s="26"/>
      <c r="EPC53" s="26"/>
      <c r="EPD53" s="26"/>
      <c r="EPE53" s="26"/>
      <c r="EPF53" s="26"/>
      <c r="EPG53" s="26"/>
      <c r="EPH53" s="26"/>
      <c r="EPI53" s="26"/>
      <c r="EPJ53" s="26"/>
      <c r="EPK53" s="26"/>
      <c r="EPL53" s="26"/>
      <c r="EPM53" s="26"/>
      <c r="EPN53" s="26"/>
      <c r="EPO53" s="26"/>
      <c r="EPP53" s="26"/>
      <c r="EPQ53" s="26"/>
      <c r="EPR53" s="26"/>
      <c r="EPS53" s="26"/>
      <c r="EPT53" s="26"/>
      <c r="EPU53" s="26"/>
      <c r="EPV53" s="26"/>
      <c r="EPW53" s="26"/>
      <c r="EPX53" s="26"/>
      <c r="EPY53" s="26"/>
      <c r="EPZ53" s="26"/>
      <c r="EQA53" s="26"/>
      <c r="EQB53" s="26"/>
      <c r="EQC53" s="26"/>
      <c r="EQD53" s="26"/>
      <c r="EQE53" s="26"/>
      <c r="EQF53" s="26"/>
      <c r="EQG53" s="26"/>
      <c r="EQH53" s="26"/>
      <c r="EQI53" s="26"/>
      <c r="EQJ53" s="26"/>
      <c r="EQK53" s="26"/>
      <c r="EQL53" s="26"/>
      <c r="EQM53" s="26"/>
      <c r="EQN53" s="26"/>
      <c r="EQO53" s="26"/>
      <c r="EQP53" s="26"/>
      <c r="EQQ53" s="26"/>
      <c r="EQR53" s="26"/>
      <c r="EQS53" s="26"/>
      <c r="EQT53" s="26"/>
      <c r="EQU53" s="26"/>
      <c r="EQV53" s="26"/>
      <c r="EQW53" s="26"/>
      <c r="EQX53" s="26"/>
      <c r="EQY53" s="26"/>
      <c r="EQZ53" s="26"/>
      <c r="ERA53" s="26"/>
      <c r="ERB53" s="26"/>
      <c r="ERC53" s="26"/>
      <c r="ERD53" s="26"/>
      <c r="ERE53" s="26"/>
      <c r="ERF53" s="26"/>
      <c r="ERG53" s="26"/>
      <c r="ERH53" s="26"/>
      <c r="ERI53" s="26"/>
      <c r="ERJ53" s="26"/>
      <c r="ERK53" s="26"/>
      <c r="ERL53" s="26"/>
      <c r="ERM53" s="26"/>
      <c r="ERN53" s="26"/>
      <c r="ERO53" s="26"/>
      <c r="ERP53" s="26"/>
      <c r="ERQ53" s="26"/>
      <c r="ERR53" s="26"/>
      <c r="ERS53" s="26"/>
      <c r="ERT53" s="26"/>
      <c r="ERU53" s="26"/>
      <c r="ERV53" s="26"/>
      <c r="ERW53" s="26"/>
      <c r="ERX53" s="26"/>
      <c r="ERY53" s="26"/>
      <c r="ERZ53" s="26"/>
      <c r="ESA53" s="26"/>
      <c r="ESB53" s="26"/>
      <c r="ESC53" s="26"/>
      <c r="ESD53" s="26"/>
      <c r="ESE53" s="26"/>
      <c r="ESF53" s="26"/>
      <c r="ESG53" s="26"/>
      <c r="ESH53" s="26"/>
      <c r="ESI53" s="26"/>
      <c r="ESJ53" s="26"/>
      <c r="ESK53" s="26"/>
      <c r="ESL53" s="26"/>
      <c r="ESM53" s="26"/>
      <c r="ESN53" s="26"/>
      <c r="ESO53" s="26"/>
      <c r="ESP53" s="26"/>
      <c r="ESQ53" s="26"/>
      <c r="ESR53" s="26"/>
      <c r="ESS53" s="26"/>
      <c r="EST53" s="26"/>
      <c r="ESU53" s="26"/>
      <c r="ESV53" s="26"/>
      <c r="ESW53" s="26"/>
      <c r="ESX53" s="26"/>
      <c r="ESY53" s="26"/>
      <c r="ESZ53" s="26"/>
      <c r="ETA53" s="26"/>
      <c r="ETB53" s="26"/>
      <c r="ETC53" s="26"/>
      <c r="ETD53" s="26"/>
      <c r="ETE53" s="26"/>
      <c r="ETF53" s="26"/>
      <c r="ETG53" s="26"/>
      <c r="ETH53" s="26"/>
      <c r="ETI53" s="26"/>
      <c r="ETJ53" s="26"/>
      <c r="ETK53" s="26"/>
      <c r="ETL53" s="26"/>
      <c r="ETM53" s="26"/>
      <c r="ETN53" s="26"/>
      <c r="ETO53" s="26"/>
      <c r="ETP53" s="26"/>
      <c r="ETQ53" s="26"/>
      <c r="ETR53" s="26"/>
      <c r="ETS53" s="26"/>
      <c r="ETT53" s="26"/>
      <c r="ETU53" s="26"/>
      <c r="ETV53" s="26"/>
      <c r="ETW53" s="26"/>
      <c r="ETX53" s="26"/>
      <c r="ETY53" s="26"/>
      <c r="ETZ53" s="26"/>
      <c r="EUA53" s="26"/>
      <c r="EUB53" s="26"/>
      <c r="EUC53" s="26"/>
      <c r="EUD53" s="26"/>
      <c r="EUE53" s="26"/>
      <c r="EUF53" s="26"/>
      <c r="EUG53" s="26"/>
      <c r="EUH53" s="26"/>
      <c r="EUI53" s="26"/>
      <c r="EUJ53" s="26"/>
      <c r="EUK53" s="26"/>
      <c r="EUL53" s="26"/>
      <c r="EUM53" s="26"/>
      <c r="EUN53" s="26"/>
      <c r="EUO53" s="26"/>
      <c r="EUP53" s="26"/>
      <c r="EUQ53" s="26"/>
      <c r="EUR53" s="26"/>
      <c r="EUS53" s="26"/>
      <c r="EUT53" s="26"/>
      <c r="EUU53" s="26"/>
      <c r="EUV53" s="26"/>
      <c r="EUW53" s="26"/>
      <c r="EUX53" s="26"/>
      <c r="EUY53" s="26"/>
      <c r="EUZ53" s="26"/>
      <c r="EVA53" s="26"/>
      <c r="EVB53" s="26"/>
      <c r="EVC53" s="26"/>
      <c r="EVD53" s="26"/>
      <c r="EVE53" s="26"/>
      <c r="EVF53" s="26"/>
      <c r="EVG53" s="26"/>
      <c r="EVH53" s="26"/>
      <c r="EVI53" s="26"/>
      <c r="EVJ53" s="26"/>
      <c r="EVK53" s="26"/>
      <c r="EVL53" s="26"/>
      <c r="EVM53" s="26"/>
      <c r="EVN53" s="26"/>
      <c r="EVO53" s="26"/>
      <c r="EVP53" s="26"/>
      <c r="EVQ53" s="26"/>
      <c r="EVR53" s="26"/>
      <c r="EVS53" s="26"/>
      <c r="EVT53" s="26"/>
      <c r="EVU53" s="26"/>
      <c r="EVV53" s="26"/>
      <c r="EVW53" s="26"/>
      <c r="EVX53" s="26"/>
      <c r="EVY53" s="26"/>
      <c r="EVZ53" s="26"/>
      <c r="EWA53" s="26"/>
      <c r="EWB53" s="26"/>
      <c r="EWC53" s="26"/>
      <c r="EWD53" s="26"/>
      <c r="EWE53" s="26"/>
      <c r="EWF53" s="26"/>
      <c r="EWG53" s="26"/>
      <c r="EWH53" s="26"/>
      <c r="EWI53" s="26"/>
      <c r="EWJ53" s="26"/>
      <c r="EWK53" s="26"/>
      <c r="EWL53" s="26"/>
      <c r="EWM53" s="26"/>
      <c r="EWN53" s="26"/>
      <c r="EWO53" s="26"/>
      <c r="EWP53" s="26"/>
      <c r="EWQ53" s="26"/>
      <c r="EWR53" s="26"/>
      <c r="EWS53" s="26"/>
      <c r="EWT53" s="26"/>
      <c r="EWU53" s="26"/>
      <c r="EWV53" s="26"/>
      <c r="EWW53" s="26"/>
      <c r="EWX53" s="26"/>
      <c r="EWY53" s="26"/>
      <c r="EWZ53" s="26"/>
      <c r="EXA53" s="26"/>
      <c r="EXB53" s="26"/>
      <c r="EXC53" s="26"/>
      <c r="EXD53" s="26"/>
      <c r="EXE53" s="26"/>
      <c r="EXF53" s="26"/>
      <c r="EXG53" s="26"/>
      <c r="EXH53" s="26"/>
      <c r="EXI53" s="26"/>
      <c r="EXJ53" s="26"/>
      <c r="EXK53" s="26"/>
      <c r="EXL53" s="26"/>
      <c r="EXM53" s="26"/>
      <c r="EXN53" s="26"/>
      <c r="EXO53" s="26"/>
      <c r="EXP53" s="26"/>
      <c r="EXQ53" s="26"/>
      <c r="EXR53" s="26"/>
      <c r="EXS53" s="26"/>
      <c r="EXT53" s="26"/>
      <c r="EXU53" s="26"/>
      <c r="EXV53" s="26"/>
      <c r="EXW53" s="26"/>
      <c r="EXX53" s="26"/>
      <c r="EXY53" s="26"/>
      <c r="EXZ53" s="26"/>
      <c r="EYA53" s="26"/>
      <c r="EYB53" s="26"/>
      <c r="EYC53" s="26"/>
      <c r="EYD53" s="26"/>
      <c r="EYE53" s="26"/>
      <c r="EYF53" s="26"/>
      <c r="EYG53" s="26"/>
      <c r="EYH53" s="26"/>
      <c r="EYI53" s="26"/>
      <c r="EYJ53" s="26"/>
      <c r="EYK53" s="26"/>
      <c r="EYL53" s="26"/>
      <c r="EYM53" s="26"/>
      <c r="EYN53" s="26"/>
      <c r="EYO53" s="26"/>
      <c r="EYP53" s="26"/>
      <c r="EYQ53" s="26"/>
      <c r="EYR53" s="26"/>
      <c r="EYS53" s="26"/>
      <c r="EYT53" s="26"/>
      <c r="EYU53" s="26"/>
      <c r="EYV53" s="26"/>
      <c r="EYW53" s="26"/>
      <c r="EYX53" s="26"/>
      <c r="EYY53" s="26"/>
      <c r="EYZ53" s="26"/>
      <c r="EZA53" s="26"/>
      <c r="EZB53" s="26"/>
      <c r="EZC53" s="26"/>
      <c r="EZD53" s="26"/>
      <c r="EZE53" s="26"/>
      <c r="EZF53" s="26"/>
      <c r="EZG53" s="26"/>
      <c r="EZH53" s="26"/>
      <c r="EZI53" s="26"/>
      <c r="EZJ53" s="26"/>
      <c r="EZK53" s="26"/>
      <c r="EZL53" s="26"/>
      <c r="EZM53" s="26"/>
      <c r="EZN53" s="26"/>
      <c r="EZO53" s="26"/>
      <c r="EZP53" s="26"/>
      <c r="EZQ53" s="26"/>
      <c r="EZR53" s="26"/>
      <c r="EZS53" s="26"/>
      <c r="EZT53" s="26"/>
      <c r="EZU53" s="26"/>
      <c r="EZV53" s="26"/>
      <c r="EZW53" s="26"/>
      <c r="EZX53" s="26"/>
      <c r="EZY53" s="26"/>
      <c r="EZZ53" s="26"/>
      <c r="FAA53" s="26"/>
      <c r="FAB53" s="26"/>
      <c r="FAC53" s="26"/>
      <c r="FAD53" s="26"/>
      <c r="FAE53" s="26"/>
      <c r="FAF53" s="26"/>
      <c r="FAG53" s="26"/>
      <c r="FAH53" s="26"/>
      <c r="FAI53" s="26"/>
      <c r="FAJ53" s="26"/>
      <c r="FAK53" s="26"/>
      <c r="FAL53" s="26"/>
      <c r="FAM53" s="26"/>
      <c r="FAN53" s="26"/>
      <c r="FAO53" s="26"/>
      <c r="FAP53" s="26"/>
      <c r="FAQ53" s="26"/>
      <c r="FAR53" s="26"/>
      <c r="FAS53" s="26"/>
      <c r="FAT53" s="26"/>
      <c r="FAU53" s="26"/>
      <c r="FAV53" s="26"/>
      <c r="FAW53" s="26"/>
      <c r="FAX53" s="26"/>
      <c r="FAY53" s="26"/>
      <c r="FAZ53" s="26"/>
      <c r="FBA53" s="26"/>
      <c r="FBB53" s="26"/>
      <c r="FBC53" s="26"/>
      <c r="FBD53" s="26"/>
      <c r="FBE53" s="26"/>
      <c r="FBF53" s="26"/>
      <c r="FBG53" s="26"/>
      <c r="FBH53" s="26"/>
      <c r="FBI53" s="26"/>
      <c r="FBJ53" s="26"/>
      <c r="FBK53" s="26"/>
      <c r="FBL53" s="26"/>
      <c r="FBM53" s="26"/>
      <c r="FBN53" s="26"/>
      <c r="FBO53" s="26"/>
      <c r="FBP53" s="26"/>
      <c r="FBQ53" s="26"/>
      <c r="FBR53" s="26"/>
      <c r="FBS53" s="26"/>
      <c r="FBT53" s="26"/>
      <c r="FBU53" s="26"/>
      <c r="FBV53" s="26"/>
      <c r="FBW53" s="26"/>
      <c r="FBX53" s="26"/>
      <c r="FBY53" s="26"/>
      <c r="FBZ53" s="26"/>
      <c r="FCA53" s="26"/>
      <c r="FCB53" s="26"/>
      <c r="FCC53" s="26"/>
      <c r="FCD53" s="26"/>
      <c r="FCE53" s="26"/>
      <c r="FCF53" s="26"/>
      <c r="FCG53" s="26"/>
      <c r="FCH53" s="26"/>
      <c r="FCI53" s="26"/>
      <c r="FCJ53" s="26"/>
      <c r="FCK53" s="26"/>
      <c r="FCL53" s="26"/>
      <c r="FCM53" s="26"/>
      <c r="FCN53" s="26"/>
      <c r="FCO53" s="26"/>
      <c r="FCP53" s="26"/>
      <c r="FCQ53" s="26"/>
      <c r="FCR53" s="26"/>
      <c r="FCS53" s="26"/>
      <c r="FCT53" s="26"/>
      <c r="FCU53" s="26"/>
      <c r="FCV53" s="26"/>
      <c r="FCW53" s="26"/>
      <c r="FCX53" s="26"/>
      <c r="FCY53" s="26"/>
      <c r="FCZ53" s="26"/>
      <c r="FDA53" s="26"/>
      <c r="FDB53" s="26"/>
      <c r="FDC53" s="26"/>
      <c r="FDD53" s="26"/>
      <c r="FDE53" s="26"/>
      <c r="FDF53" s="26"/>
      <c r="FDG53" s="26"/>
      <c r="FDH53" s="26"/>
      <c r="FDI53" s="26"/>
      <c r="FDJ53" s="26"/>
      <c r="FDK53" s="26"/>
      <c r="FDL53" s="26"/>
      <c r="FDM53" s="26"/>
      <c r="FDN53" s="26"/>
      <c r="FDO53" s="26"/>
      <c r="FDP53" s="26"/>
      <c r="FDQ53" s="26"/>
      <c r="FDR53" s="26"/>
      <c r="FDS53" s="26"/>
      <c r="FDT53" s="26"/>
      <c r="FDU53" s="26"/>
      <c r="FDV53" s="26"/>
      <c r="FDW53" s="26"/>
      <c r="FDX53" s="26"/>
      <c r="FDY53" s="26"/>
      <c r="FDZ53" s="26"/>
      <c r="FEA53" s="26"/>
      <c r="FEB53" s="26"/>
      <c r="FEC53" s="26"/>
      <c r="FED53" s="26"/>
      <c r="FEE53" s="26"/>
      <c r="FEF53" s="26"/>
      <c r="FEG53" s="26"/>
      <c r="FEH53" s="26"/>
      <c r="FEI53" s="26"/>
      <c r="FEJ53" s="26"/>
      <c r="FEK53" s="26"/>
      <c r="FEL53" s="26"/>
      <c r="FEM53" s="26"/>
      <c r="FEN53" s="26"/>
      <c r="FEO53" s="26"/>
      <c r="FEP53" s="26"/>
      <c r="FEQ53" s="26"/>
      <c r="FER53" s="26"/>
      <c r="FES53" s="26"/>
      <c r="FET53" s="26"/>
      <c r="FEU53" s="26"/>
      <c r="FEV53" s="26"/>
      <c r="FEW53" s="26"/>
      <c r="FEX53" s="26"/>
      <c r="FEY53" s="26"/>
      <c r="FEZ53" s="26"/>
      <c r="FFA53" s="26"/>
      <c r="FFB53" s="26"/>
      <c r="FFC53" s="26"/>
      <c r="FFD53" s="26"/>
      <c r="FFE53" s="26"/>
      <c r="FFF53" s="26"/>
      <c r="FFG53" s="26"/>
      <c r="FFH53" s="26"/>
      <c r="FFI53" s="26"/>
      <c r="FFJ53" s="26"/>
      <c r="FFK53" s="26"/>
      <c r="FFL53" s="26"/>
      <c r="FFM53" s="26"/>
      <c r="FFN53" s="26"/>
      <c r="FFO53" s="26"/>
      <c r="FFP53" s="26"/>
      <c r="FFQ53" s="26"/>
      <c r="FFR53" s="26"/>
      <c r="FFS53" s="26"/>
      <c r="FFT53" s="26"/>
      <c r="FFU53" s="26"/>
      <c r="FFV53" s="26"/>
      <c r="FFW53" s="26"/>
      <c r="FFX53" s="26"/>
      <c r="FFY53" s="26"/>
      <c r="FFZ53" s="26"/>
      <c r="FGA53" s="26"/>
      <c r="FGB53" s="26"/>
      <c r="FGC53" s="26"/>
      <c r="FGD53" s="26"/>
      <c r="FGE53" s="26"/>
      <c r="FGF53" s="26"/>
      <c r="FGG53" s="26"/>
      <c r="FGH53" s="26"/>
      <c r="FGI53" s="26"/>
      <c r="FGJ53" s="26"/>
      <c r="FGK53" s="26"/>
      <c r="FGL53" s="26"/>
      <c r="FGM53" s="26"/>
      <c r="FGN53" s="26"/>
      <c r="FGO53" s="26"/>
      <c r="FGP53" s="26"/>
      <c r="FGQ53" s="26"/>
      <c r="FGR53" s="26"/>
      <c r="FGS53" s="26"/>
      <c r="FGT53" s="26"/>
      <c r="FGU53" s="26"/>
      <c r="FGV53" s="26"/>
      <c r="FGW53" s="26"/>
      <c r="FGX53" s="26"/>
      <c r="FGY53" s="26"/>
      <c r="FGZ53" s="26"/>
      <c r="FHA53" s="26"/>
      <c r="FHB53" s="26"/>
      <c r="FHC53" s="26"/>
      <c r="FHD53" s="26"/>
      <c r="FHE53" s="26"/>
      <c r="FHF53" s="26"/>
      <c r="FHG53" s="26"/>
      <c r="FHH53" s="26"/>
      <c r="FHI53" s="26"/>
      <c r="FHJ53" s="26"/>
      <c r="FHK53" s="26"/>
      <c r="FHL53" s="26"/>
      <c r="FHM53" s="26"/>
      <c r="FHN53" s="26"/>
      <c r="FHO53" s="26"/>
      <c r="FHP53" s="26"/>
      <c r="FHQ53" s="26"/>
      <c r="FHR53" s="26"/>
      <c r="FHS53" s="26"/>
      <c r="FHT53" s="26"/>
      <c r="FHU53" s="26"/>
      <c r="FHV53" s="26"/>
      <c r="FHW53" s="26"/>
      <c r="FHX53" s="26"/>
      <c r="FHY53" s="26"/>
      <c r="FHZ53" s="26"/>
      <c r="FIA53" s="26"/>
      <c r="FIB53" s="26"/>
      <c r="FIC53" s="26"/>
      <c r="FID53" s="26"/>
      <c r="FIE53" s="26"/>
      <c r="FIF53" s="26"/>
      <c r="FIG53" s="26"/>
      <c r="FIH53" s="26"/>
      <c r="FII53" s="26"/>
      <c r="FIJ53" s="26"/>
      <c r="FIK53" s="26"/>
      <c r="FIL53" s="26"/>
      <c r="FIM53" s="26"/>
      <c r="FIN53" s="26"/>
      <c r="FIO53" s="26"/>
      <c r="FIP53" s="26"/>
      <c r="FIQ53" s="26"/>
      <c r="FIR53" s="26"/>
      <c r="FIS53" s="26"/>
      <c r="FIT53" s="26"/>
      <c r="FIU53" s="26"/>
      <c r="FIV53" s="26"/>
      <c r="FIW53" s="26"/>
      <c r="FIX53" s="26"/>
      <c r="FIY53" s="26"/>
      <c r="FIZ53" s="26"/>
      <c r="FJA53" s="26"/>
      <c r="FJB53" s="26"/>
      <c r="FJC53" s="26"/>
      <c r="FJD53" s="26"/>
      <c r="FJE53" s="26"/>
      <c r="FJF53" s="26"/>
      <c r="FJG53" s="26"/>
      <c r="FJH53" s="26"/>
      <c r="FJI53" s="26"/>
      <c r="FJJ53" s="26"/>
      <c r="FJK53" s="26"/>
      <c r="FJL53" s="26"/>
      <c r="FJM53" s="26"/>
      <c r="FJN53" s="26"/>
      <c r="FJO53" s="26"/>
      <c r="FJP53" s="26"/>
      <c r="FJQ53" s="26"/>
      <c r="FJR53" s="26"/>
      <c r="FJS53" s="26"/>
      <c r="FJT53" s="26"/>
      <c r="FJU53" s="26"/>
      <c r="FJV53" s="26"/>
      <c r="FJW53" s="26"/>
      <c r="FJX53" s="26"/>
      <c r="FJY53" s="26"/>
      <c r="FJZ53" s="26"/>
      <c r="FKA53" s="26"/>
      <c r="FKB53" s="26"/>
      <c r="FKC53" s="26"/>
      <c r="FKD53" s="26"/>
      <c r="FKE53" s="26"/>
      <c r="FKF53" s="26"/>
      <c r="FKG53" s="26"/>
      <c r="FKH53" s="26"/>
      <c r="FKI53" s="26"/>
      <c r="FKJ53" s="26"/>
      <c r="FKK53" s="26"/>
      <c r="FKL53" s="26"/>
      <c r="FKM53" s="26"/>
      <c r="FKN53" s="26"/>
      <c r="FKO53" s="26"/>
      <c r="FKP53" s="26"/>
      <c r="FKQ53" s="26"/>
      <c r="FKR53" s="26"/>
      <c r="FKS53" s="26"/>
      <c r="FKT53" s="26"/>
      <c r="FKU53" s="26"/>
      <c r="FKV53" s="26"/>
      <c r="FKW53" s="26"/>
      <c r="FKX53" s="26"/>
      <c r="FKY53" s="26"/>
      <c r="FKZ53" s="26"/>
      <c r="FLA53" s="26"/>
      <c r="FLB53" s="26"/>
      <c r="FLC53" s="26"/>
      <c r="FLD53" s="26"/>
      <c r="FLE53" s="26"/>
      <c r="FLF53" s="26"/>
      <c r="FLG53" s="26"/>
      <c r="FLH53" s="26"/>
      <c r="FLI53" s="26"/>
      <c r="FLJ53" s="26"/>
      <c r="FLK53" s="26"/>
      <c r="FLL53" s="26"/>
      <c r="FLM53" s="26"/>
      <c r="FLN53" s="26"/>
      <c r="FLO53" s="26"/>
      <c r="FLP53" s="26"/>
      <c r="FLQ53" s="26"/>
      <c r="FLR53" s="26"/>
      <c r="FLS53" s="26"/>
      <c r="FLT53" s="26"/>
      <c r="FLU53" s="26"/>
      <c r="FLV53" s="26"/>
      <c r="FLW53" s="26"/>
      <c r="FLX53" s="26"/>
      <c r="FLY53" s="26"/>
      <c r="FLZ53" s="26"/>
      <c r="FMA53" s="26"/>
      <c r="FMB53" s="26"/>
      <c r="FMC53" s="26"/>
      <c r="FMD53" s="26"/>
      <c r="FME53" s="26"/>
      <c r="FMF53" s="26"/>
      <c r="FMG53" s="26"/>
      <c r="FMH53" s="26"/>
      <c r="FMI53" s="26"/>
      <c r="FMJ53" s="26"/>
      <c r="FMK53" s="26"/>
      <c r="FML53" s="26"/>
      <c r="FMM53" s="26"/>
      <c r="FMN53" s="26"/>
      <c r="FMO53" s="26"/>
      <c r="FMP53" s="26"/>
      <c r="FMQ53" s="26"/>
      <c r="FMR53" s="26"/>
      <c r="FMS53" s="26"/>
      <c r="FMT53" s="26"/>
      <c r="FMU53" s="26"/>
      <c r="FMV53" s="26"/>
      <c r="FMW53" s="26"/>
      <c r="FMX53" s="26"/>
      <c r="FMY53" s="26"/>
      <c r="FMZ53" s="26"/>
      <c r="FNA53" s="26"/>
      <c r="FNB53" s="26"/>
      <c r="FNC53" s="26"/>
      <c r="FND53" s="26"/>
      <c r="FNE53" s="26"/>
      <c r="FNF53" s="26"/>
      <c r="FNG53" s="26"/>
      <c r="FNH53" s="26"/>
      <c r="FNI53" s="26"/>
      <c r="FNJ53" s="26"/>
      <c r="FNK53" s="26"/>
      <c r="FNL53" s="26"/>
      <c r="FNM53" s="26"/>
      <c r="FNN53" s="26"/>
      <c r="FNO53" s="26"/>
      <c r="FNP53" s="26"/>
      <c r="FNQ53" s="26"/>
      <c r="FNR53" s="26"/>
      <c r="FNS53" s="26"/>
      <c r="FNT53" s="26"/>
      <c r="FNU53" s="26"/>
      <c r="FNV53" s="26"/>
      <c r="FNW53" s="26"/>
      <c r="FNX53" s="26"/>
      <c r="FNY53" s="26"/>
      <c r="FNZ53" s="26"/>
      <c r="FOA53" s="26"/>
      <c r="FOB53" s="26"/>
      <c r="FOC53" s="26"/>
      <c r="FOD53" s="26"/>
      <c r="FOE53" s="26"/>
      <c r="FOF53" s="26"/>
      <c r="FOG53" s="26"/>
      <c r="FOH53" s="26"/>
      <c r="FOI53" s="26"/>
      <c r="FOJ53" s="26"/>
      <c r="FOK53" s="26"/>
      <c r="FOL53" s="26"/>
      <c r="FOM53" s="26"/>
      <c r="FON53" s="26"/>
      <c r="FOO53" s="26"/>
      <c r="FOP53" s="26"/>
      <c r="FOQ53" s="26"/>
      <c r="FOR53" s="26"/>
      <c r="FOS53" s="26"/>
      <c r="FOT53" s="26"/>
      <c r="FOU53" s="26"/>
      <c r="FOV53" s="26"/>
      <c r="FOW53" s="26"/>
      <c r="FOX53" s="26"/>
      <c r="FOY53" s="26"/>
      <c r="FOZ53" s="26"/>
      <c r="FPA53" s="26"/>
      <c r="FPB53" s="26"/>
      <c r="FPC53" s="26"/>
      <c r="FPD53" s="26"/>
      <c r="FPE53" s="26"/>
      <c r="FPF53" s="26"/>
      <c r="FPG53" s="26"/>
      <c r="FPH53" s="26"/>
      <c r="FPI53" s="26"/>
      <c r="FPJ53" s="26"/>
      <c r="FPK53" s="26"/>
      <c r="FPL53" s="26"/>
      <c r="FPM53" s="26"/>
      <c r="FPN53" s="26"/>
      <c r="FPO53" s="26"/>
      <c r="FPP53" s="26"/>
      <c r="FPQ53" s="26"/>
      <c r="FPR53" s="26"/>
      <c r="FPS53" s="26"/>
      <c r="FPT53" s="26"/>
      <c r="FPU53" s="26"/>
      <c r="FPV53" s="26"/>
      <c r="FPW53" s="26"/>
      <c r="FPX53" s="26"/>
      <c r="FPY53" s="26"/>
      <c r="FPZ53" s="26"/>
      <c r="FQA53" s="26"/>
      <c r="FQB53" s="26"/>
      <c r="FQC53" s="26"/>
      <c r="FQD53" s="26"/>
      <c r="FQE53" s="26"/>
      <c r="FQF53" s="26"/>
      <c r="FQG53" s="26"/>
      <c r="FQH53" s="26"/>
      <c r="FQI53" s="26"/>
      <c r="FQJ53" s="26"/>
      <c r="FQK53" s="26"/>
      <c r="FQL53" s="26"/>
      <c r="FQM53" s="26"/>
      <c r="FQN53" s="26"/>
      <c r="FQO53" s="26"/>
      <c r="FQP53" s="26"/>
      <c r="FQQ53" s="26"/>
      <c r="FQR53" s="26"/>
      <c r="FQS53" s="26"/>
      <c r="FQT53" s="26"/>
      <c r="FQU53" s="26"/>
      <c r="FQV53" s="26"/>
      <c r="FQW53" s="26"/>
      <c r="FQX53" s="26"/>
      <c r="FQY53" s="26"/>
      <c r="FQZ53" s="26"/>
      <c r="FRA53" s="26"/>
      <c r="FRB53" s="26"/>
      <c r="FRC53" s="26"/>
      <c r="FRD53" s="26"/>
      <c r="FRE53" s="26"/>
      <c r="FRF53" s="26"/>
      <c r="FRG53" s="26"/>
      <c r="FRH53" s="26"/>
      <c r="FRI53" s="26"/>
      <c r="FRJ53" s="26"/>
      <c r="FRK53" s="26"/>
      <c r="FRL53" s="26"/>
      <c r="FRM53" s="26"/>
      <c r="FRN53" s="26"/>
      <c r="FRO53" s="26"/>
      <c r="FRP53" s="26"/>
      <c r="FRQ53" s="26"/>
      <c r="FRR53" s="26"/>
      <c r="FRS53" s="26"/>
      <c r="FRT53" s="26"/>
      <c r="FRU53" s="26"/>
      <c r="FRV53" s="26"/>
      <c r="FRW53" s="26"/>
      <c r="FRX53" s="26"/>
      <c r="FRY53" s="26"/>
      <c r="FRZ53" s="26"/>
      <c r="FSA53" s="26"/>
      <c r="FSB53" s="26"/>
      <c r="FSC53" s="26"/>
      <c r="FSD53" s="26"/>
      <c r="FSE53" s="26"/>
      <c r="FSF53" s="26"/>
      <c r="FSG53" s="26"/>
      <c r="FSH53" s="26"/>
      <c r="FSI53" s="26"/>
      <c r="FSJ53" s="26"/>
      <c r="FSK53" s="26"/>
      <c r="FSL53" s="26"/>
      <c r="FSM53" s="26"/>
      <c r="FSN53" s="26"/>
      <c r="FSO53" s="26"/>
      <c r="FSP53" s="26"/>
      <c r="FSQ53" s="26"/>
      <c r="FSR53" s="26"/>
      <c r="FSS53" s="26"/>
      <c r="FST53" s="26"/>
      <c r="FSU53" s="26"/>
      <c r="FSV53" s="26"/>
      <c r="FSW53" s="26"/>
      <c r="FSX53" s="26"/>
      <c r="FSY53" s="26"/>
      <c r="FSZ53" s="26"/>
      <c r="FTA53" s="26"/>
      <c r="FTB53" s="26"/>
      <c r="FTC53" s="26"/>
      <c r="FTD53" s="26"/>
      <c r="FTE53" s="26"/>
      <c r="FTF53" s="26"/>
      <c r="FTG53" s="26"/>
      <c r="FTH53" s="26"/>
      <c r="FTI53" s="26"/>
      <c r="FTJ53" s="26"/>
      <c r="FTK53" s="26"/>
      <c r="FTL53" s="26"/>
      <c r="FTM53" s="26"/>
      <c r="FTN53" s="26"/>
      <c r="FTO53" s="26"/>
      <c r="FTP53" s="26"/>
      <c r="FTQ53" s="26"/>
      <c r="FTR53" s="26"/>
      <c r="FTS53" s="26"/>
      <c r="FTT53" s="26"/>
      <c r="FTU53" s="26"/>
      <c r="FTV53" s="26"/>
      <c r="FTW53" s="26"/>
      <c r="FTX53" s="26"/>
      <c r="FTY53" s="26"/>
      <c r="FTZ53" s="26"/>
      <c r="FUA53" s="26"/>
      <c r="FUB53" s="26"/>
      <c r="FUC53" s="26"/>
      <c r="FUD53" s="26"/>
      <c r="FUE53" s="26"/>
      <c r="FUF53" s="26"/>
      <c r="FUG53" s="26"/>
      <c r="FUH53" s="26"/>
      <c r="FUI53" s="26"/>
      <c r="FUJ53" s="26"/>
      <c r="FUK53" s="26"/>
      <c r="FUL53" s="26"/>
      <c r="FUM53" s="26"/>
      <c r="FUN53" s="26"/>
      <c r="FUO53" s="26"/>
      <c r="FUP53" s="26"/>
      <c r="FUQ53" s="26"/>
      <c r="FUR53" s="26"/>
      <c r="FUS53" s="26"/>
      <c r="FUT53" s="26"/>
      <c r="FUU53" s="26"/>
      <c r="FUV53" s="26"/>
      <c r="FUW53" s="26"/>
      <c r="FUX53" s="26"/>
      <c r="FUY53" s="26"/>
      <c r="FUZ53" s="26"/>
      <c r="FVA53" s="26"/>
      <c r="FVB53" s="26"/>
      <c r="FVC53" s="26"/>
      <c r="FVD53" s="26"/>
      <c r="FVE53" s="26"/>
      <c r="FVF53" s="26"/>
      <c r="FVG53" s="26"/>
      <c r="FVH53" s="26"/>
      <c r="FVI53" s="26"/>
      <c r="FVJ53" s="26"/>
      <c r="FVK53" s="26"/>
      <c r="FVL53" s="26"/>
      <c r="FVM53" s="26"/>
      <c r="FVN53" s="26"/>
      <c r="FVO53" s="26"/>
      <c r="FVP53" s="26"/>
      <c r="FVQ53" s="26"/>
      <c r="FVR53" s="26"/>
      <c r="FVS53" s="26"/>
      <c r="FVT53" s="26"/>
      <c r="FVU53" s="26"/>
      <c r="FVV53" s="26"/>
      <c r="FVW53" s="26"/>
      <c r="FVX53" s="26"/>
      <c r="FVY53" s="26"/>
      <c r="FVZ53" s="26"/>
      <c r="FWA53" s="26"/>
      <c r="FWB53" s="26"/>
      <c r="FWC53" s="26"/>
      <c r="FWD53" s="26"/>
      <c r="FWE53" s="26"/>
      <c r="FWF53" s="26"/>
      <c r="FWG53" s="26"/>
      <c r="FWH53" s="26"/>
      <c r="FWI53" s="26"/>
      <c r="FWJ53" s="26"/>
      <c r="FWK53" s="26"/>
      <c r="FWL53" s="26"/>
      <c r="FWM53" s="26"/>
      <c r="FWN53" s="26"/>
      <c r="FWO53" s="26"/>
      <c r="FWP53" s="26"/>
      <c r="FWQ53" s="26"/>
      <c r="FWR53" s="26"/>
      <c r="FWS53" s="26"/>
      <c r="FWT53" s="26"/>
      <c r="FWU53" s="26"/>
      <c r="FWV53" s="26"/>
      <c r="FWW53" s="26"/>
      <c r="FWX53" s="26"/>
      <c r="FWY53" s="26"/>
      <c r="FWZ53" s="26"/>
      <c r="FXA53" s="26"/>
      <c r="FXB53" s="26"/>
      <c r="FXC53" s="26"/>
      <c r="FXD53" s="26"/>
      <c r="FXE53" s="26"/>
      <c r="FXF53" s="26"/>
      <c r="FXG53" s="26"/>
      <c r="FXH53" s="26"/>
      <c r="FXI53" s="26"/>
      <c r="FXJ53" s="26"/>
      <c r="FXK53" s="26"/>
      <c r="FXL53" s="26"/>
      <c r="FXM53" s="26"/>
      <c r="FXN53" s="26"/>
      <c r="FXO53" s="26"/>
      <c r="FXP53" s="26"/>
      <c r="FXQ53" s="26"/>
      <c r="FXR53" s="26"/>
      <c r="FXS53" s="26"/>
      <c r="FXT53" s="26"/>
      <c r="FXU53" s="26"/>
      <c r="FXV53" s="26"/>
      <c r="FXW53" s="26"/>
      <c r="FXX53" s="26"/>
      <c r="FXY53" s="26"/>
      <c r="FXZ53" s="26"/>
      <c r="FYA53" s="26"/>
      <c r="FYB53" s="26"/>
      <c r="FYC53" s="26"/>
      <c r="FYD53" s="26"/>
      <c r="FYE53" s="26"/>
      <c r="FYF53" s="26"/>
      <c r="FYG53" s="26"/>
      <c r="FYH53" s="26"/>
      <c r="FYI53" s="26"/>
      <c r="FYJ53" s="26"/>
      <c r="FYK53" s="26"/>
      <c r="FYL53" s="26"/>
      <c r="FYM53" s="26"/>
      <c r="FYN53" s="26"/>
      <c r="FYO53" s="26"/>
      <c r="FYP53" s="26"/>
      <c r="FYQ53" s="26"/>
      <c r="FYR53" s="26"/>
      <c r="FYS53" s="26"/>
      <c r="FYT53" s="26"/>
      <c r="FYU53" s="26"/>
      <c r="FYV53" s="26"/>
      <c r="FYW53" s="26"/>
      <c r="FYX53" s="26"/>
      <c r="FYY53" s="26"/>
      <c r="FYZ53" s="26"/>
      <c r="FZA53" s="26"/>
      <c r="FZB53" s="26"/>
      <c r="FZC53" s="26"/>
      <c r="FZD53" s="26"/>
      <c r="FZE53" s="26"/>
      <c r="FZF53" s="26"/>
      <c r="FZG53" s="26"/>
      <c r="FZH53" s="26"/>
      <c r="FZI53" s="26"/>
      <c r="FZJ53" s="26"/>
      <c r="FZK53" s="26"/>
      <c r="FZL53" s="26"/>
      <c r="FZM53" s="26"/>
      <c r="FZN53" s="26"/>
      <c r="FZO53" s="26"/>
      <c r="FZP53" s="26"/>
      <c r="FZQ53" s="26"/>
      <c r="FZR53" s="26"/>
      <c r="FZS53" s="26"/>
      <c r="FZT53" s="26"/>
      <c r="FZU53" s="26"/>
      <c r="FZV53" s="26"/>
      <c r="FZW53" s="26"/>
      <c r="FZX53" s="26"/>
      <c r="FZY53" s="26"/>
      <c r="FZZ53" s="26"/>
      <c r="GAA53" s="26"/>
      <c r="GAB53" s="26"/>
      <c r="GAC53" s="26"/>
      <c r="GAD53" s="26"/>
      <c r="GAE53" s="26"/>
      <c r="GAF53" s="26"/>
      <c r="GAG53" s="26"/>
      <c r="GAH53" s="26"/>
      <c r="GAI53" s="26"/>
      <c r="GAJ53" s="26"/>
      <c r="GAK53" s="26"/>
      <c r="GAL53" s="26"/>
      <c r="GAM53" s="26"/>
      <c r="GAN53" s="26"/>
      <c r="GAO53" s="26"/>
      <c r="GAP53" s="26"/>
      <c r="GAQ53" s="26"/>
      <c r="GAR53" s="26"/>
      <c r="GAS53" s="26"/>
      <c r="GAT53" s="26"/>
      <c r="GAU53" s="26"/>
      <c r="GAV53" s="26"/>
      <c r="GAW53" s="26"/>
      <c r="GAX53" s="26"/>
      <c r="GAY53" s="26"/>
      <c r="GAZ53" s="26"/>
      <c r="GBA53" s="26"/>
      <c r="GBB53" s="26"/>
      <c r="GBC53" s="26"/>
      <c r="GBD53" s="26"/>
      <c r="GBE53" s="26"/>
      <c r="GBF53" s="26"/>
      <c r="GBG53" s="26"/>
      <c r="GBH53" s="26"/>
      <c r="GBI53" s="26"/>
      <c r="GBJ53" s="26"/>
      <c r="GBK53" s="26"/>
      <c r="GBL53" s="26"/>
      <c r="GBM53" s="26"/>
      <c r="GBN53" s="26"/>
      <c r="GBO53" s="26"/>
      <c r="GBP53" s="26"/>
      <c r="GBQ53" s="26"/>
      <c r="GBR53" s="26"/>
      <c r="GBS53" s="26"/>
      <c r="GBT53" s="26"/>
      <c r="GBU53" s="26"/>
      <c r="GBV53" s="26"/>
      <c r="GBW53" s="26"/>
      <c r="GBX53" s="26"/>
      <c r="GBY53" s="26"/>
      <c r="GBZ53" s="26"/>
      <c r="GCA53" s="26"/>
      <c r="GCB53" s="26"/>
      <c r="GCC53" s="26"/>
      <c r="GCD53" s="26"/>
      <c r="GCE53" s="26"/>
      <c r="GCF53" s="26"/>
      <c r="GCG53" s="26"/>
      <c r="GCH53" s="26"/>
      <c r="GCI53" s="26"/>
      <c r="GCJ53" s="26"/>
      <c r="GCK53" s="26"/>
      <c r="GCL53" s="26"/>
      <c r="GCM53" s="26"/>
      <c r="GCN53" s="26"/>
      <c r="GCO53" s="26"/>
      <c r="GCP53" s="26"/>
      <c r="GCQ53" s="26"/>
      <c r="GCR53" s="26"/>
      <c r="GCS53" s="26"/>
      <c r="GCT53" s="26"/>
      <c r="GCU53" s="26"/>
      <c r="GCV53" s="26"/>
      <c r="GCW53" s="26"/>
      <c r="GCX53" s="26"/>
      <c r="GCY53" s="26"/>
      <c r="GCZ53" s="26"/>
      <c r="GDA53" s="26"/>
      <c r="GDB53" s="26"/>
      <c r="GDC53" s="26"/>
      <c r="GDD53" s="26"/>
      <c r="GDE53" s="26"/>
      <c r="GDF53" s="26"/>
      <c r="GDG53" s="26"/>
      <c r="GDH53" s="26"/>
      <c r="GDI53" s="26"/>
      <c r="GDJ53" s="26"/>
      <c r="GDK53" s="26"/>
      <c r="GDL53" s="26"/>
      <c r="GDM53" s="26"/>
      <c r="GDN53" s="26"/>
      <c r="GDO53" s="26"/>
      <c r="GDP53" s="26"/>
      <c r="GDQ53" s="26"/>
      <c r="GDR53" s="26"/>
      <c r="GDS53" s="26"/>
      <c r="GDT53" s="26"/>
      <c r="GDU53" s="26"/>
      <c r="GDV53" s="26"/>
      <c r="GDW53" s="26"/>
      <c r="GDX53" s="26"/>
      <c r="GDY53" s="26"/>
      <c r="GDZ53" s="26"/>
      <c r="GEA53" s="26"/>
      <c r="GEB53" s="26"/>
      <c r="GEC53" s="26"/>
      <c r="GED53" s="26"/>
      <c r="GEE53" s="26"/>
      <c r="GEF53" s="26"/>
      <c r="GEG53" s="26"/>
      <c r="GEH53" s="26"/>
      <c r="GEI53" s="26"/>
      <c r="GEJ53" s="26"/>
      <c r="GEK53" s="26"/>
      <c r="GEL53" s="26"/>
      <c r="GEM53" s="26"/>
      <c r="GEN53" s="26"/>
      <c r="GEO53" s="26"/>
      <c r="GEP53" s="26"/>
      <c r="GEQ53" s="26"/>
      <c r="GER53" s="26"/>
      <c r="GES53" s="26"/>
      <c r="GET53" s="26"/>
      <c r="GEU53" s="26"/>
      <c r="GEV53" s="26"/>
      <c r="GEW53" s="26"/>
      <c r="GEX53" s="26"/>
      <c r="GEY53" s="26"/>
      <c r="GEZ53" s="26"/>
      <c r="GFA53" s="26"/>
      <c r="GFB53" s="26"/>
      <c r="GFC53" s="26"/>
      <c r="GFD53" s="26"/>
      <c r="GFE53" s="26"/>
      <c r="GFF53" s="26"/>
      <c r="GFG53" s="26"/>
      <c r="GFH53" s="26"/>
      <c r="GFI53" s="26"/>
      <c r="GFJ53" s="26"/>
      <c r="GFK53" s="26"/>
      <c r="GFL53" s="26"/>
      <c r="GFM53" s="26"/>
      <c r="GFN53" s="26"/>
      <c r="GFO53" s="26"/>
      <c r="GFP53" s="26"/>
      <c r="GFQ53" s="26"/>
      <c r="GFR53" s="26"/>
      <c r="GFS53" s="26"/>
      <c r="GFT53" s="26"/>
      <c r="GFU53" s="26"/>
      <c r="GFV53" s="26"/>
      <c r="GFW53" s="26"/>
      <c r="GFX53" s="26"/>
      <c r="GFY53" s="26"/>
      <c r="GFZ53" s="26"/>
      <c r="GGA53" s="26"/>
      <c r="GGB53" s="26"/>
      <c r="GGC53" s="26"/>
      <c r="GGD53" s="26"/>
      <c r="GGE53" s="26"/>
      <c r="GGF53" s="26"/>
      <c r="GGG53" s="26"/>
      <c r="GGH53" s="26"/>
      <c r="GGI53" s="26"/>
      <c r="GGJ53" s="26"/>
      <c r="GGK53" s="26"/>
      <c r="GGL53" s="26"/>
      <c r="GGM53" s="26"/>
      <c r="GGN53" s="26"/>
      <c r="GGO53" s="26"/>
      <c r="GGP53" s="26"/>
      <c r="GGQ53" s="26"/>
      <c r="GGR53" s="26"/>
      <c r="GGS53" s="26"/>
      <c r="GGT53" s="26"/>
      <c r="GGU53" s="26"/>
      <c r="GGV53" s="26"/>
      <c r="GGW53" s="26"/>
      <c r="GGX53" s="26"/>
      <c r="GGY53" s="26"/>
      <c r="GGZ53" s="26"/>
      <c r="GHA53" s="26"/>
      <c r="GHB53" s="26"/>
      <c r="GHC53" s="26"/>
      <c r="GHD53" s="26"/>
      <c r="GHE53" s="26"/>
      <c r="GHF53" s="26"/>
      <c r="GHG53" s="26"/>
      <c r="GHH53" s="26"/>
      <c r="GHI53" s="26"/>
      <c r="GHJ53" s="26"/>
      <c r="GHK53" s="26"/>
      <c r="GHL53" s="26"/>
      <c r="GHM53" s="26"/>
      <c r="GHN53" s="26"/>
      <c r="GHO53" s="26"/>
      <c r="GHP53" s="26"/>
      <c r="GHQ53" s="26"/>
      <c r="GHR53" s="26"/>
      <c r="GHS53" s="26"/>
      <c r="GHT53" s="26"/>
      <c r="GHU53" s="26"/>
      <c r="GHV53" s="26"/>
      <c r="GHW53" s="26"/>
      <c r="GHX53" s="26"/>
      <c r="GHY53" s="26"/>
      <c r="GHZ53" s="26"/>
      <c r="GIA53" s="26"/>
      <c r="GIB53" s="26"/>
      <c r="GIC53" s="26"/>
      <c r="GID53" s="26"/>
      <c r="GIE53" s="26"/>
      <c r="GIF53" s="26"/>
      <c r="GIG53" s="26"/>
      <c r="GIH53" s="26"/>
      <c r="GII53" s="26"/>
      <c r="GIJ53" s="26"/>
      <c r="GIK53" s="26"/>
      <c r="GIL53" s="26"/>
      <c r="GIM53" s="26"/>
      <c r="GIN53" s="26"/>
      <c r="GIO53" s="26"/>
      <c r="GIP53" s="26"/>
      <c r="GIQ53" s="26"/>
      <c r="GIR53" s="26"/>
      <c r="GIS53" s="26"/>
      <c r="GIT53" s="26"/>
      <c r="GIU53" s="26"/>
      <c r="GIV53" s="26"/>
      <c r="GIW53" s="26"/>
      <c r="GIX53" s="26"/>
      <c r="GIY53" s="26"/>
      <c r="GIZ53" s="26"/>
      <c r="GJA53" s="26"/>
      <c r="GJB53" s="26"/>
      <c r="GJC53" s="26"/>
      <c r="GJD53" s="26"/>
      <c r="GJE53" s="26"/>
      <c r="GJF53" s="26"/>
      <c r="GJG53" s="26"/>
      <c r="GJH53" s="26"/>
      <c r="GJI53" s="26"/>
      <c r="GJJ53" s="26"/>
      <c r="GJK53" s="26"/>
      <c r="GJL53" s="26"/>
      <c r="GJM53" s="26"/>
      <c r="GJN53" s="26"/>
      <c r="GJO53" s="26"/>
      <c r="GJP53" s="26"/>
      <c r="GJQ53" s="26"/>
      <c r="GJR53" s="26"/>
      <c r="GJS53" s="26"/>
      <c r="GJT53" s="26"/>
      <c r="GJU53" s="26"/>
      <c r="GJV53" s="26"/>
      <c r="GJW53" s="26"/>
      <c r="GJX53" s="26"/>
      <c r="GJY53" s="26"/>
      <c r="GJZ53" s="26"/>
      <c r="GKA53" s="26"/>
      <c r="GKB53" s="26"/>
      <c r="GKC53" s="26"/>
      <c r="GKD53" s="26"/>
      <c r="GKE53" s="26"/>
      <c r="GKF53" s="26"/>
      <c r="GKG53" s="26"/>
      <c r="GKH53" s="26"/>
      <c r="GKI53" s="26"/>
      <c r="GKJ53" s="26"/>
      <c r="GKK53" s="26"/>
      <c r="GKL53" s="26"/>
      <c r="GKM53" s="26"/>
      <c r="GKN53" s="26"/>
      <c r="GKO53" s="26"/>
      <c r="GKP53" s="26"/>
      <c r="GKQ53" s="26"/>
      <c r="GKR53" s="26"/>
      <c r="GKS53" s="26"/>
      <c r="GKT53" s="26"/>
      <c r="GKU53" s="26"/>
      <c r="GKV53" s="26"/>
      <c r="GKW53" s="26"/>
      <c r="GKX53" s="26"/>
      <c r="GKY53" s="26"/>
      <c r="GKZ53" s="26"/>
      <c r="GLA53" s="26"/>
      <c r="GLB53" s="26"/>
      <c r="GLC53" s="26"/>
      <c r="GLD53" s="26"/>
      <c r="GLE53" s="26"/>
      <c r="GLF53" s="26"/>
      <c r="GLG53" s="26"/>
      <c r="GLH53" s="26"/>
      <c r="GLI53" s="26"/>
      <c r="GLJ53" s="26"/>
      <c r="GLK53" s="26"/>
      <c r="GLL53" s="26"/>
      <c r="GLM53" s="26"/>
      <c r="GLN53" s="26"/>
      <c r="GLO53" s="26"/>
      <c r="GLP53" s="26"/>
      <c r="GLQ53" s="26"/>
      <c r="GLR53" s="26"/>
      <c r="GLS53" s="26"/>
      <c r="GLT53" s="26"/>
      <c r="GLU53" s="26"/>
      <c r="GLV53" s="26"/>
      <c r="GLW53" s="26"/>
      <c r="GLX53" s="26"/>
      <c r="GLY53" s="26"/>
      <c r="GLZ53" s="26"/>
      <c r="GMA53" s="26"/>
      <c r="GMB53" s="26"/>
      <c r="GMC53" s="26"/>
      <c r="GMD53" s="26"/>
      <c r="GME53" s="26"/>
      <c r="GMF53" s="26"/>
      <c r="GMG53" s="26"/>
      <c r="GMH53" s="26"/>
      <c r="GMI53" s="26"/>
      <c r="GMJ53" s="26"/>
      <c r="GMK53" s="26"/>
      <c r="GML53" s="26"/>
      <c r="GMM53" s="26"/>
      <c r="GMN53" s="26"/>
      <c r="GMO53" s="26"/>
      <c r="GMP53" s="26"/>
      <c r="GMQ53" s="26"/>
      <c r="GMR53" s="26"/>
      <c r="GMS53" s="26"/>
      <c r="GMT53" s="26"/>
      <c r="GMU53" s="26"/>
      <c r="GMV53" s="26"/>
      <c r="GMW53" s="26"/>
      <c r="GMX53" s="26"/>
      <c r="GMY53" s="26"/>
      <c r="GMZ53" s="26"/>
      <c r="GNA53" s="26"/>
      <c r="GNB53" s="26"/>
      <c r="GNC53" s="26"/>
      <c r="GND53" s="26"/>
      <c r="GNE53" s="26"/>
      <c r="GNF53" s="26"/>
      <c r="GNG53" s="26"/>
      <c r="GNH53" s="26"/>
      <c r="GNI53" s="26"/>
      <c r="GNJ53" s="26"/>
      <c r="GNK53" s="26"/>
      <c r="GNL53" s="26"/>
      <c r="GNM53" s="26"/>
      <c r="GNN53" s="26"/>
      <c r="GNO53" s="26"/>
      <c r="GNP53" s="26"/>
      <c r="GNQ53" s="26"/>
      <c r="GNR53" s="26"/>
      <c r="GNS53" s="26"/>
      <c r="GNT53" s="26"/>
      <c r="GNU53" s="26"/>
      <c r="GNV53" s="26"/>
      <c r="GNW53" s="26"/>
      <c r="GNX53" s="26"/>
      <c r="GNY53" s="26"/>
      <c r="GNZ53" s="26"/>
      <c r="GOA53" s="26"/>
      <c r="GOB53" s="26"/>
      <c r="GOC53" s="26"/>
      <c r="GOD53" s="26"/>
      <c r="GOE53" s="26"/>
      <c r="GOF53" s="26"/>
      <c r="GOG53" s="26"/>
      <c r="GOH53" s="26"/>
      <c r="GOI53" s="26"/>
      <c r="GOJ53" s="26"/>
      <c r="GOK53" s="26"/>
      <c r="GOL53" s="26"/>
      <c r="GOM53" s="26"/>
      <c r="GON53" s="26"/>
      <c r="GOO53" s="26"/>
      <c r="GOP53" s="26"/>
      <c r="GOQ53" s="26"/>
      <c r="GOR53" s="26"/>
      <c r="GOS53" s="26"/>
      <c r="GOT53" s="26"/>
      <c r="GOU53" s="26"/>
      <c r="GOV53" s="26"/>
      <c r="GOW53" s="26"/>
      <c r="GOX53" s="26"/>
      <c r="GOY53" s="26"/>
      <c r="GOZ53" s="26"/>
      <c r="GPA53" s="26"/>
      <c r="GPB53" s="26"/>
      <c r="GPC53" s="26"/>
      <c r="GPD53" s="26"/>
      <c r="GPE53" s="26"/>
      <c r="GPF53" s="26"/>
      <c r="GPG53" s="26"/>
      <c r="GPH53" s="26"/>
      <c r="GPI53" s="26"/>
      <c r="GPJ53" s="26"/>
      <c r="GPK53" s="26"/>
      <c r="GPL53" s="26"/>
      <c r="GPM53" s="26"/>
      <c r="GPN53" s="26"/>
      <c r="GPO53" s="26"/>
      <c r="GPP53" s="26"/>
      <c r="GPQ53" s="26"/>
      <c r="GPR53" s="26"/>
      <c r="GPS53" s="26"/>
      <c r="GPT53" s="26"/>
      <c r="GPU53" s="26"/>
      <c r="GPV53" s="26"/>
      <c r="GPW53" s="26"/>
      <c r="GPX53" s="26"/>
      <c r="GPY53" s="26"/>
      <c r="GPZ53" s="26"/>
      <c r="GQA53" s="26"/>
      <c r="GQB53" s="26"/>
      <c r="GQC53" s="26"/>
      <c r="GQD53" s="26"/>
      <c r="GQE53" s="26"/>
      <c r="GQF53" s="26"/>
      <c r="GQG53" s="26"/>
      <c r="GQH53" s="26"/>
      <c r="GQI53" s="26"/>
      <c r="GQJ53" s="26"/>
      <c r="GQK53" s="26"/>
      <c r="GQL53" s="26"/>
      <c r="GQM53" s="26"/>
      <c r="GQN53" s="26"/>
      <c r="GQO53" s="26"/>
      <c r="GQP53" s="26"/>
      <c r="GQQ53" s="26"/>
      <c r="GQR53" s="26"/>
      <c r="GQS53" s="26"/>
      <c r="GQT53" s="26"/>
      <c r="GQU53" s="26"/>
      <c r="GQV53" s="26"/>
      <c r="GQW53" s="26"/>
      <c r="GQX53" s="26"/>
      <c r="GQY53" s="26"/>
      <c r="GQZ53" s="26"/>
      <c r="GRA53" s="26"/>
      <c r="GRB53" s="26"/>
      <c r="GRC53" s="26"/>
      <c r="GRD53" s="26"/>
      <c r="GRE53" s="26"/>
      <c r="GRF53" s="26"/>
      <c r="GRG53" s="26"/>
      <c r="GRH53" s="26"/>
      <c r="GRI53" s="26"/>
      <c r="GRJ53" s="26"/>
      <c r="GRK53" s="26"/>
      <c r="GRL53" s="26"/>
      <c r="GRM53" s="26"/>
      <c r="GRN53" s="26"/>
      <c r="GRO53" s="26"/>
      <c r="GRP53" s="26"/>
      <c r="GRQ53" s="26"/>
      <c r="GRR53" s="26"/>
      <c r="GRS53" s="26"/>
      <c r="GRT53" s="26"/>
      <c r="GRU53" s="26"/>
      <c r="GRV53" s="26"/>
      <c r="GRW53" s="26"/>
      <c r="GRX53" s="26"/>
      <c r="GRY53" s="26"/>
      <c r="GRZ53" s="26"/>
      <c r="GSA53" s="26"/>
      <c r="GSB53" s="26"/>
      <c r="GSC53" s="26"/>
      <c r="GSD53" s="26"/>
      <c r="GSE53" s="26"/>
      <c r="GSF53" s="26"/>
      <c r="GSG53" s="26"/>
      <c r="GSH53" s="26"/>
      <c r="GSI53" s="26"/>
      <c r="GSJ53" s="26"/>
      <c r="GSK53" s="26"/>
      <c r="GSL53" s="26"/>
      <c r="GSM53" s="26"/>
      <c r="GSN53" s="26"/>
      <c r="GSO53" s="26"/>
      <c r="GSP53" s="26"/>
      <c r="GSQ53" s="26"/>
      <c r="GSR53" s="26"/>
      <c r="GSS53" s="26"/>
      <c r="GST53" s="26"/>
      <c r="GSU53" s="26"/>
      <c r="GSV53" s="26"/>
      <c r="GSW53" s="26"/>
      <c r="GSX53" s="26"/>
      <c r="GSY53" s="26"/>
      <c r="GSZ53" s="26"/>
      <c r="GTA53" s="26"/>
      <c r="GTB53" s="26"/>
      <c r="GTC53" s="26"/>
      <c r="GTD53" s="26"/>
      <c r="GTE53" s="26"/>
      <c r="GTF53" s="26"/>
      <c r="GTG53" s="26"/>
      <c r="GTH53" s="26"/>
      <c r="GTI53" s="26"/>
      <c r="GTJ53" s="26"/>
      <c r="GTK53" s="26"/>
      <c r="GTL53" s="26"/>
      <c r="GTM53" s="26"/>
      <c r="GTN53" s="26"/>
      <c r="GTO53" s="26"/>
      <c r="GTP53" s="26"/>
      <c r="GTQ53" s="26"/>
      <c r="GTR53" s="26"/>
      <c r="GTS53" s="26"/>
      <c r="GTT53" s="26"/>
      <c r="GTU53" s="26"/>
      <c r="GTV53" s="26"/>
      <c r="GTW53" s="26"/>
      <c r="GTX53" s="26"/>
      <c r="GTY53" s="26"/>
      <c r="GTZ53" s="26"/>
      <c r="GUA53" s="26"/>
      <c r="GUB53" s="26"/>
      <c r="GUC53" s="26"/>
      <c r="GUD53" s="26"/>
      <c r="GUE53" s="26"/>
      <c r="GUF53" s="26"/>
      <c r="GUG53" s="26"/>
      <c r="GUH53" s="26"/>
      <c r="GUI53" s="26"/>
      <c r="GUJ53" s="26"/>
      <c r="GUK53" s="26"/>
      <c r="GUL53" s="26"/>
      <c r="GUM53" s="26"/>
      <c r="GUN53" s="26"/>
      <c r="GUO53" s="26"/>
      <c r="GUP53" s="26"/>
      <c r="GUQ53" s="26"/>
      <c r="GUR53" s="26"/>
      <c r="GUS53" s="26"/>
      <c r="GUT53" s="26"/>
      <c r="GUU53" s="26"/>
      <c r="GUV53" s="26"/>
      <c r="GUW53" s="26"/>
      <c r="GUX53" s="26"/>
      <c r="GUY53" s="26"/>
      <c r="GUZ53" s="26"/>
      <c r="GVA53" s="26"/>
      <c r="GVB53" s="26"/>
      <c r="GVC53" s="26"/>
      <c r="GVD53" s="26"/>
      <c r="GVE53" s="26"/>
      <c r="GVF53" s="26"/>
      <c r="GVG53" s="26"/>
      <c r="GVH53" s="26"/>
      <c r="GVI53" s="26"/>
      <c r="GVJ53" s="26"/>
      <c r="GVK53" s="26"/>
      <c r="GVL53" s="26"/>
      <c r="GVM53" s="26"/>
      <c r="GVN53" s="26"/>
      <c r="GVO53" s="26"/>
      <c r="GVP53" s="26"/>
      <c r="GVQ53" s="26"/>
      <c r="GVR53" s="26"/>
      <c r="GVS53" s="26"/>
      <c r="GVT53" s="26"/>
      <c r="GVU53" s="26"/>
      <c r="GVV53" s="26"/>
      <c r="GVW53" s="26"/>
      <c r="GVX53" s="26"/>
      <c r="GVY53" s="26"/>
      <c r="GVZ53" s="26"/>
      <c r="GWA53" s="26"/>
      <c r="GWB53" s="26"/>
      <c r="GWC53" s="26"/>
      <c r="GWD53" s="26"/>
      <c r="GWE53" s="26"/>
      <c r="GWF53" s="26"/>
      <c r="GWG53" s="26"/>
      <c r="GWH53" s="26"/>
      <c r="GWI53" s="26"/>
      <c r="GWJ53" s="26"/>
      <c r="GWK53" s="26"/>
      <c r="GWL53" s="26"/>
      <c r="GWM53" s="26"/>
      <c r="GWN53" s="26"/>
      <c r="GWO53" s="26"/>
      <c r="GWP53" s="26"/>
      <c r="GWQ53" s="26"/>
      <c r="GWR53" s="26"/>
      <c r="GWS53" s="26"/>
      <c r="GWT53" s="26"/>
      <c r="GWU53" s="26"/>
      <c r="GWV53" s="26"/>
      <c r="GWW53" s="26"/>
      <c r="GWX53" s="26"/>
      <c r="GWY53" s="26"/>
      <c r="GWZ53" s="26"/>
      <c r="GXA53" s="26"/>
      <c r="GXB53" s="26"/>
      <c r="GXC53" s="26"/>
      <c r="GXD53" s="26"/>
      <c r="GXE53" s="26"/>
      <c r="GXF53" s="26"/>
      <c r="GXG53" s="26"/>
      <c r="GXH53" s="26"/>
      <c r="GXI53" s="26"/>
      <c r="GXJ53" s="26"/>
      <c r="GXK53" s="26"/>
      <c r="GXL53" s="26"/>
      <c r="GXM53" s="26"/>
      <c r="GXN53" s="26"/>
      <c r="GXO53" s="26"/>
      <c r="GXP53" s="26"/>
      <c r="GXQ53" s="26"/>
      <c r="GXR53" s="26"/>
      <c r="GXS53" s="26"/>
      <c r="GXT53" s="26"/>
      <c r="GXU53" s="26"/>
      <c r="GXV53" s="26"/>
      <c r="GXW53" s="26"/>
      <c r="GXX53" s="26"/>
      <c r="GXY53" s="26"/>
      <c r="GXZ53" s="26"/>
      <c r="GYA53" s="26"/>
      <c r="GYB53" s="26"/>
      <c r="GYC53" s="26"/>
      <c r="GYD53" s="26"/>
      <c r="GYE53" s="26"/>
      <c r="GYF53" s="26"/>
      <c r="GYG53" s="26"/>
      <c r="GYH53" s="26"/>
      <c r="GYI53" s="26"/>
      <c r="GYJ53" s="26"/>
      <c r="GYK53" s="26"/>
      <c r="GYL53" s="26"/>
      <c r="GYM53" s="26"/>
      <c r="GYN53" s="26"/>
      <c r="GYO53" s="26"/>
      <c r="GYP53" s="26"/>
      <c r="GYQ53" s="26"/>
      <c r="GYR53" s="26"/>
      <c r="GYS53" s="26"/>
      <c r="GYT53" s="26"/>
      <c r="GYU53" s="26"/>
      <c r="GYV53" s="26"/>
      <c r="GYW53" s="26"/>
      <c r="GYX53" s="26"/>
      <c r="GYY53" s="26"/>
      <c r="GYZ53" s="26"/>
      <c r="GZA53" s="26"/>
      <c r="GZB53" s="26"/>
      <c r="GZC53" s="26"/>
      <c r="GZD53" s="26"/>
      <c r="GZE53" s="26"/>
      <c r="GZF53" s="26"/>
      <c r="GZG53" s="26"/>
      <c r="GZH53" s="26"/>
      <c r="GZI53" s="26"/>
      <c r="GZJ53" s="26"/>
      <c r="GZK53" s="26"/>
      <c r="GZL53" s="26"/>
      <c r="GZM53" s="26"/>
      <c r="GZN53" s="26"/>
      <c r="GZO53" s="26"/>
      <c r="GZP53" s="26"/>
      <c r="GZQ53" s="26"/>
      <c r="GZR53" s="26"/>
      <c r="GZS53" s="26"/>
      <c r="GZT53" s="26"/>
      <c r="GZU53" s="26"/>
      <c r="GZV53" s="26"/>
      <c r="GZW53" s="26"/>
      <c r="GZX53" s="26"/>
      <c r="GZY53" s="26"/>
      <c r="GZZ53" s="26"/>
      <c r="HAA53" s="26"/>
      <c r="HAB53" s="26"/>
      <c r="HAC53" s="26"/>
      <c r="HAD53" s="26"/>
      <c r="HAE53" s="26"/>
      <c r="HAF53" s="26"/>
      <c r="HAG53" s="26"/>
      <c r="HAH53" s="26"/>
      <c r="HAI53" s="26"/>
      <c r="HAJ53" s="26"/>
      <c r="HAK53" s="26"/>
      <c r="HAL53" s="26"/>
      <c r="HAM53" s="26"/>
      <c r="HAN53" s="26"/>
      <c r="HAO53" s="26"/>
      <c r="HAP53" s="26"/>
      <c r="HAQ53" s="26"/>
      <c r="HAR53" s="26"/>
      <c r="HAS53" s="26"/>
      <c r="HAT53" s="26"/>
      <c r="HAU53" s="26"/>
      <c r="HAV53" s="26"/>
      <c r="HAW53" s="26"/>
      <c r="HAX53" s="26"/>
      <c r="HAY53" s="26"/>
      <c r="HAZ53" s="26"/>
      <c r="HBA53" s="26"/>
      <c r="HBB53" s="26"/>
      <c r="HBC53" s="26"/>
      <c r="HBD53" s="26"/>
      <c r="HBE53" s="26"/>
      <c r="HBF53" s="26"/>
      <c r="HBG53" s="26"/>
      <c r="HBH53" s="26"/>
      <c r="HBI53" s="26"/>
      <c r="HBJ53" s="26"/>
      <c r="HBK53" s="26"/>
      <c r="HBL53" s="26"/>
      <c r="HBM53" s="26"/>
      <c r="HBN53" s="26"/>
      <c r="HBO53" s="26"/>
      <c r="HBP53" s="26"/>
      <c r="HBQ53" s="26"/>
      <c r="HBR53" s="26"/>
      <c r="HBS53" s="26"/>
      <c r="HBT53" s="26"/>
      <c r="HBU53" s="26"/>
      <c r="HBV53" s="26"/>
      <c r="HBW53" s="26"/>
      <c r="HBX53" s="26"/>
      <c r="HBY53" s="26"/>
      <c r="HBZ53" s="26"/>
      <c r="HCA53" s="26"/>
      <c r="HCB53" s="26"/>
      <c r="HCC53" s="26"/>
      <c r="HCD53" s="26"/>
      <c r="HCE53" s="26"/>
      <c r="HCF53" s="26"/>
      <c r="HCG53" s="26"/>
      <c r="HCH53" s="26"/>
      <c r="HCI53" s="26"/>
      <c r="HCJ53" s="26"/>
      <c r="HCK53" s="26"/>
      <c r="HCL53" s="26"/>
      <c r="HCM53" s="26"/>
      <c r="HCN53" s="26"/>
      <c r="HCO53" s="26"/>
      <c r="HCP53" s="26"/>
      <c r="HCQ53" s="26"/>
      <c r="HCR53" s="26"/>
      <c r="HCS53" s="26"/>
      <c r="HCT53" s="26"/>
      <c r="HCU53" s="26"/>
      <c r="HCV53" s="26"/>
      <c r="HCW53" s="26"/>
      <c r="HCX53" s="26"/>
      <c r="HCY53" s="26"/>
      <c r="HCZ53" s="26"/>
      <c r="HDA53" s="26"/>
      <c r="HDB53" s="26"/>
      <c r="HDC53" s="26"/>
      <c r="HDD53" s="26"/>
      <c r="HDE53" s="26"/>
      <c r="HDF53" s="26"/>
      <c r="HDG53" s="26"/>
      <c r="HDH53" s="26"/>
      <c r="HDI53" s="26"/>
      <c r="HDJ53" s="26"/>
      <c r="HDK53" s="26"/>
      <c r="HDL53" s="26"/>
      <c r="HDM53" s="26"/>
      <c r="HDN53" s="26"/>
      <c r="HDO53" s="26"/>
      <c r="HDP53" s="26"/>
      <c r="HDQ53" s="26"/>
      <c r="HDR53" s="26"/>
      <c r="HDS53" s="26"/>
      <c r="HDT53" s="26"/>
      <c r="HDU53" s="26"/>
      <c r="HDV53" s="26"/>
      <c r="HDW53" s="26"/>
      <c r="HDX53" s="26"/>
      <c r="HDY53" s="26"/>
      <c r="HDZ53" s="26"/>
      <c r="HEA53" s="26"/>
      <c r="HEB53" s="26"/>
      <c r="HEC53" s="26"/>
      <c r="HED53" s="26"/>
      <c r="HEE53" s="26"/>
      <c r="HEF53" s="26"/>
      <c r="HEG53" s="26"/>
      <c r="HEH53" s="26"/>
      <c r="HEI53" s="26"/>
      <c r="HEJ53" s="26"/>
      <c r="HEK53" s="26"/>
      <c r="HEL53" s="26"/>
      <c r="HEM53" s="26"/>
      <c r="HEN53" s="26"/>
      <c r="HEO53" s="26"/>
      <c r="HEP53" s="26"/>
      <c r="HEQ53" s="26"/>
      <c r="HER53" s="26"/>
      <c r="HES53" s="26"/>
      <c r="HET53" s="26"/>
      <c r="HEU53" s="26"/>
      <c r="HEV53" s="26"/>
      <c r="HEW53" s="26"/>
      <c r="HEX53" s="26"/>
      <c r="HEY53" s="26"/>
      <c r="HEZ53" s="26"/>
      <c r="HFA53" s="26"/>
      <c r="HFB53" s="26"/>
      <c r="HFC53" s="26"/>
      <c r="HFD53" s="26"/>
      <c r="HFE53" s="26"/>
      <c r="HFF53" s="26"/>
      <c r="HFG53" s="26"/>
      <c r="HFH53" s="26"/>
      <c r="HFI53" s="26"/>
      <c r="HFJ53" s="26"/>
      <c r="HFK53" s="26"/>
      <c r="HFL53" s="26"/>
      <c r="HFM53" s="26"/>
      <c r="HFN53" s="26"/>
      <c r="HFO53" s="26"/>
      <c r="HFP53" s="26"/>
      <c r="HFQ53" s="26"/>
      <c r="HFR53" s="26"/>
      <c r="HFS53" s="26"/>
      <c r="HFT53" s="26"/>
      <c r="HFU53" s="26"/>
      <c r="HFV53" s="26"/>
      <c r="HFW53" s="26"/>
      <c r="HFX53" s="26"/>
      <c r="HFY53" s="26"/>
      <c r="HFZ53" s="26"/>
      <c r="HGA53" s="26"/>
      <c r="HGB53" s="26"/>
      <c r="HGC53" s="26"/>
      <c r="HGD53" s="26"/>
      <c r="HGE53" s="26"/>
      <c r="HGF53" s="26"/>
      <c r="HGG53" s="26"/>
      <c r="HGH53" s="26"/>
      <c r="HGI53" s="26"/>
      <c r="HGJ53" s="26"/>
      <c r="HGK53" s="26"/>
      <c r="HGL53" s="26"/>
      <c r="HGM53" s="26"/>
      <c r="HGN53" s="26"/>
      <c r="HGO53" s="26"/>
      <c r="HGP53" s="26"/>
      <c r="HGQ53" s="26"/>
      <c r="HGR53" s="26"/>
      <c r="HGS53" s="26"/>
      <c r="HGT53" s="26"/>
      <c r="HGU53" s="26"/>
      <c r="HGV53" s="26"/>
      <c r="HGW53" s="26"/>
      <c r="HGX53" s="26"/>
      <c r="HGY53" s="26"/>
      <c r="HGZ53" s="26"/>
      <c r="HHA53" s="26"/>
      <c r="HHB53" s="26"/>
      <c r="HHC53" s="26"/>
      <c r="HHD53" s="26"/>
      <c r="HHE53" s="26"/>
      <c r="HHF53" s="26"/>
      <c r="HHG53" s="26"/>
      <c r="HHH53" s="26"/>
      <c r="HHI53" s="26"/>
      <c r="HHJ53" s="26"/>
      <c r="HHK53" s="26"/>
      <c r="HHL53" s="26"/>
      <c r="HHM53" s="26"/>
      <c r="HHN53" s="26"/>
      <c r="HHO53" s="26"/>
      <c r="HHP53" s="26"/>
      <c r="HHQ53" s="26"/>
      <c r="HHR53" s="26"/>
      <c r="HHS53" s="26"/>
      <c r="HHT53" s="26"/>
      <c r="HHU53" s="26"/>
      <c r="HHV53" s="26"/>
      <c r="HHW53" s="26"/>
      <c r="HHX53" s="26"/>
      <c r="HHY53" s="26"/>
      <c r="HHZ53" s="26"/>
      <c r="HIA53" s="26"/>
      <c r="HIB53" s="26"/>
      <c r="HIC53" s="26"/>
      <c r="HID53" s="26"/>
      <c r="HIE53" s="26"/>
      <c r="HIF53" s="26"/>
      <c r="HIG53" s="26"/>
      <c r="HIH53" s="26"/>
      <c r="HII53" s="26"/>
      <c r="HIJ53" s="26"/>
      <c r="HIK53" s="26"/>
      <c r="HIL53" s="26"/>
      <c r="HIM53" s="26"/>
      <c r="HIN53" s="26"/>
      <c r="HIO53" s="26"/>
      <c r="HIP53" s="26"/>
      <c r="HIQ53" s="26"/>
      <c r="HIR53" s="26"/>
      <c r="HIS53" s="26"/>
      <c r="HIT53" s="26"/>
      <c r="HIU53" s="26"/>
      <c r="HIV53" s="26"/>
      <c r="HIW53" s="26"/>
      <c r="HIX53" s="26"/>
      <c r="HIY53" s="26"/>
      <c r="HIZ53" s="26"/>
      <c r="HJA53" s="26"/>
      <c r="HJB53" s="26"/>
      <c r="HJC53" s="26"/>
      <c r="HJD53" s="26"/>
      <c r="HJE53" s="26"/>
      <c r="HJF53" s="26"/>
      <c r="HJG53" s="26"/>
      <c r="HJH53" s="26"/>
      <c r="HJI53" s="26"/>
      <c r="HJJ53" s="26"/>
      <c r="HJK53" s="26"/>
      <c r="HJL53" s="26"/>
      <c r="HJM53" s="26"/>
      <c r="HJN53" s="26"/>
      <c r="HJO53" s="26"/>
      <c r="HJP53" s="26"/>
      <c r="HJQ53" s="26"/>
      <c r="HJR53" s="26"/>
      <c r="HJS53" s="26"/>
      <c r="HJT53" s="26"/>
      <c r="HJU53" s="26"/>
      <c r="HJV53" s="26"/>
      <c r="HJW53" s="26"/>
      <c r="HJX53" s="26"/>
      <c r="HJY53" s="26"/>
      <c r="HJZ53" s="26"/>
      <c r="HKA53" s="26"/>
      <c r="HKB53" s="26"/>
      <c r="HKC53" s="26"/>
      <c r="HKD53" s="26"/>
      <c r="HKE53" s="26"/>
      <c r="HKF53" s="26"/>
      <c r="HKG53" s="26"/>
      <c r="HKH53" s="26"/>
      <c r="HKI53" s="26"/>
      <c r="HKJ53" s="26"/>
      <c r="HKK53" s="26"/>
      <c r="HKL53" s="26"/>
      <c r="HKM53" s="26"/>
      <c r="HKN53" s="26"/>
      <c r="HKO53" s="26"/>
      <c r="HKP53" s="26"/>
      <c r="HKQ53" s="26"/>
      <c r="HKR53" s="26"/>
      <c r="HKS53" s="26"/>
      <c r="HKT53" s="26"/>
      <c r="HKU53" s="26"/>
      <c r="HKV53" s="26"/>
      <c r="HKW53" s="26"/>
      <c r="HKX53" s="26"/>
      <c r="HKY53" s="26"/>
      <c r="HKZ53" s="26"/>
      <c r="HLA53" s="26"/>
      <c r="HLB53" s="26"/>
      <c r="HLC53" s="26"/>
      <c r="HLD53" s="26"/>
      <c r="HLE53" s="26"/>
      <c r="HLF53" s="26"/>
      <c r="HLG53" s="26"/>
      <c r="HLH53" s="26"/>
      <c r="HLI53" s="26"/>
      <c r="HLJ53" s="26"/>
      <c r="HLK53" s="26"/>
      <c r="HLL53" s="26"/>
      <c r="HLM53" s="26"/>
      <c r="HLN53" s="26"/>
      <c r="HLO53" s="26"/>
      <c r="HLP53" s="26"/>
      <c r="HLQ53" s="26"/>
      <c r="HLR53" s="26"/>
      <c r="HLS53" s="26"/>
      <c r="HLT53" s="26"/>
      <c r="HLU53" s="26"/>
      <c r="HLV53" s="26"/>
      <c r="HLW53" s="26"/>
      <c r="HLX53" s="26"/>
      <c r="HLY53" s="26"/>
      <c r="HLZ53" s="26"/>
      <c r="HMA53" s="26"/>
      <c r="HMB53" s="26"/>
      <c r="HMC53" s="26"/>
      <c r="HMD53" s="26"/>
      <c r="HME53" s="26"/>
      <c r="HMF53" s="26"/>
      <c r="HMG53" s="26"/>
      <c r="HMH53" s="26"/>
      <c r="HMI53" s="26"/>
      <c r="HMJ53" s="26"/>
      <c r="HMK53" s="26"/>
      <c r="HML53" s="26"/>
      <c r="HMM53" s="26"/>
      <c r="HMN53" s="26"/>
      <c r="HMO53" s="26"/>
      <c r="HMP53" s="26"/>
      <c r="HMQ53" s="26"/>
      <c r="HMR53" s="26"/>
      <c r="HMS53" s="26"/>
      <c r="HMT53" s="26"/>
      <c r="HMU53" s="26"/>
      <c r="HMV53" s="26"/>
      <c r="HMW53" s="26"/>
      <c r="HMX53" s="26"/>
      <c r="HMY53" s="26"/>
      <c r="HMZ53" s="26"/>
      <c r="HNA53" s="26"/>
      <c r="HNB53" s="26"/>
      <c r="HNC53" s="26"/>
      <c r="HND53" s="26"/>
      <c r="HNE53" s="26"/>
      <c r="HNF53" s="26"/>
      <c r="HNG53" s="26"/>
      <c r="HNH53" s="26"/>
      <c r="HNI53" s="26"/>
      <c r="HNJ53" s="26"/>
      <c r="HNK53" s="26"/>
      <c r="HNL53" s="26"/>
      <c r="HNM53" s="26"/>
      <c r="HNN53" s="26"/>
      <c r="HNO53" s="26"/>
      <c r="HNP53" s="26"/>
      <c r="HNQ53" s="26"/>
      <c r="HNR53" s="26"/>
      <c r="HNS53" s="26"/>
      <c r="HNT53" s="26"/>
      <c r="HNU53" s="26"/>
      <c r="HNV53" s="26"/>
      <c r="HNW53" s="26"/>
      <c r="HNX53" s="26"/>
      <c r="HNY53" s="26"/>
      <c r="HNZ53" s="26"/>
      <c r="HOA53" s="26"/>
      <c r="HOB53" s="26"/>
      <c r="HOC53" s="26"/>
      <c r="HOD53" s="26"/>
      <c r="HOE53" s="26"/>
      <c r="HOF53" s="26"/>
      <c r="HOG53" s="26"/>
      <c r="HOH53" s="26"/>
      <c r="HOI53" s="26"/>
      <c r="HOJ53" s="26"/>
      <c r="HOK53" s="26"/>
      <c r="HOL53" s="26"/>
      <c r="HOM53" s="26"/>
      <c r="HON53" s="26"/>
      <c r="HOO53" s="26"/>
      <c r="HOP53" s="26"/>
      <c r="HOQ53" s="26"/>
      <c r="HOR53" s="26"/>
      <c r="HOS53" s="26"/>
      <c r="HOT53" s="26"/>
      <c r="HOU53" s="26"/>
      <c r="HOV53" s="26"/>
      <c r="HOW53" s="26"/>
      <c r="HOX53" s="26"/>
      <c r="HOY53" s="26"/>
      <c r="HOZ53" s="26"/>
      <c r="HPA53" s="26"/>
      <c r="HPB53" s="26"/>
      <c r="HPC53" s="26"/>
      <c r="HPD53" s="26"/>
      <c r="HPE53" s="26"/>
      <c r="HPF53" s="26"/>
      <c r="HPG53" s="26"/>
      <c r="HPH53" s="26"/>
      <c r="HPI53" s="26"/>
      <c r="HPJ53" s="26"/>
      <c r="HPK53" s="26"/>
      <c r="HPL53" s="26"/>
      <c r="HPM53" s="26"/>
      <c r="HPN53" s="26"/>
      <c r="HPO53" s="26"/>
      <c r="HPP53" s="26"/>
      <c r="HPQ53" s="26"/>
      <c r="HPR53" s="26"/>
      <c r="HPS53" s="26"/>
      <c r="HPT53" s="26"/>
      <c r="HPU53" s="26"/>
      <c r="HPV53" s="26"/>
      <c r="HPW53" s="26"/>
      <c r="HPX53" s="26"/>
      <c r="HPY53" s="26"/>
      <c r="HPZ53" s="26"/>
      <c r="HQA53" s="26"/>
      <c r="HQB53" s="26"/>
      <c r="HQC53" s="26"/>
      <c r="HQD53" s="26"/>
      <c r="HQE53" s="26"/>
      <c r="HQF53" s="26"/>
      <c r="HQG53" s="26"/>
      <c r="HQH53" s="26"/>
      <c r="HQI53" s="26"/>
      <c r="HQJ53" s="26"/>
      <c r="HQK53" s="26"/>
      <c r="HQL53" s="26"/>
      <c r="HQM53" s="26"/>
      <c r="HQN53" s="26"/>
      <c r="HQO53" s="26"/>
      <c r="HQP53" s="26"/>
      <c r="HQQ53" s="26"/>
      <c r="HQR53" s="26"/>
      <c r="HQS53" s="26"/>
      <c r="HQT53" s="26"/>
      <c r="HQU53" s="26"/>
      <c r="HQV53" s="26"/>
      <c r="HQW53" s="26"/>
      <c r="HQX53" s="26"/>
      <c r="HQY53" s="26"/>
      <c r="HQZ53" s="26"/>
      <c r="HRA53" s="26"/>
      <c r="HRB53" s="26"/>
      <c r="HRC53" s="26"/>
      <c r="HRD53" s="26"/>
      <c r="HRE53" s="26"/>
      <c r="HRF53" s="26"/>
      <c r="HRG53" s="26"/>
      <c r="HRH53" s="26"/>
      <c r="HRI53" s="26"/>
      <c r="HRJ53" s="26"/>
      <c r="HRK53" s="26"/>
      <c r="HRL53" s="26"/>
      <c r="HRM53" s="26"/>
      <c r="HRN53" s="26"/>
      <c r="HRO53" s="26"/>
      <c r="HRP53" s="26"/>
      <c r="HRQ53" s="26"/>
      <c r="HRR53" s="26"/>
      <c r="HRS53" s="26"/>
      <c r="HRT53" s="26"/>
      <c r="HRU53" s="26"/>
      <c r="HRV53" s="26"/>
      <c r="HRW53" s="26"/>
      <c r="HRX53" s="26"/>
      <c r="HRY53" s="26"/>
      <c r="HRZ53" s="26"/>
      <c r="HSA53" s="26"/>
      <c r="HSB53" s="26"/>
      <c r="HSC53" s="26"/>
      <c r="HSD53" s="26"/>
      <c r="HSE53" s="26"/>
      <c r="HSF53" s="26"/>
      <c r="HSG53" s="26"/>
      <c r="HSH53" s="26"/>
      <c r="HSI53" s="26"/>
      <c r="HSJ53" s="26"/>
      <c r="HSK53" s="26"/>
      <c r="HSL53" s="26"/>
      <c r="HSM53" s="26"/>
      <c r="HSN53" s="26"/>
      <c r="HSO53" s="26"/>
      <c r="HSP53" s="26"/>
      <c r="HSQ53" s="26"/>
      <c r="HSR53" s="26"/>
      <c r="HSS53" s="26"/>
      <c r="HST53" s="26"/>
      <c r="HSU53" s="26"/>
      <c r="HSV53" s="26"/>
      <c r="HSW53" s="26"/>
      <c r="HSX53" s="26"/>
      <c r="HSY53" s="26"/>
      <c r="HSZ53" s="26"/>
      <c r="HTA53" s="26"/>
      <c r="HTB53" s="26"/>
      <c r="HTC53" s="26"/>
      <c r="HTD53" s="26"/>
      <c r="HTE53" s="26"/>
      <c r="HTF53" s="26"/>
      <c r="HTG53" s="26"/>
      <c r="HTH53" s="26"/>
      <c r="HTI53" s="26"/>
      <c r="HTJ53" s="26"/>
      <c r="HTK53" s="26"/>
      <c r="HTL53" s="26"/>
      <c r="HTM53" s="26"/>
      <c r="HTN53" s="26"/>
      <c r="HTO53" s="26"/>
      <c r="HTP53" s="26"/>
      <c r="HTQ53" s="26"/>
      <c r="HTR53" s="26"/>
      <c r="HTS53" s="26"/>
      <c r="HTT53" s="26"/>
      <c r="HTU53" s="26"/>
      <c r="HTV53" s="26"/>
      <c r="HTW53" s="26"/>
      <c r="HTX53" s="26"/>
      <c r="HTY53" s="26"/>
      <c r="HTZ53" s="26"/>
      <c r="HUA53" s="26"/>
      <c r="HUB53" s="26"/>
      <c r="HUC53" s="26"/>
      <c r="HUD53" s="26"/>
      <c r="HUE53" s="26"/>
      <c r="HUF53" s="26"/>
      <c r="HUG53" s="26"/>
      <c r="HUH53" s="26"/>
      <c r="HUI53" s="26"/>
      <c r="HUJ53" s="26"/>
      <c r="HUK53" s="26"/>
      <c r="HUL53" s="26"/>
      <c r="HUM53" s="26"/>
      <c r="HUN53" s="26"/>
      <c r="HUO53" s="26"/>
      <c r="HUP53" s="26"/>
      <c r="HUQ53" s="26"/>
      <c r="HUR53" s="26"/>
      <c r="HUS53" s="26"/>
      <c r="HUT53" s="26"/>
      <c r="HUU53" s="26"/>
      <c r="HUV53" s="26"/>
      <c r="HUW53" s="26"/>
      <c r="HUX53" s="26"/>
      <c r="HUY53" s="26"/>
      <c r="HUZ53" s="26"/>
      <c r="HVA53" s="26"/>
      <c r="HVB53" s="26"/>
      <c r="HVC53" s="26"/>
      <c r="HVD53" s="26"/>
      <c r="HVE53" s="26"/>
      <c r="HVF53" s="26"/>
      <c r="HVG53" s="26"/>
      <c r="HVH53" s="26"/>
      <c r="HVI53" s="26"/>
      <c r="HVJ53" s="26"/>
      <c r="HVK53" s="26"/>
      <c r="HVL53" s="26"/>
      <c r="HVM53" s="26"/>
      <c r="HVN53" s="26"/>
      <c r="HVO53" s="26"/>
      <c r="HVP53" s="26"/>
      <c r="HVQ53" s="26"/>
      <c r="HVR53" s="26"/>
      <c r="HVS53" s="26"/>
      <c r="HVT53" s="26"/>
      <c r="HVU53" s="26"/>
      <c r="HVV53" s="26"/>
      <c r="HVW53" s="26"/>
      <c r="HVX53" s="26"/>
      <c r="HVY53" s="26"/>
      <c r="HVZ53" s="26"/>
      <c r="HWA53" s="26"/>
      <c r="HWB53" s="26"/>
      <c r="HWC53" s="26"/>
      <c r="HWD53" s="26"/>
      <c r="HWE53" s="26"/>
      <c r="HWF53" s="26"/>
      <c r="HWG53" s="26"/>
      <c r="HWH53" s="26"/>
      <c r="HWI53" s="26"/>
      <c r="HWJ53" s="26"/>
      <c r="HWK53" s="26"/>
      <c r="HWL53" s="26"/>
      <c r="HWM53" s="26"/>
      <c r="HWN53" s="26"/>
      <c r="HWO53" s="26"/>
      <c r="HWP53" s="26"/>
      <c r="HWQ53" s="26"/>
      <c r="HWR53" s="26"/>
      <c r="HWS53" s="26"/>
      <c r="HWT53" s="26"/>
      <c r="HWU53" s="26"/>
      <c r="HWV53" s="26"/>
      <c r="HWW53" s="26"/>
      <c r="HWX53" s="26"/>
      <c r="HWY53" s="26"/>
      <c r="HWZ53" s="26"/>
      <c r="HXA53" s="26"/>
      <c r="HXB53" s="26"/>
      <c r="HXC53" s="26"/>
      <c r="HXD53" s="26"/>
      <c r="HXE53" s="26"/>
      <c r="HXF53" s="26"/>
      <c r="HXG53" s="26"/>
      <c r="HXH53" s="26"/>
      <c r="HXI53" s="26"/>
      <c r="HXJ53" s="26"/>
      <c r="HXK53" s="26"/>
      <c r="HXL53" s="26"/>
      <c r="HXM53" s="26"/>
      <c r="HXN53" s="26"/>
      <c r="HXO53" s="26"/>
      <c r="HXP53" s="26"/>
      <c r="HXQ53" s="26"/>
      <c r="HXR53" s="26"/>
      <c r="HXS53" s="26"/>
      <c r="HXT53" s="26"/>
      <c r="HXU53" s="26"/>
      <c r="HXV53" s="26"/>
      <c r="HXW53" s="26"/>
      <c r="HXX53" s="26"/>
      <c r="HXY53" s="26"/>
      <c r="HXZ53" s="26"/>
      <c r="HYA53" s="26"/>
      <c r="HYB53" s="26"/>
      <c r="HYC53" s="26"/>
      <c r="HYD53" s="26"/>
      <c r="HYE53" s="26"/>
      <c r="HYF53" s="26"/>
      <c r="HYG53" s="26"/>
      <c r="HYH53" s="26"/>
      <c r="HYI53" s="26"/>
      <c r="HYJ53" s="26"/>
      <c r="HYK53" s="26"/>
      <c r="HYL53" s="26"/>
      <c r="HYM53" s="26"/>
      <c r="HYN53" s="26"/>
      <c r="HYO53" s="26"/>
      <c r="HYP53" s="26"/>
      <c r="HYQ53" s="26"/>
      <c r="HYR53" s="26"/>
      <c r="HYS53" s="26"/>
      <c r="HYT53" s="26"/>
      <c r="HYU53" s="26"/>
      <c r="HYV53" s="26"/>
      <c r="HYW53" s="26"/>
      <c r="HYX53" s="26"/>
      <c r="HYY53" s="26"/>
      <c r="HYZ53" s="26"/>
      <c r="HZA53" s="26"/>
      <c r="HZB53" s="26"/>
      <c r="HZC53" s="26"/>
      <c r="HZD53" s="26"/>
      <c r="HZE53" s="26"/>
      <c r="HZF53" s="26"/>
      <c r="HZG53" s="26"/>
      <c r="HZH53" s="26"/>
      <c r="HZI53" s="26"/>
      <c r="HZJ53" s="26"/>
      <c r="HZK53" s="26"/>
      <c r="HZL53" s="26"/>
      <c r="HZM53" s="26"/>
      <c r="HZN53" s="26"/>
      <c r="HZO53" s="26"/>
      <c r="HZP53" s="26"/>
      <c r="HZQ53" s="26"/>
      <c r="HZR53" s="26"/>
      <c r="HZS53" s="26"/>
      <c r="HZT53" s="26"/>
      <c r="HZU53" s="26"/>
      <c r="HZV53" s="26"/>
      <c r="HZW53" s="26"/>
      <c r="HZX53" s="26"/>
      <c r="HZY53" s="26"/>
      <c r="HZZ53" s="26"/>
      <c r="IAA53" s="26"/>
      <c r="IAB53" s="26"/>
      <c r="IAC53" s="26"/>
      <c r="IAD53" s="26"/>
      <c r="IAE53" s="26"/>
      <c r="IAF53" s="26"/>
      <c r="IAG53" s="26"/>
      <c r="IAH53" s="26"/>
      <c r="IAI53" s="26"/>
      <c r="IAJ53" s="26"/>
      <c r="IAK53" s="26"/>
      <c r="IAL53" s="26"/>
      <c r="IAM53" s="26"/>
      <c r="IAN53" s="26"/>
      <c r="IAO53" s="26"/>
      <c r="IAP53" s="26"/>
      <c r="IAQ53" s="26"/>
      <c r="IAR53" s="26"/>
      <c r="IAS53" s="26"/>
      <c r="IAT53" s="26"/>
      <c r="IAU53" s="26"/>
      <c r="IAV53" s="26"/>
      <c r="IAW53" s="26"/>
      <c r="IAX53" s="26"/>
      <c r="IAY53" s="26"/>
      <c r="IAZ53" s="26"/>
      <c r="IBA53" s="26"/>
      <c r="IBB53" s="26"/>
      <c r="IBC53" s="26"/>
      <c r="IBD53" s="26"/>
      <c r="IBE53" s="26"/>
      <c r="IBF53" s="26"/>
      <c r="IBG53" s="26"/>
      <c r="IBH53" s="26"/>
      <c r="IBI53" s="26"/>
      <c r="IBJ53" s="26"/>
      <c r="IBK53" s="26"/>
      <c r="IBL53" s="26"/>
      <c r="IBM53" s="26"/>
      <c r="IBN53" s="26"/>
      <c r="IBO53" s="26"/>
      <c r="IBP53" s="26"/>
      <c r="IBQ53" s="26"/>
      <c r="IBR53" s="26"/>
      <c r="IBS53" s="26"/>
      <c r="IBT53" s="26"/>
      <c r="IBU53" s="26"/>
      <c r="IBV53" s="26"/>
      <c r="IBW53" s="26"/>
      <c r="IBX53" s="26"/>
      <c r="IBY53" s="26"/>
      <c r="IBZ53" s="26"/>
      <c r="ICA53" s="26"/>
      <c r="ICB53" s="26"/>
      <c r="ICC53" s="26"/>
      <c r="ICD53" s="26"/>
      <c r="ICE53" s="26"/>
      <c r="ICF53" s="26"/>
      <c r="ICG53" s="26"/>
      <c r="ICH53" s="26"/>
      <c r="ICI53" s="26"/>
      <c r="ICJ53" s="26"/>
      <c r="ICK53" s="26"/>
      <c r="ICL53" s="26"/>
      <c r="ICM53" s="26"/>
      <c r="ICN53" s="26"/>
      <c r="ICO53" s="26"/>
      <c r="ICP53" s="26"/>
      <c r="ICQ53" s="26"/>
      <c r="ICR53" s="26"/>
      <c r="ICS53" s="26"/>
      <c r="ICT53" s="26"/>
      <c r="ICU53" s="26"/>
      <c r="ICV53" s="26"/>
      <c r="ICW53" s="26"/>
      <c r="ICX53" s="26"/>
      <c r="ICY53" s="26"/>
      <c r="ICZ53" s="26"/>
      <c r="IDA53" s="26"/>
      <c r="IDB53" s="26"/>
      <c r="IDC53" s="26"/>
      <c r="IDD53" s="26"/>
      <c r="IDE53" s="26"/>
      <c r="IDF53" s="26"/>
      <c r="IDG53" s="26"/>
      <c r="IDH53" s="26"/>
      <c r="IDI53" s="26"/>
      <c r="IDJ53" s="26"/>
      <c r="IDK53" s="26"/>
      <c r="IDL53" s="26"/>
      <c r="IDM53" s="26"/>
      <c r="IDN53" s="26"/>
      <c r="IDO53" s="26"/>
      <c r="IDP53" s="26"/>
      <c r="IDQ53" s="26"/>
      <c r="IDR53" s="26"/>
      <c r="IDS53" s="26"/>
      <c r="IDT53" s="26"/>
      <c r="IDU53" s="26"/>
      <c r="IDV53" s="26"/>
      <c r="IDW53" s="26"/>
      <c r="IDX53" s="26"/>
      <c r="IDY53" s="26"/>
      <c r="IDZ53" s="26"/>
      <c r="IEA53" s="26"/>
      <c r="IEB53" s="26"/>
      <c r="IEC53" s="26"/>
      <c r="IED53" s="26"/>
      <c r="IEE53" s="26"/>
      <c r="IEF53" s="26"/>
      <c r="IEG53" s="26"/>
      <c r="IEH53" s="26"/>
      <c r="IEI53" s="26"/>
      <c r="IEJ53" s="26"/>
      <c r="IEK53" s="26"/>
      <c r="IEL53" s="26"/>
      <c r="IEM53" s="26"/>
      <c r="IEN53" s="26"/>
      <c r="IEO53" s="26"/>
      <c r="IEP53" s="26"/>
      <c r="IEQ53" s="26"/>
      <c r="IER53" s="26"/>
      <c r="IES53" s="26"/>
      <c r="IET53" s="26"/>
      <c r="IEU53" s="26"/>
      <c r="IEV53" s="26"/>
      <c r="IEW53" s="26"/>
      <c r="IEX53" s="26"/>
      <c r="IEY53" s="26"/>
      <c r="IEZ53" s="26"/>
      <c r="IFA53" s="26"/>
      <c r="IFB53" s="26"/>
      <c r="IFC53" s="26"/>
      <c r="IFD53" s="26"/>
      <c r="IFE53" s="26"/>
      <c r="IFF53" s="26"/>
      <c r="IFG53" s="26"/>
      <c r="IFH53" s="26"/>
      <c r="IFI53" s="26"/>
      <c r="IFJ53" s="26"/>
      <c r="IFK53" s="26"/>
      <c r="IFL53" s="26"/>
      <c r="IFM53" s="26"/>
      <c r="IFN53" s="26"/>
      <c r="IFO53" s="26"/>
      <c r="IFP53" s="26"/>
      <c r="IFQ53" s="26"/>
      <c r="IFR53" s="26"/>
      <c r="IFS53" s="26"/>
      <c r="IFT53" s="26"/>
      <c r="IFU53" s="26"/>
      <c r="IFV53" s="26"/>
      <c r="IFW53" s="26"/>
      <c r="IFX53" s="26"/>
      <c r="IFY53" s="26"/>
      <c r="IFZ53" s="26"/>
      <c r="IGA53" s="26"/>
      <c r="IGB53" s="26"/>
      <c r="IGC53" s="26"/>
      <c r="IGD53" s="26"/>
      <c r="IGE53" s="26"/>
      <c r="IGF53" s="26"/>
      <c r="IGG53" s="26"/>
      <c r="IGH53" s="26"/>
      <c r="IGI53" s="26"/>
      <c r="IGJ53" s="26"/>
      <c r="IGK53" s="26"/>
      <c r="IGL53" s="26"/>
      <c r="IGM53" s="26"/>
      <c r="IGN53" s="26"/>
      <c r="IGO53" s="26"/>
      <c r="IGP53" s="26"/>
      <c r="IGQ53" s="26"/>
      <c r="IGR53" s="26"/>
      <c r="IGS53" s="26"/>
      <c r="IGT53" s="26"/>
      <c r="IGU53" s="26"/>
      <c r="IGV53" s="26"/>
      <c r="IGW53" s="26"/>
      <c r="IGX53" s="26"/>
      <c r="IGY53" s="26"/>
      <c r="IGZ53" s="26"/>
      <c r="IHA53" s="26"/>
      <c r="IHB53" s="26"/>
      <c r="IHC53" s="26"/>
      <c r="IHD53" s="26"/>
      <c r="IHE53" s="26"/>
      <c r="IHF53" s="26"/>
      <c r="IHG53" s="26"/>
      <c r="IHH53" s="26"/>
      <c r="IHI53" s="26"/>
      <c r="IHJ53" s="26"/>
      <c r="IHK53" s="26"/>
      <c r="IHL53" s="26"/>
      <c r="IHM53" s="26"/>
      <c r="IHN53" s="26"/>
      <c r="IHO53" s="26"/>
      <c r="IHP53" s="26"/>
      <c r="IHQ53" s="26"/>
      <c r="IHR53" s="26"/>
      <c r="IHS53" s="26"/>
      <c r="IHT53" s="26"/>
      <c r="IHU53" s="26"/>
      <c r="IHV53" s="26"/>
      <c r="IHW53" s="26"/>
      <c r="IHX53" s="26"/>
      <c r="IHY53" s="26"/>
      <c r="IHZ53" s="26"/>
      <c r="IIA53" s="26"/>
      <c r="IIB53" s="26"/>
      <c r="IIC53" s="26"/>
      <c r="IID53" s="26"/>
      <c r="IIE53" s="26"/>
      <c r="IIF53" s="26"/>
      <c r="IIG53" s="26"/>
      <c r="IIH53" s="26"/>
      <c r="III53" s="26"/>
      <c r="IIJ53" s="26"/>
      <c r="IIK53" s="26"/>
      <c r="IIL53" s="26"/>
      <c r="IIM53" s="26"/>
      <c r="IIN53" s="26"/>
      <c r="IIO53" s="26"/>
      <c r="IIP53" s="26"/>
      <c r="IIQ53" s="26"/>
      <c r="IIR53" s="26"/>
      <c r="IIS53" s="26"/>
      <c r="IIT53" s="26"/>
      <c r="IIU53" s="26"/>
      <c r="IIV53" s="26"/>
      <c r="IIW53" s="26"/>
      <c r="IIX53" s="26"/>
      <c r="IIY53" s="26"/>
      <c r="IIZ53" s="26"/>
      <c r="IJA53" s="26"/>
      <c r="IJB53" s="26"/>
      <c r="IJC53" s="26"/>
      <c r="IJD53" s="26"/>
      <c r="IJE53" s="26"/>
      <c r="IJF53" s="26"/>
      <c r="IJG53" s="26"/>
      <c r="IJH53" s="26"/>
      <c r="IJI53" s="26"/>
      <c r="IJJ53" s="26"/>
      <c r="IJK53" s="26"/>
      <c r="IJL53" s="26"/>
      <c r="IJM53" s="26"/>
      <c r="IJN53" s="26"/>
      <c r="IJO53" s="26"/>
      <c r="IJP53" s="26"/>
      <c r="IJQ53" s="26"/>
      <c r="IJR53" s="26"/>
      <c r="IJS53" s="26"/>
      <c r="IJT53" s="26"/>
      <c r="IJU53" s="26"/>
      <c r="IJV53" s="26"/>
      <c r="IJW53" s="26"/>
      <c r="IJX53" s="26"/>
      <c r="IJY53" s="26"/>
      <c r="IJZ53" s="26"/>
      <c r="IKA53" s="26"/>
      <c r="IKB53" s="26"/>
      <c r="IKC53" s="26"/>
      <c r="IKD53" s="26"/>
      <c r="IKE53" s="26"/>
      <c r="IKF53" s="26"/>
      <c r="IKG53" s="26"/>
      <c r="IKH53" s="26"/>
      <c r="IKI53" s="26"/>
      <c r="IKJ53" s="26"/>
      <c r="IKK53" s="26"/>
      <c r="IKL53" s="26"/>
      <c r="IKM53" s="26"/>
      <c r="IKN53" s="26"/>
      <c r="IKO53" s="26"/>
      <c r="IKP53" s="26"/>
      <c r="IKQ53" s="26"/>
      <c r="IKR53" s="26"/>
      <c r="IKS53" s="26"/>
      <c r="IKT53" s="26"/>
      <c r="IKU53" s="26"/>
      <c r="IKV53" s="26"/>
      <c r="IKW53" s="26"/>
      <c r="IKX53" s="26"/>
      <c r="IKY53" s="26"/>
      <c r="IKZ53" s="26"/>
      <c r="ILA53" s="26"/>
      <c r="ILB53" s="26"/>
      <c r="ILC53" s="26"/>
      <c r="ILD53" s="26"/>
      <c r="ILE53" s="26"/>
      <c r="ILF53" s="26"/>
      <c r="ILG53" s="26"/>
      <c r="ILH53" s="26"/>
      <c r="ILI53" s="26"/>
      <c r="ILJ53" s="26"/>
      <c r="ILK53" s="26"/>
      <c r="ILL53" s="26"/>
      <c r="ILM53" s="26"/>
      <c r="ILN53" s="26"/>
      <c r="ILO53" s="26"/>
      <c r="ILP53" s="26"/>
      <c r="ILQ53" s="26"/>
      <c r="ILR53" s="26"/>
      <c r="ILS53" s="26"/>
      <c r="ILT53" s="26"/>
      <c r="ILU53" s="26"/>
      <c r="ILV53" s="26"/>
      <c r="ILW53" s="26"/>
      <c r="ILX53" s="26"/>
      <c r="ILY53" s="26"/>
      <c r="ILZ53" s="26"/>
      <c r="IMA53" s="26"/>
      <c r="IMB53" s="26"/>
      <c r="IMC53" s="26"/>
      <c r="IMD53" s="26"/>
      <c r="IME53" s="26"/>
      <c r="IMF53" s="26"/>
      <c r="IMG53" s="26"/>
      <c r="IMH53" s="26"/>
      <c r="IMI53" s="26"/>
      <c r="IMJ53" s="26"/>
      <c r="IMK53" s="26"/>
      <c r="IML53" s="26"/>
      <c r="IMM53" s="26"/>
      <c r="IMN53" s="26"/>
      <c r="IMO53" s="26"/>
      <c r="IMP53" s="26"/>
      <c r="IMQ53" s="26"/>
      <c r="IMR53" s="26"/>
      <c r="IMS53" s="26"/>
      <c r="IMT53" s="26"/>
      <c r="IMU53" s="26"/>
      <c r="IMV53" s="26"/>
      <c r="IMW53" s="26"/>
      <c r="IMX53" s="26"/>
      <c r="IMY53" s="26"/>
      <c r="IMZ53" s="26"/>
      <c r="INA53" s="26"/>
      <c r="INB53" s="26"/>
      <c r="INC53" s="26"/>
      <c r="IND53" s="26"/>
      <c r="INE53" s="26"/>
      <c r="INF53" s="26"/>
      <c r="ING53" s="26"/>
      <c r="INH53" s="26"/>
      <c r="INI53" s="26"/>
      <c r="INJ53" s="26"/>
      <c r="INK53" s="26"/>
      <c r="INL53" s="26"/>
      <c r="INM53" s="26"/>
      <c r="INN53" s="26"/>
      <c r="INO53" s="26"/>
      <c r="INP53" s="26"/>
      <c r="INQ53" s="26"/>
      <c r="INR53" s="26"/>
      <c r="INS53" s="26"/>
      <c r="INT53" s="26"/>
      <c r="INU53" s="26"/>
      <c r="INV53" s="26"/>
      <c r="INW53" s="26"/>
      <c r="INX53" s="26"/>
      <c r="INY53" s="26"/>
      <c r="INZ53" s="26"/>
      <c r="IOA53" s="26"/>
      <c r="IOB53" s="26"/>
      <c r="IOC53" s="26"/>
      <c r="IOD53" s="26"/>
      <c r="IOE53" s="26"/>
      <c r="IOF53" s="26"/>
      <c r="IOG53" s="26"/>
      <c r="IOH53" s="26"/>
      <c r="IOI53" s="26"/>
      <c r="IOJ53" s="26"/>
      <c r="IOK53" s="26"/>
      <c r="IOL53" s="26"/>
      <c r="IOM53" s="26"/>
      <c r="ION53" s="26"/>
      <c r="IOO53" s="26"/>
      <c r="IOP53" s="26"/>
      <c r="IOQ53" s="26"/>
      <c r="IOR53" s="26"/>
      <c r="IOS53" s="26"/>
      <c r="IOT53" s="26"/>
      <c r="IOU53" s="26"/>
      <c r="IOV53" s="26"/>
      <c r="IOW53" s="26"/>
      <c r="IOX53" s="26"/>
      <c r="IOY53" s="26"/>
      <c r="IOZ53" s="26"/>
      <c r="IPA53" s="26"/>
      <c r="IPB53" s="26"/>
      <c r="IPC53" s="26"/>
      <c r="IPD53" s="26"/>
      <c r="IPE53" s="26"/>
      <c r="IPF53" s="26"/>
      <c r="IPG53" s="26"/>
      <c r="IPH53" s="26"/>
      <c r="IPI53" s="26"/>
      <c r="IPJ53" s="26"/>
      <c r="IPK53" s="26"/>
      <c r="IPL53" s="26"/>
      <c r="IPM53" s="26"/>
      <c r="IPN53" s="26"/>
      <c r="IPO53" s="26"/>
      <c r="IPP53" s="26"/>
      <c r="IPQ53" s="26"/>
      <c r="IPR53" s="26"/>
      <c r="IPS53" s="26"/>
      <c r="IPT53" s="26"/>
      <c r="IPU53" s="26"/>
      <c r="IPV53" s="26"/>
      <c r="IPW53" s="26"/>
      <c r="IPX53" s="26"/>
      <c r="IPY53" s="26"/>
      <c r="IPZ53" s="26"/>
      <c r="IQA53" s="26"/>
      <c r="IQB53" s="26"/>
      <c r="IQC53" s="26"/>
      <c r="IQD53" s="26"/>
      <c r="IQE53" s="26"/>
      <c r="IQF53" s="26"/>
      <c r="IQG53" s="26"/>
      <c r="IQH53" s="26"/>
      <c r="IQI53" s="26"/>
      <c r="IQJ53" s="26"/>
      <c r="IQK53" s="26"/>
      <c r="IQL53" s="26"/>
      <c r="IQM53" s="26"/>
      <c r="IQN53" s="26"/>
      <c r="IQO53" s="26"/>
      <c r="IQP53" s="26"/>
      <c r="IQQ53" s="26"/>
      <c r="IQR53" s="26"/>
      <c r="IQS53" s="26"/>
      <c r="IQT53" s="26"/>
      <c r="IQU53" s="26"/>
      <c r="IQV53" s="26"/>
      <c r="IQW53" s="26"/>
      <c r="IQX53" s="26"/>
      <c r="IQY53" s="26"/>
      <c r="IQZ53" s="26"/>
      <c r="IRA53" s="26"/>
      <c r="IRB53" s="26"/>
      <c r="IRC53" s="26"/>
      <c r="IRD53" s="26"/>
      <c r="IRE53" s="26"/>
      <c r="IRF53" s="26"/>
      <c r="IRG53" s="26"/>
      <c r="IRH53" s="26"/>
      <c r="IRI53" s="26"/>
      <c r="IRJ53" s="26"/>
      <c r="IRK53" s="26"/>
      <c r="IRL53" s="26"/>
      <c r="IRM53" s="26"/>
      <c r="IRN53" s="26"/>
      <c r="IRO53" s="26"/>
      <c r="IRP53" s="26"/>
      <c r="IRQ53" s="26"/>
      <c r="IRR53" s="26"/>
      <c r="IRS53" s="26"/>
      <c r="IRT53" s="26"/>
      <c r="IRU53" s="26"/>
      <c r="IRV53" s="26"/>
      <c r="IRW53" s="26"/>
      <c r="IRX53" s="26"/>
      <c r="IRY53" s="26"/>
      <c r="IRZ53" s="26"/>
      <c r="ISA53" s="26"/>
      <c r="ISB53" s="26"/>
      <c r="ISC53" s="26"/>
      <c r="ISD53" s="26"/>
      <c r="ISE53" s="26"/>
      <c r="ISF53" s="26"/>
      <c r="ISG53" s="26"/>
      <c r="ISH53" s="26"/>
      <c r="ISI53" s="26"/>
      <c r="ISJ53" s="26"/>
      <c r="ISK53" s="26"/>
      <c r="ISL53" s="26"/>
      <c r="ISM53" s="26"/>
      <c r="ISN53" s="26"/>
      <c r="ISO53" s="26"/>
      <c r="ISP53" s="26"/>
      <c r="ISQ53" s="26"/>
      <c r="ISR53" s="26"/>
      <c r="ISS53" s="26"/>
      <c r="IST53" s="26"/>
      <c r="ISU53" s="26"/>
      <c r="ISV53" s="26"/>
      <c r="ISW53" s="26"/>
      <c r="ISX53" s="26"/>
      <c r="ISY53" s="26"/>
      <c r="ISZ53" s="26"/>
      <c r="ITA53" s="26"/>
      <c r="ITB53" s="26"/>
      <c r="ITC53" s="26"/>
      <c r="ITD53" s="26"/>
      <c r="ITE53" s="26"/>
      <c r="ITF53" s="26"/>
      <c r="ITG53" s="26"/>
      <c r="ITH53" s="26"/>
      <c r="ITI53" s="26"/>
      <c r="ITJ53" s="26"/>
      <c r="ITK53" s="26"/>
      <c r="ITL53" s="26"/>
      <c r="ITM53" s="26"/>
      <c r="ITN53" s="26"/>
      <c r="ITO53" s="26"/>
      <c r="ITP53" s="26"/>
      <c r="ITQ53" s="26"/>
      <c r="ITR53" s="26"/>
      <c r="ITS53" s="26"/>
      <c r="ITT53" s="26"/>
      <c r="ITU53" s="26"/>
      <c r="ITV53" s="26"/>
      <c r="ITW53" s="26"/>
      <c r="ITX53" s="26"/>
      <c r="ITY53" s="26"/>
      <c r="ITZ53" s="26"/>
      <c r="IUA53" s="26"/>
      <c r="IUB53" s="26"/>
      <c r="IUC53" s="26"/>
      <c r="IUD53" s="26"/>
      <c r="IUE53" s="26"/>
      <c r="IUF53" s="26"/>
      <c r="IUG53" s="26"/>
      <c r="IUH53" s="26"/>
      <c r="IUI53" s="26"/>
      <c r="IUJ53" s="26"/>
      <c r="IUK53" s="26"/>
      <c r="IUL53" s="26"/>
      <c r="IUM53" s="26"/>
      <c r="IUN53" s="26"/>
      <c r="IUO53" s="26"/>
      <c r="IUP53" s="26"/>
      <c r="IUQ53" s="26"/>
      <c r="IUR53" s="26"/>
      <c r="IUS53" s="26"/>
      <c r="IUT53" s="26"/>
      <c r="IUU53" s="26"/>
      <c r="IUV53" s="26"/>
      <c r="IUW53" s="26"/>
      <c r="IUX53" s="26"/>
      <c r="IUY53" s="26"/>
      <c r="IUZ53" s="26"/>
      <c r="IVA53" s="26"/>
      <c r="IVB53" s="26"/>
      <c r="IVC53" s="26"/>
      <c r="IVD53" s="26"/>
      <c r="IVE53" s="26"/>
      <c r="IVF53" s="26"/>
      <c r="IVG53" s="26"/>
      <c r="IVH53" s="26"/>
      <c r="IVI53" s="26"/>
      <c r="IVJ53" s="26"/>
      <c r="IVK53" s="26"/>
      <c r="IVL53" s="26"/>
      <c r="IVM53" s="26"/>
      <c r="IVN53" s="26"/>
      <c r="IVO53" s="26"/>
      <c r="IVP53" s="26"/>
      <c r="IVQ53" s="26"/>
      <c r="IVR53" s="26"/>
      <c r="IVS53" s="26"/>
      <c r="IVT53" s="26"/>
      <c r="IVU53" s="26"/>
      <c r="IVV53" s="26"/>
      <c r="IVW53" s="26"/>
      <c r="IVX53" s="26"/>
      <c r="IVY53" s="26"/>
      <c r="IVZ53" s="26"/>
      <c r="IWA53" s="26"/>
      <c r="IWB53" s="26"/>
      <c r="IWC53" s="26"/>
      <c r="IWD53" s="26"/>
      <c r="IWE53" s="26"/>
      <c r="IWF53" s="26"/>
      <c r="IWG53" s="26"/>
      <c r="IWH53" s="26"/>
      <c r="IWI53" s="26"/>
      <c r="IWJ53" s="26"/>
      <c r="IWK53" s="26"/>
      <c r="IWL53" s="26"/>
      <c r="IWM53" s="26"/>
      <c r="IWN53" s="26"/>
      <c r="IWO53" s="26"/>
      <c r="IWP53" s="26"/>
      <c r="IWQ53" s="26"/>
      <c r="IWR53" s="26"/>
      <c r="IWS53" s="26"/>
      <c r="IWT53" s="26"/>
      <c r="IWU53" s="26"/>
      <c r="IWV53" s="26"/>
      <c r="IWW53" s="26"/>
      <c r="IWX53" s="26"/>
      <c r="IWY53" s="26"/>
      <c r="IWZ53" s="26"/>
      <c r="IXA53" s="26"/>
      <c r="IXB53" s="26"/>
      <c r="IXC53" s="26"/>
      <c r="IXD53" s="26"/>
      <c r="IXE53" s="26"/>
      <c r="IXF53" s="26"/>
      <c r="IXG53" s="26"/>
      <c r="IXH53" s="26"/>
      <c r="IXI53" s="26"/>
      <c r="IXJ53" s="26"/>
      <c r="IXK53" s="26"/>
      <c r="IXL53" s="26"/>
      <c r="IXM53" s="26"/>
      <c r="IXN53" s="26"/>
      <c r="IXO53" s="26"/>
      <c r="IXP53" s="26"/>
      <c r="IXQ53" s="26"/>
      <c r="IXR53" s="26"/>
      <c r="IXS53" s="26"/>
      <c r="IXT53" s="26"/>
      <c r="IXU53" s="26"/>
      <c r="IXV53" s="26"/>
      <c r="IXW53" s="26"/>
      <c r="IXX53" s="26"/>
      <c r="IXY53" s="26"/>
      <c r="IXZ53" s="26"/>
      <c r="IYA53" s="26"/>
      <c r="IYB53" s="26"/>
      <c r="IYC53" s="26"/>
      <c r="IYD53" s="26"/>
      <c r="IYE53" s="26"/>
      <c r="IYF53" s="26"/>
      <c r="IYG53" s="26"/>
      <c r="IYH53" s="26"/>
      <c r="IYI53" s="26"/>
      <c r="IYJ53" s="26"/>
      <c r="IYK53" s="26"/>
      <c r="IYL53" s="26"/>
      <c r="IYM53" s="26"/>
      <c r="IYN53" s="26"/>
      <c r="IYO53" s="26"/>
      <c r="IYP53" s="26"/>
      <c r="IYQ53" s="26"/>
      <c r="IYR53" s="26"/>
      <c r="IYS53" s="26"/>
      <c r="IYT53" s="26"/>
      <c r="IYU53" s="26"/>
      <c r="IYV53" s="26"/>
      <c r="IYW53" s="26"/>
      <c r="IYX53" s="26"/>
      <c r="IYY53" s="26"/>
      <c r="IYZ53" s="26"/>
      <c r="IZA53" s="26"/>
      <c r="IZB53" s="26"/>
      <c r="IZC53" s="26"/>
      <c r="IZD53" s="26"/>
      <c r="IZE53" s="26"/>
      <c r="IZF53" s="26"/>
      <c r="IZG53" s="26"/>
      <c r="IZH53" s="26"/>
      <c r="IZI53" s="26"/>
      <c r="IZJ53" s="26"/>
      <c r="IZK53" s="26"/>
      <c r="IZL53" s="26"/>
      <c r="IZM53" s="26"/>
      <c r="IZN53" s="26"/>
      <c r="IZO53" s="26"/>
      <c r="IZP53" s="26"/>
      <c r="IZQ53" s="26"/>
      <c r="IZR53" s="26"/>
      <c r="IZS53" s="26"/>
      <c r="IZT53" s="26"/>
      <c r="IZU53" s="26"/>
      <c r="IZV53" s="26"/>
      <c r="IZW53" s="26"/>
      <c r="IZX53" s="26"/>
      <c r="IZY53" s="26"/>
      <c r="IZZ53" s="26"/>
      <c r="JAA53" s="26"/>
      <c r="JAB53" s="26"/>
      <c r="JAC53" s="26"/>
      <c r="JAD53" s="26"/>
      <c r="JAE53" s="26"/>
      <c r="JAF53" s="26"/>
      <c r="JAG53" s="26"/>
      <c r="JAH53" s="26"/>
      <c r="JAI53" s="26"/>
      <c r="JAJ53" s="26"/>
      <c r="JAK53" s="26"/>
      <c r="JAL53" s="26"/>
      <c r="JAM53" s="26"/>
      <c r="JAN53" s="26"/>
      <c r="JAO53" s="26"/>
      <c r="JAP53" s="26"/>
      <c r="JAQ53" s="26"/>
      <c r="JAR53" s="26"/>
      <c r="JAS53" s="26"/>
      <c r="JAT53" s="26"/>
      <c r="JAU53" s="26"/>
      <c r="JAV53" s="26"/>
      <c r="JAW53" s="26"/>
      <c r="JAX53" s="26"/>
      <c r="JAY53" s="26"/>
      <c r="JAZ53" s="26"/>
      <c r="JBA53" s="26"/>
      <c r="JBB53" s="26"/>
      <c r="JBC53" s="26"/>
      <c r="JBD53" s="26"/>
      <c r="JBE53" s="26"/>
      <c r="JBF53" s="26"/>
      <c r="JBG53" s="26"/>
      <c r="JBH53" s="26"/>
      <c r="JBI53" s="26"/>
      <c r="JBJ53" s="26"/>
      <c r="JBK53" s="26"/>
      <c r="JBL53" s="26"/>
      <c r="JBM53" s="26"/>
      <c r="JBN53" s="26"/>
      <c r="JBO53" s="26"/>
      <c r="JBP53" s="26"/>
      <c r="JBQ53" s="26"/>
      <c r="JBR53" s="26"/>
      <c r="JBS53" s="26"/>
      <c r="JBT53" s="26"/>
      <c r="JBU53" s="26"/>
      <c r="JBV53" s="26"/>
      <c r="JBW53" s="26"/>
      <c r="JBX53" s="26"/>
      <c r="JBY53" s="26"/>
      <c r="JBZ53" s="26"/>
      <c r="JCA53" s="26"/>
      <c r="JCB53" s="26"/>
      <c r="JCC53" s="26"/>
      <c r="JCD53" s="26"/>
      <c r="JCE53" s="26"/>
      <c r="JCF53" s="26"/>
      <c r="JCG53" s="26"/>
      <c r="JCH53" s="26"/>
      <c r="JCI53" s="26"/>
      <c r="JCJ53" s="26"/>
      <c r="JCK53" s="26"/>
      <c r="JCL53" s="26"/>
      <c r="JCM53" s="26"/>
      <c r="JCN53" s="26"/>
      <c r="JCO53" s="26"/>
      <c r="JCP53" s="26"/>
      <c r="JCQ53" s="26"/>
      <c r="JCR53" s="26"/>
      <c r="JCS53" s="26"/>
      <c r="JCT53" s="26"/>
      <c r="JCU53" s="26"/>
      <c r="JCV53" s="26"/>
      <c r="JCW53" s="26"/>
      <c r="JCX53" s="26"/>
      <c r="JCY53" s="26"/>
      <c r="JCZ53" s="26"/>
      <c r="JDA53" s="26"/>
      <c r="JDB53" s="26"/>
      <c r="JDC53" s="26"/>
      <c r="JDD53" s="26"/>
      <c r="JDE53" s="26"/>
      <c r="JDF53" s="26"/>
      <c r="JDG53" s="26"/>
      <c r="JDH53" s="26"/>
      <c r="JDI53" s="26"/>
      <c r="JDJ53" s="26"/>
      <c r="JDK53" s="26"/>
      <c r="JDL53" s="26"/>
      <c r="JDM53" s="26"/>
      <c r="JDN53" s="26"/>
      <c r="JDO53" s="26"/>
      <c r="JDP53" s="26"/>
      <c r="JDQ53" s="26"/>
      <c r="JDR53" s="26"/>
      <c r="JDS53" s="26"/>
      <c r="JDT53" s="26"/>
      <c r="JDU53" s="26"/>
      <c r="JDV53" s="26"/>
      <c r="JDW53" s="26"/>
      <c r="JDX53" s="26"/>
      <c r="JDY53" s="26"/>
      <c r="JDZ53" s="26"/>
      <c r="JEA53" s="26"/>
      <c r="JEB53" s="26"/>
      <c r="JEC53" s="26"/>
      <c r="JED53" s="26"/>
      <c r="JEE53" s="26"/>
      <c r="JEF53" s="26"/>
      <c r="JEG53" s="26"/>
      <c r="JEH53" s="26"/>
      <c r="JEI53" s="26"/>
      <c r="JEJ53" s="26"/>
      <c r="JEK53" s="26"/>
      <c r="JEL53" s="26"/>
      <c r="JEM53" s="26"/>
      <c r="JEN53" s="26"/>
      <c r="JEO53" s="26"/>
      <c r="JEP53" s="26"/>
      <c r="JEQ53" s="26"/>
      <c r="JER53" s="26"/>
      <c r="JES53" s="26"/>
      <c r="JET53" s="26"/>
      <c r="JEU53" s="26"/>
      <c r="JEV53" s="26"/>
      <c r="JEW53" s="26"/>
      <c r="JEX53" s="26"/>
      <c r="JEY53" s="26"/>
      <c r="JEZ53" s="26"/>
      <c r="JFA53" s="26"/>
      <c r="JFB53" s="26"/>
      <c r="JFC53" s="26"/>
      <c r="JFD53" s="26"/>
      <c r="JFE53" s="26"/>
      <c r="JFF53" s="26"/>
      <c r="JFG53" s="26"/>
      <c r="JFH53" s="26"/>
      <c r="JFI53" s="26"/>
      <c r="JFJ53" s="26"/>
      <c r="JFK53" s="26"/>
      <c r="JFL53" s="26"/>
      <c r="JFM53" s="26"/>
      <c r="JFN53" s="26"/>
      <c r="JFO53" s="26"/>
      <c r="JFP53" s="26"/>
      <c r="JFQ53" s="26"/>
      <c r="JFR53" s="26"/>
      <c r="JFS53" s="26"/>
      <c r="JFT53" s="26"/>
      <c r="JFU53" s="26"/>
      <c r="JFV53" s="26"/>
      <c r="JFW53" s="26"/>
      <c r="JFX53" s="26"/>
      <c r="JFY53" s="26"/>
      <c r="JFZ53" s="26"/>
      <c r="JGA53" s="26"/>
      <c r="JGB53" s="26"/>
      <c r="JGC53" s="26"/>
      <c r="JGD53" s="26"/>
      <c r="JGE53" s="26"/>
      <c r="JGF53" s="26"/>
      <c r="JGG53" s="26"/>
      <c r="JGH53" s="26"/>
      <c r="JGI53" s="26"/>
      <c r="JGJ53" s="26"/>
      <c r="JGK53" s="26"/>
      <c r="JGL53" s="26"/>
      <c r="JGM53" s="26"/>
      <c r="JGN53" s="26"/>
      <c r="JGO53" s="26"/>
      <c r="JGP53" s="26"/>
      <c r="JGQ53" s="26"/>
      <c r="JGR53" s="26"/>
      <c r="JGS53" s="26"/>
      <c r="JGT53" s="26"/>
      <c r="JGU53" s="26"/>
      <c r="JGV53" s="26"/>
      <c r="JGW53" s="26"/>
      <c r="JGX53" s="26"/>
      <c r="JGY53" s="26"/>
      <c r="JGZ53" s="26"/>
      <c r="JHA53" s="26"/>
      <c r="JHB53" s="26"/>
      <c r="JHC53" s="26"/>
      <c r="JHD53" s="26"/>
      <c r="JHE53" s="26"/>
      <c r="JHF53" s="26"/>
      <c r="JHG53" s="26"/>
      <c r="JHH53" s="26"/>
      <c r="JHI53" s="26"/>
      <c r="JHJ53" s="26"/>
      <c r="JHK53" s="26"/>
      <c r="JHL53" s="26"/>
      <c r="JHM53" s="26"/>
      <c r="JHN53" s="26"/>
      <c r="JHO53" s="26"/>
      <c r="JHP53" s="26"/>
      <c r="JHQ53" s="26"/>
      <c r="JHR53" s="26"/>
      <c r="JHS53" s="26"/>
      <c r="JHT53" s="26"/>
      <c r="JHU53" s="26"/>
      <c r="JHV53" s="26"/>
      <c r="JHW53" s="26"/>
      <c r="JHX53" s="26"/>
      <c r="JHY53" s="26"/>
      <c r="JHZ53" s="26"/>
      <c r="JIA53" s="26"/>
      <c r="JIB53" s="26"/>
      <c r="JIC53" s="26"/>
      <c r="JID53" s="26"/>
      <c r="JIE53" s="26"/>
      <c r="JIF53" s="26"/>
      <c r="JIG53" s="26"/>
      <c r="JIH53" s="26"/>
      <c r="JII53" s="26"/>
      <c r="JIJ53" s="26"/>
      <c r="JIK53" s="26"/>
      <c r="JIL53" s="26"/>
      <c r="JIM53" s="26"/>
      <c r="JIN53" s="26"/>
      <c r="JIO53" s="26"/>
      <c r="JIP53" s="26"/>
      <c r="JIQ53" s="26"/>
      <c r="JIR53" s="26"/>
      <c r="JIS53" s="26"/>
      <c r="JIT53" s="26"/>
      <c r="JIU53" s="26"/>
      <c r="JIV53" s="26"/>
      <c r="JIW53" s="26"/>
      <c r="JIX53" s="26"/>
      <c r="JIY53" s="26"/>
      <c r="JIZ53" s="26"/>
      <c r="JJA53" s="26"/>
      <c r="JJB53" s="26"/>
      <c r="JJC53" s="26"/>
      <c r="JJD53" s="26"/>
      <c r="JJE53" s="26"/>
      <c r="JJF53" s="26"/>
      <c r="JJG53" s="26"/>
      <c r="JJH53" s="26"/>
      <c r="JJI53" s="26"/>
      <c r="JJJ53" s="26"/>
      <c r="JJK53" s="26"/>
      <c r="JJL53" s="26"/>
      <c r="JJM53" s="26"/>
      <c r="JJN53" s="26"/>
      <c r="JJO53" s="26"/>
      <c r="JJP53" s="26"/>
      <c r="JJQ53" s="26"/>
      <c r="JJR53" s="26"/>
      <c r="JJS53" s="26"/>
      <c r="JJT53" s="26"/>
      <c r="JJU53" s="26"/>
      <c r="JJV53" s="26"/>
      <c r="JJW53" s="26"/>
      <c r="JJX53" s="26"/>
      <c r="JJY53" s="26"/>
      <c r="JJZ53" s="26"/>
      <c r="JKA53" s="26"/>
      <c r="JKB53" s="26"/>
      <c r="JKC53" s="26"/>
      <c r="JKD53" s="26"/>
      <c r="JKE53" s="26"/>
      <c r="JKF53" s="26"/>
      <c r="JKG53" s="26"/>
      <c r="JKH53" s="26"/>
      <c r="JKI53" s="26"/>
      <c r="JKJ53" s="26"/>
      <c r="JKK53" s="26"/>
      <c r="JKL53" s="26"/>
      <c r="JKM53" s="26"/>
      <c r="JKN53" s="26"/>
      <c r="JKO53" s="26"/>
      <c r="JKP53" s="26"/>
      <c r="JKQ53" s="26"/>
      <c r="JKR53" s="26"/>
      <c r="JKS53" s="26"/>
      <c r="JKT53" s="26"/>
      <c r="JKU53" s="26"/>
      <c r="JKV53" s="26"/>
      <c r="JKW53" s="26"/>
      <c r="JKX53" s="26"/>
      <c r="JKY53" s="26"/>
      <c r="JKZ53" s="26"/>
      <c r="JLA53" s="26"/>
      <c r="JLB53" s="26"/>
      <c r="JLC53" s="26"/>
      <c r="JLD53" s="26"/>
      <c r="JLE53" s="26"/>
      <c r="JLF53" s="26"/>
      <c r="JLG53" s="26"/>
      <c r="JLH53" s="26"/>
      <c r="JLI53" s="26"/>
      <c r="JLJ53" s="26"/>
      <c r="JLK53" s="26"/>
      <c r="JLL53" s="26"/>
      <c r="JLM53" s="26"/>
      <c r="JLN53" s="26"/>
      <c r="JLO53" s="26"/>
      <c r="JLP53" s="26"/>
      <c r="JLQ53" s="26"/>
      <c r="JLR53" s="26"/>
      <c r="JLS53" s="26"/>
      <c r="JLT53" s="26"/>
      <c r="JLU53" s="26"/>
      <c r="JLV53" s="26"/>
      <c r="JLW53" s="26"/>
      <c r="JLX53" s="26"/>
      <c r="JLY53" s="26"/>
      <c r="JLZ53" s="26"/>
      <c r="JMA53" s="26"/>
      <c r="JMB53" s="26"/>
      <c r="JMC53" s="26"/>
      <c r="JMD53" s="26"/>
      <c r="JME53" s="26"/>
      <c r="JMF53" s="26"/>
      <c r="JMG53" s="26"/>
      <c r="JMH53" s="26"/>
      <c r="JMI53" s="26"/>
      <c r="JMJ53" s="26"/>
      <c r="JMK53" s="26"/>
      <c r="JML53" s="26"/>
      <c r="JMM53" s="26"/>
      <c r="JMN53" s="26"/>
      <c r="JMO53" s="26"/>
      <c r="JMP53" s="26"/>
      <c r="JMQ53" s="26"/>
      <c r="JMR53" s="26"/>
      <c r="JMS53" s="26"/>
      <c r="JMT53" s="26"/>
      <c r="JMU53" s="26"/>
      <c r="JMV53" s="26"/>
      <c r="JMW53" s="26"/>
      <c r="JMX53" s="26"/>
      <c r="JMY53" s="26"/>
      <c r="JMZ53" s="26"/>
      <c r="JNA53" s="26"/>
      <c r="JNB53" s="26"/>
      <c r="JNC53" s="26"/>
      <c r="JND53" s="26"/>
      <c r="JNE53" s="26"/>
      <c r="JNF53" s="26"/>
      <c r="JNG53" s="26"/>
      <c r="JNH53" s="26"/>
      <c r="JNI53" s="26"/>
      <c r="JNJ53" s="26"/>
      <c r="JNK53" s="26"/>
      <c r="JNL53" s="26"/>
      <c r="JNM53" s="26"/>
      <c r="JNN53" s="26"/>
      <c r="JNO53" s="26"/>
      <c r="JNP53" s="26"/>
      <c r="JNQ53" s="26"/>
      <c r="JNR53" s="26"/>
      <c r="JNS53" s="26"/>
      <c r="JNT53" s="26"/>
      <c r="JNU53" s="26"/>
      <c r="JNV53" s="26"/>
      <c r="JNW53" s="26"/>
      <c r="JNX53" s="26"/>
      <c r="JNY53" s="26"/>
      <c r="JNZ53" s="26"/>
      <c r="JOA53" s="26"/>
      <c r="JOB53" s="26"/>
      <c r="JOC53" s="26"/>
      <c r="JOD53" s="26"/>
      <c r="JOE53" s="26"/>
      <c r="JOF53" s="26"/>
      <c r="JOG53" s="26"/>
      <c r="JOH53" s="26"/>
      <c r="JOI53" s="26"/>
      <c r="JOJ53" s="26"/>
      <c r="JOK53" s="26"/>
      <c r="JOL53" s="26"/>
      <c r="JOM53" s="26"/>
      <c r="JON53" s="26"/>
      <c r="JOO53" s="26"/>
      <c r="JOP53" s="26"/>
      <c r="JOQ53" s="26"/>
      <c r="JOR53" s="26"/>
      <c r="JOS53" s="26"/>
      <c r="JOT53" s="26"/>
      <c r="JOU53" s="26"/>
      <c r="JOV53" s="26"/>
      <c r="JOW53" s="26"/>
      <c r="JOX53" s="26"/>
      <c r="JOY53" s="26"/>
      <c r="JOZ53" s="26"/>
      <c r="JPA53" s="26"/>
      <c r="JPB53" s="26"/>
      <c r="JPC53" s="26"/>
      <c r="JPD53" s="26"/>
      <c r="JPE53" s="26"/>
      <c r="JPF53" s="26"/>
      <c r="JPG53" s="26"/>
      <c r="JPH53" s="26"/>
      <c r="JPI53" s="26"/>
      <c r="JPJ53" s="26"/>
      <c r="JPK53" s="26"/>
      <c r="JPL53" s="26"/>
      <c r="JPM53" s="26"/>
      <c r="JPN53" s="26"/>
      <c r="JPO53" s="26"/>
      <c r="JPP53" s="26"/>
      <c r="JPQ53" s="26"/>
      <c r="JPR53" s="26"/>
      <c r="JPS53" s="26"/>
      <c r="JPT53" s="26"/>
      <c r="JPU53" s="26"/>
      <c r="JPV53" s="26"/>
      <c r="JPW53" s="26"/>
      <c r="JPX53" s="26"/>
      <c r="JPY53" s="26"/>
      <c r="JPZ53" s="26"/>
      <c r="JQA53" s="26"/>
      <c r="JQB53" s="26"/>
      <c r="JQC53" s="26"/>
      <c r="JQD53" s="26"/>
      <c r="JQE53" s="26"/>
      <c r="JQF53" s="26"/>
      <c r="JQG53" s="26"/>
      <c r="JQH53" s="26"/>
      <c r="JQI53" s="26"/>
      <c r="JQJ53" s="26"/>
      <c r="JQK53" s="26"/>
      <c r="JQL53" s="26"/>
      <c r="JQM53" s="26"/>
      <c r="JQN53" s="26"/>
      <c r="JQO53" s="26"/>
      <c r="JQP53" s="26"/>
      <c r="JQQ53" s="26"/>
      <c r="JQR53" s="26"/>
      <c r="JQS53" s="26"/>
      <c r="JQT53" s="26"/>
      <c r="JQU53" s="26"/>
      <c r="JQV53" s="26"/>
      <c r="JQW53" s="26"/>
      <c r="JQX53" s="26"/>
      <c r="JQY53" s="26"/>
      <c r="JQZ53" s="26"/>
      <c r="JRA53" s="26"/>
      <c r="JRB53" s="26"/>
      <c r="JRC53" s="26"/>
      <c r="JRD53" s="26"/>
      <c r="JRE53" s="26"/>
      <c r="JRF53" s="26"/>
      <c r="JRG53" s="26"/>
      <c r="JRH53" s="26"/>
      <c r="JRI53" s="26"/>
      <c r="JRJ53" s="26"/>
      <c r="JRK53" s="26"/>
      <c r="JRL53" s="26"/>
      <c r="JRM53" s="26"/>
      <c r="JRN53" s="26"/>
      <c r="JRO53" s="26"/>
      <c r="JRP53" s="26"/>
      <c r="JRQ53" s="26"/>
      <c r="JRR53" s="26"/>
      <c r="JRS53" s="26"/>
      <c r="JRT53" s="26"/>
      <c r="JRU53" s="26"/>
      <c r="JRV53" s="26"/>
      <c r="JRW53" s="26"/>
      <c r="JRX53" s="26"/>
      <c r="JRY53" s="26"/>
      <c r="JRZ53" s="26"/>
      <c r="JSA53" s="26"/>
      <c r="JSB53" s="26"/>
      <c r="JSC53" s="26"/>
      <c r="JSD53" s="26"/>
      <c r="JSE53" s="26"/>
      <c r="JSF53" s="26"/>
      <c r="JSG53" s="26"/>
      <c r="JSH53" s="26"/>
      <c r="JSI53" s="26"/>
      <c r="JSJ53" s="26"/>
      <c r="JSK53" s="26"/>
      <c r="JSL53" s="26"/>
      <c r="JSM53" s="26"/>
      <c r="JSN53" s="26"/>
      <c r="JSO53" s="26"/>
      <c r="JSP53" s="26"/>
      <c r="JSQ53" s="26"/>
      <c r="JSR53" s="26"/>
      <c r="JSS53" s="26"/>
      <c r="JST53" s="26"/>
      <c r="JSU53" s="26"/>
      <c r="JSV53" s="26"/>
      <c r="JSW53" s="26"/>
      <c r="JSX53" s="26"/>
      <c r="JSY53" s="26"/>
      <c r="JSZ53" s="26"/>
      <c r="JTA53" s="26"/>
      <c r="JTB53" s="26"/>
      <c r="JTC53" s="26"/>
      <c r="JTD53" s="26"/>
      <c r="JTE53" s="26"/>
      <c r="JTF53" s="26"/>
      <c r="JTG53" s="26"/>
      <c r="JTH53" s="26"/>
      <c r="JTI53" s="26"/>
      <c r="JTJ53" s="26"/>
      <c r="JTK53" s="26"/>
      <c r="JTL53" s="26"/>
      <c r="JTM53" s="26"/>
      <c r="JTN53" s="26"/>
      <c r="JTO53" s="26"/>
      <c r="JTP53" s="26"/>
      <c r="JTQ53" s="26"/>
      <c r="JTR53" s="26"/>
      <c r="JTS53" s="26"/>
      <c r="JTT53" s="26"/>
      <c r="JTU53" s="26"/>
      <c r="JTV53" s="26"/>
      <c r="JTW53" s="26"/>
      <c r="JTX53" s="26"/>
      <c r="JTY53" s="26"/>
      <c r="JTZ53" s="26"/>
      <c r="JUA53" s="26"/>
      <c r="JUB53" s="26"/>
      <c r="JUC53" s="26"/>
      <c r="JUD53" s="26"/>
      <c r="JUE53" s="26"/>
      <c r="JUF53" s="26"/>
      <c r="JUG53" s="26"/>
      <c r="JUH53" s="26"/>
      <c r="JUI53" s="26"/>
      <c r="JUJ53" s="26"/>
      <c r="JUK53" s="26"/>
      <c r="JUL53" s="26"/>
      <c r="JUM53" s="26"/>
      <c r="JUN53" s="26"/>
      <c r="JUO53" s="26"/>
      <c r="JUP53" s="26"/>
      <c r="JUQ53" s="26"/>
      <c r="JUR53" s="26"/>
      <c r="JUS53" s="26"/>
      <c r="JUT53" s="26"/>
      <c r="JUU53" s="26"/>
      <c r="JUV53" s="26"/>
      <c r="JUW53" s="26"/>
      <c r="JUX53" s="26"/>
      <c r="JUY53" s="26"/>
      <c r="JUZ53" s="26"/>
      <c r="JVA53" s="26"/>
      <c r="JVB53" s="26"/>
      <c r="JVC53" s="26"/>
      <c r="JVD53" s="26"/>
      <c r="JVE53" s="26"/>
      <c r="JVF53" s="26"/>
      <c r="JVG53" s="26"/>
      <c r="JVH53" s="26"/>
      <c r="JVI53" s="26"/>
      <c r="JVJ53" s="26"/>
      <c r="JVK53" s="26"/>
      <c r="JVL53" s="26"/>
      <c r="JVM53" s="26"/>
      <c r="JVN53" s="26"/>
      <c r="JVO53" s="26"/>
      <c r="JVP53" s="26"/>
      <c r="JVQ53" s="26"/>
      <c r="JVR53" s="26"/>
      <c r="JVS53" s="26"/>
      <c r="JVT53" s="26"/>
      <c r="JVU53" s="26"/>
      <c r="JVV53" s="26"/>
      <c r="JVW53" s="26"/>
      <c r="JVX53" s="26"/>
      <c r="JVY53" s="26"/>
      <c r="JVZ53" s="26"/>
      <c r="JWA53" s="26"/>
      <c r="JWB53" s="26"/>
      <c r="JWC53" s="26"/>
      <c r="JWD53" s="26"/>
      <c r="JWE53" s="26"/>
      <c r="JWF53" s="26"/>
      <c r="JWG53" s="26"/>
      <c r="JWH53" s="26"/>
      <c r="JWI53" s="26"/>
      <c r="JWJ53" s="26"/>
      <c r="JWK53" s="26"/>
      <c r="JWL53" s="26"/>
      <c r="JWM53" s="26"/>
      <c r="JWN53" s="26"/>
      <c r="JWO53" s="26"/>
      <c r="JWP53" s="26"/>
      <c r="JWQ53" s="26"/>
      <c r="JWR53" s="26"/>
      <c r="JWS53" s="26"/>
      <c r="JWT53" s="26"/>
      <c r="JWU53" s="26"/>
      <c r="JWV53" s="26"/>
      <c r="JWW53" s="26"/>
      <c r="JWX53" s="26"/>
      <c r="JWY53" s="26"/>
      <c r="JWZ53" s="26"/>
      <c r="JXA53" s="26"/>
      <c r="JXB53" s="26"/>
      <c r="JXC53" s="26"/>
      <c r="JXD53" s="26"/>
      <c r="JXE53" s="26"/>
      <c r="JXF53" s="26"/>
      <c r="JXG53" s="26"/>
      <c r="JXH53" s="26"/>
      <c r="JXI53" s="26"/>
      <c r="JXJ53" s="26"/>
      <c r="JXK53" s="26"/>
      <c r="JXL53" s="26"/>
      <c r="JXM53" s="26"/>
      <c r="JXN53" s="26"/>
      <c r="JXO53" s="26"/>
      <c r="JXP53" s="26"/>
      <c r="JXQ53" s="26"/>
      <c r="JXR53" s="26"/>
      <c r="JXS53" s="26"/>
      <c r="JXT53" s="26"/>
      <c r="JXU53" s="26"/>
      <c r="JXV53" s="26"/>
      <c r="JXW53" s="26"/>
      <c r="JXX53" s="26"/>
      <c r="JXY53" s="26"/>
      <c r="JXZ53" s="26"/>
      <c r="JYA53" s="26"/>
      <c r="JYB53" s="26"/>
      <c r="JYC53" s="26"/>
      <c r="JYD53" s="26"/>
      <c r="JYE53" s="26"/>
      <c r="JYF53" s="26"/>
      <c r="JYG53" s="26"/>
      <c r="JYH53" s="26"/>
      <c r="JYI53" s="26"/>
      <c r="JYJ53" s="26"/>
      <c r="JYK53" s="26"/>
      <c r="JYL53" s="26"/>
      <c r="JYM53" s="26"/>
      <c r="JYN53" s="26"/>
      <c r="JYO53" s="26"/>
      <c r="JYP53" s="26"/>
      <c r="JYQ53" s="26"/>
      <c r="JYR53" s="26"/>
      <c r="JYS53" s="26"/>
      <c r="JYT53" s="26"/>
      <c r="JYU53" s="26"/>
      <c r="JYV53" s="26"/>
      <c r="JYW53" s="26"/>
      <c r="JYX53" s="26"/>
      <c r="JYY53" s="26"/>
      <c r="JYZ53" s="26"/>
      <c r="JZA53" s="26"/>
      <c r="JZB53" s="26"/>
      <c r="JZC53" s="26"/>
      <c r="JZD53" s="26"/>
      <c r="JZE53" s="26"/>
      <c r="JZF53" s="26"/>
      <c r="JZG53" s="26"/>
      <c r="JZH53" s="26"/>
      <c r="JZI53" s="26"/>
      <c r="JZJ53" s="26"/>
      <c r="JZK53" s="26"/>
      <c r="JZL53" s="26"/>
      <c r="JZM53" s="26"/>
      <c r="JZN53" s="26"/>
      <c r="JZO53" s="26"/>
      <c r="JZP53" s="26"/>
      <c r="JZQ53" s="26"/>
      <c r="JZR53" s="26"/>
      <c r="JZS53" s="26"/>
      <c r="JZT53" s="26"/>
      <c r="JZU53" s="26"/>
      <c r="JZV53" s="26"/>
      <c r="JZW53" s="26"/>
      <c r="JZX53" s="26"/>
      <c r="JZY53" s="26"/>
      <c r="JZZ53" s="26"/>
      <c r="KAA53" s="26"/>
      <c r="KAB53" s="26"/>
      <c r="KAC53" s="26"/>
      <c r="KAD53" s="26"/>
      <c r="KAE53" s="26"/>
      <c r="KAF53" s="26"/>
      <c r="KAG53" s="26"/>
      <c r="KAH53" s="26"/>
      <c r="KAI53" s="26"/>
      <c r="KAJ53" s="26"/>
      <c r="KAK53" s="26"/>
      <c r="KAL53" s="26"/>
      <c r="KAM53" s="26"/>
      <c r="KAN53" s="26"/>
      <c r="KAO53" s="26"/>
      <c r="KAP53" s="26"/>
      <c r="KAQ53" s="26"/>
      <c r="KAR53" s="26"/>
      <c r="KAS53" s="26"/>
      <c r="KAT53" s="26"/>
      <c r="KAU53" s="26"/>
      <c r="KAV53" s="26"/>
      <c r="KAW53" s="26"/>
      <c r="KAX53" s="26"/>
      <c r="KAY53" s="26"/>
      <c r="KAZ53" s="26"/>
      <c r="KBA53" s="26"/>
      <c r="KBB53" s="26"/>
      <c r="KBC53" s="26"/>
      <c r="KBD53" s="26"/>
      <c r="KBE53" s="26"/>
      <c r="KBF53" s="26"/>
      <c r="KBG53" s="26"/>
      <c r="KBH53" s="26"/>
      <c r="KBI53" s="26"/>
      <c r="KBJ53" s="26"/>
      <c r="KBK53" s="26"/>
      <c r="KBL53" s="26"/>
      <c r="KBM53" s="26"/>
      <c r="KBN53" s="26"/>
      <c r="KBO53" s="26"/>
      <c r="KBP53" s="26"/>
      <c r="KBQ53" s="26"/>
      <c r="KBR53" s="26"/>
      <c r="KBS53" s="26"/>
      <c r="KBT53" s="26"/>
      <c r="KBU53" s="26"/>
      <c r="KBV53" s="26"/>
      <c r="KBW53" s="26"/>
      <c r="KBX53" s="26"/>
      <c r="KBY53" s="26"/>
      <c r="KBZ53" s="26"/>
      <c r="KCA53" s="26"/>
      <c r="KCB53" s="26"/>
      <c r="KCC53" s="26"/>
      <c r="KCD53" s="26"/>
      <c r="KCE53" s="26"/>
      <c r="KCF53" s="26"/>
      <c r="KCG53" s="26"/>
      <c r="KCH53" s="26"/>
      <c r="KCI53" s="26"/>
      <c r="KCJ53" s="26"/>
      <c r="KCK53" s="26"/>
      <c r="KCL53" s="26"/>
      <c r="KCM53" s="26"/>
      <c r="KCN53" s="26"/>
      <c r="KCO53" s="26"/>
      <c r="KCP53" s="26"/>
      <c r="KCQ53" s="26"/>
      <c r="KCR53" s="26"/>
      <c r="KCS53" s="26"/>
      <c r="KCT53" s="26"/>
      <c r="KCU53" s="26"/>
      <c r="KCV53" s="26"/>
      <c r="KCW53" s="26"/>
      <c r="KCX53" s="26"/>
      <c r="KCY53" s="26"/>
      <c r="KCZ53" s="26"/>
      <c r="KDA53" s="26"/>
      <c r="KDB53" s="26"/>
      <c r="KDC53" s="26"/>
      <c r="KDD53" s="26"/>
      <c r="KDE53" s="26"/>
      <c r="KDF53" s="26"/>
      <c r="KDG53" s="26"/>
      <c r="KDH53" s="26"/>
      <c r="KDI53" s="26"/>
      <c r="KDJ53" s="26"/>
      <c r="KDK53" s="26"/>
      <c r="KDL53" s="26"/>
      <c r="KDM53" s="26"/>
      <c r="KDN53" s="26"/>
      <c r="KDO53" s="26"/>
      <c r="KDP53" s="26"/>
      <c r="KDQ53" s="26"/>
      <c r="KDR53" s="26"/>
      <c r="KDS53" s="26"/>
      <c r="KDT53" s="26"/>
      <c r="KDU53" s="26"/>
      <c r="KDV53" s="26"/>
      <c r="KDW53" s="26"/>
      <c r="KDX53" s="26"/>
      <c r="KDY53" s="26"/>
      <c r="KDZ53" s="26"/>
      <c r="KEA53" s="26"/>
      <c r="KEB53" s="26"/>
      <c r="KEC53" s="26"/>
      <c r="KED53" s="26"/>
      <c r="KEE53" s="26"/>
      <c r="KEF53" s="26"/>
      <c r="KEG53" s="26"/>
      <c r="KEH53" s="26"/>
      <c r="KEI53" s="26"/>
      <c r="KEJ53" s="26"/>
      <c r="KEK53" s="26"/>
      <c r="KEL53" s="26"/>
      <c r="KEM53" s="26"/>
      <c r="KEN53" s="26"/>
      <c r="KEO53" s="26"/>
      <c r="KEP53" s="26"/>
      <c r="KEQ53" s="26"/>
      <c r="KER53" s="26"/>
      <c r="KES53" s="26"/>
      <c r="KET53" s="26"/>
      <c r="KEU53" s="26"/>
      <c r="KEV53" s="26"/>
      <c r="KEW53" s="26"/>
      <c r="KEX53" s="26"/>
      <c r="KEY53" s="26"/>
      <c r="KEZ53" s="26"/>
      <c r="KFA53" s="26"/>
      <c r="KFB53" s="26"/>
      <c r="KFC53" s="26"/>
      <c r="KFD53" s="26"/>
      <c r="KFE53" s="26"/>
      <c r="KFF53" s="26"/>
      <c r="KFG53" s="26"/>
      <c r="KFH53" s="26"/>
      <c r="KFI53" s="26"/>
      <c r="KFJ53" s="26"/>
      <c r="KFK53" s="26"/>
      <c r="KFL53" s="26"/>
      <c r="KFM53" s="26"/>
      <c r="KFN53" s="26"/>
      <c r="KFO53" s="26"/>
      <c r="KFP53" s="26"/>
      <c r="KFQ53" s="26"/>
      <c r="KFR53" s="26"/>
      <c r="KFS53" s="26"/>
      <c r="KFT53" s="26"/>
      <c r="KFU53" s="26"/>
      <c r="KFV53" s="26"/>
      <c r="KFW53" s="26"/>
      <c r="KFX53" s="26"/>
      <c r="KFY53" s="26"/>
      <c r="KFZ53" s="26"/>
      <c r="KGA53" s="26"/>
      <c r="KGB53" s="26"/>
      <c r="KGC53" s="26"/>
      <c r="KGD53" s="26"/>
      <c r="KGE53" s="26"/>
      <c r="KGF53" s="26"/>
      <c r="KGG53" s="26"/>
      <c r="KGH53" s="26"/>
      <c r="KGI53" s="26"/>
      <c r="KGJ53" s="26"/>
      <c r="KGK53" s="26"/>
      <c r="KGL53" s="26"/>
      <c r="KGM53" s="26"/>
      <c r="KGN53" s="26"/>
      <c r="KGO53" s="26"/>
      <c r="KGP53" s="26"/>
      <c r="KGQ53" s="26"/>
      <c r="KGR53" s="26"/>
      <c r="KGS53" s="26"/>
      <c r="KGT53" s="26"/>
      <c r="KGU53" s="26"/>
      <c r="KGV53" s="26"/>
      <c r="KGW53" s="26"/>
      <c r="KGX53" s="26"/>
      <c r="KGY53" s="26"/>
      <c r="KGZ53" s="26"/>
      <c r="KHA53" s="26"/>
      <c r="KHB53" s="26"/>
      <c r="KHC53" s="26"/>
      <c r="KHD53" s="26"/>
      <c r="KHE53" s="26"/>
      <c r="KHF53" s="26"/>
      <c r="KHG53" s="26"/>
      <c r="KHH53" s="26"/>
      <c r="KHI53" s="26"/>
      <c r="KHJ53" s="26"/>
      <c r="KHK53" s="26"/>
      <c r="KHL53" s="26"/>
      <c r="KHM53" s="26"/>
      <c r="KHN53" s="26"/>
      <c r="KHO53" s="26"/>
      <c r="KHP53" s="26"/>
      <c r="KHQ53" s="26"/>
      <c r="KHR53" s="26"/>
      <c r="KHS53" s="26"/>
      <c r="KHT53" s="26"/>
      <c r="KHU53" s="26"/>
      <c r="KHV53" s="26"/>
      <c r="KHW53" s="26"/>
      <c r="KHX53" s="26"/>
      <c r="KHY53" s="26"/>
      <c r="KHZ53" s="26"/>
      <c r="KIA53" s="26"/>
      <c r="KIB53" s="26"/>
      <c r="KIC53" s="26"/>
      <c r="KID53" s="26"/>
      <c r="KIE53" s="26"/>
      <c r="KIF53" s="26"/>
      <c r="KIG53" s="26"/>
      <c r="KIH53" s="26"/>
      <c r="KII53" s="26"/>
      <c r="KIJ53" s="26"/>
      <c r="KIK53" s="26"/>
      <c r="KIL53" s="26"/>
      <c r="KIM53" s="26"/>
      <c r="KIN53" s="26"/>
      <c r="KIO53" s="26"/>
      <c r="KIP53" s="26"/>
      <c r="KIQ53" s="26"/>
      <c r="KIR53" s="26"/>
      <c r="KIS53" s="26"/>
      <c r="KIT53" s="26"/>
      <c r="KIU53" s="26"/>
      <c r="KIV53" s="26"/>
      <c r="KIW53" s="26"/>
      <c r="KIX53" s="26"/>
      <c r="KIY53" s="26"/>
      <c r="KIZ53" s="26"/>
      <c r="KJA53" s="26"/>
      <c r="KJB53" s="26"/>
      <c r="KJC53" s="26"/>
      <c r="KJD53" s="26"/>
      <c r="KJE53" s="26"/>
      <c r="KJF53" s="26"/>
      <c r="KJG53" s="26"/>
      <c r="KJH53" s="26"/>
      <c r="KJI53" s="26"/>
      <c r="KJJ53" s="26"/>
      <c r="KJK53" s="26"/>
      <c r="KJL53" s="26"/>
      <c r="KJM53" s="26"/>
      <c r="KJN53" s="26"/>
      <c r="KJO53" s="26"/>
      <c r="KJP53" s="26"/>
      <c r="KJQ53" s="26"/>
      <c r="KJR53" s="26"/>
      <c r="KJS53" s="26"/>
      <c r="KJT53" s="26"/>
      <c r="KJU53" s="26"/>
      <c r="KJV53" s="26"/>
      <c r="KJW53" s="26"/>
      <c r="KJX53" s="26"/>
      <c r="KJY53" s="26"/>
      <c r="KJZ53" s="26"/>
      <c r="KKA53" s="26"/>
      <c r="KKB53" s="26"/>
      <c r="KKC53" s="26"/>
      <c r="KKD53" s="26"/>
      <c r="KKE53" s="26"/>
      <c r="KKF53" s="26"/>
      <c r="KKG53" s="26"/>
      <c r="KKH53" s="26"/>
      <c r="KKI53" s="26"/>
      <c r="KKJ53" s="26"/>
      <c r="KKK53" s="26"/>
      <c r="KKL53" s="26"/>
      <c r="KKM53" s="26"/>
      <c r="KKN53" s="26"/>
      <c r="KKO53" s="26"/>
      <c r="KKP53" s="26"/>
      <c r="KKQ53" s="26"/>
      <c r="KKR53" s="26"/>
      <c r="KKS53" s="26"/>
      <c r="KKT53" s="26"/>
      <c r="KKU53" s="26"/>
      <c r="KKV53" s="26"/>
      <c r="KKW53" s="26"/>
      <c r="KKX53" s="26"/>
      <c r="KKY53" s="26"/>
      <c r="KKZ53" s="26"/>
      <c r="KLA53" s="26"/>
      <c r="KLB53" s="26"/>
      <c r="KLC53" s="26"/>
      <c r="KLD53" s="26"/>
      <c r="KLE53" s="26"/>
      <c r="KLF53" s="26"/>
      <c r="KLG53" s="26"/>
      <c r="KLH53" s="26"/>
      <c r="KLI53" s="26"/>
      <c r="KLJ53" s="26"/>
      <c r="KLK53" s="26"/>
      <c r="KLL53" s="26"/>
      <c r="KLM53" s="26"/>
      <c r="KLN53" s="26"/>
      <c r="KLO53" s="26"/>
      <c r="KLP53" s="26"/>
      <c r="KLQ53" s="26"/>
      <c r="KLR53" s="26"/>
      <c r="KLS53" s="26"/>
      <c r="KLT53" s="26"/>
      <c r="KLU53" s="26"/>
      <c r="KLV53" s="26"/>
      <c r="KLW53" s="26"/>
      <c r="KLX53" s="26"/>
      <c r="KLY53" s="26"/>
      <c r="KLZ53" s="26"/>
      <c r="KMA53" s="26"/>
      <c r="KMB53" s="26"/>
      <c r="KMC53" s="26"/>
      <c r="KMD53" s="26"/>
      <c r="KME53" s="26"/>
      <c r="KMF53" s="26"/>
      <c r="KMG53" s="26"/>
      <c r="KMH53" s="26"/>
      <c r="KMI53" s="26"/>
      <c r="KMJ53" s="26"/>
      <c r="KMK53" s="26"/>
      <c r="KML53" s="26"/>
      <c r="KMM53" s="26"/>
      <c r="KMN53" s="26"/>
      <c r="KMO53" s="26"/>
      <c r="KMP53" s="26"/>
      <c r="KMQ53" s="26"/>
      <c r="KMR53" s="26"/>
      <c r="KMS53" s="26"/>
      <c r="KMT53" s="26"/>
      <c r="KMU53" s="26"/>
      <c r="KMV53" s="26"/>
      <c r="KMW53" s="26"/>
      <c r="KMX53" s="26"/>
      <c r="KMY53" s="26"/>
      <c r="KMZ53" s="26"/>
      <c r="KNA53" s="26"/>
      <c r="KNB53" s="26"/>
      <c r="KNC53" s="26"/>
      <c r="KND53" s="26"/>
      <c r="KNE53" s="26"/>
      <c r="KNF53" s="26"/>
      <c r="KNG53" s="26"/>
      <c r="KNH53" s="26"/>
      <c r="KNI53" s="26"/>
      <c r="KNJ53" s="26"/>
      <c r="KNK53" s="26"/>
      <c r="KNL53" s="26"/>
      <c r="KNM53" s="26"/>
      <c r="KNN53" s="26"/>
      <c r="KNO53" s="26"/>
      <c r="KNP53" s="26"/>
      <c r="KNQ53" s="26"/>
      <c r="KNR53" s="26"/>
      <c r="KNS53" s="26"/>
      <c r="KNT53" s="26"/>
      <c r="KNU53" s="26"/>
      <c r="KNV53" s="26"/>
      <c r="KNW53" s="26"/>
      <c r="KNX53" s="26"/>
      <c r="KNY53" s="26"/>
      <c r="KNZ53" s="26"/>
      <c r="KOA53" s="26"/>
      <c r="KOB53" s="26"/>
      <c r="KOC53" s="26"/>
      <c r="KOD53" s="26"/>
      <c r="KOE53" s="26"/>
      <c r="KOF53" s="26"/>
      <c r="KOG53" s="26"/>
      <c r="KOH53" s="26"/>
      <c r="KOI53" s="26"/>
      <c r="KOJ53" s="26"/>
      <c r="KOK53" s="26"/>
      <c r="KOL53" s="26"/>
      <c r="KOM53" s="26"/>
      <c r="KON53" s="26"/>
      <c r="KOO53" s="26"/>
      <c r="KOP53" s="26"/>
      <c r="KOQ53" s="26"/>
      <c r="KOR53" s="26"/>
      <c r="KOS53" s="26"/>
      <c r="KOT53" s="26"/>
      <c r="KOU53" s="26"/>
      <c r="KOV53" s="26"/>
      <c r="KOW53" s="26"/>
      <c r="KOX53" s="26"/>
      <c r="KOY53" s="26"/>
      <c r="KOZ53" s="26"/>
      <c r="KPA53" s="26"/>
      <c r="KPB53" s="26"/>
      <c r="KPC53" s="26"/>
      <c r="KPD53" s="26"/>
      <c r="KPE53" s="26"/>
      <c r="KPF53" s="26"/>
      <c r="KPG53" s="26"/>
      <c r="KPH53" s="26"/>
      <c r="KPI53" s="26"/>
      <c r="KPJ53" s="26"/>
      <c r="KPK53" s="26"/>
      <c r="KPL53" s="26"/>
      <c r="KPM53" s="26"/>
      <c r="KPN53" s="26"/>
      <c r="KPO53" s="26"/>
      <c r="KPP53" s="26"/>
      <c r="KPQ53" s="26"/>
      <c r="KPR53" s="26"/>
      <c r="KPS53" s="26"/>
      <c r="KPT53" s="26"/>
      <c r="KPU53" s="26"/>
      <c r="KPV53" s="26"/>
      <c r="KPW53" s="26"/>
      <c r="KPX53" s="26"/>
      <c r="KPY53" s="26"/>
      <c r="KPZ53" s="26"/>
      <c r="KQA53" s="26"/>
      <c r="KQB53" s="26"/>
      <c r="KQC53" s="26"/>
      <c r="KQD53" s="26"/>
      <c r="KQE53" s="26"/>
      <c r="KQF53" s="26"/>
      <c r="KQG53" s="26"/>
      <c r="KQH53" s="26"/>
      <c r="KQI53" s="26"/>
      <c r="KQJ53" s="26"/>
      <c r="KQK53" s="26"/>
      <c r="KQL53" s="26"/>
      <c r="KQM53" s="26"/>
      <c r="KQN53" s="26"/>
      <c r="KQO53" s="26"/>
      <c r="KQP53" s="26"/>
      <c r="KQQ53" s="26"/>
      <c r="KQR53" s="26"/>
      <c r="KQS53" s="26"/>
      <c r="KQT53" s="26"/>
      <c r="KQU53" s="26"/>
      <c r="KQV53" s="26"/>
      <c r="KQW53" s="26"/>
      <c r="KQX53" s="26"/>
      <c r="KQY53" s="26"/>
      <c r="KQZ53" s="26"/>
      <c r="KRA53" s="26"/>
      <c r="KRB53" s="26"/>
      <c r="KRC53" s="26"/>
      <c r="KRD53" s="26"/>
      <c r="KRE53" s="26"/>
      <c r="KRF53" s="26"/>
      <c r="KRG53" s="26"/>
      <c r="KRH53" s="26"/>
      <c r="KRI53" s="26"/>
      <c r="KRJ53" s="26"/>
      <c r="KRK53" s="26"/>
      <c r="KRL53" s="26"/>
      <c r="KRM53" s="26"/>
      <c r="KRN53" s="26"/>
      <c r="KRO53" s="26"/>
      <c r="KRP53" s="26"/>
      <c r="KRQ53" s="26"/>
      <c r="KRR53" s="26"/>
      <c r="KRS53" s="26"/>
      <c r="KRT53" s="26"/>
      <c r="KRU53" s="26"/>
      <c r="KRV53" s="26"/>
      <c r="KRW53" s="26"/>
      <c r="KRX53" s="26"/>
      <c r="KRY53" s="26"/>
      <c r="KRZ53" s="26"/>
      <c r="KSA53" s="26"/>
      <c r="KSB53" s="26"/>
      <c r="KSC53" s="26"/>
      <c r="KSD53" s="26"/>
      <c r="KSE53" s="26"/>
      <c r="KSF53" s="26"/>
      <c r="KSG53" s="26"/>
      <c r="KSH53" s="26"/>
      <c r="KSI53" s="26"/>
      <c r="KSJ53" s="26"/>
      <c r="KSK53" s="26"/>
      <c r="KSL53" s="26"/>
      <c r="KSM53" s="26"/>
      <c r="KSN53" s="26"/>
      <c r="KSO53" s="26"/>
      <c r="KSP53" s="26"/>
      <c r="KSQ53" s="26"/>
      <c r="KSR53" s="26"/>
      <c r="KSS53" s="26"/>
      <c r="KST53" s="26"/>
      <c r="KSU53" s="26"/>
      <c r="KSV53" s="26"/>
      <c r="KSW53" s="26"/>
      <c r="KSX53" s="26"/>
      <c r="KSY53" s="26"/>
      <c r="KSZ53" s="26"/>
      <c r="KTA53" s="26"/>
      <c r="KTB53" s="26"/>
      <c r="KTC53" s="26"/>
      <c r="KTD53" s="26"/>
      <c r="KTE53" s="26"/>
      <c r="KTF53" s="26"/>
      <c r="KTG53" s="26"/>
      <c r="KTH53" s="26"/>
      <c r="KTI53" s="26"/>
      <c r="KTJ53" s="26"/>
      <c r="KTK53" s="26"/>
      <c r="KTL53" s="26"/>
      <c r="KTM53" s="26"/>
      <c r="KTN53" s="26"/>
      <c r="KTO53" s="26"/>
      <c r="KTP53" s="26"/>
      <c r="KTQ53" s="26"/>
      <c r="KTR53" s="26"/>
      <c r="KTS53" s="26"/>
      <c r="KTT53" s="26"/>
      <c r="KTU53" s="26"/>
      <c r="KTV53" s="26"/>
      <c r="KTW53" s="26"/>
      <c r="KTX53" s="26"/>
      <c r="KTY53" s="26"/>
      <c r="KTZ53" s="26"/>
      <c r="KUA53" s="26"/>
      <c r="KUB53" s="26"/>
      <c r="KUC53" s="26"/>
      <c r="KUD53" s="26"/>
      <c r="KUE53" s="26"/>
      <c r="KUF53" s="26"/>
      <c r="KUG53" s="26"/>
      <c r="KUH53" s="26"/>
      <c r="KUI53" s="26"/>
      <c r="KUJ53" s="26"/>
      <c r="KUK53" s="26"/>
      <c r="KUL53" s="26"/>
      <c r="KUM53" s="26"/>
      <c r="KUN53" s="26"/>
      <c r="KUO53" s="26"/>
      <c r="KUP53" s="26"/>
      <c r="KUQ53" s="26"/>
      <c r="KUR53" s="26"/>
      <c r="KUS53" s="26"/>
      <c r="KUT53" s="26"/>
      <c r="KUU53" s="26"/>
      <c r="KUV53" s="26"/>
      <c r="KUW53" s="26"/>
      <c r="KUX53" s="26"/>
      <c r="KUY53" s="26"/>
      <c r="KUZ53" s="26"/>
      <c r="KVA53" s="26"/>
      <c r="KVB53" s="26"/>
      <c r="KVC53" s="26"/>
      <c r="KVD53" s="26"/>
      <c r="KVE53" s="26"/>
      <c r="KVF53" s="26"/>
      <c r="KVG53" s="26"/>
      <c r="KVH53" s="26"/>
      <c r="KVI53" s="26"/>
      <c r="KVJ53" s="26"/>
      <c r="KVK53" s="26"/>
      <c r="KVL53" s="26"/>
      <c r="KVM53" s="26"/>
      <c r="KVN53" s="26"/>
      <c r="KVO53" s="26"/>
      <c r="KVP53" s="26"/>
      <c r="KVQ53" s="26"/>
      <c r="KVR53" s="26"/>
      <c r="KVS53" s="26"/>
      <c r="KVT53" s="26"/>
      <c r="KVU53" s="26"/>
      <c r="KVV53" s="26"/>
      <c r="KVW53" s="26"/>
      <c r="KVX53" s="26"/>
      <c r="KVY53" s="26"/>
      <c r="KVZ53" s="26"/>
      <c r="KWA53" s="26"/>
      <c r="KWB53" s="26"/>
      <c r="KWC53" s="26"/>
      <c r="KWD53" s="26"/>
      <c r="KWE53" s="26"/>
      <c r="KWF53" s="26"/>
      <c r="KWG53" s="26"/>
      <c r="KWH53" s="26"/>
      <c r="KWI53" s="26"/>
      <c r="KWJ53" s="26"/>
      <c r="KWK53" s="26"/>
      <c r="KWL53" s="26"/>
      <c r="KWM53" s="26"/>
      <c r="KWN53" s="26"/>
      <c r="KWO53" s="26"/>
      <c r="KWP53" s="26"/>
      <c r="KWQ53" s="26"/>
      <c r="KWR53" s="26"/>
      <c r="KWS53" s="26"/>
      <c r="KWT53" s="26"/>
      <c r="KWU53" s="26"/>
      <c r="KWV53" s="26"/>
      <c r="KWW53" s="26"/>
      <c r="KWX53" s="26"/>
      <c r="KWY53" s="26"/>
      <c r="KWZ53" s="26"/>
      <c r="KXA53" s="26"/>
      <c r="KXB53" s="26"/>
      <c r="KXC53" s="26"/>
      <c r="KXD53" s="26"/>
      <c r="KXE53" s="26"/>
      <c r="KXF53" s="26"/>
      <c r="KXG53" s="26"/>
      <c r="KXH53" s="26"/>
      <c r="KXI53" s="26"/>
      <c r="KXJ53" s="26"/>
      <c r="KXK53" s="26"/>
      <c r="KXL53" s="26"/>
      <c r="KXM53" s="26"/>
      <c r="KXN53" s="26"/>
      <c r="KXO53" s="26"/>
      <c r="KXP53" s="26"/>
      <c r="KXQ53" s="26"/>
      <c r="KXR53" s="26"/>
      <c r="KXS53" s="26"/>
      <c r="KXT53" s="26"/>
      <c r="KXU53" s="26"/>
      <c r="KXV53" s="26"/>
      <c r="KXW53" s="26"/>
      <c r="KXX53" s="26"/>
      <c r="KXY53" s="26"/>
      <c r="KXZ53" s="26"/>
      <c r="KYA53" s="26"/>
      <c r="KYB53" s="26"/>
      <c r="KYC53" s="26"/>
      <c r="KYD53" s="26"/>
      <c r="KYE53" s="26"/>
      <c r="KYF53" s="26"/>
      <c r="KYG53" s="26"/>
      <c r="KYH53" s="26"/>
      <c r="KYI53" s="26"/>
      <c r="KYJ53" s="26"/>
      <c r="KYK53" s="26"/>
      <c r="KYL53" s="26"/>
      <c r="KYM53" s="26"/>
      <c r="KYN53" s="26"/>
      <c r="KYO53" s="26"/>
      <c r="KYP53" s="26"/>
      <c r="KYQ53" s="26"/>
      <c r="KYR53" s="26"/>
      <c r="KYS53" s="26"/>
      <c r="KYT53" s="26"/>
      <c r="KYU53" s="26"/>
      <c r="KYV53" s="26"/>
      <c r="KYW53" s="26"/>
      <c r="KYX53" s="26"/>
      <c r="KYY53" s="26"/>
      <c r="KYZ53" s="26"/>
      <c r="KZA53" s="26"/>
      <c r="KZB53" s="26"/>
      <c r="KZC53" s="26"/>
      <c r="KZD53" s="26"/>
      <c r="KZE53" s="26"/>
      <c r="KZF53" s="26"/>
      <c r="KZG53" s="26"/>
      <c r="KZH53" s="26"/>
      <c r="KZI53" s="26"/>
      <c r="KZJ53" s="26"/>
      <c r="KZK53" s="26"/>
      <c r="KZL53" s="26"/>
      <c r="KZM53" s="26"/>
      <c r="KZN53" s="26"/>
      <c r="KZO53" s="26"/>
      <c r="KZP53" s="26"/>
      <c r="KZQ53" s="26"/>
      <c r="KZR53" s="26"/>
      <c r="KZS53" s="26"/>
      <c r="KZT53" s="26"/>
      <c r="KZU53" s="26"/>
      <c r="KZV53" s="26"/>
      <c r="KZW53" s="26"/>
      <c r="KZX53" s="26"/>
      <c r="KZY53" s="26"/>
      <c r="KZZ53" s="26"/>
      <c r="LAA53" s="26"/>
      <c r="LAB53" s="26"/>
      <c r="LAC53" s="26"/>
      <c r="LAD53" s="26"/>
      <c r="LAE53" s="26"/>
      <c r="LAF53" s="26"/>
      <c r="LAG53" s="26"/>
      <c r="LAH53" s="26"/>
      <c r="LAI53" s="26"/>
      <c r="LAJ53" s="26"/>
      <c r="LAK53" s="26"/>
      <c r="LAL53" s="26"/>
      <c r="LAM53" s="26"/>
      <c r="LAN53" s="26"/>
      <c r="LAO53" s="26"/>
      <c r="LAP53" s="26"/>
      <c r="LAQ53" s="26"/>
      <c r="LAR53" s="26"/>
      <c r="LAS53" s="26"/>
      <c r="LAT53" s="26"/>
      <c r="LAU53" s="26"/>
      <c r="LAV53" s="26"/>
      <c r="LAW53" s="26"/>
      <c r="LAX53" s="26"/>
      <c r="LAY53" s="26"/>
      <c r="LAZ53" s="26"/>
      <c r="LBA53" s="26"/>
      <c r="LBB53" s="26"/>
      <c r="LBC53" s="26"/>
      <c r="LBD53" s="26"/>
      <c r="LBE53" s="26"/>
      <c r="LBF53" s="26"/>
      <c r="LBG53" s="26"/>
      <c r="LBH53" s="26"/>
      <c r="LBI53" s="26"/>
      <c r="LBJ53" s="26"/>
      <c r="LBK53" s="26"/>
      <c r="LBL53" s="26"/>
      <c r="LBM53" s="26"/>
      <c r="LBN53" s="26"/>
      <c r="LBO53" s="26"/>
      <c r="LBP53" s="26"/>
      <c r="LBQ53" s="26"/>
      <c r="LBR53" s="26"/>
      <c r="LBS53" s="26"/>
      <c r="LBT53" s="26"/>
      <c r="LBU53" s="26"/>
      <c r="LBV53" s="26"/>
      <c r="LBW53" s="26"/>
      <c r="LBX53" s="26"/>
      <c r="LBY53" s="26"/>
      <c r="LBZ53" s="26"/>
      <c r="LCA53" s="26"/>
      <c r="LCB53" s="26"/>
      <c r="LCC53" s="26"/>
      <c r="LCD53" s="26"/>
      <c r="LCE53" s="26"/>
      <c r="LCF53" s="26"/>
      <c r="LCG53" s="26"/>
      <c r="LCH53" s="26"/>
      <c r="LCI53" s="26"/>
      <c r="LCJ53" s="26"/>
      <c r="LCK53" s="26"/>
      <c r="LCL53" s="26"/>
      <c r="LCM53" s="26"/>
      <c r="LCN53" s="26"/>
      <c r="LCO53" s="26"/>
      <c r="LCP53" s="26"/>
      <c r="LCQ53" s="26"/>
      <c r="LCR53" s="26"/>
      <c r="LCS53" s="26"/>
      <c r="LCT53" s="26"/>
      <c r="LCU53" s="26"/>
      <c r="LCV53" s="26"/>
      <c r="LCW53" s="26"/>
      <c r="LCX53" s="26"/>
      <c r="LCY53" s="26"/>
      <c r="LCZ53" s="26"/>
      <c r="LDA53" s="26"/>
      <c r="LDB53" s="26"/>
      <c r="LDC53" s="26"/>
      <c r="LDD53" s="26"/>
      <c r="LDE53" s="26"/>
      <c r="LDF53" s="26"/>
      <c r="LDG53" s="26"/>
      <c r="LDH53" s="26"/>
      <c r="LDI53" s="26"/>
      <c r="LDJ53" s="26"/>
      <c r="LDK53" s="26"/>
      <c r="LDL53" s="26"/>
      <c r="LDM53" s="26"/>
      <c r="LDN53" s="26"/>
      <c r="LDO53" s="26"/>
      <c r="LDP53" s="26"/>
      <c r="LDQ53" s="26"/>
      <c r="LDR53" s="26"/>
      <c r="LDS53" s="26"/>
      <c r="LDT53" s="26"/>
      <c r="LDU53" s="26"/>
      <c r="LDV53" s="26"/>
      <c r="LDW53" s="26"/>
      <c r="LDX53" s="26"/>
      <c r="LDY53" s="26"/>
      <c r="LDZ53" s="26"/>
      <c r="LEA53" s="26"/>
      <c r="LEB53" s="26"/>
      <c r="LEC53" s="26"/>
      <c r="LED53" s="26"/>
      <c r="LEE53" s="26"/>
      <c r="LEF53" s="26"/>
      <c r="LEG53" s="26"/>
      <c r="LEH53" s="26"/>
      <c r="LEI53" s="26"/>
      <c r="LEJ53" s="26"/>
      <c r="LEK53" s="26"/>
      <c r="LEL53" s="26"/>
      <c r="LEM53" s="26"/>
      <c r="LEN53" s="26"/>
      <c r="LEO53" s="26"/>
      <c r="LEP53" s="26"/>
      <c r="LEQ53" s="26"/>
      <c r="LER53" s="26"/>
      <c r="LES53" s="26"/>
      <c r="LET53" s="26"/>
      <c r="LEU53" s="26"/>
      <c r="LEV53" s="26"/>
      <c r="LEW53" s="26"/>
      <c r="LEX53" s="26"/>
      <c r="LEY53" s="26"/>
      <c r="LEZ53" s="26"/>
      <c r="LFA53" s="26"/>
      <c r="LFB53" s="26"/>
      <c r="LFC53" s="26"/>
      <c r="LFD53" s="26"/>
      <c r="LFE53" s="26"/>
      <c r="LFF53" s="26"/>
      <c r="LFG53" s="26"/>
      <c r="LFH53" s="26"/>
      <c r="LFI53" s="26"/>
      <c r="LFJ53" s="26"/>
      <c r="LFK53" s="26"/>
      <c r="LFL53" s="26"/>
      <c r="LFM53" s="26"/>
      <c r="LFN53" s="26"/>
      <c r="LFO53" s="26"/>
      <c r="LFP53" s="26"/>
      <c r="LFQ53" s="26"/>
      <c r="LFR53" s="26"/>
      <c r="LFS53" s="26"/>
      <c r="LFT53" s="26"/>
      <c r="LFU53" s="26"/>
      <c r="LFV53" s="26"/>
      <c r="LFW53" s="26"/>
      <c r="LFX53" s="26"/>
      <c r="LFY53" s="26"/>
      <c r="LFZ53" s="26"/>
      <c r="LGA53" s="26"/>
      <c r="LGB53" s="26"/>
      <c r="LGC53" s="26"/>
      <c r="LGD53" s="26"/>
      <c r="LGE53" s="26"/>
      <c r="LGF53" s="26"/>
      <c r="LGG53" s="26"/>
      <c r="LGH53" s="26"/>
      <c r="LGI53" s="26"/>
      <c r="LGJ53" s="26"/>
      <c r="LGK53" s="26"/>
      <c r="LGL53" s="26"/>
      <c r="LGM53" s="26"/>
      <c r="LGN53" s="26"/>
      <c r="LGO53" s="26"/>
      <c r="LGP53" s="26"/>
      <c r="LGQ53" s="26"/>
      <c r="LGR53" s="26"/>
      <c r="LGS53" s="26"/>
      <c r="LGT53" s="26"/>
      <c r="LGU53" s="26"/>
      <c r="LGV53" s="26"/>
      <c r="LGW53" s="26"/>
      <c r="LGX53" s="26"/>
      <c r="LGY53" s="26"/>
      <c r="LGZ53" s="26"/>
      <c r="LHA53" s="26"/>
      <c r="LHB53" s="26"/>
      <c r="LHC53" s="26"/>
      <c r="LHD53" s="26"/>
      <c r="LHE53" s="26"/>
      <c r="LHF53" s="26"/>
      <c r="LHG53" s="26"/>
      <c r="LHH53" s="26"/>
      <c r="LHI53" s="26"/>
      <c r="LHJ53" s="26"/>
      <c r="LHK53" s="26"/>
      <c r="LHL53" s="26"/>
      <c r="LHM53" s="26"/>
      <c r="LHN53" s="26"/>
      <c r="LHO53" s="26"/>
      <c r="LHP53" s="26"/>
      <c r="LHQ53" s="26"/>
      <c r="LHR53" s="26"/>
      <c r="LHS53" s="26"/>
      <c r="LHT53" s="26"/>
      <c r="LHU53" s="26"/>
      <c r="LHV53" s="26"/>
      <c r="LHW53" s="26"/>
      <c r="LHX53" s="26"/>
      <c r="LHY53" s="26"/>
      <c r="LHZ53" s="26"/>
      <c r="LIA53" s="26"/>
      <c r="LIB53" s="26"/>
      <c r="LIC53" s="26"/>
      <c r="LID53" s="26"/>
      <c r="LIE53" s="26"/>
      <c r="LIF53" s="26"/>
      <c r="LIG53" s="26"/>
      <c r="LIH53" s="26"/>
      <c r="LII53" s="26"/>
      <c r="LIJ53" s="26"/>
      <c r="LIK53" s="26"/>
      <c r="LIL53" s="26"/>
      <c r="LIM53" s="26"/>
      <c r="LIN53" s="26"/>
      <c r="LIO53" s="26"/>
      <c r="LIP53" s="26"/>
      <c r="LIQ53" s="26"/>
      <c r="LIR53" s="26"/>
      <c r="LIS53" s="26"/>
      <c r="LIT53" s="26"/>
      <c r="LIU53" s="26"/>
      <c r="LIV53" s="26"/>
      <c r="LIW53" s="26"/>
      <c r="LIX53" s="26"/>
      <c r="LIY53" s="26"/>
      <c r="LIZ53" s="26"/>
      <c r="LJA53" s="26"/>
      <c r="LJB53" s="26"/>
      <c r="LJC53" s="26"/>
      <c r="LJD53" s="26"/>
      <c r="LJE53" s="26"/>
      <c r="LJF53" s="26"/>
      <c r="LJG53" s="26"/>
      <c r="LJH53" s="26"/>
      <c r="LJI53" s="26"/>
      <c r="LJJ53" s="26"/>
      <c r="LJK53" s="26"/>
      <c r="LJL53" s="26"/>
      <c r="LJM53" s="26"/>
      <c r="LJN53" s="26"/>
      <c r="LJO53" s="26"/>
      <c r="LJP53" s="26"/>
      <c r="LJQ53" s="26"/>
      <c r="LJR53" s="26"/>
      <c r="LJS53" s="26"/>
      <c r="LJT53" s="26"/>
      <c r="LJU53" s="26"/>
      <c r="LJV53" s="26"/>
      <c r="LJW53" s="26"/>
      <c r="LJX53" s="26"/>
      <c r="LJY53" s="26"/>
      <c r="LJZ53" s="26"/>
      <c r="LKA53" s="26"/>
      <c r="LKB53" s="26"/>
      <c r="LKC53" s="26"/>
      <c r="LKD53" s="26"/>
      <c r="LKE53" s="26"/>
      <c r="LKF53" s="26"/>
      <c r="LKG53" s="26"/>
      <c r="LKH53" s="26"/>
      <c r="LKI53" s="26"/>
      <c r="LKJ53" s="26"/>
      <c r="LKK53" s="26"/>
      <c r="LKL53" s="26"/>
      <c r="LKM53" s="26"/>
      <c r="LKN53" s="26"/>
      <c r="LKO53" s="26"/>
      <c r="LKP53" s="26"/>
      <c r="LKQ53" s="26"/>
      <c r="LKR53" s="26"/>
      <c r="LKS53" s="26"/>
      <c r="LKT53" s="26"/>
      <c r="LKU53" s="26"/>
      <c r="LKV53" s="26"/>
      <c r="LKW53" s="26"/>
      <c r="LKX53" s="26"/>
      <c r="LKY53" s="26"/>
      <c r="LKZ53" s="26"/>
      <c r="LLA53" s="26"/>
      <c r="LLB53" s="26"/>
      <c r="LLC53" s="26"/>
      <c r="LLD53" s="26"/>
      <c r="LLE53" s="26"/>
      <c r="LLF53" s="26"/>
      <c r="LLG53" s="26"/>
      <c r="LLH53" s="26"/>
      <c r="LLI53" s="26"/>
      <c r="LLJ53" s="26"/>
      <c r="LLK53" s="26"/>
      <c r="LLL53" s="26"/>
      <c r="LLM53" s="26"/>
      <c r="LLN53" s="26"/>
      <c r="LLO53" s="26"/>
      <c r="LLP53" s="26"/>
      <c r="LLQ53" s="26"/>
      <c r="LLR53" s="26"/>
      <c r="LLS53" s="26"/>
      <c r="LLT53" s="26"/>
      <c r="LLU53" s="26"/>
      <c r="LLV53" s="26"/>
      <c r="LLW53" s="26"/>
      <c r="LLX53" s="26"/>
      <c r="LLY53" s="26"/>
      <c r="LLZ53" s="26"/>
      <c r="LMA53" s="26"/>
      <c r="LMB53" s="26"/>
      <c r="LMC53" s="26"/>
      <c r="LMD53" s="26"/>
      <c r="LME53" s="26"/>
      <c r="LMF53" s="26"/>
      <c r="LMG53" s="26"/>
      <c r="LMH53" s="26"/>
      <c r="LMI53" s="26"/>
      <c r="LMJ53" s="26"/>
      <c r="LMK53" s="26"/>
      <c r="LML53" s="26"/>
      <c r="LMM53" s="26"/>
      <c r="LMN53" s="26"/>
      <c r="LMO53" s="26"/>
      <c r="LMP53" s="26"/>
      <c r="LMQ53" s="26"/>
      <c r="LMR53" s="26"/>
      <c r="LMS53" s="26"/>
      <c r="LMT53" s="26"/>
      <c r="LMU53" s="26"/>
      <c r="LMV53" s="26"/>
      <c r="LMW53" s="26"/>
      <c r="LMX53" s="26"/>
      <c r="LMY53" s="26"/>
      <c r="LMZ53" s="26"/>
      <c r="LNA53" s="26"/>
      <c r="LNB53" s="26"/>
      <c r="LNC53" s="26"/>
      <c r="LND53" s="26"/>
      <c r="LNE53" s="26"/>
      <c r="LNF53" s="26"/>
      <c r="LNG53" s="26"/>
      <c r="LNH53" s="26"/>
      <c r="LNI53" s="26"/>
      <c r="LNJ53" s="26"/>
      <c r="LNK53" s="26"/>
      <c r="LNL53" s="26"/>
      <c r="LNM53" s="26"/>
      <c r="LNN53" s="26"/>
      <c r="LNO53" s="26"/>
      <c r="LNP53" s="26"/>
      <c r="LNQ53" s="26"/>
      <c r="LNR53" s="26"/>
      <c r="LNS53" s="26"/>
      <c r="LNT53" s="26"/>
      <c r="LNU53" s="26"/>
      <c r="LNV53" s="26"/>
      <c r="LNW53" s="26"/>
      <c r="LNX53" s="26"/>
      <c r="LNY53" s="26"/>
      <c r="LNZ53" s="26"/>
      <c r="LOA53" s="26"/>
      <c r="LOB53" s="26"/>
      <c r="LOC53" s="26"/>
      <c r="LOD53" s="26"/>
      <c r="LOE53" s="26"/>
      <c r="LOF53" s="26"/>
      <c r="LOG53" s="26"/>
      <c r="LOH53" s="26"/>
      <c r="LOI53" s="26"/>
      <c r="LOJ53" s="26"/>
      <c r="LOK53" s="26"/>
      <c r="LOL53" s="26"/>
      <c r="LOM53" s="26"/>
      <c r="LON53" s="26"/>
      <c r="LOO53" s="26"/>
      <c r="LOP53" s="26"/>
      <c r="LOQ53" s="26"/>
      <c r="LOR53" s="26"/>
      <c r="LOS53" s="26"/>
      <c r="LOT53" s="26"/>
      <c r="LOU53" s="26"/>
      <c r="LOV53" s="26"/>
      <c r="LOW53" s="26"/>
      <c r="LOX53" s="26"/>
      <c r="LOY53" s="26"/>
      <c r="LOZ53" s="26"/>
      <c r="LPA53" s="26"/>
      <c r="LPB53" s="26"/>
      <c r="LPC53" s="26"/>
      <c r="LPD53" s="26"/>
      <c r="LPE53" s="26"/>
      <c r="LPF53" s="26"/>
      <c r="LPG53" s="26"/>
      <c r="LPH53" s="26"/>
      <c r="LPI53" s="26"/>
      <c r="LPJ53" s="26"/>
      <c r="LPK53" s="26"/>
      <c r="LPL53" s="26"/>
      <c r="LPM53" s="26"/>
      <c r="LPN53" s="26"/>
      <c r="LPO53" s="26"/>
      <c r="LPP53" s="26"/>
      <c r="LPQ53" s="26"/>
      <c r="LPR53" s="26"/>
      <c r="LPS53" s="26"/>
      <c r="LPT53" s="26"/>
      <c r="LPU53" s="26"/>
      <c r="LPV53" s="26"/>
      <c r="LPW53" s="26"/>
      <c r="LPX53" s="26"/>
      <c r="LPY53" s="26"/>
      <c r="LPZ53" s="26"/>
      <c r="LQA53" s="26"/>
      <c r="LQB53" s="26"/>
      <c r="LQC53" s="26"/>
      <c r="LQD53" s="26"/>
      <c r="LQE53" s="26"/>
      <c r="LQF53" s="26"/>
      <c r="LQG53" s="26"/>
      <c r="LQH53" s="26"/>
      <c r="LQI53" s="26"/>
      <c r="LQJ53" s="26"/>
      <c r="LQK53" s="26"/>
      <c r="LQL53" s="26"/>
      <c r="LQM53" s="26"/>
      <c r="LQN53" s="26"/>
      <c r="LQO53" s="26"/>
      <c r="LQP53" s="26"/>
      <c r="LQQ53" s="26"/>
      <c r="LQR53" s="26"/>
      <c r="LQS53" s="26"/>
      <c r="LQT53" s="26"/>
      <c r="LQU53" s="26"/>
      <c r="LQV53" s="26"/>
      <c r="LQW53" s="26"/>
      <c r="LQX53" s="26"/>
      <c r="LQY53" s="26"/>
      <c r="LQZ53" s="26"/>
      <c r="LRA53" s="26"/>
      <c r="LRB53" s="26"/>
      <c r="LRC53" s="26"/>
      <c r="LRD53" s="26"/>
      <c r="LRE53" s="26"/>
      <c r="LRF53" s="26"/>
      <c r="LRG53" s="26"/>
      <c r="LRH53" s="26"/>
      <c r="LRI53" s="26"/>
      <c r="LRJ53" s="26"/>
      <c r="LRK53" s="26"/>
      <c r="LRL53" s="26"/>
      <c r="LRM53" s="26"/>
      <c r="LRN53" s="26"/>
      <c r="LRO53" s="26"/>
      <c r="LRP53" s="26"/>
      <c r="LRQ53" s="26"/>
      <c r="LRR53" s="26"/>
      <c r="LRS53" s="26"/>
      <c r="LRT53" s="26"/>
      <c r="LRU53" s="26"/>
      <c r="LRV53" s="26"/>
      <c r="LRW53" s="26"/>
      <c r="LRX53" s="26"/>
      <c r="LRY53" s="26"/>
      <c r="LRZ53" s="26"/>
      <c r="LSA53" s="26"/>
      <c r="LSB53" s="26"/>
      <c r="LSC53" s="26"/>
      <c r="LSD53" s="26"/>
      <c r="LSE53" s="26"/>
      <c r="LSF53" s="26"/>
      <c r="LSG53" s="26"/>
      <c r="LSH53" s="26"/>
      <c r="LSI53" s="26"/>
      <c r="LSJ53" s="26"/>
      <c r="LSK53" s="26"/>
      <c r="LSL53" s="26"/>
      <c r="LSM53" s="26"/>
      <c r="LSN53" s="26"/>
      <c r="LSO53" s="26"/>
      <c r="LSP53" s="26"/>
      <c r="LSQ53" s="26"/>
      <c r="LSR53" s="26"/>
      <c r="LSS53" s="26"/>
      <c r="LST53" s="26"/>
      <c r="LSU53" s="26"/>
      <c r="LSV53" s="26"/>
      <c r="LSW53" s="26"/>
      <c r="LSX53" s="26"/>
      <c r="LSY53" s="26"/>
      <c r="LSZ53" s="26"/>
      <c r="LTA53" s="26"/>
      <c r="LTB53" s="26"/>
      <c r="LTC53" s="26"/>
      <c r="LTD53" s="26"/>
      <c r="LTE53" s="26"/>
      <c r="LTF53" s="26"/>
      <c r="LTG53" s="26"/>
      <c r="LTH53" s="26"/>
      <c r="LTI53" s="26"/>
      <c r="LTJ53" s="26"/>
      <c r="LTK53" s="26"/>
      <c r="LTL53" s="26"/>
      <c r="LTM53" s="26"/>
      <c r="LTN53" s="26"/>
      <c r="LTO53" s="26"/>
      <c r="LTP53" s="26"/>
      <c r="LTQ53" s="26"/>
      <c r="LTR53" s="26"/>
      <c r="LTS53" s="26"/>
      <c r="LTT53" s="26"/>
      <c r="LTU53" s="26"/>
      <c r="LTV53" s="26"/>
      <c r="LTW53" s="26"/>
      <c r="LTX53" s="26"/>
      <c r="LTY53" s="26"/>
      <c r="LTZ53" s="26"/>
      <c r="LUA53" s="26"/>
      <c r="LUB53" s="26"/>
      <c r="LUC53" s="26"/>
      <c r="LUD53" s="26"/>
      <c r="LUE53" s="26"/>
      <c r="LUF53" s="26"/>
      <c r="LUG53" s="26"/>
      <c r="LUH53" s="26"/>
      <c r="LUI53" s="26"/>
      <c r="LUJ53" s="26"/>
      <c r="LUK53" s="26"/>
      <c r="LUL53" s="26"/>
      <c r="LUM53" s="26"/>
      <c r="LUN53" s="26"/>
      <c r="LUO53" s="26"/>
      <c r="LUP53" s="26"/>
      <c r="LUQ53" s="26"/>
      <c r="LUR53" s="26"/>
      <c r="LUS53" s="26"/>
      <c r="LUT53" s="26"/>
      <c r="LUU53" s="26"/>
      <c r="LUV53" s="26"/>
      <c r="LUW53" s="26"/>
      <c r="LUX53" s="26"/>
      <c r="LUY53" s="26"/>
      <c r="LUZ53" s="26"/>
      <c r="LVA53" s="26"/>
      <c r="LVB53" s="26"/>
      <c r="LVC53" s="26"/>
      <c r="LVD53" s="26"/>
      <c r="LVE53" s="26"/>
      <c r="LVF53" s="26"/>
      <c r="LVG53" s="26"/>
      <c r="LVH53" s="26"/>
      <c r="LVI53" s="26"/>
      <c r="LVJ53" s="26"/>
      <c r="LVK53" s="26"/>
      <c r="LVL53" s="26"/>
      <c r="LVM53" s="26"/>
      <c r="LVN53" s="26"/>
      <c r="LVO53" s="26"/>
      <c r="LVP53" s="26"/>
      <c r="LVQ53" s="26"/>
      <c r="LVR53" s="26"/>
      <c r="LVS53" s="26"/>
      <c r="LVT53" s="26"/>
      <c r="LVU53" s="26"/>
      <c r="LVV53" s="26"/>
      <c r="LVW53" s="26"/>
      <c r="LVX53" s="26"/>
      <c r="LVY53" s="26"/>
      <c r="LVZ53" s="26"/>
      <c r="LWA53" s="26"/>
      <c r="LWB53" s="26"/>
      <c r="LWC53" s="26"/>
      <c r="LWD53" s="26"/>
      <c r="LWE53" s="26"/>
      <c r="LWF53" s="26"/>
      <c r="LWG53" s="26"/>
      <c r="LWH53" s="26"/>
      <c r="LWI53" s="26"/>
      <c r="LWJ53" s="26"/>
      <c r="LWK53" s="26"/>
      <c r="LWL53" s="26"/>
      <c r="LWM53" s="26"/>
      <c r="LWN53" s="26"/>
      <c r="LWO53" s="26"/>
      <c r="LWP53" s="26"/>
      <c r="LWQ53" s="26"/>
      <c r="LWR53" s="26"/>
      <c r="LWS53" s="26"/>
      <c r="LWT53" s="26"/>
      <c r="LWU53" s="26"/>
      <c r="LWV53" s="26"/>
      <c r="LWW53" s="26"/>
      <c r="LWX53" s="26"/>
      <c r="LWY53" s="26"/>
      <c r="LWZ53" s="26"/>
      <c r="LXA53" s="26"/>
      <c r="LXB53" s="26"/>
      <c r="LXC53" s="26"/>
      <c r="LXD53" s="26"/>
      <c r="LXE53" s="26"/>
      <c r="LXF53" s="26"/>
      <c r="LXG53" s="26"/>
      <c r="LXH53" s="26"/>
      <c r="LXI53" s="26"/>
      <c r="LXJ53" s="26"/>
      <c r="LXK53" s="26"/>
      <c r="LXL53" s="26"/>
      <c r="LXM53" s="26"/>
      <c r="LXN53" s="26"/>
      <c r="LXO53" s="26"/>
      <c r="LXP53" s="26"/>
      <c r="LXQ53" s="26"/>
      <c r="LXR53" s="26"/>
      <c r="LXS53" s="26"/>
      <c r="LXT53" s="26"/>
      <c r="LXU53" s="26"/>
      <c r="LXV53" s="26"/>
      <c r="LXW53" s="26"/>
      <c r="LXX53" s="26"/>
      <c r="LXY53" s="26"/>
      <c r="LXZ53" s="26"/>
      <c r="LYA53" s="26"/>
      <c r="LYB53" s="26"/>
      <c r="LYC53" s="26"/>
      <c r="LYD53" s="26"/>
      <c r="LYE53" s="26"/>
      <c r="LYF53" s="26"/>
      <c r="LYG53" s="26"/>
      <c r="LYH53" s="26"/>
      <c r="LYI53" s="26"/>
      <c r="LYJ53" s="26"/>
      <c r="LYK53" s="26"/>
      <c r="LYL53" s="26"/>
      <c r="LYM53" s="26"/>
      <c r="LYN53" s="26"/>
      <c r="LYO53" s="26"/>
      <c r="LYP53" s="26"/>
      <c r="LYQ53" s="26"/>
      <c r="LYR53" s="26"/>
      <c r="LYS53" s="26"/>
      <c r="LYT53" s="26"/>
      <c r="LYU53" s="26"/>
      <c r="LYV53" s="26"/>
      <c r="LYW53" s="26"/>
      <c r="LYX53" s="26"/>
      <c r="LYY53" s="26"/>
      <c r="LYZ53" s="26"/>
      <c r="LZA53" s="26"/>
      <c r="LZB53" s="26"/>
      <c r="LZC53" s="26"/>
      <c r="LZD53" s="26"/>
      <c r="LZE53" s="26"/>
      <c r="LZF53" s="26"/>
      <c r="LZG53" s="26"/>
      <c r="LZH53" s="26"/>
      <c r="LZI53" s="26"/>
      <c r="LZJ53" s="26"/>
      <c r="LZK53" s="26"/>
      <c r="LZL53" s="26"/>
      <c r="LZM53" s="26"/>
      <c r="LZN53" s="26"/>
      <c r="LZO53" s="26"/>
      <c r="LZP53" s="26"/>
      <c r="LZQ53" s="26"/>
      <c r="LZR53" s="26"/>
      <c r="LZS53" s="26"/>
      <c r="LZT53" s="26"/>
      <c r="LZU53" s="26"/>
      <c r="LZV53" s="26"/>
      <c r="LZW53" s="26"/>
      <c r="LZX53" s="26"/>
      <c r="LZY53" s="26"/>
      <c r="LZZ53" s="26"/>
      <c r="MAA53" s="26"/>
      <c r="MAB53" s="26"/>
      <c r="MAC53" s="26"/>
      <c r="MAD53" s="26"/>
      <c r="MAE53" s="26"/>
      <c r="MAF53" s="26"/>
      <c r="MAG53" s="26"/>
      <c r="MAH53" s="26"/>
      <c r="MAI53" s="26"/>
      <c r="MAJ53" s="26"/>
      <c r="MAK53" s="26"/>
      <c r="MAL53" s="26"/>
      <c r="MAM53" s="26"/>
      <c r="MAN53" s="26"/>
      <c r="MAO53" s="26"/>
      <c r="MAP53" s="26"/>
      <c r="MAQ53" s="26"/>
      <c r="MAR53" s="26"/>
      <c r="MAS53" s="26"/>
      <c r="MAT53" s="26"/>
      <c r="MAU53" s="26"/>
      <c r="MAV53" s="26"/>
      <c r="MAW53" s="26"/>
      <c r="MAX53" s="26"/>
      <c r="MAY53" s="26"/>
      <c r="MAZ53" s="26"/>
      <c r="MBA53" s="26"/>
      <c r="MBB53" s="26"/>
      <c r="MBC53" s="26"/>
      <c r="MBD53" s="26"/>
      <c r="MBE53" s="26"/>
      <c r="MBF53" s="26"/>
      <c r="MBG53" s="26"/>
      <c r="MBH53" s="26"/>
      <c r="MBI53" s="26"/>
      <c r="MBJ53" s="26"/>
      <c r="MBK53" s="26"/>
      <c r="MBL53" s="26"/>
      <c r="MBM53" s="26"/>
      <c r="MBN53" s="26"/>
      <c r="MBO53" s="26"/>
      <c r="MBP53" s="26"/>
      <c r="MBQ53" s="26"/>
      <c r="MBR53" s="26"/>
      <c r="MBS53" s="26"/>
      <c r="MBT53" s="26"/>
      <c r="MBU53" s="26"/>
      <c r="MBV53" s="26"/>
      <c r="MBW53" s="26"/>
      <c r="MBX53" s="26"/>
      <c r="MBY53" s="26"/>
      <c r="MBZ53" s="26"/>
      <c r="MCA53" s="26"/>
      <c r="MCB53" s="26"/>
      <c r="MCC53" s="26"/>
      <c r="MCD53" s="26"/>
      <c r="MCE53" s="26"/>
      <c r="MCF53" s="26"/>
      <c r="MCG53" s="26"/>
      <c r="MCH53" s="26"/>
      <c r="MCI53" s="26"/>
      <c r="MCJ53" s="26"/>
      <c r="MCK53" s="26"/>
      <c r="MCL53" s="26"/>
      <c r="MCM53" s="26"/>
      <c r="MCN53" s="26"/>
      <c r="MCO53" s="26"/>
      <c r="MCP53" s="26"/>
      <c r="MCQ53" s="26"/>
      <c r="MCR53" s="26"/>
      <c r="MCS53" s="26"/>
      <c r="MCT53" s="26"/>
      <c r="MCU53" s="26"/>
      <c r="MCV53" s="26"/>
      <c r="MCW53" s="26"/>
      <c r="MCX53" s="26"/>
      <c r="MCY53" s="26"/>
      <c r="MCZ53" s="26"/>
      <c r="MDA53" s="26"/>
      <c r="MDB53" s="26"/>
      <c r="MDC53" s="26"/>
      <c r="MDD53" s="26"/>
      <c r="MDE53" s="26"/>
      <c r="MDF53" s="26"/>
      <c r="MDG53" s="26"/>
      <c r="MDH53" s="26"/>
      <c r="MDI53" s="26"/>
      <c r="MDJ53" s="26"/>
      <c r="MDK53" s="26"/>
      <c r="MDL53" s="26"/>
      <c r="MDM53" s="26"/>
      <c r="MDN53" s="26"/>
      <c r="MDO53" s="26"/>
      <c r="MDP53" s="26"/>
      <c r="MDQ53" s="26"/>
      <c r="MDR53" s="26"/>
      <c r="MDS53" s="26"/>
      <c r="MDT53" s="26"/>
      <c r="MDU53" s="26"/>
      <c r="MDV53" s="26"/>
      <c r="MDW53" s="26"/>
      <c r="MDX53" s="26"/>
      <c r="MDY53" s="26"/>
      <c r="MDZ53" s="26"/>
      <c r="MEA53" s="26"/>
      <c r="MEB53" s="26"/>
      <c r="MEC53" s="26"/>
      <c r="MED53" s="26"/>
      <c r="MEE53" s="26"/>
      <c r="MEF53" s="26"/>
      <c r="MEG53" s="26"/>
      <c r="MEH53" s="26"/>
      <c r="MEI53" s="26"/>
      <c r="MEJ53" s="26"/>
      <c r="MEK53" s="26"/>
      <c r="MEL53" s="26"/>
      <c r="MEM53" s="26"/>
      <c r="MEN53" s="26"/>
      <c r="MEO53" s="26"/>
      <c r="MEP53" s="26"/>
      <c r="MEQ53" s="26"/>
      <c r="MER53" s="26"/>
      <c r="MES53" s="26"/>
      <c r="MET53" s="26"/>
      <c r="MEU53" s="26"/>
      <c r="MEV53" s="26"/>
      <c r="MEW53" s="26"/>
      <c r="MEX53" s="26"/>
      <c r="MEY53" s="26"/>
      <c r="MEZ53" s="26"/>
      <c r="MFA53" s="26"/>
      <c r="MFB53" s="26"/>
      <c r="MFC53" s="26"/>
      <c r="MFD53" s="26"/>
      <c r="MFE53" s="26"/>
      <c r="MFF53" s="26"/>
      <c r="MFG53" s="26"/>
      <c r="MFH53" s="26"/>
      <c r="MFI53" s="26"/>
      <c r="MFJ53" s="26"/>
      <c r="MFK53" s="26"/>
      <c r="MFL53" s="26"/>
      <c r="MFM53" s="26"/>
      <c r="MFN53" s="26"/>
      <c r="MFO53" s="26"/>
      <c r="MFP53" s="26"/>
      <c r="MFQ53" s="26"/>
      <c r="MFR53" s="26"/>
      <c r="MFS53" s="26"/>
      <c r="MFT53" s="26"/>
      <c r="MFU53" s="26"/>
      <c r="MFV53" s="26"/>
      <c r="MFW53" s="26"/>
      <c r="MFX53" s="26"/>
      <c r="MFY53" s="26"/>
      <c r="MFZ53" s="26"/>
      <c r="MGA53" s="26"/>
      <c r="MGB53" s="26"/>
      <c r="MGC53" s="26"/>
      <c r="MGD53" s="26"/>
      <c r="MGE53" s="26"/>
      <c r="MGF53" s="26"/>
      <c r="MGG53" s="26"/>
      <c r="MGH53" s="26"/>
      <c r="MGI53" s="26"/>
      <c r="MGJ53" s="26"/>
      <c r="MGK53" s="26"/>
      <c r="MGL53" s="26"/>
      <c r="MGM53" s="26"/>
      <c r="MGN53" s="26"/>
      <c r="MGO53" s="26"/>
      <c r="MGP53" s="26"/>
      <c r="MGQ53" s="26"/>
      <c r="MGR53" s="26"/>
      <c r="MGS53" s="26"/>
      <c r="MGT53" s="26"/>
      <c r="MGU53" s="26"/>
      <c r="MGV53" s="26"/>
      <c r="MGW53" s="26"/>
      <c r="MGX53" s="26"/>
      <c r="MGY53" s="26"/>
      <c r="MGZ53" s="26"/>
      <c r="MHA53" s="26"/>
      <c r="MHB53" s="26"/>
      <c r="MHC53" s="26"/>
      <c r="MHD53" s="26"/>
      <c r="MHE53" s="26"/>
      <c r="MHF53" s="26"/>
      <c r="MHG53" s="26"/>
      <c r="MHH53" s="26"/>
      <c r="MHI53" s="26"/>
      <c r="MHJ53" s="26"/>
      <c r="MHK53" s="26"/>
      <c r="MHL53" s="26"/>
      <c r="MHM53" s="26"/>
      <c r="MHN53" s="26"/>
      <c r="MHO53" s="26"/>
      <c r="MHP53" s="26"/>
      <c r="MHQ53" s="26"/>
      <c r="MHR53" s="26"/>
      <c r="MHS53" s="26"/>
      <c r="MHT53" s="26"/>
      <c r="MHU53" s="26"/>
      <c r="MHV53" s="26"/>
      <c r="MHW53" s="26"/>
      <c r="MHX53" s="26"/>
      <c r="MHY53" s="26"/>
      <c r="MHZ53" s="26"/>
      <c r="MIA53" s="26"/>
      <c r="MIB53" s="26"/>
      <c r="MIC53" s="26"/>
      <c r="MID53" s="26"/>
      <c r="MIE53" s="26"/>
      <c r="MIF53" s="26"/>
      <c r="MIG53" s="26"/>
      <c r="MIH53" s="26"/>
      <c r="MII53" s="26"/>
      <c r="MIJ53" s="26"/>
      <c r="MIK53" s="26"/>
      <c r="MIL53" s="26"/>
      <c r="MIM53" s="26"/>
      <c r="MIN53" s="26"/>
      <c r="MIO53" s="26"/>
      <c r="MIP53" s="26"/>
      <c r="MIQ53" s="26"/>
      <c r="MIR53" s="26"/>
      <c r="MIS53" s="26"/>
      <c r="MIT53" s="26"/>
      <c r="MIU53" s="26"/>
      <c r="MIV53" s="26"/>
      <c r="MIW53" s="26"/>
      <c r="MIX53" s="26"/>
      <c r="MIY53" s="26"/>
      <c r="MIZ53" s="26"/>
      <c r="MJA53" s="26"/>
      <c r="MJB53" s="26"/>
      <c r="MJC53" s="26"/>
      <c r="MJD53" s="26"/>
      <c r="MJE53" s="26"/>
      <c r="MJF53" s="26"/>
      <c r="MJG53" s="26"/>
      <c r="MJH53" s="26"/>
      <c r="MJI53" s="26"/>
      <c r="MJJ53" s="26"/>
      <c r="MJK53" s="26"/>
      <c r="MJL53" s="26"/>
      <c r="MJM53" s="26"/>
      <c r="MJN53" s="26"/>
      <c r="MJO53" s="26"/>
      <c r="MJP53" s="26"/>
      <c r="MJQ53" s="26"/>
      <c r="MJR53" s="26"/>
      <c r="MJS53" s="26"/>
      <c r="MJT53" s="26"/>
      <c r="MJU53" s="26"/>
      <c r="MJV53" s="26"/>
      <c r="MJW53" s="26"/>
      <c r="MJX53" s="26"/>
      <c r="MJY53" s="26"/>
      <c r="MJZ53" s="26"/>
      <c r="MKA53" s="26"/>
      <c r="MKB53" s="26"/>
      <c r="MKC53" s="26"/>
      <c r="MKD53" s="26"/>
      <c r="MKE53" s="26"/>
      <c r="MKF53" s="26"/>
      <c r="MKG53" s="26"/>
      <c r="MKH53" s="26"/>
      <c r="MKI53" s="26"/>
      <c r="MKJ53" s="26"/>
      <c r="MKK53" s="26"/>
      <c r="MKL53" s="26"/>
      <c r="MKM53" s="26"/>
      <c r="MKN53" s="26"/>
      <c r="MKO53" s="26"/>
      <c r="MKP53" s="26"/>
      <c r="MKQ53" s="26"/>
      <c r="MKR53" s="26"/>
      <c r="MKS53" s="26"/>
      <c r="MKT53" s="26"/>
      <c r="MKU53" s="26"/>
      <c r="MKV53" s="26"/>
      <c r="MKW53" s="26"/>
      <c r="MKX53" s="26"/>
      <c r="MKY53" s="26"/>
      <c r="MKZ53" s="26"/>
      <c r="MLA53" s="26"/>
      <c r="MLB53" s="26"/>
      <c r="MLC53" s="26"/>
      <c r="MLD53" s="26"/>
      <c r="MLE53" s="26"/>
      <c r="MLF53" s="26"/>
      <c r="MLG53" s="26"/>
      <c r="MLH53" s="26"/>
      <c r="MLI53" s="26"/>
      <c r="MLJ53" s="26"/>
      <c r="MLK53" s="26"/>
      <c r="MLL53" s="26"/>
      <c r="MLM53" s="26"/>
      <c r="MLN53" s="26"/>
      <c r="MLO53" s="26"/>
      <c r="MLP53" s="26"/>
      <c r="MLQ53" s="26"/>
      <c r="MLR53" s="26"/>
      <c r="MLS53" s="26"/>
      <c r="MLT53" s="26"/>
      <c r="MLU53" s="26"/>
      <c r="MLV53" s="26"/>
      <c r="MLW53" s="26"/>
      <c r="MLX53" s="26"/>
      <c r="MLY53" s="26"/>
      <c r="MLZ53" s="26"/>
      <c r="MMA53" s="26"/>
      <c r="MMB53" s="26"/>
      <c r="MMC53" s="26"/>
      <c r="MMD53" s="26"/>
      <c r="MME53" s="26"/>
      <c r="MMF53" s="26"/>
      <c r="MMG53" s="26"/>
      <c r="MMH53" s="26"/>
      <c r="MMI53" s="26"/>
      <c r="MMJ53" s="26"/>
      <c r="MMK53" s="26"/>
      <c r="MML53" s="26"/>
      <c r="MMM53" s="26"/>
      <c r="MMN53" s="26"/>
      <c r="MMO53" s="26"/>
      <c r="MMP53" s="26"/>
      <c r="MMQ53" s="26"/>
      <c r="MMR53" s="26"/>
      <c r="MMS53" s="26"/>
      <c r="MMT53" s="26"/>
      <c r="MMU53" s="26"/>
      <c r="MMV53" s="26"/>
      <c r="MMW53" s="26"/>
      <c r="MMX53" s="26"/>
      <c r="MMY53" s="26"/>
      <c r="MMZ53" s="26"/>
      <c r="MNA53" s="26"/>
      <c r="MNB53" s="26"/>
      <c r="MNC53" s="26"/>
      <c r="MND53" s="26"/>
      <c r="MNE53" s="26"/>
      <c r="MNF53" s="26"/>
      <c r="MNG53" s="26"/>
      <c r="MNH53" s="26"/>
      <c r="MNI53" s="26"/>
      <c r="MNJ53" s="26"/>
      <c r="MNK53" s="26"/>
      <c r="MNL53" s="26"/>
      <c r="MNM53" s="26"/>
      <c r="MNN53" s="26"/>
      <c r="MNO53" s="26"/>
      <c r="MNP53" s="26"/>
      <c r="MNQ53" s="26"/>
      <c r="MNR53" s="26"/>
      <c r="MNS53" s="26"/>
      <c r="MNT53" s="26"/>
      <c r="MNU53" s="26"/>
      <c r="MNV53" s="26"/>
      <c r="MNW53" s="26"/>
      <c r="MNX53" s="26"/>
      <c r="MNY53" s="26"/>
      <c r="MNZ53" s="26"/>
      <c r="MOA53" s="26"/>
      <c r="MOB53" s="26"/>
      <c r="MOC53" s="26"/>
      <c r="MOD53" s="26"/>
      <c r="MOE53" s="26"/>
      <c r="MOF53" s="26"/>
      <c r="MOG53" s="26"/>
      <c r="MOH53" s="26"/>
      <c r="MOI53" s="26"/>
      <c r="MOJ53" s="26"/>
      <c r="MOK53" s="26"/>
      <c r="MOL53" s="26"/>
      <c r="MOM53" s="26"/>
      <c r="MON53" s="26"/>
      <c r="MOO53" s="26"/>
      <c r="MOP53" s="26"/>
      <c r="MOQ53" s="26"/>
      <c r="MOR53" s="26"/>
      <c r="MOS53" s="26"/>
      <c r="MOT53" s="26"/>
      <c r="MOU53" s="26"/>
      <c r="MOV53" s="26"/>
      <c r="MOW53" s="26"/>
      <c r="MOX53" s="26"/>
      <c r="MOY53" s="26"/>
      <c r="MOZ53" s="26"/>
      <c r="MPA53" s="26"/>
      <c r="MPB53" s="26"/>
      <c r="MPC53" s="26"/>
      <c r="MPD53" s="26"/>
      <c r="MPE53" s="26"/>
      <c r="MPF53" s="26"/>
      <c r="MPG53" s="26"/>
      <c r="MPH53" s="26"/>
      <c r="MPI53" s="26"/>
      <c r="MPJ53" s="26"/>
      <c r="MPK53" s="26"/>
      <c r="MPL53" s="26"/>
      <c r="MPM53" s="26"/>
      <c r="MPN53" s="26"/>
      <c r="MPO53" s="26"/>
      <c r="MPP53" s="26"/>
      <c r="MPQ53" s="26"/>
      <c r="MPR53" s="26"/>
      <c r="MPS53" s="26"/>
      <c r="MPT53" s="26"/>
      <c r="MPU53" s="26"/>
      <c r="MPV53" s="26"/>
      <c r="MPW53" s="26"/>
      <c r="MPX53" s="26"/>
      <c r="MPY53" s="26"/>
      <c r="MPZ53" s="26"/>
      <c r="MQA53" s="26"/>
      <c r="MQB53" s="26"/>
      <c r="MQC53" s="26"/>
      <c r="MQD53" s="26"/>
      <c r="MQE53" s="26"/>
      <c r="MQF53" s="26"/>
      <c r="MQG53" s="26"/>
      <c r="MQH53" s="26"/>
      <c r="MQI53" s="26"/>
      <c r="MQJ53" s="26"/>
      <c r="MQK53" s="26"/>
      <c r="MQL53" s="26"/>
      <c r="MQM53" s="26"/>
      <c r="MQN53" s="26"/>
      <c r="MQO53" s="26"/>
      <c r="MQP53" s="26"/>
      <c r="MQQ53" s="26"/>
      <c r="MQR53" s="26"/>
      <c r="MQS53" s="26"/>
      <c r="MQT53" s="26"/>
      <c r="MQU53" s="26"/>
      <c r="MQV53" s="26"/>
      <c r="MQW53" s="26"/>
      <c r="MQX53" s="26"/>
      <c r="MQY53" s="26"/>
      <c r="MQZ53" s="26"/>
      <c r="MRA53" s="26"/>
      <c r="MRB53" s="26"/>
      <c r="MRC53" s="26"/>
      <c r="MRD53" s="26"/>
      <c r="MRE53" s="26"/>
      <c r="MRF53" s="26"/>
      <c r="MRG53" s="26"/>
      <c r="MRH53" s="26"/>
      <c r="MRI53" s="26"/>
      <c r="MRJ53" s="26"/>
      <c r="MRK53" s="26"/>
      <c r="MRL53" s="26"/>
      <c r="MRM53" s="26"/>
      <c r="MRN53" s="26"/>
      <c r="MRO53" s="26"/>
      <c r="MRP53" s="26"/>
      <c r="MRQ53" s="26"/>
      <c r="MRR53" s="26"/>
      <c r="MRS53" s="26"/>
      <c r="MRT53" s="26"/>
      <c r="MRU53" s="26"/>
      <c r="MRV53" s="26"/>
      <c r="MRW53" s="26"/>
      <c r="MRX53" s="26"/>
      <c r="MRY53" s="26"/>
      <c r="MRZ53" s="26"/>
      <c r="MSA53" s="26"/>
      <c r="MSB53" s="26"/>
      <c r="MSC53" s="26"/>
      <c r="MSD53" s="26"/>
      <c r="MSE53" s="26"/>
      <c r="MSF53" s="26"/>
      <c r="MSG53" s="26"/>
      <c r="MSH53" s="26"/>
      <c r="MSI53" s="26"/>
      <c r="MSJ53" s="26"/>
      <c r="MSK53" s="26"/>
      <c r="MSL53" s="26"/>
      <c r="MSM53" s="26"/>
      <c r="MSN53" s="26"/>
      <c r="MSO53" s="26"/>
      <c r="MSP53" s="26"/>
      <c r="MSQ53" s="26"/>
      <c r="MSR53" s="26"/>
      <c r="MSS53" s="26"/>
      <c r="MST53" s="26"/>
      <c r="MSU53" s="26"/>
      <c r="MSV53" s="26"/>
      <c r="MSW53" s="26"/>
      <c r="MSX53" s="26"/>
      <c r="MSY53" s="26"/>
      <c r="MSZ53" s="26"/>
      <c r="MTA53" s="26"/>
      <c r="MTB53" s="26"/>
      <c r="MTC53" s="26"/>
      <c r="MTD53" s="26"/>
      <c r="MTE53" s="26"/>
      <c r="MTF53" s="26"/>
      <c r="MTG53" s="26"/>
      <c r="MTH53" s="26"/>
      <c r="MTI53" s="26"/>
      <c r="MTJ53" s="26"/>
      <c r="MTK53" s="26"/>
      <c r="MTL53" s="26"/>
      <c r="MTM53" s="26"/>
      <c r="MTN53" s="26"/>
      <c r="MTO53" s="26"/>
      <c r="MTP53" s="26"/>
      <c r="MTQ53" s="26"/>
      <c r="MTR53" s="26"/>
      <c r="MTS53" s="26"/>
      <c r="MTT53" s="26"/>
      <c r="MTU53" s="26"/>
      <c r="MTV53" s="26"/>
      <c r="MTW53" s="26"/>
      <c r="MTX53" s="26"/>
      <c r="MTY53" s="26"/>
      <c r="MTZ53" s="26"/>
      <c r="MUA53" s="26"/>
      <c r="MUB53" s="26"/>
      <c r="MUC53" s="26"/>
      <c r="MUD53" s="26"/>
      <c r="MUE53" s="26"/>
      <c r="MUF53" s="26"/>
      <c r="MUG53" s="26"/>
      <c r="MUH53" s="26"/>
      <c r="MUI53" s="26"/>
      <c r="MUJ53" s="26"/>
      <c r="MUK53" s="26"/>
      <c r="MUL53" s="26"/>
      <c r="MUM53" s="26"/>
      <c r="MUN53" s="26"/>
      <c r="MUO53" s="26"/>
      <c r="MUP53" s="26"/>
      <c r="MUQ53" s="26"/>
      <c r="MUR53" s="26"/>
      <c r="MUS53" s="26"/>
      <c r="MUT53" s="26"/>
      <c r="MUU53" s="26"/>
      <c r="MUV53" s="26"/>
      <c r="MUW53" s="26"/>
      <c r="MUX53" s="26"/>
      <c r="MUY53" s="26"/>
      <c r="MUZ53" s="26"/>
      <c r="MVA53" s="26"/>
      <c r="MVB53" s="26"/>
      <c r="MVC53" s="26"/>
      <c r="MVD53" s="26"/>
      <c r="MVE53" s="26"/>
      <c r="MVF53" s="26"/>
      <c r="MVG53" s="26"/>
      <c r="MVH53" s="26"/>
      <c r="MVI53" s="26"/>
      <c r="MVJ53" s="26"/>
      <c r="MVK53" s="26"/>
      <c r="MVL53" s="26"/>
      <c r="MVM53" s="26"/>
      <c r="MVN53" s="26"/>
      <c r="MVO53" s="26"/>
      <c r="MVP53" s="26"/>
      <c r="MVQ53" s="26"/>
      <c r="MVR53" s="26"/>
      <c r="MVS53" s="26"/>
      <c r="MVT53" s="26"/>
      <c r="MVU53" s="26"/>
      <c r="MVV53" s="26"/>
      <c r="MVW53" s="26"/>
      <c r="MVX53" s="26"/>
      <c r="MVY53" s="26"/>
      <c r="MVZ53" s="26"/>
      <c r="MWA53" s="26"/>
      <c r="MWB53" s="26"/>
      <c r="MWC53" s="26"/>
      <c r="MWD53" s="26"/>
      <c r="MWE53" s="26"/>
      <c r="MWF53" s="26"/>
      <c r="MWG53" s="26"/>
      <c r="MWH53" s="26"/>
      <c r="MWI53" s="26"/>
      <c r="MWJ53" s="26"/>
      <c r="MWK53" s="26"/>
      <c r="MWL53" s="26"/>
      <c r="MWM53" s="26"/>
      <c r="MWN53" s="26"/>
      <c r="MWO53" s="26"/>
      <c r="MWP53" s="26"/>
      <c r="MWQ53" s="26"/>
      <c r="MWR53" s="26"/>
      <c r="MWS53" s="26"/>
      <c r="MWT53" s="26"/>
      <c r="MWU53" s="26"/>
      <c r="MWV53" s="26"/>
      <c r="MWW53" s="26"/>
      <c r="MWX53" s="26"/>
      <c r="MWY53" s="26"/>
      <c r="MWZ53" s="26"/>
      <c r="MXA53" s="26"/>
      <c r="MXB53" s="26"/>
      <c r="MXC53" s="26"/>
      <c r="MXD53" s="26"/>
      <c r="MXE53" s="26"/>
      <c r="MXF53" s="26"/>
      <c r="MXG53" s="26"/>
      <c r="MXH53" s="26"/>
      <c r="MXI53" s="26"/>
      <c r="MXJ53" s="26"/>
      <c r="MXK53" s="26"/>
      <c r="MXL53" s="26"/>
      <c r="MXM53" s="26"/>
      <c r="MXN53" s="26"/>
      <c r="MXO53" s="26"/>
      <c r="MXP53" s="26"/>
      <c r="MXQ53" s="26"/>
      <c r="MXR53" s="26"/>
      <c r="MXS53" s="26"/>
      <c r="MXT53" s="26"/>
      <c r="MXU53" s="26"/>
      <c r="MXV53" s="26"/>
      <c r="MXW53" s="26"/>
      <c r="MXX53" s="26"/>
      <c r="MXY53" s="26"/>
      <c r="MXZ53" s="26"/>
      <c r="MYA53" s="26"/>
      <c r="MYB53" s="26"/>
      <c r="MYC53" s="26"/>
      <c r="MYD53" s="26"/>
      <c r="MYE53" s="26"/>
      <c r="MYF53" s="26"/>
      <c r="MYG53" s="26"/>
      <c r="MYH53" s="26"/>
      <c r="MYI53" s="26"/>
      <c r="MYJ53" s="26"/>
      <c r="MYK53" s="26"/>
      <c r="MYL53" s="26"/>
      <c r="MYM53" s="26"/>
      <c r="MYN53" s="26"/>
      <c r="MYO53" s="26"/>
      <c r="MYP53" s="26"/>
      <c r="MYQ53" s="26"/>
      <c r="MYR53" s="26"/>
      <c r="MYS53" s="26"/>
      <c r="MYT53" s="26"/>
      <c r="MYU53" s="26"/>
      <c r="MYV53" s="26"/>
      <c r="MYW53" s="26"/>
      <c r="MYX53" s="26"/>
      <c r="MYY53" s="26"/>
      <c r="MYZ53" s="26"/>
      <c r="MZA53" s="26"/>
      <c r="MZB53" s="26"/>
      <c r="MZC53" s="26"/>
      <c r="MZD53" s="26"/>
      <c r="MZE53" s="26"/>
      <c r="MZF53" s="26"/>
      <c r="MZG53" s="26"/>
      <c r="MZH53" s="26"/>
      <c r="MZI53" s="26"/>
      <c r="MZJ53" s="26"/>
      <c r="MZK53" s="26"/>
      <c r="MZL53" s="26"/>
      <c r="MZM53" s="26"/>
      <c r="MZN53" s="26"/>
      <c r="MZO53" s="26"/>
      <c r="MZP53" s="26"/>
      <c r="MZQ53" s="26"/>
      <c r="MZR53" s="26"/>
      <c r="MZS53" s="26"/>
      <c r="MZT53" s="26"/>
      <c r="MZU53" s="26"/>
      <c r="MZV53" s="26"/>
      <c r="MZW53" s="26"/>
      <c r="MZX53" s="26"/>
      <c r="MZY53" s="26"/>
      <c r="MZZ53" s="26"/>
      <c r="NAA53" s="26"/>
      <c r="NAB53" s="26"/>
      <c r="NAC53" s="26"/>
      <c r="NAD53" s="26"/>
      <c r="NAE53" s="26"/>
      <c r="NAF53" s="26"/>
      <c r="NAG53" s="26"/>
      <c r="NAH53" s="26"/>
      <c r="NAI53" s="26"/>
      <c r="NAJ53" s="26"/>
      <c r="NAK53" s="26"/>
      <c r="NAL53" s="26"/>
      <c r="NAM53" s="26"/>
      <c r="NAN53" s="26"/>
      <c r="NAO53" s="26"/>
      <c r="NAP53" s="26"/>
      <c r="NAQ53" s="26"/>
      <c r="NAR53" s="26"/>
      <c r="NAS53" s="26"/>
      <c r="NAT53" s="26"/>
      <c r="NAU53" s="26"/>
      <c r="NAV53" s="26"/>
      <c r="NAW53" s="26"/>
      <c r="NAX53" s="26"/>
      <c r="NAY53" s="26"/>
      <c r="NAZ53" s="26"/>
      <c r="NBA53" s="26"/>
      <c r="NBB53" s="26"/>
      <c r="NBC53" s="26"/>
      <c r="NBD53" s="26"/>
      <c r="NBE53" s="26"/>
      <c r="NBF53" s="26"/>
      <c r="NBG53" s="26"/>
      <c r="NBH53" s="26"/>
      <c r="NBI53" s="26"/>
      <c r="NBJ53" s="26"/>
      <c r="NBK53" s="26"/>
      <c r="NBL53" s="26"/>
      <c r="NBM53" s="26"/>
      <c r="NBN53" s="26"/>
      <c r="NBO53" s="26"/>
      <c r="NBP53" s="26"/>
      <c r="NBQ53" s="26"/>
      <c r="NBR53" s="26"/>
      <c r="NBS53" s="26"/>
      <c r="NBT53" s="26"/>
      <c r="NBU53" s="26"/>
      <c r="NBV53" s="26"/>
      <c r="NBW53" s="26"/>
      <c r="NBX53" s="26"/>
      <c r="NBY53" s="26"/>
      <c r="NBZ53" s="26"/>
      <c r="NCA53" s="26"/>
      <c r="NCB53" s="26"/>
      <c r="NCC53" s="26"/>
      <c r="NCD53" s="26"/>
      <c r="NCE53" s="26"/>
      <c r="NCF53" s="26"/>
      <c r="NCG53" s="26"/>
      <c r="NCH53" s="26"/>
      <c r="NCI53" s="26"/>
      <c r="NCJ53" s="26"/>
      <c r="NCK53" s="26"/>
      <c r="NCL53" s="26"/>
      <c r="NCM53" s="26"/>
      <c r="NCN53" s="26"/>
      <c r="NCO53" s="26"/>
      <c r="NCP53" s="26"/>
      <c r="NCQ53" s="26"/>
      <c r="NCR53" s="26"/>
      <c r="NCS53" s="26"/>
      <c r="NCT53" s="26"/>
      <c r="NCU53" s="26"/>
      <c r="NCV53" s="26"/>
      <c r="NCW53" s="26"/>
      <c r="NCX53" s="26"/>
      <c r="NCY53" s="26"/>
      <c r="NCZ53" s="26"/>
      <c r="NDA53" s="26"/>
      <c r="NDB53" s="26"/>
      <c r="NDC53" s="26"/>
      <c r="NDD53" s="26"/>
      <c r="NDE53" s="26"/>
      <c r="NDF53" s="26"/>
      <c r="NDG53" s="26"/>
      <c r="NDH53" s="26"/>
      <c r="NDI53" s="26"/>
      <c r="NDJ53" s="26"/>
      <c r="NDK53" s="26"/>
      <c r="NDL53" s="26"/>
      <c r="NDM53" s="26"/>
      <c r="NDN53" s="26"/>
      <c r="NDO53" s="26"/>
      <c r="NDP53" s="26"/>
      <c r="NDQ53" s="26"/>
      <c r="NDR53" s="26"/>
      <c r="NDS53" s="26"/>
      <c r="NDT53" s="26"/>
      <c r="NDU53" s="26"/>
      <c r="NDV53" s="26"/>
      <c r="NDW53" s="26"/>
      <c r="NDX53" s="26"/>
      <c r="NDY53" s="26"/>
      <c r="NDZ53" s="26"/>
      <c r="NEA53" s="26"/>
      <c r="NEB53" s="26"/>
      <c r="NEC53" s="26"/>
      <c r="NED53" s="26"/>
      <c r="NEE53" s="26"/>
      <c r="NEF53" s="26"/>
      <c r="NEG53" s="26"/>
      <c r="NEH53" s="26"/>
      <c r="NEI53" s="26"/>
      <c r="NEJ53" s="26"/>
      <c r="NEK53" s="26"/>
      <c r="NEL53" s="26"/>
      <c r="NEM53" s="26"/>
      <c r="NEN53" s="26"/>
      <c r="NEO53" s="26"/>
      <c r="NEP53" s="26"/>
      <c r="NEQ53" s="26"/>
      <c r="NER53" s="26"/>
      <c r="NES53" s="26"/>
      <c r="NET53" s="26"/>
      <c r="NEU53" s="26"/>
      <c r="NEV53" s="26"/>
      <c r="NEW53" s="26"/>
      <c r="NEX53" s="26"/>
      <c r="NEY53" s="26"/>
      <c r="NEZ53" s="26"/>
      <c r="NFA53" s="26"/>
      <c r="NFB53" s="26"/>
      <c r="NFC53" s="26"/>
      <c r="NFD53" s="26"/>
      <c r="NFE53" s="26"/>
      <c r="NFF53" s="26"/>
      <c r="NFG53" s="26"/>
      <c r="NFH53" s="26"/>
      <c r="NFI53" s="26"/>
      <c r="NFJ53" s="26"/>
      <c r="NFK53" s="26"/>
      <c r="NFL53" s="26"/>
      <c r="NFM53" s="26"/>
      <c r="NFN53" s="26"/>
      <c r="NFO53" s="26"/>
      <c r="NFP53" s="26"/>
      <c r="NFQ53" s="26"/>
      <c r="NFR53" s="26"/>
      <c r="NFS53" s="26"/>
      <c r="NFT53" s="26"/>
      <c r="NFU53" s="26"/>
      <c r="NFV53" s="26"/>
      <c r="NFW53" s="26"/>
      <c r="NFX53" s="26"/>
      <c r="NFY53" s="26"/>
      <c r="NFZ53" s="26"/>
      <c r="NGA53" s="26"/>
      <c r="NGB53" s="26"/>
      <c r="NGC53" s="26"/>
      <c r="NGD53" s="26"/>
      <c r="NGE53" s="26"/>
      <c r="NGF53" s="26"/>
      <c r="NGG53" s="26"/>
      <c r="NGH53" s="26"/>
      <c r="NGI53" s="26"/>
      <c r="NGJ53" s="26"/>
      <c r="NGK53" s="26"/>
      <c r="NGL53" s="26"/>
      <c r="NGM53" s="26"/>
      <c r="NGN53" s="26"/>
      <c r="NGO53" s="26"/>
      <c r="NGP53" s="26"/>
      <c r="NGQ53" s="26"/>
      <c r="NGR53" s="26"/>
      <c r="NGS53" s="26"/>
      <c r="NGT53" s="26"/>
      <c r="NGU53" s="26"/>
      <c r="NGV53" s="26"/>
      <c r="NGW53" s="26"/>
      <c r="NGX53" s="26"/>
      <c r="NGY53" s="26"/>
      <c r="NGZ53" s="26"/>
      <c r="NHA53" s="26"/>
      <c r="NHB53" s="26"/>
      <c r="NHC53" s="26"/>
      <c r="NHD53" s="26"/>
      <c r="NHE53" s="26"/>
      <c r="NHF53" s="26"/>
      <c r="NHG53" s="26"/>
      <c r="NHH53" s="26"/>
      <c r="NHI53" s="26"/>
      <c r="NHJ53" s="26"/>
      <c r="NHK53" s="26"/>
      <c r="NHL53" s="26"/>
      <c r="NHM53" s="26"/>
      <c r="NHN53" s="26"/>
      <c r="NHO53" s="26"/>
      <c r="NHP53" s="26"/>
      <c r="NHQ53" s="26"/>
      <c r="NHR53" s="26"/>
      <c r="NHS53" s="26"/>
      <c r="NHT53" s="26"/>
      <c r="NHU53" s="26"/>
      <c r="NHV53" s="26"/>
      <c r="NHW53" s="26"/>
      <c r="NHX53" s="26"/>
      <c r="NHY53" s="26"/>
      <c r="NHZ53" s="26"/>
      <c r="NIA53" s="26"/>
      <c r="NIB53" s="26"/>
      <c r="NIC53" s="26"/>
      <c r="NID53" s="26"/>
      <c r="NIE53" s="26"/>
      <c r="NIF53" s="26"/>
      <c r="NIG53" s="26"/>
      <c r="NIH53" s="26"/>
      <c r="NII53" s="26"/>
      <c r="NIJ53" s="26"/>
      <c r="NIK53" s="26"/>
      <c r="NIL53" s="26"/>
      <c r="NIM53" s="26"/>
      <c r="NIN53" s="26"/>
      <c r="NIO53" s="26"/>
      <c r="NIP53" s="26"/>
      <c r="NIQ53" s="26"/>
      <c r="NIR53" s="26"/>
      <c r="NIS53" s="26"/>
      <c r="NIT53" s="26"/>
      <c r="NIU53" s="26"/>
      <c r="NIV53" s="26"/>
      <c r="NIW53" s="26"/>
      <c r="NIX53" s="26"/>
      <c r="NIY53" s="26"/>
      <c r="NIZ53" s="26"/>
      <c r="NJA53" s="26"/>
      <c r="NJB53" s="26"/>
      <c r="NJC53" s="26"/>
      <c r="NJD53" s="26"/>
      <c r="NJE53" s="26"/>
      <c r="NJF53" s="26"/>
      <c r="NJG53" s="26"/>
      <c r="NJH53" s="26"/>
      <c r="NJI53" s="26"/>
      <c r="NJJ53" s="26"/>
      <c r="NJK53" s="26"/>
      <c r="NJL53" s="26"/>
      <c r="NJM53" s="26"/>
      <c r="NJN53" s="26"/>
      <c r="NJO53" s="26"/>
      <c r="NJP53" s="26"/>
      <c r="NJQ53" s="26"/>
      <c r="NJR53" s="26"/>
      <c r="NJS53" s="26"/>
      <c r="NJT53" s="26"/>
      <c r="NJU53" s="26"/>
      <c r="NJV53" s="26"/>
      <c r="NJW53" s="26"/>
      <c r="NJX53" s="26"/>
      <c r="NJY53" s="26"/>
      <c r="NJZ53" s="26"/>
      <c r="NKA53" s="26"/>
      <c r="NKB53" s="26"/>
      <c r="NKC53" s="26"/>
      <c r="NKD53" s="26"/>
      <c r="NKE53" s="26"/>
      <c r="NKF53" s="26"/>
      <c r="NKG53" s="26"/>
      <c r="NKH53" s="26"/>
      <c r="NKI53" s="26"/>
      <c r="NKJ53" s="26"/>
      <c r="NKK53" s="26"/>
      <c r="NKL53" s="26"/>
      <c r="NKM53" s="26"/>
      <c r="NKN53" s="26"/>
      <c r="NKO53" s="26"/>
      <c r="NKP53" s="26"/>
      <c r="NKQ53" s="26"/>
      <c r="NKR53" s="26"/>
      <c r="NKS53" s="26"/>
      <c r="NKT53" s="26"/>
      <c r="NKU53" s="26"/>
      <c r="NKV53" s="26"/>
      <c r="NKW53" s="26"/>
      <c r="NKX53" s="26"/>
      <c r="NKY53" s="26"/>
      <c r="NKZ53" s="26"/>
      <c r="NLA53" s="26"/>
      <c r="NLB53" s="26"/>
      <c r="NLC53" s="26"/>
      <c r="NLD53" s="26"/>
      <c r="NLE53" s="26"/>
      <c r="NLF53" s="26"/>
      <c r="NLG53" s="26"/>
      <c r="NLH53" s="26"/>
      <c r="NLI53" s="26"/>
      <c r="NLJ53" s="26"/>
      <c r="NLK53" s="26"/>
      <c r="NLL53" s="26"/>
      <c r="NLM53" s="26"/>
      <c r="NLN53" s="26"/>
      <c r="NLO53" s="26"/>
      <c r="NLP53" s="26"/>
      <c r="NLQ53" s="26"/>
      <c r="NLR53" s="26"/>
      <c r="NLS53" s="26"/>
      <c r="NLT53" s="26"/>
      <c r="NLU53" s="26"/>
      <c r="NLV53" s="26"/>
      <c r="NLW53" s="26"/>
      <c r="NLX53" s="26"/>
      <c r="NLY53" s="26"/>
      <c r="NLZ53" s="26"/>
      <c r="NMA53" s="26"/>
      <c r="NMB53" s="26"/>
      <c r="NMC53" s="26"/>
      <c r="NMD53" s="26"/>
      <c r="NME53" s="26"/>
      <c r="NMF53" s="26"/>
      <c r="NMG53" s="26"/>
      <c r="NMH53" s="26"/>
      <c r="NMI53" s="26"/>
      <c r="NMJ53" s="26"/>
      <c r="NMK53" s="26"/>
      <c r="NML53" s="26"/>
      <c r="NMM53" s="26"/>
      <c r="NMN53" s="26"/>
      <c r="NMO53" s="26"/>
      <c r="NMP53" s="26"/>
      <c r="NMQ53" s="26"/>
      <c r="NMR53" s="26"/>
      <c r="NMS53" s="26"/>
      <c r="NMT53" s="26"/>
      <c r="NMU53" s="26"/>
      <c r="NMV53" s="26"/>
      <c r="NMW53" s="26"/>
      <c r="NMX53" s="26"/>
      <c r="NMY53" s="26"/>
      <c r="NMZ53" s="26"/>
      <c r="NNA53" s="26"/>
      <c r="NNB53" s="26"/>
      <c r="NNC53" s="26"/>
      <c r="NND53" s="26"/>
      <c r="NNE53" s="26"/>
      <c r="NNF53" s="26"/>
      <c r="NNG53" s="26"/>
      <c r="NNH53" s="26"/>
      <c r="NNI53" s="26"/>
      <c r="NNJ53" s="26"/>
      <c r="NNK53" s="26"/>
      <c r="NNL53" s="26"/>
      <c r="NNM53" s="26"/>
      <c r="NNN53" s="26"/>
      <c r="NNO53" s="26"/>
      <c r="NNP53" s="26"/>
      <c r="NNQ53" s="26"/>
      <c r="NNR53" s="26"/>
      <c r="NNS53" s="26"/>
      <c r="NNT53" s="26"/>
      <c r="NNU53" s="26"/>
      <c r="NNV53" s="26"/>
      <c r="NNW53" s="26"/>
      <c r="NNX53" s="26"/>
      <c r="NNY53" s="26"/>
      <c r="NNZ53" s="26"/>
      <c r="NOA53" s="26"/>
      <c r="NOB53" s="26"/>
      <c r="NOC53" s="26"/>
      <c r="NOD53" s="26"/>
      <c r="NOE53" s="26"/>
      <c r="NOF53" s="26"/>
      <c r="NOG53" s="26"/>
      <c r="NOH53" s="26"/>
      <c r="NOI53" s="26"/>
      <c r="NOJ53" s="26"/>
      <c r="NOK53" s="26"/>
      <c r="NOL53" s="26"/>
      <c r="NOM53" s="26"/>
      <c r="NON53" s="26"/>
      <c r="NOO53" s="26"/>
      <c r="NOP53" s="26"/>
      <c r="NOQ53" s="26"/>
      <c r="NOR53" s="26"/>
      <c r="NOS53" s="26"/>
      <c r="NOT53" s="26"/>
      <c r="NOU53" s="26"/>
      <c r="NOV53" s="26"/>
      <c r="NOW53" s="26"/>
      <c r="NOX53" s="26"/>
      <c r="NOY53" s="26"/>
      <c r="NOZ53" s="26"/>
      <c r="NPA53" s="26"/>
      <c r="NPB53" s="26"/>
      <c r="NPC53" s="26"/>
      <c r="NPD53" s="26"/>
      <c r="NPE53" s="26"/>
      <c r="NPF53" s="26"/>
      <c r="NPG53" s="26"/>
      <c r="NPH53" s="26"/>
      <c r="NPI53" s="26"/>
      <c r="NPJ53" s="26"/>
      <c r="NPK53" s="26"/>
      <c r="NPL53" s="26"/>
      <c r="NPM53" s="26"/>
      <c r="NPN53" s="26"/>
      <c r="NPO53" s="26"/>
      <c r="NPP53" s="26"/>
      <c r="NPQ53" s="26"/>
      <c r="NPR53" s="26"/>
      <c r="NPS53" s="26"/>
      <c r="NPT53" s="26"/>
      <c r="NPU53" s="26"/>
      <c r="NPV53" s="26"/>
      <c r="NPW53" s="26"/>
      <c r="NPX53" s="26"/>
      <c r="NPY53" s="26"/>
      <c r="NPZ53" s="26"/>
      <c r="NQA53" s="26"/>
      <c r="NQB53" s="26"/>
      <c r="NQC53" s="26"/>
      <c r="NQD53" s="26"/>
      <c r="NQE53" s="26"/>
      <c r="NQF53" s="26"/>
      <c r="NQG53" s="26"/>
      <c r="NQH53" s="26"/>
      <c r="NQI53" s="26"/>
      <c r="NQJ53" s="26"/>
      <c r="NQK53" s="26"/>
      <c r="NQL53" s="26"/>
      <c r="NQM53" s="26"/>
      <c r="NQN53" s="26"/>
      <c r="NQO53" s="26"/>
      <c r="NQP53" s="26"/>
      <c r="NQQ53" s="26"/>
      <c r="NQR53" s="26"/>
      <c r="NQS53" s="26"/>
      <c r="NQT53" s="26"/>
      <c r="NQU53" s="26"/>
      <c r="NQV53" s="26"/>
      <c r="NQW53" s="26"/>
      <c r="NQX53" s="26"/>
      <c r="NQY53" s="26"/>
      <c r="NQZ53" s="26"/>
      <c r="NRA53" s="26"/>
      <c r="NRB53" s="26"/>
      <c r="NRC53" s="26"/>
      <c r="NRD53" s="26"/>
      <c r="NRE53" s="26"/>
      <c r="NRF53" s="26"/>
      <c r="NRG53" s="26"/>
      <c r="NRH53" s="26"/>
      <c r="NRI53" s="26"/>
      <c r="NRJ53" s="26"/>
      <c r="NRK53" s="26"/>
      <c r="NRL53" s="26"/>
      <c r="NRM53" s="26"/>
      <c r="NRN53" s="26"/>
      <c r="NRO53" s="26"/>
      <c r="NRP53" s="26"/>
      <c r="NRQ53" s="26"/>
      <c r="NRR53" s="26"/>
      <c r="NRS53" s="26"/>
      <c r="NRT53" s="26"/>
      <c r="NRU53" s="26"/>
      <c r="NRV53" s="26"/>
      <c r="NRW53" s="26"/>
      <c r="NRX53" s="26"/>
      <c r="NRY53" s="26"/>
      <c r="NRZ53" s="26"/>
      <c r="NSA53" s="26"/>
      <c r="NSB53" s="26"/>
      <c r="NSC53" s="26"/>
      <c r="NSD53" s="26"/>
      <c r="NSE53" s="26"/>
      <c r="NSF53" s="26"/>
      <c r="NSG53" s="26"/>
      <c r="NSH53" s="26"/>
      <c r="NSI53" s="26"/>
      <c r="NSJ53" s="26"/>
      <c r="NSK53" s="26"/>
      <c r="NSL53" s="26"/>
      <c r="NSM53" s="26"/>
      <c r="NSN53" s="26"/>
      <c r="NSO53" s="26"/>
      <c r="NSP53" s="26"/>
      <c r="NSQ53" s="26"/>
      <c r="NSR53" s="26"/>
      <c r="NSS53" s="26"/>
      <c r="NST53" s="26"/>
      <c r="NSU53" s="26"/>
      <c r="NSV53" s="26"/>
      <c r="NSW53" s="26"/>
      <c r="NSX53" s="26"/>
      <c r="NSY53" s="26"/>
      <c r="NSZ53" s="26"/>
      <c r="NTA53" s="26"/>
      <c r="NTB53" s="26"/>
      <c r="NTC53" s="26"/>
      <c r="NTD53" s="26"/>
      <c r="NTE53" s="26"/>
      <c r="NTF53" s="26"/>
      <c r="NTG53" s="26"/>
      <c r="NTH53" s="26"/>
      <c r="NTI53" s="26"/>
      <c r="NTJ53" s="26"/>
      <c r="NTK53" s="26"/>
      <c r="NTL53" s="26"/>
      <c r="NTM53" s="26"/>
      <c r="NTN53" s="26"/>
      <c r="NTO53" s="26"/>
      <c r="NTP53" s="26"/>
      <c r="NTQ53" s="26"/>
      <c r="NTR53" s="26"/>
      <c r="NTS53" s="26"/>
      <c r="NTT53" s="26"/>
      <c r="NTU53" s="26"/>
      <c r="NTV53" s="26"/>
      <c r="NTW53" s="26"/>
      <c r="NTX53" s="26"/>
      <c r="NTY53" s="26"/>
      <c r="NTZ53" s="26"/>
      <c r="NUA53" s="26"/>
      <c r="NUB53" s="26"/>
      <c r="NUC53" s="26"/>
      <c r="NUD53" s="26"/>
      <c r="NUE53" s="26"/>
      <c r="NUF53" s="26"/>
      <c r="NUG53" s="26"/>
      <c r="NUH53" s="26"/>
      <c r="NUI53" s="26"/>
      <c r="NUJ53" s="26"/>
      <c r="NUK53" s="26"/>
      <c r="NUL53" s="26"/>
      <c r="NUM53" s="26"/>
      <c r="NUN53" s="26"/>
      <c r="NUO53" s="26"/>
      <c r="NUP53" s="26"/>
      <c r="NUQ53" s="26"/>
      <c r="NUR53" s="26"/>
      <c r="NUS53" s="26"/>
      <c r="NUT53" s="26"/>
      <c r="NUU53" s="26"/>
      <c r="NUV53" s="26"/>
      <c r="NUW53" s="26"/>
      <c r="NUX53" s="26"/>
      <c r="NUY53" s="26"/>
      <c r="NUZ53" s="26"/>
      <c r="NVA53" s="26"/>
      <c r="NVB53" s="26"/>
      <c r="NVC53" s="26"/>
      <c r="NVD53" s="26"/>
      <c r="NVE53" s="26"/>
      <c r="NVF53" s="26"/>
      <c r="NVG53" s="26"/>
      <c r="NVH53" s="26"/>
      <c r="NVI53" s="26"/>
      <c r="NVJ53" s="26"/>
      <c r="NVK53" s="26"/>
      <c r="NVL53" s="26"/>
      <c r="NVM53" s="26"/>
      <c r="NVN53" s="26"/>
      <c r="NVO53" s="26"/>
      <c r="NVP53" s="26"/>
      <c r="NVQ53" s="26"/>
      <c r="NVR53" s="26"/>
      <c r="NVS53" s="26"/>
      <c r="NVT53" s="26"/>
      <c r="NVU53" s="26"/>
      <c r="NVV53" s="26"/>
      <c r="NVW53" s="26"/>
      <c r="NVX53" s="26"/>
      <c r="NVY53" s="26"/>
      <c r="NVZ53" s="26"/>
      <c r="NWA53" s="26"/>
      <c r="NWB53" s="26"/>
      <c r="NWC53" s="26"/>
      <c r="NWD53" s="26"/>
      <c r="NWE53" s="26"/>
      <c r="NWF53" s="26"/>
      <c r="NWG53" s="26"/>
      <c r="NWH53" s="26"/>
      <c r="NWI53" s="26"/>
      <c r="NWJ53" s="26"/>
      <c r="NWK53" s="26"/>
      <c r="NWL53" s="26"/>
      <c r="NWM53" s="26"/>
      <c r="NWN53" s="26"/>
      <c r="NWO53" s="26"/>
      <c r="NWP53" s="26"/>
      <c r="NWQ53" s="26"/>
      <c r="NWR53" s="26"/>
      <c r="NWS53" s="26"/>
      <c r="NWT53" s="26"/>
      <c r="NWU53" s="26"/>
      <c r="NWV53" s="26"/>
      <c r="NWW53" s="26"/>
      <c r="NWX53" s="26"/>
      <c r="NWY53" s="26"/>
      <c r="NWZ53" s="26"/>
      <c r="NXA53" s="26"/>
      <c r="NXB53" s="26"/>
      <c r="NXC53" s="26"/>
      <c r="NXD53" s="26"/>
      <c r="NXE53" s="26"/>
      <c r="NXF53" s="26"/>
      <c r="NXG53" s="26"/>
      <c r="NXH53" s="26"/>
      <c r="NXI53" s="26"/>
      <c r="NXJ53" s="26"/>
      <c r="NXK53" s="26"/>
      <c r="NXL53" s="26"/>
      <c r="NXM53" s="26"/>
      <c r="NXN53" s="26"/>
      <c r="NXO53" s="26"/>
      <c r="NXP53" s="26"/>
      <c r="NXQ53" s="26"/>
      <c r="NXR53" s="26"/>
      <c r="NXS53" s="26"/>
      <c r="NXT53" s="26"/>
      <c r="NXU53" s="26"/>
      <c r="NXV53" s="26"/>
      <c r="NXW53" s="26"/>
      <c r="NXX53" s="26"/>
      <c r="NXY53" s="26"/>
      <c r="NXZ53" s="26"/>
      <c r="NYA53" s="26"/>
      <c r="NYB53" s="26"/>
      <c r="NYC53" s="26"/>
      <c r="NYD53" s="26"/>
      <c r="NYE53" s="26"/>
      <c r="NYF53" s="26"/>
      <c r="NYG53" s="26"/>
      <c r="NYH53" s="26"/>
      <c r="NYI53" s="26"/>
      <c r="NYJ53" s="26"/>
      <c r="NYK53" s="26"/>
      <c r="NYL53" s="26"/>
      <c r="NYM53" s="26"/>
      <c r="NYN53" s="26"/>
      <c r="NYO53" s="26"/>
      <c r="NYP53" s="26"/>
      <c r="NYQ53" s="26"/>
      <c r="NYR53" s="26"/>
      <c r="NYS53" s="26"/>
      <c r="NYT53" s="26"/>
      <c r="NYU53" s="26"/>
      <c r="NYV53" s="26"/>
      <c r="NYW53" s="26"/>
      <c r="NYX53" s="26"/>
      <c r="NYY53" s="26"/>
      <c r="NYZ53" s="26"/>
      <c r="NZA53" s="26"/>
      <c r="NZB53" s="26"/>
      <c r="NZC53" s="26"/>
      <c r="NZD53" s="26"/>
      <c r="NZE53" s="26"/>
      <c r="NZF53" s="26"/>
      <c r="NZG53" s="26"/>
      <c r="NZH53" s="26"/>
      <c r="NZI53" s="26"/>
      <c r="NZJ53" s="26"/>
      <c r="NZK53" s="26"/>
      <c r="NZL53" s="26"/>
      <c r="NZM53" s="26"/>
      <c r="NZN53" s="26"/>
      <c r="NZO53" s="26"/>
      <c r="NZP53" s="26"/>
      <c r="NZQ53" s="26"/>
      <c r="NZR53" s="26"/>
      <c r="NZS53" s="26"/>
      <c r="NZT53" s="26"/>
      <c r="NZU53" s="26"/>
      <c r="NZV53" s="26"/>
      <c r="NZW53" s="26"/>
      <c r="NZX53" s="26"/>
      <c r="NZY53" s="26"/>
      <c r="NZZ53" s="26"/>
      <c r="OAA53" s="26"/>
      <c r="OAB53" s="26"/>
      <c r="OAC53" s="26"/>
      <c r="OAD53" s="26"/>
      <c r="OAE53" s="26"/>
      <c r="OAF53" s="26"/>
      <c r="OAG53" s="26"/>
      <c r="OAH53" s="26"/>
      <c r="OAI53" s="26"/>
      <c r="OAJ53" s="26"/>
      <c r="OAK53" s="26"/>
      <c r="OAL53" s="26"/>
      <c r="OAM53" s="26"/>
      <c r="OAN53" s="26"/>
      <c r="OAO53" s="26"/>
      <c r="OAP53" s="26"/>
      <c r="OAQ53" s="26"/>
      <c r="OAR53" s="26"/>
      <c r="OAS53" s="26"/>
      <c r="OAT53" s="26"/>
      <c r="OAU53" s="26"/>
      <c r="OAV53" s="26"/>
      <c r="OAW53" s="26"/>
      <c r="OAX53" s="26"/>
      <c r="OAY53" s="26"/>
      <c r="OAZ53" s="26"/>
      <c r="OBA53" s="26"/>
      <c r="OBB53" s="26"/>
      <c r="OBC53" s="26"/>
      <c r="OBD53" s="26"/>
      <c r="OBE53" s="26"/>
      <c r="OBF53" s="26"/>
      <c r="OBG53" s="26"/>
      <c r="OBH53" s="26"/>
      <c r="OBI53" s="26"/>
      <c r="OBJ53" s="26"/>
      <c r="OBK53" s="26"/>
      <c r="OBL53" s="26"/>
      <c r="OBM53" s="26"/>
      <c r="OBN53" s="26"/>
      <c r="OBO53" s="26"/>
      <c r="OBP53" s="26"/>
      <c r="OBQ53" s="26"/>
      <c r="OBR53" s="26"/>
      <c r="OBS53" s="26"/>
      <c r="OBT53" s="26"/>
      <c r="OBU53" s="26"/>
      <c r="OBV53" s="26"/>
      <c r="OBW53" s="26"/>
      <c r="OBX53" s="26"/>
      <c r="OBY53" s="26"/>
      <c r="OBZ53" s="26"/>
      <c r="OCA53" s="26"/>
      <c r="OCB53" s="26"/>
      <c r="OCC53" s="26"/>
      <c r="OCD53" s="26"/>
      <c r="OCE53" s="26"/>
      <c r="OCF53" s="26"/>
      <c r="OCG53" s="26"/>
      <c r="OCH53" s="26"/>
      <c r="OCI53" s="26"/>
      <c r="OCJ53" s="26"/>
      <c r="OCK53" s="26"/>
      <c r="OCL53" s="26"/>
      <c r="OCM53" s="26"/>
      <c r="OCN53" s="26"/>
      <c r="OCO53" s="26"/>
      <c r="OCP53" s="26"/>
      <c r="OCQ53" s="26"/>
      <c r="OCR53" s="26"/>
      <c r="OCS53" s="26"/>
      <c r="OCT53" s="26"/>
      <c r="OCU53" s="26"/>
      <c r="OCV53" s="26"/>
      <c r="OCW53" s="26"/>
      <c r="OCX53" s="26"/>
      <c r="OCY53" s="26"/>
      <c r="OCZ53" s="26"/>
      <c r="ODA53" s="26"/>
      <c r="ODB53" s="26"/>
      <c r="ODC53" s="26"/>
      <c r="ODD53" s="26"/>
      <c r="ODE53" s="26"/>
      <c r="ODF53" s="26"/>
      <c r="ODG53" s="26"/>
      <c r="ODH53" s="26"/>
      <c r="ODI53" s="26"/>
      <c r="ODJ53" s="26"/>
      <c r="ODK53" s="26"/>
      <c r="ODL53" s="26"/>
      <c r="ODM53" s="26"/>
      <c r="ODN53" s="26"/>
      <c r="ODO53" s="26"/>
      <c r="ODP53" s="26"/>
      <c r="ODQ53" s="26"/>
      <c r="ODR53" s="26"/>
      <c r="ODS53" s="26"/>
      <c r="ODT53" s="26"/>
      <c r="ODU53" s="26"/>
      <c r="ODV53" s="26"/>
      <c r="ODW53" s="26"/>
      <c r="ODX53" s="26"/>
      <c r="ODY53" s="26"/>
      <c r="ODZ53" s="26"/>
      <c r="OEA53" s="26"/>
      <c r="OEB53" s="26"/>
      <c r="OEC53" s="26"/>
      <c r="OED53" s="26"/>
      <c r="OEE53" s="26"/>
      <c r="OEF53" s="26"/>
      <c r="OEG53" s="26"/>
      <c r="OEH53" s="26"/>
      <c r="OEI53" s="26"/>
      <c r="OEJ53" s="26"/>
      <c r="OEK53" s="26"/>
      <c r="OEL53" s="26"/>
      <c r="OEM53" s="26"/>
      <c r="OEN53" s="26"/>
      <c r="OEO53" s="26"/>
      <c r="OEP53" s="26"/>
      <c r="OEQ53" s="26"/>
      <c r="OER53" s="26"/>
      <c r="OES53" s="26"/>
      <c r="OET53" s="26"/>
      <c r="OEU53" s="26"/>
      <c r="OEV53" s="26"/>
      <c r="OEW53" s="26"/>
      <c r="OEX53" s="26"/>
      <c r="OEY53" s="26"/>
      <c r="OEZ53" s="26"/>
      <c r="OFA53" s="26"/>
      <c r="OFB53" s="26"/>
      <c r="OFC53" s="26"/>
      <c r="OFD53" s="26"/>
      <c r="OFE53" s="26"/>
      <c r="OFF53" s="26"/>
      <c r="OFG53" s="26"/>
      <c r="OFH53" s="26"/>
      <c r="OFI53" s="26"/>
      <c r="OFJ53" s="26"/>
      <c r="OFK53" s="26"/>
      <c r="OFL53" s="26"/>
      <c r="OFM53" s="26"/>
      <c r="OFN53" s="26"/>
      <c r="OFO53" s="26"/>
      <c r="OFP53" s="26"/>
      <c r="OFQ53" s="26"/>
      <c r="OFR53" s="26"/>
      <c r="OFS53" s="26"/>
      <c r="OFT53" s="26"/>
      <c r="OFU53" s="26"/>
      <c r="OFV53" s="26"/>
      <c r="OFW53" s="26"/>
      <c r="OFX53" s="26"/>
      <c r="OFY53" s="26"/>
      <c r="OFZ53" s="26"/>
      <c r="OGA53" s="26"/>
      <c r="OGB53" s="26"/>
      <c r="OGC53" s="26"/>
      <c r="OGD53" s="26"/>
      <c r="OGE53" s="26"/>
      <c r="OGF53" s="26"/>
      <c r="OGG53" s="26"/>
      <c r="OGH53" s="26"/>
      <c r="OGI53" s="26"/>
      <c r="OGJ53" s="26"/>
      <c r="OGK53" s="26"/>
      <c r="OGL53" s="26"/>
      <c r="OGM53" s="26"/>
      <c r="OGN53" s="26"/>
      <c r="OGO53" s="26"/>
      <c r="OGP53" s="26"/>
      <c r="OGQ53" s="26"/>
      <c r="OGR53" s="26"/>
      <c r="OGS53" s="26"/>
      <c r="OGT53" s="26"/>
      <c r="OGU53" s="26"/>
      <c r="OGV53" s="26"/>
      <c r="OGW53" s="26"/>
      <c r="OGX53" s="26"/>
      <c r="OGY53" s="26"/>
      <c r="OGZ53" s="26"/>
      <c r="OHA53" s="26"/>
      <c r="OHB53" s="26"/>
      <c r="OHC53" s="26"/>
      <c r="OHD53" s="26"/>
      <c r="OHE53" s="26"/>
      <c r="OHF53" s="26"/>
      <c r="OHG53" s="26"/>
      <c r="OHH53" s="26"/>
      <c r="OHI53" s="26"/>
      <c r="OHJ53" s="26"/>
      <c r="OHK53" s="26"/>
      <c r="OHL53" s="26"/>
      <c r="OHM53" s="26"/>
      <c r="OHN53" s="26"/>
      <c r="OHO53" s="26"/>
      <c r="OHP53" s="26"/>
      <c r="OHQ53" s="26"/>
      <c r="OHR53" s="26"/>
      <c r="OHS53" s="26"/>
      <c r="OHT53" s="26"/>
      <c r="OHU53" s="26"/>
      <c r="OHV53" s="26"/>
      <c r="OHW53" s="26"/>
      <c r="OHX53" s="26"/>
      <c r="OHY53" s="26"/>
      <c r="OHZ53" s="26"/>
      <c r="OIA53" s="26"/>
      <c r="OIB53" s="26"/>
      <c r="OIC53" s="26"/>
      <c r="OID53" s="26"/>
      <c r="OIE53" s="26"/>
      <c r="OIF53" s="26"/>
      <c r="OIG53" s="26"/>
      <c r="OIH53" s="26"/>
      <c r="OII53" s="26"/>
      <c r="OIJ53" s="26"/>
      <c r="OIK53" s="26"/>
      <c r="OIL53" s="26"/>
      <c r="OIM53" s="26"/>
      <c r="OIN53" s="26"/>
      <c r="OIO53" s="26"/>
      <c r="OIP53" s="26"/>
      <c r="OIQ53" s="26"/>
      <c r="OIR53" s="26"/>
      <c r="OIS53" s="26"/>
      <c r="OIT53" s="26"/>
      <c r="OIU53" s="26"/>
      <c r="OIV53" s="26"/>
      <c r="OIW53" s="26"/>
      <c r="OIX53" s="26"/>
      <c r="OIY53" s="26"/>
      <c r="OIZ53" s="26"/>
      <c r="OJA53" s="26"/>
      <c r="OJB53" s="26"/>
      <c r="OJC53" s="26"/>
      <c r="OJD53" s="26"/>
      <c r="OJE53" s="26"/>
      <c r="OJF53" s="26"/>
      <c r="OJG53" s="26"/>
      <c r="OJH53" s="26"/>
      <c r="OJI53" s="26"/>
      <c r="OJJ53" s="26"/>
      <c r="OJK53" s="26"/>
      <c r="OJL53" s="26"/>
      <c r="OJM53" s="26"/>
      <c r="OJN53" s="26"/>
      <c r="OJO53" s="26"/>
      <c r="OJP53" s="26"/>
      <c r="OJQ53" s="26"/>
      <c r="OJR53" s="26"/>
      <c r="OJS53" s="26"/>
      <c r="OJT53" s="26"/>
      <c r="OJU53" s="26"/>
      <c r="OJV53" s="26"/>
      <c r="OJW53" s="26"/>
      <c r="OJX53" s="26"/>
      <c r="OJY53" s="26"/>
      <c r="OJZ53" s="26"/>
      <c r="OKA53" s="26"/>
      <c r="OKB53" s="26"/>
      <c r="OKC53" s="26"/>
      <c r="OKD53" s="26"/>
      <c r="OKE53" s="26"/>
      <c r="OKF53" s="26"/>
      <c r="OKG53" s="26"/>
      <c r="OKH53" s="26"/>
      <c r="OKI53" s="26"/>
      <c r="OKJ53" s="26"/>
      <c r="OKK53" s="26"/>
      <c r="OKL53" s="26"/>
      <c r="OKM53" s="26"/>
      <c r="OKN53" s="26"/>
      <c r="OKO53" s="26"/>
      <c r="OKP53" s="26"/>
      <c r="OKQ53" s="26"/>
      <c r="OKR53" s="26"/>
      <c r="OKS53" s="26"/>
      <c r="OKT53" s="26"/>
      <c r="OKU53" s="26"/>
      <c r="OKV53" s="26"/>
      <c r="OKW53" s="26"/>
      <c r="OKX53" s="26"/>
      <c r="OKY53" s="26"/>
      <c r="OKZ53" s="26"/>
      <c r="OLA53" s="26"/>
      <c r="OLB53" s="26"/>
      <c r="OLC53" s="26"/>
      <c r="OLD53" s="26"/>
      <c r="OLE53" s="26"/>
      <c r="OLF53" s="26"/>
      <c r="OLG53" s="26"/>
      <c r="OLH53" s="26"/>
      <c r="OLI53" s="26"/>
      <c r="OLJ53" s="26"/>
      <c r="OLK53" s="26"/>
      <c r="OLL53" s="26"/>
      <c r="OLM53" s="26"/>
      <c r="OLN53" s="26"/>
      <c r="OLO53" s="26"/>
      <c r="OLP53" s="26"/>
      <c r="OLQ53" s="26"/>
      <c r="OLR53" s="26"/>
      <c r="OLS53" s="26"/>
      <c r="OLT53" s="26"/>
      <c r="OLU53" s="26"/>
      <c r="OLV53" s="26"/>
      <c r="OLW53" s="26"/>
      <c r="OLX53" s="26"/>
      <c r="OLY53" s="26"/>
      <c r="OLZ53" s="26"/>
      <c r="OMA53" s="26"/>
      <c r="OMB53" s="26"/>
      <c r="OMC53" s="26"/>
      <c r="OMD53" s="26"/>
      <c r="OME53" s="26"/>
      <c r="OMF53" s="26"/>
      <c r="OMG53" s="26"/>
      <c r="OMH53" s="26"/>
      <c r="OMI53" s="26"/>
      <c r="OMJ53" s="26"/>
      <c r="OMK53" s="26"/>
      <c r="OML53" s="26"/>
      <c r="OMM53" s="26"/>
      <c r="OMN53" s="26"/>
      <c r="OMO53" s="26"/>
      <c r="OMP53" s="26"/>
      <c r="OMQ53" s="26"/>
      <c r="OMR53" s="26"/>
      <c r="OMS53" s="26"/>
      <c r="OMT53" s="26"/>
      <c r="OMU53" s="26"/>
      <c r="OMV53" s="26"/>
      <c r="OMW53" s="26"/>
      <c r="OMX53" s="26"/>
      <c r="OMY53" s="26"/>
      <c r="OMZ53" s="26"/>
      <c r="ONA53" s="26"/>
      <c r="ONB53" s="26"/>
      <c r="ONC53" s="26"/>
      <c r="OND53" s="26"/>
      <c r="ONE53" s="26"/>
      <c r="ONF53" s="26"/>
      <c r="ONG53" s="26"/>
      <c r="ONH53" s="26"/>
      <c r="ONI53" s="26"/>
      <c r="ONJ53" s="26"/>
      <c r="ONK53" s="26"/>
      <c r="ONL53" s="26"/>
      <c r="ONM53" s="26"/>
      <c r="ONN53" s="26"/>
      <c r="ONO53" s="26"/>
      <c r="ONP53" s="26"/>
      <c r="ONQ53" s="26"/>
      <c r="ONR53" s="26"/>
      <c r="ONS53" s="26"/>
      <c r="ONT53" s="26"/>
      <c r="ONU53" s="26"/>
      <c r="ONV53" s="26"/>
      <c r="ONW53" s="26"/>
      <c r="ONX53" s="26"/>
      <c r="ONY53" s="26"/>
      <c r="ONZ53" s="26"/>
      <c r="OOA53" s="26"/>
      <c r="OOB53" s="26"/>
      <c r="OOC53" s="26"/>
      <c r="OOD53" s="26"/>
      <c r="OOE53" s="26"/>
      <c r="OOF53" s="26"/>
      <c r="OOG53" s="26"/>
      <c r="OOH53" s="26"/>
      <c r="OOI53" s="26"/>
      <c r="OOJ53" s="26"/>
      <c r="OOK53" s="26"/>
      <c r="OOL53" s="26"/>
      <c r="OOM53" s="26"/>
      <c r="OON53" s="26"/>
      <c r="OOO53" s="26"/>
      <c r="OOP53" s="26"/>
      <c r="OOQ53" s="26"/>
      <c r="OOR53" s="26"/>
      <c r="OOS53" s="26"/>
      <c r="OOT53" s="26"/>
      <c r="OOU53" s="26"/>
      <c r="OOV53" s="26"/>
      <c r="OOW53" s="26"/>
      <c r="OOX53" s="26"/>
      <c r="OOY53" s="26"/>
      <c r="OOZ53" s="26"/>
      <c r="OPA53" s="26"/>
      <c r="OPB53" s="26"/>
      <c r="OPC53" s="26"/>
      <c r="OPD53" s="26"/>
      <c r="OPE53" s="26"/>
      <c r="OPF53" s="26"/>
      <c r="OPG53" s="26"/>
      <c r="OPH53" s="26"/>
      <c r="OPI53" s="26"/>
      <c r="OPJ53" s="26"/>
      <c r="OPK53" s="26"/>
      <c r="OPL53" s="26"/>
      <c r="OPM53" s="26"/>
      <c r="OPN53" s="26"/>
      <c r="OPO53" s="26"/>
      <c r="OPP53" s="26"/>
      <c r="OPQ53" s="26"/>
      <c r="OPR53" s="26"/>
      <c r="OPS53" s="26"/>
      <c r="OPT53" s="26"/>
      <c r="OPU53" s="26"/>
      <c r="OPV53" s="26"/>
      <c r="OPW53" s="26"/>
      <c r="OPX53" s="26"/>
      <c r="OPY53" s="26"/>
      <c r="OPZ53" s="26"/>
      <c r="OQA53" s="26"/>
      <c r="OQB53" s="26"/>
      <c r="OQC53" s="26"/>
      <c r="OQD53" s="26"/>
      <c r="OQE53" s="26"/>
      <c r="OQF53" s="26"/>
      <c r="OQG53" s="26"/>
      <c r="OQH53" s="26"/>
      <c r="OQI53" s="26"/>
      <c r="OQJ53" s="26"/>
      <c r="OQK53" s="26"/>
      <c r="OQL53" s="26"/>
      <c r="OQM53" s="26"/>
      <c r="OQN53" s="26"/>
      <c r="OQO53" s="26"/>
      <c r="OQP53" s="26"/>
      <c r="OQQ53" s="26"/>
      <c r="OQR53" s="26"/>
      <c r="OQS53" s="26"/>
      <c r="OQT53" s="26"/>
      <c r="OQU53" s="26"/>
      <c r="OQV53" s="26"/>
      <c r="OQW53" s="26"/>
      <c r="OQX53" s="26"/>
      <c r="OQY53" s="26"/>
      <c r="OQZ53" s="26"/>
      <c r="ORA53" s="26"/>
      <c r="ORB53" s="26"/>
      <c r="ORC53" s="26"/>
      <c r="ORD53" s="26"/>
      <c r="ORE53" s="26"/>
      <c r="ORF53" s="26"/>
      <c r="ORG53" s="26"/>
      <c r="ORH53" s="26"/>
      <c r="ORI53" s="26"/>
      <c r="ORJ53" s="26"/>
      <c r="ORK53" s="26"/>
      <c r="ORL53" s="26"/>
      <c r="ORM53" s="26"/>
      <c r="ORN53" s="26"/>
      <c r="ORO53" s="26"/>
      <c r="ORP53" s="26"/>
      <c r="ORQ53" s="26"/>
      <c r="ORR53" s="26"/>
      <c r="ORS53" s="26"/>
      <c r="ORT53" s="26"/>
      <c r="ORU53" s="26"/>
      <c r="ORV53" s="26"/>
      <c r="ORW53" s="26"/>
      <c r="ORX53" s="26"/>
      <c r="ORY53" s="26"/>
      <c r="ORZ53" s="26"/>
      <c r="OSA53" s="26"/>
      <c r="OSB53" s="26"/>
      <c r="OSC53" s="26"/>
      <c r="OSD53" s="26"/>
      <c r="OSE53" s="26"/>
      <c r="OSF53" s="26"/>
      <c r="OSG53" s="26"/>
      <c r="OSH53" s="26"/>
      <c r="OSI53" s="26"/>
      <c r="OSJ53" s="26"/>
      <c r="OSK53" s="26"/>
      <c r="OSL53" s="26"/>
      <c r="OSM53" s="26"/>
      <c r="OSN53" s="26"/>
      <c r="OSO53" s="26"/>
      <c r="OSP53" s="26"/>
      <c r="OSQ53" s="26"/>
      <c r="OSR53" s="26"/>
      <c r="OSS53" s="26"/>
      <c r="OST53" s="26"/>
      <c r="OSU53" s="26"/>
      <c r="OSV53" s="26"/>
      <c r="OSW53" s="26"/>
      <c r="OSX53" s="26"/>
      <c r="OSY53" s="26"/>
      <c r="OSZ53" s="26"/>
      <c r="OTA53" s="26"/>
      <c r="OTB53" s="26"/>
      <c r="OTC53" s="26"/>
      <c r="OTD53" s="26"/>
      <c r="OTE53" s="26"/>
      <c r="OTF53" s="26"/>
      <c r="OTG53" s="26"/>
      <c r="OTH53" s="26"/>
      <c r="OTI53" s="26"/>
      <c r="OTJ53" s="26"/>
      <c r="OTK53" s="26"/>
      <c r="OTL53" s="26"/>
      <c r="OTM53" s="26"/>
      <c r="OTN53" s="26"/>
      <c r="OTO53" s="26"/>
      <c r="OTP53" s="26"/>
      <c r="OTQ53" s="26"/>
      <c r="OTR53" s="26"/>
      <c r="OTS53" s="26"/>
      <c r="OTT53" s="26"/>
      <c r="OTU53" s="26"/>
      <c r="OTV53" s="26"/>
      <c r="OTW53" s="26"/>
      <c r="OTX53" s="26"/>
      <c r="OTY53" s="26"/>
      <c r="OTZ53" s="26"/>
      <c r="OUA53" s="26"/>
      <c r="OUB53" s="26"/>
      <c r="OUC53" s="26"/>
      <c r="OUD53" s="26"/>
      <c r="OUE53" s="26"/>
      <c r="OUF53" s="26"/>
      <c r="OUG53" s="26"/>
      <c r="OUH53" s="26"/>
      <c r="OUI53" s="26"/>
      <c r="OUJ53" s="26"/>
      <c r="OUK53" s="26"/>
      <c r="OUL53" s="26"/>
      <c r="OUM53" s="26"/>
      <c r="OUN53" s="26"/>
      <c r="OUO53" s="26"/>
      <c r="OUP53" s="26"/>
      <c r="OUQ53" s="26"/>
      <c r="OUR53" s="26"/>
      <c r="OUS53" s="26"/>
      <c r="OUT53" s="26"/>
      <c r="OUU53" s="26"/>
      <c r="OUV53" s="26"/>
      <c r="OUW53" s="26"/>
      <c r="OUX53" s="26"/>
      <c r="OUY53" s="26"/>
      <c r="OUZ53" s="26"/>
      <c r="OVA53" s="26"/>
      <c r="OVB53" s="26"/>
      <c r="OVC53" s="26"/>
      <c r="OVD53" s="26"/>
      <c r="OVE53" s="26"/>
      <c r="OVF53" s="26"/>
      <c r="OVG53" s="26"/>
      <c r="OVH53" s="26"/>
      <c r="OVI53" s="26"/>
      <c r="OVJ53" s="26"/>
      <c r="OVK53" s="26"/>
      <c r="OVL53" s="26"/>
      <c r="OVM53" s="26"/>
      <c r="OVN53" s="26"/>
      <c r="OVO53" s="26"/>
      <c r="OVP53" s="26"/>
      <c r="OVQ53" s="26"/>
      <c r="OVR53" s="26"/>
      <c r="OVS53" s="26"/>
      <c r="OVT53" s="26"/>
      <c r="OVU53" s="26"/>
      <c r="OVV53" s="26"/>
      <c r="OVW53" s="26"/>
      <c r="OVX53" s="26"/>
      <c r="OVY53" s="26"/>
      <c r="OVZ53" s="26"/>
      <c r="OWA53" s="26"/>
      <c r="OWB53" s="26"/>
      <c r="OWC53" s="26"/>
      <c r="OWD53" s="26"/>
      <c r="OWE53" s="26"/>
      <c r="OWF53" s="26"/>
      <c r="OWG53" s="26"/>
      <c r="OWH53" s="26"/>
      <c r="OWI53" s="26"/>
      <c r="OWJ53" s="26"/>
      <c r="OWK53" s="26"/>
      <c r="OWL53" s="26"/>
      <c r="OWM53" s="26"/>
      <c r="OWN53" s="26"/>
      <c r="OWO53" s="26"/>
      <c r="OWP53" s="26"/>
      <c r="OWQ53" s="26"/>
      <c r="OWR53" s="26"/>
      <c r="OWS53" s="26"/>
      <c r="OWT53" s="26"/>
      <c r="OWU53" s="26"/>
      <c r="OWV53" s="26"/>
      <c r="OWW53" s="26"/>
      <c r="OWX53" s="26"/>
      <c r="OWY53" s="26"/>
      <c r="OWZ53" s="26"/>
      <c r="OXA53" s="26"/>
      <c r="OXB53" s="26"/>
      <c r="OXC53" s="26"/>
      <c r="OXD53" s="26"/>
      <c r="OXE53" s="26"/>
      <c r="OXF53" s="26"/>
      <c r="OXG53" s="26"/>
      <c r="OXH53" s="26"/>
      <c r="OXI53" s="26"/>
      <c r="OXJ53" s="26"/>
      <c r="OXK53" s="26"/>
      <c r="OXL53" s="26"/>
      <c r="OXM53" s="26"/>
      <c r="OXN53" s="26"/>
      <c r="OXO53" s="26"/>
      <c r="OXP53" s="26"/>
      <c r="OXQ53" s="26"/>
      <c r="OXR53" s="26"/>
      <c r="OXS53" s="26"/>
      <c r="OXT53" s="26"/>
      <c r="OXU53" s="26"/>
      <c r="OXV53" s="26"/>
      <c r="OXW53" s="26"/>
      <c r="OXX53" s="26"/>
      <c r="OXY53" s="26"/>
      <c r="OXZ53" s="26"/>
      <c r="OYA53" s="26"/>
      <c r="OYB53" s="26"/>
      <c r="OYC53" s="26"/>
      <c r="OYD53" s="26"/>
      <c r="OYE53" s="26"/>
      <c r="OYF53" s="26"/>
      <c r="OYG53" s="26"/>
      <c r="OYH53" s="26"/>
      <c r="OYI53" s="26"/>
      <c r="OYJ53" s="26"/>
      <c r="OYK53" s="26"/>
      <c r="OYL53" s="26"/>
      <c r="OYM53" s="26"/>
      <c r="OYN53" s="26"/>
      <c r="OYO53" s="26"/>
      <c r="OYP53" s="26"/>
      <c r="OYQ53" s="26"/>
      <c r="OYR53" s="26"/>
      <c r="OYS53" s="26"/>
      <c r="OYT53" s="26"/>
      <c r="OYU53" s="26"/>
      <c r="OYV53" s="26"/>
      <c r="OYW53" s="26"/>
      <c r="OYX53" s="26"/>
      <c r="OYY53" s="26"/>
      <c r="OYZ53" s="26"/>
      <c r="OZA53" s="26"/>
      <c r="OZB53" s="26"/>
      <c r="OZC53" s="26"/>
      <c r="OZD53" s="26"/>
      <c r="OZE53" s="26"/>
      <c r="OZF53" s="26"/>
      <c r="OZG53" s="26"/>
      <c r="OZH53" s="26"/>
      <c r="OZI53" s="26"/>
      <c r="OZJ53" s="26"/>
      <c r="OZK53" s="26"/>
      <c r="OZL53" s="26"/>
      <c r="OZM53" s="26"/>
      <c r="OZN53" s="26"/>
      <c r="OZO53" s="26"/>
      <c r="OZP53" s="26"/>
      <c r="OZQ53" s="26"/>
      <c r="OZR53" s="26"/>
      <c r="OZS53" s="26"/>
      <c r="OZT53" s="26"/>
      <c r="OZU53" s="26"/>
      <c r="OZV53" s="26"/>
      <c r="OZW53" s="26"/>
      <c r="OZX53" s="26"/>
      <c r="OZY53" s="26"/>
      <c r="OZZ53" s="26"/>
      <c r="PAA53" s="26"/>
      <c r="PAB53" s="26"/>
      <c r="PAC53" s="26"/>
      <c r="PAD53" s="26"/>
      <c r="PAE53" s="26"/>
      <c r="PAF53" s="26"/>
      <c r="PAG53" s="26"/>
      <c r="PAH53" s="26"/>
      <c r="PAI53" s="26"/>
      <c r="PAJ53" s="26"/>
      <c r="PAK53" s="26"/>
      <c r="PAL53" s="26"/>
      <c r="PAM53" s="26"/>
      <c r="PAN53" s="26"/>
      <c r="PAO53" s="26"/>
      <c r="PAP53" s="26"/>
      <c r="PAQ53" s="26"/>
      <c r="PAR53" s="26"/>
      <c r="PAS53" s="26"/>
      <c r="PAT53" s="26"/>
      <c r="PAU53" s="26"/>
      <c r="PAV53" s="26"/>
      <c r="PAW53" s="26"/>
      <c r="PAX53" s="26"/>
      <c r="PAY53" s="26"/>
      <c r="PAZ53" s="26"/>
      <c r="PBA53" s="26"/>
      <c r="PBB53" s="26"/>
      <c r="PBC53" s="26"/>
      <c r="PBD53" s="26"/>
      <c r="PBE53" s="26"/>
      <c r="PBF53" s="26"/>
      <c r="PBG53" s="26"/>
      <c r="PBH53" s="26"/>
      <c r="PBI53" s="26"/>
      <c r="PBJ53" s="26"/>
      <c r="PBK53" s="26"/>
      <c r="PBL53" s="26"/>
      <c r="PBM53" s="26"/>
      <c r="PBN53" s="26"/>
      <c r="PBO53" s="26"/>
      <c r="PBP53" s="26"/>
      <c r="PBQ53" s="26"/>
      <c r="PBR53" s="26"/>
      <c r="PBS53" s="26"/>
      <c r="PBT53" s="26"/>
      <c r="PBU53" s="26"/>
      <c r="PBV53" s="26"/>
      <c r="PBW53" s="26"/>
      <c r="PBX53" s="26"/>
      <c r="PBY53" s="26"/>
      <c r="PBZ53" s="26"/>
      <c r="PCA53" s="26"/>
      <c r="PCB53" s="26"/>
      <c r="PCC53" s="26"/>
      <c r="PCD53" s="26"/>
      <c r="PCE53" s="26"/>
      <c r="PCF53" s="26"/>
      <c r="PCG53" s="26"/>
      <c r="PCH53" s="26"/>
      <c r="PCI53" s="26"/>
      <c r="PCJ53" s="26"/>
      <c r="PCK53" s="26"/>
      <c r="PCL53" s="26"/>
      <c r="PCM53" s="26"/>
      <c r="PCN53" s="26"/>
      <c r="PCO53" s="26"/>
      <c r="PCP53" s="26"/>
      <c r="PCQ53" s="26"/>
      <c r="PCR53" s="26"/>
      <c r="PCS53" s="26"/>
      <c r="PCT53" s="26"/>
      <c r="PCU53" s="26"/>
      <c r="PCV53" s="26"/>
      <c r="PCW53" s="26"/>
      <c r="PCX53" s="26"/>
      <c r="PCY53" s="26"/>
      <c r="PCZ53" s="26"/>
      <c r="PDA53" s="26"/>
      <c r="PDB53" s="26"/>
      <c r="PDC53" s="26"/>
      <c r="PDD53" s="26"/>
      <c r="PDE53" s="26"/>
      <c r="PDF53" s="26"/>
      <c r="PDG53" s="26"/>
      <c r="PDH53" s="26"/>
      <c r="PDI53" s="26"/>
      <c r="PDJ53" s="26"/>
      <c r="PDK53" s="26"/>
      <c r="PDL53" s="26"/>
      <c r="PDM53" s="26"/>
      <c r="PDN53" s="26"/>
      <c r="PDO53" s="26"/>
      <c r="PDP53" s="26"/>
      <c r="PDQ53" s="26"/>
      <c r="PDR53" s="26"/>
      <c r="PDS53" s="26"/>
      <c r="PDT53" s="26"/>
      <c r="PDU53" s="26"/>
      <c r="PDV53" s="26"/>
      <c r="PDW53" s="26"/>
      <c r="PDX53" s="26"/>
      <c r="PDY53" s="26"/>
      <c r="PDZ53" s="26"/>
      <c r="PEA53" s="26"/>
      <c r="PEB53" s="26"/>
      <c r="PEC53" s="26"/>
      <c r="PED53" s="26"/>
      <c r="PEE53" s="26"/>
      <c r="PEF53" s="26"/>
      <c r="PEG53" s="26"/>
      <c r="PEH53" s="26"/>
      <c r="PEI53" s="26"/>
      <c r="PEJ53" s="26"/>
      <c r="PEK53" s="26"/>
      <c r="PEL53" s="26"/>
      <c r="PEM53" s="26"/>
      <c r="PEN53" s="26"/>
      <c r="PEO53" s="26"/>
      <c r="PEP53" s="26"/>
      <c r="PEQ53" s="26"/>
      <c r="PER53" s="26"/>
      <c r="PES53" s="26"/>
      <c r="PET53" s="26"/>
      <c r="PEU53" s="26"/>
      <c r="PEV53" s="26"/>
      <c r="PEW53" s="26"/>
      <c r="PEX53" s="26"/>
      <c r="PEY53" s="26"/>
      <c r="PEZ53" s="26"/>
      <c r="PFA53" s="26"/>
      <c r="PFB53" s="26"/>
      <c r="PFC53" s="26"/>
      <c r="PFD53" s="26"/>
      <c r="PFE53" s="26"/>
      <c r="PFF53" s="26"/>
      <c r="PFG53" s="26"/>
      <c r="PFH53" s="26"/>
      <c r="PFI53" s="26"/>
      <c r="PFJ53" s="26"/>
      <c r="PFK53" s="26"/>
      <c r="PFL53" s="26"/>
      <c r="PFM53" s="26"/>
      <c r="PFN53" s="26"/>
      <c r="PFO53" s="26"/>
      <c r="PFP53" s="26"/>
      <c r="PFQ53" s="26"/>
      <c r="PFR53" s="26"/>
      <c r="PFS53" s="26"/>
      <c r="PFT53" s="26"/>
      <c r="PFU53" s="26"/>
      <c r="PFV53" s="26"/>
      <c r="PFW53" s="26"/>
      <c r="PFX53" s="26"/>
      <c r="PFY53" s="26"/>
      <c r="PFZ53" s="26"/>
      <c r="PGA53" s="26"/>
      <c r="PGB53" s="26"/>
      <c r="PGC53" s="26"/>
      <c r="PGD53" s="26"/>
      <c r="PGE53" s="26"/>
      <c r="PGF53" s="26"/>
      <c r="PGG53" s="26"/>
      <c r="PGH53" s="26"/>
      <c r="PGI53" s="26"/>
      <c r="PGJ53" s="26"/>
      <c r="PGK53" s="26"/>
      <c r="PGL53" s="26"/>
      <c r="PGM53" s="26"/>
      <c r="PGN53" s="26"/>
      <c r="PGO53" s="26"/>
      <c r="PGP53" s="26"/>
      <c r="PGQ53" s="26"/>
      <c r="PGR53" s="26"/>
      <c r="PGS53" s="26"/>
      <c r="PGT53" s="26"/>
      <c r="PGU53" s="26"/>
      <c r="PGV53" s="26"/>
      <c r="PGW53" s="26"/>
      <c r="PGX53" s="26"/>
      <c r="PGY53" s="26"/>
      <c r="PGZ53" s="26"/>
      <c r="PHA53" s="26"/>
      <c r="PHB53" s="26"/>
      <c r="PHC53" s="26"/>
      <c r="PHD53" s="26"/>
      <c r="PHE53" s="26"/>
      <c r="PHF53" s="26"/>
      <c r="PHG53" s="26"/>
      <c r="PHH53" s="26"/>
      <c r="PHI53" s="26"/>
      <c r="PHJ53" s="26"/>
      <c r="PHK53" s="26"/>
      <c r="PHL53" s="26"/>
      <c r="PHM53" s="26"/>
      <c r="PHN53" s="26"/>
      <c r="PHO53" s="26"/>
      <c r="PHP53" s="26"/>
      <c r="PHQ53" s="26"/>
      <c r="PHR53" s="26"/>
      <c r="PHS53" s="26"/>
      <c r="PHT53" s="26"/>
      <c r="PHU53" s="26"/>
      <c r="PHV53" s="26"/>
      <c r="PHW53" s="26"/>
      <c r="PHX53" s="26"/>
      <c r="PHY53" s="26"/>
      <c r="PHZ53" s="26"/>
      <c r="PIA53" s="26"/>
      <c r="PIB53" s="26"/>
      <c r="PIC53" s="26"/>
      <c r="PID53" s="26"/>
      <c r="PIE53" s="26"/>
      <c r="PIF53" s="26"/>
      <c r="PIG53" s="26"/>
      <c r="PIH53" s="26"/>
      <c r="PII53" s="26"/>
      <c r="PIJ53" s="26"/>
      <c r="PIK53" s="26"/>
      <c r="PIL53" s="26"/>
      <c r="PIM53" s="26"/>
      <c r="PIN53" s="26"/>
      <c r="PIO53" s="26"/>
      <c r="PIP53" s="26"/>
      <c r="PIQ53" s="26"/>
      <c r="PIR53" s="26"/>
      <c r="PIS53" s="26"/>
      <c r="PIT53" s="26"/>
      <c r="PIU53" s="26"/>
      <c r="PIV53" s="26"/>
      <c r="PIW53" s="26"/>
      <c r="PIX53" s="26"/>
      <c r="PIY53" s="26"/>
      <c r="PIZ53" s="26"/>
      <c r="PJA53" s="26"/>
      <c r="PJB53" s="26"/>
      <c r="PJC53" s="26"/>
      <c r="PJD53" s="26"/>
      <c r="PJE53" s="26"/>
      <c r="PJF53" s="26"/>
      <c r="PJG53" s="26"/>
      <c r="PJH53" s="26"/>
      <c r="PJI53" s="26"/>
      <c r="PJJ53" s="26"/>
      <c r="PJK53" s="26"/>
      <c r="PJL53" s="26"/>
      <c r="PJM53" s="26"/>
      <c r="PJN53" s="26"/>
      <c r="PJO53" s="26"/>
      <c r="PJP53" s="26"/>
      <c r="PJQ53" s="26"/>
      <c r="PJR53" s="26"/>
      <c r="PJS53" s="26"/>
      <c r="PJT53" s="26"/>
      <c r="PJU53" s="26"/>
      <c r="PJV53" s="26"/>
      <c r="PJW53" s="26"/>
      <c r="PJX53" s="26"/>
      <c r="PJY53" s="26"/>
      <c r="PJZ53" s="26"/>
      <c r="PKA53" s="26"/>
      <c r="PKB53" s="26"/>
      <c r="PKC53" s="26"/>
      <c r="PKD53" s="26"/>
      <c r="PKE53" s="26"/>
      <c r="PKF53" s="26"/>
      <c r="PKG53" s="26"/>
      <c r="PKH53" s="26"/>
      <c r="PKI53" s="26"/>
      <c r="PKJ53" s="26"/>
      <c r="PKK53" s="26"/>
      <c r="PKL53" s="26"/>
      <c r="PKM53" s="26"/>
      <c r="PKN53" s="26"/>
      <c r="PKO53" s="26"/>
      <c r="PKP53" s="26"/>
      <c r="PKQ53" s="26"/>
      <c r="PKR53" s="26"/>
      <c r="PKS53" s="26"/>
      <c r="PKT53" s="26"/>
      <c r="PKU53" s="26"/>
      <c r="PKV53" s="26"/>
      <c r="PKW53" s="26"/>
      <c r="PKX53" s="26"/>
      <c r="PKY53" s="26"/>
      <c r="PKZ53" s="26"/>
      <c r="PLA53" s="26"/>
      <c r="PLB53" s="26"/>
      <c r="PLC53" s="26"/>
      <c r="PLD53" s="26"/>
      <c r="PLE53" s="26"/>
      <c r="PLF53" s="26"/>
      <c r="PLG53" s="26"/>
      <c r="PLH53" s="26"/>
      <c r="PLI53" s="26"/>
      <c r="PLJ53" s="26"/>
      <c r="PLK53" s="26"/>
      <c r="PLL53" s="26"/>
      <c r="PLM53" s="26"/>
      <c r="PLN53" s="26"/>
      <c r="PLO53" s="26"/>
      <c r="PLP53" s="26"/>
      <c r="PLQ53" s="26"/>
      <c r="PLR53" s="26"/>
      <c r="PLS53" s="26"/>
      <c r="PLT53" s="26"/>
      <c r="PLU53" s="26"/>
      <c r="PLV53" s="26"/>
      <c r="PLW53" s="26"/>
      <c r="PLX53" s="26"/>
      <c r="PLY53" s="26"/>
      <c r="PLZ53" s="26"/>
      <c r="PMA53" s="26"/>
      <c r="PMB53" s="26"/>
      <c r="PMC53" s="26"/>
      <c r="PMD53" s="26"/>
      <c r="PME53" s="26"/>
      <c r="PMF53" s="26"/>
      <c r="PMG53" s="26"/>
      <c r="PMH53" s="26"/>
      <c r="PMI53" s="26"/>
      <c r="PMJ53" s="26"/>
      <c r="PMK53" s="26"/>
      <c r="PML53" s="26"/>
      <c r="PMM53" s="26"/>
      <c r="PMN53" s="26"/>
      <c r="PMO53" s="26"/>
      <c r="PMP53" s="26"/>
      <c r="PMQ53" s="26"/>
      <c r="PMR53" s="26"/>
      <c r="PMS53" s="26"/>
      <c r="PMT53" s="26"/>
      <c r="PMU53" s="26"/>
      <c r="PMV53" s="26"/>
      <c r="PMW53" s="26"/>
      <c r="PMX53" s="26"/>
      <c r="PMY53" s="26"/>
      <c r="PMZ53" s="26"/>
      <c r="PNA53" s="26"/>
      <c r="PNB53" s="26"/>
      <c r="PNC53" s="26"/>
      <c r="PND53" s="26"/>
      <c r="PNE53" s="26"/>
      <c r="PNF53" s="26"/>
      <c r="PNG53" s="26"/>
      <c r="PNH53" s="26"/>
      <c r="PNI53" s="26"/>
      <c r="PNJ53" s="26"/>
      <c r="PNK53" s="26"/>
      <c r="PNL53" s="26"/>
      <c r="PNM53" s="26"/>
      <c r="PNN53" s="26"/>
      <c r="PNO53" s="26"/>
      <c r="PNP53" s="26"/>
      <c r="PNQ53" s="26"/>
      <c r="PNR53" s="26"/>
      <c r="PNS53" s="26"/>
      <c r="PNT53" s="26"/>
      <c r="PNU53" s="26"/>
      <c r="PNV53" s="26"/>
      <c r="PNW53" s="26"/>
      <c r="PNX53" s="26"/>
      <c r="PNY53" s="26"/>
      <c r="PNZ53" s="26"/>
      <c r="POA53" s="26"/>
      <c r="POB53" s="26"/>
      <c r="POC53" s="26"/>
      <c r="POD53" s="26"/>
      <c r="POE53" s="26"/>
      <c r="POF53" s="26"/>
      <c r="POG53" s="26"/>
      <c r="POH53" s="26"/>
      <c r="POI53" s="26"/>
      <c r="POJ53" s="26"/>
      <c r="POK53" s="26"/>
      <c r="POL53" s="26"/>
      <c r="POM53" s="26"/>
      <c r="PON53" s="26"/>
      <c r="POO53" s="26"/>
      <c r="POP53" s="26"/>
      <c r="POQ53" s="26"/>
      <c r="POR53" s="26"/>
      <c r="POS53" s="26"/>
      <c r="POT53" s="26"/>
      <c r="POU53" s="26"/>
      <c r="POV53" s="26"/>
      <c r="POW53" s="26"/>
      <c r="POX53" s="26"/>
      <c r="POY53" s="26"/>
      <c r="POZ53" s="26"/>
      <c r="PPA53" s="26"/>
      <c r="PPB53" s="26"/>
      <c r="PPC53" s="26"/>
      <c r="PPD53" s="26"/>
      <c r="PPE53" s="26"/>
      <c r="PPF53" s="26"/>
      <c r="PPG53" s="26"/>
      <c r="PPH53" s="26"/>
      <c r="PPI53" s="26"/>
      <c r="PPJ53" s="26"/>
      <c r="PPK53" s="26"/>
      <c r="PPL53" s="26"/>
      <c r="PPM53" s="26"/>
      <c r="PPN53" s="26"/>
      <c r="PPO53" s="26"/>
      <c r="PPP53" s="26"/>
      <c r="PPQ53" s="26"/>
      <c r="PPR53" s="26"/>
      <c r="PPS53" s="26"/>
      <c r="PPT53" s="26"/>
      <c r="PPU53" s="26"/>
      <c r="PPV53" s="26"/>
      <c r="PPW53" s="26"/>
      <c r="PPX53" s="26"/>
      <c r="PPY53" s="26"/>
      <c r="PPZ53" s="26"/>
      <c r="PQA53" s="26"/>
      <c r="PQB53" s="26"/>
      <c r="PQC53" s="26"/>
      <c r="PQD53" s="26"/>
      <c r="PQE53" s="26"/>
      <c r="PQF53" s="26"/>
      <c r="PQG53" s="26"/>
      <c r="PQH53" s="26"/>
      <c r="PQI53" s="26"/>
      <c r="PQJ53" s="26"/>
      <c r="PQK53" s="26"/>
      <c r="PQL53" s="26"/>
      <c r="PQM53" s="26"/>
      <c r="PQN53" s="26"/>
      <c r="PQO53" s="26"/>
      <c r="PQP53" s="26"/>
      <c r="PQQ53" s="26"/>
      <c r="PQR53" s="26"/>
      <c r="PQS53" s="26"/>
      <c r="PQT53" s="26"/>
      <c r="PQU53" s="26"/>
      <c r="PQV53" s="26"/>
      <c r="PQW53" s="26"/>
      <c r="PQX53" s="26"/>
      <c r="PQY53" s="26"/>
      <c r="PQZ53" s="26"/>
      <c r="PRA53" s="26"/>
      <c r="PRB53" s="26"/>
      <c r="PRC53" s="26"/>
      <c r="PRD53" s="26"/>
      <c r="PRE53" s="26"/>
      <c r="PRF53" s="26"/>
      <c r="PRG53" s="26"/>
      <c r="PRH53" s="26"/>
      <c r="PRI53" s="26"/>
      <c r="PRJ53" s="26"/>
      <c r="PRK53" s="26"/>
      <c r="PRL53" s="26"/>
      <c r="PRM53" s="26"/>
      <c r="PRN53" s="26"/>
      <c r="PRO53" s="26"/>
      <c r="PRP53" s="26"/>
      <c r="PRQ53" s="26"/>
      <c r="PRR53" s="26"/>
      <c r="PRS53" s="26"/>
      <c r="PRT53" s="26"/>
      <c r="PRU53" s="26"/>
      <c r="PRV53" s="26"/>
      <c r="PRW53" s="26"/>
      <c r="PRX53" s="26"/>
      <c r="PRY53" s="26"/>
      <c r="PRZ53" s="26"/>
      <c r="PSA53" s="26"/>
      <c r="PSB53" s="26"/>
      <c r="PSC53" s="26"/>
      <c r="PSD53" s="26"/>
      <c r="PSE53" s="26"/>
      <c r="PSF53" s="26"/>
      <c r="PSG53" s="26"/>
      <c r="PSH53" s="26"/>
      <c r="PSI53" s="26"/>
      <c r="PSJ53" s="26"/>
      <c r="PSK53" s="26"/>
      <c r="PSL53" s="26"/>
      <c r="PSM53" s="26"/>
      <c r="PSN53" s="26"/>
      <c r="PSO53" s="26"/>
      <c r="PSP53" s="26"/>
      <c r="PSQ53" s="26"/>
      <c r="PSR53" s="26"/>
      <c r="PSS53" s="26"/>
      <c r="PST53" s="26"/>
      <c r="PSU53" s="26"/>
      <c r="PSV53" s="26"/>
      <c r="PSW53" s="26"/>
      <c r="PSX53" s="26"/>
      <c r="PSY53" s="26"/>
      <c r="PSZ53" s="26"/>
      <c r="PTA53" s="26"/>
      <c r="PTB53" s="26"/>
      <c r="PTC53" s="26"/>
      <c r="PTD53" s="26"/>
      <c r="PTE53" s="26"/>
      <c r="PTF53" s="26"/>
      <c r="PTG53" s="26"/>
      <c r="PTH53" s="26"/>
      <c r="PTI53" s="26"/>
      <c r="PTJ53" s="26"/>
      <c r="PTK53" s="26"/>
      <c r="PTL53" s="26"/>
      <c r="PTM53" s="26"/>
      <c r="PTN53" s="26"/>
      <c r="PTO53" s="26"/>
      <c r="PTP53" s="26"/>
      <c r="PTQ53" s="26"/>
      <c r="PTR53" s="26"/>
      <c r="PTS53" s="26"/>
      <c r="PTT53" s="26"/>
      <c r="PTU53" s="26"/>
      <c r="PTV53" s="26"/>
      <c r="PTW53" s="26"/>
      <c r="PTX53" s="26"/>
      <c r="PTY53" s="26"/>
      <c r="PTZ53" s="26"/>
      <c r="PUA53" s="26"/>
      <c r="PUB53" s="26"/>
      <c r="PUC53" s="26"/>
      <c r="PUD53" s="26"/>
      <c r="PUE53" s="26"/>
      <c r="PUF53" s="26"/>
      <c r="PUG53" s="26"/>
      <c r="PUH53" s="26"/>
      <c r="PUI53" s="26"/>
      <c r="PUJ53" s="26"/>
      <c r="PUK53" s="26"/>
      <c r="PUL53" s="26"/>
      <c r="PUM53" s="26"/>
      <c r="PUN53" s="26"/>
      <c r="PUO53" s="26"/>
      <c r="PUP53" s="26"/>
      <c r="PUQ53" s="26"/>
      <c r="PUR53" s="26"/>
      <c r="PUS53" s="26"/>
      <c r="PUT53" s="26"/>
      <c r="PUU53" s="26"/>
      <c r="PUV53" s="26"/>
      <c r="PUW53" s="26"/>
      <c r="PUX53" s="26"/>
      <c r="PUY53" s="26"/>
      <c r="PUZ53" s="26"/>
      <c r="PVA53" s="26"/>
      <c r="PVB53" s="26"/>
      <c r="PVC53" s="26"/>
      <c r="PVD53" s="26"/>
      <c r="PVE53" s="26"/>
      <c r="PVF53" s="26"/>
      <c r="PVG53" s="26"/>
      <c r="PVH53" s="26"/>
      <c r="PVI53" s="26"/>
      <c r="PVJ53" s="26"/>
      <c r="PVK53" s="26"/>
      <c r="PVL53" s="26"/>
      <c r="PVM53" s="26"/>
      <c r="PVN53" s="26"/>
      <c r="PVO53" s="26"/>
      <c r="PVP53" s="26"/>
      <c r="PVQ53" s="26"/>
      <c r="PVR53" s="26"/>
      <c r="PVS53" s="26"/>
      <c r="PVT53" s="26"/>
      <c r="PVU53" s="26"/>
      <c r="PVV53" s="26"/>
      <c r="PVW53" s="26"/>
      <c r="PVX53" s="26"/>
      <c r="PVY53" s="26"/>
      <c r="PVZ53" s="26"/>
      <c r="PWA53" s="26"/>
      <c r="PWB53" s="26"/>
      <c r="PWC53" s="26"/>
      <c r="PWD53" s="26"/>
      <c r="PWE53" s="26"/>
      <c r="PWF53" s="26"/>
      <c r="PWG53" s="26"/>
      <c r="PWH53" s="26"/>
      <c r="PWI53" s="26"/>
      <c r="PWJ53" s="26"/>
      <c r="PWK53" s="26"/>
      <c r="PWL53" s="26"/>
      <c r="PWM53" s="26"/>
      <c r="PWN53" s="26"/>
      <c r="PWO53" s="26"/>
      <c r="PWP53" s="26"/>
      <c r="PWQ53" s="26"/>
      <c r="PWR53" s="26"/>
      <c r="PWS53" s="26"/>
      <c r="PWT53" s="26"/>
      <c r="PWU53" s="26"/>
      <c r="PWV53" s="26"/>
      <c r="PWW53" s="26"/>
      <c r="PWX53" s="26"/>
      <c r="PWY53" s="26"/>
      <c r="PWZ53" s="26"/>
      <c r="PXA53" s="26"/>
      <c r="PXB53" s="26"/>
      <c r="PXC53" s="26"/>
      <c r="PXD53" s="26"/>
      <c r="PXE53" s="26"/>
      <c r="PXF53" s="26"/>
      <c r="PXG53" s="26"/>
      <c r="PXH53" s="26"/>
      <c r="PXI53" s="26"/>
      <c r="PXJ53" s="26"/>
      <c r="PXK53" s="26"/>
      <c r="PXL53" s="26"/>
      <c r="PXM53" s="26"/>
      <c r="PXN53" s="26"/>
      <c r="PXO53" s="26"/>
      <c r="PXP53" s="26"/>
      <c r="PXQ53" s="26"/>
      <c r="PXR53" s="26"/>
      <c r="PXS53" s="26"/>
      <c r="PXT53" s="26"/>
      <c r="PXU53" s="26"/>
      <c r="PXV53" s="26"/>
      <c r="PXW53" s="26"/>
      <c r="PXX53" s="26"/>
      <c r="PXY53" s="26"/>
      <c r="PXZ53" s="26"/>
      <c r="PYA53" s="26"/>
      <c r="PYB53" s="26"/>
      <c r="PYC53" s="26"/>
      <c r="PYD53" s="26"/>
      <c r="PYE53" s="26"/>
      <c r="PYF53" s="26"/>
      <c r="PYG53" s="26"/>
      <c r="PYH53" s="26"/>
      <c r="PYI53" s="26"/>
      <c r="PYJ53" s="26"/>
      <c r="PYK53" s="26"/>
      <c r="PYL53" s="26"/>
      <c r="PYM53" s="26"/>
      <c r="PYN53" s="26"/>
      <c r="PYO53" s="26"/>
      <c r="PYP53" s="26"/>
      <c r="PYQ53" s="26"/>
      <c r="PYR53" s="26"/>
      <c r="PYS53" s="26"/>
      <c r="PYT53" s="26"/>
      <c r="PYU53" s="26"/>
      <c r="PYV53" s="26"/>
      <c r="PYW53" s="26"/>
      <c r="PYX53" s="26"/>
      <c r="PYY53" s="26"/>
      <c r="PYZ53" s="26"/>
      <c r="PZA53" s="26"/>
      <c r="PZB53" s="26"/>
      <c r="PZC53" s="26"/>
      <c r="PZD53" s="26"/>
      <c r="PZE53" s="26"/>
      <c r="PZF53" s="26"/>
      <c r="PZG53" s="26"/>
      <c r="PZH53" s="26"/>
      <c r="PZI53" s="26"/>
      <c r="PZJ53" s="26"/>
      <c r="PZK53" s="26"/>
      <c r="PZL53" s="26"/>
      <c r="PZM53" s="26"/>
      <c r="PZN53" s="26"/>
      <c r="PZO53" s="26"/>
      <c r="PZP53" s="26"/>
      <c r="PZQ53" s="26"/>
      <c r="PZR53" s="26"/>
      <c r="PZS53" s="26"/>
      <c r="PZT53" s="26"/>
      <c r="PZU53" s="26"/>
      <c r="PZV53" s="26"/>
      <c r="PZW53" s="26"/>
      <c r="PZX53" s="26"/>
      <c r="PZY53" s="26"/>
      <c r="PZZ53" s="26"/>
      <c r="QAA53" s="26"/>
      <c r="QAB53" s="26"/>
      <c r="QAC53" s="26"/>
      <c r="QAD53" s="26"/>
      <c r="QAE53" s="26"/>
      <c r="QAF53" s="26"/>
      <c r="QAG53" s="26"/>
      <c r="QAH53" s="26"/>
      <c r="QAI53" s="26"/>
      <c r="QAJ53" s="26"/>
      <c r="QAK53" s="26"/>
      <c r="QAL53" s="26"/>
      <c r="QAM53" s="26"/>
      <c r="QAN53" s="26"/>
      <c r="QAO53" s="26"/>
      <c r="QAP53" s="26"/>
      <c r="QAQ53" s="26"/>
      <c r="QAR53" s="26"/>
      <c r="QAS53" s="26"/>
      <c r="QAT53" s="26"/>
      <c r="QAU53" s="26"/>
      <c r="QAV53" s="26"/>
      <c r="QAW53" s="26"/>
      <c r="QAX53" s="26"/>
      <c r="QAY53" s="26"/>
      <c r="QAZ53" s="26"/>
      <c r="QBA53" s="26"/>
      <c r="QBB53" s="26"/>
      <c r="QBC53" s="26"/>
      <c r="QBD53" s="26"/>
      <c r="QBE53" s="26"/>
      <c r="QBF53" s="26"/>
      <c r="QBG53" s="26"/>
      <c r="QBH53" s="26"/>
      <c r="QBI53" s="26"/>
      <c r="QBJ53" s="26"/>
      <c r="QBK53" s="26"/>
      <c r="QBL53" s="26"/>
      <c r="QBM53" s="26"/>
      <c r="QBN53" s="26"/>
      <c r="QBO53" s="26"/>
      <c r="QBP53" s="26"/>
      <c r="QBQ53" s="26"/>
      <c r="QBR53" s="26"/>
      <c r="QBS53" s="26"/>
      <c r="QBT53" s="26"/>
      <c r="QBU53" s="26"/>
      <c r="QBV53" s="26"/>
      <c r="QBW53" s="26"/>
      <c r="QBX53" s="26"/>
      <c r="QBY53" s="26"/>
      <c r="QBZ53" s="26"/>
      <c r="QCA53" s="26"/>
      <c r="QCB53" s="26"/>
      <c r="QCC53" s="26"/>
      <c r="QCD53" s="26"/>
      <c r="QCE53" s="26"/>
      <c r="QCF53" s="26"/>
      <c r="QCG53" s="26"/>
      <c r="QCH53" s="26"/>
      <c r="QCI53" s="26"/>
      <c r="QCJ53" s="26"/>
      <c r="QCK53" s="26"/>
      <c r="QCL53" s="26"/>
      <c r="QCM53" s="26"/>
      <c r="QCN53" s="26"/>
      <c r="QCO53" s="26"/>
      <c r="QCP53" s="26"/>
      <c r="QCQ53" s="26"/>
      <c r="QCR53" s="26"/>
      <c r="QCS53" s="26"/>
      <c r="QCT53" s="26"/>
      <c r="QCU53" s="26"/>
      <c r="QCV53" s="26"/>
      <c r="QCW53" s="26"/>
      <c r="QCX53" s="26"/>
      <c r="QCY53" s="26"/>
      <c r="QCZ53" s="26"/>
      <c r="QDA53" s="26"/>
      <c r="QDB53" s="26"/>
      <c r="QDC53" s="26"/>
      <c r="QDD53" s="26"/>
      <c r="QDE53" s="26"/>
      <c r="QDF53" s="26"/>
      <c r="QDG53" s="26"/>
      <c r="QDH53" s="26"/>
      <c r="QDI53" s="26"/>
      <c r="QDJ53" s="26"/>
      <c r="QDK53" s="26"/>
      <c r="QDL53" s="26"/>
      <c r="QDM53" s="26"/>
      <c r="QDN53" s="26"/>
      <c r="QDO53" s="26"/>
      <c r="QDP53" s="26"/>
      <c r="QDQ53" s="26"/>
      <c r="QDR53" s="26"/>
      <c r="QDS53" s="26"/>
      <c r="QDT53" s="26"/>
      <c r="QDU53" s="26"/>
      <c r="QDV53" s="26"/>
      <c r="QDW53" s="26"/>
      <c r="QDX53" s="26"/>
      <c r="QDY53" s="26"/>
      <c r="QDZ53" s="26"/>
      <c r="QEA53" s="26"/>
      <c r="QEB53" s="26"/>
      <c r="QEC53" s="26"/>
      <c r="QED53" s="26"/>
      <c r="QEE53" s="26"/>
      <c r="QEF53" s="26"/>
      <c r="QEG53" s="26"/>
      <c r="QEH53" s="26"/>
      <c r="QEI53" s="26"/>
      <c r="QEJ53" s="26"/>
      <c r="QEK53" s="26"/>
      <c r="QEL53" s="26"/>
      <c r="QEM53" s="26"/>
      <c r="QEN53" s="26"/>
      <c r="QEO53" s="26"/>
      <c r="QEP53" s="26"/>
      <c r="QEQ53" s="26"/>
      <c r="QER53" s="26"/>
      <c r="QES53" s="26"/>
      <c r="QET53" s="26"/>
      <c r="QEU53" s="26"/>
      <c r="QEV53" s="26"/>
      <c r="QEW53" s="26"/>
      <c r="QEX53" s="26"/>
      <c r="QEY53" s="26"/>
      <c r="QEZ53" s="26"/>
      <c r="QFA53" s="26"/>
      <c r="QFB53" s="26"/>
      <c r="QFC53" s="26"/>
      <c r="QFD53" s="26"/>
      <c r="QFE53" s="26"/>
      <c r="QFF53" s="26"/>
      <c r="QFG53" s="26"/>
      <c r="QFH53" s="26"/>
      <c r="QFI53" s="26"/>
      <c r="QFJ53" s="26"/>
      <c r="QFK53" s="26"/>
      <c r="QFL53" s="26"/>
      <c r="QFM53" s="26"/>
      <c r="QFN53" s="26"/>
      <c r="QFO53" s="26"/>
      <c r="QFP53" s="26"/>
      <c r="QFQ53" s="26"/>
      <c r="QFR53" s="26"/>
      <c r="QFS53" s="26"/>
      <c r="QFT53" s="26"/>
      <c r="QFU53" s="26"/>
      <c r="QFV53" s="26"/>
      <c r="QFW53" s="26"/>
      <c r="QFX53" s="26"/>
      <c r="QFY53" s="26"/>
      <c r="QFZ53" s="26"/>
      <c r="QGA53" s="26"/>
      <c r="QGB53" s="26"/>
      <c r="QGC53" s="26"/>
      <c r="QGD53" s="26"/>
      <c r="QGE53" s="26"/>
      <c r="QGF53" s="26"/>
      <c r="QGG53" s="26"/>
      <c r="QGH53" s="26"/>
      <c r="QGI53" s="26"/>
      <c r="QGJ53" s="26"/>
      <c r="QGK53" s="26"/>
      <c r="QGL53" s="26"/>
      <c r="QGM53" s="26"/>
      <c r="QGN53" s="26"/>
      <c r="QGO53" s="26"/>
      <c r="QGP53" s="26"/>
      <c r="QGQ53" s="26"/>
      <c r="QGR53" s="26"/>
      <c r="QGS53" s="26"/>
      <c r="QGT53" s="26"/>
      <c r="QGU53" s="26"/>
      <c r="QGV53" s="26"/>
      <c r="QGW53" s="26"/>
      <c r="QGX53" s="26"/>
      <c r="QGY53" s="26"/>
      <c r="QGZ53" s="26"/>
      <c r="QHA53" s="26"/>
      <c r="QHB53" s="26"/>
      <c r="QHC53" s="26"/>
      <c r="QHD53" s="26"/>
      <c r="QHE53" s="26"/>
      <c r="QHF53" s="26"/>
      <c r="QHG53" s="26"/>
      <c r="QHH53" s="26"/>
      <c r="QHI53" s="26"/>
      <c r="QHJ53" s="26"/>
      <c r="QHK53" s="26"/>
      <c r="QHL53" s="26"/>
      <c r="QHM53" s="26"/>
      <c r="QHN53" s="26"/>
      <c r="QHO53" s="26"/>
      <c r="QHP53" s="26"/>
      <c r="QHQ53" s="26"/>
      <c r="QHR53" s="26"/>
      <c r="QHS53" s="26"/>
      <c r="QHT53" s="26"/>
      <c r="QHU53" s="26"/>
      <c r="QHV53" s="26"/>
      <c r="QHW53" s="26"/>
      <c r="QHX53" s="26"/>
      <c r="QHY53" s="26"/>
      <c r="QHZ53" s="26"/>
      <c r="QIA53" s="26"/>
      <c r="QIB53" s="26"/>
      <c r="QIC53" s="26"/>
      <c r="QID53" s="26"/>
      <c r="QIE53" s="26"/>
      <c r="QIF53" s="26"/>
      <c r="QIG53" s="26"/>
      <c r="QIH53" s="26"/>
      <c r="QII53" s="26"/>
      <c r="QIJ53" s="26"/>
      <c r="QIK53" s="26"/>
      <c r="QIL53" s="26"/>
      <c r="QIM53" s="26"/>
      <c r="QIN53" s="26"/>
      <c r="QIO53" s="26"/>
      <c r="QIP53" s="26"/>
      <c r="QIQ53" s="26"/>
      <c r="QIR53" s="26"/>
      <c r="QIS53" s="26"/>
      <c r="QIT53" s="26"/>
      <c r="QIU53" s="26"/>
      <c r="QIV53" s="26"/>
      <c r="QIW53" s="26"/>
      <c r="QIX53" s="26"/>
      <c r="QIY53" s="26"/>
      <c r="QIZ53" s="26"/>
      <c r="QJA53" s="26"/>
      <c r="QJB53" s="26"/>
      <c r="QJC53" s="26"/>
      <c r="QJD53" s="26"/>
      <c r="QJE53" s="26"/>
      <c r="QJF53" s="26"/>
      <c r="QJG53" s="26"/>
      <c r="QJH53" s="26"/>
      <c r="QJI53" s="26"/>
      <c r="QJJ53" s="26"/>
      <c r="QJK53" s="26"/>
      <c r="QJL53" s="26"/>
      <c r="QJM53" s="26"/>
      <c r="QJN53" s="26"/>
      <c r="QJO53" s="26"/>
      <c r="QJP53" s="26"/>
      <c r="QJQ53" s="26"/>
      <c r="QJR53" s="26"/>
      <c r="QJS53" s="26"/>
      <c r="QJT53" s="26"/>
      <c r="QJU53" s="26"/>
      <c r="QJV53" s="26"/>
      <c r="QJW53" s="26"/>
      <c r="QJX53" s="26"/>
      <c r="QJY53" s="26"/>
      <c r="QJZ53" s="26"/>
      <c r="QKA53" s="26"/>
      <c r="QKB53" s="26"/>
      <c r="QKC53" s="26"/>
      <c r="QKD53" s="26"/>
      <c r="QKE53" s="26"/>
      <c r="QKF53" s="26"/>
      <c r="QKG53" s="26"/>
      <c r="QKH53" s="26"/>
      <c r="QKI53" s="26"/>
      <c r="QKJ53" s="26"/>
      <c r="QKK53" s="26"/>
      <c r="QKL53" s="26"/>
      <c r="QKM53" s="26"/>
      <c r="QKN53" s="26"/>
      <c r="QKO53" s="26"/>
      <c r="QKP53" s="26"/>
      <c r="QKQ53" s="26"/>
      <c r="QKR53" s="26"/>
      <c r="QKS53" s="26"/>
      <c r="QKT53" s="26"/>
      <c r="QKU53" s="26"/>
      <c r="QKV53" s="26"/>
      <c r="QKW53" s="26"/>
      <c r="QKX53" s="26"/>
      <c r="QKY53" s="26"/>
      <c r="QKZ53" s="26"/>
      <c r="QLA53" s="26"/>
      <c r="QLB53" s="26"/>
      <c r="QLC53" s="26"/>
      <c r="QLD53" s="26"/>
      <c r="QLE53" s="26"/>
      <c r="QLF53" s="26"/>
      <c r="QLG53" s="26"/>
      <c r="QLH53" s="26"/>
      <c r="QLI53" s="26"/>
      <c r="QLJ53" s="26"/>
      <c r="QLK53" s="26"/>
      <c r="QLL53" s="26"/>
      <c r="QLM53" s="26"/>
      <c r="QLN53" s="26"/>
      <c r="QLO53" s="26"/>
      <c r="QLP53" s="26"/>
      <c r="QLQ53" s="26"/>
      <c r="QLR53" s="26"/>
      <c r="QLS53" s="26"/>
      <c r="QLT53" s="26"/>
      <c r="QLU53" s="26"/>
      <c r="QLV53" s="26"/>
      <c r="QLW53" s="26"/>
      <c r="QLX53" s="26"/>
      <c r="QLY53" s="26"/>
      <c r="QLZ53" s="26"/>
      <c r="QMA53" s="26"/>
      <c r="QMB53" s="26"/>
      <c r="QMC53" s="26"/>
      <c r="QMD53" s="26"/>
      <c r="QME53" s="26"/>
      <c r="QMF53" s="26"/>
      <c r="QMG53" s="26"/>
      <c r="QMH53" s="26"/>
      <c r="QMI53" s="26"/>
      <c r="QMJ53" s="26"/>
      <c r="QMK53" s="26"/>
      <c r="QML53" s="26"/>
      <c r="QMM53" s="26"/>
      <c r="QMN53" s="26"/>
      <c r="QMO53" s="26"/>
      <c r="QMP53" s="26"/>
      <c r="QMQ53" s="26"/>
      <c r="QMR53" s="26"/>
      <c r="QMS53" s="26"/>
      <c r="QMT53" s="26"/>
      <c r="QMU53" s="26"/>
      <c r="QMV53" s="26"/>
      <c r="QMW53" s="26"/>
      <c r="QMX53" s="26"/>
      <c r="QMY53" s="26"/>
      <c r="QMZ53" s="26"/>
      <c r="QNA53" s="26"/>
      <c r="QNB53" s="26"/>
      <c r="QNC53" s="26"/>
      <c r="QND53" s="26"/>
      <c r="QNE53" s="26"/>
      <c r="QNF53" s="26"/>
      <c r="QNG53" s="26"/>
      <c r="QNH53" s="26"/>
      <c r="QNI53" s="26"/>
      <c r="QNJ53" s="26"/>
      <c r="QNK53" s="26"/>
      <c r="QNL53" s="26"/>
      <c r="QNM53" s="26"/>
      <c r="QNN53" s="26"/>
      <c r="QNO53" s="26"/>
      <c r="QNP53" s="26"/>
      <c r="QNQ53" s="26"/>
      <c r="QNR53" s="26"/>
      <c r="QNS53" s="26"/>
      <c r="QNT53" s="26"/>
      <c r="QNU53" s="26"/>
      <c r="QNV53" s="26"/>
      <c r="QNW53" s="26"/>
      <c r="QNX53" s="26"/>
      <c r="QNY53" s="26"/>
      <c r="QNZ53" s="26"/>
      <c r="QOA53" s="26"/>
      <c r="QOB53" s="26"/>
      <c r="QOC53" s="26"/>
      <c r="QOD53" s="26"/>
      <c r="QOE53" s="26"/>
      <c r="QOF53" s="26"/>
      <c r="QOG53" s="26"/>
      <c r="QOH53" s="26"/>
      <c r="QOI53" s="26"/>
      <c r="QOJ53" s="26"/>
      <c r="QOK53" s="26"/>
      <c r="QOL53" s="26"/>
      <c r="QOM53" s="26"/>
      <c r="QON53" s="26"/>
      <c r="QOO53" s="26"/>
      <c r="QOP53" s="26"/>
      <c r="QOQ53" s="26"/>
      <c r="QOR53" s="26"/>
      <c r="QOS53" s="26"/>
      <c r="QOT53" s="26"/>
      <c r="QOU53" s="26"/>
      <c r="QOV53" s="26"/>
      <c r="QOW53" s="26"/>
      <c r="QOX53" s="26"/>
      <c r="QOY53" s="26"/>
      <c r="QOZ53" s="26"/>
      <c r="QPA53" s="26"/>
      <c r="QPB53" s="26"/>
      <c r="QPC53" s="26"/>
      <c r="QPD53" s="26"/>
      <c r="QPE53" s="26"/>
      <c r="QPF53" s="26"/>
      <c r="QPG53" s="26"/>
      <c r="QPH53" s="26"/>
      <c r="QPI53" s="26"/>
      <c r="QPJ53" s="26"/>
      <c r="QPK53" s="26"/>
      <c r="QPL53" s="26"/>
      <c r="QPM53" s="26"/>
      <c r="QPN53" s="26"/>
      <c r="QPO53" s="26"/>
      <c r="QPP53" s="26"/>
      <c r="QPQ53" s="26"/>
      <c r="QPR53" s="26"/>
      <c r="QPS53" s="26"/>
      <c r="QPT53" s="26"/>
      <c r="QPU53" s="26"/>
      <c r="QPV53" s="26"/>
      <c r="QPW53" s="26"/>
      <c r="QPX53" s="26"/>
      <c r="QPY53" s="26"/>
      <c r="QPZ53" s="26"/>
      <c r="QQA53" s="26"/>
      <c r="QQB53" s="26"/>
      <c r="QQC53" s="26"/>
      <c r="QQD53" s="26"/>
      <c r="QQE53" s="26"/>
      <c r="QQF53" s="26"/>
      <c r="QQG53" s="26"/>
      <c r="QQH53" s="26"/>
      <c r="QQI53" s="26"/>
      <c r="QQJ53" s="26"/>
      <c r="QQK53" s="26"/>
      <c r="QQL53" s="26"/>
      <c r="QQM53" s="26"/>
      <c r="QQN53" s="26"/>
      <c r="QQO53" s="26"/>
      <c r="QQP53" s="26"/>
      <c r="QQQ53" s="26"/>
      <c r="QQR53" s="26"/>
      <c r="QQS53" s="26"/>
      <c r="QQT53" s="26"/>
      <c r="QQU53" s="26"/>
      <c r="QQV53" s="26"/>
      <c r="QQW53" s="26"/>
      <c r="QQX53" s="26"/>
      <c r="QQY53" s="26"/>
      <c r="QQZ53" s="26"/>
      <c r="QRA53" s="26"/>
      <c r="QRB53" s="26"/>
      <c r="QRC53" s="26"/>
      <c r="QRD53" s="26"/>
      <c r="QRE53" s="26"/>
      <c r="QRF53" s="26"/>
      <c r="QRG53" s="26"/>
      <c r="QRH53" s="26"/>
      <c r="QRI53" s="26"/>
      <c r="QRJ53" s="26"/>
      <c r="QRK53" s="26"/>
      <c r="QRL53" s="26"/>
      <c r="QRM53" s="26"/>
      <c r="QRN53" s="26"/>
      <c r="QRO53" s="26"/>
      <c r="QRP53" s="26"/>
      <c r="QRQ53" s="26"/>
      <c r="QRR53" s="26"/>
      <c r="QRS53" s="26"/>
      <c r="QRT53" s="26"/>
      <c r="QRU53" s="26"/>
      <c r="QRV53" s="26"/>
      <c r="QRW53" s="26"/>
      <c r="QRX53" s="26"/>
      <c r="QRY53" s="26"/>
      <c r="QRZ53" s="26"/>
      <c r="QSA53" s="26"/>
      <c r="QSB53" s="26"/>
      <c r="QSC53" s="26"/>
      <c r="QSD53" s="26"/>
      <c r="QSE53" s="26"/>
      <c r="QSF53" s="26"/>
      <c r="QSG53" s="26"/>
      <c r="QSH53" s="26"/>
      <c r="QSI53" s="26"/>
      <c r="QSJ53" s="26"/>
      <c r="QSK53" s="26"/>
      <c r="QSL53" s="26"/>
      <c r="QSM53" s="26"/>
      <c r="QSN53" s="26"/>
      <c r="QSO53" s="26"/>
      <c r="QSP53" s="26"/>
      <c r="QSQ53" s="26"/>
      <c r="QSR53" s="26"/>
      <c r="QSS53" s="26"/>
      <c r="QST53" s="26"/>
      <c r="QSU53" s="26"/>
      <c r="QSV53" s="26"/>
      <c r="QSW53" s="26"/>
      <c r="QSX53" s="26"/>
      <c r="QSY53" s="26"/>
      <c r="QSZ53" s="26"/>
      <c r="QTA53" s="26"/>
      <c r="QTB53" s="26"/>
      <c r="QTC53" s="26"/>
      <c r="QTD53" s="26"/>
      <c r="QTE53" s="26"/>
      <c r="QTF53" s="26"/>
      <c r="QTG53" s="26"/>
      <c r="QTH53" s="26"/>
      <c r="QTI53" s="26"/>
      <c r="QTJ53" s="26"/>
      <c r="QTK53" s="26"/>
      <c r="QTL53" s="26"/>
      <c r="QTM53" s="26"/>
      <c r="QTN53" s="26"/>
      <c r="QTO53" s="26"/>
      <c r="QTP53" s="26"/>
      <c r="QTQ53" s="26"/>
      <c r="QTR53" s="26"/>
      <c r="QTS53" s="26"/>
      <c r="QTT53" s="26"/>
      <c r="QTU53" s="26"/>
      <c r="QTV53" s="26"/>
      <c r="QTW53" s="26"/>
      <c r="QTX53" s="26"/>
      <c r="QTY53" s="26"/>
      <c r="QTZ53" s="26"/>
      <c r="QUA53" s="26"/>
      <c r="QUB53" s="26"/>
      <c r="QUC53" s="26"/>
      <c r="QUD53" s="26"/>
      <c r="QUE53" s="26"/>
      <c r="QUF53" s="26"/>
      <c r="QUG53" s="26"/>
      <c r="QUH53" s="26"/>
      <c r="QUI53" s="26"/>
      <c r="QUJ53" s="26"/>
      <c r="QUK53" s="26"/>
      <c r="QUL53" s="26"/>
      <c r="QUM53" s="26"/>
      <c r="QUN53" s="26"/>
      <c r="QUO53" s="26"/>
      <c r="QUP53" s="26"/>
      <c r="QUQ53" s="26"/>
      <c r="QUR53" s="26"/>
      <c r="QUS53" s="26"/>
      <c r="QUT53" s="26"/>
      <c r="QUU53" s="26"/>
      <c r="QUV53" s="26"/>
      <c r="QUW53" s="26"/>
      <c r="QUX53" s="26"/>
      <c r="QUY53" s="26"/>
      <c r="QUZ53" s="26"/>
      <c r="QVA53" s="26"/>
      <c r="QVB53" s="26"/>
      <c r="QVC53" s="26"/>
      <c r="QVD53" s="26"/>
      <c r="QVE53" s="26"/>
      <c r="QVF53" s="26"/>
      <c r="QVG53" s="26"/>
      <c r="QVH53" s="26"/>
      <c r="QVI53" s="26"/>
      <c r="QVJ53" s="26"/>
      <c r="QVK53" s="26"/>
      <c r="QVL53" s="26"/>
      <c r="QVM53" s="26"/>
      <c r="QVN53" s="26"/>
      <c r="QVO53" s="26"/>
      <c r="QVP53" s="26"/>
      <c r="QVQ53" s="26"/>
      <c r="QVR53" s="26"/>
      <c r="QVS53" s="26"/>
      <c r="QVT53" s="26"/>
      <c r="QVU53" s="26"/>
      <c r="QVV53" s="26"/>
      <c r="QVW53" s="26"/>
      <c r="QVX53" s="26"/>
      <c r="QVY53" s="26"/>
      <c r="QVZ53" s="26"/>
      <c r="QWA53" s="26"/>
      <c r="QWB53" s="26"/>
      <c r="QWC53" s="26"/>
      <c r="QWD53" s="26"/>
      <c r="QWE53" s="26"/>
      <c r="QWF53" s="26"/>
      <c r="QWG53" s="26"/>
      <c r="QWH53" s="26"/>
      <c r="QWI53" s="26"/>
      <c r="QWJ53" s="26"/>
      <c r="QWK53" s="26"/>
      <c r="QWL53" s="26"/>
      <c r="QWM53" s="26"/>
      <c r="QWN53" s="26"/>
      <c r="QWO53" s="26"/>
      <c r="QWP53" s="26"/>
      <c r="QWQ53" s="26"/>
      <c r="QWR53" s="26"/>
      <c r="QWS53" s="26"/>
      <c r="QWT53" s="26"/>
      <c r="QWU53" s="26"/>
      <c r="QWV53" s="26"/>
      <c r="QWW53" s="26"/>
      <c r="QWX53" s="26"/>
      <c r="QWY53" s="26"/>
      <c r="QWZ53" s="26"/>
      <c r="QXA53" s="26"/>
      <c r="QXB53" s="26"/>
      <c r="QXC53" s="26"/>
      <c r="QXD53" s="26"/>
      <c r="QXE53" s="26"/>
      <c r="QXF53" s="26"/>
      <c r="QXG53" s="26"/>
      <c r="QXH53" s="26"/>
      <c r="QXI53" s="26"/>
      <c r="QXJ53" s="26"/>
      <c r="QXK53" s="26"/>
      <c r="QXL53" s="26"/>
      <c r="QXM53" s="26"/>
      <c r="QXN53" s="26"/>
      <c r="QXO53" s="26"/>
      <c r="QXP53" s="26"/>
      <c r="QXQ53" s="26"/>
      <c r="QXR53" s="26"/>
      <c r="QXS53" s="26"/>
      <c r="QXT53" s="26"/>
      <c r="QXU53" s="26"/>
      <c r="QXV53" s="26"/>
      <c r="QXW53" s="26"/>
      <c r="QXX53" s="26"/>
      <c r="QXY53" s="26"/>
      <c r="QXZ53" s="26"/>
      <c r="QYA53" s="26"/>
      <c r="QYB53" s="26"/>
      <c r="QYC53" s="26"/>
      <c r="QYD53" s="26"/>
      <c r="QYE53" s="26"/>
      <c r="QYF53" s="26"/>
      <c r="QYG53" s="26"/>
      <c r="QYH53" s="26"/>
      <c r="QYI53" s="26"/>
      <c r="QYJ53" s="26"/>
      <c r="QYK53" s="26"/>
      <c r="QYL53" s="26"/>
      <c r="QYM53" s="26"/>
      <c r="QYN53" s="26"/>
      <c r="QYO53" s="26"/>
      <c r="QYP53" s="26"/>
      <c r="QYQ53" s="26"/>
      <c r="QYR53" s="26"/>
      <c r="QYS53" s="26"/>
      <c r="QYT53" s="26"/>
      <c r="QYU53" s="26"/>
      <c r="QYV53" s="26"/>
      <c r="QYW53" s="26"/>
      <c r="QYX53" s="26"/>
      <c r="QYY53" s="26"/>
      <c r="QYZ53" s="26"/>
      <c r="QZA53" s="26"/>
      <c r="QZB53" s="26"/>
      <c r="QZC53" s="26"/>
      <c r="QZD53" s="26"/>
      <c r="QZE53" s="26"/>
      <c r="QZF53" s="26"/>
      <c r="QZG53" s="26"/>
      <c r="QZH53" s="26"/>
      <c r="QZI53" s="26"/>
      <c r="QZJ53" s="26"/>
      <c r="QZK53" s="26"/>
      <c r="QZL53" s="26"/>
      <c r="QZM53" s="26"/>
      <c r="QZN53" s="26"/>
      <c r="QZO53" s="26"/>
      <c r="QZP53" s="26"/>
      <c r="QZQ53" s="26"/>
      <c r="QZR53" s="26"/>
      <c r="QZS53" s="26"/>
      <c r="QZT53" s="26"/>
      <c r="QZU53" s="26"/>
      <c r="QZV53" s="26"/>
      <c r="QZW53" s="26"/>
      <c r="QZX53" s="26"/>
      <c r="QZY53" s="26"/>
      <c r="QZZ53" s="26"/>
      <c r="RAA53" s="26"/>
      <c r="RAB53" s="26"/>
      <c r="RAC53" s="26"/>
      <c r="RAD53" s="26"/>
      <c r="RAE53" s="26"/>
      <c r="RAF53" s="26"/>
      <c r="RAG53" s="26"/>
      <c r="RAH53" s="26"/>
      <c r="RAI53" s="26"/>
      <c r="RAJ53" s="26"/>
      <c r="RAK53" s="26"/>
      <c r="RAL53" s="26"/>
      <c r="RAM53" s="26"/>
      <c r="RAN53" s="26"/>
      <c r="RAO53" s="26"/>
      <c r="RAP53" s="26"/>
      <c r="RAQ53" s="26"/>
      <c r="RAR53" s="26"/>
      <c r="RAS53" s="26"/>
      <c r="RAT53" s="26"/>
      <c r="RAU53" s="26"/>
      <c r="RAV53" s="26"/>
      <c r="RAW53" s="26"/>
      <c r="RAX53" s="26"/>
      <c r="RAY53" s="26"/>
      <c r="RAZ53" s="26"/>
      <c r="RBA53" s="26"/>
      <c r="RBB53" s="26"/>
      <c r="RBC53" s="26"/>
      <c r="RBD53" s="26"/>
      <c r="RBE53" s="26"/>
      <c r="RBF53" s="26"/>
      <c r="RBG53" s="26"/>
      <c r="RBH53" s="26"/>
      <c r="RBI53" s="26"/>
      <c r="RBJ53" s="26"/>
      <c r="RBK53" s="26"/>
      <c r="RBL53" s="26"/>
      <c r="RBM53" s="26"/>
      <c r="RBN53" s="26"/>
      <c r="RBO53" s="26"/>
      <c r="RBP53" s="26"/>
      <c r="RBQ53" s="26"/>
      <c r="RBR53" s="26"/>
      <c r="RBS53" s="26"/>
      <c r="RBT53" s="26"/>
      <c r="RBU53" s="26"/>
      <c r="RBV53" s="26"/>
      <c r="RBW53" s="26"/>
      <c r="RBX53" s="26"/>
      <c r="RBY53" s="26"/>
      <c r="RBZ53" s="26"/>
      <c r="RCA53" s="26"/>
      <c r="RCB53" s="26"/>
      <c r="RCC53" s="26"/>
      <c r="RCD53" s="26"/>
      <c r="RCE53" s="26"/>
      <c r="RCF53" s="26"/>
      <c r="RCG53" s="26"/>
      <c r="RCH53" s="26"/>
      <c r="RCI53" s="26"/>
      <c r="RCJ53" s="26"/>
      <c r="RCK53" s="26"/>
      <c r="RCL53" s="26"/>
      <c r="RCM53" s="26"/>
      <c r="RCN53" s="26"/>
      <c r="RCO53" s="26"/>
      <c r="RCP53" s="26"/>
      <c r="RCQ53" s="26"/>
      <c r="RCR53" s="26"/>
      <c r="RCS53" s="26"/>
      <c r="RCT53" s="26"/>
      <c r="RCU53" s="26"/>
      <c r="RCV53" s="26"/>
      <c r="RCW53" s="26"/>
      <c r="RCX53" s="26"/>
      <c r="RCY53" s="26"/>
      <c r="RCZ53" s="26"/>
      <c r="RDA53" s="26"/>
      <c r="RDB53" s="26"/>
      <c r="RDC53" s="26"/>
      <c r="RDD53" s="26"/>
      <c r="RDE53" s="26"/>
      <c r="RDF53" s="26"/>
      <c r="RDG53" s="26"/>
      <c r="RDH53" s="26"/>
      <c r="RDI53" s="26"/>
      <c r="RDJ53" s="26"/>
      <c r="RDK53" s="26"/>
      <c r="RDL53" s="26"/>
      <c r="RDM53" s="26"/>
      <c r="RDN53" s="26"/>
      <c r="RDO53" s="26"/>
      <c r="RDP53" s="26"/>
      <c r="RDQ53" s="26"/>
      <c r="RDR53" s="26"/>
      <c r="RDS53" s="26"/>
      <c r="RDT53" s="26"/>
      <c r="RDU53" s="26"/>
      <c r="RDV53" s="26"/>
      <c r="RDW53" s="26"/>
      <c r="RDX53" s="26"/>
      <c r="RDY53" s="26"/>
      <c r="RDZ53" s="26"/>
      <c r="REA53" s="26"/>
      <c r="REB53" s="26"/>
      <c r="REC53" s="26"/>
      <c r="RED53" s="26"/>
      <c r="REE53" s="26"/>
      <c r="REF53" s="26"/>
      <c r="REG53" s="26"/>
      <c r="REH53" s="26"/>
      <c r="REI53" s="26"/>
      <c r="REJ53" s="26"/>
      <c r="REK53" s="26"/>
      <c r="REL53" s="26"/>
      <c r="REM53" s="26"/>
      <c r="REN53" s="26"/>
      <c r="REO53" s="26"/>
      <c r="REP53" s="26"/>
      <c r="REQ53" s="26"/>
      <c r="RER53" s="26"/>
      <c r="RES53" s="26"/>
      <c r="RET53" s="26"/>
      <c r="REU53" s="26"/>
      <c r="REV53" s="26"/>
      <c r="REW53" s="26"/>
      <c r="REX53" s="26"/>
      <c r="REY53" s="26"/>
      <c r="REZ53" s="26"/>
      <c r="RFA53" s="26"/>
      <c r="RFB53" s="26"/>
      <c r="RFC53" s="26"/>
      <c r="RFD53" s="26"/>
      <c r="RFE53" s="26"/>
      <c r="RFF53" s="26"/>
      <c r="RFG53" s="26"/>
      <c r="RFH53" s="26"/>
      <c r="RFI53" s="26"/>
      <c r="RFJ53" s="26"/>
      <c r="RFK53" s="26"/>
      <c r="RFL53" s="26"/>
      <c r="RFM53" s="26"/>
      <c r="RFN53" s="26"/>
      <c r="RFO53" s="26"/>
      <c r="RFP53" s="26"/>
      <c r="RFQ53" s="26"/>
      <c r="RFR53" s="26"/>
      <c r="RFS53" s="26"/>
      <c r="RFT53" s="26"/>
      <c r="RFU53" s="26"/>
      <c r="RFV53" s="26"/>
      <c r="RFW53" s="26"/>
      <c r="RFX53" s="26"/>
      <c r="RFY53" s="26"/>
      <c r="RFZ53" s="26"/>
      <c r="RGA53" s="26"/>
      <c r="RGB53" s="26"/>
      <c r="RGC53" s="26"/>
      <c r="RGD53" s="26"/>
      <c r="RGE53" s="26"/>
      <c r="RGF53" s="26"/>
      <c r="RGG53" s="26"/>
      <c r="RGH53" s="26"/>
      <c r="RGI53" s="26"/>
      <c r="RGJ53" s="26"/>
      <c r="RGK53" s="26"/>
      <c r="RGL53" s="26"/>
      <c r="RGM53" s="26"/>
      <c r="RGN53" s="26"/>
      <c r="RGO53" s="26"/>
      <c r="RGP53" s="26"/>
      <c r="RGQ53" s="26"/>
      <c r="RGR53" s="26"/>
      <c r="RGS53" s="26"/>
      <c r="RGT53" s="26"/>
      <c r="RGU53" s="26"/>
      <c r="RGV53" s="26"/>
      <c r="RGW53" s="26"/>
      <c r="RGX53" s="26"/>
      <c r="RGY53" s="26"/>
      <c r="RGZ53" s="26"/>
      <c r="RHA53" s="26"/>
      <c r="RHB53" s="26"/>
      <c r="RHC53" s="26"/>
      <c r="RHD53" s="26"/>
      <c r="RHE53" s="26"/>
      <c r="RHF53" s="26"/>
      <c r="RHG53" s="26"/>
      <c r="RHH53" s="26"/>
      <c r="RHI53" s="26"/>
      <c r="RHJ53" s="26"/>
      <c r="RHK53" s="26"/>
      <c r="RHL53" s="26"/>
      <c r="RHM53" s="26"/>
      <c r="RHN53" s="26"/>
      <c r="RHO53" s="26"/>
      <c r="RHP53" s="26"/>
      <c r="RHQ53" s="26"/>
      <c r="RHR53" s="26"/>
      <c r="RHS53" s="26"/>
      <c r="RHT53" s="26"/>
      <c r="RHU53" s="26"/>
      <c r="RHV53" s="26"/>
      <c r="RHW53" s="26"/>
      <c r="RHX53" s="26"/>
      <c r="RHY53" s="26"/>
      <c r="RHZ53" s="26"/>
      <c r="RIA53" s="26"/>
      <c r="RIB53" s="26"/>
      <c r="RIC53" s="26"/>
      <c r="RID53" s="26"/>
      <c r="RIE53" s="26"/>
      <c r="RIF53" s="26"/>
      <c r="RIG53" s="26"/>
      <c r="RIH53" s="26"/>
      <c r="RII53" s="26"/>
      <c r="RIJ53" s="26"/>
      <c r="RIK53" s="26"/>
      <c r="RIL53" s="26"/>
      <c r="RIM53" s="26"/>
      <c r="RIN53" s="26"/>
      <c r="RIO53" s="26"/>
      <c r="RIP53" s="26"/>
      <c r="RIQ53" s="26"/>
      <c r="RIR53" s="26"/>
      <c r="RIS53" s="26"/>
      <c r="RIT53" s="26"/>
      <c r="RIU53" s="26"/>
      <c r="RIV53" s="26"/>
      <c r="RIW53" s="26"/>
      <c r="RIX53" s="26"/>
      <c r="RIY53" s="26"/>
      <c r="RIZ53" s="26"/>
      <c r="RJA53" s="26"/>
      <c r="RJB53" s="26"/>
      <c r="RJC53" s="26"/>
      <c r="RJD53" s="26"/>
      <c r="RJE53" s="26"/>
      <c r="RJF53" s="26"/>
      <c r="RJG53" s="26"/>
      <c r="RJH53" s="26"/>
      <c r="RJI53" s="26"/>
      <c r="RJJ53" s="26"/>
      <c r="RJK53" s="26"/>
      <c r="RJL53" s="26"/>
      <c r="RJM53" s="26"/>
      <c r="RJN53" s="26"/>
      <c r="RJO53" s="26"/>
      <c r="RJP53" s="26"/>
      <c r="RJQ53" s="26"/>
      <c r="RJR53" s="26"/>
      <c r="RJS53" s="26"/>
      <c r="RJT53" s="26"/>
      <c r="RJU53" s="26"/>
      <c r="RJV53" s="26"/>
      <c r="RJW53" s="26"/>
      <c r="RJX53" s="26"/>
      <c r="RJY53" s="26"/>
      <c r="RJZ53" s="26"/>
      <c r="RKA53" s="26"/>
      <c r="RKB53" s="26"/>
      <c r="RKC53" s="26"/>
      <c r="RKD53" s="26"/>
      <c r="RKE53" s="26"/>
      <c r="RKF53" s="26"/>
      <c r="RKG53" s="26"/>
      <c r="RKH53" s="26"/>
      <c r="RKI53" s="26"/>
      <c r="RKJ53" s="26"/>
      <c r="RKK53" s="26"/>
      <c r="RKL53" s="26"/>
      <c r="RKM53" s="26"/>
      <c r="RKN53" s="26"/>
      <c r="RKO53" s="26"/>
      <c r="RKP53" s="26"/>
      <c r="RKQ53" s="26"/>
      <c r="RKR53" s="26"/>
      <c r="RKS53" s="26"/>
      <c r="RKT53" s="26"/>
      <c r="RKU53" s="26"/>
      <c r="RKV53" s="26"/>
      <c r="RKW53" s="26"/>
      <c r="RKX53" s="26"/>
      <c r="RKY53" s="26"/>
      <c r="RKZ53" s="26"/>
      <c r="RLA53" s="26"/>
      <c r="RLB53" s="26"/>
      <c r="RLC53" s="26"/>
      <c r="RLD53" s="26"/>
      <c r="RLE53" s="26"/>
      <c r="RLF53" s="26"/>
      <c r="RLG53" s="26"/>
      <c r="RLH53" s="26"/>
      <c r="RLI53" s="26"/>
      <c r="RLJ53" s="26"/>
      <c r="RLK53" s="26"/>
      <c r="RLL53" s="26"/>
      <c r="RLM53" s="26"/>
      <c r="RLN53" s="26"/>
      <c r="RLO53" s="26"/>
      <c r="RLP53" s="26"/>
      <c r="RLQ53" s="26"/>
      <c r="RLR53" s="26"/>
      <c r="RLS53" s="26"/>
      <c r="RLT53" s="26"/>
      <c r="RLU53" s="26"/>
      <c r="RLV53" s="26"/>
      <c r="RLW53" s="26"/>
      <c r="RLX53" s="26"/>
      <c r="RLY53" s="26"/>
      <c r="RLZ53" s="26"/>
      <c r="RMA53" s="26"/>
      <c r="RMB53" s="26"/>
      <c r="RMC53" s="26"/>
      <c r="RMD53" s="26"/>
      <c r="RME53" s="26"/>
      <c r="RMF53" s="26"/>
      <c r="RMG53" s="26"/>
      <c r="RMH53" s="26"/>
      <c r="RMI53" s="26"/>
      <c r="RMJ53" s="26"/>
      <c r="RMK53" s="26"/>
      <c r="RML53" s="26"/>
      <c r="RMM53" s="26"/>
      <c r="RMN53" s="26"/>
      <c r="RMO53" s="26"/>
      <c r="RMP53" s="26"/>
      <c r="RMQ53" s="26"/>
      <c r="RMR53" s="26"/>
      <c r="RMS53" s="26"/>
      <c r="RMT53" s="26"/>
      <c r="RMU53" s="26"/>
      <c r="RMV53" s="26"/>
      <c r="RMW53" s="26"/>
      <c r="RMX53" s="26"/>
      <c r="RMY53" s="26"/>
      <c r="RMZ53" s="26"/>
      <c r="RNA53" s="26"/>
      <c r="RNB53" s="26"/>
      <c r="RNC53" s="26"/>
      <c r="RND53" s="26"/>
      <c r="RNE53" s="26"/>
      <c r="RNF53" s="26"/>
      <c r="RNG53" s="26"/>
      <c r="RNH53" s="26"/>
      <c r="RNI53" s="26"/>
      <c r="RNJ53" s="26"/>
      <c r="RNK53" s="26"/>
      <c r="RNL53" s="26"/>
      <c r="RNM53" s="26"/>
      <c r="RNN53" s="26"/>
      <c r="RNO53" s="26"/>
      <c r="RNP53" s="26"/>
      <c r="RNQ53" s="26"/>
      <c r="RNR53" s="26"/>
      <c r="RNS53" s="26"/>
      <c r="RNT53" s="26"/>
      <c r="RNU53" s="26"/>
      <c r="RNV53" s="26"/>
      <c r="RNW53" s="26"/>
      <c r="RNX53" s="26"/>
      <c r="RNY53" s="26"/>
      <c r="RNZ53" s="26"/>
      <c r="ROA53" s="26"/>
      <c r="ROB53" s="26"/>
      <c r="ROC53" s="26"/>
      <c r="ROD53" s="26"/>
      <c r="ROE53" s="26"/>
      <c r="ROF53" s="26"/>
      <c r="ROG53" s="26"/>
      <c r="ROH53" s="26"/>
      <c r="ROI53" s="26"/>
      <c r="ROJ53" s="26"/>
      <c r="ROK53" s="26"/>
      <c r="ROL53" s="26"/>
      <c r="ROM53" s="26"/>
      <c r="RON53" s="26"/>
      <c r="ROO53" s="26"/>
      <c r="ROP53" s="26"/>
      <c r="ROQ53" s="26"/>
      <c r="ROR53" s="26"/>
      <c r="ROS53" s="26"/>
      <c r="ROT53" s="26"/>
      <c r="ROU53" s="26"/>
      <c r="ROV53" s="26"/>
      <c r="ROW53" s="26"/>
      <c r="ROX53" s="26"/>
      <c r="ROY53" s="26"/>
      <c r="ROZ53" s="26"/>
      <c r="RPA53" s="26"/>
      <c r="RPB53" s="26"/>
      <c r="RPC53" s="26"/>
      <c r="RPD53" s="26"/>
      <c r="RPE53" s="26"/>
      <c r="RPF53" s="26"/>
      <c r="RPG53" s="26"/>
      <c r="RPH53" s="26"/>
      <c r="RPI53" s="26"/>
      <c r="RPJ53" s="26"/>
      <c r="RPK53" s="26"/>
      <c r="RPL53" s="26"/>
      <c r="RPM53" s="26"/>
      <c r="RPN53" s="26"/>
      <c r="RPO53" s="26"/>
      <c r="RPP53" s="26"/>
      <c r="RPQ53" s="26"/>
      <c r="RPR53" s="26"/>
      <c r="RPS53" s="26"/>
      <c r="RPT53" s="26"/>
      <c r="RPU53" s="26"/>
      <c r="RPV53" s="26"/>
      <c r="RPW53" s="26"/>
      <c r="RPX53" s="26"/>
      <c r="RPY53" s="26"/>
      <c r="RPZ53" s="26"/>
      <c r="RQA53" s="26"/>
      <c r="RQB53" s="26"/>
      <c r="RQC53" s="26"/>
      <c r="RQD53" s="26"/>
      <c r="RQE53" s="26"/>
      <c r="RQF53" s="26"/>
      <c r="RQG53" s="26"/>
      <c r="RQH53" s="26"/>
      <c r="RQI53" s="26"/>
      <c r="RQJ53" s="26"/>
      <c r="RQK53" s="26"/>
      <c r="RQL53" s="26"/>
      <c r="RQM53" s="26"/>
      <c r="RQN53" s="26"/>
      <c r="RQO53" s="26"/>
      <c r="RQP53" s="26"/>
      <c r="RQQ53" s="26"/>
      <c r="RQR53" s="26"/>
      <c r="RQS53" s="26"/>
      <c r="RQT53" s="26"/>
      <c r="RQU53" s="26"/>
      <c r="RQV53" s="26"/>
      <c r="RQW53" s="26"/>
      <c r="RQX53" s="26"/>
      <c r="RQY53" s="26"/>
      <c r="RQZ53" s="26"/>
      <c r="RRA53" s="26"/>
      <c r="RRB53" s="26"/>
      <c r="RRC53" s="26"/>
      <c r="RRD53" s="26"/>
      <c r="RRE53" s="26"/>
      <c r="RRF53" s="26"/>
      <c r="RRG53" s="26"/>
      <c r="RRH53" s="26"/>
      <c r="RRI53" s="26"/>
      <c r="RRJ53" s="26"/>
      <c r="RRK53" s="26"/>
      <c r="RRL53" s="26"/>
      <c r="RRM53" s="26"/>
      <c r="RRN53" s="26"/>
      <c r="RRO53" s="26"/>
      <c r="RRP53" s="26"/>
      <c r="RRQ53" s="26"/>
      <c r="RRR53" s="26"/>
      <c r="RRS53" s="26"/>
      <c r="RRT53" s="26"/>
      <c r="RRU53" s="26"/>
      <c r="RRV53" s="26"/>
      <c r="RRW53" s="26"/>
      <c r="RRX53" s="26"/>
      <c r="RRY53" s="26"/>
      <c r="RRZ53" s="26"/>
      <c r="RSA53" s="26"/>
      <c r="RSB53" s="26"/>
      <c r="RSC53" s="26"/>
      <c r="RSD53" s="26"/>
      <c r="RSE53" s="26"/>
      <c r="RSF53" s="26"/>
      <c r="RSG53" s="26"/>
      <c r="RSH53" s="26"/>
      <c r="RSI53" s="26"/>
      <c r="RSJ53" s="26"/>
      <c r="RSK53" s="26"/>
      <c r="RSL53" s="26"/>
      <c r="RSM53" s="26"/>
      <c r="RSN53" s="26"/>
      <c r="RSO53" s="26"/>
      <c r="RSP53" s="26"/>
      <c r="RSQ53" s="26"/>
      <c r="RSR53" s="26"/>
      <c r="RSS53" s="26"/>
      <c r="RST53" s="26"/>
      <c r="RSU53" s="26"/>
      <c r="RSV53" s="26"/>
      <c r="RSW53" s="26"/>
      <c r="RSX53" s="26"/>
      <c r="RSY53" s="26"/>
      <c r="RSZ53" s="26"/>
      <c r="RTA53" s="26"/>
      <c r="RTB53" s="26"/>
      <c r="RTC53" s="26"/>
      <c r="RTD53" s="26"/>
      <c r="RTE53" s="26"/>
      <c r="RTF53" s="26"/>
      <c r="RTG53" s="26"/>
      <c r="RTH53" s="26"/>
      <c r="RTI53" s="26"/>
      <c r="RTJ53" s="26"/>
      <c r="RTK53" s="26"/>
      <c r="RTL53" s="26"/>
      <c r="RTM53" s="26"/>
      <c r="RTN53" s="26"/>
      <c r="RTO53" s="26"/>
      <c r="RTP53" s="26"/>
      <c r="RTQ53" s="26"/>
      <c r="RTR53" s="26"/>
      <c r="RTS53" s="26"/>
      <c r="RTT53" s="26"/>
      <c r="RTU53" s="26"/>
      <c r="RTV53" s="26"/>
      <c r="RTW53" s="26"/>
      <c r="RTX53" s="26"/>
      <c r="RTY53" s="26"/>
      <c r="RTZ53" s="26"/>
      <c r="RUA53" s="26"/>
      <c r="RUB53" s="26"/>
      <c r="RUC53" s="26"/>
      <c r="RUD53" s="26"/>
      <c r="RUE53" s="26"/>
      <c r="RUF53" s="26"/>
      <c r="RUG53" s="26"/>
      <c r="RUH53" s="26"/>
      <c r="RUI53" s="26"/>
      <c r="RUJ53" s="26"/>
      <c r="RUK53" s="26"/>
      <c r="RUL53" s="26"/>
      <c r="RUM53" s="26"/>
      <c r="RUN53" s="26"/>
      <c r="RUO53" s="26"/>
      <c r="RUP53" s="26"/>
      <c r="RUQ53" s="26"/>
      <c r="RUR53" s="26"/>
      <c r="RUS53" s="26"/>
      <c r="RUT53" s="26"/>
      <c r="RUU53" s="26"/>
      <c r="RUV53" s="26"/>
      <c r="RUW53" s="26"/>
      <c r="RUX53" s="26"/>
      <c r="RUY53" s="26"/>
      <c r="RUZ53" s="26"/>
      <c r="RVA53" s="26"/>
      <c r="RVB53" s="26"/>
      <c r="RVC53" s="26"/>
      <c r="RVD53" s="26"/>
      <c r="RVE53" s="26"/>
      <c r="RVF53" s="26"/>
      <c r="RVG53" s="26"/>
      <c r="RVH53" s="26"/>
      <c r="RVI53" s="26"/>
      <c r="RVJ53" s="26"/>
      <c r="RVK53" s="26"/>
      <c r="RVL53" s="26"/>
      <c r="RVM53" s="26"/>
      <c r="RVN53" s="26"/>
      <c r="RVO53" s="26"/>
      <c r="RVP53" s="26"/>
      <c r="RVQ53" s="26"/>
      <c r="RVR53" s="26"/>
      <c r="RVS53" s="26"/>
      <c r="RVT53" s="26"/>
      <c r="RVU53" s="26"/>
      <c r="RVV53" s="26"/>
      <c r="RVW53" s="26"/>
      <c r="RVX53" s="26"/>
      <c r="RVY53" s="26"/>
      <c r="RVZ53" s="26"/>
      <c r="RWA53" s="26"/>
      <c r="RWB53" s="26"/>
      <c r="RWC53" s="26"/>
      <c r="RWD53" s="26"/>
      <c r="RWE53" s="26"/>
      <c r="RWF53" s="26"/>
      <c r="RWG53" s="26"/>
      <c r="RWH53" s="26"/>
      <c r="RWI53" s="26"/>
      <c r="RWJ53" s="26"/>
      <c r="RWK53" s="26"/>
      <c r="RWL53" s="26"/>
      <c r="RWM53" s="26"/>
      <c r="RWN53" s="26"/>
      <c r="RWO53" s="26"/>
      <c r="RWP53" s="26"/>
      <c r="RWQ53" s="26"/>
      <c r="RWR53" s="26"/>
      <c r="RWS53" s="26"/>
      <c r="RWT53" s="26"/>
      <c r="RWU53" s="26"/>
      <c r="RWV53" s="26"/>
      <c r="RWW53" s="26"/>
      <c r="RWX53" s="26"/>
      <c r="RWY53" s="26"/>
      <c r="RWZ53" s="26"/>
      <c r="RXA53" s="26"/>
      <c r="RXB53" s="26"/>
      <c r="RXC53" s="26"/>
      <c r="RXD53" s="26"/>
      <c r="RXE53" s="26"/>
      <c r="RXF53" s="26"/>
      <c r="RXG53" s="26"/>
      <c r="RXH53" s="26"/>
      <c r="RXI53" s="26"/>
      <c r="RXJ53" s="26"/>
      <c r="RXK53" s="26"/>
      <c r="RXL53" s="26"/>
      <c r="RXM53" s="26"/>
      <c r="RXN53" s="26"/>
      <c r="RXO53" s="26"/>
      <c r="RXP53" s="26"/>
      <c r="RXQ53" s="26"/>
      <c r="RXR53" s="26"/>
      <c r="RXS53" s="26"/>
      <c r="RXT53" s="26"/>
      <c r="RXU53" s="26"/>
      <c r="RXV53" s="26"/>
      <c r="RXW53" s="26"/>
      <c r="RXX53" s="26"/>
      <c r="RXY53" s="26"/>
      <c r="RXZ53" s="26"/>
      <c r="RYA53" s="26"/>
      <c r="RYB53" s="26"/>
      <c r="RYC53" s="26"/>
      <c r="RYD53" s="26"/>
      <c r="RYE53" s="26"/>
      <c r="RYF53" s="26"/>
      <c r="RYG53" s="26"/>
      <c r="RYH53" s="26"/>
      <c r="RYI53" s="26"/>
      <c r="RYJ53" s="26"/>
      <c r="RYK53" s="26"/>
      <c r="RYL53" s="26"/>
      <c r="RYM53" s="26"/>
      <c r="RYN53" s="26"/>
      <c r="RYO53" s="26"/>
      <c r="RYP53" s="26"/>
      <c r="RYQ53" s="26"/>
      <c r="RYR53" s="26"/>
      <c r="RYS53" s="26"/>
      <c r="RYT53" s="26"/>
      <c r="RYU53" s="26"/>
      <c r="RYV53" s="26"/>
      <c r="RYW53" s="26"/>
      <c r="RYX53" s="26"/>
      <c r="RYY53" s="26"/>
      <c r="RYZ53" s="26"/>
      <c r="RZA53" s="26"/>
      <c r="RZB53" s="26"/>
      <c r="RZC53" s="26"/>
      <c r="RZD53" s="26"/>
      <c r="RZE53" s="26"/>
      <c r="RZF53" s="26"/>
      <c r="RZG53" s="26"/>
      <c r="RZH53" s="26"/>
      <c r="RZI53" s="26"/>
      <c r="RZJ53" s="26"/>
      <c r="RZK53" s="26"/>
      <c r="RZL53" s="26"/>
      <c r="RZM53" s="26"/>
      <c r="RZN53" s="26"/>
      <c r="RZO53" s="26"/>
      <c r="RZP53" s="26"/>
      <c r="RZQ53" s="26"/>
      <c r="RZR53" s="26"/>
      <c r="RZS53" s="26"/>
      <c r="RZT53" s="26"/>
      <c r="RZU53" s="26"/>
      <c r="RZV53" s="26"/>
      <c r="RZW53" s="26"/>
      <c r="RZX53" s="26"/>
      <c r="RZY53" s="26"/>
      <c r="RZZ53" s="26"/>
      <c r="SAA53" s="26"/>
      <c r="SAB53" s="26"/>
      <c r="SAC53" s="26"/>
      <c r="SAD53" s="26"/>
      <c r="SAE53" s="26"/>
      <c r="SAF53" s="26"/>
      <c r="SAG53" s="26"/>
      <c r="SAH53" s="26"/>
      <c r="SAI53" s="26"/>
      <c r="SAJ53" s="26"/>
      <c r="SAK53" s="26"/>
      <c r="SAL53" s="26"/>
      <c r="SAM53" s="26"/>
      <c r="SAN53" s="26"/>
      <c r="SAO53" s="26"/>
      <c r="SAP53" s="26"/>
      <c r="SAQ53" s="26"/>
      <c r="SAR53" s="26"/>
      <c r="SAS53" s="26"/>
      <c r="SAT53" s="26"/>
      <c r="SAU53" s="26"/>
      <c r="SAV53" s="26"/>
      <c r="SAW53" s="26"/>
      <c r="SAX53" s="26"/>
      <c r="SAY53" s="26"/>
      <c r="SAZ53" s="26"/>
      <c r="SBA53" s="26"/>
      <c r="SBB53" s="26"/>
      <c r="SBC53" s="26"/>
      <c r="SBD53" s="26"/>
      <c r="SBE53" s="26"/>
      <c r="SBF53" s="26"/>
      <c r="SBG53" s="26"/>
      <c r="SBH53" s="26"/>
      <c r="SBI53" s="26"/>
      <c r="SBJ53" s="26"/>
      <c r="SBK53" s="26"/>
      <c r="SBL53" s="26"/>
      <c r="SBM53" s="26"/>
      <c r="SBN53" s="26"/>
      <c r="SBO53" s="26"/>
      <c r="SBP53" s="26"/>
      <c r="SBQ53" s="26"/>
      <c r="SBR53" s="26"/>
      <c r="SBS53" s="26"/>
      <c r="SBT53" s="26"/>
      <c r="SBU53" s="26"/>
      <c r="SBV53" s="26"/>
      <c r="SBW53" s="26"/>
      <c r="SBX53" s="26"/>
      <c r="SBY53" s="26"/>
      <c r="SBZ53" s="26"/>
      <c r="SCA53" s="26"/>
      <c r="SCB53" s="26"/>
      <c r="SCC53" s="26"/>
      <c r="SCD53" s="26"/>
      <c r="SCE53" s="26"/>
      <c r="SCF53" s="26"/>
      <c r="SCG53" s="26"/>
      <c r="SCH53" s="26"/>
      <c r="SCI53" s="26"/>
      <c r="SCJ53" s="26"/>
      <c r="SCK53" s="26"/>
      <c r="SCL53" s="26"/>
      <c r="SCM53" s="26"/>
      <c r="SCN53" s="26"/>
      <c r="SCO53" s="26"/>
      <c r="SCP53" s="26"/>
      <c r="SCQ53" s="26"/>
      <c r="SCR53" s="26"/>
      <c r="SCS53" s="26"/>
      <c r="SCT53" s="26"/>
      <c r="SCU53" s="26"/>
      <c r="SCV53" s="26"/>
      <c r="SCW53" s="26"/>
      <c r="SCX53" s="26"/>
      <c r="SCY53" s="26"/>
      <c r="SCZ53" s="26"/>
      <c r="SDA53" s="26"/>
      <c r="SDB53" s="26"/>
      <c r="SDC53" s="26"/>
      <c r="SDD53" s="26"/>
      <c r="SDE53" s="26"/>
      <c r="SDF53" s="26"/>
      <c r="SDG53" s="26"/>
      <c r="SDH53" s="26"/>
      <c r="SDI53" s="26"/>
      <c r="SDJ53" s="26"/>
      <c r="SDK53" s="26"/>
      <c r="SDL53" s="26"/>
      <c r="SDM53" s="26"/>
      <c r="SDN53" s="26"/>
      <c r="SDO53" s="26"/>
      <c r="SDP53" s="26"/>
      <c r="SDQ53" s="26"/>
      <c r="SDR53" s="26"/>
      <c r="SDS53" s="26"/>
      <c r="SDT53" s="26"/>
      <c r="SDU53" s="26"/>
      <c r="SDV53" s="26"/>
      <c r="SDW53" s="26"/>
      <c r="SDX53" s="26"/>
      <c r="SDY53" s="26"/>
      <c r="SDZ53" s="26"/>
      <c r="SEA53" s="26"/>
      <c r="SEB53" s="26"/>
      <c r="SEC53" s="26"/>
      <c r="SED53" s="26"/>
      <c r="SEE53" s="26"/>
      <c r="SEF53" s="26"/>
      <c r="SEG53" s="26"/>
      <c r="SEH53" s="26"/>
      <c r="SEI53" s="26"/>
      <c r="SEJ53" s="26"/>
      <c r="SEK53" s="26"/>
      <c r="SEL53" s="26"/>
      <c r="SEM53" s="26"/>
      <c r="SEN53" s="26"/>
      <c r="SEO53" s="26"/>
      <c r="SEP53" s="26"/>
      <c r="SEQ53" s="26"/>
      <c r="SER53" s="26"/>
      <c r="SES53" s="26"/>
      <c r="SET53" s="26"/>
      <c r="SEU53" s="26"/>
      <c r="SEV53" s="26"/>
      <c r="SEW53" s="26"/>
      <c r="SEX53" s="26"/>
      <c r="SEY53" s="26"/>
      <c r="SEZ53" s="26"/>
      <c r="SFA53" s="26"/>
      <c r="SFB53" s="26"/>
      <c r="SFC53" s="26"/>
      <c r="SFD53" s="26"/>
      <c r="SFE53" s="26"/>
      <c r="SFF53" s="26"/>
      <c r="SFG53" s="26"/>
      <c r="SFH53" s="26"/>
      <c r="SFI53" s="26"/>
      <c r="SFJ53" s="26"/>
      <c r="SFK53" s="26"/>
      <c r="SFL53" s="26"/>
      <c r="SFM53" s="26"/>
      <c r="SFN53" s="26"/>
      <c r="SFO53" s="26"/>
      <c r="SFP53" s="26"/>
      <c r="SFQ53" s="26"/>
      <c r="SFR53" s="26"/>
      <c r="SFS53" s="26"/>
      <c r="SFT53" s="26"/>
      <c r="SFU53" s="26"/>
      <c r="SFV53" s="26"/>
      <c r="SFW53" s="26"/>
      <c r="SFX53" s="26"/>
      <c r="SFY53" s="26"/>
      <c r="SFZ53" s="26"/>
      <c r="SGA53" s="26"/>
      <c r="SGB53" s="26"/>
      <c r="SGC53" s="26"/>
      <c r="SGD53" s="26"/>
      <c r="SGE53" s="26"/>
      <c r="SGF53" s="26"/>
      <c r="SGG53" s="26"/>
      <c r="SGH53" s="26"/>
      <c r="SGI53" s="26"/>
      <c r="SGJ53" s="26"/>
      <c r="SGK53" s="26"/>
      <c r="SGL53" s="26"/>
      <c r="SGM53" s="26"/>
      <c r="SGN53" s="26"/>
      <c r="SGO53" s="26"/>
      <c r="SGP53" s="26"/>
      <c r="SGQ53" s="26"/>
      <c r="SGR53" s="26"/>
      <c r="SGS53" s="26"/>
      <c r="SGT53" s="26"/>
      <c r="SGU53" s="26"/>
      <c r="SGV53" s="26"/>
      <c r="SGW53" s="26"/>
      <c r="SGX53" s="26"/>
      <c r="SGY53" s="26"/>
      <c r="SGZ53" s="26"/>
      <c r="SHA53" s="26"/>
      <c r="SHB53" s="26"/>
      <c r="SHC53" s="26"/>
      <c r="SHD53" s="26"/>
      <c r="SHE53" s="26"/>
      <c r="SHF53" s="26"/>
      <c r="SHG53" s="26"/>
      <c r="SHH53" s="26"/>
      <c r="SHI53" s="26"/>
      <c r="SHJ53" s="26"/>
      <c r="SHK53" s="26"/>
      <c r="SHL53" s="26"/>
      <c r="SHM53" s="26"/>
      <c r="SHN53" s="26"/>
      <c r="SHO53" s="26"/>
      <c r="SHP53" s="26"/>
      <c r="SHQ53" s="26"/>
      <c r="SHR53" s="26"/>
      <c r="SHS53" s="26"/>
      <c r="SHT53" s="26"/>
      <c r="SHU53" s="26"/>
      <c r="SHV53" s="26"/>
      <c r="SHW53" s="26"/>
      <c r="SHX53" s="26"/>
      <c r="SHY53" s="26"/>
      <c r="SHZ53" s="26"/>
      <c r="SIA53" s="26"/>
      <c r="SIB53" s="26"/>
      <c r="SIC53" s="26"/>
      <c r="SID53" s="26"/>
      <c r="SIE53" s="26"/>
      <c r="SIF53" s="26"/>
      <c r="SIG53" s="26"/>
      <c r="SIH53" s="26"/>
      <c r="SII53" s="26"/>
      <c r="SIJ53" s="26"/>
      <c r="SIK53" s="26"/>
      <c r="SIL53" s="26"/>
      <c r="SIM53" s="26"/>
      <c r="SIN53" s="26"/>
      <c r="SIO53" s="26"/>
      <c r="SIP53" s="26"/>
      <c r="SIQ53" s="26"/>
      <c r="SIR53" s="26"/>
      <c r="SIS53" s="26"/>
      <c r="SIT53" s="26"/>
      <c r="SIU53" s="26"/>
      <c r="SIV53" s="26"/>
      <c r="SIW53" s="26"/>
      <c r="SIX53" s="26"/>
      <c r="SIY53" s="26"/>
      <c r="SIZ53" s="26"/>
      <c r="SJA53" s="26"/>
      <c r="SJB53" s="26"/>
      <c r="SJC53" s="26"/>
      <c r="SJD53" s="26"/>
      <c r="SJE53" s="26"/>
      <c r="SJF53" s="26"/>
      <c r="SJG53" s="26"/>
      <c r="SJH53" s="26"/>
      <c r="SJI53" s="26"/>
      <c r="SJJ53" s="26"/>
      <c r="SJK53" s="26"/>
      <c r="SJL53" s="26"/>
      <c r="SJM53" s="26"/>
      <c r="SJN53" s="26"/>
      <c r="SJO53" s="26"/>
      <c r="SJP53" s="26"/>
      <c r="SJQ53" s="26"/>
      <c r="SJR53" s="26"/>
      <c r="SJS53" s="26"/>
      <c r="SJT53" s="26"/>
      <c r="SJU53" s="26"/>
      <c r="SJV53" s="26"/>
      <c r="SJW53" s="26"/>
      <c r="SJX53" s="26"/>
      <c r="SJY53" s="26"/>
      <c r="SJZ53" s="26"/>
      <c r="SKA53" s="26"/>
      <c r="SKB53" s="26"/>
      <c r="SKC53" s="26"/>
      <c r="SKD53" s="26"/>
      <c r="SKE53" s="26"/>
      <c r="SKF53" s="26"/>
      <c r="SKG53" s="26"/>
      <c r="SKH53" s="26"/>
      <c r="SKI53" s="26"/>
      <c r="SKJ53" s="26"/>
      <c r="SKK53" s="26"/>
      <c r="SKL53" s="26"/>
      <c r="SKM53" s="26"/>
      <c r="SKN53" s="26"/>
      <c r="SKO53" s="26"/>
      <c r="SKP53" s="26"/>
      <c r="SKQ53" s="26"/>
      <c r="SKR53" s="26"/>
      <c r="SKS53" s="26"/>
      <c r="SKT53" s="26"/>
      <c r="SKU53" s="26"/>
      <c r="SKV53" s="26"/>
      <c r="SKW53" s="26"/>
      <c r="SKX53" s="26"/>
      <c r="SKY53" s="26"/>
      <c r="SKZ53" s="26"/>
      <c r="SLA53" s="26"/>
      <c r="SLB53" s="26"/>
      <c r="SLC53" s="26"/>
      <c r="SLD53" s="26"/>
      <c r="SLE53" s="26"/>
      <c r="SLF53" s="26"/>
      <c r="SLG53" s="26"/>
      <c r="SLH53" s="26"/>
      <c r="SLI53" s="26"/>
      <c r="SLJ53" s="26"/>
      <c r="SLK53" s="26"/>
      <c r="SLL53" s="26"/>
      <c r="SLM53" s="26"/>
      <c r="SLN53" s="26"/>
      <c r="SLO53" s="26"/>
      <c r="SLP53" s="26"/>
      <c r="SLQ53" s="26"/>
      <c r="SLR53" s="26"/>
      <c r="SLS53" s="26"/>
      <c r="SLT53" s="26"/>
      <c r="SLU53" s="26"/>
      <c r="SLV53" s="26"/>
      <c r="SLW53" s="26"/>
      <c r="SLX53" s="26"/>
      <c r="SLY53" s="26"/>
      <c r="SLZ53" s="26"/>
      <c r="SMA53" s="26"/>
      <c r="SMB53" s="26"/>
      <c r="SMC53" s="26"/>
      <c r="SMD53" s="26"/>
      <c r="SME53" s="26"/>
      <c r="SMF53" s="26"/>
      <c r="SMG53" s="26"/>
      <c r="SMH53" s="26"/>
      <c r="SMI53" s="26"/>
      <c r="SMJ53" s="26"/>
      <c r="SMK53" s="26"/>
      <c r="SML53" s="26"/>
      <c r="SMM53" s="26"/>
      <c r="SMN53" s="26"/>
      <c r="SMO53" s="26"/>
      <c r="SMP53" s="26"/>
      <c r="SMQ53" s="26"/>
      <c r="SMR53" s="26"/>
      <c r="SMS53" s="26"/>
      <c r="SMT53" s="26"/>
      <c r="SMU53" s="26"/>
      <c r="SMV53" s="26"/>
      <c r="SMW53" s="26"/>
      <c r="SMX53" s="26"/>
      <c r="SMY53" s="26"/>
      <c r="SMZ53" s="26"/>
      <c r="SNA53" s="26"/>
      <c r="SNB53" s="26"/>
      <c r="SNC53" s="26"/>
      <c r="SND53" s="26"/>
      <c r="SNE53" s="26"/>
      <c r="SNF53" s="26"/>
      <c r="SNG53" s="26"/>
      <c r="SNH53" s="26"/>
      <c r="SNI53" s="26"/>
      <c r="SNJ53" s="26"/>
      <c r="SNK53" s="26"/>
      <c r="SNL53" s="26"/>
      <c r="SNM53" s="26"/>
      <c r="SNN53" s="26"/>
      <c r="SNO53" s="26"/>
      <c r="SNP53" s="26"/>
      <c r="SNQ53" s="26"/>
      <c r="SNR53" s="26"/>
      <c r="SNS53" s="26"/>
      <c r="SNT53" s="26"/>
      <c r="SNU53" s="26"/>
      <c r="SNV53" s="26"/>
      <c r="SNW53" s="26"/>
      <c r="SNX53" s="26"/>
      <c r="SNY53" s="26"/>
      <c r="SNZ53" s="26"/>
      <c r="SOA53" s="26"/>
      <c r="SOB53" s="26"/>
      <c r="SOC53" s="26"/>
      <c r="SOD53" s="26"/>
      <c r="SOE53" s="26"/>
      <c r="SOF53" s="26"/>
      <c r="SOG53" s="26"/>
      <c r="SOH53" s="26"/>
      <c r="SOI53" s="26"/>
      <c r="SOJ53" s="26"/>
      <c r="SOK53" s="26"/>
      <c r="SOL53" s="26"/>
      <c r="SOM53" s="26"/>
      <c r="SON53" s="26"/>
      <c r="SOO53" s="26"/>
      <c r="SOP53" s="26"/>
      <c r="SOQ53" s="26"/>
      <c r="SOR53" s="26"/>
      <c r="SOS53" s="26"/>
      <c r="SOT53" s="26"/>
      <c r="SOU53" s="26"/>
      <c r="SOV53" s="26"/>
      <c r="SOW53" s="26"/>
      <c r="SOX53" s="26"/>
      <c r="SOY53" s="26"/>
      <c r="SOZ53" s="26"/>
      <c r="SPA53" s="26"/>
      <c r="SPB53" s="26"/>
      <c r="SPC53" s="26"/>
      <c r="SPD53" s="26"/>
      <c r="SPE53" s="26"/>
      <c r="SPF53" s="26"/>
      <c r="SPG53" s="26"/>
      <c r="SPH53" s="26"/>
      <c r="SPI53" s="26"/>
      <c r="SPJ53" s="26"/>
      <c r="SPK53" s="26"/>
      <c r="SPL53" s="26"/>
      <c r="SPM53" s="26"/>
      <c r="SPN53" s="26"/>
      <c r="SPO53" s="26"/>
      <c r="SPP53" s="26"/>
      <c r="SPQ53" s="26"/>
      <c r="SPR53" s="26"/>
      <c r="SPS53" s="26"/>
      <c r="SPT53" s="26"/>
      <c r="SPU53" s="26"/>
      <c r="SPV53" s="26"/>
      <c r="SPW53" s="26"/>
      <c r="SPX53" s="26"/>
      <c r="SPY53" s="26"/>
      <c r="SPZ53" s="26"/>
      <c r="SQA53" s="26"/>
      <c r="SQB53" s="26"/>
      <c r="SQC53" s="26"/>
      <c r="SQD53" s="26"/>
      <c r="SQE53" s="26"/>
      <c r="SQF53" s="26"/>
      <c r="SQG53" s="26"/>
      <c r="SQH53" s="26"/>
      <c r="SQI53" s="26"/>
      <c r="SQJ53" s="26"/>
      <c r="SQK53" s="26"/>
      <c r="SQL53" s="26"/>
      <c r="SQM53" s="26"/>
      <c r="SQN53" s="26"/>
      <c r="SQO53" s="26"/>
      <c r="SQP53" s="26"/>
      <c r="SQQ53" s="26"/>
      <c r="SQR53" s="26"/>
      <c r="SQS53" s="26"/>
      <c r="SQT53" s="26"/>
      <c r="SQU53" s="26"/>
      <c r="SQV53" s="26"/>
      <c r="SQW53" s="26"/>
      <c r="SQX53" s="26"/>
      <c r="SQY53" s="26"/>
      <c r="SQZ53" s="26"/>
      <c r="SRA53" s="26"/>
      <c r="SRB53" s="26"/>
      <c r="SRC53" s="26"/>
      <c r="SRD53" s="26"/>
      <c r="SRE53" s="26"/>
      <c r="SRF53" s="26"/>
      <c r="SRG53" s="26"/>
      <c r="SRH53" s="26"/>
      <c r="SRI53" s="26"/>
      <c r="SRJ53" s="26"/>
      <c r="SRK53" s="26"/>
      <c r="SRL53" s="26"/>
      <c r="SRM53" s="26"/>
      <c r="SRN53" s="26"/>
      <c r="SRO53" s="26"/>
      <c r="SRP53" s="26"/>
      <c r="SRQ53" s="26"/>
      <c r="SRR53" s="26"/>
      <c r="SRS53" s="26"/>
      <c r="SRT53" s="26"/>
      <c r="SRU53" s="26"/>
      <c r="SRV53" s="26"/>
      <c r="SRW53" s="26"/>
      <c r="SRX53" s="26"/>
      <c r="SRY53" s="26"/>
      <c r="SRZ53" s="26"/>
      <c r="SSA53" s="26"/>
      <c r="SSB53" s="26"/>
      <c r="SSC53" s="26"/>
      <c r="SSD53" s="26"/>
      <c r="SSE53" s="26"/>
      <c r="SSF53" s="26"/>
      <c r="SSG53" s="26"/>
      <c r="SSH53" s="26"/>
      <c r="SSI53" s="26"/>
      <c r="SSJ53" s="26"/>
      <c r="SSK53" s="26"/>
      <c r="SSL53" s="26"/>
      <c r="SSM53" s="26"/>
      <c r="SSN53" s="26"/>
      <c r="SSO53" s="26"/>
      <c r="SSP53" s="26"/>
      <c r="SSQ53" s="26"/>
      <c r="SSR53" s="26"/>
      <c r="SSS53" s="26"/>
      <c r="SST53" s="26"/>
      <c r="SSU53" s="26"/>
      <c r="SSV53" s="26"/>
      <c r="SSW53" s="26"/>
      <c r="SSX53" s="26"/>
      <c r="SSY53" s="26"/>
      <c r="SSZ53" s="26"/>
      <c r="STA53" s="26"/>
      <c r="STB53" s="26"/>
      <c r="STC53" s="26"/>
      <c r="STD53" s="26"/>
      <c r="STE53" s="26"/>
      <c r="STF53" s="26"/>
      <c r="STG53" s="26"/>
      <c r="STH53" s="26"/>
      <c r="STI53" s="26"/>
      <c r="STJ53" s="26"/>
      <c r="STK53" s="26"/>
      <c r="STL53" s="26"/>
      <c r="STM53" s="26"/>
      <c r="STN53" s="26"/>
      <c r="STO53" s="26"/>
      <c r="STP53" s="26"/>
      <c r="STQ53" s="26"/>
      <c r="STR53" s="26"/>
      <c r="STS53" s="26"/>
      <c r="STT53" s="26"/>
      <c r="STU53" s="26"/>
      <c r="STV53" s="26"/>
      <c r="STW53" s="26"/>
      <c r="STX53" s="26"/>
      <c r="STY53" s="26"/>
      <c r="STZ53" s="26"/>
      <c r="SUA53" s="26"/>
      <c r="SUB53" s="26"/>
      <c r="SUC53" s="26"/>
      <c r="SUD53" s="26"/>
      <c r="SUE53" s="26"/>
      <c r="SUF53" s="26"/>
      <c r="SUG53" s="26"/>
      <c r="SUH53" s="26"/>
      <c r="SUI53" s="26"/>
      <c r="SUJ53" s="26"/>
      <c r="SUK53" s="26"/>
      <c r="SUL53" s="26"/>
      <c r="SUM53" s="26"/>
      <c r="SUN53" s="26"/>
      <c r="SUO53" s="26"/>
      <c r="SUP53" s="26"/>
      <c r="SUQ53" s="26"/>
      <c r="SUR53" s="26"/>
      <c r="SUS53" s="26"/>
      <c r="SUT53" s="26"/>
      <c r="SUU53" s="26"/>
      <c r="SUV53" s="26"/>
      <c r="SUW53" s="26"/>
      <c r="SUX53" s="26"/>
      <c r="SUY53" s="26"/>
      <c r="SUZ53" s="26"/>
      <c r="SVA53" s="26"/>
      <c r="SVB53" s="26"/>
      <c r="SVC53" s="26"/>
      <c r="SVD53" s="26"/>
      <c r="SVE53" s="26"/>
      <c r="SVF53" s="26"/>
      <c r="SVG53" s="26"/>
      <c r="SVH53" s="26"/>
      <c r="SVI53" s="26"/>
      <c r="SVJ53" s="26"/>
      <c r="SVK53" s="26"/>
      <c r="SVL53" s="26"/>
      <c r="SVM53" s="26"/>
      <c r="SVN53" s="26"/>
      <c r="SVO53" s="26"/>
      <c r="SVP53" s="26"/>
      <c r="SVQ53" s="26"/>
      <c r="SVR53" s="26"/>
      <c r="SVS53" s="26"/>
      <c r="SVT53" s="26"/>
      <c r="SVU53" s="26"/>
      <c r="SVV53" s="26"/>
      <c r="SVW53" s="26"/>
      <c r="SVX53" s="26"/>
      <c r="SVY53" s="26"/>
      <c r="SVZ53" s="26"/>
      <c r="SWA53" s="26"/>
      <c r="SWB53" s="26"/>
      <c r="SWC53" s="26"/>
      <c r="SWD53" s="26"/>
      <c r="SWE53" s="26"/>
      <c r="SWF53" s="26"/>
      <c r="SWG53" s="26"/>
      <c r="SWH53" s="26"/>
      <c r="SWI53" s="26"/>
      <c r="SWJ53" s="26"/>
      <c r="SWK53" s="26"/>
      <c r="SWL53" s="26"/>
      <c r="SWM53" s="26"/>
      <c r="SWN53" s="26"/>
      <c r="SWO53" s="26"/>
      <c r="SWP53" s="26"/>
      <c r="SWQ53" s="26"/>
      <c r="SWR53" s="26"/>
      <c r="SWS53" s="26"/>
      <c r="SWT53" s="26"/>
      <c r="SWU53" s="26"/>
      <c r="SWV53" s="26"/>
      <c r="SWW53" s="26"/>
      <c r="SWX53" s="26"/>
      <c r="SWY53" s="26"/>
      <c r="SWZ53" s="26"/>
      <c r="SXA53" s="26"/>
      <c r="SXB53" s="26"/>
      <c r="SXC53" s="26"/>
      <c r="SXD53" s="26"/>
      <c r="SXE53" s="26"/>
      <c r="SXF53" s="26"/>
      <c r="SXG53" s="26"/>
      <c r="SXH53" s="26"/>
      <c r="SXI53" s="26"/>
      <c r="SXJ53" s="26"/>
      <c r="SXK53" s="26"/>
      <c r="SXL53" s="26"/>
      <c r="SXM53" s="26"/>
      <c r="SXN53" s="26"/>
      <c r="SXO53" s="26"/>
      <c r="SXP53" s="26"/>
      <c r="SXQ53" s="26"/>
      <c r="SXR53" s="26"/>
      <c r="SXS53" s="26"/>
      <c r="SXT53" s="26"/>
      <c r="SXU53" s="26"/>
      <c r="SXV53" s="26"/>
      <c r="SXW53" s="26"/>
      <c r="SXX53" s="26"/>
      <c r="SXY53" s="26"/>
      <c r="SXZ53" s="26"/>
      <c r="SYA53" s="26"/>
      <c r="SYB53" s="26"/>
      <c r="SYC53" s="26"/>
      <c r="SYD53" s="26"/>
      <c r="SYE53" s="26"/>
      <c r="SYF53" s="26"/>
      <c r="SYG53" s="26"/>
      <c r="SYH53" s="26"/>
      <c r="SYI53" s="26"/>
      <c r="SYJ53" s="26"/>
      <c r="SYK53" s="26"/>
      <c r="SYL53" s="26"/>
      <c r="SYM53" s="26"/>
      <c r="SYN53" s="26"/>
      <c r="SYO53" s="26"/>
      <c r="SYP53" s="26"/>
      <c r="SYQ53" s="26"/>
      <c r="SYR53" s="26"/>
      <c r="SYS53" s="26"/>
      <c r="SYT53" s="26"/>
      <c r="SYU53" s="26"/>
      <c r="SYV53" s="26"/>
      <c r="SYW53" s="26"/>
      <c r="SYX53" s="26"/>
      <c r="SYY53" s="26"/>
      <c r="SYZ53" s="26"/>
      <c r="SZA53" s="26"/>
      <c r="SZB53" s="26"/>
      <c r="SZC53" s="26"/>
      <c r="SZD53" s="26"/>
      <c r="SZE53" s="26"/>
      <c r="SZF53" s="26"/>
      <c r="SZG53" s="26"/>
      <c r="SZH53" s="26"/>
      <c r="SZI53" s="26"/>
      <c r="SZJ53" s="26"/>
      <c r="SZK53" s="26"/>
      <c r="SZL53" s="26"/>
      <c r="SZM53" s="26"/>
      <c r="SZN53" s="26"/>
      <c r="SZO53" s="26"/>
      <c r="SZP53" s="26"/>
      <c r="SZQ53" s="26"/>
      <c r="SZR53" s="26"/>
      <c r="SZS53" s="26"/>
      <c r="SZT53" s="26"/>
      <c r="SZU53" s="26"/>
      <c r="SZV53" s="26"/>
      <c r="SZW53" s="26"/>
      <c r="SZX53" s="26"/>
      <c r="SZY53" s="26"/>
      <c r="SZZ53" s="26"/>
      <c r="TAA53" s="26"/>
      <c r="TAB53" s="26"/>
      <c r="TAC53" s="26"/>
      <c r="TAD53" s="26"/>
      <c r="TAE53" s="26"/>
      <c r="TAF53" s="26"/>
      <c r="TAG53" s="26"/>
      <c r="TAH53" s="26"/>
      <c r="TAI53" s="26"/>
      <c r="TAJ53" s="26"/>
      <c r="TAK53" s="26"/>
      <c r="TAL53" s="26"/>
      <c r="TAM53" s="26"/>
      <c r="TAN53" s="26"/>
      <c r="TAO53" s="26"/>
      <c r="TAP53" s="26"/>
      <c r="TAQ53" s="26"/>
      <c r="TAR53" s="26"/>
      <c r="TAS53" s="26"/>
      <c r="TAT53" s="26"/>
      <c r="TAU53" s="26"/>
      <c r="TAV53" s="26"/>
      <c r="TAW53" s="26"/>
      <c r="TAX53" s="26"/>
      <c r="TAY53" s="26"/>
      <c r="TAZ53" s="26"/>
      <c r="TBA53" s="26"/>
      <c r="TBB53" s="26"/>
      <c r="TBC53" s="26"/>
      <c r="TBD53" s="26"/>
      <c r="TBE53" s="26"/>
      <c r="TBF53" s="26"/>
      <c r="TBG53" s="26"/>
      <c r="TBH53" s="26"/>
      <c r="TBI53" s="26"/>
      <c r="TBJ53" s="26"/>
      <c r="TBK53" s="26"/>
      <c r="TBL53" s="26"/>
      <c r="TBM53" s="26"/>
      <c r="TBN53" s="26"/>
      <c r="TBO53" s="26"/>
      <c r="TBP53" s="26"/>
      <c r="TBQ53" s="26"/>
      <c r="TBR53" s="26"/>
      <c r="TBS53" s="26"/>
      <c r="TBT53" s="26"/>
      <c r="TBU53" s="26"/>
      <c r="TBV53" s="26"/>
      <c r="TBW53" s="26"/>
      <c r="TBX53" s="26"/>
      <c r="TBY53" s="26"/>
      <c r="TBZ53" s="26"/>
      <c r="TCA53" s="26"/>
      <c r="TCB53" s="26"/>
      <c r="TCC53" s="26"/>
      <c r="TCD53" s="26"/>
      <c r="TCE53" s="26"/>
      <c r="TCF53" s="26"/>
      <c r="TCG53" s="26"/>
      <c r="TCH53" s="26"/>
      <c r="TCI53" s="26"/>
      <c r="TCJ53" s="26"/>
      <c r="TCK53" s="26"/>
      <c r="TCL53" s="26"/>
      <c r="TCM53" s="26"/>
      <c r="TCN53" s="26"/>
      <c r="TCO53" s="26"/>
      <c r="TCP53" s="26"/>
      <c r="TCQ53" s="26"/>
      <c r="TCR53" s="26"/>
      <c r="TCS53" s="26"/>
      <c r="TCT53" s="26"/>
      <c r="TCU53" s="26"/>
      <c r="TCV53" s="26"/>
      <c r="TCW53" s="26"/>
      <c r="TCX53" s="26"/>
      <c r="TCY53" s="26"/>
      <c r="TCZ53" s="26"/>
      <c r="TDA53" s="26"/>
      <c r="TDB53" s="26"/>
      <c r="TDC53" s="26"/>
      <c r="TDD53" s="26"/>
      <c r="TDE53" s="26"/>
      <c r="TDF53" s="26"/>
      <c r="TDG53" s="26"/>
      <c r="TDH53" s="26"/>
      <c r="TDI53" s="26"/>
      <c r="TDJ53" s="26"/>
      <c r="TDK53" s="26"/>
      <c r="TDL53" s="26"/>
      <c r="TDM53" s="26"/>
      <c r="TDN53" s="26"/>
      <c r="TDO53" s="26"/>
      <c r="TDP53" s="26"/>
      <c r="TDQ53" s="26"/>
      <c r="TDR53" s="26"/>
      <c r="TDS53" s="26"/>
      <c r="TDT53" s="26"/>
      <c r="TDU53" s="26"/>
      <c r="TDV53" s="26"/>
      <c r="TDW53" s="26"/>
      <c r="TDX53" s="26"/>
      <c r="TDY53" s="26"/>
      <c r="TDZ53" s="26"/>
      <c r="TEA53" s="26"/>
      <c r="TEB53" s="26"/>
      <c r="TEC53" s="26"/>
      <c r="TED53" s="26"/>
      <c r="TEE53" s="26"/>
      <c r="TEF53" s="26"/>
      <c r="TEG53" s="26"/>
      <c r="TEH53" s="26"/>
      <c r="TEI53" s="26"/>
      <c r="TEJ53" s="26"/>
      <c r="TEK53" s="26"/>
      <c r="TEL53" s="26"/>
      <c r="TEM53" s="26"/>
      <c r="TEN53" s="26"/>
      <c r="TEO53" s="26"/>
      <c r="TEP53" s="26"/>
      <c r="TEQ53" s="26"/>
      <c r="TER53" s="26"/>
      <c r="TES53" s="26"/>
      <c r="TET53" s="26"/>
      <c r="TEU53" s="26"/>
      <c r="TEV53" s="26"/>
      <c r="TEW53" s="26"/>
      <c r="TEX53" s="26"/>
      <c r="TEY53" s="26"/>
      <c r="TEZ53" s="26"/>
      <c r="TFA53" s="26"/>
      <c r="TFB53" s="26"/>
      <c r="TFC53" s="26"/>
      <c r="TFD53" s="26"/>
      <c r="TFE53" s="26"/>
      <c r="TFF53" s="26"/>
      <c r="TFG53" s="26"/>
      <c r="TFH53" s="26"/>
      <c r="TFI53" s="26"/>
      <c r="TFJ53" s="26"/>
      <c r="TFK53" s="26"/>
      <c r="TFL53" s="26"/>
      <c r="TFM53" s="26"/>
      <c r="TFN53" s="26"/>
      <c r="TFO53" s="26"/>
      <c r="TFP53" s="26"/>
      <c r="TFQ53" s="26"/>
      <c r="TFR53" s="26"/>
      <c r="TFS53" s="26"/>
      <c r="TFT53" s="26"/>
      <c r="TFU53" s="26"/>
      <c r="TFV53" s="26"/>
      <c r="TFW53" s="26"/>
      <c r="TFX53" s="26"/>
      <c r="TFY53" s="26"/>
      <c r="TFZ53" s="26"/>
      <c r="TGA53" s="26"/>
      <c r="TGB53" s="26"/>
      <c r="TGC53" s="26"/>
      <c r="TGD53" s="26"/>
      <c r="TGE53" s="26"/>
      <c r="TGF53" s="26"/>
      <c r="TGG53" s="26"/>
      <c r="TGH53" s="26"/>
      <c r="TGI53" s="26"/>
      <c r="TGJ53" s="26"/>
      <c r="TGK53" s="26"/>
      <c r="TGL53" s="26"/>
      <c r="TGM53" s="26"/>
      <c r="TGN53" s="26"/>
      <c r="TGO53" s="26"/>
      <c r="TGP53" s="26"/>
      <c r="TGQ53" s="26"/>
      <c r="TGR53" s="26"/>
      <c r="TGS53" s="26"/>
      <c r="TGT53" s="26"/>
      <c r="TGU53" s="26"/>
      <c r="TGV53" s="26"/>
      <c r="TGW53" s="26"/>
      <c r="TGX53" s="26"/>
      <c r="TGY53" s="26"/>
      <c r="TGZ53" s="26"/>
      <c r="THA53" s="26"/>
      <c r="THB53" s="26"/>
      <c r="THC53" s="26"/>
      <c r="THD53" s="26"/>
      <c r="THE53" s="26"/>
      <c r="THF53" s="26"/>
      <c r="THG53" s="26"/>
      <c r="THH53" s="26"/>
      <c r="THI53" s="26"/>
      <c r="THJ53" s="26"/>
      <c r="THK53" s="26"/>
      <c r="THL53" s="26"/>
      <c r="THM53" s="26"/>
      <c r="THN53" s="26"/>
      <c r="THO53" s="26"/>
      <c r="THP53" s="26"/>
      <c r="THQ53" s="26"/>
      <c r="THR53" s="26"/>
      <c r="THS53" s="26"/>
      <c r="THT53" s="26"/>
      <c r="THU53" s="26"/>
      <c r="THV53" s="26"/>
      <c r="THW53" s="26"/>
      <c r="THX53" s="26"/>
      <c r="THY53" s="26"/>
      <c r="THZ53" s="26"/>
      <c r="TIA53" s="26"/>
      <c r="TIB53" s="26"/>
      <c r="TIC53" s="26"/>
      <c r="TID53" s="26"/>
      <c r="TIE53" s="26"/>
      <c r="TIF53" s="26"/>
      <c r="TIG53" s="26"/>
      <c r="TIH53" s="26"/>
      <c r="TII53" s="26"/>
      <c r="TIJ53" s="26"/>
      <c r="TIK53" s="26"/>
      <c r="TIL53" s="26"/>
      <c r="TIM53" s="26"/>
      <c r="TIN53" s="26"/>
      <c r="TIO53" s="26"/>
      <c r="TIP53" s="26"/>
      <c r="TIQ53" s="26"/>
      <c r="TIR53" s="26"/>
      <c r="TIS53" s="26"/>
      <c r="TIT53" s="26"/>
      <c r="TIU53" s="26"/>
      <c r="TIV53" s="26"/>
      <c r="TIW53" s="26"/>
      <c r="TIX53" s="26"/>
      <c r="TIY53" s="26"/>
      <c r="TIZ53" s="26"/>
      <c r="TJA53" s="26"/>
      <c r="TJB53" s="26"/>
      <c r="TJC53" s="26"/>
      <c r="TJD53" s="26"/>
      <c r="TJE53" s="26"/>
      <c r="TJF53" s="26"/>
      <c r="TJG53" s="26"/>
      <c r="TJH53" s="26"/>
      <c r="TJI53" s="26"/>
      <c r="TJJ53" s="26"/>
      <c r="TJK53" s="26"/>
      <c r="TJL53" s="26"/>
      <c r="TJM53" s="26"/>
      <c r="TJN53" s="26"/>
      <c r="TJO53" s="26"/>
      <c r="TJP53" s="26"/>
      <c r="TJQ53" s="26"/>
      <c r="TJR53" s="26"/>
      <c r="TJS53" s="26"/>
      <c r="TJT53" s="26"/>
      <c r="TJU53" s="26"/>
      <c r="TJV53" s="26"/>
      <c r="TJW53" s="26"/>
      <c r="TJX53" s="26"/>
      <c r="TJY53" s="26"/>
      <c r="TJZ53" s="26"/>
      <c r="TKA53" s="26"/>
      <c r="TKB53" s="26"/>
      <c r="TKC53" s="26"/>
      <c r="TKD53" s="26"/>
      <c r="TKE53" s="26"/>
      <c r="TKF53" s="26"/>
      <c r="TKG53" s="26"/>
      <c r="TKH53" s="26"/>
      <c r="TKI53" s="26"/>
      <c r="TKJ53" s="26"/>
      <c r="TKK53" s="26"/>
      <c r="TKL53" s="26"/>
      <c r="TKM53" s="26"/>
      <c r="TKN53" s="26"/>
      <c r="TKO53" s="26"/>
      <c r="TKP53" s="26"/>
      <c r="TKQ53" s="26"/>
      <c r="TKR53" s="26"/>
      <c r="TKS53" s="26"/>
      <c r="TKT53" s="26"/>
      <c r="TKU53" s="26"/>
      <c r="TKV53" s="26"/>
      <c r="TKW53" s="26"/>
      <c r="TKX53" s="26"/>
      <c r="TKY53" s="26"/>
      <c r="TKZ53" s="26"/>
      <c r="TLA53" s="26"/>
      <c r="TLB53" s="26"/>
      <c r="TLC53" s="26"/>
      <c r="TLD53" s="26"/>
      <c r="TLE53" s="26"/>
      <c r="TLF53" s="26"/>
      <c r="TLG53" s="26"/>
      <c r="TLH53" s="26"/>
      <c r="TLI53" s="26"/>
      <c r="TLJ53" s="26"/>
      <c r="TLK53" s="26"/>
      <c r="TLL53" s="26"/>
      <c r="TLM53" s="26"/>
      <c r="TLN53" s="26"/>
      <c r="TLO53" s="26"/>
      <c r="TLP53" s="26"/>
      <c r="TLQ53" s="26"/>
      <c r="TLR53" s="26"/>
      <c r="TLS53" s="26"/>
      <c r="TLT53" s="26"/>
      <c r="TLU53" s="26"/>
      <c r="TLV53" s="26"/>
      <c r="TLW53" s="26"/>
      <c r="TLX53" s="26"/>
      <c r="TLY53" s="26"/>
      <c r="TLZ53" s="26"/>
      <c r="TMA53" s="26"/>
      <c r="TMB53" s="26"/>
      <c r="TMC53" s="26"/>
      <c r="TMD53" s="26"/>
      <c r="TME53" s="26"/>
      <c r="TMF53" s="26"/>
      <c r="TMG53" s="26"/>
      <c r="TMH53" s="26"/>
      <c r="TMI53" s="26"/>
      <c r="TMJ53" s="26"/>
      <c r="TMK53" s="26"/>
      <c r="TML53" s="26"/>
      <c r="TMM53" s="26"/>
      <c r="TMN53" s="26"/>
      <c r="TMO53" s="26"/>
      <c r="TMP53" s="26"/>
      <c r="TMQ53" s="26"/>
      <c r="TMR53" s="26"/>
      <c r="TMS53" s="26"/>
      <c r="TMT53" s="26"/>
      <c r="TMU53" s="26"/>
      <c r="TMV53" s="26"/>
      <c r="TMW53" s="26"/>
      <c r="TMX53" s="26"/>
      <c r="TMY53" s="26"/>
      <c r="TMZ53" s="26"/>
      <c r="TNA53" s="26"/>
      <c r="TNB53" s="26"/>
      <c r="TNC53" s="26"/>
      <c r="TND53" s="26"/>
      <c r="TNE53" s="26"/>
      <c r="TNF53" s="26"/>
      <c r="TNG53" s="26"/>
      <c r="TNH53" s="26"/>
      <c r="TNI53" s="26"/>
      <c r="TNJ53" s="26"/>
      <c r="TNK53" s="26"/>
      <c r="TNL53" s="26"/>
      <c r="TNM53" s="26"/>
      <c r="TNN53" s="26"/>
      <c r="TNO53" s="26"/>
      <c r="TNP53" s="26"/>
      <c r="TNQ53" s="26"/>
      <c r="TNR53" s="26"/>
      <c r="TNS53" s="26"/>
      <c r="TNT53" s="26"/>
      <c r="TNU53" s="26"/>
      <c r="TNV53" s="26"/>
      <c r="TNW53" s="26"/>
      <c r="TNX53" s="26"/>
      <c r="TNY53" s="26"/>
      <c r="TNZ53" s="26"/>
      <c r="TOA53" s="26"/>
      <c r="TOB53" s="26"/>
      <c r="TOC53" s="26"/>
      <c r="TOD53" s="26"/>
      <c r="TOE53" s="26"/>
      <c r="TOF53" s="26"/>
      <c r="TOG53" s="26"/>
      <c r="TOH53" s="26"/>
      <c r="TOI53" s="26"/>
      <c r="TOJ53" s="26"/>
      <c r="TOK53" s="26"/>
      <c r="TOL53" s="26"/>
      <c r="TOM53" s="26"/>
      <c r="TON53" s="26"/>
      <c r="TOO53" s="26"/>
      <c r="TOP53" s="26"/>
      <c r="TOQ53" s="26"/>
      <c r="TOR53" s="26"/>
      <c r="TOS53" s="26"/>
      <c r="TOT53" s="26"/>
      <c r="TOU53" s="26"/>
      <c r="TOV53" s="26"/>
      <c r="TOW53" s="26"/>
      <c r="TOX53" s="26"/>
      <c r="TOY53" s="26"/>
      <c r="TOZ53" s="26"/>
      <c r="TPA53" s="26"/>
      <c r="TPB53" s="26"/>
      <c r="TPC53" s="26"/>
      <c r="TPD53" s="26"/>
      <c r="TPE53" s="26"/>
      <c r="TPF53" s="26"/>
      <c r="TPG53" s="26"/>
      <c r="TPH53" s="26"/>
      <c r="TPI53" s="26"/>
      <c r="TPJ53" s="26"/>
      <c r="TPK53" s="26"/>
      <c r="TPL53" s="26"/>
      <c r="TPM53" s="26"/>
      <c r="TPN53" s="26"/>
      <c r="TPO53" s="26"/>
      <c r="TPP53" s="26"/>
      <c r="TPQ53" s="26"/>
      <c r="TPR53" s="26"/>
      <c r="TPS53" s="26"/>
      <c r="TPT53" s="26"/>
      <c r="TPU53" s="26"/>
      <c r="TPV53" s="26"/>
      <c r="TPW53" s="26"/>
      <c r="TPX53" s="26"/>
      <c r="TPY53" s="26"/>
      <c r="TPZ53" s="26"/>
      <c r="TQA53" s="26"/>
      <c r="TQB53" s="26"/>
      <c r="TQC53" s="26"/>
      <c r="TQD53" s="26"/>
      <c r="TQE53" s="26"/>
      <c r="TQF53" s="26"/>
      <c r="TQG53" s="26"/>
      <c r="TQH53" s="26"/>
      <c r="TQI53" s="26"/>
      <c r="TQJ53" s="26"/>
      <c r="TQK53" s="26"/>
      <c r="TQL53" s="26"/>
      <c r="TQM53" s="26"/>
      <c r="TQN53" s="26"/>
      <c r="TQO53" s="26"/>
      <c r="TQP53" s="26"/>
      <c r="TQQ53" s="26"/>
      <c r="TQR53" s="26"/>
      <c r="TQS53" s="26"/>
      <c r="TQT53" s="26"/>
      <c r="TQU53" s="26"/>
      <c r="TQV53" s="26"/>
      <c r="TQW53" s="26"/>
      <c r="TQX53" s="26"/>
      <c r="TQY53" s="26"/>
      <c r="TQZ53" s="26"/>
      <c r="TRA53" s="26"/>
      <c r="TRB53" s="26"/>
      <c r="TRC53" s="26"/>
      <c r="TRD53" s="26"/>
      <c r="TRE53" s="26"/>
      <c r="TRF53" s="26"/>
      <c r="TRG53" s="26"/>
      <c r="TRH53" s="26"/>
      <c r="TRI53" s="26"/>
      <c r="TRJ53" s="26"/>
      <c r="TRK53" s="26"/>
      <c r="TRL53" s="26"/>
      <c r="TRM53" s="26"/>
      <c r="TRN53" s="26"/>
      <c r="TRO53" s="26"/>
      <c r="TRP53" s="26"/>
      <c r="TRQ53" s="26"/>
      <c r="TRR53" s="26"/>
      <c r="TRS53" s="26"/>
      <c r="TRT53" s="26"/>
      <c r="TRU53" s="26"/>
      <c r="TRV53" s="26"/>
      <c r="TRW53" s="26"/>
      <c r="TRX53" s="26"/>
      <c r="TRY53" s="26"/>
      <c r="TRZ53" s="26"/>
      <c r="TSA53" s="26"/>
      <c r="TSB53" s="26"/>
      <c r="TSC53" s="26"/>
      <c r="TSD53" s="26"/>
      <c r="TSE53" s="26"/>
      <c r="TSF53" s="26"/>
      <c r="TSG53" s="26"/>
      <c r="TSH53" s="26"/>
      <c r="TSI53" s="26"/>
      <c r="TSJ53" s="26"/>
      <c r="TSK53" s="26"/>
      <c r="TSL53" s="26"/>
      <c r="TSM53" s="26"/>
      <c r="TSN53" s="26"/>
      <c r="TSO53" s="26"/>
      <c r="TSP53" s="26"/>
      <c r="TSQ53" s="26"/>
      <c r="TSR53" s="26"/>
      <c r="TSS53" s="26"/>
      <c r="TST53" s="26"/>
      <c r="TSU53" s="26"/>
      <c r="TSV53" s="26"/>
      <c r="TSW53" s="26"/>
      <c r="TSX53" s="26"/>
      <c r="TSY53" s="26"/>
      <c r="TSZ53" s="26"/>
      <c r="TTA53" s="26"/>
      <c r="TTB53" s="26"/>
      <c r="TTC53" s="26"/>
      <c r="TTD53" s="26"/>
      <c r="TTE53" s="26"/>
      <c r="TTF53" s="26"/>
      <c r="TTG53" s="26"/>
      <c r="TTH53" s="26"/>
      <c r="TTI53" s="26"/>
      <c r="TTJ53" s="26"/>
      <c r="TTK53" s="26"/>
      <c r="TTL53" s="26"/>
      <c r="TTM53" s="26"/>
      <c r="TTN53" s="26"/>
      <c r="TTO53" s="26"/>
      <c r="TTP53" s="26"/>
      <c r="TTQ53" s="26"/>
      <c r="TTR53" s="26"/>
      <c r="TTS53" s="26"/>
      <c r="TTT53" s="26"/>
      <c r="TTU53" s="26"/>
      <c r="TTV53" s="26"/>
      <c r="TTW53" s="26"/>
      <c r="TTX53" s="26"/>
      <c r="TTY53" s="26"/>
      <c r="TTZ53" s="26"/>
      <c r="TUA53" s="26"/>
      <c r="TUB53" s="26"/>
      <c r="TUC53" s="26"/>
      <c r="TUD53" s="26"/>
      <c r="TUE53" s="26"/>
      <c r="TUF53" s="26"/>
      <c r="TUG53" s="26"/>
      <c r="TUH53" s="26"/>
      <c r="TUI53" s="26"/>
      <c r="TUJ53" s="26"/>
      <c r="TUK53" s="26"/>
      <c r="TUL53" s="26"/>
      <c r="TUM53" s="26"/>
      <c r="TUN53" s="26"/>
      <c r="TUO53" s="26"/>
      <c r="TUP53" s="26"/>
      <c r="TUQ53" s="26"/>
      <c r="TUR53" s="26"/>
      <c r="TUS53" s="26"/>
      <c r="TUT53" s="26"/>
      <c r="TUU53" s="26"/>
      <c r="TUV53" s="26"/>
      <c r="TUW53" s="26"/>
      <c r="TUX53" s="26"/>
      <c r="TUY53" s="26"/>
      <c r="TUZ53" s="26"/>
      <c r="TVA53" s="26"/>
      <c r="TVB53" s="26"/>
      <c r="TVC53" s="26"/>
      <c r="TVD53" s="26"/>
      <c r="TVE53" s="26"/>
      <c r="TVF53" s="26"/>
      <c r="TVG53" s="26"/>
      <c r="TVH53" s="26"/>
      <c r="TVI53" s="26"/>
      <c r="TVJ53" s="26"/>
      <c r="TVK53" s="26"/>
      <c r="TVL53" s="26"/>
      <c r="TVM53" s="26"/>
      <c r="TVN53" s="26"/>
      <c r="TVO53" s="26"/>
      <c r="TVP53" s="26"/>
      <c r="TVQ53" s="26"/>
      <c r="TVR53" s="26"/>
      <c r="TVS53" s="26"/>
      <c r="TVT53" s="26"/>
      <c r="TVU53" s="26"/>
      <c r="TVV53" s="26"/>
      <c r="TVW53" s="26"/>
      <c r="TVX53" s="26"/>
      <c r="TVY53" s="26"/>
      <c r="TVZ53" s="26"/>
      <c r="TWA53" s="26"/>
      <c r="TWB53" s="26"/>
      <c r="TWC53" s="26"/>
      <c r="TWD53" s="26"/>
      <c r="TWE53" s="26"/>
      <c r="TWF53" s="26"/>
      <c r="TWG53" s="26"/>
      <c r="TWH53" s="26"/>
      <c r="TWI53" s="26"/>
      <c r="TWJ53" s="26"/>
      <c r="TWK53" s="26"/>
      <c r="TWL53" s="26"/>
      <c r="TWM53" s="26"/>
      <c r="TWN53" s="26"/>
      <c r="TWO53" s="26"/>
      <c r="TWP53" s="26"/>
      <c r="TWQ53" s="26"/>
      <c r="TWR53" s="26"/>
      <c r="TWS53" s="26"/>
      <c r="TWT53" s="26"/>
      <c r="TWU53" s="26"/>
      <c r="TWV53" s="26"/>
      <c r="TWW53" s="26"/>
      <c r="TWX53" s="26"/>
      <c r="TWY53" s="26"/>
      <c r="TWZ53" s="26"/>
      <c r="TXA53" s="26"/>
      <c r="TXB53" s="26"/>
      <c r="TXC53" s="26"/>
      <c r="TXD53" s="26"/>
      <c r="TXE53" s="26"/>
      <c r="TXF53" s="26"/>
      <c r="TXG53" s="26"/>
      <c r="TXH53" s="26"/>
      <c r="TXI53" s="26"/>
      <c r="TXJ53" s="26"/>
      <c r="TXK53" s="26"/>
      <c r="TXL53" s="26"/>
      <c r="TXM53" s="26"/>
      <c r="TXN53" s="26"/>
      <c r="TXO53" s="26"/>
      <c r="TXP53" s="26"/>
      <c r="TXQ53" s="26"/>
      <c r="TXR53" s="26"/>
      <c r="TXS53" s="26"/>
      <c r="TXT53" s="26"/>
      <c r="TXU53" s="26"/>
      <c r="TXV53" s="26"/>
      <c r="TXW53" s="26"/>
      <c r="TXX53" s="26"/>
      <c r="TXY53" s="26"/>
      <c r="TXZ53" s="26"/>
      <c r="TYA53" s="26"/>
      <c r="TYB53" s="26"/>
      <c r="TYC53" s="26"/>
      <c r="TYD53" s="26"/>
      <c r="TYE53" s="26"/>
      <c r="TYF53" s="26"/>
      <c r="TYG53" s="26"/>
      <c r="TYH53" s="26"/>
      <c r="TYI53" s="26"/>
      <c r="TYJ53" s="26"/>
      <c r="TYK53" s="26"/>
      <c r="TYL53" s="26"/>
      <c r="TYM53" s="26"/>
      <c r="TYN53" s="26"/>
      <c r="TYO53" s="26"/>
      <c r="TYP53" s="26"/>
      <c r="TYQ53" s="26"/>
      <c r="TYR53" s="26"/>
      <c r="TYS53" s="26"/>
      <c r="TYT53" s="26"/>
      <c r="TYU53" s="26"/>
      <c r="TYV53" s="26"/>
      <c r="TYW53" s="26"/>
      <c r="TYX53" s="26"/>
      <c r="TYY53" s="26"/>
      <c r="TYZ53" s="26"/>
      <c r="TZA53" s="26"/>
      <c r="TZB53" s="26"/>
      <c r="TZC53" s="26"/>
      <c r="TZD53" s="26"/>
      <c r="TZE53" s="26"/>
      <c r="TZF53" s="26"/>
      <c r="TZG53" s="26"/>
      <c r="TZH53" s="26"/>
      <c r="TZI53" s="26"/>
      <c r="TZJ53" s="26"/>
      <c r="TZK53" s="26"/>
      <c r="TZL53" s="26"/>
      <c r="TZM53" s="26"/>
      <c r="TZN53" s="26"/>
      <c r="TZO53" s="26"/>
      <c r="TZP53" s="26"/>
      <c r="TZQ53" s="26"/>
      <c r="TZR53" s="26"/>
      <c r="TZS53" s="26"/>
      <c r="TZT53" s="26"/>
      <c r="TZU53" s="26"/>
      <c r="TZV53" s="26"/>
      <c r="TZW53" s="26"/>
      <c r="TZX53" s="26"/>
      <c r="TZY53" s="26"/>
      <c r="TZZ53" s="26"/>
      <c r="UAA53" s="26"/>
      <c r="UAB53" s="26"/>
      <c r="UAC53" s="26"/>
      <c r="UAD53" s="26"/>
      <c r="UAE53" s="26"/>
      <c r="UAF53" s="26"/>
      <c r="UAG53" s="26"/>
      <c r="UAH53" s="26"/>
      <c r="UAI53" s="26"/>
      <c r="UAJ53" s="26"/>
      <c r="UAK53" s="26"/>
      <c r="UAL53" s="26"/>
      <c r="UAM53" s="26"/>
      <c r="UAN53" s="26"/>
      <c r="UAO53" s="26"/>
      <c r="UAP53" s="26"/>
      <c r="UAQ53" s="26"/>
      <c r="UAR53" s="26"/>
      <c r="UAS53" s="26"/>
      <c r="UAT53" s="26"/>
      <c r="UAU53" s="26"/>
      <c r="UAV53" s="26"/>
      <c r="UAW53" s="26"/>
      <c r="UAX53" s="26"/>
      <c r="UAY53" s="26"/>
      <c r="UAZ53" s="26"/>
      <c r="UBA53" s="26"/>
      <c r="UBB53" s="26"/>
      <c r="UBC53" s="26"/>
      <c r="UBD53" s="26"/>
      <c r="UBE53" s="26"/>
      <c r="UBF53" s="26"/>
      <c r="UBG53" s="26"/>
      <c r="UBH53" s="26"/>
      <c r="UBI53" s="26"/>
      <c r="UBJ53" s="26"/>
      <c r="UBK53" s="26"/>
      <c r="UBL53" s="26"/>
      <c r="UBM53" s="26"/>
      <c r="UBN53" s="26"/>
      <c r="UBO53" s="26"/>
      <c r="UBP53" s="26"/>
      <c r="UBQ53" s="26"/>
      <c r="UBR53" s="26"/>
      <c r="UBS53" s="26"/>
      <c r="UBT53" s="26"/>
      <c r="UBU53" s="26"/>
      <c r="UBV53" s="26"/>
      <c r="UBW53" s="26"/>
      <c r="UBX53" s="26"/>
      <c r="UBY53" s="26"/>
      <c r="UBZ53" s="26"/>
      <c r="UCA53" s="26"/>
      <c r="UCB53" s="26"/>
      <c r="UCC53" s="26"/>
      <c r="UCD53" s="26"/>
      <c r="UCE53" s="26"/>
      <c r="UCF53" s="26"/>
      <c r="UCG53" s="26"/>
      <c r="UCH53" s="26"/>
      <c r="UCI53" s="26"/>
      <c r="UCJ53" s="26"/>
      <c r="UCK53" s="26"/>
      <c r="UCL53" s="26"/>
      <c r="UCM53" s="26"/>
      <c r="UCN53" s="26"/>
      <c r="UCO53" s="26"/>
      <c r="UCP53" s="26"/>
      <c r="UCQ53" s="26"/>
      <c r="UCR53" s="26"/>
      <c r="UCS53" s="26"/>
      <c r="UCT53" s="26"/>
      <c r="UCU53" s="26"/>
      <c r="UCV53" s="26"/>
      <c r="UCW53" s="26"/>
      <c r="UCX53" s="26"/>
      <c r="UCY53" s="26"/>
      <c r="UCZ53" s="26"/>
      <c r="UDA53" s="26"/>
      <c r="UDB53" s="26"/>
      <c r="UDC53" s="26"/>
      <c r="UDD53" s="26"/>
      <c r="UDE53" s="26"/>
      <c r="UDF53" s="26"/>
      <c r="UDG53" s="26"/>
      <c r="UDH53" s="26"/>
      <c r="UDI53" s="26"/>
      <c r="UDJ53" s="26"/>
      <c r="UDK53" s="26"/>
      <c r="UDL53" s="26"/>
      <c r="UDM53" s="26"/>
      <c r="UDN53" s="26"/>
      <c r="UDO53" s="26"/>
      <c r="UDP53" s="26"/>
      <c r="UDQ53" s="26"/>
      <c r="UDR53" s="26"/>
      <c r="UDS53" s="26"/>
      <c r="UDT53" s="26"/>
      <c r="UDU53" s="26"/>
      <c r="UDV53" s="26"/>
      <c r="UDW53" s="26"/>
      <c r="UDX53" s="26"/>
      <c r="UDY53" s="26"/>
      <c r="UDZ53" s="26"/>
      <c r="UEA53" s="26"/>
      <c r="UEB53" s="26"/>
      <c r="UEC53" s="26"/>
      <c r="UED53" s="26"/>
      <c r="UEE53" s="26"/>
      <c r="UEF53" s="26"/>
      <c r="UEG53" s="26"/>
      <c r="UEH53" s="26"/>
      <c r="UEI53" s="26"/>
      <c r="UEJ53" s="26"/>
      <c r="UEK53" s="26"/>
      <c r="UEL53" s="26"/>
      <c r="UEM53" s="26"/>
      <c r="UEN53" s="26"/>
      <c r="UEO53" s="26"/>
      <c r="UEP53" s="26"/>
      <c r="UEQ53" s="26"/>
      <c r="UER53" s="26"/>
      <c r="UES53" s="26"/>
      <c r="UET53" s="26"/>
      <c r="UEU53" s="26"/>
      <c r="UEV53" s="26"/>
      <c r="UEW53" s="26"/>
      <c r="UEX53" s="26"/>
      <c r="UEY53" s="26"/>
      <c r="UEZ53" s="26"/>
      <c r="UFA53" s="26"/>
      <c r="UFB53" s="26"/>
      <c r="UFC53" s="26"/>
      <c r="UFD53" s="26"/>
      <c r="UFE53" s="26"/>
      <c r="UFF53" s="26"/>
      <c r="UFG53" s="26"/>
      <c r="UFH53" s="26"/>
      <c r="UFI53" s="26"/>
      <c r="UFJ53" s="26"/>
      <c r="UFK53" s="26"/>
      <c r="UFL53" s="26"/>
      <c r="UFM53" s="26"/>
      <c r="UFN53" s="26"/>
      <c r="UFO53" s="26"/>
      <c r="UFP53" s="26"/>
      <c r="UFQ53" s="26"/>
      <c r="UFR53" s="26"/>
      <c r="UFS53" s="26"/>
      <c r="UFT53" s="26"/>
      <c r="UFU53" s="26"/>
      <c r="UFV53" s="26"/>
      <c r="UFW53" s="26"/>
      <c r="UFX53" s="26"/>
      <c r="UFY53" s="26"/>
      <c r="UFZ53" s="26"/>
      <c r="UGA53" s="26"/>
      <c r="UGB53" s="26"/>
      <c r="UGC53" s="26"/>
      <c r="UGD53" s="26"/>
      <c r="UGE53" s="26"/>
      <c r="UGF53" s="26"/>
      <c r="UGG53" s="26"/>
      <c r="UGH53" s="26"/>
      <c r="UGI53" s="26"/>
      <c r="UGJ53" s="26"/>
      <c r="UGK53" s="26"/>
      <c r="UGL53" s="26"/>
      <c r="UGM53" s="26"/>
      <c r="UGN53" s="26"/>
      <c r="UGO53" s="26"/>
      <c r="UGP53" s="26"/>
      <c r="UGQ53" s="26"/>
      <c r="UGR53" s="26"/>
      <c r="UGS53" s="26"/>
      <c r="UGT53" s="26"/>
      <c r="UGU53" s="26"/>
      <c r="UGV53" s="26"/>
      <c r="UGW53" s="26"/>
      <c r="UGX53" s="26"/>
      <c r="UGY53" s="26"/>
      <c r="UGZ53" s="26"/>
      <c r="UHA53" s="26"/>
      <c r="UHB53" s="26"/>
      <c r="UHC53" s="26"/>
      <c r="UHD53" s="26"/>
      <c r="UHE53" s="26"/>
      <c r="UHF53" s="26"/>
      <c r="UHG53" s="26"/>
      <c r="UHH53" s="26"/>
      <c r="UHI53" s="26"/>
      <c r="UHJ53" s="26"/>
      <c r="UHK53" s="26"/>
      <c r="UHL53" s="26"/>
      <c r="UHM53" s="26"/>
      <c r="UHN53" s="26"/>
      <c r="UHO53" s="26"/>
      <c r="UHP53" s="26"/>
      <c r="UHQ53" s="26"/>
      <c r="UHR53" s="26"/>
      <c r="UHS53" s="26"/>
      <c r="UHT53" s="26"/>
      <c r="UHU53" s="26"/>
      <c r="UHV53" s="26"/>
      <c r="UHW53" s="26"/>
      <c r="UHX53" s="26"/>
      <c r="UHY53" s="26"/>
      <c r="UHZ53" s="26"/>
      <c r="UIA53" s="26"/>
      <c r="UIB53" s="26"/>
      <c r="UIC53" s="26"/>
      <c r="UID53" s="26"/>
      <c r="UIE53" s="26"/>
      <c r="UIF53" s="26"/>
      <c r="UIG53" s="26"/>
      <c r="UIH53" s="26"/>
      <c r="UII53" s="26"/>
      <c r="UIJ53" s="26"/>
      <c r="UIK53" s="26"/>
      <c r="UIL53" s="26"/>
      <c r="UIM53" s="26"/>
      <c r="UIN53" s="26"/>
      <c r="UIO53" s="26"/>
      <c r="UIP53" s="26"/>
      <c r="UIQ53" s="26"/>
      <c r="UIR53" s="26"/>
      <c r="UIS53" s="26"/>
      <c r="UIT53" s="26"/>
      <c r="UIU53" s="26"/>
      <c r="UIV53" s="26"/>
      <c r="UIW53" s="26"/>
      <c r="UIX53" s="26"/>
      <c r="UIY53" s="26"/>
      <c r="UIZ53" s="26"/>
      <c r="UJA53" s="26"/>
      <c r="UJB53" s="26"/>
      <c r="UJC53" s="26"/>
      <c r="UJD53" s="26"/>
      <c r="UJE53" s="26"/>
      <c r="UJF53" s="26"/>
      <c r="UJG53" s="26"/>
      <c r="UJH53" s="26"/>
      <c r="UJI53" s="26"/>
      <c r="UJJ53" s="26"/>
      <c r="UJK53" s="26"/>
      <c r="UJL53" s="26"/>
      <c r="UJM53" s="26"/>
      <c r="UJN53" s="26"/>
      <c r="UJO53" s="26"/>
      <c r="UJP53" s="26"/>
      <c r="UJQ53" s="26"/>
      <c r="UJR53" s="26"/>
      <c r="UJS53" s="26"/>
      <c r="UJT53" s="26"/>
      <c r="UJU53" s="26"/>
      <c r="UJV53" s="26"/>
      <c r="UJW53" s="26"/>
      <c r="UJX53" s="26"/>
      <c r="UJY53" s="26"/>
      <c r="UJZ53" s="26"/>
      <c r="UKA53" s="26"/>
      <c r="UKB53" s="26"/>
      <c r="UKC53" s="26"/>
      <c r="UKD53" s="26"/>
      <c r="UKE53" s="26"/>
      <c r="UKF53" s="26"/>
      <c r="UKG53" s="26"/>
      <c r="UKH53" s="26"/>
      <c r="UKI53" s="26"/>
      <c r="UKJ53" s="26"/>
      <c r="UKK53" s="26"/>
      <c r="UKL53" s="26"/>
      <c r="UKM53" s="26"/>
      <c r="UKN53" s="26"/>
      <c r="UKO53" s="26"/>
      <c r="UKP53" s="26"/>
      <c r="UKQ53" s="26"/>
      <c r="UKR53" s="26"/>
      <c r="UKS53" s="26"/>
      <c r="UKT53" s="26"/>
      <c r="UKU53" s="26"/>
      <c r="UKV53" s="26"/>
      <c r="UKW53" s="26"/>
      <c r="UKX53" s="26"/>
      <c r="UKY53" s="26"/>
      <c r="UKZ53" s="26"/>
      <c r="ULA53" s="26"/>
      <c r="ULB53" s="26"/>
      <c r="ULC53" s="26"/>
      <c r="ULD53" s="26"/>
      <c r="ULE53" s="26"/>
      <c r="ULF53" s="26"/>
      <c r="ULG53" s="26"/>
      <c r="ULH53" s="26"/>
      <c r="ULI53" s="26"/>
      <c r="ULJ53" s="26"/>
      <c r="ULK53" s="26"/>
      <c r="ULL53" s="26"/>
      <c r="ULM53" s="26"/>
      <c r="ULN53" s="26"/>
      <c r="ULO53" s="26"/>
      <c r="ULP53" s="26"/>
      <c r="ULQ53" s="26"/>
      <c r="ULR53" s="26"/>
      <c r="ULS53" s="26"/>
      <c r="ULT53" s="26"/>
      <c r="ULU53" s="26"/>
      <c r="ULV53" s="26"/>
      <c r="ULW53" s="26"/>
      <c r="ULX53" s="26"/>
      <c r="ULY53" s="26"/>
      <c r="ULZ53" s="26"/>
      <c r="UMA53" s="26"/>
      <c r="UMB53" s="26"/>
      <c r="UMC53" s="26"/>
      <c r="UMD53" s="26"/>
      <c r="UME53" s="26"/>
      <c r="UMF53" s="26"/>
      <c r="UMG53" s="26"/>
      <c r="UMH53" s="26"/>
      <c r="UMI53" s="26"/>
      <c r="UMJ53" s="26"/>
      <c r="UMK53" s="26"/>
      <c r="UML53" s="26"/>
      <c r="UMM53" s="26"/>
      <c r="UMN53" s="26"/>
      <c r="UMO53" s="26"/>
      <c r="UMP53" s="26"/>
      <c r="UMQ53" s="26"/>
      <c r="UMR53" s="26"/>
      <c r="UMS53" s="26"/>
      <c r="UMT53" s="26"/>
      <c r="UMU53" s="26"/>
      <c r="UMV53" s="26"/>
      <c r="UMW53" s="26"/>
      <c r="UMX53" s="26"/>
      <c r="UMY53" s="26"/>
      <c r="UMZ53" s="26"/>
      <c r="UNA53" s="26"/>
      <c r="UNB53" s="26"/>
      <c r="UNC53" s="26"/>
      <c r="UND53" s="26"/>
      <c r="UNE53" s="26"/>
      <c r="UNF53" s="26"/>
      <c r="UNG53" s="26"/>
      <c r="UNH53" s="26"/>
      <c r="UNI53" s="26"/>
      <c r="UNJ53" s="26"/>
      <c r="UNK53" s="26"/>
      <c r="UNL53" s="26"/>
      <c r="UNM53" s="26"/>
      <c r="UNN53" s="26"/>
      <c r="UNO53" s="26"/>
      <c r="UNP53" s="26"/>
      <c r="UNQ53" s="26"/>
      <c r="UNR53" s="26"/>
      <c r="UNS53" s="26"/>
      <c r="UNT53" s="26"/>
      <c r="UNU53" s="26"/>
      <c r="UNV53" s="26"/>
      <c r="UNW53" s="26"/>
      <c r="UNX53" s="26"/>
      <c r="UNY53" s="26"/>
      <c r="UNZ53" s="26"/>
      <c r="UOA53" s="26"/>
      <c r="UOB53" s="26"/>
      <c r="UOC53" s="26"/>
      <c r="UOD53" s="26"/>
      <c r="UOE53" s="26"/>
      <c r="UOF53" s="26"/>
      <c r="UOG53" s="26"/>
      <c r="UOH53" s="26"/>
      <c r="UOI53" s="26"/>
      <c r="UOJ53" s="26"/>
      <c r="UOK53" s="26"/>
      <c r="UOL53" s="26"/>
      <c r="UOM53" s="26"/>
      <c r="UON53" s="26"/>
      <c r="UOO53" s="26"/>
      <c r="UOP53" s="26"/>
      <c r="UOQ53" s="26"/>
      <c r="UOR53" s="26"/>
      <c r="UOS53" s="26"/>
      <c r="UOT53" s="26"/>
      <c r="UOU53" s="26"/>
      <c r="UOV53" s="26"/>
      <c r="UOW53" s="26"/>
      <c r="UOX53" s="26"/>
      <c r="UOY53" s="26"/>
      <c r="UOZ53" s="26"/>
      <c r="UPA53" s="26"/>
      <c r="UPB53" s="26"/>
      <c r="UPC53" s="26"/>
      <c r="UPD53" s="26"/>
      <c r="UPE53" s="26"/>
      <c r="UPF53" s="26"/>
      <c r="UPG53" s="26"/>
      <c r="UPH53" s="26"/>
      <c r="UPI53" s="26"/>
      <c r="UPJ53" s="26"/>
      <c r="UPK53" s="26"/>
      <c r="UPL53" s="26"/>
      <c r="UPM53" s="26"/>
      <c r="UPN53" s="26"/>
      <c r="UPO53" s="26"/>
      <c r="UPP53" s="26"/>
      <c r="UPQ53" s="26"/>
      <c r="UPR53" s="26"/>
      <c r="UPS53" s="26"/>
      <c r="UPT53" s="26"/>
      <c r="UPU53" s="26"/>
      <c r="UPV53" s="26"/>
      <c r="UPW53" s="26"/>
      <c r="UPX53" s="26"/>
      <c r="UPY53" s="26"/>
      <c r="UPZ53" s="26"/>
      <c r="UQA53" s="26"/>
      <c r="UQB53" s="26"/>
      <c r="UQC53" s="26"/>
      <c r="UQD53" s="26"/>
      <c r="UQE53" s="26"/>
      <c r="UQF53" s="26"/>
      <c r="UQG53" s="26"/>
      <c r="UQH53" s="26"/>
      <c r="UQI53" s="26"/>
      <c r="UQJ53" s="26"/>
      <c r="UQK53" s="26"/>
      <c r="UQL53" s="26"/>
      <c r="UQM53" s="26"/>
      <c r="UQN53" s="26"/>
      <c r="UQO53" s="26"/>
      <c r="UQP53" s="26"/>
      <c r="UQQ53" s="26"/>
      <c r="UQR53" s="26"/>
      <c r="UQS53" s="26"/>
      <c r="UQT53" s="26"/>
      <c r="UQU53" s="26"/>
      <c r="UQV53" s="26"/>
      <c r="UQW53" s="26"/>
      <c r="UQX53" s="26"/>
      <c r="UQY53" s="26"/>
      <c r="UQZ53" s="26"/>
      <c r="URA53" s="26"/>
      <c r="URB53" s="26"/>
      <c r="URC53" s="26"/>
      <c r="URD53" s="26"/>
      <c r="URE53" s="26"/>
      <c r="URF53" s="26"/>
      <c r="URG53" s="26"/>
      <c r="URH53" s="26"/>
      <c r="URI53" s="26"/>
      <c r="URJ53" s="26"/>
      <c r="URK53" s="26"/>
      <c r="URL53" s="26"/>
      <c r="URM53" s="26"/>
      <c r="URN53" s="26"/>
      <c r="URO53" s="26"/>
      <c r="URP53" s="26"/>
      <c r="URQ53" s="26"/>
      <c r="URR53" s="26"/>
      <c r="URS53" s="26"/>
      <c r="URT53" s="26"/>
      <c r="URU53" s="26"/>
      <c r="URV53" s="26"/>
      <c r="URW53" s="26"/>
      <c r="URX53" s="26"/>
      <c r="URY53" s="26"/>
      <c r="URZ53" s="26"/>
      <c r="USA53" s="26"/>
      <c r="USB53" s="26"/>
      <c r="USC53" s="26"/>
      <c r="USD53" s="26"/>
      <c r="USE53" s="26"/>
      <c r="USF53" s="26"/>
      <c r="USG53" s="26"/>
      <c r="USH53" s="26"/>
      <c r="USI53" s="26"/>
      <c r="USJ53" s="26"/>
      <c r="USK53" s="26"/>
      <c r="USL53" s="26"/>
      <c r="USM53" s="26"/>
      <c r="USN53" s="26"/>
      <c r="USO53" s="26"/>
      <c r="USP53" s="26"/>
      <c r="USQ53" s="26"/>
      <c r="USR53" s="26"/>
      <c r="USS53" s="26"/>
      <c r="UST53" s="26"/>
      <c r="USU53" s="26"/>
      <c r="USV53" s="26"/>
      <c r="USW53" s="26"/>
      <c r="USX53" s="26"/>
      <c r="USY53" s="26"/>
      <c r="USZ53" s="26"/>
      <c r="UTA53" s="26"/>
      <c r="UTB53" s="26"/>
      <c r="UTC53" s="26"/>
      <c r="UTD53" s="26"/>
      <c r="UTE53" s="26"/>
      <c r="UTF53" s="26"/>
      <c r="UTG53" s="26"/>
      <c r="UTH53" s="26"/>
      <c r="UTI53" s="26"/>
      <c r="UTJ53" s="26"/>
      <c r="UTK53" s="26"/>
      <c r="UTL53" s="26"/>
      <c r="UTM53" s="26"/>
      <c r="UTN53" s="26"/>
      <c r="UTO53" s="26"/>
      <c r="UTP53" s="26"/>
      <c r="UTQ53" s="26"/>
      <c r="UTR53" s="26"/>
      <c r="UTS53" s="26"/>
      <c r="UTT53" s="26"/>
      <c r="UTU53" s="26"/>
      <c r="UTV53" s="26"/>
      <c r="UTW53" s="26"/>
      <c r="UTX53" s="26"/>
      <c r="UTY53" s="26"/>
      <c r="UTZ53" s="26"/>
      <c r="UUA53" s="26"/>
      <c r="UUB53" s="26"/>
      <c r="UUC53" s="26"/>
      <c r="UUD53" s="26"/>
      <c r="UUE53" s="26"/>
      <c r="UUF53" s="26"/>
      <c r="UUG53" s="26"/>
      <c r="UUH53" s="26"/>
      <c r="UUI53" s="26"/>
      <c r="UUJ53" s="26"/>
      <c r="UUK53" s="26"/>
      <c r="UUL53" s="26"/>
      <c r="UUM53" s="26"/>
      <c r="UUN53" s="26"/>
      <c r="UUO53" s="26"/>
      <c r="UUP53" s="26"/>
      <c r="UUQ53" s="26"/>
      <c r="UUR53" s="26"/>
      <c r="UUS53" s="26"/>
      <c r="UUT53" s="26"/>
      <c r="UUU53" s="26"/>
      <c r="UUV53" s="26"/>
      <c r="UUW53" s="26"/>
      <c r="UUX53" s="26"/>
      <c r="UUY53" s="26"/>
      <c r="UUZ53" s="26"/>
      <c r="UVA53" s="26"/>
      <c r="UVB53" s="26"/>
      <c r="UVC53" s="26"/>
      <c r="UVD53" s="26"/>
      <c r="UVE53" s="26"/>
      <c r="UVF53" s="26"/>
      <c r="UVG53" s="26"/>
      <c r="UVH53" s="26"/>
      <c r="UVI53" s="26"/>
      <c r="UVJ53" s="26"/>
      <c r="UVK53" s="26"/>
      <c r="UVL53" s="26"/>
      <c r="UVM53" s="26"/>
      <c r="UVN53" s="26"/>
      <c r="UVO53" s="26"/>
      <c r="UVP53" s="26"/>
      <c r="UVQ53" s="26"/>
      <c r="UVR53" s="26"/>
      <c r="UVS53" s="26"/>
      <c r="UVT53" s="26"/>
      <c r="UVU53" s="26"/>
      <c r="UVV53" s="26"/>
      <c r="UVW53" s="26"/>
      <c r="UVX53" s="26"/>
      <c r="UVY53" s="26"/>
      <c r="UVZ53" s="26"/>
      <c r="UWA53" s="26"/>
      <c r="UWB53" s="26"/>
      <c r="UWC53" s="26"/>
      <c r="UWD53" s="26"/>
      <c r="UWE53" s="26"/>
      <c r="UWF53" s="26"/>
      <c r="UWG53" s="26"/>
      <c r="UWH53" s="26"/>
      <c r="UWI53" s="26"/>
      <c r="UWJ53" s="26"/>
      <c r="UWK53" s="26"/>
      <c r="UWL53" s="26"/>
      <c r="UWM53" s="26"/>
      <c r="UWN53" s="26"/>
      <c r="UWO53" s="26"/>
      <c r="UWP53" s="26"/>
      <c r="UWQ53" s="26"/>
      <c r="UWR53" s="26"/>
      <c r="UWS53" s="26"/>
      <c r="UWT53" s="26"/>
      <c r="UWU53" s="26"/>
      <c r="UWV53" s="26"/>
      <c r="UWW53" s="26"/>
      <c r="UWX53" s="26"/>
      <c r="UWY53" s="26"/>
      <c r="UWZ53" s="26"/>
      <c r="UXA53" s="26"/>
      <c r="UXB53" s="26"/>
      <c r="UXC53" s="26"/>
      <c r="UXD53" s="26"/>
      <c r="UXE53" s="26"/>
      <c r="UXF53" s="26"/>
      <c r="UXG53" s="26"/>
      <c r="UXH53" s="26"/>
      <c r="UXI53" s="26"/>
      <c r="UXJ53" s="26"/>
      <c r="UXK53" s="26"/>
      <c r="UXL53" s="26"/>
      <c r="UXM53" s="26"/>
      <c r="UXN53" s="26"/>
      <c r="UXO53" s="26"/>
      <c r="UXP53" s="26"/>
      <c r="UXQ53" s="26"/>
      <c r="UXR53" s="26"/>
      <c r="UXS53" s="26"/>
      <c r="UXT53" s="26"/>
      <c r="UXU53" s="26"/>
      <c r="UXV53" s="26"/>
      <c r="UXW53" s="26"/>
      <c r="UXX53" s="26"/>
      <c r="UXY53" s="26"/>
      <c r="UXZ53" s="26"/>
      <c r="UYA53" s="26"/>
      <c r="UYB53" s="26"/>
      <c r="UYC53" s="26"/>
      <c r="UYD53" s="26"/>
      <c r="UYE53" s="26"/>
      <c r="UYF53" s="26"/>
      <c r="UYG53" s="26"/>
      <c r="UYH53" s="26"/>
      <c r="UYI53" s="26"/>
      <c r="UYJ53" s="26"/>
      <c r="UYK53" s="26"/>
      <c r="UYL53" s="26"/>
      <c r="UYM53" s="26"/>
      <c r="UYN53" s="26"/>
      <c r="UYO53" s="26"/>
      <c r="UYP53" s="26"/>
      <c r="UYQ53" s="26"/>
      <c r="UYR53" s="26"/>
      <c r="UYS53" s="26"/>
      <c r="UYT53" s="26"/>
      <c r="UYU53" s="26"/>
      <c r="UYV53" s="26"/>
      <c r="UYW53" s="26"/>
      <c r="UYX53" s="26"/>
      <c r="UYY53" s="26"/>
      <c r="UYZ53" s="26"/>
      <c r="UZA53" s="26"/>
      <c r="UZB53" s="26"/>
      <c r="UZC53" s="26"/>
      <c r="UZD53" s="26"/>
      <c r="UZE53" s="26"/>
      <c r="UZF53" s="26"/>
      <c r="UZG53" s="26"/>
      <c r="UZH53" s="26"/>
      <c r="UZI53" s="26"/>
      <c r="UZJ53" s="26"/>
      <c r="UZK53" s="26"/>
      <c r="UZL53" s="26"/>
      <c r="UZM53" s="26"/>
      <c r="UZN53" s="26"/>
      <c r="UZO53" s="26"/>
      <c r="UZP53" s="26"/>
      <c r="UZQ53" s="26"/>
      <c r="UZR53" s="26"/>
      <c r="UZS53" s="26"/>
      <c r="UZT53" s="26"/>
      <c r="UZU53" s="26"/>
      <c r="UZV53" s="26"/>
      <c r="UZW53" s="26"/>
      <c r="UZX53" s="26"/>
      <c r="UZY53" s="26"/>
      <c r="UZZ53" s="26"/>
      <c r="VAA53" s="26"/>
      <c r="VAB53" s="26"/>
      <c r="VAC53" s="26"/>
      <c r="VAD53" s="26"/>
      <c r="VAE53" s="26"/>
      <c r="VAF53" s="26"/>
      <c r="VAG53" s="26"/>
      <c r="VAH53" s="26"/>
      <c r="VAI53" s="26"/>
      <c r="VAJ53" s="26"/>
      <c r="VAK53" s="26"/>
      <c r="VAL53" s="26"/>
      <c r="VAM53" s="26"/>
      <c r="VAN53" s="26"/>
      <c r="VAO53" s="26"/>
      <c r="VAP53" s="26"/>
      <c r="VAQ53" s="26"/>
      <c r="VAR53" s="26"/>
      <c r="VAS53" s="26"/>
      <c r="VAT53" s="26"/>
      <c r="VAU53" s="26"/>
      <c r="VAV53" s="26"/>
      <c r="VAW53" s="26"/>
      <c r="VAX53" s="26"/>
      <c r="VAY53" s="26"/>
      <c r="VAZ53" s="26"/>
      <c r="VBA53" s="26"/>
      <c r="VBB53" s="26"/>
      <c r="VBC53" s="26"/>
      <c r="VBD53" s="26"/>
      <c r="VBE53" s="26"/>
      <c r="VBF53" s="26"/>
      <c r="VBG53" s="26"/>
      <c r="VBH53" s="26"/>
      <c r="VBI53" s="26"/>
      <c r="VBJ53" s="26"/>
      <c r="VBK53" s="26"/>
      <c r="VBL53" s="26"/>
      <c r="VBM53" s="26"/>
      <c r="VBN53" s="26"/>
      <c r="VBO53" s="26"/>
      <c r="VBP53" s="26"/>
      <c r="VBQ53" s="26"/>
      <c r="VBR53" s="26"/>
      <c r="VBS53" s="26"/>
      <c r="VBT53" s="26"/>
      <c r="VBU53" s="26"/>
      <c r="VBV53" s="26"/>
      <c r="VBW53" s="26"/>
      <c r="VBX53" s="26"/>
      <c r="VBY53" s="26"/>
      <c r="VBZ53" s="26"/>
      <c r="VCA53" s="26"/>
      <c r="VCB53" s="26"/>
      <c r="VCC53" s="26"/>
      <c r="VCD53" s="26"/>
      <c r="VCE53" s="26"/>
      <c r="VCF53" s="26"/>
      <c r="VCG53" s="26"/>
      <c r="VCH53" s="26"/>
      <c r="VCI53" s="26"/>
      <c r="VCJ53" s="26"/>
      <c r="VCK53" s="26"/>
      <c r="VCL53" s="26"/>
      <c r="VCM53" s="26"/>
      <c r="VCN53" s="26"/>
      <c r="VCO53" s="26"/>
      <c r="VCP53" s="26"/>
      <c r="VCQ53" s="26"/>
      <c r="VCR53" s="26"/>
      <c r="VCS53" s="26"/>
      <c r="VCT53" s="26"/>
      <c r="VCU53" s="26"/>
      <c r="VCV53" s="26"/>
      <c r="VCW53" s="26"/>
      <c r="VCX53" s="26"/>
      <c r="VCY53" s="26"/>
      <c r="VCZ53" s="26"/>
      <c r="VDA53" s="26"/>
      <c r="VDB53" s="26"/>
      <c r="VDC53" s="26"/>
      <c r="VDD53" s="26"/>
      <c r="VDE53" s="26"/>
      <c r="VDF53" s="26"/>
      <c r="VDG53" s="26"/>
      <c r="VDH53" s="26"/>
      <c r="VDI53" s="26"/>
      <c r="VDJ53" s="26"/>
      <c r="VDK53" s="26"/>
      <c r="VDL53" s="26"/>
      <c r="VDM53" s="26"/>
      <c r="VDN53" s="26"/>
      <c r="VDO53" s="26"/>
      <c r="VDP53" s="26"/>
      <c r="VDQ53" s="26"/>
      <c r="VDR53" s="26"/>
      <c r="VDS53" s="26"/>
      <c r="VDT53" s="26"/>
      <c r="VDU53" s="26"/>
      <c r="VDV53" s="26"/>
      <c r="VDW53" s="26"/>
      <c r="VDX53" s="26"/>
      <c r="VDY53" s="26"/>
      <c r="VDZ53" s="26"/>
      <c r="VEA53" s="26"/>
      <c r="VEB53" s="26"/>
      <c r="VEC53" s="26"/>
      <c r="VED53" s="26"/>
      <c r="VEE53" s="26"/>
      <c r="VEF53" s="26"/>
      <c r="VEG53" s="26"/>
      <c r="VEH53" s="26"/>
      <c r="VEI53" s="26"/>
      <c r="VEJ53" s="26"/>
      <c r="VEK53" s="26"/>
      <c r="VEL53" s="26"/>
      <c r="VEM53" s="26"/>
      <c r="VEN53" s="26"/>
      <c r="VEO53" s="26"/>
      <c r="VEP53" s="26"/>
      <c r="VEQ53" s="26"/>
      <c r="VER53" s="26"/>
      <c r="VES53" s="26"/>
      <c r="VET53" s="26"/>
      <c r="VEU53" s="26"/>
      <c r="VEV53" s="26"/>
      <c r="VEW53" s="26"/>
      <c r="VEX53" s="26"/>
      <c r="VEY53" s="26"/>
      <c r="VEZ53" s="26"/>
      <c r="VFA53" s="26"/>
      <c r="VFB53" s="26"/>
      <c r="VFC53" s="26"/>
      <c r="VFD53" s="26"/>
      <c r="VFE53" s="26"/>
      <c r="VFF53" s="26"/>
      <c r="VFG53" s="26"/>
      <c r="VFH53" s="26"/>
      <c r="VFI53" s="26"/>
      <c r="VFJ53" s="26"/>
      <c r="VFK53" s="26"/>
      <c r="VFL53" s="26"/>
      <c r="VFM53" s="26"/>
      <c r="VFN53" s="26"/>
      <c r="VFO53" s="26"/>
      <c r="VFP53" s="26"/>
      <c r="VFQ53" s="26"/>
      <c r="VFR53" s="26"/>
      <c r="VFS53" s="26"/>
      <c r="VFT53" s="26"/>
      <c r="VFU53" s="26"/>
      <c r="VFV53" s="26"/>
      <c r="VFW53" s="26"/>
      <c r="VFX53" s="26"/>
      <c r="VFY53" s="26"/>
      <c r="VFZ53" s="26"/>
      <c r="VGA53" s="26"/>
      <c r="VGB53" s="26"/>
      <c r="VGC53" s="26"/>
      <c r="VGD53" s="26"/>
      <c r="VGE53" s="26"/>
      <c r="VGF53" s="26"/>
      <c r="VGG53" s="26"/>
      <c r="VGH53" s="26"/>
      <c r="VGI53" s="26"/>
      <c r="VGJ53" s="26"/>
      <c r="VGK53" s="26"/>
      <c r="VGL53" s="26"/>
      <c r="VGM53" s="26"/>
      <c r="VGN53" s="26"/>
      <c r="VGO53" s="26"/>
      <c r="VGP53" s="26"/>
      <c r="VGQ53" s="26"/>
      <c r="VGR53" s="26"/>
      <c r="VGS53" s="26"/>
      <c r="VGT53" s="26"/>
      <c r="VGU53" s="26"/>
      <c r="VGV53" s="26"/>
      <c r="VGW53" s="26"/>
      <c r="VGX53" s="26"/>
      <c r="VGY53" s="26"/>
      <c r="VGZ53" s="26"/>
      <c r="VHA53" s="26"/>
      <c r="VHB53" s="26"/>
      <c r="VHC53" s="26"/>
      <c r="VHD53" s="26"/>
      <c r="VHE53" s="26"/>
      <c r="VHF53" s="26"/>
      <c r="VHG53" s="26"/>
      <c r="VHH53" s="26"/>
      <c r="VHI53" s="26"/>
      <c r="VHJ53" s="26"/>
      <c r="VHK53" s="26"/>
      <c r="VHL53" s="26"/>
      <c r="VHM53" s="26"/>
      <c r="VHN53" s="26"/>
      <c r="VHO53" s="26"/>
      <c r="VHP53" s="26"/>
      <c r="VHQ53" s="26"/>
      <c r="VHR53" s="26"/>
      <c r="VHS53" s="26"/>
      <c r="VHT53" s="26"/>
      <c r="VHU53" s="26"/>
      <c r="VHV53" s="26"/>
      <c r="VHW53" s="26"/>
      <c r="VHX53" s="26"/>
      <c r="VHY53" s="26"/>
      <c r="VHZ53" s="26"/>
      <c r="VIA53" s="26"/>
      <c r="VIB53" s="26"/>
      <c r="VIC53" s="26"/>
      <c r="VID53" s="26"/>
      <c r="VIE53" s="26"/>
      <c r="VIF53" s="26"/>
      <c r="VIG53" s="26"/>
      <c r="VIH53" s="26"/>
      <c r="VII53" s="26"/>
      <c r="VIJ53" s="26"/>
      <c r="VIK53" s="26"/>
      <c r="VIL53" s="26"/>
      <c r="VIM53" s="26"/>
      <c r="VIN53" s="26"/>
      <c r="VIO53" s="26"/>
      <c r="VIP53" s="26"/>
      <c r="VIQ53" s="26"/>
      <c r="VIR53" s="26"/>
      <c r="VIS53" s="26"/>
      <c r="VIT53" s="26"/>
      <c r="VIU53" s="26"/>
      <c r="VIV53" s="26"/>
      <c r="VIW53" s="26"/>
      <c r="VIX53" s="26"/>
      <c r="VIY53" s="26"/>
      <c r="VIZ53" s="26"/>
      <c r="VJA53" s="26"/>
      <c r="VJB53" s="26"/>
      <c r="VJC53" s="26"/>
      <c r="VJD53" s="26"/>
      <c r="VJE53" s="26"/>
      <c r="VJF53" s="26"/>
      <c r="VJG53" s="26"/>
      <c r="VJH53" s="26"/>
      <c r="VJI53" s="26"/>
      <c r="VJJ53" s="26"/>
      <c r="VJK53" s="26"/>
      <c r="VJL53" s="26"/>
      <c r="VJM53" s="26"/>
      <c r="VJN53" s="26"/>
      <c r="VJO53" s="26"/>
      <c r="VJP53" s="26"/>
      <c r="VJQ53" s="26"/>
      <c r="VJR53" s="26"/>
      <c r="VJS53" s="26"/>
      <c r="VJT53" s="26"/>
      <c r="VJU53" s="26"/>
      <c r="VJV53" s="26"/>
      <c r="VJW53" s="26"/>
      <c r="VJX53" s="26"/>
      <c r="VJY53" s="26"/>
      <c r="VJZ53" s="26"/>
      <c r="VKA53" s="26"/>
      <c r="VKB53" s="26"/>
      <c r="VKC53" s="26"/>
      <c r="VKD53" s="26"/>
      <c r="VKE53" s="26"/>
      <c r="VKF53" s="26"/>
      <c r="VKG53" s="26"/>
      <c r="VKH53" s="26"/>
      <c r="VKI53" s="26"/>
      <c r="VKJ53" s="26"/>
      <c r="VKK53" s="26"/>
      <c r="VKL53" s="26"/>
      <c r="VKM53" s="26"/>
      <c r="VKN53" s="26"/>
      <c r="VKO53" s="26"/>
      <c r="VKP53" s="26"/>
      <c r="VKQ53" s="26"/>
      <c r="VKR53" s="26"/>
      <c r="VKS53" s="26"/>
      <c r="VKT53" s="26"/>
      <c r="VKU53" s="26"/>
      <c r="VKV53" s="26"/>
      <c r="VKW53" s="26"/>
      <c r="VKX53" s="26"/>
      <c r="VKY53" s="26"/>
      <c r="VKZ53" s="26"/>
      <c r="VLA53" s="26"/>
      <c r="VLB53" s="26"/>
      <c r="VLC53" s="26"/>
      <c r="VLD53" s="26"/>
      <c r="VLE53" s="26"/>
      <c r="VLF53" s="26"/>
      <c r="VLG53" s="26"/>
      <c r="VLH53" s="26"/>
      <c r="VLI53" s="26"/>
      <c r="VLJ53" s="26"/>
      <c r="VLK53" s="26"/>
      <c r="VLL53" s="26"/>
      <c r="VLM53" s="26"/>
      <c r="VLN53" s="26"/>
      <c r="VLO53" s="26"/>
      <c r="VLP53" s="26"/>
      <c r="VLQ53" s="26"/>
      <c r="VLR53" s="26"/>
      <c r="VLS53" s="26"/>
      <c r="VLT53" s="26"/>
      <c r="VLU53" s="26"/>
      <c r="VLV53" s="26"/>
      <c r="VLW53" s="26"/>
      <c r="VLX53" s="26"/>
      <c r="VLY53" s="26"/>
      <c r="VLZ53" s="26"/>
      <c r="VMA53" s="26"/>
      <c r="VMB53" s="26"/>
      <c r="VMC53" s="26"/>
      <c r="VMD53" s="26"/>
      <c r="VME53" s="26"/>
      <c r="VMF53" s="26"/>
      <c r="VMG53" s="26"/>
      <c r="VMH53" s="26"/>
      <c r="VMI53" s="26"/>
      <c r="VMJ53" s="26"/>
      <c r="VMK53" s="26"/>
      <c r="VML53" s="26"/>
      <c r="VMM53" s="26"/>
      <c r="VMN53" s="26"/>
      <c r="VMO53" s="26"/>
      <c r="VMP53" s="26"/>
      <c r="VMQ53" s="26"/>
      <c r="VMR53" s="26"/>
      <c r="VMS53" s="26"/>
      <c r="VMT53" s="26"/>
      <c r="VMU53" s="26"/>
      <c r="VMV53" s="26"/>
      <c r="VMW53" s="26"/>
      <c r="VMX53" s="26"/>
      <c r="VMY53" s="26"/>
      <c r="VMZ53" s="26"/>
      <c r="VNA53" s="26"/>
      <c r="VNB53" s="26"/>
      <c r="VNC53" s="26"/>
      <c r="VND53" s="26"/>
      <c r="VNE53" s="26"/>
      <c r="VNF53" s="26"/>
      <c r="VNG53" s="26"/>
      <c r="VNH53" s="26"/>
      <c r="VNI53" s="26"/>
      <c r="VNJ53" s="26"/>
      <c r="VNK53" s="26"/>
      <c r="VNL53" s="26"/>
      <c r="VNM53" s="26"/>
      <c r="VNN53" s="26"/>
      <c r="VNO53" s="26"/>
      <c r="VNP53" s="26"/>
      <c r="VNQ53" s="26"/>
      <c r="VNR53" s="26"/>
      <c r="VNS53" s="26"/>
      <c r="VNT53" s="26"/>
      <c r="VNU53" s="26"/>
      <c r="VNV53" s="26"/>
      <c r="VNW53" s="26"/>
      <c r="VNX53" s="26"/>
      <c r="VNY53" s="26"/>
      <c r="VNZ53" s="26"/>
      <c r="VOA53" s="26"/>
      <c r="VOB53" s="26"/>
      <c r="VOC53" s="26"/>
      <c r="VOD53" s="26"/>
      <c r="VOE53" s="26"/>
      <c r="VOF53" s="26"/>
      <c r="VOG53" s="26"/>
      <c r="VOH53" s="26"/>
      <c r="VOI53" s="26"/>
      <c r="VOJ53" s="26"/>
      <c r="VOK53" s="26"/>
      <c r="VOL53" s="26"/>
      <c r="VOM53" s="26"/>
      <c r="VON53" s="26"/>
      <c r="VOO53" s="26"/>
      <c r="VOP53" s="26"/>
      <c r="VOQ53" s="26"/>
      <c r="VOR53" s="26"/>
      <c r="VOS53" s="26"/>
      <c r="VOT53" s="26"/>
      <c r="VOU53" s="26"/>
      <c r="VOV53" s="26"/>
      <c r="VOW53" s="26"/>
      <c r="VOX53" s="26"/>
      <c r="VOY53" s="26"/>
      <c r="VOZ53" s="26"/>
      <c r="VPA53" s="26"/>
      <c r="VPB53" s="26"/>
      <c r="VPC53" s="26"/>
      <c r="VPD53" s="26"/>
      <c r="VPE53" s="26"/>
      <c r="VPF53" s="26"/>
      <c r="VPG53" s="26"/>
      <c r="VPH53" s="26"/>
      <c r="VPI53" s="26"/>
      <c r="VPJ53" s="26"/>
      <c r="VPK53" s="26"/>
      <c r="VPL53" s="26"/>
      <c r="VPM53" s="26"/>
      <c r="VPN53" s="26"/>
      <c r="VPO53" s="26"/>
      <c r="VPP53" s="26"/>
      <c r="VPQ53" s="26"/>
      <c r="VPR53" s="26"/>
      <c r="VPS53" s="26"/>
      <c r="VPT53" s="26"/>
      <c r="VPU53" s="26"/>
      <c r="VPV53" s="26"/>
      <c r="VPW53" s="26"/>
      <c r="VPX53" s="26"/>
      <c r="VPY53" s="26"/>
      <c r="VPZ53" s="26"/>
      <c r="VQA53" s="26"/>
      <c r="VQB53" s="26"/>
      <c r="VQC53" s="26"/>
      <c r="VQD53" s="26"/>
      <c r="VQE53" s="26"/>
      <c r="VQF53" s="26"/>
      <c r="VQG53" s="26"/>
      <c r="VQH53" s="26"/>
      <c r="VQI53" s="26"/>
      <c r="VQJ53" s="26"/>
      <c r="VQK53" s="26"/>
      <c r="VQL53" s="26"/>
      <c r="VQM53" s="26"/>
      <c r="VQN53" s="26"/>
      <c r="VQO53" s="26"/>
      <c r="VQP53" s="26"/>
      <c r="VQQ53" s="26"/>
      <c r="VQR53" s="26"/>
      <c r="VQS53" s="26"/>
      <c r="VQT53" s="26"/>
      <c r="VQU53" s="26"/>
      <c r="VQV53" s="26"/>
      <c r="VQW53" s="26"/>
      <c r="VQX53" s="26"/>
      <c r="VQY53" s="26"/>
      <c r="VQZ53" s="26"/>
      <c r="VRA53" s="26"/>
      <c r="VRB53" s="26"/>
      <c r="VRC53" s="26"/>
      <c r="VRD53" s="26"/>
      <c r="VRE53" s="26"/>
      <c r="VRF53" s="26"/>
      <c r="VRG53" s="26"/>
      <c r="VRH53" s="26"/>
      <c r="VRI53" s="26"/>
      <c r="VRJ53" s="26"/>
      <c r="VRK53" s="26"/>
      <c r="VRL53" s="26"/>
      <c r="VRM53" s="26"/>
      <c r="VRN53" s="26"/>
      <c r="VRO53" s="26"/>
      <c r="VRP53" s="26"/>
      <c r="VRQ53" s="26"/>
      <c r="VRR53" s="26"/>
      <c r="VRS53" s="26"/>
      <c r="VRT53" s="26"/>
      <c r="VRU53" s="26"/>
      <c r="VRV53" s="26"/>
      <c r="VRW53" s="26"/>
      <c r="VRX53" s="26"/>
      <c r="VRY53" s="26"/>
      <c r="VRZ53" s="26"/>
      <c r="VSA53" s="26"/>
      <c r="VSB53" s="26"/>
      <c r="VSC53" s="26"/>
      <c r="VSD53" s="26"/>
      <c r="VSE53" s="26"/>
      <c r="VSF53" s="26"/>
      <c r="VSG53" s="26"/>
      <c r="VSH53" s="26"/>
      <c r="VSI53" s="26"/>
      <c r="VSJ53" s="26"/>
      <c r="VSK53" s="26"/>
      <c r="VSL53" s="26"/>
      <c r="VSM53" s="26"/>
      <c r="VSN53" s="26"/>
      <c r="VSO53" s="26"/>
      <c r="VSP53" s="26"/>
      <c r="VSQ53" s="26"/>
      <c r="VSR53" s="26"/>
      <c r="VSS53" s="26"/>
      <c r="VST53" s="26"/>
      <c r="VSU53" s="26"/>
      <c r="VSV53" s="26"/>
      <c r="VSW53" s="26"/>
      <c r="VSX53" s="26"/>
      <c r="VSY53" s="26"/>
      <c r="VSZ53" s="26"/>
      <c r="VTA53" s="26"/>
      <c r="VTB53" s="26"/>
      <c r="VTC53" s="26"/>
      <c r="VTD53" s="26"/>
      <c r="VTE53" s="26"/>
      <c r="VTF53" s="26"/>
      <c r="VTG53" s="26"/>
      <c r="VTH53" s="26"/>
      <c r="VTI53" s="26"/>
      <c r="VTJ53" s="26"/>
      <c r="VTK53" s="26"/>
      <c r="VTL53" s="26"/>
      <c r="VTM53" s="26"/>
      <c r="VTN53" s="26"/>
      <c r="VTO53" s="26"/>
      <c r="VTP53" s="26"/>
      <c r="VTQ53" s="26"/>
      <c r="VTR53" s="26"/>
      <c r="VTS53" s="26"/>
      <c r="VTT53" s="26"/>
      <c r="VTU53" s="26"/>
      <c r="VTV53" s="26"/>
      <c r="VTW53" s="26"/>
      <c r="VTX53" s="26"/>
      <c r="VTY53" s="26"/>
      <c r="VTZ53" s="26"/>
      <c r="VUA53" s="26"/>
      <c r="VUB53" s="26"/>
      <c r="VUC53" s="26"/>
      <c r="VUD53" s="26"/>
      <c r="VUE53" s="26"/>
      <c r="VUF53" s="26"/>
      <c r="VUG53" s="26"/>
      <c r="VUH53" s="26"/>
      <c r="VUI53" s="26"/>
      <c r="VUJ53" s="26"/>
      <c r="VUK53" s="26"/>
      <c r="VUL53" s="26"/>
      <c r="VUM53" s="26"/>
      <c r="VUN53" s="26"/>
      <c r="VUO53" s="26"/>
      <c r="VUP53" s="26"/>
      <c r="VUQ53" s="26"/>
      <c r="VUR53" s="26"/>
      <c r="VUS53" s="26"/>
      <c r="VUT53" s="26"/>
      <c r="VUU53" s="26"/>
      <c r="VUV53" s="26"/>
      <c r="VUW53" s="26"/>
      <c r="VUX53" s="26"/>
      <c r="VUY53" s="26"/>
      <c r="VUZ53" s="26"/>
      <c r="VVA53" s="26"/>
      <c r="VVB53" s="26"/>
      <c r="VVC53" s="26"/>
      <c r="VVD53" s="26"/>
      <c r="VVE53" s="26"/>
      <c r="VVF53" s="26"/>
      <c r="VVG53" s="26"/>
      <c r="VVH53" s="26"/>
      <c r="VVI53" s="26"/>
      <c r="VVJ53" s="26"/>
      <c r="VVK53" s="26"/>
      <c r="VVL53" s="26"/>
      <c r="VVM53" s="26"/>
      <c r="VVN53" s="26"/>
      <c r="VVO53" s="26"/>
      <c r="VVP53" s="26"/>
      <c r="VVQ53" s="26"/>
      <c r="VVR53" s="26"/>
      <c r="VVS53" s="26"/>
      <c r="VVT53" s="26"/>
      <c r="VVU53" s="26"/>
      <c r="VVV53" s="26"/>
      <c r="VVW53" s="26"/>
      <c r="VVX53" s="26"/>
      <c r="VVY53" s="26"/>
      <c r="VVZ53" s="26"/>
      <c r="VWA53" s="26"/>
      <c r="VWB53" s="26"/>
      <c r="VWC53" s="26"/>
      <c r="VWD53" s="26"/>
      <c r="VWE53" s="26"/>
      <c r="VWF53" s="26"/>
      <c r="VWG53" s="26"/>
      <c r="VWH53" s="26"/>
      <c r="VWI53" s="26"/>
      <c r="VWJ53" s="26"/>
      <c r="VWK53" s="26"/>
      <c r="VWL53" s="26"/>
      <c r="VWM53" s="26"/>
      <c r="VWN53" s="26"/>
      <c r="VWO53" s="26"/>
      <c r="VWP53" s="26"/>
      <c r="VWQ53" s="26"/>
      <c r="VWR53" s="26"/>
      <c r="VWS53" s="26"/>
      <c r="VWT53" s="26"/>
      <c r="VWU53" s="26"/>
      <c r="VWV53" s="26"/>
      <c r="VWW53" s="26"/>
      <c r="VWX53" s="26"/>
      <c r="VWY53" s="26"/>
      <c r="VWZ53" s="26"/>
      <c r="VXA53" s="26"/>
      <c r="VXB53" s="26"/>
      <c r="VXC53" s="26"/>
      <c r="VXD53" s="26"/>
      <c r="VXE53" s="26"/>
      <c r="VXF53" s="26"/>
      <c r="VXG53" s="26"/>
      <c r="VXH53" s="26"/>
      <c r="VXI53" s="26"/>
      <c r="VXJ53" s="26"/>
      <c r="VXK53" s="26"/>
      <c r="VXL53" s="26"/>
      <c r="VXM53" s="26"/>
      <c r="VXN53" s="26"/>
      <c r="VXO53" s="26"/>
      <c r="VXP53" s="26"/>
      <c r="VXQ53" s="26"/>
      <c r="VXR53" s="26"/>
      <c r="VXS53" s="26"/>
      <c r="VXT53" s="26"/>
      <c r="VXU53" s="26"/>
      <c r="VXV53" s="26"/>
      <c r="VXW53" s="26"/>
      <c r="VXX53" s="26"/>
      <c r="VXY53" s="26"/>
      <c r="VXZ53" s="26"/>
      <c r="VYA53" s="26"/>
      <c r="VYB53" s="26"/>
      <c r="VYC53" s="26"/>
      <c r="VYD53" s="26"/>
      <c r="VYE53" s="26"/>
      <c r="VYF53" s="26"/>
      <c r="VYG53" s="26"/>
      <c r="VYH53" s="26"/>
      <c r="VYI53" s="26"/>
      <c r="VYJ53" s="26"/>
      <c r="VYK53" s="26"/>
      <c r="VYL53" s="26"/>
      <c r="VYM53" s="26"/>
      <c r="VYN53" s="26"/>
      <c r="VYO53" s="26"/>
      <c r="VYP53" s="26"/>
      <c r="VYQ53" s="26"/>
      <c r="VYR53" s="26"/>
      <c r="VYS53" s="26"/>
      <c r="VYT53" s="26"/>
      <c r="VYU53" s="26"/>
      <c r="VYV53" s="26"/>
      <c r="VYW53" s="26"/>
      <c r="VYX53" s="26"/>
      <c r="VYY53" s="26"/>
      <c r="VYZ53" s="26"/>
      <c r="VZA53" s="26"/>
      <c r="VZB53" s="26"/>
      <c r="VZC53" s="26"/>
      <c r="VZD53" s="26"/>
      <c r="VZE53" s="26"/>
      <c r="VZF53" s="26"/>
      <c r="VZG53" s="26"/>
      <c r="VZH53" s="26"/>
      <c r="VZI53" s="26"/>
      <c r="VZJ53" s="26"/>
      <c r="VZK53" s="26"/>
      <c r="VZL53" s="26"/>
      <c r="VZM53" s="26"/>
      <c r="VZN53" s="26"/>
      <c r="VZO53" s="26"/>
      <c r="VZP53" s="26"/>
      <c r="VZQ53" s="26"/>
      <c r="VZR53" s="26"/>
      <c r="VZS53" s="26"/>
      <c r="VZT53" s="26"/>
      <c r="VZU53" s="26"/>
      <c r="VZV53" s="26"/>
      <c r="VZW53" s="26"/>
      <c r="VZX53" s="26"/>
      <c r="VZY53" s="26"/>
      <c r="VZZ53" s="26"/>
      <c r="WAA53" s="26"/>
      <c r="WAB53" s="26"/>
      <c r="WAC53" s="26"/>
      <c r="WAD53" s="26"/>
      <c r="WAE53" s="26"/>
      <c r="WAF53" s="26"/>
      <c r="WAG53" s="26"/>
      <c r="WAH53" s="26"/>
      <c r="WAI53" s="26"/>
      <c r="WAJ53" s="26"/>
      <c r="WAK53" s="26"/>
      <c r="WAL53" s="26"/>
      <c r="WAM53" s="26"/>
      <c r="WAN53" s="26"/>
      <c r="WAO53" s="26"/>
      <c r="WAP53" s="26"/>
      <c r="WAQ53" s="26"/>
      <c r="WAR53" s="26"/>
      <c r="WAS53" s="26"/>
      <c r="WAT53" s="26"/>
      <c r="WAU53" s="26"/>
      <c r="WAV53" s="26"/>
      <c r="WAW53" s="26"/>
      <c r="WAX53" s="26"/>
      <c r="WAY53" s="26"/>
      <c r="WAZ53" s="26"/>
      <c r="WBA53" s="26"/>
      <c r="WBB53" s="26"/>
      <c r="WBC53" s="26"/>
      <c r="WBD53" s="26"/>
      <c r="WBE53" s="26"/>
      <c r="WBF53" s="26"/>
      <c r="WBG53" s="26"/>
      <c r="WBH53" s="26"/>
      <c r="WBI53" s="26"/>
      <c r="WBJ53" s="26"/>
      <c r="WBK53" s="26"/>
      <c r="WBL53" s="26"/>
      <c r="WBM53" s="26"/>
      <c r="WBN53" s="26"/>
      <c r="WBO53" s="26"/>
      <c r="WBP53" s="26"/>
      <c r="WBQ53" s="26"/>
      <c r="WBR53" s="26"/>
      <c r="WBS53" s="26"/>
      <c r="WBT53" s="26"/>
      <c r="WBU53" s="26"/>
      <c r="WBV53" s="26"/>
      <c r="WBW53" s="26"/>
      <c r="WBX53" s="26"/>
      <c r="WBY53" s="26"/>
      <c r="WBZ53" s="26"/>
      <c r="WCA53" s="26"/>
      <c r="WCB53" s="26"/>
      <c r="WCC53" s="26"/>
      <c r="WCD53" s="26"/>
      <c r="WCE53" s="26"/>
      <c r="WCF53" s="26"/>
      <c r="WCG53" s="26"/>
      <c r="WCH53" s="26"/>
      <c r="WCI53" s="26"/>
      <c r="WCJ53" s="26"/>
      <c r="WCK53" s="26"/>
      <c r="WCL53" s="26"/>
      <c r="WCM53" s="26"/>
      <c r="WCN53" s="26"/>
      <c r="WCO53" s="26"/>
      <c r="WCP53" s="26"/>
      <c r="WCQ53" s="26"/>
      <c r="WCR53" s="26"/>
      <c r="WCS53" s="26"/>
      <c r="WCT53" s="26"/>
      <c r="WCU53" s="26"/>
      <c r="WCV53" s="26"/>
      <c r="WCW53" s="26"/>
      <c r="WCX53" s="26"/>
      <c r="WCY53" s="26"/>
      <c r="WCZ53" s="26"/>
      <c r="WDA53" s="26"/>
      <c r="WDB53" s="26"/>
      <c r="WDC53" s="26"/>
      <c r="WDD53" s="26"/>
      <c r="WDE53" s="26"/>
      <c r="WDF53" s="26"/>
      <c r="WDG53" s="26"/>
      <c r="WDH53" s="26"/>
      <c r="WDI53" s="26"/>
      <c r="WDJ53" s="26"/>
      <c r="WDK53" s="26"/>
      <c r="WDL53" s="26"/>
      <c r="WDM53" s="26"/>
      <c r="WDN53" s="26"/>
      <c r="WDO53" s="26"/>
      <c r="WDP53" s="26"/>
      <c r="WDQ53" s="26"/>
      <c r="WDR53" s="26"/>
      <c r="WDS53" s="26"/>
      <c r="WDT53" s="26"/>
      <c r="WDU53" s="26"/>
      <c r="WDV53" s="26"/>
      <c r="WDW53" s="26"/>
      <c r="WDX53" s="26"/>
      <c r="WDY53" s="26"/>
      <c r="WDZ53" s="26"/>
      <c r="WEA53" s="26"/>
      <c r="WEB53" s="26"/>
      <c r="WEC53" s="26"/>
      <c r="WED53" s="26"/>
      <c r="WEE53" s="26"/>
      <c r="WEF53" s="26"/>
      <c r="WEG53" s="26"/>
      <c r="WEH53" s="26"/>
      <c r="WEI53" s="26"/>
      <c r="WEJ53" s="26"/>
      <c r="WEK53" s="26"/>
      <c r="WEL53" s="26"/>
      <c r="WEM53" s="26"/>
      <c r="WEN53" s="26"/>
      <c r="WEO53" s="26"/>
      <c r="WEP53" s="26"/>
      <c r="WEQ53" s="26"/>
      <c r="WER53" s="26"/>
      <c r="WES53" s="26"/>
      <c r="WET53" s="26"/>
      <c r="WEU53" s="26"/>
      <c r="WEV53" s="26"/>
      <c r="WEW53" s="26"/>
      <c r="WEX53" s="26"/>
      <c r="WEY53" s="26"/>
      <c r="WEZ53" s="26"/>
      <c r="WFA53" s="26"/>
      <c r="WFB53" s="26"/>
      <c r="WFC53" s="26"/>
      <c r="WFD53" s="26"/>
      <c r="WFE53" s="26"/>
      <c r="WFF53" s="26"/>
      <c r="WFG53" s="26"/>
      <c r="WFH53" s="26"/>
      <c r="WFI53" s="26"/>
      <c r="WFJ53" s="26"/>
      <c r="WFK53" s="26"/>
      <c r="WFL53" s="26"/>
      <c r="WFM53" s="26"/>
      <c r="WFN53" s="26"/>
      <c r="WFO53" s="26"/>
      <c r="WFP53" s="26"/>
      <c r="WFQ53" s="26"/>
      <c r="WFR53" s="26"/>
      <c r="WFS53" s="26"/>
      <c r="WFT53" s="26"/>
      <c r="WFU53" s="26"/>
      <c r="WFV53" s="26"/>
      <c r="WFW53" s="26"/>
      <c r="WFX53" s="26"/>
      <c r="WFY53" s="26"/>
      <c r="WFZ53" s="26"/>
      <c r="WGA53" s="26"/>
      <c r="WGB53" s="26"/>
      <c r="WGC53" s="26"/>
      <c r="WGD53" s="26"/>
      <c r="WGE53" s="26"/>
      <c r="WGF53" s="26"/>
      <c r="WGG53" s="26"/>
      <c r="WGH53" s="26"/>
      <c r="WGI53" s="26"/>
      <c r="WGJ53" s="26"/>
      <c r="WGK53" s="26"/>
      <c r="WGL53" s="26"/>
      <c r="WGM53" s="26"/>
      <c r="WGN53" s="26"/>
      <c r="WGO53" s="26"/>
      <c r="WGP53" s="26"/>
      <c r="WGQ53" s="26"/>
      <c r="WGR53" s="26"/>
      <c r="WGS53" s="26"/>
      <c r="WGT53" s="26"/>
      <c r="WGU53" s="26"/>
      <c r="WGV53" s="26"/>
      <c r="WGW53" s="26"/>
      <c r="WGX53" s="26"/>
      <c r="WGY53" s="26"/>
      <c r="WGZ53" s="26"/>
      <c r="WHA53" s="26"/>
      <c r="WHB53" s="26"/>
      <c r="WHC53" s="26"/>
      <c r="WHD53" s="26"/>
      <c r="WHE53" s="26"/>
      <c r="WHF53" s="26"/>
      <c r="WHG53" s="26"/>
      <c r="WHH53" s="26"/>
      <c r="WHI53" s="26"/>
      <c r="WHJ53" s="26"/>
      <c r="WHK53" s="26"/>
      <c r="WHL53" s="26"/>
      <c r="WHM53" s="26"/>
      <c r="WHN53" s="26"/>
      <c r="WHO53" s="26"/>
      <c r="WHP53" s="26"/>
      <c r="WHQ53" s="26"/>
      <c r="WHR53" s="26"/>
      <c r="WHS53" s="26"/>
      <c r="WHT53" s="26"/>
      <c r="WHU53" s="26"/>
      <c r="WHV53" s="26"/>
      <c r="WHW53" s="26"/>
      <c r="WHX53" s="26"/>
      <c r="WHY53" s="26"/>
      <c r="WHZ53" s="26"/>
      <c r="WIA53" s="26"/>
      <c r="WIB53" s="26"/>
      <c r="WIC53" s="26"/>
      <c r="WID53" s="26"/>
      <c r="WIE53" s="26"/>
      <c r="WIF53" s="26"/>
      <c r="WIG53" s="26"/>
      <c r="WIH53" s="26"/>
      <c r="WII53" s="26"/>
      <c r="WIJ53" s="26"/>
      <c r="WIK53" s="26"/>
      <c r="WIL53" s="26"/>
      <c r="WIM53" s="26"/>
      <c r="WIN53" s="26"/>
      <c r="WIO53" s="26"/>
      <c r="WIP53" s="26"/>
      <c r="WIQ53" s="26"/>
      <c r="WIR53" s="26"/>
      <c r="WIS53" s="26"/>
      <c r="WIT53" s="26"/>
      <c r="WIU53" s="26"/>
      <c r="WIV53" s="26"/>
      <c r="WIW53" s="26"/>
      <c r="WIX53" s="26"/>
      <c r="WIY53" s="26"/>
      <c r="WIZ53" s="26"/>
      <c r="WJA53" s="26"/>
      <c r="WJB53" s="26"/>
      <c r="WJC53" s="26"/>
      <c r="WJD53" s="26"/>
      <c r="WJE53" s="26"/>
      <c r="WJF53" s="26"/>
      <c r="WJG53" s="26"/>
      <c r="WJH53" s="26"/>
      <c r="WJI53" s="26"/>
      <c r="WJJ53" s="26"/>
      <c r="WJK53" s="26"/>
      <c r="WJL53" s="26"/>
      <c r="WJM53" s="26"/>
      <c r="WJN53" s="26"/>
      <c r="WJO53" s="26"/>
      <c r="WJP53" s="26"/>
      <c r="WJQ53" s="26"/>
      <c r="WJR53" s="26"/>
      <c r="WJS53" s="26"/>
      <c r="WJT53" s="26"/>
      <c r="WJU53" s="26"/>
      <c r="WJV53" s="26"/>
      <c r="WJW53" s="26"/>
      <c r="WJX53" s="26"/>
      <c r="WJY53" s="26"/>
      <c r="WJZ53" s="26"/>
      <c r="WKA53" s="26"/>
      <c r="WKB53" s="26"/>
      <c r="WKC53" s="26"/>
      <c r="WKD53" s="26"/>
      <c r="WKE53" s="26"/>
      <c r="WKF53" s="26"/>
      <c r="WKG53" s="26"/>
      <c r="WKH53" s="26"/>
      <c r="WKI53" s="26"/>
      <c r="WKJ53" s="26"/>
      <c r="WKK53" s="26"/>
      <c r="WKL53" s="26"/>
      <c r="WKM53" s="26"/>
      <c r="WKN53" s="26"/>
      <c r="WKO53" s="26"/>
      <c r="WKP53" s="26"/>
      <c r="WKQ53" s="26"/>
      <c r="WKR53" s="26"/>
      <c r="WKS53" s="26"/>
      <c r="WKT53" s="26"/>
      <c r="WKU53" s="26"/>
      <c r="WKV53" s="26"/>
      <c r="WKW53" s="26"/>
      <c r="WKX53" s="26"/>
      <c r="WKY53" s="26"/>
      <c r="WKZ53" s="26"/>
      <c r="WLA53" s="26"/>
      <c r="WLB53" s="26"/>
      <c r="WLC53" s="26"/>
      <c r="WLD53" s="26"/>
      <c r="WLE53" s="26"/>
      <c r="WLF53" s="26"/>
      <c r="WLG53" s="26"/>
      <c r="WLH53" s="26"/>
      <c r="WLI53" s="26"/>
      <c r="WLJ53" s="26"/>
      <c r="WLK53" s="26"/>
      <c r="WLL53" s="26"/>
      <c r="WLM53" s="26"/>
      <c r="WLN53" s="26"/>
      <c r="WLO53" s="26"/>
      <c r="WLP53" s="26"/>
      <c r="WLQ53" s="26"/>
      <c r="WLR53" s="26"/>
      <c r="WLS53" s="26"/>
      <c r="WLT53" s="26"/>
      <c r="WLU53" s="26"/>
      <c r="WLV53" s="26"/>
      <c r="WLW53" s="26"/>
      <c r="WLX53" s="26"/>
      <c r="WLY53" s="26"/>
      <c r="WLZ53" s="26"/>
      <c r="WMA53" s="26"/>
      <c r="WMB53" s="26"/>
      <c r="WMC53" s="26"/>
      <c r="WMD53" s="26"/>
      <c r="WME53" s="26"/>
      <c r="WMF53" s="26"/>
      <c r="WMG53" s="26"/>
      <c r="WMH53" s="26"/>
      <c r="WMI53" s="26"/>
      <c r="WMJ53" s="26"/>
      <c r="WMK53" s="26"/>
      <c r="WML53" s="26"/>
      <c r="WMM53" s="26"/>
      <c r="WMN53" s="26"/>
      <c r="WMO53" s="26"/>
      <c r="WMP53" s="26"/>
      <c r="WMQ53" s="26"/>
      <c r="WMR53" s="26"/>
      <c r="WMS53" s="26"/>
      <c r="WMT53" s="26"/>
      <c r="WMU53" s="26"/>
      <c r="WMV53" s="26"/>
      <c r="WMW53" s="26"/>
      <c r="WMX53" s="26"/>
      <c r="WMY53" s="26"/>
      <c r="WMZ53" s="26"/>
      <c r="WNA53" s="26"/>
      <c r="WNB53" s="26"/>
      <c r="WNC53" s="26"/>
      <c r="WND53" s="26"/>
      <c r="WNE53" s="26"/>
      <c r="WNF53" s="26"/>
      <c r="WNG53" s="26"/>
      <c r="WNH53" s="26"/>
      <c r="WNI53" s="26"/>
      <c r="WNJ53" s="26"/>
      <c r="WNK53" s="26"/>
      <c r="WNL53" s="26"/>
      <c r="WNM53" s="26"/>
      <c r="WNN53" s="26"/>
      <c r="WNO53" s="26"/>
      <c r="WNP53" s="26"/>
      <c r="WNQ53" s="26"/>
      <c r="WNR53" s="26"/>
      <c r="WNS53" s="26"/>
      <c r="WNT53" s="26"/>
      <c r="WNU53" s="26"/>
      <c r="WNV53" s="26"/>
      <c r="WNW53" s="26"/>
      <c r="WNX53" s="26"/>
      <c r="WNY53" s="26"/>
      <c r="WNZ53" s="26"/>
      <c r="WOA53" s="26"/>
      <c r="WOB53" s="26"/>
      <c r="WOC53" s="26"/>
      <c r="WOD53" s="26"/>
      <c r="WOE53" s="26"/>
      <c r="WOF53" s="26"/>
      <c r="WOG53" s="26"/>
      <c r="WOH53" s="26"/>
      <c r="WOI53" s="26"/>
      <c r="WOJ53" s="26"/>
      <c r="WOK53" s="26"/>
      <c r="WOL53" s="26"/>
      <c r="WOM53" s="26"/>
      <c r="WON53" s="26"/>
      <c r="WOO53" s="26"/>
      <c r="WOP53" s="26"/>
      <c r="WOQ53" s="26"/>
      <c r="WOR53" s="26"/>
      <c r="WOS53" s="26"/>
      <c r="WOT53" s="26"/>
      <c r="WOU53" s="26"/>
      <c r="WOV53" s="26"/>
      <c r="WOW53" s="26"/>
      <c r="WOX53" s="26"/>
      <c r="WOY53" s="26"/>
      <c r="WOZ53" s="26"/>
      <c r="WPA53" s="26"/>
      <c r="WPB53" s="26"/>
      <c r="WPC53" s="26"/>
      <c r="WPD53" s="26"/>
      <c r="WPE53" s="26"/>
      <c r="WPF53" s="26"/>
      <c r="WPG53" s="26"/>
      <c r="WPH53" s="26"/>
      <c r="WPI53" s="26"/>
      <c r="WPJ53" s="26"/>
      <c r="WPK53" s="26"/>
      <c r="WPL53" s="26"/>
      <c r="WPM53" s="26"/>
      <c r="WPN53" s="26"/>
      <c r="WPO53" s="26"/>
      <c r="WPP53" s="26"/>
      <c r="WPQ53" s="26"/>
      <c r="WPR53" s="26"/>
      <c r="WPS53" s="26"/>
      <c r="WPT53" s="26"/>
      <c r="WPU53" s="26"/>
      <c r="WPV53" s="26"/>
      <c r="WPW53" s="26"/>
      <c r="WPX53" s="26"/>
      <c r="WPY53" s="26"/>
      <c r="WPZ53" s="26"/>
      <c r="WQA53" s="26"/>
      <c r="WQB53" s="26"/>
      <c r="WQC53" s="26"/>
      <c r="WQD53" s="26"/>
      <c r="WQE53" s="26"/>
      <c r="WQF53" s="26"/>
      <c r="WQG53" s="26"/>
      <c r="WQH53" s="26"/>
      <c r="WQI53" s="26"/>
      <c r="WQJ53" s="26"/>
      <c r="WQK53" s="26"/>
      <c r="WQL53" s="26"/>
      <c r="WQM53" s="26"/>
      <c r="WQN53" s="26"/>
      <c r="WQO53" s="26"/>
      <c r="WQP53" s="26"/>
      <c r="WQQ53" s="26"/>
      <c r="WQR53" s="26"/>
      <c r="WQS53" s="26"/>
      <c r="WQT53" s="26"/>
      <c r="WQU53" s="26"/>
      <c r="WQV53" s="26"/>
      <c r="WQW53" s="26"/>
      <c r="WQX53" s="26"/>
      <c r="WQY53" s="26"/>
      <c r="WQZ53" s="26"/>
      <c r="WRA53" s="26"/>
      <c r="WRB53" s="26"/>
      <c r="WRC53" s="26"/>
      <c r="WRD53" s="26"/>
      <c r="WRE53" s="26"/>
      <c r="WRF53" s="26"/>
      <c r="WRG53" s="26"/>
      <c r="WRH53" s="26"/>
      <c r="WRI53" s="26"/>
      <c r="WRJ53" s="26"/>
      <c r="WRK53" s="26"/>
      <c r="WRL53" s="26"/>
      <c r="WRM53" s="26"/>
      <c r="WRN53" s="26"/>
      <c r="WRO53" s="26"/>
      <c r="WRP53" s="26"/>
      <c r="WRQ53" s="26"/>
      <c r="WRR53" s="26"/>
      <c r="WRS53" s="26"/>
      <c r="WRT53" s="26"/>
      <c r="WRU53" s="26"/>
      <c r="WRV53" s="26"/>
      <c r="WRW53" s="26"/>
      <c r="WRX53" s="26"/>
      <c r="WRY53" s="26"/>
      <c r="WRZ53" s="26"/>
      <c r="WSA53" s="26"/>
      <c r="WSB53" s="26"/>
      <c r="WSC53" s="26"/>
      <c r="WSD53" s="26"/>
      <c r="WSE53" s="26"/>
      <c r="WSF53" s="26"/>
      <c r="WSG53" s="26"/>
      <c r="WSH53" s="26"/>
      <c r="WSI53" s="26"/>
      <c r="WSJ53" s="26"/>
      <c r="WSK53" s="26"/>
      <c r="WSL53" s="26"/>
      <c r="WSM53" s="26"/>
      <c r="WSN53" s="26"/>
      <c r="WSO53" s="26"/>
      <c r="WSP53" s="26"/>
      <c r="WSQ53" s="26"/>
      <c r="WSR53" s="26"/>
      <c r="WSS53" s="26"/>
      <c r="WST53" s="26"/>
      <c r="WSU53" s="26"/>
      <c r="WSV53" s="26"/>
      <c r="WSW53" s="26"/>
      <c r="WSX53" s="26"/>
      <c r="WSY53" s="26"/>
      <c r="WSZ53" s="26"/>
      <c r="WTA53" s="26"/>
      <c r="WTB53" s="26"/>
      <c r="WTC53" s="26"/>
      <c r="WTD53" s="26"/>
      <c r="WTE53" s="26"/>
      <c r="WTF53" s="26"/>
      <c r="WTG53" s="26"/>
      <c r="WTH53" s="26"/>
      <c r="WTI53" s="26"/>
      <c r="WTJ53" s="26"/>
      <c r="WTK53" s="26"/>
      <c r="WTL53" s="26"/>
      <c r="WTM53" s="26"/>
      <c r="WTN53" s="26"/>
      <c r="WTO53" s="26"/>
      <c r="WTP53" s="26"/>
      <c r="WTQ53" s="26"/>
      <c r="WTR53" s="26"/>
      <c r="WTS53" s="26"/>
      <c r="WTT53" s="26"/>
      <c r="WTU53" s="26"/>
      <c r="WTV53" s="26"/>
      <c r="WTW53" s="26"/>
      <c r="WTX53" s="26"/>
      <c r="WTY53" s="26"/>
      <c r="WTZ53" s="26"/>
      <c r="WUA53" s="26"/>
      <c r="WUB53" s="26"/>
      <c r="WUC53" s="26"/>
      <c r="WUD53" s="26"/>
      <c r="WUE53" s="26"/>
      <c r="WUF53" s="26"/>
      <c r="WUG53" s="26"/>
      <c r="WUH53" s="26"/>
      <c r="WUI53" s="26"/>
      <c r="WUJ53" s="26"/>
      <c r="WUK53" s="26"/>
      <c r="WUL53" s="26"/>
      <c r="WUM53" s="26"/>
      <c r="WUN53" s="26"/>
      <c r="WUO53" s="26"/>
      <c r="WUP53" s="26"/>
      <c r="WUQ53" s="26"/>
      <c r="WUR53" s="26"/>
      <c r="WUS53" s="26"/>
      <c r="WUT53" s="26"/>
      <c r="WUU53" s="26"/>
      <c r="WUV53" s="26"/>
      <c r="WUW53" s="26"/>
      <c r="WUX53" s="26"/>
      <c r="WUY53" s="26"/>
      <c r="WUZ53" s="26"/>
      <c r="WVA53" s="26"/>
      <c r="WVB53" s="26"/>
      <c r="WVC53" s="26"/>
      <c r="WVD53" s="26"/>
      <c r="WVE53" s="26"/>
      <c r="WVF53" s="26"/>
      <c r="WVG53" s="26"/>
      <c r="WVH53" s="26"/>
      <c r="WVI53" s="26"/>
      <c r="WVJ53" s="26"/>
      <c r="WVK53" s="26"/>
      <c r="WVL53" s="26"/>
      <c r="WVM53" s="26"/>
      <c r="WVN53" s="26"/>
      <c r="WVO53" s="26"/>
      <c r="WVP53" s="26"/>
      <c r="WVQ53" s="26"/>
      <c r="WVR53" s="26"/>
      <c r="WVS53" s="26"/>
      <c r="WVT53" s="26"/>
      <c r="WVU53" s="26"/>
      <c r="WVV53" s="26"/>
      <c r="WVW53" s="26"/>
      <c r="WVX53" s="26"/>
      <c r="WVY53" s="26"/>
      <c r="WVZ53" s="26"/>
      <c r="WWA53" s="26"/>
      <c r="WWB53" s="26"/>
      <c r="WWC53" s="26"/>
      <c r="WWD53" s="26"/>
      <c r="WWE53" s="26"/>
      <c r="WWF53" s="26"/>
      <c r="WWG53" s="26"/>
      <c r="WWH53" s="26"/>
      <c r="WWI53" s="26"/>
      <c r="WWJ53" s="26"/>
      <c r="WWK53" s="26"/>
      <c r="WWL53" s="26"/>
      <c r="WWM53" s="26"/>
      <c r="WWN53" s="26"/>
      <c r="WWO53" s="26"/>
      <c r="WWP53" s="26"/>
      <c r="WWQ53" s="26"/>
      <c r="WWR53" s="26"/>
      <c r="WWS53" s="26"/>
      <c r="WWT53" s="26"/>
      <c r="WWU53" s="26"/>
      <c r="WWV53" s="26"/>
      <c r="WWW53" s="26"/>
      <c r="WWX53" s="26"/>
      <c r="WWY53" s="26"/>
      <c r="WWZ53" s="26"/>
      <c r="WXA53" s="26"/>
      <c r="WXB53" s="26"/>
      <c r="WXC53" s="26"/>
      <c r="WXD53" s="26"/>
      <c r="WXE53" s="26"/>
      <c r="WXF53" s="26"/>
      <c r="WXG53" s="26"/>
      <c r="WXH53" s="26"/>
      <c r="WXI53" s="26"/>
      <c r="WXJ53" s="26"/>
      <c r="WXK53" s="26"/>
      <c r="WXL53" s="26"/>
      <c r="WXM53" s="26"/>
      <c r="WXN53" s="26"/>
      <c r="WXO53" s="26"/>
      <c r="WXP53" s="26"/>
      <c r="WXQ53" s="26"/>
      <c r="WXR53" s="26"/>
      <c r="WXS53" s="26"/>
      <c r="WXT53" s="26"/>
      <c r="WXU53" s="26"/>
      <c r="WXV53" s="26"/>
      <c r="WXW53" s="26"/>
      <c r="WXX53" s="26"/>
      <c r="WXY53" s="26"/>
      <c r="WXZ53" s="26"/>
      <c r="WYA53" s="26"/>
      <c r="WYB53" s="26"/>
      <c r="WYC53" s="26"/>
      <c r="WYD53" s="26"/>
      <c r="WYE53" s="26"/>
      <c r="WYF53" s="26"/>
      <c r="WYG53" s="26"/>
      <c r="WYH53" s="26"/>
      <c r="WYI53" s="26"/>
      <c r="WYJ53" s="26"/>
      <c r="WYK53" s="26"/>
      <c r="WYL53" s="26"/>
      <c r="WYM53" s="26"/>
      <c r="WYN53" s="26"/>
      <c r="WYO53" s="26"/>
      <c r="WYP53" s="26"/>
      <c r="WYQ53" s="26"/>
      <c r="WYR53" s="26"/>
      <c r="WYS53" s="26"/>
      <c r="WYT53" s="26"/>
      <c r="WYU53" s="26"/>
      <c r="WYV53" s="26"/>
      <c r="WYW53" s="26"/>
      <c r="WYX53" s="26"/>
      <c r="WYY53" s="26"/>
      <c r="WYZ53" s="26"/>
      <c r="WZA53" s="26"/>
      <c r="WZB53" s="26"/>
      <c r="WZC53" s="26"/>
      <c r="WZD53" s="26"/>
      <c r="WZE53" s="26"/>
      <c r="WZF53" s="26"/>
      <c r="WZG53" s="26"/>
      <c r="WZH53" s="26"/>
      <c r="WZI53" s="26"/>
      <c r="WZJ53" s="26"/>
      <c r="WZK53" s="26"/>
      <c r="WZL53" s="26"/>
      <c r="WZM53" s="26"/>
      <c r="WZN53" s="26"/>
      <c r="WZO53" s="26"/>
      <c r="WZP53" s="26"/>
      <c r="WZQ53" s="26"/>
      <c r="WZR53" s="26"/>
      <c r="WZS53" s="26"/>
      <c r="WZT53" s="26"/>
      <c r="WZU53" s="26"/>
      <c r="WZV53" s="26"/>
      <c r="WZW53" s="26"/>
      <c r="WZX53" s="26"/>
      <c r="WZY53" s="26"/>
      <c r="WZZ53" s="26"/>
      <c r="XAA53" s="26"/>
      <c r="XAB53" s="26"/>
      <c r="XAC53" s="26"/>
      <c r="XAD53" s="26"/>
      <c r="XAE53" s="26"/>
      <c r="XAF53" s="26"/>
      <c r="XAG53" s="26"/>
      <c r="XAH53" s="26"/>
      <c r="XAI53" s="26"/>
      <c r="XAJ53" s="26"/>
      <c r="XAK53" s="26"/>
      <c r="XAL53" s="26"/>
      <c r="XAM53" s="26"/>
      <c r="XAN53" s="26"/>
      <c r="XAO53" s="26"/>
      <c r="XAP53" s="26"/>
      <c r="XAQ53" s="26"/>
      <c r="XAR53" s="26"/>
      <c r="XAS53" s="26"/>
      <c r="XAT53" s="26"/>
      <c r="XAU53" s="26"/>
      <c r="XAV53" s="26"/>
      <c r="XAW53" s="26"/>
      <c r="XAX53" s="26"/>
      <c r="XAY53" s="26"/>
      <c r="XAZ53" s="26"/>
      <c r="XBA53" s="26"/>
      <c r="XBB53" s="26"/>
      <c r="XBC53" s="26"/>
      <c r="XBD53" s="26"/>
      <c r="XBE53" s="26"/>
      <c r="XBF53" s="26"/>
      <c r="XBG53" s="26"/>
      <c r="XBH53" s="26"/>
      <c r="XBI53" s="26"/>
      <c r="XBJ53" s="26"/>
      <c r="XBK53" s="26"/>
      <c r="XBL53" s="26"/>
      <c r="XBM53" s="26"/>
      <c r="XBN53" s="26"/>
      <c r="XBO53" s="26"/>
      <c r="XBP53" s="26"/>
      <c r="XBQ53" s="26"/>
      <c r="XBR53" s="26"/>
      <c r="XBS53" s="26"/>
      <c r="XBT53" s="26"/>
      <c r="XBU53" s="26"/>
      <c r="XBV53" s="26"/>
      <c r="XBW53" s="26"/>
      <c r="XBX53" s="26"/>
      <c r="XBY53" s="26"/>
      <c r="XBZ53" s="26"/>
      <c r="XCA53" s="26"/>
      <c r="XCB53" s="26"/>
      <c r="XCC53" s="26"/>
      <c r="XCD53" s="26"/>
      <c r="XCE53" s="26"/>
      <c r="XCF53" s="26"/>
      <c r="XCG53" s="26"/>
      <c r="XCH53" s="26"/>
      <c r="XCI53" s="26"/>
      <c r="XCJ53" s="26"/>
      <c r="XCK53" s="26"/>
      <c r="XCL53" s="26"/>
      <c r="XCM53" s="26"/>
      <c r="XCN53" s="26"/>
      <c r="XCO53" s="26"/>
      <c r="XCP53" s="26"/>
      <c r="XCQ53" s="26"/>
      <c r="XCR53" s="26"/>
      <c r="XCS53" s="26"/>
      <c r="XCT53" s="26"/>
      <c r="XCU53" s="26"/>
      <c r="XCV53" s="26"/>
      <c r="XCW53" s="26"/>
      <c r="XCX53" s="26"/>
      <c r="XCY53" s="26"/>
      <c r="XCZ53" s="26"/>
      <c r="XDA53" s="26"/>
      <c r="XDB53" s="26"/>
      <c r="XDC53" s="26"/>
      <c r="XDD53" s="26"/>
      <c r="XDE53" s="26"/>
      <c r="XDF53" s="26"/>
      <c r="XDG53" s="26"/>
      <c r="XDH53" s="26"/>
      <c r="XDI53" s="26"/>
      <c r="XDJ53" s="26"/>
      <c r="XDK53" s="26"/>
      <c r="XDL53" s="26"/>
      <c r="XDM53" s="26"/>
      <c r="XDN53" s="26"/>
      <c r="XDO53" s="26"/>
      <c r="XDP53" s="26"/>
      <c r="XDQ53" s="26"/>
      <c r="XDR53" s="26"/>
      <c r="XDS53" s="26"/>
      <c r="XDT53" s="26"/>
      <c r="XDU53" s="26"/>
    </row>
    <row r="54" spans="1:16349" ht="54.75" customHeight="1" x14ac:dyDescent="0.25">
      <c r="A54" s="115"/>
      <c r="B54" s="115" t="s">
        <v>130</v>
      </c>
      <c r="C54" s="115" t="s">
        <v>120</v>
      </c>
      <c r="D54" s="115" t="str">
        <f t="shared" ref="D54:S54" si="13">D30</f>
        <v xml:space="preserve">1. 
Gamle Oslo </v>
      </c>
      <c r="E54" s="115" t="str">
        <f t="shared" si="13"/>
        <v>2. 
Grünerløkka</v>
      </c>
      <c r="F54" s="115" t="str">
        <f t="shared" si="13"/>
        <v>3. 
Sagene</v>
      </c>
      <c r="G54" s="115" t="str">
        <f t="shared" si="13"/>
        <v>4. 
St. Hanshaugen</v>
      </c>
      <c r="H54" s="115" t="str">
        <f t="shared" si="13"/>
        <v>5. 
Frogner</v>
      </c>
      <c r="I54" s="115" t="str">
        <f t="shared" si="13"/>
        <v>6. 
Ullern</v>
      </c>
      <c r="J54" s="115" t="str">
        <f t="shared" si="13"/>
        <v>7. 
Vestre Aker</v>
      </c>
      <c r="K54" s="115" t="str">
        <f t="shared" si="13"/>
        <v>8. 
Nordre Aker</v>
      </c>
      <c r="L54" s="115" t="str">
        <f t="shared" si="13"/>
        <v>9. 
Bjerke</v>
      </c>
      <c r="M54" s="115" t="str">
        <f t="shared" si="13"/>
        <v>10. 
Grorud</v>
      </c>
      <c r="N54" s="115" t="str">
        <f t="shared" si="13"/>
        <v>11. 
Stovner</v>
      </c>
      <c r="O54" s="115" t="str">
        <f t="shared" si="13"/>
        <v>12. 
Alna</v>
      </c>
      <c r="P54" s="115" t="str">
        <f t="shared" si="13"/>
        <v>13. 
Østensjø</v>
      </c>
      <c r="Q54" s="115" t="str">
        <f t="shared" si="13"/>
        <v>14.
Nordstrand</v>
      </c>
      <c r="R54" s="115" t="str">
        <f t="shared" si="13"/>
        <v>15. 
Søndre Nordstrand</v>
      </c>
      <c r="S54" s="115" t="str">
        <f t="shared" si="13"/>
        <v>Sum</v>
      </c>
      <c r="V54" s="26"/>
    </row>
    <row r="55" spans="1:16349" x14ac:dyDescent="0.25">
      <c r="A55" s="43"/>
      <c r="B55" s="43"/>
      <c r="C55" s="43"/>
      <c r="D55" s="33"/>
      <c r="E55" s="34"/>
      <c r="F55" s="34"/>
      <c r="G55" s="34"/>
      <c r="H55" s="33"/>
      <c r="I55" s="33"/>
      <c r="J55" s="33"/>
      <c r="K55" s="33"/>
      <c r="L55" s="33"/>
      <c r="M55" s="33"/>
      <c r="N55" s="33"/>
      <c r="O55" s="33"/>
      <c r="P55" s="33"/>
      <c r="Q55" s="33"/>
      <c r="R55" s="33"/>
      <c r="S55" s="33"/>
    </row>
    <row r="56" spans="1:16349" x14ac:dyDescent="0.25">
      <c r="A56" s="236" t="s">
        <v>117</v>
      </c>
      <c r="B56" s="42"/>
      <c r="C56" s="45" t="s">
        <v>30</v>
      </c>
      <c r="D56" s="89">
        <f>SUM(D57:D58)</f>
        <v>2688.6577777777779</v>
      </c>
      <c r="E56" s="89">
        <f t="shared" ref="E56:S56" si="14">SUM(E57:E58)</f>
        <v>3056.1866666666665</v>
      </c>
      <c r="F56" s="89">
        <f t="shared" si="14"/>
        <v>2396.3377777777778</v>
      </c>
      <c r="G56" s="89">
        <f t="shared" si="14"/>
        <v>1258.56</v>
      </c>
      <c r="H56" s="89">
        <f t="shared" si="14"/>
        <v>1587.76</v>
      </c>
      <c r="I56" s="89">
        <f t="shared" si="14"/>
        <v>1525</v>
      </c>
      <c r="J56" s="89">
        <f t="shared" si="14"/>
        <v>1715.3200000000002</v>
      </c>
      <c r="K56" s="89">
        <f t="shared" si="14"/>
        <v>2143.84</v>
      </c>
      <c r="L56" s="89">
        <f t="shared" si="14"/>
        <v>1371.2355555555555</v>
      </c>
      <c r="M56" s="89">
        <f t="shared" si="14"/>
        <v>1606.0266666666666</v>
      </c>
      <c r="N56" s="89">
        <f t="shared" si="14"/>
        <v>1416.52</v>
      </c>
      <c r="O56" s="89">
        <f t="shared" si="14"/>
        <v>2132.9866666666667</v>
      </c>
      <c r="P56" s="89">
        <f t="shared" si="14"/>
        <v>2981.6800000000003</v>
      </c>
      <c r="Q56" s="89">
        <f t="shared" si="14"/>
        <v>2469.8053333333332</v>
      </c>
      <c r="R56" s="89">
        <f t="shared" si="14"/>
        <v>1733.2533333333333</v>
      </c>
      <c r="S56" s="89">
        <f t="shared" si="14"/>
        <v>30083.169777777781</v>
      </c>
      <c r="T56" s="26"/>
    </row>
    <row r="57" spans="1:16349" x14ac:dyDescent="0.25">
      <c r="A57" s="235" t="s">
        <v>118</v>
      </c>
      <c r="B57" s="409">
        <v>1</v>
      </c>
      <c r="C57" s="38">
        <v>2.08</v>
      </c>
      <c r="D57" s="87">
        <f t="shared" ref="D57:R57" si="15">D23*$C57</f>
        <v>1603.68</v>
      </c>
      <c r="E57" s="87">
        <f t="shared" si="15"/>
        <v>1838.72</v>
      </c>
      <c r="F57" s="87">
        <f t="shared" si="15"/>
        <v>1550.2933333333335</v>
      </c>
      <c r="G57" s="87">
        <f t="shared" si="15"/>
        <v>742.56000000000006</v>
      </c>
      <c r="H57" s="87">
        <f t="shared" si="15"/>
        <v>981.76</v>
      </c>
      <c r="I57" s="87">
        <f t="shared" si="15"/>
        <v>832</v>
      </c>
      <c r="J57" s="87">
        <f t="shared" si="15"/>
        <v>996.32</v>
      </c>
      <c r="K57" s="87">
        <f t="shared" si="15"/>
        <v>1243.8400000000001</v>
      </c>
      <c r="L57" s="87">
        <f t="shared" si="15"/>
        <v>605.28</v>
      </c>
      <c r="M57" s="87">
        <f t="shared" si="15"/>
        <v>763.36</v>
      </c>
      <c r="N57" s="87">
        <f t="shared" si="15"/>
        <v>559.52</v>
      </c>
      <c r="O57" s="87">
        <f t="shared" si="15"/>
        <v>954.72</v>
      </c>
      <c r="P57" s="87">
        <f t="shared" si="15"/>
        <v>1603.68</v>
      </c>
      <c r="Q57" s="87">
        <f t="shared" si="15"/>
        <v>1263.1608888888888</v>
      </c>
      <c r="R57" s="87">
        <f t="shared" si="15"/>
        <v>767.52</v>
      </c>
      <c r="S57" s="87">
        <f>SUM(D57:R57)</f>
        <v>16306.414222222225</v>
      </c>
      <c r="U57" s="337"/>
    </row>
    <row r="58" spans="1:16349" x14ac:dyDescent="0.25">
      <c r="A58" s="235" t="s">
        <v>111</v>
      </c>
      <c r="B58" s="409">
        <v>1</v>
      </c>
      <c r="C58" s="38">
        <v>1</v>
      </c>
      <c r="D58" s="87">
        <f t="shared" ref="D58:R58" si="16">D24*$C58</f>
        <v>1084.9777777777779</v>
      </c>
      <c r="E58" s="87">
        <f t="shared" si="16"/>
        <v>1217.4666666666667</v>
      </c>
      <c r="F58" s="87">
        <f t="shared" si="16"/>
        <v>846.04444444444448</v>
      </c>
      <c r="G58" s="87">
        <f t="shared" si="16"/>
        <v>516</v>
      </c>
      <c r="H58" s="87">
        <f t="shared" si="16"/>
        <v>606</v>
      </c>
      <c r="I58" s="87">
        <f t="shared" si="16"/>
        <v>693</v>
      </c>
      <c r="J58" s="87">
        <f t="shared" si="16"/>
        <v>719</v>
      </c>
      <c r="K58" s="87">
        <f t="shared" si="16"/>
        <v>900</v>
      </c>
      <c r="L58" s="87">
        <f t="shared" si="16"/>
        <v>765.95555555555552</v>
      </c>
      <c r="M58" s="87">
        <f t="shared" si="16"/>
        <v>842.66666666666663</v>
      </c>
      <c r="N58" s="87">
        <f t="shared" si="16"/>
        <v>857</v>
      </c>
      <c r="O58" s="87">
        <f t="shared" si="16"/>
        <v>1178.2666666666667</v>
      </c>
      <c r="P58" s="87">
        <f t="shared" si="16"/>
        <v>1378</v>
      </c>
      <c r="Q58" s="87">
        <f t="shared" si="16"/>
        <v>1206.6444444444444</v>
      </c>
      <c r="R58" s="87">
        <f t="shared" si="16"/>
        <v>965.73333333333335</v>
      </c>
      <c r="S58" s="87">
        <f>SUM(D58:R58)</f>
        <v>13776.755555555555</v>
      </c>
    </row>
    <row r="59" spans="1:16349" x14ac:dyDescent="0.25">
      <c r="A59" s="234"/>
      <c r="B59" s="234"/>
      <c r="C59" s="234"/>
      <c r="D59" s="87"/>
      <c r="E59" s="87"/>
      <c r="F59" s="87"/>
      <c r="G59" s="87"/>
      <c r="H59" s="87"/>
      <c r="I59" s="87"/>
      <c r="J59" s="87"/>
      <c r="K59" s="87"/>
      <c r="L59" s="87"/>
      <c r="M59" s="87"/>
      <c r="N59" s="87"/>
      <c r="O59" s="87"/>
      <c r="P59" s="87"/>
      <c r="Q59" s="87"/>
      <c r="R59" s="87"/>
      <c r="S59" s="87"/>
    </row>
    <row r="60" spans="1:16349" x14ac:dyDescent="0.25">
      <c r="A60" s="236" t="s">
        <v>116</v>
      </c>
      <c r="B60" s="42"/>
      <c r="C60" s="45" t="s">
        <v>30</v>
      </c>
      <c r="D60" s="89">
        <f>SUM(D61:D62)</f>
        <v>1571.0719999999999</v>
      </c>
      <c r="E60" s="89">
        <f t="shared" ref="E60" si="17">SUM(E61:E62)</f>
        <v>1214.7840000000001</v>
      </c>
      <c r="F60" s="89">
        <f t="shared" ref="F60" si="18">SUM(F61:F62)</f>
        <v>1254.3799999999999</v>
      </c>
      <c r="G60" s="89">
        <f t="shared" ref="G60" si="19">SUM(G61:G62)</f>
        <v>1584.1524444444444</v>
      </c>
      <c r="H60" s="89">
        <f t="shared" ref="H60" si="20">SUM(H61:H62)</f>
        <v>1781.6215555555555</v>
      </c>
      <c r="I60" s="89">
        <f t="shared" ref="I60" si="21">SUM(I61:I62)</f>
        <v>1156.1880000000001</v>
      </c>
      <c r="J60" s="89">
        <f t="shared" ref="J60" si="22">SUM(J61:J62)</f>
        <v>2154.5619999999999</v>
      </c>
      <c r="K60" s="89">
        <f t="shared" ref="K60" si="23">SUM(K61:K62)</f>
        <v>2952.1059999999998</v>
      </c>
      <c r="L60" s="89">
        <f t="shared" ref="L60" si="24">SUM(L61:L62)</f>
        <v>932.54364444444445</v>
      </c>
      <c r="M60" s="89">
        <f t="shared" ref="M60" si="25">SUM(M61:M62)</f>
        <v>60.04</v>
      </c>
      <c r="N60" s="89">
        <f t="shared" ref="N60" si="26">SUM(N61:N62)</f>
        <v>236.58799999999997</v>
      </c>
      <c r="O60" s="89">
        <f t="shared" ref="O60" si="27">SUM(O61:O62)</f>
        <v>1323.2739999999999</v>
      </c>
      <c r="P60" s="89">
        <f t="shared" ref="P60" si="28">SUM(P61:P62)</f>
        <v>923.02</v>
      </c>
      <c r="Q60" s="89">
        <f t="shared" ref="Q60" si="29">SUM(Q61:Q62)</f>
        <v>1398.6280000000002</v>
      </c>
      <c r="R60" s="89">
        <f t="shared" ref="R60" si="30">SUM(R61:R62)</f>
        <v>1045</v>
      </c>
      <c r="S60" s="89">
        <f t="shared" ref="S60" si="31">SUM(S61:S62)</f>
        <v>19587.959644444443</v>
      </c>
    </row>
    <row r="61" spans="1:16349" x14ac:dyDescent="0.25">
      <c r="A61" s="235" t="s">
        <v>118</v>
      </c>
      <c r="B61" s="38">
        <v>0.95</v>
      </c>
      <c r="C61" s="38">
        <v>2.08</v>
      </c>
      <c r="D61" s="87">
        <f t="shared" ref="D61:R61" si="32">D49*$C61*$B61</f>
        <v>883.27199999999993</v>
      </c>
      <c r="E61" s="87">
        <f t="shared" si="32"/>
        <v>758.78399999999999</v>
      </c>
      <c r="F61" s="87">
        <f t="shared" si="32"/>
        <v>849.68</v>
      </c>
      <c r="G61" s="87">
        <f t="shared" si="32"/>
        <v>1030.1546666666668</v>
      </c>
      <c r="H61" s="87">
        <f t="shared" si="32"/>
        <v>980.096</v>
      </c>
      <c r="I61" s="87">
        <f t="shared" si="32"/>
        <v>618.48800000000006</v>
      </c>
      <c r="J61" s="87">
        <f t="shared" si="32"/>
        <v>1061.1120000000001</v>
      </c>
      <c r="K61" s="87">
        <f t="shared" si="32"/>
        <v>1740.856</v>
      </c>
      <c r="L61" s="87">
        <f t="shared" si="32"/>
        <v>511.08142222222227</v>
      </c>
      <c r="M61" s="87">
        <f t="shared" si="32"/>
        <v>29.64</v>
      </c>
      <c r="N61" s="87">
        <f t="shared" si="32"/>
        <v>124.48799999999999</v>
      </c>
      <c r="O61" s="87">
        <f t="shared" si="32"/>
        <v>689.62400000000002</v>
      </c>
      <c r="P61" s="87">
        <f t="shared" si="32"/>
        <v>484.12</v>
      </c>
      <c r="Q61" s="87">
        <f t="shared" si="32"/>
        <v>697.52800000000002</v>
      </c>
      <c r="R61" s="87">
        <f t="shared" si="32"/>
        <v>543.4</v>
      </c>
      <c r="S61" s="87">
        <f>SUM(D61:R61)</f>
        <v>11002.324088888889</v>
      </c>
      <c r="U61" s="337"/>
    </row>
    <row r="62" spans="1:16349" ht="15.75" thickBot="1" x14ac:dyDescent="0.3">
      <c r="A62" s="40" t="s">
        <v>111</v>
      </c>
      <c r="B62" s="150">
        <v>0.95</v>
      </c>
      <c r="C62" s="151">
        <v>1</v>
      </c>
      <c r="D62" s="152">
        <f t="shared" ref="D62:R62" si="33">D50*$C62*$B62</f>
        <v>687.8</v>
      </c>
      <c r="E62" s="152">
        <f t="shared" si="33"/>
        <v>456</v>
      </c>
      <c r="F62" s="152">
        <f t="shared" si="33"/>
        <v>404.7</v>
      </c>
      <c r="G62" s="152">
        <f t="shared" si="33"/>
        <v>553.99777777777774</v>
      </c>
      <c r="H62" s="152">
        <f t="shared" si="33"/>
        <v>801.52555555555557</v>
      </c>
      <c r="I62" s="152">
        <f t="shared" si="33"/>
        <v>537.69999999999993</v>
      </c>
      <c r="J62" s="152">
        <f t="shared" si="33"/>
        <v>1093.45</v>
      </c>
      <c r="K62" s="152">
        <f t="shared" si="33"/>
        <v>1211.25</v>
      </c>
      <c r="L62" s="152">
        <f t="shared" si="33"/>
        <v>421.46222222222218</v>
      </c>
      <c r="M62" s="152">
        <f t="shared" si="33"/>
        <v>30.4</v>
      </c>
      <c r="N62" s="152">
        <f t="shared" si="33"/>
        <v>112.1</v>
      </c>
      <c r="O62" s="152">
        <f t="shared" si="33"/>
        <v>633.65</v>
      </c>
      <c r="P62" s="152">
        <f t="shared" si="33"/>
        <v>438.9</v>
      </c>
      <c r="Q62" s="152">
        <f t="shared" si="33"/>
        <v>701.1</v>
      </c>
      <c r="R62" s="152">
        <f t="shared" si="33"/>
        <v>501.59999999999997</v>
      </c>
      <c r="S62" s="152">
        <f>SUM(D62:R62)</f>
        <v>8585.6355555555547</v>
      </c>
      <c r="U62" s="337"/>
    </row>
    <row r="63" spans="1:16349" x14ac:dyDescent="0.25">
      <c r="A63" s="234"/>
      <c r="B63" s="234"/>
      <c r="C63" s="234"/>
      <c r="D63" s="234"/>
      <c r="E63" s="234"/>
      <c r="F63" s="234"/>
      <c r="G63" s="234"/>
      <c r="H63" s="234"/>
      <c r="I63" s="234"/>
      <c r="J63" s="234"/>
      <c r="K63" s="234"/>
      <c r="L63" s="234"/>
      <c r="M63" s="234"/>
      <c r="N63" s="234"/>
      <c r="O63" s="234"/>
      <c r="P63" s="234"/>
      <c r="Q63" s="234"/>
      <c r="R63" s="234"/>
      <c r="S63" s="234"/>
    </row>
    <row r="64" spans="1:16349" x14ac:dyDescent="0.25">
      <c r="A64" s="29"/>
      <c r="B64" s="29"/>
      <c r="C64" s="29"/>
      <c r="D64" s="29"/>
      <c r="E64" s="29"/>
      <c r="F64" s="29"/>
      <c r="G64" s="29"/>
      <c r="H64" s="29"/>
      <c r="I64" s="29"/>
      <c r="J64" s="29"/>
      <c r="K64" s="29"/>
      <c r="L64" s="29"/>
      <c r="M64" s="29"/>
      <c r="N64" s="29"/>
      <c r="O64" s="29"/>
      <c r="P64" s="29"/>
      <c r="Q64" s="29"/>
      <c r="R64" s="29"/>
      <c r="S64" s="29"/>
    </row>
    <row r="67" spans="4:21" x14ac:dyDescent="0.25">
      <c r="D67" s="116"/>
      <c r="E67" s="116"/>
      <c r="F67" s="116"/>
      <c r="G67" s="116"/>
      <c r="H67" s="116"/>
      <c r="I67" s="116"/>
      <c r="J67" s="116"/>
      <c r="K67" s="116"/>
      <c r="L67" s="116"/>
      <c r="M67" s="116"/>
      <c r="N67" s="116"/>
      <c r="O67" s="116"/>
      <c r="P67" s="116"/>
      <c r="Q67" s="116"/>
      <c r="R67" s="116"/>
      <c r="S67" s="116"/>
      <c r="U67" s="275"/>
    </row>
    <row r="68" spans="4:21" x14ac:dyDescent="0.25">
      <c r="D68" s="173"/>
      <c r="E68" s="173"/>
      <c r="F68" s="173"/>
      <c r="G68" s="173"/>
      <c r="H68" s="173"/>
      <c r="I68" s="173"/>
      <c r="J68" s="173"/>
      <c r="K68" s="173"/>
      <c r="L68" s="173"/>
      <c r="M68" s="173"/>
      <c r="N68" s="173"/>
      <c r="O68" s="173"/>
      <c r="P68" s="173"/>
      <c r="Q68" s="173"/>
      <c r="R68" s="173"/>
      <c r="S68" s="173"/>
      <c r="U68" s="271"/>
    </row>
    <row r="71" spans="4:21" x14ac:dyDescent="0.25">
      <c r="D71" s="173"/>
      <c r="E71" s="173"/>
      <c r="F71" s="173"/>
      <c r="G71" s="173"/>
      <c r="H71" s="173"/>
      <c r="I71" s="173"/>
      <c r="J71" s="173"/>
      <c r="K71" s="173"/>
      <c r="L71" s="173"/>
      <c r="M71" s="173"/>
      <c r="N71" s="173"/>
      <c r="O71" s="173"/>
      <c r="P71" s="173"/>
      <c r="Q71" s="173"/>
      <c r="R71" s="173"/>
      <c r="S71" s="173"/>
      <c r="U71" s="275"/>
    </row>
    <row r="72" spans="4:21" x14ac:dyDescent="0.25">
      <c r="D72" s="173"/>
      <c r="E72" s="173"/>
      <c r="F72" s="173"/>
      <c r="G72" s="173"/>
      <c r="H72" s="173"/>
      <c r="I72" s="173"/>
      <c r="J72" s="173"/>
      <c r="K72" s="173"/>
      <c r="L72" s="173"/>
      <c r="M72" s="173"/>
      <c r="N72" s="173"/>
      <c r="O72" s="173"/>
      <c r="P72" s="173"/>
      <c r="Q72" s="173"/>
      <c r="R72" s="173"/>
      <c r="S72" s="173"/>
      <c r="U72" s="271"/>
    </row>
    <row r="74" spans="4:21" x14ac:dyDescent="0.25">
      <c r="D74" s="275"/>
      <c r="E74" s="275"/>
      <c r="F74" s="275"/>
      <c r="G74" s="275"/>
      <c r="H74" s="275"/>
      <c r="I74" s="275"/>
      <c r="J74" s="275"/>
      <c r="K74" s="275"/>
      <c r="L74" s="275"/>
      <c r="M74" s="275"/>
      <c r="N74" s="275"/>
      <c r="O74" s="275"/>
      <c r="P74" s="275"/>
      <c r="Q74" s="275"/>
      <c r="R74" s="275"/>
      <c r="S74" s="275"/>
    </row>
    <row r="75" spans="4:21" x14ac:dyDescent="0.25">
      <c r="D75" s="275"/>
      <c r="E75" s="275"/>
      <c r="F75" s="275"/>
      <c r="G75" s="275"/>
      <c r="H75" s="275"/>
      <c r="I75" s="275"/>
      <c r="J75" s="275"/>
      <c r="K75" s="275"/>
      <c r="L75" s="275"/>
      <c r="M75" s="275"/>
      <c r="N75" s="275"/>
      <c r="O75" s="275"/>
      <c r="P75" s="275"/>
      <c r="Q75" s="275"/>
      <c r="R75" s="275"/>
      <c r="S75" s="275"/>
    </row>
    <row r="85" spans="20:20" x14ac:dyDescent="0.25">
      <c r="T85" s="32"/>
    </row>
  </sheetData>
  <mergeCells count="1">
    <mergeCell ref="A26:E26"/>
  </mergeCells>
  <pageMargins left="0.51181102362204722" right="0.39370078740157483" top="0.74803149606299213" bottom="0.74803149606299213" header="0.31496062992125984" footer="0.31496062992125984"/>
  <pageSetup paperSize="9" scale="65" orientation="portrait" r:id="rId1"/>
  <ignoredErrors>
    <ignoredError sqref="S41:S46 S33:S38 S7:S20"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workbookViewId="0">
      <selection activeCell="A6" sqref="A6"/>
    </sheetView>
  </sheetViews>
  <sheetFormatPr baseColWidth="10" defaultRowHeight="15" x14ac:dyDescent="0.25"/>
  <sheetData>
    <row r="1" spans="1:12" s="205" customFormat="1" x14ac:dyDescent="0.25">
      <c r="A1" s="30"/>
      <c r="B1" s="30"/>
      <c r="C1" s="30"/>
      <c r="D1" s="30"/>
      <c r="E1" s="30"/>
      <c r="F1" s="30"/>
      <c r="G1" s="30"/>
      <c r="H1" s="30"/>
      <c r="I1" s="30"/>
      <c r="J1" s="30"/>
      <c r="K1" s="30"/>
      <c r="L1" s="30"/>
    </row>
    <row r="2" spans="1:12" s="205" customFormat="1" x14ac:dyDescent="0.25">
      <c r="A2" s="30"/>
      <c r="B2" s="30"/>
      <c r="C2" s="30"/>
      <c r="D2" s="30"/>
      <c r="E2" s="30"/>
      <c r="F2" s="30"/>
      <c r="G2" s="30"/>
      <c r="H2" s="30"/>
      <c r="I2" s="30"/>
      <c r="J2" s="30"/>
      <c r="K2" s="30"/>
      <c r="L2" s="30"/>
    </row>
    <row r="3" spans="1:12" s="205" customFormat="1" x14ac:dyDescent="0.25">
      <c r="A3" s="37" t="s">
        <v>228</v>
      </c>
      <c r="B3" s="30"/>
      <c r="C3" s="30"/>
      <c r="D3" s="30"/>
      <c r="E3" s="30"/>
      <c r="F3" s="30"/>
      <c r="G3" s="30"/>
      <c r="H3" s="30"/>
      <c r="I3" s="30"/>
      <c r="J3" s="30"/>
      <c r="K3" s="30"/>
      <c r="L3" s="30"/>
    </row>
    <row r="4" spans="1:12" s="205" customFormat="1" x14ac:dyDescent="0.25">
      <c r="A4" s="30"/>
      <c r="B4" s="30"/>
      <c r="C4" s="30"/>
      <c r="D4" s="30"/>
      <c r="E4" s="30"/>
      <c r="F4" s="30"/>
      <c r="G4" s="30"/>
      <c r="H4" s="30"/>
      <c r="I4" s="30"/>
      <c r="J4" s="30"/>
      <c r="K4" s="30"/>
      <c r="L4" s="30"/>
    </row>
    <row r="5" spans="1:12" s="205" customFormat="1" x14ac:dyDescent="0.25">
      <c r="A5" s="30"/>
      <c r="B5" s="30"/>
      <c r="C5" s="30"/>
      <c r="D5" s="30"/>
      <c r="E5" s="30"/>
      <c r="F5" s="30"/>
      <c r="G5" s="30"/>
      <c r="H5" s="30"/>
      <c r="I5" s="30"/>
      <c r="J5" s="30"/>
      <c r="K5" s="30"/>
      <c r="L5" s="30"/>
    </row>
    <row r="6" spans="1:12" s="205" customFormat="1" x14ac:dyDescent="0.25">
      <c r="A6" s="30"/>
      <c r="B6" s="30"/>
      <c r="C6" s="30"/>
      <c r="D6" s="30"/>
      <c r="E6" s="30"/>
      <c r="F6" s="30"/>
      <c r="G6" s="30"/>
      <c r="H6" s="30"/>
      <c r="I6" s="30"/>
      <c r="J6" s="30"/>
      <c r="K6" s="30"/>
      <c r="L6" s="30"/>
    </row>
    <row r="7" spans="1:12" s="205" customFormat="1" x14ac:dyDescent="0.25">
      <c r="A7" s="30"/>
      <c r="B7" s="30"/>
      <c r="C7" s="30"/>
      <c r="D7" s="30"/>
      <c r="E7" s="30"/>
      <c r="F7" s="30"/>
      <c r="G7" s="30"/>
      <c r="H7" s="30"/>
      <c r="I7" s="30"/>
      <c r="J7" s="30"/>
      <c r="K7" s="30"/>
      <c r="L7" s="30"/>
    </row>
    <row r="8" spans="1:12" x14ac:dyDescent="0.25">
      <c r="A8" s="30"/>
      <c r="B8" s="30"/>
      <c r="C8" s="30"/>
      <c r="D8" s="30"/>
      <c r="E8" s="30"/>
      <c r="F8" s="30"/>
      <c r="G8" s="30"/>
      <c r="H8" s="30"/>
      <c r="I8" s="30"/>
      <c r="J8" s="30"/>
      <c r="K8" s="30"/>
      <c r="L8" s="30"/>
    </row>
    <row r="9" spans="1:12" x14ac:dyDescent="0.25">
      <c r="A9" s="224" t="s">
        <v>128</v>
      </c>
      <c r="B9" s="30"/>
      <c r="C9" s="30"/>
      <c r="D9" s="30"/>
      <c r="E9" s="30"/>
      <c r="F9" s="30"/>
      <c r="G9" s="30"/>
      <c r="H9" s="30"/>
      <c r="I9" s="30"/>
      <c r="J9" s="30"/>
      <c r="K9" s="30"/>
      <c r="L9" s="30"/>
    </row>
    <row r="10" spans="1:12" x14ac:dyDescent="0.25">
      <c r="A10" s="223" t="s">
        <v>227</v>
      </c>
      <c r="B10" s="30"/>
      <c r="C10" s="30"/>
      <c r="D10" s="30"/>
      <c r="E10" s="30"/>
      <c r="F10" s="30"/>
      <c r="G10" s="30"/>
      <c r="H10" s="30"/>
      <c r="I10" s="30"/>
      <c r="J10" s="30"/>
      <c r="K10" s="30"/>
      <c r="L10" s="30"/>
    </row>
    <row r="11" spans="1:12" x14ac:dyDescent="0.25">
      <c r="A11" s="457" t="s">
        <v>351</v>
      </c>
      <c r="B11" s="30"/>
      <c r="C11" s="30"/>
      <c r="D11" s="30"/>
      <c r="E11" s="30"/>
      <c r="F11" s="30"/>
      <c r="G11" s="30"/>
      <c r="H11" s="30"/>
      <c r="I11" s="30"/>
      <c r="J11" s="30"/>
      <c r="K11" s="30"/>
      <c r="L11" s="30"/>
    </row>
    <row r="12" spans="1:12" x14ac:dyDescent="0.25">
      <c r="A12" s="222" t="s">
        <v>349</v>
      </c>
      <c r="B12" s="30"/>
      <c r="C12" s="30"/>
      <c r="D12" s="30"/>
      <c r="E12" s="30"/>
      <c r="F12" s="30"/>
      <c r="G12" s="30"/>
      <c r="H12" s="30"/>
      <c r="I12" s="30"/>
      <c r="J12" s="30"/>
      <c r="K12" s="30"/>
      <c r="L12" s="30"/>
    </row>
    <row r="13" spans="1:12" x14ac:dyDescent="0.25">
      <c r="A13" s="222" t="s">
        <v>233</v>
      </c>
      <c r="B13" s="30"/>
      <c r="C13" s="30"/>
      <c r="D13" s="30"/>
      <c r="E13" s="30"/>
      <c r="F13" s="30"/>
      <c r="G13" s="30"/>
      <c r="H13" s="30"/>
      <c r="I13" s="30"/>
      <c r="J13" s="30"/>
      <c r="K13" s="30"/>
      <c r="L13" s="30"/>
    </row>
    <row r="14" spans="1:12" x14ac:dyDescent="0.25">
      <c r="A14" s="222" t="s">
        <v>129</v>
      </c>
      <c r="B14" s="30"/>
      <c r="C14" s="30"/>
      <c r="D14" s="30"/>
      <c r="E14" s="30"/>
      <c r="F14" s="30"/>
      <c r="G14" s="30"/>
      <c r="H14" s="30"/>
      <c r="I14" s="30"/>
      <c r="J14" s="30"/>
      <c r="K14" s="30"/>
      <c r="L14" s="30"/>
    </row>
    <row r="15" spans="1:12" x14ac:dyDescent="0.25">
      <c r="A15" s="222" t="s">
        <v>240</v>
      </c>
      <c r="B15" s="30"/>
      <c r="C15" s="30"/>
      <c r="D15" s="30"/>
      <c r="E15" s="30"/>
      <c r="F15" s="30"/>
      <c r="G15" s="30"/>
      <c r="H15" s="30"/>
      <c r="I15" s="30"/>
      <c r="J15" s="30"/>
      <c r="K15" s="30"/>
      <c r="L15" s="30"/>
    </row>
    <row r="16" spans="1:12" x14ac:dyDescent="0.25">
      <c r="A16" s="222" t="s">
        <v>242</v>
      </c>
      <c r="B16" s="30"/>
      <c r="C16" s="30"/>
      <c r="D16" s="30"/>
      <c r="E16" s="30"/>
      <c r="F16" s="30"/>
      <c r="G16" s="30"/>
      <c r="H16" s="30"/>
      <c r="I16" s="30"/>
      <c r="J16" s="30"/>
      <c r="K16" s="30"/>
      <c r="L16" s="30"/>
    </row>
    <row r="17" spans="1:12" x14ac:dyDescent="0.25">
      <c r="A17" s="222" t="s">
        <v>241</v>
      </c>
      <c r="B17" s="30"/>
      <c r="C17" s="30"/>
      <c r="D17" s="30"/>
      <c r="E17" s="30"/>
      <c r="F17" s="30"/>
      <c r="G17" s="30"/>
      <c r="H17" s="30"/>
      <c r="I17" s="30"/>
      <c r="J17" s="30"/>
      <c r="K17" s="30"/>
      <c r="L17" s="30"/>
    </row>
    <row r="18" spans="1:12" x14ac:dyDescent="0.25">
      <c r="A18" s="222" t="s">
        <v>248</v>
      </c>
      <c r="B18" s="30"/>
      <c r="C18" s="30"/>
      <c r="D18" s="30"/>
      <c r="E18" s="30"/>
      <c r="F18" s="30"/>
      <c r="G18" s="30"/>
      <c r="H18" s="30"/>
      <c r="I18" s="30"/>
      <c r="J18" s="30"/>
      <c r="K18" s="30"/>
      <c r="L18" s="30"/>
    </row>
    <row r="19" spans="1:12" x14ac:dyDescent="0.25">
      <c r="A19" s="222" t="s">
        <v>245</v>
      </c>
      <c r="B19" s="30"/>
      <c r="C19" s="30"/>
      <c r="D19" s="30"/>
      <c r="E19" s="30"/>
      <c r="F19" s="30"/>
      <c r="G19" s="30"/>
      <c r="H19" s="30"/>
      <c r="I19" s="30"/>
      <c r="J19" s="30"/>
      <c r="K19" s="30"/>
      <c r="L19" s="30"/>
    </row>
    <row r="20" spans="1:12" x14ac:dyDescent="0.25">
      <c r="A20" s="222" t="s">
        <v>244</v>
      </c>
      <c r="B20" s="30"/>
      <c r="C20" s="30"/>
      <c r="D20" s="30"/>
      <c r="E20" s="30"/>
      <c r="F20" s="30"/>
      <c r="G20" s="30"/>
      <c r="H20" s="30"/>
      <c r="I20" s="30"/>
      <c r="J20" s="30"/>
      <c r="K20" s="30"/>
      <c r="L20" s="30"/>
    </row>
    <row r="21" spans="1:12" x14ac:dyDescent="0.25">
      <c r="A21" s="222" t="s">
        <v>243</v>
      </c>
      <c r="B21" s="30"/>
      <c r="C21" s="30"/>
      <c r="D21" s="30"/>
      <c r="E21" s="30"/>
      <c r="F21" s="30"/>
      <c r="G21" s="30"/>
      <c r="H21" s="30"/>
      <c r="I21" s="30"/>
      <c r="J21" s="30"/>
      <c r="K21" s="30"/>
      <c r="L21" s="30"/>
    </row>
    <row r="22" spans="1:12" x14ac:dyDescent="0.25">
      <c r="A22" s="222" t="s">
        <v>247</v>
      </c>
      <c r="B22" s="30"/>
      <c r="C22" s="30"/>
      <c r="D22" s="30"/>
      <c r="E22" s="30"/>
      <c r="F22" s="30"/>
      <c r="G22" s="30"/>
      <c r="H22" s="30"/>
      <c r="I22" s="30"/>
      <c r="J22" s="30"/>
      <c r="K22" s="30"/>
      <c r="L22" s="30"/>
    </row>
    <row r="23" spans="1:12" x14ac:dyDescent="0.25">
      <c r="A23" s="222" t="s">
        <v>246</v>
      </c>
      <c r="B23" s="30"/>
      <c r="C23" s="30"/>
      <c r="D23" s="30"/>
      <c r="E23" s="30"/>
      <c r="F23" s="30"/>
      <c r="G23" s="30"/>
      <c r="H23" s="30"/>
      <c r="I23" s="30"/>
      <c r="J23" s="30"/>
      <c r="K23" s="30"/>
      <c r="L23" s="30"/>
    </row>
    <row r="24" spans="1:12" x14ac:dyDescent="0.25">
      <c r="A24" s="30"/>
      <c r="B24" s="30"/>
      <c r="C24" s="30"/>
      <c r="D24" s="30"/>
      <c r="E24" s="30"/>
      <c r="F24" s="30"/>
      <c r="G24" s="30"/>
      <c r="H24" s="30"/>
      <c r="I24" s="30"/>
      <c r="J24" s="30"/>
      <c r="K24" s="30"/>
      <c r="L24" s="30"/>
    </row>
    <row r="25" spans="1:12" x14ac:dyDescent="0.25">
      <c r="A25" s="30"/>
      <c r="B25" s="30"/>
      <c r="C25" s="30"/>
      <c r="D25" s="30"/>
      <c r="E25" s="30"/>
      <c r="F25" s="30"/>
      <c r="G25" s="30"/>
      <c r="H25" s="30"/>
      <c r="I25" s="30"/>
      <c r="J25" s="30"/>
      <c r="K25" s="30"/>
      <c r="L25" s="30"/>
    </row>
    <row r="26" spans="1:12" x14ac:dyDescent="0.25">
      <c r="A26" s="30"/>
      <c r="B26" s="30"/>
      <c r="C26" s="30"/>
      <c r="D26" s="30"/>
      <c r="E26" s="30"/>
      <c r="F26" s="30"/>
      <c r="G26" s="30"/>
      <c r="H26" s="30"/>
      <c r="I26" s="30"/>
      <c r="J26" s="30"/>
      <c r="K26" s="30"/>
      <c r="L26" s="30"/>
    </row>
    <row r="27" spans="1:12" x14ac:dyDescent="0.25">
      <c r="A27" s="30"/>
      <c r="B27" s="30"/>
      <c r="C27" s="30"/>
      <c r="D27" s="30"/>
      <c r="E27" s="30"/>
      <c r="F27" s="30"/>
      <c r="G27" s="30"/>
      <c r="H27" s="30"/>
      <c r="I27" s="30"/>
      <c r="J27" s="30"/>
      <c r="K27" s="30"/>
      <c r="L27" s="30"/>
    </row>
    <row r="28" spans="1:12" x14ac:dyDescent="0.25">
      <c r="A28" s="30"/>
      <c r="B28" s="30"/>
      <c r="C28" s="30"/>
      <c r="D28" s="30"/>
      <c r="E28" s="30"/>
      <c r="F28" s="30"/>
      <c r="G28" s="30"/>
      <c r="H28" s="30"/>
      <c r="I28" s="30"/>
      <c r="J28" s="30"/>
      <c r="K28" s="30"/>
      <c r="L28" s="30"/>
    </row>
    <row r="29" spans="1:12" x14ac:dyDescent="0.25">
      <c r="A29" s="30"/>
      <c r="B29" s="30"/>
      <c r="C29" s="30"/>
      <c r="D29" s="30"/>
      <c r="E29" s="30"/>
      <c r="F29" s="30"/>
      <c r="G29" s="30"/>
      <c r="H29" s="30"/>
      <c r="I29" s="30"/>
      <c r="J29" s="30"/>
      <c r="K29" s="30"/>
      <c r="L29" s="30"/>
    </row>
    <row r="30" spans="1:12" x14ac:dyDescent="0.25">
      <c r="A30" s="30"/>
      <c r="B30" s="30"/>
      <c r="C30" s="30"/>
      <c r="D30" s="30"/>
      <c r="E30" s="30"/>
      <c r="F30" s="30"/>
      <c r="G30" s="30"/>
      <c r="H30" s="30"/>
      <c r="I30" s="30"/>
      <c r="J30" s="30"/>
      <c r="K30" s="30"/>
      <c r="L30" s="30"/>
    </row>
    <row r="31" spans="1:12" x14ac:dyDescent="0.25">
      <c r="A31" s="30"/>
      <c r="B31" s="30"/>
      <c r="C31" s="30"/>
      <c r="D31" s="30"/>
      <c r="E31" s="30"/>
      <c r="F31" s="30"/>
      <c r="G31" s="30"/>
      <c r="H31" s="30"/>
      <c r="I31" s="30"/>
      <c r="J31" s="30"/>
      <c r="K31" s="30"/>
      <c r="L31" s="30"/>
    </row>
    <row r="32" spans="1:12" x14ac:dyDescent="0.25">
      <c r="A32" s="30"/>
      <c r="B32" s="30"/>
      <c r="C32" s="30"/>
      <c r="D32" s="30"/>
      <c r="E32" s="30"/>
      <c r="F32" s="30"/>
      <c r="G32" s="30"/>
      <c r="H32" s="30"/>
      <c r="I32" s="30"/>
      <c r="J32" s="30"/>
      <c r="K32" s="30"/>
      <c r="L32" s="30"/>
    </row>
    <row r="33" spans="1:12" x14ac:dyDescent="0.25">
      <c r="A33" s="30"/>
      <c r="B33" s="30"/>
      <c r="C33" s="30"/>
      <c r="D33" s="30"/>
      <c r="E33" s="30"/>
      <c r="F33" s="30"/>
      <c r="G33" s="30"/>
      <c r="H33" s="30"/>
      <c r="I33" s="30"/>
      <c r="J33" s="30"/>
      <c r="K33" s="30"/>
      <c r="L33" s="30"/>
    </row>
    <row r="34" spans="1:12" x14ac:dyDescent="0.25">
      <c r="A34" s="30"/>
      <c r="B34" s="30"/>
      <c r="C34" s="30"/>
      <c r="D34" s="30"/>
      <c r="E34" s="30"/>
      <c r="F34" s="30"/>
      <c r="G34" s="30"/>
      <c r="H34" s="30"/>
      <c r="I34" s="30"/>
      <c r="J34" s="30"/>
      <c r="K34" s="30"/>
      <c r="L34" s="30"/>
    </row>
    <row r="35" spans="1:12" x14ac:dyDescent="0.25">
      <c r="A35" s="30"/>
      <c r="B35" s="30"/>
      <c r="C35" s="30"/>
      <c r="D35" s="30"/>
      <c r="E35" s="30"/>
      <c r="F35" s="30"/>
      <c r="G35" s="30"/>
      <c r="H35" s="30"/>
      <c r="I35" s="30"/>
      <c r="J35" s="30"/>
      <c r="K35" s="30"/>
      <c r="L35" s="30"/>
    </row>
    <row r="36" spans="1:12" x14ac:dyDescent="0.25">
      <c r="A36" s="30"/>
      <c r="B36" s="30"/>
      <c r="C36" s="30"/>
      <c r="D36" s="30"/>
      <c r="E36" s="30"/>
      <c r="F36" s="30"/>
      <c r="G36" s="30"/>
      <c r="H36" s="30"/>
      <c r="I36" s="30"/>
      <c r="J36" s="30"/>
      <c r="K36" s="30"/>
      <c r="L36" s="30"/>
    </row>
    <row r="37" spans="1:12" x14ac:dyDescent="0.25">
      <c r="A37" s="30"/>
      <c r="B37" s="30"/>
      <c r="C37" s="30"/>
      <c r="D37" s="30"/>
      <c r="E37" s="30"/>
      <c r="F37" s="30"/>
      <c r="G37" s="30"/>
      <c r="H37" s="30"/>
      <c r="I37" s="30"/>
      <c r="J37" s="30"/>
      <c r="K37" s="30"/>
      <c r="L37" s="30"/>
    </row>
    <row r="38" spans="1:12" x14ac:dyDescent="0.25">
      <c r="A38" s="30"/>
      <c r="B38" s="30"/>
      <c r="C38" s="30"/>
      <c r="D38" s="30"/>
      <c r="E38" s="30"/>
      <c r="F38" s="30"/>
      <c r="G38" s="30"/>
      <c r="H38" s="30"/>
      <c r="I38" s="30"/>
      <c r="J38" s="30"/>
      <c r="K38" s="30"/>
      <c r="L38" s="30"/>
    </row>
    <row r="39" spans="1:12" x14ac:dyDescent="0.25">
      <c r="A39" s="30"/>
      <c r="B39" s="30"/>
      <c r="C39" s="30"/>
      <c r="D39" s="30"/>
      <c r="E39" s="30"/>
      <c r="F39" s="30"/>
      <c r="G39" s="30"/>
      <c r="H39" s="30"/>
      <c r="I39" s="30"/>
      <c r="J39" s="30"/>
      <c r="K39" s="30"/>
      <c r="L39" s="30"/>
    </row>
    <row r="40" spans="1:12" x14ac:dyDescent="0.25">
      <c r="A40" s="30"/>
      <c r="B40" s="30"/>
      <c r="C40" s="30"/>
      <c r="D40" s="30"/>
      <c r="E40" s="30"/>
      <c r="F40" s="30"/>
      <c r="G40" s="30"/>
      <c r="H40" s="30"/>
      <c r="I40" s="30"/>
      <c r="J40" s="30"/>
      <c r="K40" s="30"/>
      <c r="L40" s="30"/>
    </row>
    <row r="41" spans="1:12" x14ac:dyDescent="0.25">
      <c r="A41" s="30"/>
      <c r="B41" s="30"/>
      <c r="C41" s="30"/>
      <c r="D41" s="30"/>
      <c r="E41" s="30"/>
      <c r="F41" s="30"/>
      <c r="G41" s="30"/>
      <c r="H41" s="30"/>
      <c r="I41" s="30"/>
      <c r="J41" s="30"/>
      <c r="K41" s="30"/>
      <c r="L41" s="30"/>
    </row>
    <row r="42" spans="1:12" x14ac:dyDescent="0.25">
      <c r="A42" s="30"/>
      <c r="B42" s="30"/>
      <c r="C42" s="30"/>
      <c r="D42" s="30"/>
      <c r="E42" s="30"/>
      <c r="F42" s="30"/>
      <c r="G42" s="30"/>
      <c r="H42" s="30"/>
      <c r="I42" s="30"/>
      <c r="J42" s="30"/>
      <c r="K42" s="30"/>
      <c r="L42" s="30"/>
    </row>
    <row r="43" spans="1:12" x14ac:dyDescent="0.25">
      <c r="A43" s="30"/>
      <c r="B43" s="30"/>
      <c r="C43" s="30"/>
      <c r="D43" s="30"/>
      <c r="E43" s="30"/>
      <c r="F43" s="30"/>
      <c r="G43" s="30"/>
      <c r="H43" s="30"/>
      <c r="I43" s="30"/>
      <c r="J43" s="30"/>
      <c r="K43" s="30"/>
      <c r="L43" s="30"/>
    </row>
    <row r="44" spans="1:12" x14ac:dyDescent="0.25">
      <c r="A44" s="30"/>
      <c r="B44" s="30"/>
      <c r="C44" s="30"/>
      <c r="D44" s="30"/>
      <c r="E44" s="30"/>
      <c r="F44" s="30"/>
      <c r="G44" s="30"/>
      <c r="H44" s="30"/>
      <c r="I44" s="30"/>
      <c r="J44" s="30"/>
      <c r="K44" s="30"/>
      <c r="L44" s="30"/>
    </row>
    <row r="45" spans="1:12" x14ac:dyDescent="0.25">
      <c r="A45" s="30"/>
      <c r="B45" s="30"/>
      <c r="C45" s="30"/>
      <c r="D45" s="30"/>
      <c r="E45" s="30"/>
      <c r="F45" s="30"/>
      <c r="G45" s="30"/>
      <c r="H45" s="30"/>
      <c r="I45" s="30"/>
      <c r="J45" s="30"/>
      <c r="K45" s="30"/>
      <c r="L45" s="30"/>
    </row>
    <row r="46" spans="1:12" x14ac:dyDescent="0.25">
      <c r="A46" s="30"/>
      <c r="B46" s="30"/>
      <c r="C46" s="30"/>
      <c r="D46" s="30"/>
      <c r="E46" s="30"/>
      <c r="F46" s="30"/>
      <c r="G46" s="30"/>
      <c r="H46" s="30"/>
      <c r="I46" s="30"/>
      <c r="J46" s="30"/>
      <c r="K46" s="30"/>
      <c r="L46" s="30"/>
    </row>
    <row r="47" spans="1:12" x14ac:dyDescent="0.25">
      <c r="A47" s="30"/>
      <c r="B47" s="30"/>
      <c r="C47" s="30"/>
      <c r="D47" s="30"/>
      <c r="E47" s="30"/>
      <c r="F47" s="30"/>
      <c r="G47" s="30"/>
      <c r="H47" s="30"/>
      <c r="I47" s="30"/>
      <c r="J47" s="30"/>
      <c r="K47" s="30"/>
      <c r="L47" s="30"/>
    </row>
    <row r="48" spans="1:12" x14ac:dyDescent="0.25">
      <c r="A48" s="30"/>
      <c r="B48" s="30"/>
      <c r="C48" s="30"/>
      <c r="D48" s="30"/>
      <c r="E48" s="30"/>
      <c r="F48" s="30"/>
      <c r="G48" s="30"/>
      <c r="H48" s="30"/>
      <c r="I48" s="30"/>
      <c r="J48" s="30"/>
      <c r="K48" s="30"/>
      <c r="L48" s="30"/>
    </row>
    <row r="49" spans="1:12" x14ac:dyDescent="0.25">
      <c r="A49" s="30"/>
      <c r="B49" s="30"/>
      <c r="C49" s="30"/>
      <c r="D49" s="30"/>
      <c r="E49" s="30"/>
      <c r="F49" s="30"/>
      <c r="G49" s="30"/>
      <c r="H49" s="30"/>
      <c r="I49" s="30"/>
      <c r="J49" s="30"/>
      <c r="K49" s="30"/>
      <c r="L49" s="30"/>
    </row>
    <row r="50" spans="1:12" x14ac:dyDescent="0.25">
      <c r="A50" s="30"/>
      <c r="B50" s="30"/>
      <c r="C50" s="30"/>
      <c r="D50" s="30"/>
      <c r="E50" s="30"/>
      <c r="F50" s="30"/>
      <c r="G50" s="30"/>
      <c r="H50" s="30"/>
      <c r="I50" s="30"/>
      <c r="J50" s="30"/>
      <c r="K50" s="30"/>
      <c r="L50" s="30"/>
    </row>
    <row r="51" spans="1:12" x14ac:dyDescent="0.25">
      <c r="A51" s="30"/>
      <c r="B51" s="30"/>
      <c r="C51" s="30"/>
      <c r="D51" s="30"/>
      <c r="E51" s="30"/>
      <c r="F51" s="30"/>
      <c r="G51" s="30"/>
      <c r="H51" s="30"/>
      <c r="I51" s="30"/>
      <c r="J51" s="30"/>
      <c r="K51" s="30"/>
      <c r="L51" s="30"/>
    </row>
    <row r="52" spans="1:12" x14ac:dyDescent="0.25">
      <c r="A52" s="30"/>
      <c r="B52" s="30"/>
      <c r="C52" s="30"/>
      <c r="D52" s="30"/>
      <c r="E52" s="30"/>
      <c r="F52" s="30"/>
      <c r="G52" s="30"/>
      <c r="H52" s="30"/>
      <c r="I52" s="30"/>
      <c r="J52" s="30"/>
      <c r="K52" s="30"/>
      <c r="L52" s="30"/>
    </row>
    <row r="53" spans="1:12" x14ac:dyDescent="0.25">
      <c r="A53" s="30"/>
      <c r="B53" s="30"/>
      <c r="C53" s="30"/>
      <c r="D53" s="30"/>
      <c r="E53" s="30"/>
      <c r="F53" s="30"/>
      <c r="G53" s="30"/>
      <c r="H53" s="30"/>
      <c r="I53" s="30"/>
      <c r="J53" s="30"/>
      <c r="K53" s="30"/>
      <c r="L53" s="30"/>
    </row>
    <row r="54" spans="1:12" x14ac:dyDescent="0.25">
      <c r="A54" s="30"/>
      <c r="B54" s="30"/>
      <c r="C54" s="30"/>
      <c r="D54" s="30"/>
      <c r="E54" s="30"/>
      <c r="F54" s="30"/>
      <c r="G54" s="30"/>
      <c r="H54" s="30"/>
      <c r="I54" s="30"/>
      <c r="J54" s="30"/>
      <c r="K54" s="30"/>
      <c r="L54" s="30"/>
    </row>
    <row r="55" spans="1:12" x14ac:dyDescent="0.25">
      <c r="A55" s="30"/>
      <c r="B55" s="30"/>
      <c r="C55" s="30"/>
      <c r="D55" s="30"/>
      <c r="E55" s="30"/>
      <c r="F55" s="30"/>
      <c r="G55" s="30"/>
      <c r="H55" s="30"/>
      <c r="I55" s="30"/>
      <c r="J55" s="30"/>
      <c r="K55" s="30"/>
      <c r="L55" s="30"/>
    </row>
    <row r="56" spans="1:12" x14ac:dyDescent="0.25">
      <c r="A56" s="30"/>
      <c r="B56" s="30"/>
      <c r="C56" s="30"/>
      <c r="D56" s="30"/>
      <c r="E56" s="30"/>
      <c r="F56" s="30"/>
      <c r="G56" s="30"/>
      <c r="H56" s="30"/>
      <c r="I56" s="30"/>
      <c r="J56" s="30"/>
      <c r="K56" s="30"/>
      <c r="L56" s="30"/>
    </row>
    <row r="57" spans="1:12" x14ac:dyDescent="0.25">
      <c r="A57" s="30"/>
      <c r="B57" s="30"/>
      <c r="C57" s="30"/>
      <c r="D57" s="30"/>
      <c r="E57" s="30"/>
      <c r="F57" s="30"/>
      <c r="G57" s="30"/>
      <c r="H57" s="30"/>
      <c r="I57" s="30"/>
      <c r="J57" s="30"/>
      <c r="K57" s="30"/>
      <c r="L57" s="30"/>
    </row>
    <row r="58" spans="1:12" x14ac:dyDescent="0.25">
      <c r="A58" s="30"/>
      <c r="B58" s="30"/>
      <c r="C58" s="30"/>
      <c r="D58" s="30"/>
      <c r="E58" s="30"/>
      <c r="F58" s="30"/>
      <c r="G58" s="30"/>
      <c r="H58" s="30"/>
      <c r="I58" s="30"/>
      <c r="J58" s="30"/>
      <c r="K58" s="30"/>
      <c r="L58" s="30"/>
    </row>
    <row r="59" spans="1:12" x14ac:dyDescent="0.25">
      <c r="A59" s="30"/>
      <c r="B59" s="30"/>
      <c r="C59" s="30"/>
      <c r="D59" s="30"/>
      <c r="E59" s="30"/>
      <c r="F59" s="30"/>
      <c r="G59" s="30"/>
      <c r="H59" s="30"/>
      <c r="I59" s="30"/>
      <c r="J59" s="30"/>
      <c r="K59" s="30"/>
      <c r="L59" s="30"/>
    </row>
    <row r="60" spans="1:12" x14ac:dyDescent="0.25">
      <c r="A60" s="30"/>
    </row>
  </sheetData>
  <hyperlinks>
    <hyperlink ref="A9" location="BS" display="Tabell 1.1 Bydelssektorens samlede budsjettramme"/>
    <hyperlink ref="A10" location="SA" display="Tabell 1.2 Sentrale avsetninger "/>
    <hyperlink ref="A13" location="KS" display="Tabell 2.2 Kompensasjonsordninger og særskilte tildelinger"/>
    <hyperlink ref="A14" location="BK" display="Tabell 3.1 Bydelenes kriterieandeler"/>
    <hyperlink ref="A15" location="DGK" display="Tabell 5.1 Datagrunnlag for kriterieandeler"/>
    <hyperlink ref="A16" location="LUI" display="Tabell 5.2 Lavutdanningsindeks"/>
    <hyperlink ref="A17" location="UI" display="Tabell 5.3 Utflyttingsindeks"/>
    <hyperlink ref="A18" location="DI" display="Tabell 5.4 Dødelighetsindeks"/>
    <hyperlink ref="A19" location="OKB" display="Tabell 5.5 Oppholdstid , kommunale barnehager"/>
    <hyperlink ref="A20" location="OIKB" display="Tabell 5.6 Oppholdstid , ordinære ikke-kommunale barnehager"/>
    <hyperlink ref="A21" location="VHB" display="Tabell 5.7 Vektede heltidsplasser barnehage"/>
    <hyperlink ref="A22" location="DFB" display="Tabell 6.1 Driftstilskudd til familiebarnehager"/>
    <hyperlink ref="A23" location="KAPVA" display="Tabell 6.2 Tiltak etter barnehagelovens kap. V A Spesialpedagogisk hjelp (særskilt tildeling)"/>
    <hyperlink ref="A12" location="BE" display="Tabell 4.1 Budsjettendringer"/>
    <hyperlink ref="A11" location="Tabell_2.1_Bydelsfordelt_budsjett" display="Tabell 2.1 Bydelsfordelt budsjett"/>
  </hyperlinks>
  <pageMargins left="0.51181102362204722" right="0.39370078740157483" top="0.74803149606299213" bottom="0.74803149606299213" header="0.31496062992125984" footer="0.31496062992125984"/>
  <pageSetup paperSize="9" scale="6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U38"/>
  <sheetViews>
    <sheetView zoomScale="85" zoomScaleNormal="85" workbookViewId="0"/>
  </sheetViews>
  <sheetFormatPr baseColWidth="10" defaultRowHeight="15" x14ac:dyDescent="0.25"/>
  <cols>
    <col min="1" max="1" width="47" customWidth="1"/>
    <col min="2" max="2" width="12.85546875" customWidth="1"/>
    <col min="3" max="3" width="13.140625" customWidth="1"/>
    <col min="4" max="19" width="12.5703125" customWidth="1"/>
  </cols>
  <sheetData>
    <row r="1" spans="1:21" x14ac:dyDescent="0.25">
      <c r="A1" s="37" t="s">
        <v>384</v>
      </c>
      <c r="B1" s="29"/>
      <c r="C1" s="29"/>
      <c r="D1" s="39"/>
      <c r="E1" s="39"/>
      <c r="F1" s="39"/>
      <c r="G1" s="39"/>
      <c r="H1" s="39"/>
      <c r="I1" s="39"/>
      <c r="J1" s="39"/>
      <c r="K1" s="39"/>
      <c r="L1" s="39"/>
      <c r="M1" s="39"/>
      <c r="N1" s="39"/>
      <c r="O1" s="39"/>
      <c r="P1" s="39"/>
      <c r="Q1" s="39"/>
      <c r="R1" s="39"/>
      <c r="S1" s="39"/>
    </row>
    <row r="2" spans="1:21" x14ac:dyDescent="0.25">
      <c r="A2" s="15"/>
      <c r="B2" s="29"/>
      <c r="C2" s="29"/>
      <c r="D2" s="39"/>
      <c r="E2" s="39"/>
      <c r="F2" s="39"/>
      <c r="G2" s="39"/>
      <c r="H2" s="39"/>
      <c r="I2" s="39"/>
      <c r="J2" s="39"/>
      <c r="K2" s="39"/>
      <c r="L2" s="39"/>
      <c r="M2" s="39"/>
      <c r="N2" s="39"/>
      <c r="O2" s="39"/>
      <c r="P2" s="39"/>
      <c r="Q2" s="39"/>
      <c r="R2" s="39"/>
      <c r="S2" s="39"/>
    </row>
    <row r="3" spans="1:21" ht="42.75" x14ac:dyDescent="0.25">
      <c r="A3" s="115"/>
      <c r="B3" s="115"/>
      <c r="C3" s="115" t="s">
        <v>260</v>
      </c>
      <c r="D3" s="115" t="s">
        <v>46</v>
      </c>
      <c r="E3" s="115" t="s">
        <v>187</v>
      </c>
      <c r="F3" s="115" t="s">
        <v>47</v>
      </c>
      <c r="G3" s="115" t="s">
        <v>48</v>
      </c>
      <c r="H3" s="115" t="s">
        <v>49</v>
      </c>
      <c r="I3" s="115" t="s">
        <v>50</v>
      </c>
      <c r="J3" s="115" t="s">
        <v>51</v>
      </c>
      <c r="K3" s="115" t="s">
        <v>52</v>
      </c>
      <c r="L3" s="115" t="s">
        <v>53</v>
      </c>
      <c r="M3" s="115" t="s">
        <v>54</v>
      </c>
      <c r="N3" s="115" t="s">
        <v>55</v>
      </c>
      <c r="O3" s="115" t="s">
        <v>56</v>
      </c>
      <c r="P3" s="115" t="s">
        <v>86</v>
      </c>
      <c r="Q3" s="115" t="s">
        <v>194</v>
      </c>
      <c r="R3" s="115" t="s">
        <v>57</v>
      </c>
      <c r="S3" s="115" t="s">
        <v>0</v>
      </c>
    </row>
    <row r="4" spans="1:21" x14ac:dyDescent="0.25">
      <c r="A4" s="29"/>
      <c r="B4" s="29"/>
      <c r="C4" s="29"/>
      <c r="D4" s="29"/>
      <c r="E4" s="29"/>
      <c r="F4" s="29"/>
      <c r="G4" s="29"/>
      <c r="H4" s="29"/>
      <c r="I4" s="29"/>
      <c r="J4" s="29"/>
      <c r="K4" s="29"/>
      <c r="L4" s="29"/>
      <c r="M4" s="29"/>
      <c r="N4" s="29"/>
      <c r="O4" s="29"/>
      <c r="P4" s="29"/>
      <c r="Q4" s="29"/>
      <c r="R4" s="29"/>
      <c r="S4" s="29"/>
    </row>
    <row r="5" spans="1:21" x14ac:dyDescent="0.25">
      <c r="A5" s="37" t="s">
        <v>118</v>
      </c>
      <c r="B5" s="29"/>
      <c r="C5" s="29"/>
      <c r="D5" s="29"/>
      <c r="E5" s="29"/>
      <c r="F5" s="29"/>
      <c r="G5" s="29"/>
      <c r="H5" s="29"/>
      <c r="I5" s="29"/>
      <c r="J5" s="29"/>
      <c r="K5" s="29"/>
      <c r="L5" s="29"/>
      <c r="M5" s="29"/>
      <c r="N5" s="29"/>
      <c r="O5" s="29"/>
      <c r="P5" s="29"/>
      <c r="Q5" s="29"/>
      <c r="R5" s="29"/>
      <c r="S5" s="39"/>
    </row>
    <row r="6" spans="1:21" x14ac:dyDescent="0.25">
      <c r="A6" s="234" t="s">
        <v>121</v>
      </c>
      <c r="B6" s="234"/>
      <c r="C6" s="72" t="s">
        <v>30</v>
      </c>
      <c r="D6" s="338">
        <v>28</v>
      </c>
      <c r="E6" s="338">
        <v>8</v>
      </c>
      <c r="F6" s="338">
        <v>24</v>
      </c>
      <c r="G6" s="338">
        <v>0</v>
      </c>
      <c r="H6" s="338">
        <v>36</v>
      </c>
      <c r="I6" s="338">
        <v>79</v>
      </c>
      <c r="J6" s="338">
        <v>80</v>
      </c>
      <c r="K6" s="338">
        <v>82</v>
      </c>
      <c r="L6" s="338">
        <v>92</v>
      </c>
      <c r="M6" s="338">
        <v>24</v>
      </c>
      <c r="N6" s="338">
        <v>0</v>
      </c>
      <c r="O6" s="338">
        <v>11</v>
      </c>
      <c r="P6" s="338">
        <v>78</v>
      </c>
      <c r="Q6" s="338">
        <v>172</v>
      </c>
      <c r="R6" s="338">
        <v>12</v>
      </c>
      <c r="S6" s="87">
        <f>SUM(D6:R6)</f>
        <v>726</v>
      </c>
      <c r="U6" s="337"/>
    </row>
    <row r="7" spans="1:21" x14ac:dyDescent="0.25">
      <c r="A7" s="234" t="s">
        <v>375</v>
      </c>
      <c r="B7" s="234"/>
      <c r="C7" s="85">
        <v>158.19999999999999</v>
      </c>
      <c r="D7" s="87">
        <f t="shared" ref="D7:R8" si="0">D$6*$C7</f>
        <v>4429.5999999999995</v>
      </c>
      <c r="E7" s="87">
        <f t="shared" si="0"/>
        <v>1265.5999999999999</v>
      </c>
      <c r="F7" s="87">
        <f t="shared" si="0"/>
        <v>3796.7999999999997</v>
      </c>
      <c r="G7" s="87">
        <f t="shared" si="0"/>
        <v>0</v>
      </c>
      <c r="H7" s="87">
        <f t="shared" si="0"/>
        <v>5695.2</v>
      </c>
      <c r="I7" s="87">
        <f t="shared" si="0"/>
        <v>12497.8</v>
      </c>
      <c r="J7" s="87">
        <f t="shared" si="0"/>
        <v>12656</v>
      </c>
      <c r="K7" s="87">
        <f t="shared" si="0"/>
        <v>12972.4</v>
      </c>
      <c r="L7" s="87">
        <f t="shared" si="0"/>
        <v>14554.4</v>
      </c>
      <c r="M7" s="87">
        <f t="shared" si="0"/>
        <v>3796.7999999999997</v>
      </c>
      <c r="N7" s="87">
        <f t="shared" si="0"/>
        <v>0</v>
      </c>
      <c r="O7" s="87">
        <f t="shared" si="0"/>
        <v>1740.1999999999998</v>
      </c>
      <c r="P7" s="87">
        <f t="shared" si="0"/>
        <v>12339.599999999999</v>
      </c>
      <c r="Q7" s="87">
        <f t="shared" si="0"/>
        <v>27210.399999999998</v>
      </c>
      <c r="R7" s="87">
        <f t="shared" si="0"/>
        <v>1898.3999999999999</v>
      </c>
      <c r="S7" s="87">
        <f>SUM(D7:R7)</f>
        <v>114853.19999999998</v>
      </c>
      <c r="U7" s="337"/>
    </row>
    <row r="8" spans="1:21" x14ac:dyDescent="0.25">
      <c r="A8" s="234" t="s">
        <v>376</v>
      </c>
      <c r="B8" s="234"/>
      <c r="C8" s="85">
        <v>163.9</v>
      </c>
      <c r="D8" s="87">
        <f t="shared" si="0"/>
        <v>4589.2</v>
      </c>
      <c r="E8" s="87">
        <f t="shared" si="0"/>
        <v>1311.2</v>
      </c>
      <c r="F8" s="87">
        <f t="shared" si="0"/>
        <v>3933.6000000000004</v>
      </c>
      <c r="G8" s="87">
        <f t="shared" si="0"/>
        <v>0</v>
      </c>
      <c r="H8" s="87">
        <f t="shared" si="0"/>
        <v>5900.4000000000005</v>
      </c>
      <c r="I8" s="87">
        <f t="shared" si="0"/>
        <v>12948.1</v>
      </c>
      <c r="J8" s="87">
        <f t="shared" si="0"/>
        <v>13112</v>
      </c>
      <c r="K8" s="87">
        <f t="shared" si="0"/>
        <v>13439.800000000001</v>
      </c>
      <c r="L8" s="87">
        <f t="shared" si="0"/>
        <v>15078.800000000001</v>
      </c>
      <c r="M8" s="87">
        <f t="shared" si="0"/>
        <v>3933.6000000000004</v>
      </c>
      <c r="N8" s="87">
        <f t="shared" si="0"/>
        <v>0</v>
      </c>
      <c r="O8" s="87">
        <f t="shared" si="0"/>
        <v>1802.9</v>
      </c>
      <c r="P8" s="87">
        <f t="shared" si="0"/>
        <v>12784.2</v>
      </c>
      <c r="Q8" s="87">
        <f t="shared" si="0"/>
        <v>28190.799999999999</v>
      </c>
      <c r="R8" s="87">
        <f t="shared" si="0"/>
        <v>1966.8000000000002</v>
      </c>
      <c r="S8" s="87">
        <f>SUM(D8:R8)</f>
        <v>118991.40000000001</v>
      </c>
      <c r="U8" s="337"/>
    </row>
    <row r="9" spans="1:21" x14ac:dyDescent="0.25">
      <c r="A9" s="37"/>
      <c r="B9" s="29"/>
      <c r="C9" s="29"/>
      <c r="D9" s="87"/>
      <c r="E9" s="87"/>
      <c r="F9" s="87"/>
      <c r="G9" s="87"/>
      <c r="H9" s="87"/>
      <c r="I9" s="87"/>
      <c r="J9" s="87"/>
      <c r="K9" s="87"/>
      <c r="L9" s="87"/>
      <c r="M9" s="87"/>
      <c r="N9" s="87"/>
      <c r="O9" s="87"/>
      <c r="P9" s="87"/>
      <c r="Q9" s="87"/>
      <c r="R9" s="87"/>
      <c r="S9" s="87"/>
    </row>
    <row r="10" spans="1:21" x14ac:dyDescent="0.25">
      <c r="A10" s="37" t="s">
        <v>111</v>
      </c>
      <c r="B10" s="29"/>
      <c r="C10" s="29"/>
      <c r="D10" s="87"/>
      <c r="E10" s="87"/>
      <c r="F10" s="87"/>
      <c r="G10" s="87"/>
      <c r="H10" s="87"/>
      <c r="I10" s="87"/>
      <c r="J10" s="87"/>
      <c r="K10" s="87"/>
      <c r="L10" s="87"/>
      <c r="M10" s="87"/>
      <c r="N10" s="87"/>
      <c r="O10" s="87"/>
      <c r="P10" s="87"/>
      <c r="Q10" s="87"/>
      <c r="R10" s="87"/>
      <c r="S10" s="87"/>
    </row>
    <row r="11" spans="1:21" x14ac:dyDescent="0.25">
      <c r="A11" s="234" t="s">
        <v>121</v>
      </c>
      <c r="B11" s="234"/>
      <c r="C11" s="72" t="s">
        <v>30</v>
      </c>
      <c r="D11" s="338">
        <v>0</v>
      </c>
      <c r="E11" s="338">
        <v>0</v>
      </c>
      <c r="F11" s="338">
        <v>0</v>
      </c>
      <c r="G11" s="338">
        <v>0</v>
      </c>
      <c r="H11" s="338">
        <v>0</v>
      </c>
      <c r="I11" s="338">
        <v>0</v>
      </c>
      <c r="J11" s="338">
        <v>0</v>
      </c>
      <c r="K11" s="338">
        <v>7</v>
      </c>
      <c r="L11" s="338">
        <v>0</v>
      </c>
      <c r="M11" s="338">
        <v>0</v>
      </c>
      <c r="N11" s="338">
        <v>0</v>
      </c>
      <c r="O11" s="338">
        <v>7</v>
      </c>
      <c r="P11" s="338">
        <v>3</v>
      </c>
      <c r="Q11" s="338">
        <v>12</v>
      </c>
      <c r="R11" s="338">
        <v>6</v>
      </c>
      <c r="S11" s="87">
        <f>SUM(D11:R11)</f>
        <v>35</v>
      </c>
      <c r="U11" s="337"/>
    </row>
    <row r="12" spans="1:21" x14ac:dyDescent="0.25">
      <c r="A12" s="234" t="s">
        <v>375</v>
      </c>
      <c r="B12" s="234"/>
      <c r="C12" s="85">
        <v>120.2</v>
      </c>
      <c r="D12" s="87">
        <f t="shared" ref="D12:R13" si="1">D$11*$C12</f>
        <v>0</v>
      </c>
      <c r="E12" s="87">
        <f t="shared" si="1"/>
        <v>0</v>
      </c>
      <c r="F12" s="87">
        <f t="shared" si="1"/>
        <v>0</v>
      </c>
      <c r="G12" s="87">
        <f t="shared" si="1"/>
        <v>0</v>
      </c>
      <c r="H12" s="87">
        <f t="shared" si="1"/>
        <v>0</v>
      </c>
      <c r="I12" s="87">
        <f t="shared" si="1"/>
        <v>0</v>
      </c>
      <c r="J12" s="87">
        <f t="shared" si="1"/>
        <v>0</v>
      </c>
      <c r="K12" s="87">
        <f t="shared" si="1"/>
        <v>841.4</v>
      </c>
      <c r="L12" s="87">
        <f t="shared" si="1"/>
        <v>0</v>
      </c>
      <c r="M12" s="87">
        <f t="shared" si="1"/>
        <v>0</v>
      </c>
      <c r="N12" s="87">
        <f t="shared" si="1"/>
        <v>0</v>
      </c>
      <c r="O12" s="87">
        <f t="shared" si="1"/>
        <v>841.4</v>
      </c>
      <c r="P12" s="87">
        <f t="shared" si="1"/>
        <v>360.6</v>
      </c>
      <c r="Q12" s="87">
        <f t="shared" si="1"/>
        <v>1442.4</v>
      </c>
      <c r="R12" s="87">
        <f t="shared" si="1"/>
        <v>721.2</v>
      </c>
      <c r="S12" s="87">
        <f>SUM(D12:R12)</f>
        <v>4207</v>
      </c>
      <c r="U12" s="337"/>
    </row>
    <row r="13" spans="1:21" x14ac:dyDescent="0.25">
      <c r="A13" s="234" t="s">
        <v>376</v>
      </c>
      <c r="B13" s="234"/>
      <c r="C13" s="85">
        <v>124.5</v>
      </c>
      <c r="D13" s="87">
        <f t="shared" si="1"/>
        <v>0</v>
      </c>
      <c r="E13" s="87">
        <f t="shared" si="1"/>
        <v>0</v>
      </c>
      <c r="F13" s="87">
        <f t="shared" si="1"/>
        <v>0</v>
      </c>
      <c r="G13" s="87">
        <f t="shared" si="1"/>
        <v>0</v>
      </c>
      <c r="H13" s="87">
        <f t="shared" si="1"/>
        <v>0</v>
      </c>
      <c r="I13" s="87">
        <f t="shared" si="1"/>
        <v>0</v>
      </c>
      <c r="J13" s="87">
        <f t="shared" si="1"/>
        <v>0</v>
      </c>
      <c r="K13" s="87">
        <f t="shared" si="1"/>
        <v>871.5</v>
      </c>
      <c r="L13" s="87">
        <f t="shared" si="1"/>
        <v>0</v>
      </c>
      <c r="M13" s="87">
        <f t="shared" si="1"/>
        <v>0</v>
      </c>
      <c r="N13" s="87">
        <f t="shared" si="1"/>
        <v>0</v>
      </c>
      <c r="O13" s="87">
        <f t="shared" si="1"/>
        <v>871.5</v>
      </c>
      <c r="P13" s="87">
        <f t="shared" si="1"/>
        <v>373.5</v>
      </c>
      <c r="Q13" s="87">
        <f t="shared" si="1"/>
        <v>1494</v>
      </c>
      <c r="R13" s="87">
        <f t="shared" si="1"/>
        <v>747</v>
      </c>
      <c r="S13" s="87">
        <f>SUM(D13:R13)</f>
        <v>4357.5</v>
      </c>
      <c r="U13" s="337"/>
    </row>
    <row r="14" spans="1:21" x14ac:dyDescent="0.25">
      <c r="A14" s="29"/>
      <c r="B14" s="29"/>
      <c r="C14" s="29"/>
      <c r="D14" s="87"/>
      <c r="E14" s="87"/>
      <c r="F14" s="87"/>
      <c r="G14" s="87"/>
      <c r="H14" s="87"/>
      <c r="I14" s="87"/>
      <c r="J14" s="87"/>
      <c r="K14" s="87"/>
      <c r="L14" s="87"/>
      <c r="M14" s="87"/>
      <c r="N14" s="87"/>
      <c r="O14" s="87"/>
      <c r="P14" s="87"/>
      <c r="Q14" s="87"/>
      <c r="R14" s="87"/>
      <c r="S14" s="87"/>
    </row>
    <row r="15" spans="1:21" ht="15.75" thickBot="1" x14ac:dyDescent="0.3">
      <c r="A15" s="40" t="s">
        <v>305</v>
      </c>
      <c r="B15" s="40"/>
      <c r="C15" s="40"/>
      <c r="D15" s="86">
        <f t="shared" ref="D15:S15" si="2">D13+D8</f>
        <v>4589.2</v>
      </c>
      <c r="E15" s="86">
        <f t="shared" si="2"/>
        <v>1311.2</v>
      </c>
      <c r="F15" s="86">
        <f t="shared" si="2"/>
        <v>3933.6000000000004</v>
      </c>
      <c r="G15" s="86">
        <f t="shared" si="2"/>
        <v>0</v>
      </c>
      <c r="H15" s="86">
        <f t="shared" si="2"/>
        <v>5900.4000000000005</v>
      </c>
      <c r="I15" s="86">
        <f t="shared" si="2"/>
        <v>12948.1</v>
      </c>
      <c r="J15" s="86">
        <f t="shared" si="2"/>
        <v>13112</v>
      </c>
      <c r="K15" s="86">
        <f t="shared" si="2"/>
        <v>14311.300000000001</v>
      </c>
      <c r="L15" s="86">
        <f t="shared" si="2"/>
        <v>15078.800000000001</v>
      </c>
      <c r="M15" s="86">
        <f t="shared" si="2"/>
        <v>3933.6000000000004</v>
      </c>
      <c r="N15" s="86">
        <f t="shared" si="2"/>
        <v>0</v>
      </c>
      <c r="O15" s="86">
        <f t="shared" si="2"/>
        <v>2674.4</v>
      </c>
      <c r="P15" s="86">
        <f t="shared" si="2"/>
        <v>13157.7</v>
      </c>
      <c r="Q15" s="86">
        <f t="shared" si="2"/>
        <v>29684.799999999999</v>
      </c>
      <c r="R15" s="86">
        <f t="shared" si="2"/>
        <v>2713.8</v>
      </c>
      <c r="S15" s="86">
        <f t="shared" si="2"/>
        <v>123348.90000000001</v>
      </c>
    </row>
    <row r="16" spans="1:21" x14ac:dyDescent="0.25">
      <c r="A16" s="234" t="s">
        <v>304</v>
      </c>
      <c r="B16" s="29"/>
      <c r="C16" s="29"/>
      <c r="D16" s="29"/>
      <c r="E16" s="29"/>
      <c r="F16" s="29"/>
      <c r="G16" s="29"/>
      <c r="H16" s="29"/>
      <c r="I16" s="29"/>
      <c r="J16" s="29"/>
      <c r="K16" s="29"/>
      <c r="L16" s="29"/>
      <c r="M16" s="29"/>
      <c r="N16" s="29"/>
      <c r="O16" s="29"/>
      <c r="P16" s="29"/>
      <c r="Q16" s="29"/>
      <c r="R16" s="29"/>
      <c r="S16" s="29"/>
    </row>
    <row r="17" spans="1:21" s="1" customFormat="1" x14ac:dyDescent="0.25">
      <c r="A17" s="234" t="s">
        <v>377</v>
      </c>
      <c r="B17" s="29"/>
      <c r="C17" s="29"/>
      <c r="D17" s="29"/>
      <c r="E17" s="29"/>
      <c r="F17" s="29"/>
      <c r="G17" s="29"/>
      <c r="H17" s="29"/>
      <c r="I17" s="29"/>
      <c r="J17" s="29"/>
      <c r="K17" s="29"/>
      <c r="L17" s="29"/>
      <c r="M17" s="29"/>
      <c r="N17" s="29"/>
      <c r="O17" s="29"/>
      <c r="P17" s="29"/>
      <c r="Q17" s="29"/>
      <c r="R17" s="29"/>
      <c r="S17" s="29"/>
    </row>
    <row r="18" spans="1:21" s="1" customFormat="1" x14ac:dyDescent="0.25">
      <c r="A18" s="29"/>
      <c r="B18" s="29"/>
      <c r="C18" s="29"/>
      <c r="D18" s="29"/>
      <c r="E18" s="29"/>
      <c r="F18" s="29"/>
      <c r="G18" s="29"/>
      <c r="H18" s="29"/>
      <c r="I18" s="29"/>
      <c r="J18" s="29"/>
      <c r="K18" s="29"/>
      <c r="L18" s="29"/>
      <c r="M18" s="29"/>
      <c r="N18" s="29"/>
      <c r="O18" s="29"/>
      <c r="P18" s="29"/>
      <c r="Q18" s="29"/>
      <c r="R18" s="29"/>
      <c r="S18" s="29"/>
    </row>
    <row r="19" spans="1:21" x14ac:dyDescent="0.25">
      <c r="A19" s="29"/>
      <c r="B19" s="29"/>
      <c r="C19" s="29"/>
      <c r="D19" s="29"/>
      <c r="E19" s="29"/>
      <c r="F19" s="29"/>
      <c r="G19" s="29"/>
      <c r="H19" s="29"/>
      <c r="I19" s="29"/>
      <c r="J19" s="29"/>
      <c r="K19" s="29"/>
      <c r="L19" s="29"/>
      <c r="M19" s="29"/>
      <c r="N19" s="29"/>
      <c r="O19" s="29"/>
      <c r="P19" s="29"/>
      <c r="Q19" s="29"/>
      <c r="R19" s="29"/>
      <c r="S19" s="29"/>
    </row>
    <row r="20" spans="1:21" x14ac:dyDescent="0.25">
      <c r="A20" s="37" t="s">
        <v>246</v>
      </c>
      <c r="B20" s="29"/>
      <c r="C20" s="29"/>
      <c r="D20" s="29"/>
      <c r="E20" s="29"/>
      <c r="F20" s="29"/>
      <c r="G20" s="29"/>
      <c r="H20" s="29"/>
      <c r="I20" s="29"/>
      <c r="J20" s="29"/>
      <c r="K20" s="29"/>
      <c r="L20" s="29"/>
      <c r="M20" s="29"/>
      <c r="N20" s="29"/>
      <c r="O20" s="29"/>
      <c r="P20" s="29"/>
      <c r="Q20" s="29"/>
      <c r="R20" s="29"/>
      <c r="S20" s="29"/>
    </row>
    <row r="21" spans="1:21" x14ac:dyDescent="0.25">
      <c r="A21" s="29"/>
      <c r="B21" s="29"/>
      <c r="C21" s="29"/>
      <c r="D21" s="29"/>
      <c r="E21" s="29"/>
      <c r="F21" s="29"/>
      <c r="G21" s="29"/>
      <c r="H21" s="29"/>
      <c r="I21" s="29"/>
      <c r="J21" s="29"/>
      <c r="K21" s="29"/>
      <c r="L21" s="29"/>
      <c r="M21" s="29"/>
      <c r="N21" s="29"/>
      <c r="O21" s="29"/>
      <c r="P21" s="29"/>
      <c r="Q21" s="29"/>
      <c r="R21" s="29"/>
      <c r="S21" s="29"/>
    </row>
    <row r="22" spans="1:21" ht="42.75" x14ac:dyDescent="0.25">
      <c r="A22" s="115"/>
      <c r="B22" s="115"/>
      <c r="C22" s="115" t="s">
        <v>261</v>
      </c>
      <c r="D22" s="115" t="str">
        <f>D3</f>
        <v xml:space="preserve">1. 
Gamle Oslo </v>
      </c>
      <c r="E22" s="115" t="str">
        <f t="shared" ref="E22:S22" si="3">E3</f>
        <v>2. 
Grünerløkka</v>
      </c>
      <c r="F22" s="115" t="str">
        <f t="shared" si="3"/>
        <v>3. 
Sagene</v>
      </c>
      <c r="G22" s="115" t="str">
        <f t="shared" si="3"/>
        <v>4. 
St. Hanshaugen</v>
      </c>
      <c r="H22" s="115" t="str">
        <f t="shared" si="3"/>
        <v>5. 
Frogner</v>
      </c>
      <c r="I22" s="115" t="str">
        <f t="shared" si="3"/>
        <v>6. 
Ullern</v>
      </c>
      <c r="J22" s="115" t="str">
        <f t="shared" si="3"/>
        <v>7. 
Vestre Aker</v>
      </c>
      <c r="K22" s="115" t="str">
        <f t="shared" si="3"/>
        <v>8. 
Nordre Aker</v>
      </c>
      <c r="L22" s="115" t="str">
        <f t="shared" si="3"/>
        <v>9. 
Bjerke</v>
      </c>
      <c r="M22" s="115" t="str">
        <f t="shared" si="3"/>
        <v>10. 
Grorud</v>
      </c>
      <c r="N22" s="115" t="str">
        <f t="shared" si="3"/>
        <v>11. 
Stovner</v>
      </c>
      <c r="O22" s="115" t="str">
        <f t="shared" si="3"/>
        <v>12. 
Alna</v>
      </c>
      <c r="P22" s="115" t="str">
        <f t="shared" si="3"/>
        <v>13. 
Østensjø</v>
      </c>
      <c r="Q22" s="115" t="str">
        <f t="shared" si="3"/>
        <v>14.
Nordstrand</v>
      </c>
      <c r="R22" s="115" t="str">
        <f t="shared" si="3"/>
        <v>15. 
Søndre Nordstrand</v>
      </c>
      <c r="S22" s="115" t="str">
        <f t="shared" si="3"/>
        <v>Sum</v>
      </c>
    </row>
    <row r="23" spans="1:21" x14ac:dyDescent="0.25">
      <c r="A23" s="29"/>
      <c r="B23" s="29"/>
      <c r="C23" s="29"/>
      <c r="D23" s="29"/>
      <c r="E23" s="29"/>
      <c r="F23" s="29"/>
      <c r="G23" s="29"/>
      <c r="H23" s="29"/>
      <c r="I23" s="29"/>
      <c r="J23" s="29"/>
      <c r="K23" s="29"/>
      <c r="L23" s="29"/>
      <c r="M23" s="29"/>
      <c r="N23" s="29"/>
      <c r="O23" s="29"/>
      <c r="P23" s="29"/>
      <c r="Q23" s="29"/>
      <c r="R23" s="29"/>
      <c r="S23" s="29"/>
    </row>
    <row r="24" spans="1:21" x14ac:dyDescent="0.25">
      <c r="A24" s="234" t="s">
        <v>270</v>
      </c>
      <c r="B24" s="234"/>
      <c r="C24" s="38">
        <v>0.1</v>
      </c>
      <c r="D24" s="87">
        <v>3579</v>
      </c>
      <c r="E24" s="87">
        <v>3385</v>
      </c>
      <c r="F24" s="87">
        <v>2646</v>
      </c>
      <c r="G24" s="87">
        <v>1751</v>
      </c>
      <c r="H24" s="87">
        <v>2382</v>
      </c>
      <c r="I24" s="87">
        <v>2095</v>
      </c>
      <c r="J24" s="87">
        <v>3424</v>
      </c>
      <c r="K24" s="87">
        <v>3257</v>
      </c>
      <c r="L24" s="87">
        <v>2380</v>
      </c>
      <c r="M24" s="87">
        <v>1710</v>
      </c>
      <c r="N24" s="87">
        <v>2138</v>
      </c>
      <c r="O24" s="87">
        <v>3312</v>
      </c>
      <c r="P24" s="87">
        <v>3386</v>
      </c>
      <c r="Q24" s="87">
        <v>3300</v>
      </c>
      <c r="R24" s="87">
        <v>2801</v>
      </c>
      <c r="S24" s="87">
        <f>SUM(D24:R24)</f>
        <v>41546</v>
      </c>
      <c r="U24" s="337"/>
    </row>
    <row r="25" spans="1:21" x14ac:dyDescent="0.25">
      <c r="A25" s="234" t="s">
        <v>271</v>
      </c>
      <c r="B25" s="234"/>
      <c r="C25" s="38">
        <v>0.45</v>
      </c>
      <c r="D25" s="87">
        <v>39.333333333333336</v>
      </c>
      <c r="E25" s="87">
        <v>30.333333333333332</v>
      </c>
      <c r="F25" s="87">
        <v>30.333333333333332</v>
      </c>
      <c r="G25" s="87">
        <v>18</v>
      </c>
      <c r="H25" s="87">
        <v>15.666666666666666</v>
      </c>
      <c r="I25" s="87">
        <v>16</v>
      </c>
      <c r="J25" s="87">
        <v>30.666666666666668</v>
      </c>
      <c r="K25" s="87">
        <v>43</v>
      </c>
      <c r="L25" s="87">
        <v>29.333333333333332</v>
      </c>
      <c r="M25" s="87">
        <v>30</v>
      </c>
      <c r="N25" s="87">
        <v>45.333333333333336</v>
      </c>
      <c r="O25" s="87">
        <v>69</v>
      </c>
      <c r="P25" s="87">
        <v>41.666666666666664</v>
      </c>
      <c r="Q25" s="87">
        <v>36.666666666666664</v>
      </c>
      <c r="R25" s="87">
        <v>35.333333333333336</v>
      </c>
      <c r="S25" s="87">
        <f>SUM(D25:R25)</f>
        <v>510.66666666666663</v>
      </c>
      <c r="U25" s="337"/>
    </row>
    <row r="26" spans="1:21" x14ac:dyDescent="0.25">
      <c r="A26" s="42" t="s">
        <v>272</v>
      </c>
      <c r="B26" s="42"/>
      <c r="C26" s="46">
        <v>0.45</v>
      </c>
      <c r="D26" s="88">
        <v>712</v>
      </c>
      <c r="E26" s="88">
        <v>522</v>
      </c>
      <c r="F26" s="88">
        <v>297</v>
      </c>
      <c r="G26" s="88">
        <v>185</v>
      </c>
      <c r="H26" s="88">
        <v>186</v>
      </c>
      <c r="I26" s="88">
        <v>73</v>
      </c>
      <c r="J26" s="88">
        <v>144</v>
      </c>
      <c r="K26" s="88">
        <v>194</v>
      </c>
      <c r="L26" s="88">
        <v>360</v>
      </c>
      <c r="M26" s="88">
        <v>297</v>
      </c>
      <c r="N26" s="88">
        <v>431</v>
      </c>
      <c r="O26" s="88">
        <v>614</v>
      </c>
      <c r="P26" s="88">
        <v>293</v>
      </c>
      <c r="Q26" s="88">
        <v>157</v>
      </c>
      <c r="R26" s="88">
        <v>567</v>
      </c>
      <c r="S26" s="88">
        <f>SUM(D26:R26)</f>
        <v>5032</v>
      </c>
      <c r="U26" s="337"/>
    </row>
    <row r="27" spans="1:21" x14ac:dyDescent="0.25">
      <c r="A27" s="35" t="s">
        <v>286</v>
      </c>
      <c r="B27" s="35"/>
      <c r="C27" s="35"/>
      <c r="D27" s="92">
        <f t="shared" ref="D27:R27" si="4">(D24/$S$24*$C$24+D25/$S$25*$C$25+D26/$S$26*$C$26)*100</f>
        <v>10.694761816819657</v>
      </c>
      <c r="E27" s="92">
        <f t="shared" si="4"/>
        <v>8.1558600513031596</v>
      </c>
      <c r="F27" s="92">
        <f t="shared" si="4"/>
        <v>5.9658625084030232</v>
      </c>
      <c r="G27" s="92">
        <f t="shared" si="4"/>
        <v>3.662034194353526</v>
      </c>
      <c r="H27" s="92">
        <f t="shared" si="4"/>
        <v>3.6172432276540407</v>
      </c>
      <c r="I27" s="92">
        <f t="shared" si="4"/>
        <v>2.5670039485435927</v>
      </c>
      <c r="J27" s="92">
        <f t="shared" si="4"/>
        <v>4.8142549449605454</v>
      </c>
      <c r="K27" s="92">
        <f t="shared" si="4"/>
        <v>6.3080114723559566</v>
      </c>
      <c r="L27" s="92">
        <f t="shared" si="4"/>
        <v>6.3771112629845552</v>
      </c>
      <c r="M27" s="92">
        <f t="shared" si="4"/>
        <v>5.7111966933305096</v>
      </c>
      <c r="N27" s="92">
        <f t="shared" si="4"/>
        <v>8.3637206527970331</v>
      </c>
      <c r="O27" s="92">
        <f t="shared" si="4"/>
        <v>12.3683343701853</v>
      </c>
      <c r="P27" s="92">
        <f t="shared" si="4"/>
        <v>7.1069017836161112</v>
      </c>
      <c r="Q27" s="92">
        <f t="shared" si="4"/>
        <v>5.4293850981600364</v>
      </c>
      <c r="R27" s="92">
        <f t="shared" si="4"/>
        <v>8.8583179745329534</v>
      </c>
      <c r="S27" s="92">
        <f>SUM(D27:R27)</f>
        <v>100</v>
      </c>
    </row>
    <row r="28" spans="1:21" x14ac:dyDescent="0.25">
      <c r="A28" s="29"/>
      <c r="B28" s="29"/>
      <c r="C28" s="29"/>
      <c r="D28" s="29"/>
      <c r="E28" s="29"/>
      <c r="F28" s="29"/>
      <c r="G28" s="29"/>
      <c r="H28" s="29"/>
      <c r="I28" s="29"/>
      <c r="J28" s="29"/>
      <c r="K28" s="29"/>
      <c r="L28" s="29"/>
      <c r="M28" s="29"/>
      <c r="N28" s="29"/>
      <c r="O28" s="29"/>
      <c r="P28" s="29"/>
      <c r="Q28" s="29"/>
      <c r="R28" s="29"/>
      <c r="S28" s="29"/>
    </row>
    <row r="29" spans="1:21" ht="15.75" thickBot="1" x14ac:dyDescent="0.3">
      <c r="A29" s="40" t="s">
        <v>273</v>
      </c>
      <c r="B29" s="40"/>
      <c r="C29" s="40"/>
      <c r="D29" s="86">
        <f t="shared" ref="D29:R29" si="5">D27/$S$27*$S$29</f>
        <v>22651.505528024034</v>
      </c>
      <c r="E29" s="86">
        <f t="shared" si="5"/>
        <v>17274.111588660093</v>
      </c>
      <c r="F29" s="86">
        <f t="shared" si="5"/>
        <v>12635.696792797604</v>
      </c>
      <c r="G29" s="86">
        <f t="shared" si="5"/>
        <v>7756.1884236407677</v>
      </c>
      <c r="H29" s="86">
        <f t="shared" si="5"/>
        <v>7661.3211561712578</v>
      </c>
      <c r="I29" s="86">
        <f t="shared" si="5"/>
        <v>5436.9143630153294</v>
      </c>
      <c r="J29" s="86">
        <f t="shared" si="5"/>
        <v>10196.591973426435</v>
      </c>
      <c r="K29" s="86">
        <f t="shared" si="5"/>
        <v>13360.368298449916</v>
      </c>
      <c r="L29" s="86">
        <f t="shared" si="5"/>
        <v>13506.721655001289</v>
      </c>
      <c r="M29" s="86">
        <f t="shared" si="5"/>
        <v>12096.314596474018</v>
      </c>
      <c r="N29" s="86">
        <f t="shared" si="5"/>
        <v>17714.360342624113</v>
      </c>
      <c r="O29" s="86">
        <f t="shared" si="5"/>
        <v>26196.132196052466</v>
      </c>
      <c r="P29" s="86">
        <f t="shared" si="5"/>
        <v>15052.417977698924</v>
      </c>
      <c r="Q29" s="86">
        <f t="shared" si="5"/>
        <v>11499.437637902956</v>
      </c>
      <c r="R29" s="86">
        <f t="shared" si="5"/>
        <v>18761.917470060795</v>
      </c>
      <c r="S29" s="86">
        <v>211800</v>
      </c>
    </row>
    <row r="30" spans="1:21" x14ac:dyDescent="0.25">
      <c r="A30" s="29"/>
      <c r="B30" s="29"/>
      <c r="C30" s="29"/>
      <c r="D30" s="29"/>
      <c r="E30" s="29"/>
      <c r="F30" s="29"/>
      <c r="G30" s="29"/>
      <c r="H30" s="29"/>
      <c r="I30" s="29"/>
      <c r="J30" s="29"/>
      <c r="K30" s="29"/>
      <c r="L30" s="29"/>
      <c r="M30" s="29"/>
      <c r="N30" s="29"/>
      <c r="O30" s="29"/>
      <c r="P30" s="29"/>
      <c r="Q30" s="29"/>
      <c r="R30" s="29"/>
      <c r="S30" s="29"/>
    </row>
    <row r="33" spans="3:20" x14ac:dyDescent="0.25">
      <c r="D33" s="477"/>
      <c r="E33" s="477"/>
    </row>
    <row r="34" spans="3:20" x14ac:dyDescent="0.25">
      <c r="C34" s="477"/>
      <c r="D34" s="478"/>
      <c r="E34" s="478"/>
      <c r="F34" s="285"/>
      <c r="G34" s="285"/>
      <c r="H34" s="285"/>
      <c r="I34" s="285"/>
      <c r="J34" s="285"/>
      <c r="K34" s="285"/>
      <c r="L34" s="285"/>
      <c r="M34" s="285"/>
      <c r="N34" s="285"/>
      <c r="O34" s="285"/>
      <c r="P34" s="285"/>
      <c r="Q34" s="285"/>
      <c r="R34" s="285"/>
      <c r="S34" s="285"/>
      <c r="T34" s="285"/>
    </row>
    <row r="35" spans="3:20" x14ac:dyDescent="0.25">
      <c r="D35" s="285"/>
      <c r="E35" s="285"/>
      <c r="F35" s="285"/>
      <c r="G35" s="285"/>
      <c r="H35" s="285"/>
      <c r="I35" s="285"/>
      <c r="J35" s="285"/>
      <c r="K35" s="285"/>
      <c r="L35" s="285"/>
      <c r="M35" s="285"/>
      <c r="N35" s="285"/>
      <c r="O35" s="285"/>
      <c r="P35" s="285"/>
      <c r="Q35" s="285"/>
      <c r="R35" s="285"/>
      <c r="S35" s="285"/>
      <c r="T35" s="285"/>
    </row>
    <row r="36" spans="3:20" x14ac:dyDescent="0.25">
      <c r="D36" s="412"/>
      <c r="E36" s="412"/>
      <c r="F36" s="412"/>
      <c r="G36" s="412"/>
      <c r="H36" s="412"/>
      <c r="I36" s="412"/>
      <c r="J36" s="412"/>
      <c r="K36" s="412"/>
      <c r="L36" s="412"/>
      <c r="M36" s="412"/>
      <c r="N36" s="412"/>
      <c r="O36" s="412"/>
      <c r="P36" s="412"/>
      <c r="Q36" s="412"/>
      <c r="R36" s="412"/>
      <c r="S36" s="412"/>
    </row>
    <row r="37" spans="3:20" x14ac:dyDescent="0.25">
      <c r="D37" s="412"/>
      <c r="E37" s="412"/>
      <c r="F37" s="412"/>
      <c r="G37" s="412"/>
      <c r="H37" s="412"/>
      <c r="I37" s="412"/>
      <c r="J37" s="412"/>
      <c r="K37" s="412"/>
      <c r="L37" s="412"/>
      <c r="M37" s="412"/>
      <c r="N37" s="412"/>
      <c r="O37" s="412"/>
      <c r="P37" s="412"/>
      <c r="Q37" s="412"/>
      <c r="R37" s="412"/>
      <c r="S37" s="412"/>
    </row>
    <row r="38" spans="3:20" x14ac:dyDescent="0.25">
      <c r="D38" s="412"/>
      <c r="E38" s="412"/>
      <c r="F38" s="412"/>
      <c r="G38" s="412"/>
      <c r="H38" s="412"/>
      <c r="I38" s="412"/>
      <c r="J38" s="412"/>
      <c r="K38" s="412"/>
      <c r="L38" s="412"/>
      <c r="M38" s="412"/>
      <c r="N38" s="412"/>
      <c r="O38" s="412"/>
      <c r="P38" s="412"/>
      <c r="Q38" s="412"/>
      <c r="R38" s="412"/>
      <c r="S38" s="412"/>
    </row>
  </sheetData>
  <pageMargins left="0.51181102362204722" right="0.39370078740157483" top="0.74803149606299213" bottom="0.74803149606299213" header="0.31496062992125984" footer="0.31496062992125984"/>
  <pageSetup paperSize="9" scale="65" orientation="portrait" r:id="rId1"/>
  <ignoredErrors>
    <ignoredError sqref="S24:S26"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P73" sqref="P73"/>
    </sheetView>
  </sheetViews>
  <sheetFormatPr baseColWidth="10" defaultRowHeight="15" x14ac:dyDescent="0.25"/>
  <cols>
    <col min="1" max="16384" width="11.42578125" style="485"/>
  </cols>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G16"/>
  <sheetViews>
    <sheetView workbookViewId="0">
      <selection activeCell="B10" sqref="B10"/>
    </sheetView>
  </sheetViews>
  <sheetFormatPr baseColWidth="10" defaultRowHeight="15" x14ac:dyDescent="0.25"/>
  <cols>
    <col min="1" max="1" width="45.85546875" customWidth="1"/>
    <col min="2" max="7" width="16.28515625" customWidth="1"/>
  </cols>
  <sheetData>
    <row r="3" spans="1:7" ht="15.75" thickBot="1" x14ac:dyDescent="0.3"/>
    <row r="4" spans="1:7" ht="57.75" x14ac:dyDescent="0.25">
      <c r="A4" s="429"/>
      <c r="B4" s="430" t="s">
        <v>334</v>
      </c>
      <c r="C4" s="430" t="s">
        <v>229</v>
      </c>
      <c r="D4" s="430" t="s">
        <v>288</v>
      </c>
      <c r="E4" s="430" t="s">
        <v>126</v>
      </c>
      <c r="F4" s="430" t="s">
        <v>275</v>
      </c>
      <c r="G4" s="430" t="s">
        <v>127</v>
      </c>
    </row>
    <row r="5" spans="1:7" x14ac:dyDescent="0.25">
      <c r="A5" s="268"/>
      <c r="B5" s="431" t="s">
        <v>234</v>
      </c>
      <c r="C5" s="431" t="s">
        <v>235</v>
      </c>
      <c r="D5" s="431" t="s">
        <v>236</v>
      </c>
      <c r="E5" s="431" t="s">
        <v>237</v>
      </c>
      <c r="F5" s="431" t="s">
        <v>238</v>
      </c>
      <c r="G5" s="431" t="s">
        <v>239</v>
      </c>
    </row>
    <row r="6" spans="1:7" x14ac:dyDescent="0.25">
      <c r="A6" s="234" t="s">
        <v>10</v>
      </c>
      <c r="B6" s="87">
        <v>169184</v>
      </c>
      <c r="C6" s="87">
        <f>'Tabell 2.3 DOK32018'!S12</f>
        <v>14682</v>
      </c>
      <c r="D6" s="87">
        <v>4120</v>
      </c>
      <c r="E6" s="87">
        <f>D6+C6+B6</f>
        <v>187986</v>
      </c>
      <c r="F6" s="87">
        <v>30242</v>
      </c>
      <c r="G6" s="87">
        <f t="shared" ref="G6:G15" si="0">E6+F6</f>
        <v>218228</v>
      </c>
    </row>
    <row r="7" spans="1:7" x14ac:dyDescent="0.25">
      <c r="A7" s="234" t="s">
        <v>1</v>
      </c>
      <c r="B7" s="87">
        <v>5073649</v>
      </c>
      <c r="C7" s="87">
        <f>'Tabell 2.3 DOK32018'!S23</f>
        <v>1083306.0033712075</v>
      </c>
      <c r="D7" s="87">
        <v>166156</v>
      </c>
      <c r="E7" s="87">
        <f t="shared" ref="E7:E15" si="1">D7+C7+B7</f>
        <v>6323111.003371207</v>
      </c>
      <c r="F7" s="87">
        <v>386643</v>
      </c>
      <c r="G7" s="87">
        <f t="shared" si="0"/>
        <v>6709754.003371207</v>
      </c>
    </row>
    <row r="8" spans="1:7" x14ac:dyDescent="0.25">
      <c r="A8" s="234" t="s">
        <v>2</v>
      </c>
      <c r="B8" s="87">
        <v>2598612</v>
      </c>
      <c r="C8" s="87">
        <f>C9+C10</f>
        <v>180828</v>
      </c>
      <c r="D8" s="87">
        <v>72431</v>
      </c>
      <c r="E8" s="87">
        <f t="shared" si="1"/>
        <v>2851871</v>
      </c>
      <c r="F8" s="87">
        <v>60690</v>
      </c>
      <c r="G8" s="87">
        <f t="shared" si="0"/>
        <v>2912561</v>
      </c>
    </row>
    <row r="9" spans="1:7" x14ac:dyDescent="0.25">
      <c r="A9" s="234" t="s">
        <v>223</v>
      </c>
      <c r="B9" s="87">
        <v>1888887</v>
      </c>
      <c r="C9" s="87">
        <f>'Tabell 2.3 DOK32018'!S32</f>
        <v>106483</v>
      </c>
      <c r="D9" s="87">
        <f>D8*0.73</f>
        <v>52874.63</v>
      </c>
      <c r="E9" s="87">
        <f t="shared" si="1"/>
        <v>2048244.63</v>
      </c>
      <c r="F9" s="87">
        <v>30000</v>
      </c>
      <c r="G9" s="87">
        <f t="shared" si="0"/>
        <v>2078244.63</v>
      </c>
    </row>
    <row r="10" spans="1:7" x14ac:dyDescent="0.25">
      <c r="A10" s="234" t="s">
        <v>224</v>
      </c>
      <c r="B10" s="87">
        <f>B8-B9</f>
        <v>709725</v>
      </c>
      <c r="C10" s="87">
        <f>'Tabell 2.3 DOK32018'!S47</f>
        <v>74345</v>
      </c>
      <c r="D10" s="87">
        <f>D8-D9</f>
        <v>19556.370000000003</v>
      </c>
      <c r="E10" s="87">
        <f t="shared" si="1"/>
        <v>803626.37</v>
      </c>
      <c r="F10" s="87">
        <v>30690</v>
      </c>
      <c r="G10" s="87">
        <f t="shared" si="0"/>
        <v>834316.37</v>
      </c>
    </row>
    <row r="11" spans="1:7" x14ac:dyDescent="0.25">
      <c r="A11" s="234" t="s">
        <v>3</v>
      </c>
      <c r="B11" s="87">
        <v>9158879</v>
      </c>
      <c r="C11" s="87">
        <f>'Tabell 2.3 DOK32018'!S62</f>
        <v>290723.14350910002</v>
      </c>
      <c r="D11" s="87">
        <v>320902</v>
      </c>
      <c r="E11" s="87">
        <f t="shared" si="1"/>
        <v>9770504.1435090993</v>
      </c>
      <c r="F11" s="87">
        <v>139207</v>
      </c>
      <c r="G11" s="87">
        <f t="shared" si="0"/>
        <v>9909711.1435090993</v>
      </c>
    </row>
    <row r="12" spans="1:7" x14ac:dyDescent="0.25">
      <c r="A12" s="234" t="s">
        <v>122</v>
      </c>
      <c r="B12" s="87">
        <v>1007452</v>
      </c>
      <c r="C12" s="87">
        <f>'Tabell 2.3 DOK32018'!S71</f>
        <v>139100</v>
      </c>
      <c r="D12" s="87">
        <v>48653</v>
      </c>
      <c r="E12" s="87">
        <f t="shared" si="1"/>
        <v>1195205</v>
      </c>
      <c r="F12" s="87">
        <v>127300</v>
      </c>
      <c r="G12" s="87">
        <f t="shared" si="0"/>
        <v>1322505</v>
      </c>
    </row>
    <row r="13" spans="1:7" x14ac:dyDescent="0.25">
      <c r="A13" s="234" t="s">
        <v>125</v>
      </c>
      <c r="B13" s="87">
        <v>434210</v>
      </c>
      <c r="C13" s="87">
        <f>'Tabell 2.3 DOK32018'!S75</f>
        <v>0</v>
      </c>
      <c r="D13" s="87">
        <v>8356</v>
      </c>
      <c r="E13" s="87">
        <f t="shared" si="1"/>
        <v>442566</v>
      </c>
      <c r="F13" s="87">
        <v>0</v>
      </c>
      <c r="G13" s="87">
        <f t="shared" si="0"/>
        <v>442566</v>
      </c>
    </row>
    <row r="14" spans="1:7" x14ac:dyDescent="0.25">
      <c r="A14" s="234" t="s">
        <v>42</v>
      </c>
      <c r="B14" s="87">
        <v>1317399</v>
      </c>
      <c r="C14" s="87">
        <f>'Tabell 2.3 DOK32018'!S79</f>
        <v>9000</v>
      </c>
      <c r="D14" s="87">
        <v>28761</v>
      </c>
      <c r="E14" s="87">
        <f t="shared" si="1"/>
        <v>1355160</v>
      </c>
      <c r="F14" s="87">
        <v>19000</v>
      </c>
      <c r="G14" s="87">
        <f t="shared" si="0"/>
        <v>1374160</v>
      </c>
    </row>
    <row r="15" spans="1:7" x14ac:dyDescent="0.25">
      <c r="A15" s="234" t="s">
        <v>124</v>
      </c>
      <c r="B15" s="87">
        <v>0</v>
      </c>
      <c r="C15" s="87">
        <f>'Tabell 2.3 DOK32018'!S82</f>
        <v>-48006</v>
      </c>
      <c r="D15" s="87">
        <v>0</v>
      </c>
      <c r="E15" s="87">
        <f t="shared" si="1"/>
        <v>-48006</v>
      </c>
      <c r="F15" s="87">
        <v>0</v>
      </c>
      <c r="G15" s="87">
        <f t="shared" si="0"/>
        <v>-48006</v>
      </c>
    </row>
    <row r="16" spans="1:7" ht="15.75" thickBot="1" x14ac:dyDescent="0.3">
      <c r="A16" s="410" t="s">
        <v>4</v>
      </c>
      <c r="B16" s="432">
        <f>B15+B14+B13+B12+B11+B8+B7+B6</f>
        <v>19759385</v>
      </c>
      <c r="C16" s="432">
        <f>C15+C14+C13+C12+C11+C8+C7+C6</f>
        <v>1669633.1468803075</v>
      </c>
      <c r="D16" s="432">
        <f t="shared" ref="D16:G16" si="2">D15+D14+D13+D12+D11+D8+D7+D6</f>
        <v>649379</v>
      </c>
      <c r="E16" s="432">
        <f t="shared" si="2"/>
        <v>22078397.146880306</v>
      </c>
      <c r="F16" s="432">
        <f t="shared" si="2"/>
        <v>763082</v>
      </c>
      <c r="G16" s="432">
        <f t="shared" si="2"/>
        <v>22841479.146880306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AJ68"/>
  <sheetViews>
    <sheetView topLeftCell="L1" zoomScale="85" zoomScaleNormal="85" workbookViewId="0">
      <selection activeCell="U22" sqref="U22:AJ22"/>
    </sheetView>
  </sheetViews>
  <sheetFormatPr baseColWidth="10" defaultRowHeight="15" x14ac:dyDescent="0.25"/>
  <cols>
    <col min="4" max="19" width="13.85546875" customWidth="1"/>
  </cols>
  <sheetData>
    <row r="3" spans="1:36" x14ac:dyDescent="0.25">
      <c r="A3" s="444" t="s">
        <v>343</v>
      </c>
      <c r="B3" s="445"/>
      <c r="C3" s="445"/>
      <c r="D3" s="445"/>
      <c r="E3" s="445"/>
      <c r="F3" s="445"/>
      <c r="G3" s="445"/>
      <c r="H3" s="445"/>
      <c r="I3" s="445"/>
      <c r="J3" s="445"/>
      <c r="K3" s="445"/>
      <c r="L3" s="445"/>
      <c r="M3" s="445"/>
      <c r="N3" s="445"/>
      <c r="O3" s="445"/>
      <c r="P3" s="445"/>
      <c r="Q3" s="445"/>
      <c r="R3" s="445"/>
      <c r="S3" s="445"/>
    </row>
    <row r="4" spans="1:36" ht="42.75" x14ac:dyDescent="0.25">
      <c r="A4" s="115"/>
      <c r="B4" s="115"/>
      <c r="C4" s="115"/>
      <c r="D4" s="115" t="s">
        <v>46</v>
      </c>
      <c r="E4" s="115" t="s">
        <v>187</v>
      </c>
      <c r="F4" s="115" t="s">
        <v>47</v>
      </c>
      <c r="G4" s="115" t="s">
        <v>48</v>
      </c>
      <c r="H4" s="115" t="s">
        <v>49</v>
      </c>
      <c r="I4" s="115" t="s">
        <v>50</v>
      </c>
      <c r="J4" s="115" t="s">
        <v>51</v>
      </c>
      <c r="K4" s="115" t="s">
        <v>52</v>
      </c>
      <c r="L4" s="115" t="s">
        <v>53</v>
      </c>
      <c r="M4" s="115" t="s">
        <v>54</v>
      </c>
      <c r="N4" s="115" t="s">
        <v>55</v>
      </c>
      <c r="O4" s="115" t="s">
        <v>56</v>
      </c>
      <c r="P4" s="115" t="s">
        <v>86</v>
      </c>
      <c r="Q4" s="115" t="s">
        <v>194</v>
      </c>
      <c r="R4" s="115" t="s">
        <v>57</v>
      </c>
      <c r="S4" s="115" t="s">
        <v>0</v>
      </c>
    </row>
    <row r="5" spans="1:36" ht="15.75" thickBot="1" x14ac:dyDescent="0.3">
      <c r="A5" s="285"/>
      <c r="B5" s="285"/>
      <c r="C5" s="285"/>
      <c r="D5" s="285"/>
      <c r="E5" s="285"/>
      <c r="F5" s="285"/>
      <c r="G5" s="285"/>
      <c r="H5" s="285"/>
      <c r="I5" s="285"/>
      <c r="J5" s="285"/>
      <c r="K5" s="285"/>
      <c r="L5" s="285"/>
      <c r="M5" s="285"/>
      <c r="N5" s="285"/>
      <c r="O5" s="285"/>
      <c r="P5" s="285"/>
      <c r="Q5" s="285"/>
      <c r="R5" s="285"/>
      <c r="S5" s="285"/>
    </row>
    <row r="6" spans="1:36" x14ac:dyDescent="0.25">
      <c r="A6" s="193" t="s">
        <v>226</v>
      </c>
      <c r="B6" s="194"/>
      <c r="C6" s="194"/>
      <c r="D6" s="278"/>
      <c r="E6" s="278"/>
      <c r="F6" s="278"/>
      <c r="G6" s="278"/>
      <c r="H6" s="278"/>
      <c r="I6" s="278"/>
      <c r="J6" s="278"/>
      <c r="K6" s="278"/>
      <c r="L6" s="278"/>
      <c r="M6" s="278"/>
      <c r="N6" s="278"/>
      <c r="O6" s="278"/>
      <c r="P6" s="278"/>
      <c r="Q6" s="278"/>
      <c r="R6" s="278"/>
      <c r="S6" s="278"/>
    </row>
    <row r="7" spans="1:36" x14ac:dyDescent="0.25">
      <c r="A7" s="433" t="str">
        <f>A13</f>
        <v>Kriteriefordelt</v>
      </c>
      <c r="B7" s="260"/>
      <c r="C7" s="260"/>
      <c r="D7" s="434">
        <f>D13+D19+D25+D43+D49+D55+D61</f>
        <v>1628530.9938580608</v>
      </c>
      <c r="E7" s="434">
        <f t="shared" ref="E7:S7" si="0">E13+E19+E25+E43+E49+E55+E61</f>
        <v>1462737.9177645645</v>
      </c>
      <c r="F7" s="434">
        <f t="shared" si="0"/>
        <v>1216391.242328943</v>
      </c>
      <c r="G7" s="434">
        <f t="shared" si="0"/>
        <v>904203.92383063922</v>
      </c>
      <c r="H7" s="434">
        <f t="shared" si="0"/>
        <v>1323611.2780047434</v>
      </c>
      <c r="I7" s="434">
        <f t="shared" si="0"/>
        <v>927313.6552244206</v>
      </c>
      <c r="J7" s="434">
        <f t="shared" si="0"/>
        <v>1296567.5608750246</v>
      </c>
      <c r="K7" s="434">
        <f t="shared" si="0"/>
        <v>1407966.3533828659</v>
      </c>
      <c r="L7" s="434">
        <f t="shared" si="0"/>
        <v>1057084.8615426898</v>
      </c>
      <c r="M7" s="434">
        <f t="shared" si="0"/>
        <v>1046186.0176831562</v>
      </c>
      <c r="N7" s="434">
        <f t="shared" si="0"/>
        <v>1174925.3546067253</v>
      </c>
      <c r="O7" s="434">
        <f t="shared" si="0"/>
        <v>1802999.4032367824</v>
      </c>
      <c r="P7" s="434">
        <f t="shared" si="0"/>
        <v>1686731.8049251384</v>
      </c>
      <c r="Q7" s="434">
        <f t="shared" si="0"/>
        <v>1459274.1802602273</v>
      </c>
      <c r="R7" s="434">
        <f t="shared" si="0"/>
        <v>1364860.4524760181</v>
      </c>
      <c r="S7" s="434">
        <f t="shared" si="0"/>
        <v>19759385</v>
      </c>
    </row>
    <row r="8" spans="1:36" x14ac:dyDescent="0.25">
      <c r="A8" s="433" t="str">
        <f>A14</f>
        <v>Særskilte tildelinger</v>
      </c>
      <c r="B8" s="260"/>
      <c r="C8" s="260"/>
      <c r="D8" s="434">
        <f>D14+D20+D26+D44+D50+D56+D62+D67</f>
        <v>166428.19713399615</v>
      </c>
      <c r="E8" s="434">
        <f t="shared" ref="E8:S8" si="1">E14+E20+E26+E44+E50+E56+E62+E67</f>
        <v>170152.94170893586</v>
      </c>
      <c r="F8" s="434">
        <f t="shared" si="1"/>
        <v>121537.57539803734</v>
      </c>
      <c r="G8" s="434">
        <f t="shared" si="1"/>
        <v>82624.517190095983</v>
      </c>
      <c r="H8" s="434">
        <f t="shared" si="1"/>
        <v>86910.166376162626</v>
      </c>
      <c r="I8" s="434">
        <f t="shared" si="1"/>
        <v>76528.722903972812</v>
      </c>
      <c r="J8" s="434">
        <f t="shared" si="1"/>
        <v>80089.014865516758</v>
      </c>
      <c r="K8" s="434">
        <f t="shared" si="1"/>
        <v>160989.62505373298</v>
      </c>
      <c r="L8" s="434">
        <f t="shared" si="1"/>
        <v>93096.823059728369</v>
      </c>
      <c r="M8" s="434">
        <f t="shared" si="1"/>
        <v>74389.989593709033</v>
      </c>
      <c r="N8" s="434">
        <f t="shared" si="1"/>
        <v>85241.073450433847</v>
      </c>
      <c r="O8" s="434">
        <f t="shared" si="1"/>
        <v>130270.8089149493</v>
      </c>
      <c r="P8" s="434">
        <f t="shared" si="1"/>
        <v>134871.4683922687</v>
      </c>
      <c r="Q8" s="434">
        <f t="shared" si="1"/>
        <v>129642.66024280047</v>
      </c>
      <c r="R8" s="434">
        <f t="shared" si="1"/>
        <v>76859.562595967218</v>
      </c>
      <c r="S8" s="434">
        <f t="shared" si="1"/>
        <v>1669633.1468803075</v>
      </c>
    </row>
    <row r="9" spans="1:36" x14ac:dyDescent="0.25">
      <c r="A9" s="433" t="str">
        <f>A15</f>
        <v>Kompensasjon for forventet lønns- og prisutvikling</v>
      </c>
      <c r="B9" s="260"/>
      <c r="C9" s="260"/>
      <c r="D9" s="434">
        <f t="shared" ref="D9:S9" si="2">D15+D21+D27+D45+D51+D57+D63</f>
        <v>56959.89651789522</v>
      </c>
      <c r="E9" s="434">
        <f t="shared" si="2"/>
        <v>48123.084349664714</v>
      </c>
      <c r="F9" s="434">
        <f t="shared" si="2"/>
        <v>40744.061872556515</v>
      </c>
      <c r="G9" s="434">
        <f t="shared" si="2"/>
        <v>29259.7461180627</v>
      </c>
      <c r="H9" s="434">
        <f t="shared" si="2"/>
        <v>42775.667709629313</v>
      </c>
      <c r="I9" s="434">
        <f t="shared" si="2"/>
        <v>30112.143761164309</v>
      </c>
      <c r="J9" s="434">
        <f t="shared" si="2"/>
        <v>42088.323728933152</v>
      </c>
      <c r="K9" s="434">
        <f t="shared" si="2"/>
        <v>47662.672112238724</v>
      </c>
      <c r="L9" s="434">
        <f t="shared" si="2"/>
        <v>34896.953562864786</v>
      </c>
      <c r="M9" s="434">
        <f t="shared" si="2"/>
        <v>35927.347792587105</v>
      </c>
      <c r="N9" s="434">
        <f t="shared" si="2"/>
        <v>39893.763174328313</v>
      </c>
      <c r="O9" s="434">
        <f t="shared" si="2"/>
        <v>55227.631820491682</v>
      </c>
      <c r="P9" s="434">
        <f t="shared" si="2"/>
        <v>52242.689240225583</v>
      </c>
      <c r="Q9" s="434">
        <f t="shared" si="2"/>
        <v>50942.056361352945</v>
      </c>
      <c r="R9" s="434">
        <f t="shared" si="2"/>
        <v>42522.961878005</v>
      </c>
      <c r="S9" s="434">
        <f t="shared" si="2"/>
        <v>649379</v>
      </c>
    </row>
    <row r="10" spans="1:36" ht="15.75" thickBot="1" x14ac:dyDescent="0.3">
      <c r="A10" s="373" t="s">
        <v>355</v>
      </c>
      <c r="B10" s="343"/>
      <c r="C10" s="343"/>
      <c r="D10" s="343">
        <f>SUM(D7:D9)</f>
        <v>1851919.087509952</v>
      </c>
      <c r="E10" s="343">
        <f t="shared" ref="E10:S10" si="3">SUM(E7:E9)</f>
        <v>1681013.943823165</v>
      </c>
      <c r="F10" s="343">
        <f t="shared" si="3"/>
        <v>1378672.879599537</v>
      </c>
      <c r="G10" s="343">
        <f t="shared" si="3"/>
        <v>1016088.1871387979</v>
      </c>
      <c r="H10" s="343">
        <f t="shared" si="3"/>
        <v>1453297.1120905352</v>
      </c>
      <c r="I10" s="343">
        <f t="shared" si="3"/>
        <v>1033954.5218895577</v>
      </c>
      <c r="J10" s="343">
        <f t="shared" si="3"/>
        <v>1418744.8994694746</v>
      </c>
      <c r="K10" s="343">
        <f t="shared" si="3"/>
        <v>1616618.6505488376</v>
      </c>
      <c r="L10" s="343">
        <f t="shared" si="3"/>
        <v>1185078.638165283</v>
      </c>
      <c r="M10" s="343">
        <f t="shared" si="3"/>
        <v>1156503.3550694522</v>
      </c>
      <c r="N10" s="343">
        <f t="shared" si="3"/>
        <v>1300060.1912314873</v>
      </c>
      <c r="O10" s="343">
        <f t="shared" si="3"/>
        <v>1988497.8439722236</v>
      </c>
      <c r="P10" s="343">
        <f t="shared" si="3"/>
        <v>1873845.9625576327</v>
      </c>
      <c r="Q10" s="343">
        <f t="shared" si="3"/>
        <v>1639858.8968643807</v>
      </c>
      <c r="R10" s="343">
        <f t="shared" si="3"/>
        <v>1484242.9769499903</v>
      </c>
      <c r="S10" s="343">
        <f t="shared" si="3"/>
        <v>22078397.146880306</v>
      </c>
    </row>
    <row r="11" spans="1:36" ht="15.75" thickBot="1" x14ac:dyDescent="0.3">
      <c r="A11" s="33"/>
      <c r="B11" s="33"/>
      <c r="C11" s="33"/>
      <c r="D11" s="33"/>
      <c r="E11" s="33"/>
      <c r="F11" s="33"/>
      <c r="G11" s="33"/>
      <c r="H11" s="33"/>
      <c r="I11" s="33"/>
      <c r="J11" s="33"/>
      <c r="K11" s="33"/>
      <c r="L11" s="33"/>
      <c r="M11" s="33"/>
      <c r="N11" s="33"/>
      <c r="O11" s="33"/>
      <c r="P11" s="33"/>
      <c r="Q11" s="33"/>
      <c r="R11" s="33"/>
      <c r="S11" s="33"/>
    </row>
    <row r="12" spans="1:36" x14ac:dyDescent="0.25">
      <c r="A12" s="241" t="s">
        <v>10</v>
      </c>
      <c r="B12" s="228"/>
      <c r="C12" s="228"/>
      <c r="D12" s="279"/>
      <c r="E12" s="279"/>
      <c r="F12" s="279"/>
      <c r="G12" s="279"/>
      <c r="H12" s="279"/>
      <c r="I12" s="279"/>
      <c r="J12" s="279"/>
      <c r="K12" s="279"/>
      <c r="L12" s="279"/>
      <c r="M12" s="279"/>
      <c r="N12" s="279"/>
      <c r="O12" s="279"/>
      <c r="P12" s="279"/>
      <c r="Q12" s="279"/>
      <c r="R12" s="279"/>
      <c r="S12" s="279"/>
    </row>
    <row r="13" spans="1:36" x14ac:dyDescent="0.25">
      <c r="A13" s="433" t="s">
        <v>344</v>
      </c>
      <c r="B13" s="260"/>
      <c r="C13" s="260"/>
      <c r="D13" s="434">
        <f>'Tabell 1.1 DOK32018'!$B$6*'Kriterier 2018'!D9/100</f>
        <v>12429.867279310896</v>
      </c>
      <c r="E13" s="434">
        <f>'Tabell 1.1 DOK32018'!$B$6*'Kriterier 2018'!E9/100</f>
        <v>12971.196705228278</v>
      </c>
      <c r="F13" s="434">
        <f>'Tabell 1.1 DOK32018'!$B$6*'Kriterier 2018'!F9/100</f>
        <v>11044.982104879145</v>
      </c>
      <c r="G13" s="434">
        <f>'Tabell 1.1 DOK32018'!$B$6*'Kriterier 2018'!G9/100</f>
        <v>10596.105878912314</v>
      </c>
      <c r="H13" s="434">
        <f>'Tabell 1.1 DOK32018'!$B$6*'Kriterier 2018'!H9/100</f>
        <v>12982.801175842762</v>
      </c>
      <c r="I13" s="434">
        <f>'Tabell 1.1 DOK32018'!$B$6*'Kriterier 2018'!I9/100</f>
        <v>9869.9975747489261</v>
      </c>
      <c r="J13" s="434">
        <f>'Tabell 1.1 DOK32018'!$B$6*'Kriterier 2018'!J9/100</f>
        <v>11911.364229657169</v>
      </c>
      <c r="K13" s="434">
        <f>'Tabell 1.1 DOK32018'!$B$6*'Kriterier 2018'!K9/100</f>
        <v>12153.91041766538</v>
      </c>
      <c r="L13" s="434">
        <f>'Tabell 1.1 DOK32018'!$B$6*'Kriterier 2018'!L9/100</f>
        <v>9657.4189756902033</v>
      </c>
      <c r="M13" s="434">
        <f>'Tabell 1.1 DOK32018'!$B$6*'Kriterier 2018'!M9/100</f>
        <v>9141.8489241038733</v>
      </c>
      <c r="N13" s="434">
        <f>'Tabell 1.1 DOK32018'!$B$6*'Kriterier 2018'!N9/100</f>
        <v>9774.6113767309762</v>
      </c>
      <c r="O13" s="434">
        <f>'Tabell 1.1 DOK32018'!$B$6*'Kriterier 2018'!O9/100</f>
        <v>11920.035702204252</v>
      </c>
      <c r="P13" s="434">
        <f>'Tabell 1.1 DOK32018'!$B$6*'Kriterier 2018'!P9/100</f>
        <v>12039.651014692003</v>
      </c>
      <c r="Q13" s="434">
        <f>'Tabell 1.1 DOK32018'!$B$6*'Kriterier 2018'!Q9/100</f>
        <v>12113.613574652449</v>
      </c>
      <c r="R13" s="434">
        <f>'Tabell 1.1 DOK32018'!$B$6*'Kriterier 2018'!R9/100</f>
        <v>10576.595065681371</v>
      </c>
      <c r="S13" s="434">
        <f>'Tabell 1.1 DOK32018'!$B$6*'Kriterier 2018'!S9/100</f>
        <v>169184</v>
      </c>
    </row>
    <row r="14" spans="1:36" x14ac:dyDescent="0.25">
      <c r="A14" s="433" t="s">
        <v>345</v>
      </c>
      <c r="B14" s="260"/>
      <c r="C14" s="260"/>
      <c r="D14" s="434">
        <f>'Tabell 2.3 DOK32018'!D12</f>
        <v>2406</v>
      </c>
      <c r="E14" s="434">
        <f>'Tabell 2.3 DOK32018'!E12</f>
        <v>2366</v>
      </c>
      <c r="F14" s="434">
        <f>'Tabell 2.3 DOK32018'!F12</f>
        <v>1922</v>
      </c>
      <c r="G14" s="434">
        <f>'Tabell 2.3 DOK32018'!G12</f>
        <v>1683</v>
      </c>
      <c r="H14" s="434">
        <f>'Tabell 2.3 DOK32018'!H12</f>
        <v>476</v>
      </c>
      <c r="I14" s="434">
        <f>'Tabell 2.3 DOK32018'!I12</f>
        <v>126</v>
      </c>
      <c r="J14" s="434">
        <f>'Tabell 2.3 DOK32018'!J12</f>
        <v>395</v>
      </c>
      <c r="K14" s="434">
        <f>'Tabell 2.3 DOK32018'!K12</f>
        <v>4271</v>
      </c>
      <c r="L14" s="434">
        <f>'Tabell 2.3 DOK32018'!L12</f>
        <v>228</v>
      </c>
      <c r="M14" s="434">
        <f>'Tabell 2.3 DOK32018'!M12</f>
        <v>88</v>
      </c>
      <c r="N14" s="434">
        <f>'Tabell 2.3 DOK32018'!N12</f>
        <v>193</v>
      </c>
      <c r="O14" s="434">
        <f>'Tabell 2.3 DOK32018'!O12</f>
        <v>158</v>
      </c>
      <c r="P14" s="434">
        <f>'Tabell 2.3 DOK32018'!P12</f>
        <v>179</v>
      </c>
      <c r="Q14" s="434">
        <f>'Tabell 2.3 DOK32018'!Q12</f>
        <v>191</v>
      </c>
      <c r="R14" s="434">
        <f>'Tabell 2.3 DOK32018'!R12</f>
        <v>0</v>
      </c>
      <c r="S14" s="434">
        <f>'Tabell 2.3 DOK32018'!S12</f>
        <v>14682</v>
      </c>
    </row>
    <row r="15" spans="1:36" x14ac:dyDescent="0.25">
      <c r="A15" s="433" t="s">
        <v>288</v>
      </c>
      <c r="B15" s="260"/>
      <c r="C15" s="260"/>
      <c r="D15" s="434">
        <f>'Tabell 2.2 DOK3 2018'!D34</f>
        <v>302.72954351156937</v>
      </c>
      <c r="E15" s="434">
        <f>'Tabell 2.2 DOK3 2018'!E34</f>
        <v>315.91362716386357</v>
      </c>
      <c r="F15" s="434">
        <f>'Tabell 2.2 DOK3 2018'!F34</f>
        <v>269.00065105835029</v>
      </c>
      <c r="G15" s="434">
        <f>'Tabell 2.2 DOK3 2018'!G34</f>
        <v>258.06826602747265</v>
      </c>
      <c r="H15" s="434">
        <f>'Tabell 2.2 DOK3 2018'!H34</f>
        <v>316.19625416324135</v>
      </c>
      <c r="I15" s="434">
        <f>'Tabell 2.2 DOK3 2018'!I34</f>
        <v>240.38389092354723</v>
      </c>
      <c r="J15" s="434">
        <f>'Tabell 2.2 DOK3 2018'!J34</f>
        <v>290.10139648442498</v>
      </c>
      <c r="K15" s="434">
        <f>'Tabell 2.2 DOK3 2018'!K34</f>
        <v>296.00861135054117</v>
      </c>
      <c r="L15" s="434">
        <f>'Tabell 2.2 DOK3 2018'!L34</f>
        <v>235.20653698989017</v>
      </c>
      <c r="M15" s="434">
        <f>'Tabell 2.2 DOK3 2018'!M34</f>
        <v>222.64982316039064</v>
      </c>
      <c r="N15" s="434">
        <f>'Tabell 2.2 DOK3 2018'!N34</f>
        <v>238.06075910448578</v>
      </c>
      <c r="O15" s="434">
        <f>'Tabell 2.2 DOK3 2018'!O34</f>
        <v>290.31259028615779</v>
      </c>
      <c r="P15" s="434">
        <f>'Tabell 2.2 DOK3 2018'!P34</f>
        <v>293.22582243359051</v>
      </c>
      <c r="Q15" s="434">
        <f>'Tabell 2.2 DOK3 2018'!Q34</f>
        <v>295.02718133072381</v>
      </c>
      <c r="R15" s="434">
        <f>'Tabell 2.2 DOK3 2018'!R34</f>
        <v>257.59307997357371</v>
      </c>
      <c r="S15" s="434">
        <f>'Tabell 2.2 DOK3 2018'!S34</f>
        <v>4120.4780339618228</v>
      </c>
    </row>
    <row r="16" spans="1:36" ht="15.75" thickBot="1" x14ac:dyDescent="0.3">
      <c r="A16" s="344" t="s">
        <v>355</v>
      </c>
      <c r="B16" s="345"/>
      <c r="C16" s="345"/>
      <c r="D16" s="346">
        <f>SUM(D13:D15)</f>
        <v>15138.596822822466</v>
      </c>
      <c r="E16" s="346">
        <f t="shared" ref="E16:S16" si="4">SUM(E13:E15)</f>
        <v>15653.110332392142</v>
      </c>
      <c r="F16" s="346">
        <f t="shared" si="4"/>
        <v>13235.982755937495</v>
      </c>
      <c r="G16" s="346">
        <f t="shared" si="4"/>
        <v>12537.174144939787</v>
      </c>
      <c r="H16" s="346">
        <f t="shared" si="4"/>
        <v>13774.997430006004</v>
      </c>
      <c r="I16" s="346">
        <f t="shared" si="4"/>
        <v>10236.381465672473</v>
      </c>
      <c r="J16" s="346">
        <f t="shared" si="4"/>
        <v>12596.465626141593</v>
      </c>
      <c r="K16" s="346">
        <f t="shared" si="4"/>
        <v>16720.91902901592</v>
      </c>
      <c r="L16" s="346">
        <f t="shared" si="4"/>
        <v>10120.625512680093</v>
      </c>
      <c r="M16" s="346">
        <f t="shared" si="4"/>
        <v>9452.4987472642642</v>
      </c>
      <c r="N16" s="346">
        <f t="shared" si="4"/>
        <v>10205.672135835463</v>
      </c>
      <c r="O16" s="346">
        <f t="shared" si="4"/>
        <v>12368.348292490409</v>
      </c>
      <c r="P16" s="346">
        <f t="shared" si="4"/>
        <v>12511.876837125594</v>
      </c>
      <c r="Q16" s="346">
        <f t="shared" si="4"/>
        <v>12599.640755983173</v>
      </c>
      <c r="R16" s="346">
        <f t="shared" si="4"/>
        <v>10834.188145654945</v>
      </c>
      <c r="S16" s="346">
        <f t="shared" si="4"/>
        <v>187986.47803396182</v>
      </c>
      <c r="U16" s="269"/>
      <c r="V16" s="269"/>
      <c r="W16" s="269"/>
      <c r="X16" s="269"/>
      <c r="Y16" s="269"/>
      <c r="Z16" s="269"/>
      <c r="AA16" s="269"/>
      <c r="AB16" s="269"/>
      <c r="AC16" s="269"/>
      <c r="AD16" s="269"/>
      <c r="AE16" s="269"/>
      <c r="AF16" s="269"/>
      <c r="AG16" s="269"/>
      <c r="AH16" s="269"/>
      <c r="AI16" s="269"/>
      <c r="AJ16" s="269"/>
    </row>
    <row r="17" spans="1:36" ht="15.75" thickBot="1" x14ac:dyDescent="0.3">
      <c r="A17" s="31"/>
      <c r="B17" s="31"/>
      <c r="C17" s="31"/>
      <c r="D17" s="31"/>
      <c r="E17" s="31"/>
      <c r="F17" s="31"/>
      <c r="G17" s="31"/>
      <c r="H17" s="31"/>
      <c r="I17" s="31"/>
      <c r="J17" s="31"/>
      <c r="K17" s="31"/>
      <c r="L17" s="31"/>
      <c r="M17" s="31"/>
      <c r="N17" s="31"/>
      <c r="O17" s="31"/>
      <c r="P17" s="31"/>
      <c r="Q17" s="31"/>
      <c r="R17" s="31"/>
      <c r="S17" s="31"/>
    </row>
    <row r="18" spans="1:36" x14ac:dyDescent="0.25">
      <c r="A18" s="242" t="s">
        <v>1</v>
      </c>
      <c r="B18" s="242"/>
      <c r="C18" s="103"/>
      <c r="D18" s="104"/>
      <c r="E18" s="104"/>
      <c r="F18" s="104"/>
      <c r="G18" s="104"/>
      <c r="H18" s="104"/>
      <c r="I18" s="104"/>
      <c r="J18" s="104"/>
      <c r="K18" s="104"/>
      <c r="L18" s="104"/>
      <c r="M18" s="104"/>
      <c r="N18" s="104"/>
      <c r="O18" s="104"/>
      <c r="P18" s="104"/>
      <c r="Q18" s="104"/>
      <c r="R18" s="104"/>
      <c r="S18" s="104"/>
    </row>
    <row r="19" spans="1:36" x14ac:dyDescent="0.25">
      <c r="A19" s="433" t="str">
        <f>A13</f>
        <v>Kriteriefordelt</v>
      </c>
      <c r="B19" s="260"/>
      <c r="C19" s="260"/>
      <c r="D19" s="434">
        <f>'Tabell 1.1 DOK32018'!$B$7*'Kriterier 2018'!D23/100</f>
        <v>423874.73570142919</v>
      </c>
      <c r="E19" s="434">
        <f>'Tabell 1.1 DOK32018'!$B$7*'Kriterier 2018'!E23/100</f>
        <v>425614.34121882298</v>
      </c>
      <c r="F19" s="434">
        <f>'Tabell 1.1 DOK32018'!$B$7*'Kriterier 2018'!F23/100</f>
        <v>364371.76341623784</v>
      </c>
      <c r="G19" s="434">
        <f>'Tabell 1.1 DOK32018'!$B$7*'Kriterier 2018'!G23/100</f>
        <v>299705.27100658009</v>
      </c>
      <c r="H19" s="434">
        <f>'Tabell 1.1 DOK32018'!$B$7*'Kriterier 2018'!H23/100</f>
        <v>347778.82085849711</v>
      </c>
      <c r="I19" s="434">
        <f>'Tabell 1.1 DOK32018'!$B$7*'Kriterier 2018'!I23/100</f>
        <v>282934.42920541094</v>
      </c>
      <c r="J19" s="434">
        <f>'Tabell 1.1 DOK32018'!$B$7*'Kriterier 2018'!J23/100</f>
        <v>397244.18256062141</v>
      </c>
      <c r="K19" s="434">
        <f>'Tabell 1.1 DOK32018'!$B$7*'Kriterier 2018'!K23/100</f>
        <v>515675.4986841745</v>
      </c>
      <c r="L19" s="434">
        <f>'Tabell 1.1 DOK32018'!$B$7*'Kriterier 2018'!L23/100</f>
        <v>245883.37403895217</v>
      </c>
      <c r="M19" s="434">
        <f>'Tabell 1.1 DOK32018'!$B$7*'Kriterier 2018'!M23/100</f>
        <v>170363.24367207193</v>
      </c>
      <c r="N19" s="434">
        <f>'Tabell 1.1 DOK32018'!$B$7*'Kriterier 2018'!N23/100</f>
        <v>167850.74614492254</v>
      </c>
      <c r="O19" s="434">
        <f>'Tabell 1.1 DOK32018'!$B$7*'Kriterier 2018'!O23/100</f>
        <v>356062.36190500273</v>
      </c>
      <c r="P19" s="434">
        <f>'Tabell 1.1 DOK32018'!$B$7*'Kriterier 2018'!P23/100</f>
        <v>396183.93081448955</v>
      </c>
      <c r="Q19" s="434">
        <f>'Tabell 1.1 DOK32018'!$B$7*'Kriterier 2018'!Q23/100</f>
        <v>395641.34349256242</v>
      </c>
      <c r="R19" s="434">
        <f>'Tabell 1.1 DOK32018'!$B$7*'Kriterier 2018'!R23/100</f>
        <v>284464.95728022419</v>
      </c>
      <c r="S19" s="434">
        <f>'Tabell 1.1 DOK32018'!$B$7*'Kriterier 2018'!S23/100</f>
        <v>5073649</v>
      </c>
    </row>
    <row r="20" spans="1:36" x14ac:dyDescent="0.25">
      <c r="A20" s="433" t="str">
        <f>A14</f>
        <v>Særskilte tildelinger</v>
      </c>
      <c r="B20" s="260"/>
      <c r="C20" s="260"/>
      <c r="D20" s="434">
        <f>'Tabell 2.3 DOK32018'!D23</f>
        <v>95972.556799835264</v>
      </c>
      <c r="E20" s="434">
        <f>'Tabell 2.3 DOK32018'!E23</f>
        <v>94118.582387079994</v>
      </c>
      <c r="F20" s="434">
        <f>'Tabell 2.3 DOK32018'!F23</f>
        <v>86656.809917808016</v>
      </c>
      <c r="G20" s="434">
        <f>'Tabell 2.3 DOK32018'!G23</f>
        <v>46264.200083955991</v>
      </c>
      <c r="H20" s="434">
        <f>'Tabell 2.3 DOK32018'!H23</f>
        <v>52052.026732184881</v>
      </c>
      <c r="I20" s="434">
        <f>'Tabell 2.3 DOK32018'!I23</f>
        <v>58310.292063088011</v>
      </c>
      <c r="J20" s="434">
        <f>'Tabell 2.3 DOK32018'!J23</f>
        <v>77451.845440720004</v>
      </c>
      <c r="K20" s="434">
        <f>'Tabell 2.3 DOK32018'!K23</f>
        <v>127593.11444276801</v>
      </c>
      <c r="L20" s="434">
        <f>'Tabell 2.3 DOK32018'!L23</f>
        <v>60063.856763157339</v>
      </c>
      <c r="M20" s="434">
        <f>'Tabell 2.3 DOK32018'!M23</f>
        <v>40074.130387087993</v>
      </c>
      <c r="N20" s="434">
        <f>'Tabell 2.3 DOK32018'!N23</f>
        <v>40766.534256721869</v>
      </c>
      <c r="O20" s="434">
        <f>'Tabell 2.3 DOK32018'!O23</f>
        <v>70908.784117407995</v>
      </c>
      <c r="P20" s="434">
        <f>'Tabell 2.3 DOK32018'!P23</f>
        <v>85468.880175319995</v>
      </c>
      <c r="Q20" s="434">
        <f>'Tabell 2.3 DOK32018'!Q23</f>
        <v>93612.976081464003</v>
      </c>
      <c r="R20" s="434">
        <f>'Tabell 2.3 DOK32018'!R23</f>
        <v>53991.413722607998</v>
      </c>
      <c r="S20" s="434">
        <f>'Tabell 2.3 DOK32018'!S23</f>
        <v>1083306.0033712075</v>
      </c>
    </row>
    <row r="21" spans="1:36" x14ac:dyDescent="0.25">
      <c r="A21" s="433" t="str">
        <f>A15</f>
        <v>Kompensasjon for forventet lønns- og prisutvikling</v>
      </c>
      <c r="B21" s="260"/>
      <c r="C21" s="260"/>
      <c r="D21" s="434">
        <f>'Tabell 2.2 DOK3 2018'!D52</f>
        <v>17319.035839249897</v>
      </c>
      <c r="E21" s="434">
        <f>'Tabell 2.2 DOK3 2018'!E52</f>
        <v>16043.217216607758</v>
      </c>
      <c r="F21" s="434">
        <f>'Tabell 2.2 DOK3 2018'!F52</f>
        <v>13053.367289927715</v>
      </c>
      <c r="G21" s="434">
        <f>'Tabell 2.2 DOK3 2018'!G52</f>
        <v>10262.302346226308</v>
      </c>
      <c r="H21" s="434">
        <f>'Tabell 2.2 DOK3 2018'!H52</f>
        <v>8945.0245026194225</v>
      </c>
      <c r="I21" s="434">
        <f>'Tabell 2.2 DOK3 2018'!I52</f>
        <v>8098.8678940233276</v>
      </c>
      <c r="J21" s="434">
        <f>'Tabell 2.2 DOK3 2018'!J52</f>
        <v>11591.96150011761</v>
      </c>
      <c r="K21" s="434">
        <f>'Tabell 2.2 DOK3 2018'!K52</f>
        <v>14615.102269016585</v>
      </c>
      <c r="L21" s="434">
        <f>'Tabell 2.2 DOK3 2018'!L52</f>
        <v>8222.4471209101412</v>
      </c>
      <c r="M21" s="434">
        <f>'Tabell 2.2 DOK3 2018'!M52</f>
        <v>7111.9989249789551</v>
      </c>
      <c r="N21" s="434">
        <f>'Tabell 2.2 DOK3 2018'!N52</f>
        <v>8369.0386641043369</v>
      </c>
      <c r="O21" s="434">
        <f>'Tabell 2.2 DOK3 2018'!O52</f>
        <v>11382.342730500161</v>
      </c>
      <c r="P21" s="434">
        <f>'Tabell 2.2 DOK3 2018'!P52</f>
        <v>12004.335595781502</v>
      </c>
      <c r="Q21" s="434">
        <f>'Tabell 2.2 DOK3 2018'!Q52</f>
        <v>10242.661045477409</v>
      </c>
      <c r="R21" s="434">
        <f>'Tabell 2.2 DOK3 2018'!R52</f>
        <v>8894.4314279495484</v>
      </c>
      <c r="S21" s="434">
        <f>'Tabell 2.2 DOK3 2018'!S52</f>
        <v>166156.13436749071</v>
      </c>
    </row>
    <row r="22" spans="1:36" ht="15.75" thickBot="1" x14ac:dyDescent="0.3">
      <c r="A22" s="347" t="str">
        <f>A16</f>
        <v>Bydelsfordelt budsjett</v>
      </c>
      <c r="B22" s="347"/>
      <c r="C22" s="348"/>
      <c r="D22" s="349">
        <f>SUM(D19:D21)</f>
        <v>537166.32834051433</v>
      </c>
      <c r="E22" s="349">
        <f t="shared" ref="E22:S22" si="5">SUM(E19:E21)</f>
        <v>535776.1408225107</v>
      </c>
      <c r="F22" s="349">
        <f t="shared" si="5"/>
        <v>464081.94062397355</v>
      </c>
      <c r="G22" s="349">
        <f t="shared" si="5"/>
        <v>356231.77343676239</v>
      </c>
      <c r="H22" s="349">
        <f t="shared" si="5"/>
        <v>408775.87209330138</v>
      </c>
      <c r="I22" s="349">
        <f t="shared" si="5"/>
        <v>349343.58916252223</v>
      </c>
      <c r="J22" s="349">
        <f t="shared" si="5"/>
        <v>486287.989501459</v>
      </c>
      <c r="K22" s="349">
        <f t="shared" si="5"/>
        <v>657883.71539595909</v>
      </c>
      <c r="L22" s="349">
        <f t="shared" si="5"/>
        <v>314169.67792301968</v>
      </c>
      <c r="M22" s="349">
        <f t="shared" si="5"/>
        <v>217549.37298413887</v>
      </c>
      <c r="N22" s="349">
        <f t="shared" si="5"/>
        <v>216986.31906574874</v>
      </c>
      <c r="O22" s="349">
        <f t="shared" si="5"/>
        <v>438353.48875291087</v>
      </c>
      <c r="P22" s="349">
        <f t="shared" si="5"/>
        <v>493657.14658559108</v>
      </c>
      <c r="Q22" s="349">
        <f t="shared" si="5"/>
        <v>499496.98061950383</v>
      </c>
      <c r="R22" s="349">
        <f t="shared" si="5"/>
        <v>347350.80243078177</v>
      </c>
      <c r="S22" s="349">
        <f t="shared" si="5"/>
        <v>6323111.1377386982</v>
      </c>
      <c r="U22" s="269"/>
      <c r="V22" s="269"/>
      <c r="W22" s="269"/>
      <c r="X22" s="269"/>
      <c r="Y22" s="269"/>
      <c r="Z22" s="269"/>
      <c r="AA22" s="269"/>
      <c r="AB22" s="269"/>
      <c r="AC22" s="269"/>
      <c r="AD22" s="269"/>
      <c r="AE22" s="269"/>
      <c r="AF22" s="269"/>
      <c r="AG22" s="269"/>
      <c r="AH22" s="269"/>
      <c r="AI22" s="269"/>
      <c r="AJ22" s="269"/>
    </row>
    <row r="23" spans="1:36" ht="15.75" thickBot="1" x14ac:dyDescent="0.3">
      <c r="A23" s="235"/>
      <c r="B23" s="30"/>
      <c r="C23" s="30"/>
      <c r="D23" s="427"/>
      <c r="E23" s="427"/>
      <c r="F23" s="427"/>
      <c r="G23" s="427"/>
      <c r="H23" s="427"/>
      <c r="I23" s="427"/>
      <c r="J23" s="427"/>
      <c r="K23" s="427"/>
      <c r="L23" s="427"/>
      <c r="M23" s="427"/>
      <c r="N23" s="427"/>
      <c r="O23" s="427"/>
      <c r="P23" s="427"/>
      <c r="Q23" s="427"/>
      <c r="R23" s="427"/>
      <c r="S23" s="427"/>
    </row>
    <row r="24" spans="1:36" x14ac:dyDescent="0.25">
      <c r="A24" s="243" t="s">
        <v>191</v>
      </c>
      <c r="B24" s="243"/>
      <c r="C24" s="110"/>
      <c r="D24" s="225"/>
      <c r="E24" s="225"/>
      <c r="F24" s="225"/>
      <c r="G24" s="225"/>
      <c r="H24" s="225"/>
      <c r="I24" s="225"/>
      <c r="J24" s="225"/>
      <c r="K24" s="225"/>
      <c r="L24" s="225"/>
      <c r="M24" s="225"/>
      <c r="N24" s="225"/>
      <c r="O24" s="225"/>
      <c r="P24" s="225"/>
      <c r="Q24" s="225"/>
      <c r="R24" s="225"/>
      <c r="S24" s="225"/>
    </row>
    <row r="25" spans="1:36" x14ac:dyDescent="0.25">
      <c r="A25" s="433" t="str">
        <f>A13</f>
        <v>Kriteriefordelt</v>
      </c>
      <c r="B25" s="260"/>
      <c r="C25" s="260"/>
      <c r="D25" s="434">
        <f>D31+D37</f>
        <v>264946.23799455154</v>
      </c>
      <c r="E25" s="434">
        <f t="shared" ref="E25:S25" si="6">E31+E37</f>
        <v>200666.30654359481</v>
      </c>
      <c r="F25" s="434">
        <f t="shared" si="6"/>
        <v>166725.8331512365</v>
      </c>
      <c r="G25" s="434">
        <f t="shared" si="6"/>
        <v>92748.601328839402</v>
      </c>
      <c r="H25" s="434">
        <f t="shared" si="6"/>
        <v>110541.29080597291</v>
      </c>
      <c r="I25" s="434">
        <f t="shared" si="6"/>
        <v>71374.149637872353</v>
      </c>
      <c r="J25" s="434">
        <f t="shared" si="6"/>
        <v>116885.52589723276</v>
      </c>
      <c r="K25" s="434">
        <f t="shared" si="6"/>
        <v>120141.82775318487</v>
      </c>
      <c r="L25" s="434">
        <f t="shared" si="6"/>
        <v>154899.69084090885</v>
      </c>
      <c r="M25" s="434">
        <f t="shared" si="6"/>
        <v>170668.31451194995</v>
      </c>
      <c r="N25" s="434">
        <f t="shared" si="6"/>
        <v>215194.14602352527</v>
      </c>
      <c r="O25" s="434">
        <f t="shared" si="6"/>
        <v>295078.66616261675</v>
      </c>
      <c r="P25" s="434">
        <f t="shared" si="6"/>
        <v>200527.69089277042</v>
      </c>
      <c r="Q25" s="434">
        <f t="shared" si="6"/>
        <v>139225.83833882594</v>
      </c>
      <c r="R25" s="434">
        <f t="shared" si="6"/>
        <v>278987.88011691795</v>
      </c>
      <c r="S25" s="434">
        <f t="shared" si="6"/>
        <v>2598612.0000000009</v>
      </c>
    </row>
    <row r="26" spans="1:36" x14ac:dyDescent="0.25">
      <c r="A26" s="433" t="str">
        <f t="shared" ref="A26:A27" si="7">A14</f>
        <v>Særskilte tildelinger</v>
      </c>
      <c r="B26" s="260"/>
      <c r="C26" s="260"/>
      <c r="D26" s="434">
        <f t="shared" ref="D26:S26" si="8">D32+D38</f>
        <v>27178.470656725374</v>
      </c>
      <c r="E26" s="434">
        <f t="shared" si="8"/>
        <v>13073.122214285289</v>
      </c>
      <c r="F26" s="434">
        <f t="shared" si="8"/>
        <v>9954.9326260886482</v>
      </c>
      <c r="G26" s="434">
        <f t="shared" si="8"/>
        <v>13634.610396384443</v>
      </c>
      <c r="H26" s="434">
        <f t="shared" si="8"/>
        <v>9358.26464298885</v>
      </c>
      <c r="I26" s="434">
        <f t="shared" si="8"/>
        <v>5634.1576300112993</v>
      </c>
      <c r="J26" s="434">
        <f t="shared" si="8"/>
        <v>7964.269811924155</v>
      </c>
      <c r="K26" s="434">
        <f t="shared" si="8"/>
        <v>8942.2771590548364</v>
      </c>
      <c r="L26" s="434">
        <f t="shared" si="8"/>
        <v>10264.127144830138</v>
      </c>
      <c r="M26" s="434">
        <f t="shared" si="8"/>
        <v>9334.6276880672995</v>
      </c>
      <c r="N26" s="434">
        <f t="shared" si="8"/>
        <v>15033.123961517091</v>
      </c>
      <c r="O26" s="434">
        <f t="shared" si="8"/>
        <v>12860.07925267893</v>
      </c>
      <c r="P26" s="434">
        <f t="shared" si="8"/>
        <v>11221.400175143239</v>
      </c>
      <c r="Q26" s="434">
        <f t="shared" si="8"/>
        <v>9868.9796956051723</v>
      </c>
      <c r="R26" s="434">
        <f t="shared" si="8"/>
        <v>16505.556944695236</v>
      </c>
      <c r="S26" s="434">
        <f t="shared" si="8"/>
        <v>180828</v>
      </c>
    </row>
    <row r="27" spans="1:36" x14ac:dyDescent="0.25">
      <c r="A27" s="433" t="str">
        <f t="shared" si="7"/>
        <v>Kompensasjon for forventet lønns- og prisutvikling</v>
      </c>
      <c r="B27" s="260"/>
      <c r="C27" s="260"/>
      <c r="D27" s="434">
        <f t="shared" ref="D27:S27" si="9">D33+D39</f>
        <v>8082.6556230722626</v>
      </c>
      <c r="E27" s="434">
        <f t="shared" si="9"/>
        <v>5998.8980650170706</v>
      </c>
      <c r="F27" s="434">
        <f t="shared" si="9"/>
        <v>4011.8965895846604</v>
      </c>
      <c r="G27" s="434">
        <f t="shared" si="9"/>
        <v>3311.3678442972518</v>
      </c>
      <c r="H27" s="434">
        <f t="shared" si="9"/>
        <v>2512.883331927072</v>
      </c>
      <c r="I27" s="434">
        <f t="shared" si="9"/>
        <v>1639.0435700196197</v>
      </c>
      <c r="J27" s="434">
        <f t="shared" si="9"/>
        <v>2567.427904906202</v>
      </c>
      <c r="K27" s="434">
        <f t="shared" si="9"/>
        <v>2961.4318003686431</v>
      </c>
      <c r="L27" s="434">
        <f t="shared" si="9"/>
        <v>4756.8324735341339</v>
      </c>
      <c r="M27" s="434">
        <f t="shared" si="9"/>
        <v>5511.3481360366513</v>
      </c>
      <c r="N27" s="434">
        <f t="shared" si="9"/>
        <v>6006.0660287031442</v>
      </c>
      <c r="O27" s="434">
        <f t="shared" si="9"/>
        <v>8593.0055886627943</v>
      </c>
      <c r="P27" s="434">
        <f t="shared" si="9"/>
        <v>6007.1885278040627</v>
      </c>
      <c r="Q27" s="434">
        <f t="shared" si="9"/>
        <v>3140.0498075809169</v>
      </c>
      <c r="R27" s="434">
        <f t="shared" si="9"/>
        <v>7331.002342424692</v>
      </c>
      <c r="S27" s="434">
        <f t="shared" si="9"/>
        <v>72431.097633939178</v>
      </c>
    </row>
    <row r="28" spans="1:36" x14ac:dyDescent="0.25">
      <c r="A28" s="350" t="str">
        <f>A16</f>
        <v>Bydelsfordelt budsjett</v>
      </c>
      <c r="B28" s="351"/>
      <c r="C28" s="352"/>
      <c r="D28" s="353">
        <f>SUM(D25:D27)</f>
        <v>300207.36427434912</v>
      </c>
      <c r="E28" s="353">
        <f t="shared" ref="E28:S28" si="10">SUM(E25:E27)</f>
        <v>219738.32682289716</v>
      </c>
      <c r="F28" s="353">
        <f t="shared" si="10"/>
        <v>180692.66236690979</v>
      </c>
      <c r="G28" s="353">
        <f t="shared" si="10"/>
        <v>109694.57956952108</v>
      </c>
      <c r="H28" s="353">
        <f t="shared" si="10"/>
        <v>122412.43878088884</v>
      </c>
      <c r="I28" s="353">
        <f t="shared" si="10"/>
        <v>78647.350837903272</v>
      </c>
      <c r="J28" s="353">
        <f t="shared" si="10"/>
        <v>127417.22361406311</v>
      </c>
      <c r="K28" s="353">
        <f t="shared" si="10"/>
        <v>132045.53671260836</v>
      </c>
      <c r="L28" s="353">
        <f t="shared" si="10"/>
        <v>169920.65045927311</v>
      </c>
      <c r="M28" s="353">
        <f t="shared" si="10"/>
        <v>185514.29033605391</v>
      </c>
      <c r="N28" s="353">
        <f t="shared" si="10"/>
        <v>236233.33601374552</v>
      </c>
      <c r="O28" s="353">
        <f t="shared" si="10"/>
        <v>316531.75100395852</v>
      </c>
      <c r="P28" s="353">
        <f t="shared" si="10"/>
        <v>217756.27959571773</v>
      </c>
      <c r="Q28" s="353">
        <f t="shared" si="10"/>
        <v>152234.86784201203</v>
      </c>
      <c r="R28" s="353">
        <f t="shared" si="10"/>
        <v>302824.4394040379</v>
      </c>
      <c r="S28" s="353">
        <f t="shared" si="10"/>
        <v>2851871.0976339402</v>
      </c>
      <c r="U28" s="269"/>
      <c r="V28" s="269"/>
      <c r="W28" s="269"/>
      <c r="X28" s="269"/>
      <c r="Y28" s="269"/>
      <c r="Z28" s="269"/>
      <c r="AA28" s="269"/>
      <c r="AB28" s="269"/>
      <c r="AC28" s="269"/>
      <c r="AD28" s="269"/>
      <c r="AE28" s="269"/>
      <c r="AF28" s="269"/>
      <c r="AG28" s="269"/>
      <c r="AH28" s="269"/>
      <c r="AI28" s="269"/>
      <c r="AJ28" s="269"/>
    </row>
    <row r="29" spans="1:36" x14ac:dyDescent="0.25">
      <c r="A29" s="31"/>
      <c r="B29" s="31"/>
      <c r="C29" s="31"/>
      <c r="D29" s="221"/>
      <c r="E29" s="221"/>
      <c r="F29" s="221"/>
      <c r="G29" s="221"/>
      <c r="H29" s="221"/>
      <c r="I29" s="221"/>
      <c r="J29" s="221"/>
      <c r="K29" s="221"/>
      <c r="L29" s="221"/>
      <c r="M29" s="221"/>
      <c r="N29" s="221"/>
      <c r="O29" s="221"/>
      <c r="P29" s="221"/>
      <c r="Q29" s="221"/>
      <c r="R29" s="221"/>
      <c r="S29" s="221"/>
    </row>
    <row r="30" spans="1:36" x14ac:dyDescent="0.25">
      <c r="A30" s="263" t="s">
        <v>31</v>
      </c>
      <c r="B30" s="263"/>
      <c r="C30" s="263"/>
      <c r="D30" s="263"/>
      <c r="E30" s="198"/>
      <c r="F30" s="199"/>
      <c r="G30" s="200"/>
      <c r="H30" s="200"/>
      <c r="I30" s="200"/>
      <c r="J30" s="200"/>
      <c r="K30" s="200"/>
      <c r="L30" s="200"/>
      <c r="M30" s="200"/>
      <c r="N30" s="200"/>
      <c r="O30" s="200"/>
      <c r="P30" s="200"/>
      <c r="Q30" s="200"/>
      <c r="R30" s="200"/>
      <c r="S30" s="200"/>
    </row>
    <row r="31" spans="1:36" x14ac:dyDescent="0.25">
      <c r="A31" s="433" t="str">
        <f>A25</f>
        <v>Kriteriefordelt</v>
      </c>
      <c r="B31" s="260"/>
      <c r="C31" s="260"/>
      <c r="D31" s="434">
        <f>'Tabell 1.1 DOK32018'!$B$9*'Kriterier 2018'!D45/100</f>
        <v>209038.01232088095</v>
      </c>
      <c r="E31" s="434">
        <f>'Tabell 1.1 DOK32018'!$B$9*'Kriterier 2018'!E45/100</f>
        <v>149098.02407656907</v>
      </c>
      <c r="F31" s="434">
        <f>'Tabell 1.1 DOK32018'!$B$9*'Kriterier 2018'!F45/100</f>
        <v>127717.68191292231</v>
      </c>
      <c r="G31" s="434">
        <f>'Tabell 1.1 DOK32018'!$B$9*'Kriterier 2018'!G45/100</f>
        <v>63852.13846819054</v>
      </c>
      <c r="H31" s="434">
        <f>'Tabell 1.1 DOK32018'!$B$9*'Kriterier 2018'!H45/100</f>
        <v>71223.975917114629</v>
      </c>
      <c r="I31" s="434">
        <f>'Tabell 1.1 DOK32018'!$B$9*'Kriterier 2018'!I45/100</f>
        <v>38762.198849387292</v>
      </c>
      <c r="J31" s="434">
        <f>'Tabell 1.1 DOK32018'!$B$9*'Kriterier 2018'!J45/100</f>
        <v>64605.785163200599</v>
      </c>
      <c r="K31" s="434">
        <f>'Tabell 1.1 DOK32018'!$B$9*'Kriterier 2018'!K45/100</f>
        <v>66978.854548192103</v>
      </c>
      <c r="L31" s="434">
        <f>'Tabell 1.1 DOK32018'!$B$9*'Kriterier 2018'!L45/100</f>
        <v>113824.17409120388</v>
      </c>
      <c r="M31" s="434">
        <f>'Tabell 1.1 DOK32018'!$B$9*'Kriterier 2018'!M45/100</f>
        <v>135468.37317361633</v>
      </c>
      <c r="N31" s="434">
        <f>'Tabell 1.1 DOK32018'!$B$9*'Kriterier 2018'!N45/100</f>
        <v>169655.85974189037</v>
      </c>
      <c r="O31" s="434">
        <f>'Tabell 1.1 DOK32018'!$B$9*'Kriterier 2018'!O45/100</f>
        <v>231563.0691927993</v>
      </c>
      <c r="P31" s="434">
        <f>'Tabell 1.1 DOK32018'!$B$9*'Kriterier 2018'!P45/100</f>
        <v>141985.27656378949</v>
      </c>
      <c r="Q31" s="434">
        <f>'Tabell 1.1 DOK32018'!$B$9*'Kriterier 2018'!Q45/100</f>
        <v>84353.867054315895</v>
      </c>
      <c r="R31" s="434">
        <f>'Tabell 1.1 DOK32018'!$B$9*'Kriterier 2018'!R45/100</f>
        <v>220759.70892592747</v>
      </c>
      <c r="S31" s="434">
        <f>'Tabell 1.1 DOK32018'!$B$9*'Kriterier 2018'!S58/100</f>
        <v>1888887.0000000007</v>
      </c>
    </row>
    <row r="32" spans="1:36" x14ac:dyDescent="0.25">
      <c r="A32" s="433" t="str">
        <f t="shared" ref="A32:A33" si="11">A26</f>
        <v>Særskilte tildelinger</v>
      </c>
      <c r="B32" s="260"/>
      <c r="C32" s="260"/>
      <c r="D32" s="437">
        <f>'Tabell 2.3 DOK32018'!D32</f>
        <v>13759</v>
      </c>
      <c r="E32" s="437">
        <f>'Tabell 2.3 DOK32018'!E32</f>
        <v>6753</v>
      </c>
      <c r="F32" s="437">
        <f>'Tabell 2.3 DOK32018'!F32</f>
        <v>7120</v>
      </c>
      <c r="G32" s="437">
        <f>'Tabell 2.3 DOK32018'!G32</f>
        <v>8679</v>
      </c>
      <c r="H32" s="437">
        <f>'Tabell 2.3 DOK32018'!H32</f>
        <v>4257</v>
      </c>
      <c r="I32" s="437">
        <f>'Tabell 2.3 DOK32018'!I32</f>
        <v>3083</v>
      </c>
      <c r="J32" s="437">
        <f>'Tabell 2.3 DOK32018'!J32</f>
        <v>4844</v>
      </c>
      <c r="K32" s="437">
        <f>'Tabell 2.3 DOK32018'!K32</f>
        <v>3890</v>
      </c>
      <c r="L32" s="437">
        <f>'Tabell 2.3 DOK32018'!L32</f>
        <v>5799</v>
      </c>
      <c r="M32" s="437">
        <f>'Tabell 2.3 DOK32018'!M32</f>
        <v>7487</v>
      </c>
      <c r="N32" s="437">
        <f>'Tabell 2.3 DOK32018'!N32</f>
        <v>8001</v>
      </c>
      <c r="O32" s="437">
        <f>'Tabell 2.3 DOK32018'!O32</f>
        <v>9469</v>
      </c>
      <c r="P32" s="437">
        <f>'Tabell 2.3 DOK32018'!P32</f>
        <v>7854</v>
      </c>
      <c r="Q32" s="437">
        <f>'Tabell 2.3 DOK32018'!Q32</f>
        <v>5799</v>
      </c>
      <c r="R32" s="437">
        <f>'Tabell 2.3 DOK32018'!R32</f>
        <v>9689</v>
      </c>
      <c r="S32" s="437">
        <f>'Tabell 2.3 DOK32018'!S32</f>
        <v>106483</v>
      </c>
    </row>
    <row r="33" spans="1:36" x14ac:dyDescent="0.25">
      <c r="A33" s="433" t="str">
        <f t="shared" si="11"/>
        <v>Kompensasjon for forventet lønns- og prisutvikling</v>
      </c>
      <c r="B33" s="260"/>
      <c r="C33" s="260"/>
      <c r="D33" s="434">
        <f>'Tabell 2.2 DOK3 2018'!D88</f>
        <v>6242.4736757248556</v>
      </c>
      <c r="E33" s="434">
        <f>'Tabell 2.2 DOK3 2018'!E88</f>
        <v>4443.6308206292106</v>
      </c>
      <c r="F33" s="434">
        <f>'Tabell 2.2 DOK3 2018'!F88</f>
        <v>3061.1669588731825</v>
      </c>
      <c r="G33" s="434">
        <f>'Tabell 2.2 DOK3 2018'!G88</f>
        <v>2343.3137625249437</v>
      </c>
      <c r="H33" s="434">
        <f>'Tabell 2.2 DOK3 2018'!H88</f>
        <v>1640.2643623131023</v>
      </c>
      <c r="I33" s="434">
        <f>'Tabell 2.2 DOK3 2018'!I88</f>
        <v>924.55648294520495</v>
      </c>
      <c r="J33" s="434">
        <f>'Tabell 2.2 DOK3 2018'!J88</f>
        <v>1453.9363461466007</v>
      </c>
      <c r="K33" s="434">
        <f>'Tabell 2.2 DOK3 2018'!K88</f>
        <v>1738.8465312985227</v>
      </c>
      <c r="L33" s="434">
        <f>'Tabell 2.2 DOK3 2018'!L88</f>
        <v>3498.4482100065079</v>
      </c>
      <c r="M33" s="434">
        <f>'Tabell 2.2 DOK3 2018'!M88</f>
        <v>4262.2805348718248</v>
      </c>
      <c r="N33" s="434">
        <f>'Tabell 2.2 DOK3 2018'!N88</f>
        <v>4662.0776540904226</v>
      </c>
      <c r="O33" s="434">
        <f>'Tabell 2.2 DOK3 2018'!O88</f>
        <v>6630.3467506540383</v>
      </c>
      <c r="P33" s="434">
        <f>'Tabell 2.2 DOK3 2018'!P88</f>
        <v>4306.0344451973324</v>
      </c>
      <c r="Q33" s="434">
        <f>'Tabell 2.2 DOK3 2018'!Q88</f>
        <v>1939.8810689793136</v>
      </c>
      <c r="R33" s="434">
        <f>'Tabell 2.2 DOK3 2018'!R88</f>
        <v>5727.4436685205401</v>
      </c>
      <c r="S33" s="434">
        <f>'Tabell 2.2 DOK3 2018'!S88</f>
        <v>52874.701272775601</v>
      </c>
    </row>
    <row r="34" spans="1:36" x14ac:dyDescent="0.25">
      <c r="A34" s="350" t="str">
        <f>A28</f>
        <v>Bydelsfordelt budsjett</v>
      </c>
      <c r="B34" s="350"/>
      <c r="C34" s="350"/>
      <c r="D34" s="353">
        <f>SUM(D31:D33)</f>
        <v>229039.4859966058</v>
      </c>
      <c r="E34" s="353">
        <f t="shared" ref="E34:S34" si="12">SUM(E31:E33)</f>
        <v>160294.65489719828</v>
      </c>
      <c r="F34" s="353">
        <f t="shared" si="12"/>
        <v>137898.84887179549</v>
      </c>
      <c r="G34" s="353">
        <f t="shared" si="12"/>
        <v>74874.452230715484</v>
      </c>
      <c r="H34" s="353">
        <f t="shared" si="12"/>
        <v>77121.24027942773</v>
      </c>
      <c r="I34" s="353">
        <f t="shared" si="12"/>
        <v>42769.755332332497</v>
      </c>
      <c r="J34" s="353">
        <f t="shared" si="12"/>
        <v>70903.721509347204</v>
      </c>
      <c r="K34" s="353">
        <f t="shared" si="12"/>
        <v>72607.701079490624</v>
      </c>
      <c r="L34" s="353">
        <f t="shared" si="12"/>
        <v>123121.62230121039</v>
      </c>
      <c r="M34" s="353">
        <f t="shared" si="12"/>
        <v>147217.65370848816</v>
      </c>
      <c r="N34" s="353">
        <f t="shared" si="12"/>
        <v>182318.93739598079</v>
      </c>
      <c r="O34" s="353">
        <f t="shared" si="12"/>
        <v>247662.41594345335</v>
      </c>
      <c r="P34" s="353">
        <f t="shared" si="12"/>
        <v>154145.31100898681</v>
      </c>
      <c r="Q34" s="353">
        <f t="shared" si="12"/>
        <v>92092.748123295212</v>
      </c>
      <c r="R34" s="353">
        <f t="shared" si="12"/>
        <v>236176.15259444801</v>
      </c>
      <c r="S34" s="353">
        <f t="shared" si="12"/>
        <v>2048244.7012727764</v>
      </c>
      <c r="U34" s="269"/>
      <c r="V34" s="269"/>
      <c r="W34" s="269"/>
      <c r="X34" s="269"/>
      <c r="Y34" s="269"/>
      <c r="Z34" s="269"/>
      <c r="AA34" s="269"/>
      <c r="AB34" s="269"/>
      <c r="AC34" s="269"/>
      <c r="AD34" s="269"/>
      <c r="AE34" s="269"/>
      <c r="AF34" s="269"/>
      <c r="AG34" s="269"/>
      <c r="AH34" s="269"/>
      <c r="AI34" s="269"/>
      <c r="AJ34" s="269"/>
    </row>
    <row r="35" spans="1:36" x14ac:dyDescent="0.25">
      <c r="A35" s="184"/>
      <c r="B35" s="184"/>
      <c r="C35" s="184"/>
      <c r="D35" s="427"/>
      <c r="E35" s="427"/>
      <c r="F35" s="427"/>
      <c r="G35" s="427"/>
      <c r="H35" s="427"/>
      <c r="I35" s="427"/>
      <c r="J35" s="427"/>
      <c r="K35" s="427"/>
      <c r="L35" s="427"/>
      <c r="M35" s="427"/>
      <c r="N35" s="427"/>
      <c r="O35" s="427"/>
      <c r="P35" s="427"/>
      <c r="Q35" s="427"/>
      <c r="R35" s="427"/>
      <c r="S35" s="427"/>
    </row>
    <row r="36" spans="1:36" x14ac:dyDescent="0.25">
      <c r="A36" s="263" t="s">
        <v>251</v>
      </c>
      <c r="B36" s="263"/>
      <c r="C36" s="263"/>
      <c r="D36" s="263"/>
      <c r="E36" s="198"/>
      <c r="F36" s="199"/>
      <c r="G36" s="200"/>
      <c r="H36" s="200"/>
      <c r="I36" s="200"/>
      <c r="J36" s="200"/>
      <c r="K36" s="200"/>
      <c r="L36" s="200"/>
      <c r="M36" s="200"/>
      <c r="N36" s="200"/>
      <c r="O36" s="200"/>
      <c r="P36" s="200"/>
      <c r="Q36" s="200"/>
      <c r="R36" s="200"/>
      <c r="S36" s="200"/>
    </row>
    <row r="37" spans="1:36" x14ac:dyDescent="0.25">
      <c r="A37" s="433" t="str">
        <f>A31</f>
        <v>Kriteriefordelt</v>
      </c>
      <c r="B37" s="260"/>
      <c r="C37" s="260"/>
      <c r="D37" s="434">
        <f>'Tabell 1.1 DOK32018'!$B$10*'Kriterier 2018'!D58/100</f>
        <v>55908.225673670589</v>
      </c>
      <c r="E37" s="434">
        <f>'Tabell 1.1 DOK32018'!$B$10*'Kriterier 2018'!E58/100</f>
        <v>51568.28246702574</v>
      </c>
      <c r="F37" s="434">
        <f>'Tabell 1.1 DOK32018'!$B$10*'Kriterier 2018'!F58/100</f>
        <v>39008.151238314182</v>
      </c>
      <c r="G37" s="434">
        <f>'Tabell 1.1 DOK32018'!$B$10*'Kriterier 2018'!G58/100</f>
        <v>28896.46286064887</v>
      </c>
      <c r="H37" s="434">
        <f>'Tabell 1.1 DOK32018'!$B$10*'Kriterier 2018'!H58/100</f>
        <v>39317.31488885828</v>
      </c>
      <c r="I37" s="434">
        <f>'Tabell 1.1 DOK32018'!$B$10*'Kriterier 2018'!I58/100</f>
        <v>32611.950788485068</v>
      </c>
      <c r="J37" s="434">
        <f>'Tabell 1.1 DOK32018'!$B$10*'Kriterier 2018'!J58/100</f>
        <v>52279.740734032166</v>
      </c>
      <c r="K37" s="434">
        <f>'Tabell 1.1 DOK32018'!$B$10*'Kriterier 2018'!K58/100</f>
        <v>53162.97320499277</v>
      </c>
      <c r="L37" s="434">
        <f>'Tabell 1.1 DOK32018'!$B$10*'Kriterier 2018'!L58/100</f>
        <v>41075.516749704962</v>
      </c>
      <c r="M37" s="434">
        <f>'Tabell 1.1 DOK32018'!$B$10*'Kriterier 2018'!M58/100</f>
        <v>35199.941338333629</v>
      </c>
      <c r="N37" s="434">
        <f>'Tabell 1.1 DOK32018'!$B$10*'Kriterier 2018'!N58/100</f>
        <v>45538.286281634908</v>
      </c>
      <c r="O37" s="434">
        <f>'Tabell 1.1 DOK32018'!$B$10*'Kriterier 2018'!O58/100</f>
        <v>63515.596969817423</v>
      </c>
      <c r="P37" s="434">
        <f>'Tabell 1.1 DOK32018'!$B$10*'Kriterier 2018'!P58/100</f>
        <v>58542.414328980929</v>
      </c>
      <c r="Q37" s="434">
        <f>'Tabell 1.1 DOK32018'!$B$10*'Kriterier 2018'!Q58/100</f>
        <v>54871.971284510044</v>
      </c>
      <c r="R37" s="434">
        <f>'Tabell 1.1 DOK32018'!$B$10*'Kriterier 2018'!R58/100</f>
        <v>58228.171190990462</v>
      </c>
      <c r="S37" s="434">
        <f>'Tabell 1.1 DOK32018'!$B$10*'Kriterier 2018'!S58/100</f>
        <v>709725.00000000012</v>
      </c>
    </row>
    <row r="38" spans="1:36" x14ac:dyDescent="0.25">
      <c r="A38" s="433" t="str">
        <f t="shared" ref="A38:A39" si="13">A32</f>
        <v>Særskilte tildelinger</v>
      </c>
      <c r="B38" s="260"/>
      <c r="C38" s="260"/>
      <c r="D38" s="434">
        <f>'Tabell 2.3 DOK32018'!D47</f>
        <v>13419.470656725374</v>
      </c>
      <c r="E38" s="434">
        <f>'Tabell 2.3 DOK32018'!E47</f>
        <v>6320.1222142852894</v>
      </c>
      <c r="F38" s="434">
        <f>'Tabell 2.3 DOK32018'!F47</f>
        <v>2834.9326260886482</v>
      </c>
      <c r="G38" s="434">
        <f>'Tabell 2.3 DOK32018'!G47</f>
        <v>4955.6103963844434</v>
      </c>
      <c r="H38" s="434">
        <f>'Tabell 2.3 DOK32018'!H47</f>
        <v>5101.26464298885</v>
      </c>
      <c r="I38" s="434">
        <f>'Tabell 2.3 DOK32018'!I47</f>
        <v>2551.1576300112993</v>
      </c>
      <c r="J38" s="434">
        <f>'Tabell 2.3 DOK32018'!J47</f>
        <v>3120.269811924155</v>
      </c>
      <c r="K38" s="434">
        <f>'Tabell 2.3 DOK32018'!K47</f>
        <v>5052.2771590548355</v>
      </c>
      <c r="L38" s="434">
        <f>'Tabell 2.3 DOK32018'!L47</f>
        <v>4465.1271448301368</v>
      </c>
      <c r="M38" s="434">
        <f>'Tabell 2.3 DOK32018'!M47</f>
        <v>1847.6276880672992</v>
      </c>
      <c r="N38" s="434">
        <f>'Tabell 2.3 DOK32018'!N47</f>
        <v>7032.1239615170907</v>
      </c>
      <c r="O38" s="434">
        <f>'Tabell 2.3 DOK32018'!O47</f>
        <v>3391.0792526789305</v>
      </c>
      <c r="P38" s="434">
        <f>'Tabell 2.3 DOK32018'!P47</f>
        <v>3367.4001751432384</v>
      </c>
      <c r="Q38" s="434">
        <f>'Tabell 2.3 DOK32018'!Q47</f>
        <v>4069.9796956051732</v>
      </c>
      <c r="R38" s="434">
        <f>'Tabell 2.3 DOK32018'!R47</f>
        <v>6816.5569446952341</v>
      </c>
      <c r="S38" s="434">
        <f>'Tabell 2.3 DOK32018'!S47</f>
        <v>74345</v>
      </c>
    </row>
    <row r="39" spans="1:36" x14ac:dyDescent="0.25">
      <c r="A39" s="433" t="str">
        <f t="shared" si="13"/>
        <v>Kompensasjon for forventet lønns- og prisutvikling</v>
      </c>
      <c r="B39" s="260"/>
      <c r="C39" s="260"/>
      <c r="D39" s="434">
        <f>'Tabell 2.2 DOK3 2018'!D106</f>
        <v>1840.1819473474072</v>
      </c>
      <c r="E39" s="434">
        <f>'Tabell 2.2 DOK3 2018'!E106</f>
        <v>1555.2672443878605</v>
      </c>
      <c r="F39" s="434">
        <f>'Tabell 2.2 DOK3 2018'!F106</f>
        <v>950.72963071147797</v>
      </c>
      <c r="G39" s="434">
        <f>'Tabell 2.2 DOK3 2018'!G106</f>
        <v>968.05408177230811</v>
      </c>
      <c r="H39" s="434">
        <f>'Tabell 2.2 DOK3 2018'!H106</f>
        <v>872.61896961396985</v>
      </c>
      <c r="I39" s="434">
        <f>'Tabell 2.2 DOK3 2018'!I106</f>
        <v>714.48708707441472</v>
      </c>
      <c r="J39" s="434">
        <f>'Tabell 2.2 DOK3 2018'!J106</f>
        <v>1113.4915587596013</v>
      </c>
      <c r="K39" s="434">
        <f>'Tabell 2.2 DOK3 2018'!K106</f>
        <v>1222.5852690701204</v>
      </c>
      <c r="L39" s="434">
        <f>'Tabell 2.2 DOK3 2018'!L106</f>
        <v>1258.3842635276264</v>
      </c>
      <c r="M39" s="434">
        <f>'Tabell 2.2 DOK3 2018'!M106</f>
        <v>1249.0676011648261</v>
      </c>
      <c r="N39" s="434">
        <f>'Tabell 2.2 DOK3 2018'!N106</f>
        <v>1343.9883746127221</v>
      </c>
      <c r="O39" s="434">
        <f>'Tabell 2.2 DOK3 2018'!O106</f>
        <v>1962.6588380087555</v>
      </c>
      <c r="P39" s="434">
        <f>'Tabell 2.2 DOK3 2018'!P106</f>
        <v>1701.1540826067308</v>
      </c>
      <c r="Q39" s="434">
        <f>'Tabell 2.2 DOK3 2018'!Q106</f>
        <v>1200.1687386016033</v>
      </c>
      <c r="R39" s="434">
        <f>'Tabell 2.2 DOK3 2018'!R106</f>
        <v>1603.5586739041523</v>
      </c>
      <c r="S39" s="434">
        <f>'Tabell 2.2 DOK3 2018'!S106</f>
        <v>19556.396361163574</v>
      </c>
    </row>
    <row r="40" spans="1:36" ht="15.75" thickBot="1" x14ac:dyDescent="0.3">
      <c r="A40" s="354" t="str">
        <f>A34</f>
        <v>Bydelsfordelt budsjett</v>
      </c>
      <c r="B40" s="355"/>
      <c r="C40" s="356"/>
      <c r="D40" s="357">
        <f>SUM(D37:D39)</f>
        <v>71167.878277743366</v>
      </c>
      <c r="E40" s="357">
        <f t="shared" ref="E40:S40" si="14">SUM(E37:E39)</f>
        <v>59443.671925698894</v>
      </c>
      <c r="F40" s="357">
        <f t="shared" si="14"/>
        <v>42793.813495114307</v>
      </c>
      <c r="G40" s="357">
        <f t="shared" si="14"/>
        <v>34820.127338805622</v>
      </c>
      <c r="H40" s="357">
        <f t="shared" si="14"/>
        <v>45291.198501461098</v>
      </c>
      <c r="I40" s="357">
        <f t="shared" si="14"/>
        <v>35877.595505570782</v>
      </c>
      <c r="J40" s="357">
        <f t="shared" si="14"/>
        <v>56513.502104715924</v>
      </c>
      <c r="K40" s="357">
        <f t="shared" si="14"/>
        <v>59437.835633117727</v>
      </c>
      <c r="L40" s="357">
        <f t="shared" si="14"/>
        <v>46799.02815806272</v>
      </c>
      <c r="M40" s="357">
        <f t="shared" si="14"/>
        <v>38296.636627565749</v>
      </c>
      <c r="N40" s="357">
        <f t="shared" si="14"/>
        <v>53914.398617764724</v>
      </c>
      <c r="O40" s="357">
        <f t="shared" si="14"/>
        <v>68869.335060505109</v>
      </c>
      <c r="P40" s="357">
        <f t="shared" si="14"/>
        <v>63610.968586730894</v>
      </c>
      <c r="Q40" s="357">
        <f t="shared" si="14"/>
        <v>60142.119718716822</v>
      </c>
      <c r="R40" s="357">
        <f t="shared" si="14"/>
        <v>66648.286809589845</v>
      </c>
      <c r="S40" s="357">
        <f t="shared" si="14"/>
        <v>803626.3963611637</v>
      </c>
      <c r="U40" s="269"/>
      <c r="V40" s="269"/>
      <c r="W40" s="269"/>
      <c r="X40" s="269"/>
      <c r="Y40" s="269"/>
      <c r="Z40" s="269"/>
      <c r="AA40" s="269"/>
      <c r="AB40" s="269"/>
      <c r="AC40" s="269"/>
      <c r="AD40" s="269"/>
      <c r="AE40" s="269"/>
      <c r="AF40" s="269"/>
      <c r="AG40" s="269"/>
      <c r="AH40" s="269"/>
      <c r="AI40" s="269"/>
      <c r="AJ40" s="269"/>
    </row>
    <row r="41" spans="1:36" ht="15.75" thickBot="1" x14ac:dyDescent="0.3">
      <c r="A41" s="31"/>
      <c r="B41" s="31"/>
      <c r="C41" s="31"/>
      <c r="D41" s="31"/>
      <c r="E41" s="31"/>
      <c r="F41" s="31"/>
      <c r="G41" s="31"/>
      <c r="H41" s="31"/>
      <c r="I41" s="31"/>
      <c r="J41" s="31"/>
      <c r="K41" s="31"/>
      <c r="L41" s="31"/>
      <c r="M41" s="31"/>
      <c r="N41" s="31"/>
      <c r="O41" s="31"/>
      <c r="P41" s="31"/>
      <c r="Q41" s="31"/>
      <c r="R41" s="31"/>
      <c r="S41" s="31"/>
    </row>
    <row r="42" spans="1:36" x14ac:dyDescent="0.25">
      <c r="A42" s="226" t="s">
        <v>3</v>
      </c>
      <c r="B42" s="244"/>
      <c r="C42" s="244"/>
      <c r="D42" s="107"/>
      <c r="E42" s="107"/>
      <c r="F42" s="107"/>
      <c r="G42" s="107"/>
      <c r="H42" s="107"/>
      <c r="I42" s="107"/>
      <c r="J42" s="107"/>
      <c r="K42" s="107"/>
      <c r="L42" s="107"/>
      <c r="M42" s="107"/>
      <c r="N42" s="107"/>
      <c r="O42" s="107"/>
      <c r="P42" s="107"/>
      <c r="Q42" s="107"/>
      <c r="R42" s="107"/>
      <c r="S42" s="107"/>
    </row>
    <row r="43" spans="1:36" x14ac:dyDescent="0.25">
      <c r="A43" s="433" t="str">
        <f>A37</f>
        <v>Kriteriefordelt</v>
      </c>
      <c r="B43" s="260"/>
      <c r="C43" s="260"/>
      <c r="D43" s="434">
        <f>'Tabell 1.1 DOK32018'!$B$11*'Kriterier 2018'!D95/100</f>
        <v>552180.22493385756</v>
      </c>
      <c r="E43" s="434">
        <f>'Tabell 1.1 DOK32018'!$B$11*'Kriterier 2018'!E95/100</f>
        <v>512149.92111018888</v>
      </c>
      <c r="F43" s="434">
        <f>'Tabell 1.1 DOK32018'!$B$11*'Kriterier 2018'!F95/100</f>
        <v>472552.79550010158</v>
      </c>
      <c r="G43" s="434">
        <f>'Tabell 1.1 DOK32018'!$B$11*'Kriterier 2018'!G95/100</f>
        <v>336001.84796856099</v>
      </c>
      <c r="H43" s="434">
        <f>'Tabell 1.1 DOK32018'!$B$11*'Kriterier 2018'!H95/100</f>
        <v>678052.29618481267</v>
      </c>
      <c r="I43" s="434">
        <f>'Tabell 1.1 DOK32018'!$B$11*'Kriterier 2018'!I95/100</f>
        <v>514448.07400750031</v>
      </c>
      <c r="J43" s="434">
        <f>'Tabell 1.1 DOK32018'!$B$11*'Kriterier 2018'!J95/100</f>
        <v>697910.8032379864</v>
      </c>
      <c r="K43" s="434">
        <f>'Tabell 1.1 DOK32018'!$B$11*'Kriterier 2018'!K95/100</f>
        <v>671142.80156023637</v>
      </c>
      <c r="L43" s="434">
        <f>'Tabell 1.1 DOK32018'!$B$11*'Kriterier 2018'!L95/100</f>
        <v>474335.95350554801</v>
      </c>
      <c r="M43" s="434">
        <f>'Tabell 1.1 DOK32018'!$B$11*'Kriterier 2018'!M95/100</f>
        <v>530982.18526085687</v>
      </c>
      <c r="N43" s="434">
        <f>'Tabell 1.1 DOK32018'!$B$11*'Kriterier 2018'!N95/100</f>
        <v>573096.4650380041</v>
      </c>
      <c r="O43" s="434">
        <f>'Tabell 1.1 DOK32018'!$B$11*'Kriterier 2018'!O95/100</f>
        <v>858335.19491832133</v>
      </c>
      <c r="P43" s="434">
        <f>'Tabell 1.1 DOK32018'!$B$11*'Kriterier 2018'!P95/100</f>
        <v>930663.24477307568</v>
      </c>
      <c r="Q43" s="434">
        <f>'Tabell 1.1 DOK32018'!$B$11*'Kriterier 2018'!Q95/100</f>
        <v>816975.21584816708</v>
      </c>
      <c r="R43" s="434">
        <f>'Tabell 1.1 DOK32018'!$B$11*'Kriterier 2018'!R95/100</f>
        <v>540051.97615278151</v>
      </c>
      <c r="S43" s="434">
        <f>'Tabell 1.1 DOK32018'!$B$11*'Kriterier 2018'!S95/100</f>
        <v>9158878.9999999981</v>
      </c>
    </row>
    <row r="44" spans="1:36" x14ac:dyDescent="0.25">
      <c r="A44" s="433" t="str">
        <f t="shared" ref="A44:A45" si="15">A38</f>
        <v>Særskilte tildelinger</v>
      </c>
      <c r="B44" s="260"/>
      <c r="C44" s="260"/>
      <c r="D44" s="434">
        <f>'Tabell 2.3 DOK32018'!D62</f>
        <v>24227.742118567188</v>
      </c>
      <c r="E44" s="434">
        <f>'Tabell 2.3 DOK32018'!E62</f>
        <v>34230.583023717882</v>
      </c>
      <c r="F44" s="434">
        <f>'Tabell 2.3 DOK32018'!F62</f>
        <v>14359.513472174727</v>
      </c>
      <c r="G44" s="434">
        <f>'Tabell 2.3 DOK32018'!G62</f>
        <v>13803.758732472023</v>
      </c>
      <c r="H44" s="434">
        <f>'Tabell 2.3 DOK32018'!H62</f>
        <v>16670.789983146828</v>
      </c>
      <c r="I44" s="434">
        <f>'Tabell 2.3 DOK32018'!I62</f>
        <v>8946.3096210073945</v>
      </c>
      <c r="J44" s="434">
        <f>'Tabell 2.3 DOK32018'!J62</f>
        <v>15233.882542350388</v>
      </c>
      <c r="K44" s="434">
        <f>'Tabell 2.3 DOK32018'!K62</f>
        <v>15210.732023567765</v>
      </c>
      <c r="L44" s="434">
        <f>'Tabell 2.3 DOK32018'!L62</f>
        <v>14012.318818002559</v>
      </c>
      <c r="M44" s="434">
        <f>'Tabell 2.3 DOK32018'!M62</f>
        <v>16461.45024928197</v>
      </c>
      <c r="N44" s="434">
        <f>'Tabell 2.3 DOK32018'!N62</f>
        <v>18376.526531882642</v>
      </c>
      <c r="O44" s="434">
        <f>'Tabell 2.3 DOK32018'!O62</f>
        <v>31425.197039984865</v>
      </c>
      <c r="P44" s="434">
        <f>'Tabell 2.3 DOK32018'!P62</f>
        <v>30430.767513402086</v>
      </c>
      <c r="Q44" s="434">
        <f>'Tabell 2.3 DOK32018'!Q62</f>
        <v>20604.862717241045</v>
      </c>
      <c r="R44" s="434">
        <f>'Tabell 2.3 DOK32018'!R62</f>
        <v>16728.709122300657</v>
      </c>
      <c r="S44" s="434">
        <f>'Tabell 2.3 DOK32018'!S62</f>
        <v>290723.14350910002</v>
      </c>
    </row>
    <row r="45" spans="1:36" x14ac:dyDescent="0.25">
      <c r="A45" s="433" t="str">
        <f t="shared" si="15"/>
        <v>Kompensasjon for forventet lønns- og prisutvikling</v>
      </c>
      <c r="B45" s="260"/>
      <c r="C45" s="260"/>
      <c r="D45" s="434">
        <f>'Tabell 2.2 DOK3 2018'!D124</f>
        <v>20466.009207942832</v>
      </c>
      <c r="E45" s="434">
        <f>'Tabell 2.2 DOK3 2018'!E124</f>
        <v>14609.54829750735</v>
      </c>
      <c r="F45" s="434">
        <f>'Tabell 2.2 DOK3 2018'!F124</f>
        <v>16292.987595863795</v>
      </c>
      <c r="G45" s="434">
        <f>'Tabell 2.2 DOK3 2018'!G124</f>
        <v>10858.683963222669</v>
      </c>
      <c r="H45" s="434">
        <f>'Tabell 2.2 DOK3 2018'!H124</f>
        <v>26445.046704213062</v>
      </c>
      <c r="I45" s="434">
        <f>'Tabell 2.2 DOK3 2018'!I124</f>
        <v>19029.397158703949</v>
      </c>
      <c r="J45" s="434">
        <f>'Tabell 2.2 DOK3 2018'!J124</f>
        <v>25917.778494923994</v>
      </c>
      <c r="K45" s="434">
        <f>'Tabell 2.2 DOK3 2018'!K124</f>
        <v>26660.542544174634</v>
      </c>
      <c r="L45" s="434">
        <f>'Tabell 2.2 DOK3 2018'!L124</f>
        <v>14178.335660696379</v>
      </c>
      <c r="M45" s="434">
        <f>'Tabell 2.2 DOK3 2018'!M124</f>
        <v>17538.890465824734</v>
      </c>
      <c r="N45" s="434">
        <f>'Tabell 2.2 DOK3 2018'!N124</f>
        <v>18820.48249131643</v>
      </c>
      <c r="O45" s="434">
        <f>'Tabell 2.2 DOK3 2018'!O124</f>
        <v>28136.366648540192</v>
      </c>
      <c r="P45" s="434">
        <f>'Tabell 2.2 DOK3 2018'!P124</f>
        <v>29086.664174149231</v>
      </c>
      <c r="Q45" s="434">
        <f>'Tabell 2.2 DOK3 2018'!Q124</f>
        <v>34770.872349111276</v>
      </c>
      <c r="R45" s="434">
        <f>'Tabell 2.2 DOK3 2018'!R124</f>
        <v>18089.954975155531</v>
      </c>
      <c r="S45" s="434">
        <f>'Tabell 2.2 DOK3 2018'!S124</f>
        <v>320901.56073134602</v>
      </c>
    </row>
    <row r="46" spans="1:36" ht="15.75" thickBot="1" x14ac:dyDescent="0.3">
      <c r="A46" s="435" t="str">
        <f>A40</f>
        <v>Bydelsfordelt budsjett</v>
      </c>
      <c r="B46" s="358"/>
      <c r="C46" s="358"/>
      <c r="D46" s="359">
        <f>SUM(D43:D45)</f>
        <v>596873.97626036766</v>
      </c>
      <c r="E46" s="359">
        <f t="shared" ref="E46:S46" si="16">SUM(E43:E45)</f>
        <v>560990.05243141414</v>
      </c>
      <c r="F46" s="359">
        <f t="shared" si="16"/>
        <v>503205.2965681401</v>
      </c>
      <c r="G46" s="359">
        <f t="shared" si="16"/>
        <v>360664.29066425568</v>
      </c>
      <c r="H46" s="359">
        <f t="shared" si="16"/>
        <v>721168.13287217251</v>
      </c>
      <c r="I46" s="359">
        <f t="shared" si="16"/>
        <v>542423.78078721173</v>
      </c>
      <c r="J46" s="359">
        <f t="shared" si="16"/>
        <v>739062.46427526081</v>
      </c>
      <c r="K46" s="359">
        <f t="shared" si="16"/>
        <v>713014.07612797874</v>
      </c>
      <c r="L46" s="359">
        <f t="shared" si="16"/>
        <v>502526.60798424692</v>
      </c>
      <c r="M46" s="359">
        <f t="shared" si="16"/>
        <v>564982.52597596357</v>
      </c>
      <c r="N46" s="359">
        <f t="shared" si="16"/>
        <v>610293.47406120307</v>
      </c>
      <c r="O46" s="359">
        <f t="shared" si="16"/>
        <v>917896.75860684644</v>
      </c>
      <c r="P46" s="359">
        <f t="shared" si="16"/>
        <v>990180.676460627</v>
      </c>
      <c r="Q46" s="359">
        <f t="shared" si="16"/>
        <v>872350.95091451937</v>
      </c>
      <c r="R46" s="359">
        <f t="shared" si="16"/>
        <v>574870.64025023766</v>
      </c>
      <c r="S46" s="359">
        <f t="shared" si="16"/>
        <v>9770503.7042404432</v>
      </c>
      <c r="U46" s="269"/>
      <c r="V46" s="269"/>
      <c r="W46" s="269"/>
      <c r="X46" s="269"/>
      <c r="Y46" s="269"/>
      <c r="Z46" s="269"/>
      <c r="AA46" s="269"/>
      <c r="AB46" s="269"/>
      <c r="AC46" s="269"/>
      <c r="AD46" s="269"/>
      <c r="AE46" s="269"/>
      <c r="AF46" s="269"/>
      <c r="AG46" s="269"/>
      <c r="AH46" s="269"/>
      <c r="AI46" s="269"/>
      <c r="AJ46" s="269"/>
    </row>
    <row r="47" spans="1:36" ht="15.75" thickBot="1" x14ac:dyDescent="0.3">
      <c r="A47" s="31"/>
      <c r="B47" s="31"/>
      <c r="C47" s="31"/>
      <c r="D47" s="31"/>
      <c r="E47" s="31"/>
      <c r="F47" s="31"/>
      <c r="G47" s="31"/>
      <c r="H47" s="31"/>
      <c r="I47" s="31"/>
      <c r="J47" s="31"/>
      <c r="K47" s="31"/>
      <c r="L47" s="31"/>
      <c r="M47" s="31"/>
      <c r="N47" s="31"/>
      <c r="O47" s="31"/>
      <c r="P47" s="31"/>
      <c r="Q47" s="31"/>
      <c r="R47" s="31"/>
      <c r="S47" s="31"/>
    </row>
    <row r="48" spans="1:36" x14ac:dyDescent="0.25">
      <c r="A48" s="245" t="s">
        <v>122</v>
      </c>
      <c r="B48" s="245"/>
      <c r="C48" s="245"/>
      <c r="D48" s="109"/>
      <c r="E48" s="109"/>
      <c r="F48" s="109"/>
      <c r="G48" s="109"/>
      <c r="H48" s="109"/>
      <c r="I48" s="109"/>
      <c r="J48" s="109"/>
      <c r="K48" s="109"/>
      <c r="L48" s="109"/>
      <c r="M48" s="109"/>
      <c r="N48" s="109"/>
      <c r="O48" s="109"/>
      <c r="P48" s="109"/>
      <c r="Q48" s="109"/>
      <c r="R48" s="109"/>
      <c r="S48" s="109"/>
    </row>
    <row r="49" spans="1:19" x14ac:dyDescent="0.25">
      <c r="A49" s="433" t="str">
        <f>A43</f>
        <v>Kriteriefordelt</v>
      </c>
      <c r="B49" s="260"/>
      <c r="C49" s="260"/>
      <c r="D49" s="434">
        <f>'Tabell 1.1 DOK32018'!$B$12*'Kriterier 2018'!D107/100</f>
        <v>124203.36578545923</v>
      </c>
      <c r="E49" s="434">
        <f>'Tabell 1.1 DOK32018'!$B$12*'Kriterier 2018'!E107/100</f>
        <v>102720.20952655967</v>
      </c>
      <c r="F49" s="434">
        <f>'Tabell 1.1 DOK32018'!$B$12*'Kriterier 2018'!F107/100</f>
        <v>64509.161851854558</v>
      </c>
      <c r="G49" s="434">
        <f>'Tabell 1.1 DOK32018'!$B$12*'Kriterier 2018'!G107/100</f>
        <v>54021.426797112879</v>
      </c>
      <c r="H49" s="434">
        <f>'Tabell 1.1 DOK32018'!$B$12*'Kriterier 2018'!H107/100</f>
        <v>62335.794128852067</v>
      </c>
      <c r="I49" s="434">
        <f>'Tabell 1.1 DOK32018'!$B$12*'Kriterier 2018'!I107/100</f>
        <v>22477.10179657616</v>
      </c>
      <c r="J49" s="434">
        <f>'Tabell 1.1 DOK32018'!$B$12*'Kriterier 2018'!J107/100</f>
        <v>31566.956723938831</v>
      </c>
      <c r="K49" s="434">
        <f>'Tabell 1.1 DOK32018'!$B$12*'Kriterier 2018'!K107/100</f>
        <v>37107.825992491482</v>
      </c>
      <c r="L49" s="434">
        <f>'Tabell 1.1 DOK32018'!$B$12*'Kriterier 2018'!L107/100</f>
        <v>63644.999016780384</v>
      </c>
      <c r="M49" s="434">
        <f>'Tabell 1.1 DOK32018'!$B$12*'Kriterier 2018'!M107/100</f>
        <v>62923.073357706497</v>
      </c>
      <c r="N49" s="434">
        <f>'Tabell 1.1 DOK32018'!$B$12*'Kriterier 2018'!N107/100</f>
        <v>81132.637147458925</v>
      </c>
      <c r="O49" s="434">
        <f>'Tabell 1.1 DOK32018'!$B$12*'Kriterier 2018'!O107/100</f>
        <v>111332.76310174711</v>
      </c>
      <c r="P49" s="434">
        <f>'Tabell 1.1 DOK32018'!$B$12*'Kriterier 2018'!P107/100</f>
        <v>56502.538919859668</v>
      </c>
      <c r="Q49" s="434">
        <f>'Tabell 1.1 DOK32018'!$B$12*'Kriterier 2018'!Q107/100</f>
        <v>40035.707771851798</v>
      </c>
      <c r="R49" s="434">
        <f>'Tabell 1.1 DOK32018'!$B$12*'Kriterier 2018'!R107/100</f>
        <v>92938.438081750704</v>
      </c>
      <c r="S49" s="434">
        <f>'Tabell 1.1 DOK32018'!$B$12*'Kriterier 2018'!S107/100</f>
        <v>1007452</v>
      </c>
    </row>
    <row r="50" spans="1:19" x14ac:dyDescent="0.25">
      <c r="A50" s="433" t="str">
        <f t="shared" ref="A50:A51" si="17">A44</f>
        <v>Særskilte tildelinger</v>
      </c>
      <c r="B50" s="260"/>
      <c r="C50" s="260"/>
      <c r="D50" s="437">
        <f>'Tabell 2.3 DOK32018'!D71</f>
        <v>16643.427558868309</v>
      </c>
      <c r="E50" s="437">
        <f>'Tabell 2.3 DOK32018'!E71</f>
        <v>17364.654083852685</v>
      </c>
      <c r="F50" s="437">
        <f>'Tabell 2.3 DOK32018'!F71</f>
        <v>8644.3193819659555</v>
      </c>
      <c r="G50" s="437">
        <f>'Tabell 2.3 DOK32018'!G71</f>
        <v>7238.9479772835211</v>
      </c>
      <c r="H50" s="437">
        <f>'Tabell 2.3 DOK32018'!H71</f>
        <v>8353.0850178420696</v>
      </c>
      <c r="I50" s="437">
        <f>'Tabell 2.3 DOK32018'!I71</f>
        <v>3511.9635898660999</v>
      </c>
      <c r="J50" s="437">
        <f>'Tabell 2.3 DOK32018'!J71</f>
        <v>4230.0170705222108</v>
      </c>
      <c r="K50" s="437">
        <f>'Tabell 2.3 DOK32018'!K71</f>
        <v>4972.5014283423434</v>
      </c>
      <c r="L50" s="437">
        <f>'Tabell 2.3 DOK32018'!L71</f>
        <v>8528.5203337383336</v>
      </c>
      <c r="M50" s="437">
        <f>'Tabell 2.3 DOK32018'!M71</f>
        <v>8431.7812692717653</v>
      </c>
      <c r="N50" s="437">
        <f>'Tabell 2.3 DOK32018'!N71</f>
        <v>10871.888700312229</v>
      </c>
      <c r="O50" s="437">
        <f>'Tabell 2.3 DOK32018'!O71</f>
        <v>14918.748504877512</v>
      </c>
      <c r="P50" s="437">
        <f>'Tabell 2.3 DOK32018'!P71</f>
        <v>7571.4205284033924</v>
      </c>
      <c r="Q50" s="437">
        <f>'Tabell 2.3 DOK32018'!Q71</f>
        <v>5364.8417484902438</v>
      </c>
      <c r="R50" s="437">
        <f>'Tabell 2.3 DOK32018'!R71</f>
        <v>12453.882806363328</v>
      </c>
      <c r="S50" s="437">
        <f>'Tabell 2.3 DOK32018'!S71</f>
        <v>139100</v>
      </c>
    </row>
    <row r="51" spans="1:19" x14ac:dyDescent="0.25">
      <c r="A51" s="433" t="str">
        <f t="shared" si="17"/>
        <v>Kompensasjon for forventet lønns- og prisutvikling</v>
      </c>
      <c r="B51" s="260"/>
      <c r="C51" s="260"/>
      <c r="D51" s="434">
        <f>'Tabell 2.2 DOK3 2018'!D142</f>
        <v>5470.986411778953</v>
      </c>
      <c r="E51" s="434">
        <f>'Tabell 2.2 DOK3 2018'!E142</f>
        <v>6733.8669616128536</v>
      </c>
      <c r="F51" s="434">
        <f>'Tabell 2.2 DOK3 2018'!F142</f>
        <v>4208.4153564077815</v>
      </c>
      <c r="G51" s="434">
        <f>'Tabell 2.2 DOK3 2018'!G142</f>
        <v>2216.317408142153</v>
      </c>
      <c r="H51" s="434">
        <f>'Tabell 2.2 DOK3 2018'!H142</f>
        <v>2185.1348753794432</v>
      </c>
      <c r="I51" s="434">
        <f>'Tabell 2.2 DOK3 2018'!I142</f>
        <v>548.59670284894344</v>
      </c>
      <c r="J51" s="434">
        <f>'Tabell 2.2 DOK3 2018'!J142</f>
        <v>849.85386840656668</v>
      </c>
      <c r="K51" s="434">
        <f>'Tabell 2.2 DOK3 2018'!K142</f>
        <v>2032.0882314035789</v>
      </c>
      <c r="L51" s="434">
        <f>'Tabell 2.2 DOK3 2018'!L142</f>
        <v>5200.2949087443021</v>
      </c>
      <c r="M51" s="434">
        <f>'Tabell 2.2 DOK3 2018'!M142</f>
        <v>3377.8716519466552</v>
      </c>
      <c r="N51" s="434">
        <f>'Tabell 2.2 DOK3 2018'!N142</f>
        <v>3751.8393011507642</v>
      </c>
      <c r="O51" s="434">
        <f>'Tabell 2.2 DOK3 2018'!O142</f>
        <v>3224.8974244871424</v>
      </c>
      <c r="P51" s="434">
        <f>'Tabell 2.2 DOK3 2018'!P142</f>
        <v>2926.4212656870836</v>
      </c>
      <c r="Q51" s="434">
        <f>'Tabell 2.2 DOK3 2018'!Q142</f>
        <v>1321.7901641442236</v>
      </c>
      <c r="R51" s="434">
        <f>'Tabell 2.2 DOK3 2018'!R142</f>
        <v>4604.7060946498777</v>
      </c>
      <c r="S51" s="434">
        <f>'Tabell 2.2 DOK3 2018'!S142</f>
        <v>48653.080626790317</v>
      </c>
    </row>
    <row r="52" spans="1:19" ht="15.75" thickBot="1" x14ac:dyDescent="0.3">
      <c r="A52" s="436" t="str">
        <f>A46</f>
        <v>Bydelsfordelt budsjett</v>
      </c>
      <c r="B52" s="360"/>
      <c r="C52" s="360"/>
      <c r="D52" s="361">
        <f>SUM(D49:D51)</f>
        <v>146317.77975610649</v>
      </c>
      <c r="E52" s="361">
        <f t="shared" ref="E52:S52" si="18">SUM(E49:E51)</f>
        <v>126818.7305720252</v>
      </c>
      <c r="F52" s="361">
        <f t="shared" si="18"/>
        <v>77361.896590228294</v>
      </c>
      <c r="G52" s="361">
        <f t="shared" si="18"/>
        <v>63476.692182538551</v>
      </c>
      <c r="H52" s="361">
        <f t="shared" si="18"/>
        <v>72874.014022073578</v>
      </c>
      <c r="I52" s="361">
        <f t="shared" si="18"/>
        <v>26537.662089291203</v>
      </c>
      <c r="J52" s="361">
        <f t="shared" si="18"/>
        <v>36646.827662867603</v>
      </c>
      <c r="K52" s="361">
        <f t="shared" si="18"/>
        <v>44112.415652237403</v>
      </c>
      <c r="L52" s="361">
        <f t="shared" si="18"/>
        <v>77373.814259263017</v>
      </c>
      <c r="M52" s="361">
        <f t="shared" si="18"/>
        <v>74732.726278924922</v>
      </c>
      <c r="N52" s="361">
        <f t="shared" si="18"/>
        <v>95756.365148921905</v>
      </c>
      <c r="O52" s="361">
        <f t="shared" si="18"/>
        <v>129476.40903111178</v>
      </c>
      <c r="P52" s="361">
        <f t="shared" si="18"/>
        <v>67000.380713950144</v>
      </c>
      <c r="Q52" s="361">
        <f t="shared" si="18"/>
        <v>46722.339684486265</v>
      </c>
      <c r="R52" s="361">
        <f t="shared" si="18"/>
        <v>109997.02698276391</v>
      </c>
      <c r="S52" s="361">
        <f t="shared" si="18"/>
        <v>1195205.0806267904</v>
      </c>
    </row>
    <row r="53" spans="1:19" ht="15.75" thickBot="1" x14ac:dyDescent="0.3">
      <c r="A53" s="31"/>
      <c r="B53" s="31"/>
      <c r="C53" s="31"/>
      <c r="D53" s="31"/>
      <c r="E53" s="31"/>
      <c r="F53" s="31"/>
      <c r="G53" s="31"/>
      <c r="H53" s="31"/>
      <c r="I53" s="31"/>
      <c r="J53" s="31"/>
      <c r="K53" s="31"/>
      <c r="L53" s="31"/>
      <c r="M53" s="31"/>
      <c r="N53" s="31"/>
      <c r="O53" s="31"/>
      <c r="P53" s="31"/>
      <c r="Q53" s="31"/>
      <c r="R53" s="31"/>
      <c r="S53" s="31"/>
    </row>
    <row r="54" spans="1:19" x14ac:dyDescent="0.25">
      <c r="A54" s="245" t="s">
        <v>125</v>
      </c>
      <c r="B54" s="245"/>
      <c r="C54" s="245"/>
      <c r="D54" s="109"/>
      <c r="E54" s="109"/>
      <c r="F54" s="109"/>
      <c r="G54" s="109"/>
      <c r="H54" s="109"/>
      <c r="I54" s="109"/>
      <c r="J54" s="109"/>
      <c r="K54" s="109"/>
      <c r="L54" s="109"/>
      <c r="M54" s="109"/>
      <c r="N54" s="109"/>
      <c r="O54" s="109"/>
      <c r="P54" s="109"/>
      <c r="Q54" s="109"/>
      <c r="R54" s="109"/>
      <c r="S54" s="109"/>
    </row>
    <row r="55" spans="1:19" x14ac:dyDescent="0.25">
      <c r="A55" s="433" t="str">
        <f>A49</f>
        <v>Kriteriefordelt</v>
      </c>
      <c r="B55" s="260"/>
      <c r="C55" s="260"/>
      <c r="D55" s="434">
        <f>'Tabell 1.1 DOK32018'!$B$13*'Kriterier 2018'!D122/100</f>
        <v>61421.698668523692</v>
      </c>
      <c r="E55" s="434">
        <f>'Tabell 1.1 DOK32018'!$B$13*'Kriterier 2018'!E122/100</f>
        <v>51294.451728965352</v>
      </c>
      <c r="F55" s="434">
        <f>'Tabell 1.1 DOK32018'!$B$13*'Kriterier 2018'!F122/100</f>
        <v>33466.301719689356</v>
      </c>
      <c r="G55" s="434">
        <f>'Tabell 1.1 DOK32018'!$B$13*'Kriterier 2018'!G122/100</f>
        <v>28266.069588773717</v>
      </c>
      <c r="H55" s="434">
        <f>'Tabell 1.1 DOK32018'!$B$13*'Kriterier 2018'!H122/100</f>
        <v>27816.853732723597</v>
      </c>
      <c r="I55" s="434">
        <f>'Tabell 1.1 DOK32018'!$B$13*'Kriterier 2018'!I122/100</f>
        <v>6321.4309647027585</v>
      </c>
      <c r="J55" s="434">
        <f>'Tabell 1.1 DOK32018'!$B$13*'Kriterier 2018'!J122/100</f>
        <v>9634.8023740359913</v>
      </c>
      <c r="K55" s="434">
        <f>'Tabell 1.1 DOK32018'!$B$13*'Kriterier 2018'!K122/100</f>
        <v>12432.746871346968</v>
      </c>
      <c r="L55" s="434">
        <f>'Tabell 1.1 DOK32018'!$B$13*'Kriterier 2018'!L122/100</f>
        <v>26462.179710765024</v>
      </c>
      <c r="M55" s="434">
        <f>'Tabell 1.1 DOK32018'!$B$13*'Kriterier 2018'!M122/100</f>
        <v>24946.69585215129</v>
      </c>
      <c r="N55" s="434">
        <f>'Tabell 1.1 DOK32018'!$B$13*'Kriterier 2018'!N122/100</f>
        <v>32258.181181368767</v>
      </c>
      <c r="O55" s="434">
        <f>'Tabell 1.1 DOK32018'!$B$13*'Kriterier 2018'!O122/100</f>
        <v>45049.195354775104</v>
      </c>
      <c r="P55" s="434">
        <f>'Tabell 1.1 DOK32018'!$B$13*'Kriterier 2018'!P122/100</f>
        <v>22332.858259478882</v>
      </c>
      <c r="Q55" s="434">
        <f>'Tabell 1.1 DOK32018'!$B$13*'Kriterier 2018'!Q122/100</f>
        <v>13613.441177354056</v>
      </c>
      <c r="R55" s="434">
        <f>'Tabell 1.1 DOK32018'!$B$13*'Kriterier 2018'!R122/100</f>
        <v>38893.09281534543</v>
      </c>
      <c r="S55" s="434">
        <f>'Tabell 1.1 DOK32018'!$B$13*'Kriterier 2018'!S122/100</f>
        <v>434209.99999999994</v>
      </c>
    </row>
    <row r="56" spans="1:19" x14ac:dyDescent="0.25">
      <c r="A56" s="433" t="str">
        <f t="shared" ref="A56:A57" si="19">A50</f>
        <v>Særskilte tildelinger</v>
      </c>
      <c r="B56" s="260"/>
      <c r="C56" s="260"/>
      <c r="D56" s="434">
        <f>'Tabell 2.3 DOK32018'!D75</f>
        <v>0</v>
      </c>
      <c r="E56" s="434">
        <f>'Tabell 2.3 DOK32018'!E75</f>
        <v>0</v>
      </c>
      <c r="F56" s="434">
        <f>'Tabell 2.3 DOK32018'!F75</f>
        <v>0</v>
      </c>
      <c r="G56" s="434">
        <f>'Tabell 2.3 DOK32018'!G75</f>
        <v>0</v>
      </c>
      <c r="H56" s="434">
        <f>'Tabell 2.3 DOK32018'!H75</f>
        <v>0</v>
      </c>
      <c r="I56" s="434">
        <f>'Tabell 2.3 DOK32018'!I75</f>
        <v>0</v>
      </c>
      <c r="J56" s="434">
        <f>'Tabell 2.3 DOK32018'!J75</f>
        <v>0</v>
      </c>
      <c r="K56" s="434">
        <f>'Tabell 2.3 DOK32018'!K75</f>
        <v>0</v>
      </c>
      <c r="L56" s="434">
        <f>'Tabell 2.3 DOK32018'!L75</f>
        <v>0</v>
      </c>
      <c r="M56" s="434">
        <f>'Tabell 2.3 DOK32018'!M75</f>
        <v>0</v>
      </c>
      <c r="N56" s="434">
        <f>'Tabell 2.3 DOK32018'!N75</f>
        <v>0</v>
      </c>
      <c r="O56" s="434">
        <f>'Tabell 2.3 DOK32018'!O75</f>
        <v>0</v>
      </c>
      <c r="P56" s="434">
        <f>'Tabell 2.3 DOK32018'!P75</f>
        <v>0</v>
      </c>
      <c r="Q56" s="434">
        <f>'Tabell 2.3 DOK32018'!Q75</f>
        <v>0</v>
      </c>
      <c r="R56" s="434">
        <f>'Tabell 2.3 DOK32018'!R75</f>
        <v>0</v>
      </c>
      <c r="S56" s="434">
        <f>'Tabell 2.3 DOK32018'!S75</f>
        <v>0</v>
      </c>
    </row>
    <row r="57" spans="1:19" x14ac:dyDescent="0.25">
      <c r="A57" s="433" t="str">
        <f t="shared" si="19"/>
        <v>Kompensasjon for forventet lønns- og prisutvikling</v>
      </c>
      <c r="B57" s="260"/>
      <c r="C57" s="260"/>
      <c r="D57" s="434">
        <f>'Tabell 2.2 DOK3 2018'!D160</f>
        <v>1181.9583401736318</v>
      </c>
      <c r="E57" s="434">
        <f>'Tabell 2.2 DOK3 2018'!E160</f>
        <v>987.07633197962787</v>
      </c>
      <c r="F57" s="434">
        <f>'Tabell 2.2 DOK3 2018'!F160</f>
        <v>644.00326415304482</v>
      </c>
      <c r="G57" s="434">
        <f>'Tabell 2.2 DOK3 2018'!G160</f>
        <v>543.93345378935885</v>
      </c>
      <c r="H57" s="434">
        <f>'Tabell 2.2 DOK3 2018'!H160</f>
        <v>535.28904246393961</v>
      </c>
      <c r="I57" s="434">
        <f>'Tabell 2.2 DOK3 2018'!I160</f>
        <v>121.6454154237063</v>
      </c>
      <c r="J57" s="434">
        <f>'Tabell 2.2 DOK3 2018'!J160</f>
        <v>185.40573231903204</v>
      </c>
      <c r="K57" s="434">
        <f>'Tabell 2.2 DOK3 2018'!K160</f>
        <v>239.24751634045586</v>
      </c>
      <c r="L57" s="434">
        <f>'Tabell 2.2 DOK3 2018'!L160</f>
        <v>509.22059608130917</v>
      </c>
      <c r="M57" s="434">
        <f>'Tabell 2.2 DOK3 2018'!M160</f>
        <v>480.05763209762227</v>
      </c>
      <c r="N57" s="434">
        <f>'Tabell 2.2 DOK3 2018'!N160</f>
        <v>620.75499559067043</v>
      </c>
      <c r="O57" s="434">
        <f>'Tabell 2.2 DOK3 2018'!O160</f>
        <v>866.8967697400135</v>
      </c>
      <c r="P57" s="434">
        <f>'Tabell 2.2 DOK3 2018'!P160</f>
        <v>429.75867896720769</v>
      </c>
      <c r="Q57" s="434">
        <f>'Tabell 2.2 DOK3 2018'!Q160</f>
        <v>261.96801271929917</v>
      </c>
      <c r="R57" s="434">
        <f>'Tabell 2.2 DOK3 2018'!R160</f>
        <v>748.43282463307366</v>
      </c>
      <c r="S57" s="434">
        <f>'Tabell 2.2 DOK3 2018'!S160</f>
        <v>8355.6486064719938</v>
      </c>
    </row>
    <row r="58" spans="1:19" ht="15.75" thickBot="1" x14ac:dyDescent="0.3">
      <c r="A58" s="436" t="str">
        <f>A52</f>
        <v>Bydelsfordelt budsjett</v>
      </c>
      <c r="B58" s="360"/>
      <c r="C58" s="360"/>
      <c r="D58" s="361">
        <f>SUM(D55:D57)</f>
        <v>62603.657008697322</v>
      </c>
      <c r="E58" s="361">
        <f t="shared" ref="E58:S58" si="20">SUM(E55:E57)</f>
        <v>52281.528060944984</v>
      </c>
      <c r="F58" s="361">
        <f t="shared" si="20"/>
        <v>34110.304983842398</v>
      </c>
      <c r="G58" s="361">
        <f t="shared" si="20"/>
        <v>28810.003042563076</v>
      </c>
      <c r="H58" s="361">
        <f t="shared" si="20"/>
        <v>28352.142775187538</v>
      </c>
      <c r="I58" s="361">
        <f t="shared" si="20"/>
        <v>6443.0763801264648</v>
      </c>
      <c r="J58" s="361">
        <f t="shared" si="20"/>
        <v>9820.2081063550231</v>
      </c>
      <c r="K58" s="361">
        <f t="shared" si="20"/>
        <v>12671.994387687424</v>
      </c>
      <c r="L58" s="361">
        <f t="shared" si="20"/>
        <v>26971.400306846332</v>
      </c>
      <c r="M58" s="361">
        <f t="shared" si="20"/>
        <v>25426.753484248911</v>
      </c>
      <c r="N58" s="361">
        <f t="shared" si="20"/>
        <v>32878.93617695944</v>
      </c>
      <c r="O58" s="361">
        <f t="shared" si="20"/>
        <v>45916.092124515118</v>
      </c>
      <c r="P58" s="361">
        <f t="shared" si="20"/>
        <v>22762.616938446088</v>
      </c>
      <c r="Q58" s="361">
        <f t="shared" si="20"/>
        <v>13875.409190073355</v>
      </c>
      <c r="R58" s="361">
        <f t="shared" si="20"/>
        <v>39641.525639978507</v>
      </c>
      <c r="S58" s="361">
        <f t="shared" si="20"/>
        <v>442565.64860647195</v>
      </c>
    </row>
    <row r="59" spans="1:19" ht="15.75" thickBot="1" x14ac:dyDescent="0.3">
      <c r="A59" s="31"/>
      <c r="B59" s="31"/>
      <c r="C59" s="31"/>
      <c r="D59" s="269"/>
      <c r="E59" s="269"/>
      <c r="F59" s="269"/>
      <c r="G59" s="269"/>
      <c r="H59" s="269"/>
      <c r="I59" s="269"/>
      <c r="J59" s="269"/>
      <c r="K59" s="269"/>
      <c r="L59" s="269"/>
      <c r="M59" s="269"/>
      <c r="N59" s="269"/>
      <c r="O59" s="269"/>
      <c r="P59" s="269"/>
      <c r="Q59" s="269"/>
      <c r="R59" s="269"/>
      <c r="S59" s="269"/>
    </row>
    <row r="60" spans="1:19" x14ac:dyDescent="0.25">
      <c r="A60" s="245" t="s">
        <v>42</v>
      </c>
      <c r="B60" s="245"/>
      <c r="C60" s="245"/>
      <c r="D60" s="109"/>
      <c r="E60" s="109"/>
      <c r="F60" s="109"/>
      <c r="G60" s="109"/>
      <c r="H60" s="109"/>
      <c r="I60" s="109"/>
      <c r="J60" s="109"/>
      <c r="K60" s="109"/>
      <c r="L60" s="109"/>
      <c r="M60" s="109"/>
      <c r="N60" s="109"/>
      <c r="O60" s="109"/>
      <c r="P60" s="109"/>
      <c r="Q60" s="109"/>
      <c r="R60" s="109"/>
      <c r="S60" s="109"/>
    </row>
    <row r="61" spans="1:19" x14ac:dyDescent="0.25">
      <c r="A61" s="433" t="str">
        <f>A55</f>
        <v>Kriteriefordelt</v>
      </c>
      <c r="B61" s="260"/>
      <c r="C61" s="260"/>
      <c r="D61" s="434">
        <f>'Tabell 1.1 DOK32018'!$B$14*'Kriterier 2018'!D126/100</f>
        <v>189474.86349492864</v>
      </c>
      <c r="E61" s="434">
        <f>'Tabell 1.1 DOK32018'!$B$14*'Kriterier 2018'!E126/100</f>
        <v>157321.4909312044</v>
      </c>
      <c r="F61" s="434">
        <f>'Tabell 1.1 DOK32018'!$B$14*'Kriterier 2018'!F126/100</f>
        <v>103720.40458494396</v>
      </c>
      <c r="G61" s="434">
        <f>'Tabell 1.1 DOK32018'!$B$14*'Kriterier 2018'!G126/100</f>
        <v>82864.601261859716</v>
      </c>
      <c r="H61" s="434">
        <f>'Tabell 1.1 DOK32018'!$B$14*'Kriterier 2018'!H126/100</f>
        <v>84103.421118042359</v>
      </c>
      <c r="I61" s="434">
        <f>'Tabell 1.1 DOK32018'!$B$14*'Kriterier 2018'!I126/100</f>
        <v>19888.472037609128</v>
      </c>
      <c r="J61" s="434">
        <f>'Tabell 1.1 DOK32018'!$B$14*'Kriterier 2018'!J126/100</f>
        <v>31413.925851551954</v>
      </c>
      <c r="K61" s="434">
        <f>'Tabell 1.1 DOK32018'!$B$14*'Kriterier 2018'!K126/100</f>
        <v>39311.742103766293</v>
      </c>
      <c r="L61" s="434">
        <f>'Tabell 1.1 DOK32018'!$B$14*'Kriterier 2018'!L126/100</f>
        <v>82201.245454045027</v>
      </c>
      <c r="M61" s="434">
        <f>'Tabell 1.1 DOK32018'!$B$14*'Kriterier 2018'!M126/100</f>
        <v>77160.656104315727</v>
      </c>
      <c r="N61" s="434">
        <f>'Tabell 1.1 DOK32018'!$B$14*'Kriterier 2018'!N126/100</f>
        <v>95618.567694714875</v>
      </c>
      <c r="O61" s="434">
        <f>'Tabell 1.1 DOK32018'!$B$14*'Kriterier 2018'!O126/100</f>
        <v>125221.18609211528</v>
      </c>
      <c r="P61" s="434">
        <f>'Tabell 1.1 DOK32018'!$B$14*'Kriterier 2018'!P126/100</f>
        <v>68481.890250772238</v>
      </c>
      <c r="Q61" s="434">
        <f>'Tabell 1.1 DOK32018'!$B$14*'Kriterier 2018'!Q126/100</f>
        <v>41669.020056813446</v>
      </c>
      <c r="R61" s="434">
        <f>'Tabell 1.1 DOK32018'!$B$14*'Kriterier 2018'!R126/100</f>
        <v>118947.51296331704</v>
      </c>
      <c r="S61" s="434">
        <f>'Tabell 1.1 DOK32018'!$B$14*'Kriterier 2018'!S126/100</f>
        <v>1317399</v>
      </c>
    </row>
    <row r="62" spans="1:19" x14ac:dyDescent="0.25">
      <c r="A62" s="433" t="str">
        <f t="shared" ref="A62:A63" si="21">A56</f>
        <v>Særskilte tildelinger</v>
      </c>
      <c r="B62" s="260"/>
      <c r="C62" s="260"/>
      <c r="D62" s="434">
        <f>'Tabell 2.3 DOK32018'!D79</f>
        <v>0</v>
      </c>
      <c r="E62" s="434">
        <f>'Tabell 2.3 DOK32018'!E79</f>
        <v>9000</v>
      </c>
      <c r="F62" s="434">
        <f>'Tabell 2.3 DOK32018'!F79</f>
        <v>0</v>
      </c>
      <c r="G62" s="434">
        <f>'Tabell 2.3 DOK32018'!G79</f>
        <v>0</v>
      </c>
      <c r="H62" s="434">
        <f>'Tabell 2.3 DOK32018'!H79</f>
        <v>0</v>
      </c>
      <c r="I62" s="434">
        <f>'Tabell 2.3 DOK32018'!I79</f>
        <v>0</v>
      </c>
      <c r="J62" s="434">
        <f>'Tabell 2.3 DOK32018'!J79</f>
        <v>0</v>
      </c>
      <c r="K62" s="434">
        <f>'Tabell 2.3 DOK32018'!K79</f>
        <v>0</v>
      </c>
      <c r="L62" s="434">
        <f>'Tabell 2.3 DOK32018'!L79</f>
        <v>0</v>
      </c>
      <c r="M62" s="434">
        <f>'Tabell 2.3 DOK32018'!M79</f>
        <v>0</v>
      </c>
      <c r="N62" s="434">
        <f>'Tabell 2.3 DOK32018'!N79</f>
        <v>0</v>
      </c>
      <c r="O62" s="434">
        <f>'Tabell 2.3 DOK32018'!O79</f>
        <v>0</v>
      </c>
      <c r="P62" s="434">
        <f>'Tabell 2.3 DOK32018'!P79</f>
        <v>0</v>
      </c>
      <c r="Q62" s="434">
        <f>'Tabell 2.3 DOK32018'!Q79</f>
        <v>0</v>
      </c>
      <c r="R62" s="434">
        <f>'Tabell 2.3 DOK32018'!R79</f>
        <v>0</v>
      </c>
      <c r="S62" s="434">
        <f>'Tabell 2.3 DOK32018'!S79</f>
        <v>9000</v>
      </c>
    </row>
    <row r="63" spans="1:19" x14ac:dyDescent="0.25">
      <c r="A63" s="433" t="str">
        <f t="shared" si="21"/>
        <v>Kompensasjon for forventet lønns- og prisutvikling</v>
      </c>
      <c r="B63" s="260"/>
      <c r="C63" s="260"/>
      <c r="D63" s="434">
        <f>'Tabell 2.2 DOK3 2018'!D178</f>
        <v>4136.5215521660693</v>
      </c>
      <c r="E63" s="434">
        <f>'Tabell 2.2 DOK3 2018'!E178</f>
        <v>3434.5638497761838</v>
      </c>
      <c r="F63" s="434">
        <f>'Tabell 2.2 DOK3 2018'!F178</f>
        <v>2264.391125561172</v>
      </c>
      <c r="G63" s="434">
        <f>'Tabell 2.2 DOK3 2018'!G178</f>
        <v>1809.0728363574847</v>
      </c>
      <c r="H63" s="434">
        <f>'Tabell 2.2 DOK3 2018'!H178</f>
        <v>1836.0929988631306</v>
      </c>
      <c r="I63" s="434">
        <f>'Tabell 2.2 DOK3 2018'!I178</f>
        <v>434.20912922121431</v>
      </c>
      <c r="J63" s="434">
        <f>'Tabell 2.2 DOK3 2018'!J178</f>
        <v>685.79483177532109</v>
      </c>
      <c r="K63" s="434">
        <f>'Tabell 2.2 DOK3 2018'!K178</f>
        <v>858.25113958428915</v>
      </c>
      <c r="L63" s="434">
        <f>'Tabell 2.2 DOK3 2018'!L178</f>
        <v>1794.616265908636</v>
      </c>
      <c r="M63" s="434">
        <f>'Tabell 2.2 DOK3 2018'!M178</f>
        <v>1684.5311585420939</v>
      </c>
      <c r="N63" s="434">
        <f>'Tabell 2.2 DOK3 2018'!N178</f>
        <v>2087.5209343584761</v>
      </c>
      <c r="O63" s="434">
        <f>'Tabell 2.2 DOK3 2018'!O178</f>
        <v>2733.8100682752215</v>
      </c>
      <c r="P63" s="434">
        <f>'Tabell 2.2 DOK3 2018'!P178</f>
        <v>1495.0951754029165</v>
      </c>
      <c r="Q63" s="434">
        <f>'Tabell 2.2 DOK3 2018'!Q178</f>
        <v>909.68780098909065</v>
      </c>
      <c r="R63" s="434">
        <f>'Tabell 2.2 DOK3 2018'!R178</f>
        <v>2596.8411332187006</v>
      </c>
      <c r="S63" s="434">
        <f>'Tabell 2.2 DOK3 2018'!S178</f>
        <v>28761</v>
      </c>
    </row>
    <row r="64" spans="1:19" ht="15.75" thickBot="1" x14ac:dyDescent="0.3">
      <c r="A64" s="436" t="str">
        <f>A58</f>
        <v>Bydelsfordelt budsjett</v>
      </c>
      <c r="B64" s="360"/>
      <c r="C64" s="360"/>
      <c r="D64" s="361">
        <f>SUM(D61:D63)</f>
        <v>193611.38504709469</v>
      </c>
      <c r="E64" s="361">
        <f t="shared" ref="E64:S64" si="22">SUM(E61:E63)</f>
        <v>169756.0547809806</v>
      </c>
      <c r="F64" s="361">
        <f t="shared" si="22"/>
        <v>105984.79571050513</v>
      </c>
      <c r="G64" s="361">
        <f t="shared" si="22"/>
        <v>84673.674098217205</v>
      </c>
      <c r="H64" s="361">
        <f t="shared" si="22"/>
        <v>85939.514116905484</v>
      </c>
      <c r="I64" s="361">
        <f t="shared" si="22"/>
        <v>20322.681166830342</v>
      </c>
      <c r="J64" s="361">
        <f t="shared" si="22"/>
        <v>32099.720683327276</v>
      </c>
      <c r="K64" s="361">
        <f t="shared" si="22"/>
        <v>40169.993243350582</v>
      </c>
      <c r="L64" s="361">
        <f t="shared" si="22"/>
        <v>83995.861719953667</v>
      </c>
      <c r="M64" s="361">
        <f t="shared" si="22"/>
        <v>78845.187262857828</v>
      </c>
      <c r="N64" s="361">
        <f t="shared" si="22"/>
        <v>97706.088629073347</v>
      </c>
      <c r="O64" s="361">
        <f t="shared" si="22"/>
        <v>127954.99616039051</v>
      </c>
      <c r="P64" s="361">
        <f t="shared" si="22"/>
        <v>69976.985426175161</v>
      </c>
      <c r="Q64" s="361">
        <f t="shared" si="22"/>
        <v>42578.707857802539</v>
      </c>
      <c r="R64" s="361">
        <f t="shared" si="22"/>
        <v>121544.35409653574</v>
      </c>
      <c r="S64" s="361">
        <f t="shared" si="22"/>
        <v>1355160</v>
      </c>
    </row>
    <row r="65" spans="1:19" ht="15.75" thickBot="1" x14ac:dyDescent="0.3">
      <c r="A65" s="285"/>
      <c r="B65" s="285"/>
      <c r="C65" s="285"/>
      <c r="D65" s="285"/>
      <c r="E65" s="285"/>
      <c r="F65" s="285"/>
      <c r="G65" s="285"/>
      <c r="H65" s="285"/>
      <c r="I65" s="285"/>
      <c r="J65" s="285"/>
      <c r="K65" s="285"/>
      <c r="L65" s="285"/>
      <c r="M65" s="285"/>
      <c r="N65" s="285"/>
      <c r="O65" s="285"/>
      <c r="P65" s="285"/>
      <c r="Q65" s="285"/>
      <c r="R65" s="285"/>
      <c r="S65" s="285"/>
    </row>
    <row r="66" spans="1:19" x14ac:dyDescent="0.25">
      <c r="A66" s="438" t="s">
        <v>124</v>
      </c>
      <c r="B66" s="438"/>
      <c r="C66" s="438"/>
      <c r="D66" s="439"/>
      <c r="E66" s="439"/>
      <c r="F66" s="439"/>
      <c r="G66" s="439"/>
      <c r="H66" s="439"/>
      <c r="I66" s="439"/>
      <c r="J66" s="439"/>
      <c r="K66" s="439"/>
      <c r="L66" s="439"/>
      <c r="M66" s="439"/>
      <c r="N66" s="439"/>
      <c r="O66" s="439"/>
      <c r="P66" s="439"/>
      <c r="Q66" s="439"/>
      <c r="R66" s="439"/>
      <c r="S66" s="439"/>
    </row>
    <row r="67" spans="1:19" x14ac:dyDescent="0.25">
      <c r="A67" s="433" t="str">
        <f t="shared" ref="A67" si="23">A62</f>
        <v>Særskilte tildelinger</v>
      </c>
      <c r="B67" s="260"/>
      <c r="C67" s="260"/>
      <c r="D67" s="99">
        <v>0</v>
      </c>
      <c r="E67" s="99">
        <v>0</v>
      </c>
      <c r="F67" s="99">
        <v>0</v>
      </c>
      <c r="G67" s="99">
        <v>0</v>
      </c>
      <c r="H67" s="99">
        <v>0</v>
      </c>
      <c r="I67" s="99">
        <v>0</v>
      </c>
      <c r="J67" s="99">
        <v>-25186</v>
      </c>
      <c r="K67" s="99">
        <v>0</v>
      </c>
      <c r="L67" s="99">
        <v>0</v>
      </c>
      <c r="M67" s="99">
        <v>0</v>
      </c>
      <c r="N67" s="99">
        <v>0</v>
      </c>
      <c r="O67" s="99">
        <v>0</v>
      </c>
      <c r="P67" s="99">
        <v>0</v>
      </c>
      <c r="Q67" s="99">
        <v>0</v>
      </c>
      <c r="R67" s="99">
        <v>-22820</v>
      </c>
      <c r="S67" s="99">
        <v>-48006</v>
      </c>
    </row>
    <row r="68" spans="1:19" ht="15.75" thickBot="1" x14ac:dyDescent="0.3">
      <c r="A68" s="442" t="str">
        <f>A64</f>
        <v>Bydelsfordelt budsjett</v>
      </c>
      <c r="B68" s="442"/>
      <c r="C68" s="442"/>
      <c r="D68" s="443">
        <f t="shared" ref="D68:S68" si="24">SUM(D67:D67)</f>
        <v>0</v>
      </c>
      <c r="E68" s="443">
        <f t="shared" si="24"/>
        <v>0</v>
      </c>
      <c r="F68" s="443">
        <f t="shared" si="24"/>
        <v>0</v>
      </c>
      <c r="G68" s="443">
        <f t="shared" si="24"/>
        <v>0</v>
      </c>
      <c r="H68" s="443">
        <f t="shared" si="24"/>
        <v>0</v>
      </c>
      <c r="I68" s="443">
        <f t="shared" si="24"/>
        <v>0</v>
      </c>
      <c r="J68" s="443">
        <f t="shared" si="24"/>
        <v>-25186</v>
      </c>
      <c r="K68" s="443">
        <f t="shared" si="24"/>
        <v>0</v>
      </c>
      <c r="L68" s="443">
        <f t="shared" si="24"/>
        <v>0</v>
      </c>
      <c r="M68" s="443">
        <f t="shared" si="24"/>
        <v>0</v>
      </c>
      <c r="N68" s="443">
        <f t="shared" si="24"/>
        <v>0</v>
      </c>
      <c r="O68" s="443">
        <f t="shared" si="24"/>
        <v>0</v>
      </c>
      <c r="P68" s="443">
        <f t="shared" si="24"/>
        <v>0</v>
      </c>
      <c r="Q68" s="443">
        <f t="shared" si="24"/>
        <v>0</v>
      </c>
      <c r="R68" s="443">
        <f t="shared" si="24"/>
        <v>-22820</v>
      </c>
      <c r="S68" s="443">
        <f t="shared" si="24"/>
        <v>-48006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CV224"/>
  <sheetViews>
    <sheetView topLeftCell="A35" zoomScale="85" zoomScaleNormal="85" workbookViewId="0">
      <selection activeCell="A54" sqref="A54"/>
    </sheetView>
  </sheetViews>
  <sheetFormatPr baseColWidth="10" defaultRowHeight="15" x14ac:dyDescent="0.25"/>
  <cols>
    <col min="3" max="3" width="37.85546875" customWidth="1"/>
    <col min="4" max="20" width="12.85546875" customWidth="1"/>
  </cols>
  <sheetData>
    <row r="1" spans="1:19" x14ac:dyDescent="0.25">
      <c r="A1" s="286" t="s">
        <v>232</v>
      </c>
      <c r="B1" s="287"/>
      <c r="C1" s="287"/>
      <c r="D1" s="287"/>
      <c r="E1" s="287"/>
      <c r="F1" s="287"/>
      <c r="G1" s="287"/>
      <c r="H1" s="287"/>
      <c r="I1" s="287"/>
      <c r="J1" s="287"/>
      <c r="K1" s="287"/>
      <c r="L1" s="287"/>
      <c r="M1" s="287"/>
      <c r="N1" s="287"/>
      <c r="O1" s="287"/>
      <c r="P1" s="287"/>
      <c r="Q1" s="287"/>
      <c r="R1" s="287"/>
      <c r="S1" s="287"/>
    </row>
    <row r="2" spans="1:19" ht="42.75" x14ac:dyDescent="0.25">
      <c r="A2" s="288"/>
      <c r="B2" s="288"/>
      <c r="C2" s="288"/>
      <c r="D2" s="288" t="s">
        <v>46</v>
      </c>
      <c r="E2" s="288" t="s">
        <v>187</v>
      </c>
      <c r="F2" s="288" t="s">
        <v>47</v>
      </c>
      <c r="G2" s="288" t="s">
        <v>48</v>
      </c>
      <c r="H2" s="288" t="s">
        <v>49</v>
      </c>
      <c r="I2" s="288" t="s">
        <v>50</v>
      </c>
      <c r="J2" s="288" t="s">
        <v>51</v>
      </c>
      <c r="K2" s="288" t="s">
        <v>52</v>
      </c>
      <c r="L2" s="288" t="s">
        <v>53</v>
      </c>
      <c r="M2" s="288" t="s">
        <v>54</v>
      </c>
      <c r="N2" s="288" t="s">
        <v>55</v>
      </c>
      <c r="O2" s="288" t="s">
        <v>56</v>
      </c>
      <c r="P2" s="288" t="s">
        <v>86</v>
      </c>
      <c r="Q2" s="288" t="s">
        <v>194</v>
      </c>
      <c r="R2" s="288" t="s">
        <v>57</v>
      </c>
      <c r="S2" s="288" t="s">
        <v>0</v>
      </c>
    </row>
    <row r="3" spans="1:19" ht="15.75" thickBot="1" x14ac:dyDescent="0.3">
      <c r="A3" s="289"/>
      <c r="B3" s="289"/>
      <c r="C3" s="289"/>
      <c r="D3" s="289"/>
      <c r="E3" s="289"/>
      <c r="F3" s="289"/>
      <c r="G3" s="289"/>
      <c r="H3" s="289"/>
      <c r="I3" s="289"/>
      <c r="J3" s="289"/>
      <c r="K3" s="289"/>
      <c r="L3" s="289"/>
      <c r="M3" s="289"/>
      <c r="N3" s="289"/>
      <c r="O3" s="289"/>
      <c r="P3" s="289"/>
      <c r="Q3" s="289"/>
      <c r="R3" s="289"/>
      <c r="S3" s="289"/>
    </row>
    <row r="4" spans="1:19" x14ac:dyDescent="0.25">
      <c r="A4" s="290" t="s">
        <v>226</v>
      </c>
      <c r="B4" s="291"/>
      <c r="C4" s="291"/>
      <c r="D4" s="292"/>
      <c r="E4" s="292"/>
      <c r="F4" s="292"/>
      <c r="G4" s="292"/>
      <c r="H4" s="292"/>
      <c r="I4" s="292"/>
      <c r="J4" s="292"/>
      <c r="K4" s="292"/>
      <c r="L4" s="292"/>
      <c r="M4" s="292"/>
      <c r="N4" s="292"/>
      <c r="O4" s="292"/>
      <c r="P4" s="292"/>
      <c r="Q4" s="292"/>
      <c r="R4" s="292"/>
      <c r="S4" s="292"/>
    </row>
    <row r="5" spans="1:19" x14ac:dyDescent="0.25">
      <c r="A5" s="372" t="s">
        <v>190</v>
      </c>
      <c r="B5" s="372"/>
      <c r="C5" s="372"/>
      <c r="D5" s="372">
        <f t="shared" ref="D5:I5" si="0">D23+D41+D59+D113+D131+D149+D167</f>
        <v>1699373.3443070394</v>
      </c>
      <c r="E5" s="372">
        <f t="shared" si="0"/>
        <v>1556014.7347252434</v>
      </c>
      <c r="F5" s="372">
        <f t="shared" si="0"/>
        <v>1270639.8244614806</v>
      </c>
      <c r="G5" s="372">
        <f t="shared" si="0"/>
        <v>936997.68844961771</v>
      </c>
      <c r="H5" s="372">
        <f t="shared" si="0"/>
        <v>1376878.6070150766</v>
      </c>
      <c r="I5" s="372">
        <f t="shared" si="0"/>
        <v>979361.45574005973</v>
      </c>
      <c r="J5" s="372">
        <f>J23+J41+J59+J113+J131+J149+J167-24100</f>
        <v>1324031.5470670345</v>
      </c>
      <c r="K5" s="372">
        <f t="shared" ref="K5:Q5" si="1">K23+K41+K59+K113+K131+K149+K167</f>
        <v>1542791.4628816238</v>
      </c>
      <c r="L5" s="372">
        <f t="shared" si="1"/>
        <v>1125671.5710358964</v>
      </c>
      <c r="M5" s="372">
        <f t="shared" si="1"/>
        <v>1097714.4887496948</v>
      </c>
      <c r="N5" s="372">
        <f t="shared" si="1"/>
        <v>1210558.7835884853</v>
      </c>
      <c r="O5" s="372">
        <f t="shared" si="1"/>
        <v>1887162.1224649576</v>
      </c>
      <c r="P5" s="372">
        <f t="shared" si="1"/>
        <v>1776463.7176665515</v>
      </c>
      <c r="Q5" s="372">
        <f t="shared" si="1"/>
        <v>1563168.6097555484</v>
      </c>
      <c r="R5" s="372">
        <f>R23+R41+R59+R113+R131+R149+R167-21300</f>
        <v>1367064.5724928961</v>
      </c>
      <c r="S5" s="372">
        <f>SUM(D5:R5)</f>
        <v>20713892.530401208</v>
      </c>
    </row>
    <row r="6" spans="1:19" x14ac:dyDescent="0.25">
      <c r="A6" s="294" t="s">
        <v>188</v>
      </c>
      <c r="B6" s="294"/>
      <c r="C6" s="294"/>
      <c r="D6" s="293">
        <f t="shared" ref="D6:S6" si="2">D24+D60+D114+D132+D150+D168</f>
        <v>25490.510622554593</v>
      </c>
      <c r="E6" s="293">
        <f t="shared" si="2"/>
        <v>115.98985714663856</v>
      </c>
      <c r="F6" s="293">
        <f t="shared" si="2"/>
        <v>-9768.3510087664163</v>
      </c>
      <c r="G6" s="293">
        <f t="shared" si="2"/>
        <v>11045.780167030396</v>
      </c>
      <c r="H6" s="293">
        <f t="shared" si="2"/>
        <v>2371.4537140306879</v>
      </c>
      <c r="I6" s="293">
        <f t="shared" si="2"/>
        <v>6850.3750769177541</v>
      </c>
      <c r="J6" s="293">
        <f t="shared" si="2"/>
        <v>-3529.6830603339458</v>
      </c>
      <c r="K6" s="293">
        <f t="shared" si="2"/>
        <v>-4573.338838709582</v>
      </c>
      <c r="L6" s="293">
        <f t="shared" si="2"/>
        <v>-6634.4240270700911</v>
      </c>
      <c r="M6" s="293">
        <f t="shared" si="2"/>
        <v>-3821.6240249198627</v>
      </c>
      <c r="N6" s="293">
        <f t="shared" si="2"/>
        <v>9993.3255817544014</v>
      </c>
      <c r="O6" s="293">
        <f t="shared" si="2"/>
        <v>-17399.473790600838</v>
      </c>
      <c r="P6" s="293">
        <f t="shared" si="2"/>
        <v>-17399.007542811873</v>
      </c>
      <c r="Q6" s="293">
        <f t="shared" si="2"/>
        <v>-15976.553588984076</v>
      </c>
      <c r="R6" s="293">
        <f t="shared" si="2"/>
        <v>23235.020862762023</v>
      </c>
      <c r="S6" s="293">
        <f t="shared" si="2"/>
        <v>-1.8339108009968186E-10</v>
      </c>
    </row>
    <row r="7" spans="1:19" x14ac:dyDescent="0.25">
      <c r="A7" s="293" t="s">
        <v>192</v>
      </c>
      <c r="B7" s="293"/>
      <c r="C7" s="293"/>
      <c r="D7" s="293">
        <f t="shared" ref="D7:S7" si="3">D25+D61+D115+D133+D151+D169</f>
        <v>168.71752988797587</v>
      </c>
      <c r="E7" s="293">
        <f t="shared" si="3"/>
        <v>-1019.600698076192</v>
      </c>
      <c r="F7" s="293">
        <f t="shared" si="3"/>
        <v>1224.2272318906612</v>
      </c>
      <c r="G7" s="293">
        <f t="shared" si="3"/>
        <v>2596.7878461365303</v>
      </c>
      <c r="H7" s="293">
        <f t="shared" si="3"/>
        <v>-3929.5135809186982</v>
      </c>
      <c r="I7" s="293">
        <f t="shared" si="3"/>
        <v>36.973041513253804</v>
      </c>
      <c r="J7" s="293">
        <f t="shared" si="3"/>
        <v>4441.6770215698643</v>
      </c>
      <c r="K7" s="293">
        <f t="shared" si="3"/>
        <v>-1578.9208175467063</v>
      </c>
      <c r="L7" s="293">
        <f t="shared" si="3"/>
        <v>-599.31251313819621</v>
      </c>
      <c r="M7" s="293">
        <f t="shared" si="3"/>
        <v>-1078.7314217562798</v>
      </c>
      <c r="N7" s="293">
        <f t="shared" si="3"/>
        <v>-1917.0346690489523</v>
      </c>
      <c r="O7" s="293">
        <f t="shared" si="3"/>
        <v>801.78023018486158</v>
      </c>
      <c r="P7" s="293">
        <f t="shared" si="3"/>
        <v>1356.716922572235</v>
      </c>
      <c r="Q7" s="293">
        <f t="shared" si="3"/>
        <v>-427.33726537193309</v>
      </c>
      <c r="R7" s="293">
        <f t="shared" si="3"/>
        <v>-76.428857898464798</v>
      </c>
      <c r="S7" s="293">
        <f t="shared" si="3"/>
        <v>-4.1836756281554699E-11</v>
      </c>
    </row>
    <row r="8" spans="1:19" x14ac:dyDescent="0.25">
      <c r="A8" s="295" t="s">
        <v>193</v>
      </c>
      <c r="B8" s="295"/>
      <c r="C8" s="295"/>
      <c r="D8" s="295">
        <f t="shared" ref="D8:S8" si="4">D26+D62+D116+D134+D152+D170</f>
        <v>3186.2168948516346</v>
      </c>
      <c r="E8" s="295">
        <f t="shared" si="4"/>
        <v>143.50545218436355</v>
      </c>
      <c r="F8" s="295">
        <f t="shared" si="4"/>
        <v>3355.6353965132148</v>
      </c>
      <c r="G8" s="295">
        <f t="shared" si="4"/>
        <v>-440.45866399318561</v>
      </c>
      <c r="H8" s="295">
        <f t="shared" si="4"/>
        <v>3082.7143866755723</v>
      </c>
      <c r="I8" s="295">
        <f t="shared" si="4"/>
        <v>5607.4176849239475</v>
      </c>
      <c r="J8" s="295">
        <f t="shared" si="4"/>
        <v>6066.9766005496549</v>
      </c>
      <c r="K8" s="295">
        <f t="shared" si="4"/>
        <v>6715.1632007305707</v>
      </c>
      <c r="L8" s="295">
        <f t="shared" si="4"/>
        <v>260.12655279417129</v>
      </c>
      <c r="M8" s="295">
        <f t="shared" si="4"/>
        <v>-9965.8574998425847</v>
      </c>
      <c r="N8" s="295">
        <f t="shared" si="4"/>
        <v>-11832.528680447391</v>
      </c>
      <c r="O8" s="295">
        <f t="shared" si="4"/>
        <v>-15287.875750974588</v>
      </c>
      <c r="P8" s="295">
        <f t="shared" si="4"/>
        <v>3074.3945761884897</v>
      </c>
      <c r="Q8" s="295">
        <f t="shared" si="4"/>
        <v>8738.6445670059929</v>
      </c>
      <c r="R8" s="295">
        <f t="shared" si="4"/>
        <v>-2704.0747171596008</v>
      </c>
      <c r="S8" s="295">
        <f t="shared" si="4"/>
        <v>2.5765264144439467E-10</v>
      </c>
    </row>
    <row r="9" spans="1:19" x14ac:dyDescent="0.25">
      <c r="A9" s="178" t="s">
        <v>291</v>
      </c>
      <c r="B9" s="178"/>
      <c r="C9" s="178"/>
      <c r="D9" s="178">
        <f t="shared" ref="D9:S9" si="5">SUM(D10:D15)</f>
        <v>66741.387718792073</v>
      </c>
      <c r="E9" s="178">
        <f t="shared" si="5"/>
        <v>77639.189038492012</v>
      </c>
      <c r="F9" s="178">
        <f t="shared" si="5"/>
        <v>72478.747660028923</v>
      </c>
      <c r="G9" s="178">
        <f t="shared" si="5"/>
        <v>36625.76394100266</v>
      </c>
      <c r="H9" s="178">
        <f t="shared" si="5"/>
        <v>32115.23704929182</v>
      </c>
      <c r="I9" s="178">
        <f t="shared" si="5"/>
        <v>11985.172765251828</v>
      </c>
      <c r="J9" s="178">
        <f t="shared" si="5"/>
        <v>45642.248876064521</v>
      </c>
      <c r="K9" s="178">
        <f t="shared" si="5"/>
        <v>25596.781156423025</v>
      </c>
      <c r="L9" s="178">
        <f t="shared" si="5"/>
        <v>31483.584640033609</v>
      </c>
      <c r="M9" s="178">
        <f t="shared" si="5"/>
        <v>37731.158011884036</v>
      </c>
      <c r="N9" s="178">
        <f t="shared" si="5"/>
        <v>53366.198757215185</v>
      </c>
      <c r="O9" s="178">
        <f t="shared" si="5"/>
        <v>77993.482345089171</v>
      </c>
      <c r="P9" s="178">
        <f t="shared" si="5"/>
        <v>58109.875011821016</v>
      </c>
      <c r="Q9" s="178">
        <f t="shared" si="5"/>
        <v>33414.088187604961</v>
      </c>
      <c r="R9" s="178">
        <f t="shared" si="5"/>
        <v>54201.08484100557</v>
      </c>
      <c r="S9" s="178">
        <f t="shared" si="5"/>
        <v>715124.00000000047</v>
      </c>
    </row>
    <row r="10" spans="1:19" x14ac:dyDescent="0.25">
      <c r="A10" s="31" t="s">
        <v>292</v>
      </c>
      <c r="B10" s="31"/>
      <c r="C10" s="31"/>
      <c r="D10" s="31">
        <f t="shared" ref="D10:R10" si="6">D28+D46+D64+D118+D136+D154+D172</f>
        <v>4749.7808480423255</v>
      </c>
      <c r="E10" s="31">
        <f t="shared" si="6"/>
        <v>3882.9193140803118</v>
      </c>
      <c r="F10" s="31">
        <f t="shared" si="6"/>
        <v>3370.6316408901184</v>
      </c>
      <c r="G10" s="31">
        <f t="shared" si="6"/>
        <v>2097.3071479358568</v>
      </c>
      <c r="H10" s="31">
        <f t="shared" si="6"/>
        <v>3347.4060538673871</v>
      </c>
      <c r="I10" s="31">
        <f t="shared" si="6"/>
        <v>2394.3511062579655</v>
      </c>
      <c r="J10" s="31">
        <f t="shared" si="6"/>
        <v>3479.3226810151732</v>
      </c>
      <c r="K10" s="31">
        <f t="shared" si="6"/>
        <v>3435.0829718749187</v>
      </c>
      <c r="L10" s="31">
        <f t="shared" si="6"/>
        <v>3238.5944603249932</v>
      </c>
      <c r="M10" s="31">
        <f t="shared" si="6"/>
        <v>3595.6585299446215</v>
      </c>
      <c r="N10" s="31">
        <f t="shared" si="6"/>
        <v>4238.7722293681682</v>
      </c>
      <c r="O10" s="31">
        <f t="shared" si="6"/>
        <v>6033.7206462694085</v>
      </c>
      <c r="P10" s="31">
        <f t="shared" si="6"/>
        <v>5159.5030175675683</v>
      </c>
      <c r="Q10" s="31">
        <f t="shared" si="6"/>
        <v>4101.8661869398529</v>
      </c>
      <c r="R10" s="31">
        <f t="shared" si="6"/>
        <v>4875.0831656213304</v>
      </c>
      <c r="S10" s="31">
        <f>SUM(D10:R10)</f>
        <v>57999.999999999985</v>
      </c>
    </row>
    <row r="11" spans="1:19" s="285" customFormat="1" x14ac:dyDescent="0.25">
      <c r="A11" s="31" t="s">
        <v>294</v>
      </c>
      <c r="B11" s="31"/>
      <c r="C11" s="31"/>
      <c r="D11" s="31">
        <f t="shared" ref="D11:R11" si="7">D29+D47+D65+D119+D137+D155+D173</f>
        <v>24185.207224181013</v>
      </c>
      <c r="E11" s="31">
        <f t="shared" si="7"/>
        <v>17113.451556047406</v>
      </c>
      <c r="F11" s="31">
        <f t="shared" si="7"/>
        <v>12821.090804198207</v>
      </c>
      <c r="G11" s="31">
        <f t="shared" si="7"/>
        <v>7037.6313700482906</v>
      </c>
      <c r="H11" s="31">
        <f t="shared" si="7"/>
        <v>7995.1837721543143</v>
      </c>
      <c r="I11" s="31">
        <f t="shared" si="7"/>
        <v>1531.2351306022179</v>
      </c>
      <c r="J11" s="31">
        <f t="shared" si="7"/>
        <v>4771.3400262773139</v>
      </c>
      <c r="K11" s="31">
        <f t="shared" si="7"/>
        <v>4368.7814650440514</v>
      </c>
      <c r="L11" s="31">
        <f t="shared" si="7"/>
        <v>12165.387238576452</v>
      </c>
      <c r="M11" s="31">
        <f t="shared" si="7"/>
        <v>12242.974839738454</v>
      </c>
      <c r="N11" s="31">
        <f t="shared" si="7"/>
        <v>17376.459348194861</v>
      </c>
      <c r="O11" s="31">
        <f t="shared" si="7"/>
        <v>24045.356591886732</v>
      </c>
      <c r="P11" s="31">
        <f t="shared" si="7"/>
        <v>17433.388452907191</v>
      </c>
      <c r="Q11" s="31">
        <f t="shared" si="7"/>
        <v>8814.2996353237377</v>
      </c>
      <c r="R11" s="31">
        <f t="shared" si="7"/>
        <v>17723.212544819769</v>
      </c>
      <c r="S11" s="31">
        <f>SUM(D11:R11)</f>
        <v>189625</v>
      </c>
    </row>
    <row r="12" spans="1:19" s="285" customFormat="1" x14ac:dyDescent="0.25">
      <c r="A12" s="31" t="s">
        <v>296</v>
      </c>
      <c r="B12" s="31"/>
      <c r="C12" s="31"/>
      <c r="D12" s="31">
        <f t="shared" ref="D12:R12" si="8">D30+D48+D66+D120+D138+D156+D174</f>
        <v>-706.06450401735833</v>
      </c>
      <c r="E12" s="31">
        <f t="shared" si="8"/>
        <v>2243.3408190043228</v>
      </c>
      <c r="F12" s="31">
        <f t="shared" si="8"/>
        <v>1103.2395337526634</v>
      </c>
      <c r="G12" s="31">
        <f t="shared" si="8"/>
        <v>2417.7074555748609</v>
      </c>
      <c r="H12" s="31">
        <f t="shared" si="8"/>
        <v>1461.3042911474172</v>
      </c>
      <c r="I12" s="31">
        <f t="shared" si="8"/>
        <v>1920.9584243930119</v>
      </c>
      <c r="J12" s="31">
        <f t="shared" si="8"/>
        <v>767.92321051284489</v>
      </c>
      <c r="K12" s="31">
        <f t="shared" si="8"/>
        <v>1047.4343489936252</v>
      </c>
      <c r="L12" s="31">
        <f t="shared" si="8"/>
        <v>1278.2705578892217</v>
      </c>
      <c r="M12" s="31">
        <f t="shared" si="8"/>
        <v>506.79084357826525</v>
      </c>
      <c r="N12" s="31">
        <f t="shared" si="8"/>
        <v>-2118.2408224547503</v>
      </c>
      <c r="O12" s="31">
        <f t="shared" si="8"/>
        <v>-2387.3527624518319</v>
      </c>
      <c r="P12" s="31">
        <f t="shared" si="8"/>
        <v>-381.9708229060866</v>
      </c>
      <c r="Q12" s="31">
        <f t="shared" si="8"/>
        <v>-1596.4619448812368</v>
      </c>
      <c r="R12" s="31">
        <f t="shared" si="8"/>
        <v>-356.87862813496952</v>
      </c>
      <c r="S12" s="31">
        <f>SUM(D12:R12)</f>
        <v>5199.9999999999982</v>
      </c>
    </row>
    <row r="13" spans="1:19" x14ac:dyDescent="0.25">
      <c r="A13" s="31" t="s">
        <v>293</v>
      </c>
      <c r="B13" s="31"/>
      <c r="C13" s="31"/>
      <c r="D13" s="31">
        <f t="shared" ref="D13:R13" si="9">D31+D49+D67+D121+D139+D157+D175</f>
        <v>150.38025994480495</v>
      </c>
      <c r="E13" s="31">
        <f t="shared" si="9"/>
        <v>150.99810494456827</v>
      </c>
      <c r="F13" s="31">
        <f t="shared" si="9"/>
        <v>129.27020714989416</v>
      </c>
      <c r="G13" s="31">
        <f t="shared" si="9"/>
        <v>106.32670951400975</v>
      </c>
      <c r="H13" s="31">
        <f t="shared" si="9"/>
        <v>123.38194123859724</v>
      </c>
      <c r="I13" s="31">
        <f t="shared" si="9"/>
        <v>100.37750783714473</v>
      </c>
      <c r="J13" s="31">
        <f t="shared" si="9"/>
        <v>140.93066939480758</v>
      </c>
      <c r="K13" s="31">
        <f t="shared" si="9"/>
        <v>182.94633401961806</v>
      </c>
      <c r="L13" s="31">
        <f t="shared" si="9"/>
        <v>87.233074761194786</v>
      </c>
      <c r="M13" s="31">
        <f t="shared" si="9"/>
        <v>60.441749318052096</v>
      </c>
      <c r="N13" s="31">
        <f t="shared" si="9"/>
        <v>59.549998397503813</v>
      </c>
      <c r="O13" s="31">
        <f t="shared" si="9"/>
        <v>126.32176594736683</v>
      </c>
      <c r="P13" s="31">
        <f t="shared" si="9"/>
        <v>140.55710910906282</v>
      </c>
      <c r="Q13" s="31">
        <f t="shared" si="9"/>
        <v>140.36359643464988</v>
      </c>
      <c r="R13" s="31">
        <f t="shared" si="9"/>
        <v>100.92097198872517</v>
      </c>
      <c r="S13" s="31">
        <f t="shared" ref="S13:S15" si="10">SUM(D13:R13)</f>
        <v>1800.0000000000002</v>
      </c>
    </row>
    <row r="14" spans="1:19" x14ac:dyDescent="0.25">
      <c r="A14" s="31" t="s">
        <v>298</v>
      </c>
      <c r="B14" s="31"/>
      <c r="C14" s="31"/>
      <c r="D14" s="31">
        <f t="shared" ref="D14:R14" si="11">D32+D50+D68+D122+D140+D158+D176</f>
        <v>-0.18086718634470139</v>
      </c>
      <c r="E14" s="31">
        <f t="shared" si="11"/>
        <v>-0.16775522018912656</v>
      </c>
      <c r="F14" s="31">
        <f t="shared" si="11"/>
        <v>-0.15478514199175519</v>
      </c>
      <c r="G14" s="31">
        <f t="shared" si="11"/>
        <v>-0.11005774220902829</v>
      </c>
      <c r="H14" s="31">
        <f t="shared" si="11"/>
        <v>-0.22209670949408086</v>
      </c>
      <c r="I14" s="31">
        <f t="shared" si="11"/>
        <v>-0.16850798247498425</v>
      </c>
      <c r="J14" s="31">
        <f t="shared" si="11"/>
        <v>-0.22860138339134728</v>
      </c>
      <c r="K14" s="31">
        <f t="shared" si="11"/>
        <v>-0.21983349760169435</v>
      </c>
      <c r="L14" s="31">
        <f t="shared" si="11"/>
        <v>-0.15536921718440042</v>
      </c>
      <c r="M14" s="31">
        <f t="shared" si="11"/>
        <v>-0.17392374719466983</v>
      </c>
      <c r="N14" s="31">
        <f t="shared" si="11"/>
        <v>-0.1877183217633962</v>
      </c>
      <c r="O14" s="31">
        <f t="shared" si="11"/>
        <v>-0.28114855374276315</v>
      </c>
      <c r="P14" s="31">
        <f t="shared" si="11"/>
        <v>-0.30483967899556558</v>
      </c>
      <c r="Q14" s="31">
        <f t="shared" si="11"/>
        <v>-0.26760105112694488</v>
      </c>
      <c r="R14" s="31">
        <f t="shared" si="11"/>
        <v>-0.17689456629554173</v>
      </c>
      <c r="S14" s="31">
        <f>SUM(D14:R14)</f>
        <v>-3</v>
      </c>
    </row>
    <row r="15" spans="1:19" x14ac:dyDescent="0.25">
      <c r="A15" s="295" t="s">
        <v>295</v>
      </c>
      <c r="B15" s="295"/>
      <c r="C15" s="295"/>
      <c r="D15" s="295">
        <f t="shared" ref="D15:I15" si="12">D33+D51+D69+D123+D141+D159+D177</f>
        <v>38362.264757827637</v>
      </c>
      <c r="E15" s="295">
        <f t="shared" si="12"/>
        <v>54248.646999635603</v>
      </c>
      <c r="F15" s="295">
        <f t="shared" si="12"/>
        <v>55054.670259180035</v>
      </c>
      <c r="G15" s="295">
        <f t="shared" si="12"/>
        <v>24966.90131567185</v>
      </c>
      <c r="H15" s="295">
        <f t="shared" si="12"/>
        <v>19188.183087593599</v>
      </c>
      <c r="I15" s="295">
        <f t="shared" si="12"/>
        <v>6038.4191041439626</v>
      </c>
      <c r="J15" s="295">
        <f>J33+J51+J69+J123+J141+J159+J177-(25186-24100)</f>
        <v>36482.96089024777</v>
      </c>
      <c r="K15" s="295">
        <f t="shared" ref="K15:Q15" si="13">K33+K51+K69+K123+K141+K159+K177</f>
        <v>16562.755869988414</v>
      </c>
      <c r="L15" s="295">
        <f t="shared" si="13"/>
        <v>14714.254677698929</v>
      </c>
      <c r="M15" s="295">
        <f t="shared" si="13"/>
        <v>21325.46597305184</v>
      </c>
      <c r="N15" s="295">
        <f t="shared" si="13"/>
        <v>33809.845722031161</v>
      </c>
      <c r="O15" s="295">
        <f t="shared" si="13"/>
        <v>50175.717251991235</v>
      </c>
      <c r="P15" s="295">
        <f t="shared" si="13"/>
        <v>35758.702094822271</v>
      </c>
      <c r="Q15" s="295">
        <f t="shared" si="13"/>
        <v>21954.288314839083</v>
      </c>
      <c r="R15" s="295">
        <f>R33+R51+R69+R123+R141+R159+R177-(22820-21300)</f>
        <v>31858.92368127701</v>
      </c>
      <c r="S15" s="295">
        <f t="shared" si="10"/>
        <v>460502.00000000041</v>
      </c>
    </row>
    <row r="16" spans="1:19" x14ac:dyDescent="0.25">
      <c r="A16" s="178" t="s">
        <v>288</v>
      </c>
      <c r="B16" s="293"/>
      <c r="C16" s="293"/>
      <c r="D16" s="370">
        <f>SUM(D17:D19)</f>
        <v>56959.89651789522</v>
      </c>
      <c r="E16" s="370">
        <f t="shared" ref="E16:S16" si="14">SUM(E17:E19)</f>
        <v>48123.084349664707</v>
      </c>
      <c r="F16" s="370">
        <f t="shared" si="14"/>
        <v>40744.061872556522</v>
      </c>
      <c r="G16" s="370">
        <f t="shared" si="14"/>
        <v>29259.746118062703</v>
      </c>
      <c r="H16" s="370">
        <f t="shared" si="14"/>
        <v>42775.667709629313</v>
      </c>
      <c r="I16" s="370">
        <f t="shared" si="14"/>
        <v>30112.143761164312</v>
      </c>
      <c r="J16" s="370">
        <f t="shared" si="14"/>
        <v>42088.323728933145</v>
      </c>
      <c r="K16" s="370">
        <f t="shared" si="14"/>
        <v>47662.672112238724</v>
      </c>
      <c r="L16" s="370">
        <f t="shared" si="14"/>
        <v>34896.953562864786</v>
      </c>
      <c r="M16" s="370">
        <f t="shared" si="14"/>
        <v>35927.347792587105</v>
      </c>
      <c r="N16" s="370">
        <f t="shared" si="14"/>
        <v>39893.763174328313</v>
      </c>
      <c r="O16" s="370">
        <f t="shared" si="14"/>
        <v>55227.631820491682</v>
      </c>
      <c r="P16" s="370">
        <f t="shared" si="14"/>
        <v>52242.689240225591</v>
      </c>
      <c r="Q16" s="370">
        <f t="shared" si="14"/>
        <v>50942.056361352938</v>
      </c>
      <c r="R16" s="370">
        <f t="shared" si="14"/>
        <v>42522.961878004993</v>
      </c>
      <c r="S16" s="370">
        <f t="shared" si="14"/>
        <v>649379.00000000012</v>
      </c>
    </row>
    <row r="17" spans="1:19" x14ac:dyDescent="0.25">
      <c r="A17" s="31" t="s">
        <v>289</v>
      </c>
      <c r="B17" s="293"/>
      <c r="C17" s="293"/>
      <c r="D17" s="293">
        <f t="shared" ref="D17:S17" si="15">D35+D53+D71+D125+D143+D161+D179</f>
        <v>40276.608166504826</v>
      </c>
      <c r="E17" s="293">
        <f t="shared" si="15"/>
        <v>36371.510162274157</v>
      </c>
      <c r="F17" s="293">
        <f t="shared" si="15"/>
        <v>30247.390413530691</v>
      </c>
      <c r="G17" s="293">
        <f t="shared" si="15"/>
        <v>22642.157767474462</v>
      </c>
      <c r="H17" s="293">
        <f t="shared" si="15"/>
        <v>32555.716706120504</v>
      </c>
      <c r="I17" s="293">
        <f t="shared" si="15"/>
        <v>22980.735384446427</v>
      </c>
      <c r="J17" s="293">
        <f t="shared" si="15"/>
        <v>32146.263902492155</v>
      </c>
      <c r="K17" s="293">
        <f t="shared" si="15"/>
        <v>35385.198213508251</v>
      </c>
      <c r="L17" s="293">
        <f t="shared" si="15"/>
        <v>25936.707653476147</v>
      </c>
      <c r="M17" s="293">
        <f t="shared" si="15"/>
        <v>25278.372568029714</v>
      </c>
      <c r="N17" s="293">
        <f t="shared" si="15"/>
        <v>28314.094900622524</v>
      </c>
      <c r="O17" s="293">
        <f t="shared" si="15"/>
        <v>43922.119251535529</v>
      </c>
      <c r="P17" s="293">
        <f t="shared" si="15"/>
        <v>41210.752934955723</v>
      </c>
      <c r="Q17" s="293">
        <f t="shared" si="15"/>
        <v>35902.757343836158</v>
      </c>
      <c r="R17" s="293">
        <f t="shared" si="15"/>
        <v>33416.614631192795</v>
      </c>
      <c r="S17" s="293">
        <f t="shared" si="15"/>
        <v>486587.00000000006</v>
      </c>
    </row>
    <row r="18" spans="1:19" x14ac:dyDescent="0.25">
      <c r="A18" s="293" t="s">
        <v>290</v>
      </c>
      <c r="B18" s="293"/>
      <c r="C18" s="293"/>
      <c r="D18" s="293">
        <f t="shared" ref="D18:S18" si="16">D36+D54+D72+D126+D144+D162+D180</f>
        <v>-4353.7116486096074</v>
      </c>
      <c r="E18" s="293">
        <f t="shared" si="16"/>
        <v>-3979.4258126094519</v>
      </c>
      <c r="F18" s="293">
        <f t="shared" si="16"/>
        <v>-3380.3285409741725</v>
      </c>
      <c r="G18" s="293">
        <f t="shared" si="16"/>
        <v>-2504.4116494117602</v>
      </c>
      <c r="H18" s="293">
        <f t="shared" si="16"/>
        <v>-3715.0489964911894</v>
      </c>
      <c r="I18" s="293">
        <f t="shared" si="16"/>
        <v>-2722.5916232821164</v>
      </c>
      <c r="J18" s="293">
        <f t="shared" si="16"/>
        <v>-3796.9401735590063</v>
      </c>
      <c r="K18" s="293">
        <f t="shared" si="16"/>
        <v>-4172.5261012695237</v>
      </c>
      <c r="L18" s="293">
        <f t="shared" si="16"/>
        <v>-2907.7540906113577</v>
      </c>
      <c r="M18" s="293">
        <f t="shared" si="16"/>
        <v>-2854.02477544261</v>
      </c>
      <c r="N18" s="293">
        <f t="shared" si="16"/>
        <v>-3162.3317262942119</v>
      </c>
      <c r="O18" s="293">
        <f t="shared" si="16"/>
        <v>-4980.4874310438463</v>
      </c>
      <c r="P18" s="293">
        <f t="shared" si="16"/>
        <v>-4791.0636947301291</v>
      </c>
      <c r="Q18" s="293">
        <f t="shared" si="16"/>
        <v>-4225.7009824832203</v>
      </c>
      <c r="R18" s="293">
        <f t="shared" si="16"/>
        <v>-3716.6527531877996</v>
      </c>
      <c r="S18" s="293">
        <f t="shared" si="16"/>
        <v>-55263.000000000007</v>
      </c>
    </row>
    <row r="19" spans="1:19" x14ac:dyDescent="0.25">
      <c r="A19" s="295" t="s">
        <v>297</v>
      </c>
      <c r="B19" s="295"/>
      <c r="C19" s="295"/>
      <c r="D19" s="295">
        <f t="shared" ref="D19:S19" si="17">D37+D55+D73+D127+D145+D163+D181</f>
        <v>21037</v>
      </c>
      <c r="E19" s="295">
        <f t="shared" si="17"/>
        <v>15731.000000000002</v>
      </c>
      <c r="F19" s="295">
        <f t="shared" si="17"/>
        <v>13877.000000000002</v>
      </c>
      <c r="G19" s="295">
        <f t="shared" si="17"/>
        <v>9122</v>
      </c>
      <c r="H19" s="295">
        <f t="shared" si="17"/>
        <v>13935</v>
      </c>
      <c r="I19" s="295">
        <f t="shared" si="17"/>
        <v>9854.0000000000018</v>
      </c>
      <c r="J19" s="295">
        <f t="shared" si="17"/>
        <v>13739</v>
      </c>
      <c r="K19" s="295">
        <f t="shared" si="17"/>
        <v>16450</v>
      </c>
      <c r="L19" s="295">
        <f t="shared" si="17"/>
        <v>11868</v>
      </c>
      <c r="M19" s="295">
        <f t="shared" si="17"/>
        <v>13503</v>
      </c>
      <c r="N19" s="295">
        <f t="shared" si="17"/>
        <v>14742</v>
      </c>
      <c r="O19" s="295">
        <f t="shared" si="17"/>
        <v>16286</v>
      </c>
      <c r="P19" s="295">
        <f t="shared" si="17"/>
        <v>15823</v>
      </c>
      <c r="Q19" s="295">
        <f t="shared" si="17"/>
        <v>19265</v>
      </c>
      <c r="R19" s="295">
        <f t="shared" si="17"/>
        <v>12823</v>
      </c>
      <c r="S19" s="295">
        <f t="shared" si="17"/>
        <v>218055.00000000003</v>
      </c>
    </row>
    <row r="20" spans="1:19" ht="15.75" thickBot="1" x14ac:dyDescent="0.3">
      <c r="A20" s="400" t="s">
        <v>189</v>
      </c>
      <c r="B20" s="400"/>
      <c r="C20" s="400"/>
      <c r="D20" s="400">
        <f t="shared" ref="D20:S20" si="18">D9+D16+SUM(D5:D8)</f>
        <v>1851920.0735910209</v>
      </c>
      <c r="E20" s="400">
        <f t="shared" si="18"/>
        <v>1681016.9027246551</v>
      </c>
      <c r="F20" s="400">
        <f t="shared" si="18"/>
        <v>1378674.1456137034</v>
      </c>
      <c r="G20" s="400">
        <f t="shared" si="18"/>
        <v>1016085.3078578569</v>
      </c>
      <c r="H20" s="400">
        <f t="shared" si="18"/>
        <v>1453294.1662937852</v>
      </c>
      <c r="I20" s="400">
        <f t="shared" si="18"/>
        <v>1033953.5380698307</v>
      </c>
      <c r="J20" s="400">
        <f t="shared" si="18"/>
        <v>1418741.0902338177</v>
      </c>
      <c r="K20" s="400">
        <f t="shared" si="18"/>
        <v>1616613.8196947598</v>
      </c>
      <c r="L20" s="400">
        <f t="shared" si="18"/>
        <v>1185078.4992513806</v>
      </c>
      <c r="M20" s="400">
        <f t="shared" si="18"/>
        <v>1156506.7816076472</v>
      </c>
      <c r="N20" s="400">
        <f t="shared" si="18"/>
        <v>1300062.5077522867</v>
      </c>
      <c r="O20" s="400">
        <f t="shared" si="18"/>
        <v>1988497.6673191478</v>
      </c>
      <c r="P20" s="400">
        <f t="shared" si="18"/>
        <v>1873848.3858745471</v>
      </c>
      <c r="Q20" s="400">
        <f t="shared" si="18"/>
        <v>1639859.5080171563</v>
      </c>
      <c r="R20" s="400">
        <f t="shared" si="18"/>
        <v>1484243.1364996107</v>
      </c>
      <c r="S20" s="400">
        <f t="shared" si="18"/>
        <v>22078395.530401208</v>
      </c>
    </row>
    <row r="21" spans="1:19" ht="15.75" thickBot="1" x14ac:dyDescent="0.3">
      <c r="A21" s="289"/>
      <c r="B21" s="289"/>
      <c r="C21" s="289"/>
      <c r="D21" s="289"/>
      <c r="E21" s="289"/>
      <c r="F21" s="289"/>
      <c r="G21" s="289"/>
      <c r="H21" s="289"/>
      <c r="I21" s="289"/>
      <c r="J21" s="289"/>
      <c r="K21" s="289"/>
      <c r="L21" s="289"/>
      <c r="M21" s="289"/>
      <c r="N21" s="289"/>
      <c r="O21" s="289"/>
      <c r="P21" s="289"/>
      <c r="Q21" s="289"/>
      <c r="R21" s="289"/>
      <c r="S21" s="289"/>
    </row>
    <row r="22" spans="1:19" x14ac:dyDescent="0.25">
      <c r="A22" s="296" t="s">
        <v>10</v>
      </c>
      <c r="B22" s="297"/>
      <c r="C22" s="297"/>
      <c r="D22" s="298"/>
      <c r="E22" s="298"/>
      <c r="F22" s="298"/>
      <c r="G22" s="298"/>
      <c r="H22" s="298"/>
      <c r="I22" s="298"/>
      <c r="J22" s="298"/>
      <c r="K22" s="298"/>
      <c r="L22" s="298"/>
      <c r="M22" s="298"/>
      <c r="N22" s="298"/>
      <c r="O22" s="298"/>
      <c r="P22" s="298"/>
      <c r="Q22" s="298"/>
      <c r="R22" s="298"/>
      <c r="S22" s="298"/>
    </row>
    <row r="23" spans="1:19" x14ac:dyDescent="0.25">
      <c r="A23" s="372" t="s">
        <v>190</v>
      </c>
      <c r="B23" s="372"/>
      <c r="C23" s="372"/>
      <c r="D23" s="372">
        <v>14642.109613685319</v>
      </c>
      <c r="E23" s="372">
        <v>15210.870153149521</v>
      </c>
      <c r="F23" s="372">
        <v>12889.068640792908</v>
      </c>
      <c r="G23" s="372">
        <v>12237.709596582741</v>
      </c>
      <c r="H23" s="372">
        <v>13474.255327656907</v>
      </c>
      <c r="I23" s="372">
        <v>9985.1095892530648</v>
      </c>
      <c r="J23" s="372">
        <v>12341.39249033908</v>
      </c>
      <c r="K23" s="372">
        <v>16440.024919271753</v>
      </c>
      <c r="L23" s="372">
        <v>9858.9270803047511</v>
      </c>
      <c r="M23" s="372">
        <v>9256.9364622908488</v>
      </c>
      <c r="N23" s="372">
        <v>9984.8770552616897</v>
      </c>
      <c r="O23" s="372">
        <v>12156.124224174087</v>
      </c>
      <c r="P23" s="372">
        <v>12261.636971703379</v>
      </c>
      <c r="Q23" s="372">
        <v>12313.422358771386</v>
      </c>
      <c r="R23" s="372">
        <v>10605.535516762564</v>
      </c>
      <c r="S23" s="372">
        <v>183658.00000000003</v>
      </c>
    </row>
    <row r="24" spans="1:19" s="285" customFormat="1" x14ac:dyDescent="0.25">
      <c r="A24" s="293" t="s">
        <v>188</v>
      </c>
      <c r="B24" s="293"/>
      <c r="C24" s="293"/>
      <c r="D24" s="293">
        <v>146.7576656255778</v>
      </c>
      <c r="E24" s="293">
        <v>80.326552078758837</v>
      </c>
      <c r="F24" s="293">
        <v>39.913464086237362</v>
      </c>
      <c r="G24" s="293">
        <v>8.396282329573296</v>
      </c>
      <c r="H24" s="293">
        <v>-24.45415181414457</v>
      </c>
      <c r="I24" s="293">
        <v>8.8879854958609208</v>
      </c>
      <c r="J24" s="293">
        <v>-40.028260681910908</v>
      </c>
      <c r="K24" s="293">
        <v>-22.114501606372652</v>
      </c>
      <c r="L24" s="293">
        <v>22.491895385452082</v>
      </c>
      <c r="M24" s="293">
        <v>-29.087538186977618</v>
      </c>
      <c r="N24" s="293">
        <v>-21.265678530713775</v>
      </c>
      <c r="O24" s="293">
        <v>-81.08852196983527</v>
      </c>
      <c r="P24" s="293">
        <v>-46.985957011373245</v>
      </c>
      <c r="Q24" s="293">
        <v>-12.808784118937329</v>
      </c>
      <c r="R24" s="293">
        <v>-28.940451081190258</v>
      </c>
      <c r="S24" s="293">
        <v>4.6895820560166612E-12</v>
      </c>
    </row>
    <row r="25" spans="1:19" x14ac:dyDescent="0.25">
      <c r="A25" s="293" t="s">
        <v>192</v>
      </c>
      <c r="B25" s="293"/>
      <c r="C25" s="293"/>
      <c r="D25" s="293">
        <v>0</v>
      </c>
      <c r="E25" s="293">
        <v>0</v>
      </c>
      <c r="F25" s="293">
        <v>0</v>
      </c>
      <c r="G25" s="293">
        <v>0</v>
      </c>
      <c r="H25" s="293">
        <v>0</v>
      </c>
      <c r="I25" s="293">
        <v>0</v>
      </c>
      <c r="J25" s="293">
        <v>0</v>
      </c>
      <c r="K25" s="293">
        <v>0</v>
      </c>
      <c r="L25" s="293">
        <v>0</v>
      </c>
      <c r="M25" s="293">
        <v>0</v>
      </c>
      <c r="N25" s="293">
        <v>0</v>
      </c>
      <c r="O25" s="293">
        <v>0</v>
      </c>
      <c r="P25" s="293">
        <v>0</v>
      </c>
      <c r="Q25" s="293">
        <v>0</v>
      </c>
      <c r="R25" s="293">
        <v>0</v>
      </c>
      <c r="S25" s="293">
        <v>0</v>
      </c>
    </row>
    <row r="26" spans="1:19" x14ac:dyDescent="0.25">
      <c r="A26" s="295" t="s">
        <v>193</v>
      </c>
      <c r="B26" s="295"/>
      <c r="C26" s="295"/>
      <c r="D26" s="295">
        <v>0</v>
      </c>
      <c r="E26" s="295">
        <v>0</v>
      </c>
      <c r="F26" s="295">
        <v>0</v>
      </c>
      <c r="G26" s="295">
        <v>0</v>
      </c>
      <c r="H26" s="295">
        <v>0</v>
      </c>
      <c r="I26" s="295">
        <v>0</v>
      </c>
      <c r="J26" s="295">
        <v>0</v>
      </c>
      <c r="K26" s="295">
        <v>0</v>
      </c>
      <c r="L26" s="295">
        <v>0</v>
      </c>
      <c r="M26" s="295">
        <v>0</v>
      </c>
      <c r="N26" s="295">
        <v>0</v>
      </c>
      <c r="O26" s="295">
        <v>0</v>
      </c>
      <c r="P26" s="295">
        <v>0</v>
      </c>
      <c r="Q26" s="295">
        <v>0</v>
      </c>
      <c r="R26" s="295">
        <v>0</v>
      </c>
      <c r="S26" s="295">
        <v>0</v>
      </c>
    </row>
    <row r="27" spans="1:19" s="285" customFormat="1" x14ac:dyDescent="0.25">
      <c r="A27" s="178" t="s">
        <v>291</v>
      </c>
      <c r="B27" s="293"/>
      <c r="C27" s="293"/>
      <c r="D27" s="370">
        <f t="shared" ref="D27:S27" si="19">SUM(D28:D33)</f>
        <v>47</v>
      </c>
      <c r="E27" s="370">
        <f t="shared" si="19"/>
        <v>46</v>
      </c>
      <c r="F27" s="370">
        <f t="shared" si="19"/>
        <v>38</v>
      </c>
      <c r="G27" s="370">
        <f t="shared" si="19"/>
        <v>33</v>
      </c>
      <c r="H27" s="370">
        <f t="shared" si="19"/>
        <v>9</v>
      </c>
      <c r="I27" s="370">
        <f t="shared" si="19"/>
        <v>2</v>
      </c>
      <c r="J27" s="370">
        <f t="shared" si="19"/>
        <v>5</v>
      </c>
      <c r="K27" s="370">
        <f t="shared" si="19"/>
        <v>7</v>
      </c>
      <c r="L27" s="370">
        <f t="shared" si="19"/>
        <v>4</v>
      </c>
      <c r="M27" s="370">
        <f t="shared" si="19"/>
        <v>2</v>
      </c>
      <c r="N27" s="370">
        <f t="shared" si="19"/>
        <v>4</v>
      </c>
      <c r="O27" s="370">
        <f t="shared" si="19"/>
        <v>3</v>
      </c>
      <c r="P27" s="370">
        <f t="shared" si="19"/>
        <v>4</v>
      </c>
      <c r="Q27" s="370">
        <f t="shared" si="19"/>
        <v>4</v>
      </c>
      <c r="R27" s="370">
        <f t="shared" si="19"/>
        <v>0</v>
      </c>
      <c r="S27" s="370">
        <f t="shared" si="19"/>
        <v>208</v>
      </c>
    </row>
    <row r="28" spans="1:19" s="285" customFormat="1" x14ac:dyDescent="0.25">
      <c r="A28" s="31" t="s">
        <v>292</v>
      </c>
      <c r="B28" s="293"/>
      <c r="C28" s="293"/>
      <c r="D28" s="293">
        <v>0</v>
      </c>
      <c r="E28" s="293">
        <v>0</v>
      </c>
      <c r="F28" s="293">
        <v>0</v>
      </c>
      <c r="G28" s="293">
        <v>0</v>
      </c>
      <c r="H28" s="293">
        <v>0</v>
      </c>
      <c r="I28" s="293">
        <v>0</v>
      </c>
      <c r="J28" s="293">
        <v>0</v>
      </c>
      <c r="K28" s="293">
        <v>0</v>
      </c>
      <c r="L28" s="293">
        <v>0</v>
      </c>
      <c r="M28" s="293">
        <v>0</v>
      </c>
      <c r="N28" s="293">
        <v>0</v>
      </c>
      <c r="O28" s="293">
        <v>0</v>
      </c>
      <c r="P28" s="293">
        <v>0</v>
      </c>
      <c r="Q28" s="293">
        <v>0</v>
      </c>
      <c r="R28" s="293">
        <v>0</v>
      </c>
      <c r="S28" s="293">
        <v>0</v>
      </c>
    </row>
    <row r="29" spans="1:19" x14ac:dyDescent="0.25">
      <c r="A29" s="31" t="s">
        <v>294</v>
      </c>
      <c r="B29" s="293"/>
      <c r="C29" s="293"/>
      <c r="D29" s="293">
        <v>47</v>
      </c>
      <c r="E29" s="293">
        <v>46</v>
      </c>
      <c r="F29" s="293">
        <v>38</v>
      </c>
      <c r="G29" s="293">
        <v>33</v>
      </c>
      <c r="H29" s="293">
        <v>9</v>
      </c>
      <c r="I29" s="293">
        <v>2</v>
      </c>
      <c r="J29" s="293">
        <v>5</v>
      </c>
      <c r="K29" s="293">
        <v>7</v>
      </c>
      <c r="L29" s="293">
        <v>4</v>
      </c>
      <c r="M29" s="293">
        <v>2</v>
      </c>
      <c r="N29" s="293">
        <v>4</v>
      </c>
      <c r="O29" s="293">
        <v>3</v>
      </c>
      <c r="P29" s="293">
        <v>4</v>
      </c>
      <c r="Q29" s="293">
        <v>4</v>
      </c>
      <c r="R29" s="293">
        <v>0</v>
      </c>
      <c r="S29" s="293">
        <v>208</v>
      </c>
    </row>
    <row r="30" spans="1:19" s="285" customFormat="1" x14ac:dyDescent="0.25">
      <c r="A30" s="31" t="s">
        <v>296</v>
      </c>
      <c r="B30" s="293"/>
      <c r="C30" s="293"/>
      <c r="D30" s="293">
        <v>0</v>
      </c>
      <c r="E30" s="293">
        <v>0</v>
      </c>
      <c r="F30" s="293">
        <v>0</v>
      </c>
      <c r="G30" s="293">
        <v>0</v>
      </c>
      <c r="H30" s="293">
        <v>0</v>
      </c>
      <c r="I30" s="293">
        <v>0</v>
      </c>
      <c r="J30" s="293">
        <v>0</v>
      </c>
      <c r="K30" s="293">
        <v>0</v>
      </c>
      <c r="L30" s="293">
        <v>0</v>
      </c>
      <c r="M30" s="293">
        <v>0</v>
      </c>
      <c r="N30" s="293">
        <v>0</v>
      </c>
      <c r="O30" s="293">
        <v>0</v>
      </c>
      <c r="P30" s="293">
        <v>0</v>
      </c>
      <c r="Q30" s="293">
        <v>0</v>
      </c>
      <c r="R30" s="293">
        <v>0</v>
      </c>
      <c r="S30" s="293">
        <v>0</v>
      </c>
    </row>
    <row r="31" spans="1:19" x14ac:dyDescent="0.25">
      <c r="A31" s="31" t="s">
        <v>306</v>
      </c>
      <c r="B31" s="293"/>
      <c r="C31" s="293"/>
      <c r="D31" s="293">
        <v>0</v>
      </c>
      <c r="E31" s="293">
        <v>0</v>
      </c>
      <c r="F31" s="293">
        <v>0</v>
      </c>
      <c r="G31" s="293">
        <v>0</v>
      </c>
      <c r="H31" s="293">
        <v>0</v>
      </c>
      <c r="I31" s="293">
        <v>0</v>
      </c>
      <c r="J31" s="293">
        <v>0</v>
      </c>
      <c r="K31" s="293">
        <v>0</v>
      </c>
      <c r="L31" s="293">
        <v>0</v>
      </c>
      <c r="M31" s="293">
        <v>0</v>
      </c>
      <c r="N31" s="293">
        <v>0</v>
      </c>
      <c r="O31" s="293">
        <v>0</v>
      </c>
      <c r="P31" s="293">
        <v>0</v>
      </c>
      <c r="Q31" s="293">
        <v>0</v>
      </c>
      <c r="R31" s="293">
        <v>0</v>
      </c>
      <c r="S31" s="293">
        <v>0</v>
      </c>
    </row>
    <row r="32" spans="1:19" x14ac:dyDescent="0.25">
      <c r="A32" s="31" t="s">
        <v>298</v>
      </c>
      <c r="B32" s="293"/>
      <c r="C32" s="293"/>
      <c r="D32" s="293">
        <v>0</v>
      </c>
      <c r="E32" s="293">
        <v>0</v>
      </c>
      <c r="F32" s="293">
        <v>0</v>
      </c>
      <c r="G32" s="293">
        <v>0</v>
      </c>
      <c r="H32" s="293">
        <v>0</v>
      </c>
      <c r="I32" s="293">
        <v>0</v>
      </c>
      <c r="J32" s="293">
        <v>0</v>
      </c>
      <c r="K32" s="293">
        <v>0</v>
      </c>
      <c r="L32" s="293">
        <v>0</v>
      </c>
      <c r="M32" s="293">
        <v>0</v>
      </c>
      <c r="N32" s="293">
        <v>0</v>
      </c>
      <c r="O32" s="293">
        <v>0</v>
      </c>
      <c r="P32" s="293">
        <v>0</v>
      </c>
      <c r="Q32" s="293">
        <v>0</v>
      </c>
      <c r="R32" s="293">
        <v>0</v>
      </c>
      <c r="S32" s="293">
        <v>0</v>
      </c>
    </row>
    <row r="33" spans="1:19" x14ac:dyDescent="0.25">
      <c r="A33" s="295" t="s">
        <v>295</v>
      </c>
      <c r="B33" s="295"/>
      <c r="C33" s="295"/>
      <c r="D33" s="295">
        <v>0</v>
      </c>
      <c r="E33" s="295">
        <v>0</v>
      </c>
      <c r="F33" s="295">
        <v>0</v>
      </c>
      <c r="G33" s="295">
        <v>0</v>
      </c>
      <c r="H33" s="295">
        <v>0</v>
      </c>
      <c r="I33" s="295">
        <v>0</v>
      </c>
      <c r="J33" s="295">
        <v>0</v>
      </c>
      <c r="K33" s="295">
        <v>0</v>
      </c>
      <c r="L33" s="295">
        <v>0</v>
      </c>
      <c r="M33" s="295">
        <v>0</v>
      </c>
      <c r="N33" s="295">
        <v>0</v>
      </c>
      <c r="O33" s="295">
        <v>0</v>
      </c>
      <c r="P33" s="295">
        <v>0</v>
      </c>
      <c r="Q33" s="295">
        <v>0</v>
      </c>
      <c r="R33" s="295">
        <v>0</v>
      </c>
      <c r="S33" s="295">
        <v>0</v>
      </c>
    </row>
    <row r="34" spans="1:19" s="285" customFormat="1" x14ac:dyDescent="0.25">
      <c r="A34" s="178" t="s">
        <v>288</v>
      </c>
      <c r="B34" s="293"/>
      <c r="C34" s="293"/>
      <c r="D34" s="370">
        <f>SUM(D35:D37)</f>
        <v>302.72954351156937</v>
      </c>
      <c r="E34" s="370">
        <f t="shared" ref="E34:S34" si="20">SUM(E35:E37)</f>
        <v>315.91362716386357</v>
      </c>
      <c r="F34" s="370">
        <f t="shared" si="20"/>
        <v>269.00065105835029</v>
      </c>
      <c r="G34" s="370">
        <f t="shared" si="20"/>
        <v>258.06826602747265</v>
      </c>
      <c r="H34" s="370">
        <f t="shared" si="20"/>
        <v>316.19625416324135</v>
      </c>
      <c r="I34" s="370">
        <f t="shared" si="20"/>
        <v>240.38389092354723</v>
      </c>
      <c r="J34" s="370">
        <f t="shared" si="20"/>
        <v>290.10139648442498</v>
      </c>
      <c r="K34" s="370">
        <f t="shared" si="20"/>
        <v>296.00861135054117</v>
      </c>
      <c r="L34" s="370">
        <f t="shared" si="20"/>
        <v>235.20653698989017</v>
      </c>
      <c r="M34" s="370">
        <f t="shared" si="20"/>
        <v>222.64982316039064</v>
      </c>
      <c r="N34" s="370">
        <f t="shared" si="20"/>
        <v>238.06075910448578</v>
      </c>
      <c r="O34" s="370">
        <f t="shared" si="20"/>
        <v>290.31259028615779</v>
      </c>
      <c r="P34" s="370">
        <f t="shared" si="20"/>
        <v>293.22582243359051</v>
      </c>
      <c r="Q34" s="370">
        <f t="shared" si="20"/>
        <v>295.02718133072381</v>
      </c>
      <c r="R34" s="370">
        <f t="shared" si="20"/>
        <v>257.59307997357371</v>
      </c>
      <c r="S34" s="370">
        <f t="shared" si="20"/>
        <v>4120.4780339618228</v>
      </c>
    </row>
    <row r="35" spans="1:19" s="285" customFormat="1" x14ac:dyDescent="0.25">
      <c r="A35" s="31" t="s">
        <v>289</v>
      </c>
      <c r="B35" s="293"/>
      <c r="C35" s="293"/>
      <c r="D35" s="293">
        <v>344.28761706298832</v>
      </c>
      <c r="E35" s="293">
        <v>359.28158392580292</v>
      </c>
      <c r="F35" s="293">
        <v>305.92849335741306</v>
      </c>
      <c r="G35" s="293">
        <v>293.4953335559743</v>
      </c>
      <c r="H35" s="293">
        <v>359.60300936385147</v>
      </c>
      <c r="I35" s="293">
        <v>273.38328471807876</v>
      </c>
      <c r="J35" s="293">
        <v>329.92590463325826</v>
      </c>
      <c r="K35" s="293">
        <v>336.64404950324018</v>
      </c>
      <c r="L35" s="293">
        <v>267.49519455074972</v>
      </c>
      <c r="M35" s="293">
        <v>253.21472151744945</v>
      </c>
      <c r="N35" s="293">
        <v>270.74123826027306</v>
      </c>
      <c r="O35" s="293">
        <v>330.1660906748769</v>
      </c>
      <c r="P35" s="293">
        <v>333.47924519014668</v>
      </c>
      <c r="Q35" s="293">
        <v>335.52789083924739</v>
      </c>
      <c r="R35" s="293">
        <v>292.95491496233223</v>
      </c>
      <c r="S35" s="293">
        <v>4686.1285721156828</v>
      </c>
    </row>
    <row r="36" spans="1:19" s="285" customFormat="1" x14ac:dyDescent="0.25">
      <c r="A36" s="293" t="s">
        <v>290</v>
      </c>
      <c r="B36" s="293"/>
      <c r="C36" s="293"/>
      <c r="D36" s="293">
        <v>-41.558073551418936</v>
      </c>
      <c r="E36" s="293">
        <v>-43.367956761939354</v>
      </c>
      <c r="F36" s="293">
        <v>-36.927842299062789</v>
      </c>
      <c r="G36" s="293">
        <v>-35.427067528501681</v>
      </c>
      <c r="H36" s="293">
        <v>-43.406755200610114</v>
      </c>
      <c r="I36" s="293">
        <v>-32.999393794531521</v>
      </c>
      <c r="J36" s="293">
        <v>-39.824508148833296</v>
      </c>
      <c r="K36" s="293">
        <v>-40.635438152698981</v>
      </c>
      <c r="L36" s="293">
        <v>-32.288657560859548</v>
      </c>
      <c r="M36" s="293">
        <v>-30.564898357058819</v>
      </c>
      <c r="N36" s="293">
        <v>-32.680479155787289</v>
      </c>
      <c r="O36" s="293">
        <v>-39.853500388719127</v>
      </c>
      <c r="P36" s="293">
        <v>-40.253422756556155</v>
      </c>
      <c r="Q36" s="293">
        <v>-40.500709508523613</v>
      </c>
      <c r="R36" s="293">
        <v>-35.361834988758538</v>
      </c>
      <c r="S36" s="293">
        <v>-565.65053815385988</v>
      </c>
    </row>
    <row r="37" spans="1:19" s="285" customFormat="1" x14ac:dyDescent="0.25">
      <c r="A37" s="295" t="s">
        <v>297</v>
      </c>
      <c r="B37" s="295"/>
      <c r="C37" s="295"/>
      <c r="D37" s="295">
        <v>0</v>
      </c>
      <c r="E37" s="295">
        <v>0</v>
      </c>
      <c r="F37" s="295">
        <v>0</v>
      </c>
      <c r="G37" s="295">
        <v>0</v>
      </c>
      <c r="H37" s="295">
        <v>0</v>
      </c>
      <c r="I37" s="295">
        <v>0</v>
      </c>
      <c r="J37" s="295">
        <v>0</v>
      </c>
      <c r="K37" s="295">
        <v>0</v>
      </c>
      <c r="L37" s="295">
        <v>0</v>
      </c>
      <c r="M37" s="295">
        <v>0</v>
      </c>
      <c r="N37" s="295">
        <v>0</v>
      </c>
      <c r="O37" s="295">
        <v>0</v>
      </c>
      <c r="P37" s="295">
        <v>0</v>
      </c>
      <c r="Q37" s="295">
        <v>0</v>
      </c>
      <c r="R37" s="295">
        <v>0</v>
      </c>
      <c r="S37" s="295">
        <v>0</v>
      </c>
    </row>
    <row r="38" spans="1:19" ht="15.75" thickBot="1" x14ac:dyDescent="0.3">
      <c r="A38" s="382" t="s">
        <v>189</v>
      </c>
      <c r="B38" s="383"/>
      <c r="C38" s="383"/>
      <c r="D38" s="384">
        <v>15138.596822822465</v>
      </c>
      <c r="E38" s="384">
        <v>15653.110332392143</v>
      </c>
      <c r="F38" s="384">
        <v>13235.982755937495</v>
      </c>
      <c r="G38" s="384">
        <v>12537.174144939787</v>
      </c>
      <c r="H38" s="384">
        <v>13774.997430006002</v>
      </c>
      <c r="I38" s="384">
        <v>10236.381465672473</v>
      </c>
      <c r="J38" s="384">
        <v>12596.465626141595</v>
      </c>
      <c r="K38" s="384">
        <v>16720.919029015924</v>
      </c>
      <c r="L38" s="384">
        <v>10120.625512680093</v>
      </c>
      <c r="M38" s="384">
        <v>9452.4987472642624</v>
      </c>
      <c r="N38" s="384">
        <v>10205.672135835461</v>
      </c>
      <c r="O38" s="384">
        <v>12368.348292490409</v>
      </c>
      <c r="P38" s="384">
        <v>12511.876837125597</v>
      </c>
      <c r="Q38" s="384">
        <v>12599.640755983171</v>
      </c>
      <c r="R38" s="384">
        <v>10834.188145654947</v>
      </c>
      <c r="S38" s="384">
        <v>187986.47803396184</v>
      </c>
    </row>
    <row r="39" spans="1:19" ht="15.75" thickBot="1" x14ac:dyDescent="0.3">
      <c r="A39" s="293"/>
      <c r="B39" s="293"/>
      <c r="C39" s="293"/>
      <c r="D39" s="293"/>
      <c r="E39" s="293"/>
      <c r="F39" s="293"/>
      <c r="G39" s="293"/>
      <c r="H39" s="293"/>
      <c r="I39" s="293"/>
      <c r="J39" s="293"/>
      <c r="K39" s="293"/>
      <c r="L39" s="293"/>
      <c r="M39" s="293"/>
      <c r="N39" s="293"/>
      <c r="O39" s="293"/>
      <c r="P39" s="293"/>
      <c r="Q39" s="293"/>
      <c r="R39" s="293"/>
      <c r="S39" s="293"/>
    </row>
    <row r="40" spans="1:19" x14ac:dyDescent="0.25">
      <c r="A40" s="299" t="s">
        <v>1</v>
      </c>
      <c r="B40" s="299"/>
      <c r="C40" s="300"/>
      <c r="D40" s="301"/>
      <c r="E40" s="301"/>
      <c r="F40" s="301"/>
      <c r="G40" s="301"/>
      <c r="H40" s="301"/>
      <c r="I40" s="301"/>
      <c r="J40" s="301"/>
      <c r="K40" s="301"/>
      <c r="L40" s="301"/>
      <c r="M40" s="301"/>
      <c r="N40" s="301"/>
      <c r="O40" s="301"/>
      <c r="P40" s="301"/>
      <c r="Q40" s="301"/>
      <c r="R40" s="301"/>
      <c r="S40" s="301"/>
    </row>
    <row r="41" spans="1:19" x14ac:dyDescent="0.25">
      <c r="A41" s="372" t="s">
        <v>190</v>
      </c>
      <c r="B41" s="372"/>
      <c r="C41" s="372"/>
      <c r="D41" s="372">
        <v>506117.70519437158</v>
      </c>
      <c r="E41" s="372">
        <v>485454.09226935549</v>
      </c>
      <c r="F41" s="372">
        <v>414966.34327545174</v>
      </c>
      <c r="G41" s="372">
        <v>336709.44674915395</v>
      </c>
      <c r="H41" s="372">
        <v>401621.54772657808</v>
      </c>
      <c r="I41" s="372">
        <v>351262.08601168229</v>
      </c>
      <c r="J41" s="372">
        <v>458356.96353440132</v>
      </c>
      <c r="K41" s="372">
        <v>648431.56501203054</v>
      </c>
      <c r="L41" s="372">
        <v>309305.03060502268</v>
      </c>
      <c r="M41" s="372">
        <v>208549.93216915123</v>
      </c>
      <c r="N41" s="372">
        <v>195195.62065403856</v>
      </c>
      <c r="O41" s="372">
        <v>406207.36279026291</v>
      </c>
      <c r="P41" s="372">
        <v>474608.99257406389</v>
      </c>
      <c r="Q41" s="372">
        <v>493373.86660660274</v>
      </c>
      <c r="R41" s="372">
        <v>326692.4532290395</v>
      </c>
      <c r="S41" s="372">
        <v>6016853.0084012067</v>
      </c>
    </row>
    <row r="42" spans="1:19" x14ac:dyDescent="0.25">
      <c r="A42" s="293" t="s">
        <v>188</v>
      </c>
      <c r="B42" s="293"/>
      <c r="C42" s="293"/>
      <c r="D42" s="293">
        <v>0</v>
      </c>
      <c r="E42" s="293">
        <v>0</v>
      </c>
      <c r="F42" s="293">
        <v>0</v>
      </c>
      <c r="G42" s="293">
        <v>0</v>
      </c>
      <c r="H42" s="293">
        <v>0</v>
      </c>
      <c r="I42" s="293">
        <v>0</v>
      </c>
      <c r="J42" s="293">
        <v>0</v>
      </c>
      <c r="K42" s="293">
        <v>0</v>
      </c>
      <c r="L42" s="293">
        <v>0</v>
      </c>
      <c r="M42" s="293">
        <v>0</v>
      </c>
      <c r="N42" s="293">
        <v>0</v>
      </c>
      <c r="O42" s="293">
        <v>0</v>
      </c>
      <c r="P42" s="293">
        <v>0</v>
      </c>
      <c r="Q42" s="293">
        <v>0</v>
      </c>
      <c r="R42" s="293">
        <v>0</v>
      </c>
      <c r="S42" s="293">
        <v>0</v>
      </c>
    </row>
    <row r="43" spans="1:19" x14ac:dyDescent="0.25">
      <c r="A43" s="293" t="s">
        <v>192</v>
      </c>
      <c r="B43" s="293"/>
      <c r="C43" s="293"/>
      <c r="D43" s="293">
        <v>0</v>
      </c>
      <c r="E43" s="293">
        <v>0</v>
      </c>
      <c r="F43" s="293">
        <v>0</v>
      </c>
      <c r="G43" s="293">
        <v>0</v>
      </c>
      <c r="H43" s="293">
        <v>0</v>
      </c>
      <c r="I43" s="293">
        <v>0</v>
      </c>
      <c r="J43" s="293">
        <v>0</v>
      </c>
      <c r="K43" s="293">
        <v>0</v>
      </c>
      <c r="L43" s="293">
        <v>0</v>
      </c>
      <c r="M43" s="293">
        <v>0</v>
      </c>
      <c r="N43" s="293">
        <v>0</v>
      </c>
      <c r="O43" s="293">
        <v>0</v>
      </c>
      <c r="P43" s="293">
        <v>0</v>
      </c>
      <c r="Q43" s="293">
        <v>0</v>
      </c>
      <c r="R43" s="293">
        <v>0</v>
      </c>
      <c r="S43" s="293">
        <v>0</v>
      </c>
    </row>
    <row r="44" spans="1:19" x14ac:dyDescent="0.25">
      <c r="A44" s="295" t="s">
        <v>193</v>
      </c>
      <c r="B44" s="295"/>
      <c r="C44" s="295"/>
      <c r="D44" s="295">
        <v>0</v>
      </c>
      <c r="E44" s="295">
        <v>0</v>
      </c>
      <c r="F44" s="295">
        <v>0</v>
      </c>
      <c r="G44" s="295">
        <v>0</v>
      </c>
      <c r="H44" s="295">
        <v>0</v>
      </c>
      <c r="I44" s="295">
        <v>0</v>
      </c>
      <c r="J44" s="295">
        <v>0</v>
      </c>
      <c r="K44" s="295">
        <v>0</v>
      </c>
      <c r="L44" s="295">
        <v>0</v>
      </c>
      <c r="M44" s="295">
        <v>0</v>
      </c>
      <c r="N44" s="295">
        <v>0</v>
      </c>
      <c r="O44" s="295">
        <v>0</v>
      </c>
      <c r="P44" s="295">
        <v>0</v>
      </c>
      <c r="Q44" s="295">
        <v>0</v>
      </c>
      <c r="R44" s="295">
        <v>0</v>
      </c>
      <c r="S44" s="295">
        <v>0</v>
      </c>
    </row>
    <row r="45" spans="1:19" s="285" customFormat="1" x14ac:dyDescent="0.25">
      <c r="A45" s="178" t="s">
        <v>291</v>
      </c>
      <c r="B45" s="293"/>
      <c r="C45" s="293"/>
      <c r="D45" s="370">
        <f t="shared" ref="D45:S45" si="21">SUM(D46:D51)</f>
        <v>13730.771741637318</v>
      </c>
      <c r="E45" s="370">
        <f t="shared" si="21"/>
        <v>34281.926180737828</v>
      </c>
      <c r="F45" s="370">
        <f t="shared" si="21"/>
        <v>36063.609912402098</v>
      </c>
      <c r="G45" s="370">
        <f t="shared" si="21"/>
        <v>9257.1999647294342</v>
      </c>
      <c r="H45" s="370">
        <f t="shared" si="21"/>
        <v>-1793.5968811272612</v>
      </c>
      <c r="I45" s="370">
        <f t="shared" si="21"/>
        <v>-10018.325745638478</v>
      </c>
      <c r="J45" s="370">
        <f t="shared" si="21"/>
        <v>16335.298880305958</v>
      </c>
      <c r="K45" s="370">
        <f t="shared" si="21"/>
        <v>-5168.736362306443</v>
      </c>
      <c r="L45" s="370">
        <f t="shared" si="21"/>
        <v>-3357.8388597300554</v>
      </c>
      <c r="M45" s="370">
        <f t="shared" si="21"/>
        <v>1890.9878233855011</v>
      </c>
      <c r="N45" s="370">
        <f t="shared" si="21"/>
        <v>13424.130335479544</v>
      </c>
      <c r="O45" s="370">
        <f t="shared" si="21"/>
        <v>20763.811389639519</v>
      </c>
      <c r="P45" s="370">
        <f t="shared" si="21"/>
        <v>7047.3524796391976</v>
      </c>
      <c r="Q45" s="370">
        <f t="shared" si="21"/>
        <v>-4118.8786400865847</v>
      </c>
      <c r="R45" s="370">
        <f t="shared" si="21"/>
        <v>11764.287780932831</v>
      </c>
      <c r="S45" s="370">
        <f t="shared" si="21"/>
        <v>140102.00000000038</v>
      </c>
    </row>
    <row r="46" spans="1:19" s="285" customFormat="1" x14ac:dyDescent="0.25">
      <c r="A46" s="31" t="s">
        <v>292</v>
      </c>
      <c r="B46" s="293"/>
      <c r="C46" s="293"/>
      <c r="D46" s="293">
        <v>0</v>
      </c>
      <c r="E46" s="293">
        <v>0</v>
      </c>
      <c r="F46" s="293">
        <v>0</v>
      </c>
      <c r="G46" s="293">
        <v>0</v>
      </c>
      <c r="H46" s="293">
        <v>0</v>
      </c>
      <c r="I46" s="293">
        <v>0</v>
      </c>
      <c r="J46" s="293">
        <v>0</v>
      </c>
      <c r="K46" s="293">
        <v>0</v>
      </c>
      <c r="L46" s="293">
        <v>0</v>
      </c>
      <c r="M46" s="293">
        <v>0</v>
      </c>
      <c r="N46" s="293">
        <v>0</v>
      </c>
      <c r="O46" s="293">
        <v>0</v>
      </c>
      <c r="P46" s="293">
        <v>0</v>
      </c>
      <c r="Q46" s="293">
        <v>0</v>
      </c>
      <c r="R46" s="293">
        <v>0</v>
      </c>
      <c r="S46" s="293">
        <v>0</v>
      </c>
    </row>
    <row r="47" spans="1:19" x14ac:dyDescent="0.25">
      <c r="A47" s="31" t="s">
        <v>294</v>
      </c>
      <c r="B47" s="293"/>
      <c r="C47" s="293"/>
      <c r="D47" s="293">
        <v>-2777.3563120028307</v>
      </c>
      <c r="E47" s="293">
        <v>-2788.7672226540153</v>
      </c>
      <c r="F47" s="293">
        <v>-2387.4770924950453</v>
      </c>
      <c r="G47" s="293">
        <v>-1963.7361839354112</v>
      </c>
      <c r="H47" s="293">
        <v>-2278.7273636310701</v>
      </c>
      <c r="I47" s="293">
        <v>-1853.8610391877999</v>
      </c>
      <c r="J47" s="293">
        <v>-2602.8328740894353</v>
      </c>
      <c r="K47" s="293">
        <v>-3378.8155156378793</v>
      </c>
      <c r="L47" s="293">
        <v>-1611.0979652006442</v>
      </c>
      <c r="M47" s="293">
        <v>-1116.2919524051799</v>
      </c>
      <c r="N47" s="293">
        <v>-1099.8223037370094</v>
      </c>
      <c r="O47" s="293">
        <v>-2333.022659530146</v>
      </c>
      <c r="P47" s="293">
        <v>-2595.9336306787136</v>
      </c>
      <c r="Q47" s="293">
        <v>-2592.3596665963892</v>
      </c>
      <c r="R47" s="293">
        <v>-1863.8982182184332</v>
      </c>
      <c r="S47" s="293">
        <v>-33243.999999999993</v>
      </c>
    </row>
    <row r="48" spans="1:19" x14ac:dyDescent="0.25">
      <c r="A48" s="31" t="s">
        <v>296</v>
      </c>
      <c r="B48" s="293"/>
      <c r="C48" s="293"/>
      <c r="D48" s="293">
        <v>0</v>
      </c>
      <c r="E48" s="293">
        <v>0</v>
      </c>
      <c r="F48" s="293">
        <v>0</v>
      </c>
      <c r="G48" s="293">
        <v>0</v>
      </c>
      <c r="H48" s="293">
        <v>0</v>
      </c>
      <c r="I48" s="293">
        <v>0</v>
      </c>
      <c r="J48" s="293">
        <v>0</v>
      </c>
      <c r="K48" s="293">
        <v>0</v>
      </c>
      <c r="L48" s="293">
        <v>0</v>
      </c>
      <c r="M48" s="293">
        <v>0</v>
      </c>
      <c r="N48" s="293">
        <v>0</v>
      </c>
      <c r="O48" s="293">
        <v>0</v>
      </c>
      <c r="P48" s="293">
        <v>0</v>
      </c>
      <c r="Q48" s="293">
        <v>0</v>
      </c>
      <c r="R48" s="293">
        <v>0</v>
      </c>
      <c r="S48" s="293">
        <v>0</v>
      </c>
    </row>
    <row r="49" spans="1:35" x14ac:dyDescent="0.25">
      <c r="A49" s="31" t="s">
        <v>306</v>
      </c>
      <c r="B49" s="293"/>
      <c r="C49" s="293"/>
      <c r="D49" s="293">
        <v>150.38025994480495</v>
      </c>
      <c r="E49" s="293">
        <v>150.99810494456827</v>
      </c>
      <c r="F49" s="293">
        <v>129.27020714989416</v>
      </c>
      <c r="G49" s="293">
        <v>106.32670951400975</v>
      </c>
      <c r="H49" s="293">
        <v>123.38194123859724</v>
      </c>
      <c r="I49" s="293">
        <v>100.37750783714473</v>
      </c>
      <c r="J49" s="293">
        <v>140.93066939480758</v>
      </c>
      <c r="K49" s="293">
        <v>182.94633401961806</v>
      </c>
      <c r="L49" s="293">
        <v>87.233074761194786</v>
      </c>
      <c r="M49" s="293">
        <v>60.441749318052096</v>
      </c>
      <c r="N49" s="293">
        <v>59.549998397503813</v>
      </c>
      <c r="O49" s="293">
        <v>126.32176594736683</v>
      </c>
      <c r="P49" s="293">
        <v>140.55710910906282</v>
      </c>
      <c r="Q49" s="293">
        <v>140.36359643464988</v>
      </c>
      <c r="R49" s="293">
        <v>100.92097198872517</v>
      </c>
      <c r="S49" s="293">
        <v>1800.0000000000002</v>
      </c>
    </row>
    <row r="50" spans="1:35" x14ac:dyDescent="0.25">
      <c r="A50" s="31" t="s">
        <v>298</v>
      </c>
      <c r="B50" s="293"/>
      <c r="C50" s="293"/>
      <c r="D50" s="293">
        <v>0</v>
      </c>
      <c r="E50" s="293">
        <v>0</v>
      </c>
      <c r="F50" s="293">
        <v>0</v>
      </c>
      <c r="G50" s="293">
        <v>0</v>
      </c>
      <c r="H50" s="293">
        <v>0</v>
      </c>
      <c r="I50" s="293">
        <v>0</v>
      </c>
      <c r="J50" s="293">
        <v>0</v>
      </c>
      <c r="K50" s="293">
        <v>0</v>
      </c>
      <c r="L50" s="293">
        <v>0</v>
      </c>
      <c r="M50" s="293">
        <v>0</v>
      </c>
      <c r="N50" s="293">
        <v>0</v>
      </c>
      <c r="O50" s="293">
        <v>0</v>
      </c>
      <c r="P50" s="293">
        <v>0</v>
      </c>
      <c r="Q50" s="293">
        <v>0</v>
      </c>
      <c r="R50" s="293">
        <v>0</v>
      </c>
      <c r="S50" s="293">
        <v>0</v>
      </c>
    </row>
    <row r="51" spans="1:35" x14ac:dyDescent="0.25">
      <c r="A51" s="295" t="s">
        <v>295</v>
      </c>
      <c r="B51" s="295"/>
      <c r="C51" s="295"/>
      <c r="D51" s="295">
        <v>16357.747793695344</v>
      </c>
      <c r="E51" s="295">
        <v>36919.695298447274</v>
      </c>
      <c r="F51" s="295">
        <v>38321.816797747248</v>
      </c>
      <c r="G51" s="295">
        <v>11114.609439150836</v>
      </c>
      <c r="H51" s="295">
        <v>361.74854126521154</v>
      </c>
      <c r="I51" s="295">
        <v>-8264.8422142878226</v>
      </c>
      <c r="J51" s="295">
        <v>18797.201085000586</v>
      </c>
      <c r="K51" s="295">
        <v>-1972.8671806881816</v>
      </c>
      <c r="L51" s="295">
        <v>-1833.973969290606</v>
      </c>
      <c r="M51" s="295">
        <v>2946.8380264726288</v>
      </c>
      <c r="N51" s="295">
        <v>14464.402640819049</v>
      </c>
      <c r="O51" s="295">
        <v>22970.512283222299</v>
      </c>
      <c r="P51" s="295">
        <v>9502.7290012088488</v>
      </c>
      <c r="Q51" s="295">
        <v>-1666.8825699248453</v>
      </c>
      <c r="R51" s="295">
        <v>13527.265027162539</v>
      </c>
      <c r="S51" s="295">
        <v>171546.00000000038</v>
      </c>
    </row>
    <row r="52" spans="1:35" x14ac:dyDescent="0.25">
      <c r="A52" s="178" t="s">
        <v>288</v>
      </c>
      <c r="B52" s="293"/>
      <c r="C52" s="293"/>
      <c r="D52" s="370">
        <f>SUM(D53:D55)</f>
        <v>17319.035839249897</v>
      </c>
      <c r="E52" s="370">
        <f t="shared" ref="E52:S52" si="22">SUM(E53:E55)</f>
        <v>16043.217216607758</v>
      </c>
      <c r="F52" s="370">
        <f t="shared" si="22"/>
        <v>13053.367289927715</v>
      </c>
      <c r="G52" s="370">
        <f t="shared" si="22"/>
        <v>10262.302346226308</v>
      </c>
      <c r="H52" s="370">
        <f t="shared" si="22"/>
        <v>8945.0245026194225</v>
      </c>
      <c r="I52" s="370">
        <f t="shared" si="22"/>
        <v>8098.8678940233276</v>
      </c>
      <c r="J52" s="370">
        <f t="shared" si="22"/>
        <v>11591.96150011761</v>
      </c>
      <c r="K52" s="370">
        <f t="shared" si="22"/>
        <v>14615.102269016585</v>
      </c>
      <c r="L52" s="370">
        <f t="shared" si="22"/>
        <v>8222.4471209101412</v>
      </c>
      <c r="M52" s="370">
        <f t="shared" si="22"/>
        <v>7111.9989249789551</v>
      </c>
      <c r="N52" s="370">
        <f t="shared" si="22"/>
        <v>8369.0386641043369</v>
      </c>
      <c r="O52" s="370">
        <f t="shared" si="22"/>
        <v>11382.342730500161</v>
      </c>
      <c r="P52" s="370">
        <f t="shared" si="22"/>
        <v>12004.335595781502</v>
      </c>
      <c r="Q52" s="370">
        <f t="shared" si="22"/>
        <v>10242.661045477409</v>
      </c>
      <c r="R52" s="370">
        <f t="shared" si="22"/>
        <v>8894.4314279495484</v>
      </c>
      <c r="S52" s="370">
        <f t="shared" si="22"/>
        <v>166156.13436749071</v>
      </c>
    </row>
    <row r="53" spans="1:35" s="285" customFormat="1" x14ac:dyDescent="0.25">
      <c r="A53" s="31" t="s">
        <v>289</v>
      </c>
      <c r="B53" s="293"/>
      <c r="C53" s="293"/>
      <c r="D53" s="293">
        <v>12095.665600439366</v>
      </c>
      <c r="E53" s="293">
        <v>12145.306885571057</v>
      </c>
      <c r="F53" s="293">
        <v>10397.692132398442</v>
      </c>
      <c r="G53" s="293">
        <v>8552.3727447113924</v>
      </c>
      <c r="H53" s="293">
        <v>9924.1968574946241</v>
      </c>
      <c r="I53" s="293">
        <v>8073.800947010056</v>
      </c>
      <c r="J53" s="293">
        <v>11335.737634898069</v>
      </c>
      <c r="K53" s="293">
        <v>14715.287005963812</v>
      </c>
      <c r="L53" s="293">
        <v>7016.5141221765234</v>
      </c>
      <c r="M53" s="293">
        <v>4861.4759326327121</v>
      </c>
      <c r="N53" s="293">
        <v>4789.7794446124017</v>
      </c>
      <c r="O53" s="293">
        <v>10160.575518563541</v>
      </c>
      <c r="P53" s="293">
        <v>11305.48235074609</v>
      </c>
      <c r="Q53" s="293">
        <v>11289.99910946678</v>
      </c>
      <c r="R53" s="293">
        <v>8117.4760100080657</v>
      </c>
      <c r="S53" s="293">
        <v>144781.36229669297</v>
      </c>
    </row>
    <row r="54" spans="1:35" s="285" customFormat="1" x14ac:dyDescent="0.25">
      <c r="A54" s="293" t="s">
        <v>290</v>
      </c>
      <c r="B54" s="293"/>
      <c r="C54" s="293"/>
      <c r="D54" s="293">
        <v>-1460.0367128059147</v>
      </c>
      <c r="E54" s="293">
        <v>-1466.0287847726283</v>
      </c>
      <c r="F54" s="293">
        <v>-1255.0786987037327</v>
      </c>
      <c r="G54" s="293">
        <v>-1032.3349372708969</v>
      </c>
      <c r="H54" s="293">
        <v>-1197.924300794899</v>
      </c>
      <c r="I54" s="293">
        <v>-974.56776534014398</v>
      </c>
      <c r="J54" s="293">
        <v>-1368.307760846636</v>
      </c>
      <c r="K54" s="293">
        <v>-1776.2444811141745</v>
      </c>
      <c r="L54" s="293">
        <v>-846.94538958871101</v>
      </c>
      <c r="M54" s="293">
        <v>-586.81626745768381</v>
      </c>
      <c r="N54" s="293">
        <v>-578.16196862479444</v>
      </c>
      <c r="O54" s="293">
        <v>-1226.4569615582709</v>
      </c>
      <c r="P54" s="293">
        <v>-1364.6557232426319</v>
      </c>
      <c r="Q54" s="293">
        <v>-1362.7867809745683</v>
      </c>
      <c r="R54" s="293">
        <v>-979.83966996430024</v>
      </c>
      <c r="S54" s="293">
        <v>-17476.186203059988</v>
      </c>
      <c r="U54" s="269"/>
      <c r="V54" s="269"/>
      <c r="W54" s="269"/>
      <c r="X54" s="269"/>
      <c r="Y54" s="269"/>
      <c r="Z54" s="269"/>
      <c r="AA54" s="269"/>
      <c r="AB54" s="269"/>
      <c r="AC54" s="269"/>
      <c r="AD54" s="269"/>
      <c r="AE54" s="269"/>
      <c r="AF54" s="269"/>
      <c r="AG54" s="269"/>
      <c r="AH54" s="269"/>
      <c r="AI54" s="269"/>
    </row>
    <row r="55" spans="1:35" s="285" customFormat="1" x14ac:dyDescent="0.25">
      <c r="A55" s="295" t="s">
        <v>297</v>
      </c>
      <c r="B55" s="295"/>
      <c r="C55" s="295"/>
      <c r="D55" s="295">
        <v>6683.4069516164445</v>
      </c>
      <c r="E55" s="295">
        <v>5363.9391158093304</v>
      </c>
      <c r="F55" s="295">
        <v>3910.7538562330037</v>
      </c>
      <c r="G55" s="295">
        <v>2742.2645387858138</v>
      </c>
      <c r="H55" s="295">
        <v>218.75194591969694</v>
      </c>
      <c r="I55" s="295">
        <v>999.63471235341649</v>
      </c>
      <c r="J55" s="295">
        <v>1624.5316260661771</v>
      </c>
      <c r="K55" s="295">
        <v>1676.059744166947</v>
      </c>
      <c r="L55" s="295">
        <v>2052.8783883223291</v>
      </c>
      <c r="M55" s="295">
        <v>2837.3392598039272</v>
      </c>
      <c r="N55" s="295">
        <v>4157.4211881167284</v>
      </c>
      <c r="O55" s="295">
        <v>2448.2241734948907</v>
      </c>
      <c r="P55" s="295">
        <v>2063.508968278044</v>
      </c>
      <c r="Q55" s="295">
        <v>315.44871698519569</v>
      </c>
      <c r="R55" s="295">
        <v>1756.7950879057817</v>
      </c>
      <c r="S55" s="295">
        <v>38850.95827385773</v>
      </c>
    </row>
    <row r="56" spans="1:35" ht="15.75" thickBot="1" x14ac:dyDescent="0.3">
      <c r="A56" s="385" t="s">
        <v>189</v>
      </c>
      <c r="B56" s="385"/>
      <c r="C56" s="386"/>
      <c r="D56" s="387">
        <f t="shared" ref="D56:S56" si="23">D45+D52+SUM(D41:D44)</f>
        <v>537167.51277525874</v>
      </c>
      <c r="E56" s="387">
        <f t="shared" si="23"/>
        <v>535779.2356667011</v>
      </c>
      <c r="F56" s="387">
        <f t="shared" si="23"/>
        <v>464083.32047778158</v>
      </c>
      <c r="G56" s="387">
        <f t="shared" si="23"/>
        <v>356228.94906010968</v>
      </c>
      <c r="H56" s="387">
        <f t="shared" si="23"/>
        <v>408772.97534807026</v>
      </c>
      <c r="I56" s="387">
        <f t="shared" si="23"/>
        <v>349342.62816006714</v>
      </c>
      <c r="J56" s="387">
        <f t="shared" si="23"/>
        <v>486284.22391482489</v>
      </c>
      <c r="K56" s="387">
        <f t="shared" si="23"/>
        <v>657877.93091874069</v>
      </c>
      <c r="L56" s="387">
        <f t="shared" si="23"/>
        <v>314169.63886620279</v>
      </c>
      <c r="M56" s="387">
        <f t="shared" si="23"/>
        <v>217552.91891751569</v>
      </c>
      <c r="N56" s="387">
        <f t="shared" si="23"/>
        <v>216988.78965362243</v>
      </c>
      <c r="O56" s="387">
        <f t="shared" si="23"/>
        <v>438353.51691040257</v>
      </c>
      <c r="P56" s="387">
        <f t="shared" si="23"/>
        <v>493660.68064948457</v>
      </c>
      <c r="Q56" s="387">
        <f t="shared" si="23"/>
        <v>499497.64901199355</v>
      </c>
      <c r="R56" s="387">
        <f t="shared" si="23"/>
        <v>347351.17243792186</v>
      </c>
      <c r="S56" s="387">
        <f t="shared" si="23"/>
        <v>6323111.1427686978</v>
      </c>
    </row>
    <row r="57" spans="1:35" ht="15.75" thickBot="1" x14ac:dyDescent="0.3">
      <c r="A57" s="286"/>
      <c r="B57" s="287"/>
      <c r="C57" s="287"/>
      <c r="D57" s="306"/>
      <c r="E57" s="306"/>
      <c r="F57" s="306"/>
      <c r="G57" s="306"/>
      <c r="H57" s="306"/>
      <c r="I57" s="306"/>
      <c r="J57" s="306"/>
      <c r="K57" s="306"/>
      <c r="L57" s="306"/>
      <c r="M57" s="306"/>
      <c r="N57" s="306"/>
      <c r="O57" s="306"/>
      <c r="P57" s="306"/>
      <c r="Q57" s="306"/>
      <c r="R57" s="306"/>
      <c r="S57" s="306"/>
    </row>
    <row r="58" spans="1:35" x14ac:dyDescent="0.25">
      <c r="A58" s="302" t="s">
        <v>191</v>
      </c>
      <c r="B58" s="302"/>
      <c r="C58" s="303"/>
      <c r="D58" s="304"/>
      <c r="E58" s="304"/>
      <c r="F58" s="304"/>
      <c r="G58" s="304"/>
      <c r="H58" s="304"/>
      <c r="I58" s="304"/>
      <c r="J58" s="304"/>
      <c r="K58" s="304"/>
      <c r="L58" s="304"/>
      <c r="M58" s="304"/>
      <c r="N58" s="304"/>
      <c r="O58" s="304"/>
      <c r="P58" s="304"/>
      <c r="Q58" s="304"/>
      <c r="R58" s="304"/>
      <c r="S58" s="304"/>
    </row>
    <row r="59" spans="1:35" x14ac:dyDescent="0.25">
      <c r="A59" s="372" t="s">
        <v>190</v>
      </c>
      <c r="B59" s="372"/>
      <c r="C59" s="372"/>
      <c r="D59" s="372">
        <v>276247.66493968555</v>
      </c>
      <c r="E59" s="372">
        <v>205499.91071608703</v>
      </c>
      <c r="F59" s="372">
        <v>169137.5372951742</v>
      </c>
      <c r="G59" s="372">
        <v>95509.58736739945</v>
      </c>
      <c r="H59" s="372">
        <v>116285.94840018463</v>
      </c>
      <c r="I59" s="372">
        <v>73226.391731326672</v>
      </c>
      <c r="J59" s="372">
        <v>118680.95029074098</v>
      </c>
      <c r="K59" s="372">
        <v>124121.12467824998</v>
      </c>
      <c r="L59" s="372">
        <v>155585.6045035123</v>
      </c>
      <c r="M59" s="372">
        <v>173598.39724695164</v>
      </c>
      <c r="N59" s="372">
        <v>219317.79690764885</v>
      </c>
      <c r="O59" s="372">
        <v>298195.91312344233</v>
      </c>
      <c r="P59" s="372">
        <v>201831.60792842158</v>
      </c>
      <c r="Q59" s="372">
        <v>141906.48372305214</v>
      </c>
      <c r="R59" s="372">
        <v>282352.08114812296</v>
      </c>
      <c r="S59" s="372">
        <v>2651497</v>
      </c>
    </row>
    <row r="60" spans="1:35" x14ac:dyDescent="0.25">
      <c r="A60" s="293" t="s">
        <v>188</v>
      </c>
      <c r="B60" s="293"/>
      <c r="C60" s="293"/>
      <c r="D60" s="293">
        <f t="shared" ref="D60:S60" si="24">D78+D96</f>
        <v>1736.7633161982351</v>
      </c>
      <c r="E60" s="293">
        <f t="shared" si="24"/>
        <v>-34.961002718088594</v>
      </c>
      <c r="F60" s="293">
        <f t="shared" si="24"/>
        <v>-448.91866732931408</v>
      </c>
      <c r="G60" s="293">
        <f t="shared" si="24"/>
        <v>2275.5886370441631</v>
      </c>
      <c r="H60" s="293">
        <f t="shared" si="24"/>
        <v>2225.1457828294756</v>
      </c>
      <c r="I60" s="293">
        <f t="shared" si="24"/>
        <v>732.59060707377409</v>
      </c>
      <c r="J60" s="293">
        <f t="shared" si="24"/>
        <v>-2359.9743560766551</v>
      </c>
      <c r="K60" s="293">
        <f t="shared" si="24"/>
        <v>-50.381606954053495</v>
      </c>
      <c r="L60" s="293">
        <f t="shared" si="24"/>
        <v>1412.4443254648174</v>
      </c>
      <c r="M60" s="293">
        <f t="shared" si="24"/>
        <v>-1926.7910346727599</v>
      </c>
      <c r="N60" s="293">
        <f t="shared" si="24"/>
        <v>941.3322700769188</v>
      </c>
      <c r="O60" s="293">
        <f t="shared" si="24"/>
        <v>-3953.6653443099726</v>
      </c>
      <c r="P60" s="293">
        <f t="shared" si="24"/>
        <v>-96.885132484818257</v>
      </c>
      <c r="Q60" s="293">
        <f t="shared" si="24"/>
        <v>-355.70998331209825</v>
      </c>
      <c r="R60" s="293">
        <f t="shared" si="24"/>
        <v>-96.577810829614094</v>
      </c>
      <c r="S60" s="293">
        <f t="shared" si="24"/>
        <v>1.0814460438268725E-11</v>
      </c>
    </row>
    <row r="61" spans="1:35" x14ac:dyDescent="0.25">
      <c r="A61" s="293" t="s">
        <v>192</v>
      </c>
      <c r="B61" s="293"/>
      <c r="C61" s="293"/>
      <c r="D61" s="293">
        <f t="shared" ref="D61:S61" si="25">D79+D97</f>
        <v>211.02845373369755</v>
      </c>
      <c r="E61" s="293">
        <f t="shared" si="25"/>
        <v>-1452.3519994020276</v>
      </c>
      <c r="F61" s="293">
        <f t="shared" si="25"/>
        <v>-687.60785715695465</v>
      </c>
      <c r="G61" s="293">
        <f t="shared" si="25"/>
        <v>1385.4732974111475</v>
      </c>
      <c r="H61" s="293">
        <f t="shared" si="25"/>
        <v>-3851.3899128939584</v>
      </c>
      <c r="I61" s="293">
        <f t="shared" si="25"/>
        <v>-488.21007528291085</v>
      </c>
      <c r="J61" s="293">
        <f t="shared" si="25"/>
        <v>3479.6106824993713</v>
      </c>
      <c r="K61" s="293">
        <f t="shared" si="25"/>
        <v>-1006.1186954831984</v>
      </c>
      <c r="L61" s="293">
        <f t="shared" si="25"/>
        <v>411.78301657792179</v>
      </c>
      <c r="M61" s="293">
        <f t="shared" si="25"/>
        <v>-490.89811028610916</v>
      </c>
      <c r="N61" s="293">
        <f t="shared" si="25"/>
        <v>-240.39755151765422</v>
      </c>
      <c r="O61" s="293">
        <f t="shared" si="25"/>
        <v>779.75394501894709</v>
      </c>
      <c r="P61" s="293">
        <f t="shared" si="25"/>
        <v>1135.5633879799582</v>
      </c>
      <c r="Q61" s="293">
        <f t="shared" si="25"/>
        <v>98.919498822400342</v>
      </c>
      <c r="R61" s="293">
        <f t="shared" si="25"/>
        <v>714.84191997930407</v>
      </c>
      <c r="S61" s="293">
        <f t="shared" si="25"/>
        <v>-6.5938365878537297E-11</v>
      </c>
    </row>
    <row r="62" spans="1:35" x14ac:dyDescent="0.25">
      <c r="A62" s="295" t="s">
        <v>193</v>
      </c>
      <c r="B62" s="295"/>
      <c r="C62" s="295"/>
      <c r="D62" s="295">
        <f t="shared" ref="D62:S62" si="26">D80+D98</f>
        <v>955.91851069182917</v>
      </c>
      <c r="E62" s="295">
        <f t="shared" si="26"/>
        <v>271.46491075030139</v>
      </c>
      <c r="F62" s="295">
        <f t="shared" si="26"/>
        <v>298.3442302206148</v>
      </c>
      <c r="G62" s="295">
        <f t="shared" si="26"/>
        <v>-223.88687416058642</v>
      </c>
      <c r="H62" s="295">
        <f t="shared" si="26"/>
        <v>-680.71319747562586</v>
      </c>
      <c r="I62" s="295">
        <f t="shared" si="26"/>
        <v>-609.58400835251473</v>
      </c>
      <c r="J62" s="295">
        <f t="shared" si="26"/>
        <v>-955.80226418007669</v>
      </c>
      <c r="K62" s="295">
        <f t="shared" si="26"/>
        <v>-581.28726292813451</v>
      </c>
      <c r="L62" s="295">
        <f t="shared" si="26"/>
        <v>304.38904883094631</v>
      </c>
      <c r="M62" s="295">
        <f t="shared" si="26"/>
        <v>385.73034748095546</v>
      </c>
      <c r="N62" s="295">
        <f t="shared" si="26"/>
        <v>432.20746122423645</v>
      </c>
      <c r="O62" s="295">
        <f t="shared" si="26"/>
        <v>245.90533108965829</v>
      </c>
      <c r="P62" s="295">
        <f t="shared" si="26"/>
        <v>-64.145606665881402</v>
      </c>
      <c r="Q62" s="295">
        <f t="shared" si="26"/>
        <v>-334.89252425543702</v>
      </c>
      <c r="R62" s="295">
        <f t="shared" si="26"/>
        <v>556.3518977296975</v>
      </c>
      <c r="S62" s="295">
        <f t="shared" si="26"/>
        <v>-1.7266188478970435E-11</v>
      </c>
    </row>
    <row r="63" spans="1:35" s="285" customFormat="1" x14ac:dyDescent="0.25">
      <c r="A63" s="178" t="s">
        <v>291</v>
      </c>
      <c r="B63" s="293"/>
      <c r="C63" s="293"/>
      <c r="D63" s="370">
        <f>SUM(D64:D69)</f>
        <v>12973.115285660559</v>
      </c>
      <c r="E63" s="370">
        <f t="shared" ref="E63:S63" si="27">SUM(E64:E69)</f>
        <v>9455.208891988992</v>
      </c>
      <c r="F63" s="370">
        <f t="shared" si="27"/>
        <v>8381.2768110911238</v>
      </c>
      <c r="G63" s="370">
        <f t="shared" si="27"/>
        <v>7436.380998224834</v>
      </c>
      <c r="H63" s="370">
        <f t="shared" si="27"/>
        <v>5920.4871935094288</v>
      </c>
      <c r="I63" s="370">
        <f t="shared" si="27"/>
        <v>4147.0754278555842</v>
      </c>
      <c r="J63" s="370">
        <f t="shared" si="27"/>
        <v>6004.939004092259</v>
      </c>
      <c r="K63" s="370">
        <f t="shared" si="27"/>
        <v>6600.6929357959116</v>
      </c>
      <c r="L63" s="370">
        <f t="shared" si="27"/>
        <v>7449.4768099847388</v>
      </c>
      <c r="M63" s="370">
        <f t="shared" si="27"/>
        <v>8436.3625255021325</v>
      </c>
      <c r="N63" s="370">
        <f t="shared" si="27"/>
        <v>9776.1538272756316</v>
      </c>
      <c r="O63" s="370">
        <f t="shared" si="27"/>
        <v>12670.596485291882</v>
      </c>
      <c r="P63" s="370">
        <f t="shared" si="27"/>
        <v>8942.7994214305145</v>
      </c>
      <c r="Q63" s="370">
        <f t="shared" si="27"/>
        <v>7779.9247385317658</v>
      </c>
      <c r="R63" s="370">
        <f t="shared" si="27"/>
        <v>11966.509643764653</v>
      </c>
      <c r="S63" s="370">
        <f t="shared" si="27"/>
        <v>127941.00000000001</v>
      </c>
    </row>
    <row r="64" spans="1:35" x14ac:dyDescent="0.25">
      <c r="A64" s="31" t="s">
        <v>292</v>
      </c>
      <c r="B64" s="293"/>
      <c r="C64" s="293"/>
      <c r="D64" s="293">
        <f t="shared" ref="D64:S64" si="28">D82+D100</f>
        <v>3061.6871088251128</v>
      </c>
      <c r="E64" s="293">
        <f t="shared" si="28"/>
        <v>2317.2039256484636</v>
      </c>
      <c r="F64" s="293">
        <f t="shared" si="28"/>
        <v>1925.9703156337366</v>
      </c>
      <c r="G64" s="293">
        <f t="shared" si="28"/>
        <v>1070.1015539849259</v>
      </c>
      <c r="H64" s="293">
        <f t="shared" si="28"/>
        <v>1274.5034319226324</v>
      </c>
      <c r="I64" s="293">
        <f t="shared" si="28"/>
        <v>821.60993649144575</v>
      </c>
      <c r="J64" s="293">
        <f t="shared" si="28"/>
        <v>1345.7097693625988</v>
      </c>
      <c r="K64" s="293">
        <f t="shared" si="28"/>
        <v>1383.3036609257715</v>
      </c>
      <c r="L64" s="293">
        <f t="shared" si="28"/>
        <v>1788.4817666039226</v>
      </c>
      <c r="M64" s="293">
        <f t="shared" si="28"/>
        <v>1972.3702227943697</v>
      </c>
      <c r="N64" s="293">
        <f t="shared" si="28"/>
        <v>2486.7345595764705</v>
      </c>
      <c r="O64" s="293">
        <f t="shared" si="28"/>
        <v>3409.6674780036196</v>
      </c>
      <c r="P64" s="293">
        <f t="shared" si="28"/>
        <v>2314.3326802756228</v>
      </c>
      <c r="Q64" s="293">
        <f t="shared" si="28"/>
        <v>1604.2563764217011</v>
      </c>
      <c r="R64" s="293">
        <f t="shared" si="28"/>
        <v>3224.0672135296081</v>
      </c>
      <c r="S64" s="293">
        <f t="shared" si="28"/>
        <v>30000.000000000004</v>
      </c>
    </row>
    <row r="65" spans="1:19" x14ac:dyDescent="0.25">
      <c r="A65" s="31" t="s">
        <v>294</v>
      </c>
      <c r="B65" s="293"/>
      <c r="C65" s="293"/>
      <c r="D65" s="293">
        <f t="shared" ref="D65:S65" si="29">D83+D101</f>
        <v>6111.4865146841094</v>
      </c>
      <c r="E65" s="293">
        <f t="shared" si="29"/>
        <v>3997.7065060254681</v>
      </c>
      <c r="F65" s="293">
        <f t="shared" si="29"/>
        <v>3201.4436288161078</v>
      </c>
      <c r="G65" s="293">
        <f t="shared" si="29"/>
        <v>2076.7057088990114</v>
      </c>
      <c r="H65" s="293">
        <f t="shared" si="29"/>
        <v>2106.3504432121708</v>
      </c>
      <c r="I65" s="293">
        <f t="shared" si="29"/>
        <v>1504.422910431744</v>
      </c>
      <c r="J65" s="293">
        <f t="shared" si="29"/>
        <v>2158.745482595943</v>
      </c>
      <c r="K65" s="293">
        <f t="shared" si="29"/>
        <v>2725.5161280902248</v>
      </c>
      <c r="L65" s="293">
        <f t="shared" si="29"/>
        <v>3178.2461016871384</v>
      </c>
      <c r="M65" s="293">
        <f t="shared" si="29"/>
        <v>3269.782313415963</v>
      </c>
      <c r="N65" s="293">
        <f t="shared" si="29"/>
        <v>4013.167220184589</v>
      </c>
      <c r="O65" s="293">
        <f t="shared" si="29"/>
        <v>5562.6524127368411</v>
      </c>
      <c r="P65" s="293">
        <f t="shared" si="29"/>
        <v>2793.6688054229348</v>
      </c>
      <c r="Q65" s="293">
        <f t="shared" si="29"/>
        <v>2771.2916509173619</v>
      </c>
      <c r="R65" s="293">
        <f t="shared" si="29"/>
        <v>5203.8141728803967</v>
      </c>
      <c r="S65" s="293">
        <f t="shared" si="29"/>
        <v>50675.000000000015</v>
      </c>
    </row>
    <row r="66" spans="1:19" x14ac:dyDescent="0.25">
      <c r="A66" s="31" t="s">
        <v>296</v>
      </c>
      <c r="B66" s="293"/>
      <c r="C66" s="293"/>
      <c r="D66" s="293">
        <f t="shared" ref="D66:S66" si="30">D84+D102</f>
        <v>0</v>
      </c>
      <c r="E66" s="293">
        <f t="shared" si="30"/>
        <v>200</v>
      </c>
      <c r="F66" s="293">
        <f t="shared" si="30"/>
        <v>0</v>
      </c>
      <c r="G66" s="293">
        <f t="shared" si="30"/>
        <v>0</v>
      </c>
      <c r="H66" s="293">
        <f t="shared" si="30"/>
        <v>0</v>
      </c>
      <c r="I66" s="293">
        <f t="shared" si="30"/>
        <v>0</v>
      </c>
      <c r="J66" s="293">
        <f t="shared" si="30"/>
        <v>0</v>
      </c>
      <c r="K66" s="293">
        <f t="shared" si="30"/>
        <v>0</v>
      </c>
      <c r="L66" s="293">
        <f t="shared" si="30"/>
        <v>0</v>
      </c>
      <c r="M66" s="293">
        <f t="shared" si="30"/>
        <v>0</v>
      </c>
      <c r="N66" s="293">
        <f t="shared" si="30"/>
        <v>0</v>
      </c>
      <c r="O66" s="293">
        <f t="shared" si="30"/>
        <v>0</v>
      </c>
      <c r="P66" s="293">
        <f t="shared" si="30"/>
        <v>0</v>
      </c>
      <c r="Q66" s="293">
        <f t="shared" si="30"/>
        <v>0</v>
      </c>
      <c r="R66" s="293">
        <f t="shared" si="30"/>
        <v>0</v>
      </c>
      <c r="S66" s="293">
        <f t="shared" si="30"/>
        <v>200</v>
      </c>
    </row>
    <row r="67" spans="1:19" x14ac:dyDescent="0.25">
      <c r="A67" s="31" t="s">
        <v>306</v>
      </c>
      <c r="B67" s="293"/>
      <c r="C67" s="293"/>
      <c r="D67" s="293">
        <f t="shared" ref="D67:S67" si="31">D85+D103</f>
        <v>0</v>
      </c>
      <c r="E67" s="293">
        <f t="shared" si="31"/>
        <v>0</v>
      </c>
      <c r="F67" s="293">
        <f t="shared" si="31"/>
        <v>0</v>
      </c>
      <c r="G67" s="293">
        <f t="shared" si="31"/>
        <v>0</v>
      </c>
      <c r="H67" s="293">
        <f t="shared" si="31"/>
        <v>0</v>
      </c>
      <c r="I67" s="293">
        <f t="shared" si="31"/>
        <v>0</v>
      </c>
      <c r="J67" s="293">
        <f t="shared" si="31"/>
        <v>0</v>
      </c>
      <c r="K67" s="293">
        <f t="shared" si="31"/>
        <v>0</v>
      </c>
      <c r="L67" s="293">
        <f t="shared" si="31"/>
        <v>0</v>
      </c>
      <c r="M67" s="293">
        <f t="shared" si="31"/>
        <v>0</v>
      </c>
      <c r="N67" s="293">
        <f t="shared" si="31"/>
        <v>0</v>
      </c>
      <c r="O67" s="293">
        <f t="shared" si="31"/>
        <v>0</v>
      </c>
      <c r="P67" s="293">
        <f t="shared" si="31"/>
        <v>0</v>
      </c>
      <c r="Q67" s="293">
        <f t="shared" si="31"/>
        <v>0</v>
      </c>
      <c r="R67" s="293">
        <f t="shared" si="31"/>
        <v>0</v>
      </c>
      <c r="S67" s="293">
        <f t="shared" si="31"/>
        <v>0</v>
      </c>
    </row>
    <row r="68" spans="1:19" x14ac:dyDescent="0.25">
      <c r="A68" s="31" t="s">
        <v>298</v>
      </c>
      <c r="B68" s="293"/>
      <c r="C68" s="293"/>
      <c r="D68" s="293">
        <f t="shared" ref="D68:S68" si="32">D86+D104</f>
        <v>0</v>
      </c>
      <c r="E68" s="293">
        <f t="shared" si="32"/>
        <v>0</v>
      </c>
      <c r="F68" s="293">
        <f t="shared" si="32"/>
        <v>0</v>
      </c>
      <c r="G68" s="293">
        <f t="shared" si="32"/>
        <v>0</v>
      </c>
      <c r="H68" s="293">
        <f t="shared" si="32"/>
        <v>0</v>
      </c>
      <c r="I68" s="293">
        <f t="shared" si="32"/>
        <v>0</v>
      </c>
      <c r="J68" s="293">
        <f t="shared" si="32"/>
        <v>0</v>
      </c>
      <c r="K68" s="293">
        <f t="shared" si="32"/>
        <v>0</v>
      </c>
      <c r="L68" s="293">
        <f t="shared" si="32"/>
        <v>0</v>
      </c>
      <c r="M68" s="293">
        <f t="shared" si="32"/>
        <v>0</v>
      </c>
      <c r="N68" s="293">
        <f t="shared" si="32"/>
        <v>0</v>
      </c>
      <c r="O68" s="293">
        <f t="shared" si="32"/>
        <v>0</v>
      </c>
      <c r="P68" s="293">
        <f t="shared" si="32"/>
        <v>0</v>
      </c>
      <c r="Q68" s="293">
        <f t="shared" si="32"/>
        <v>0</v>
      </c>
      <c r="R68" s="293">
        <f t="shared" si="32"/>
        <v>0</v>
      </c>
      <c r="S68" s="293">
        <f t="shared" si="32"/>
        <v>0</v>
      </c>
    </row>
    <row r="69" spans="1:19" x14ac:dyDescent="0.25">
      <c r="A69" s="295" t="s">
        <v>295</v>
      </c>
      <c r="B69" s="295"/>
      <c r="C69" s="295"/>
      <c r="D69" s="295">
        <f t="shared" ref="D69:S69" si="33">D87+D105</f>
        <v>3799.9416621513365</v>
      </c>
      <c r="E69" s="295">
        <f t="shared" si="33"/>
        <v>2940.2984603150594</v>
      </c>
      <c r="F69" s="295">
        <f t="shared" si="33"/>
        <v>3253.8628666412797</v>
      </c>
      <c r="G69" s="295">
        <f t="shared" si="33"/>
        <v>4289.5737353408967</v>
      </c>
      <c r="H69" s="295">
        <f t="shared" si="33"/>
        <v>2539.6333183746251</v>
      </c>
      <c r="I69" s="295">
        <f t="shared" si="33"/>
        <v>1821.0425809323942</v>
      </c>
      <c r="J69" s="295">
        <f t="shared" si="33"/>
        <v>2500.4837521337172</v>
      </c>
      <c r="K69" s="295">
        <f t="shared" si="33"/>
        <v>2491.8731467799153</v>
      </c>
      <c r="L69" s="295">
        <f t="shared" si="33"/>
        <v>2482.7489416936778</v>
      </c>
      <c r="M69" s="295">
        <f t="shared" si="33"/>
        <v>3194.209989291799</v>
      </c>
      <c r="N69" s="295">
        <f t="shared" si="33"/>
        <v>3276.252047514572</v>
      </c>
      <c r="O69" s="295">
        <f t="shared" si="33"/>
        <v>3698.276594551422</v>
      </c>
      <c r="P69" s="295">
        <f t="shared" si="33"/>
        <v>3834.7979357319573</v>
      </c>
      <c r="Q69" s="295">
        <f t="shared" si="33"/>
        <v>3404.3767111927027</v>
      </c>
      <c r="R69" s="295">
        <f t="shared" si="33"/>
        <v>3538.6282573546482</v>
      </c>
      <c r="S69" s="295">
        <f t="shared" si="33"/>
        <v>47066</v>
      </c>
    </row>
    <row r="70" spans="1:19" s="285" customFormat="1" x14ac:dyDescent="0.25">
      <c r="A70" s="178" t="s">
        <v>288</v>
      </c>
      <c r="B70" s="293"/>
      <c r="C70" s="293"/>
      <c r="D70" s="370">
        <f>SUM(D71:D73)</f>
        <v>8082.6556230722636</v>
      </c>
      <c r="E70" s="370">
        <f t="shared" ref="E70:S70" si="34">SUM(E71:E73)</f>
        <v>5998.8980650170706</v>
      </c>
      <c r="F70" s="370">
        <f t="shared" si="34"/>
        <v>4011.89658958466</v>
      </c>
      <c r="G70" s="370">
        <f t="shared" si="34"/>
        <v>3311.3678442972523</v>
      </c>
      <c r="H70" s="370">
        <f t="shared" si="34"/>
        <v>2512.8833319270725</v>
      </c>
      <c r="I70" s="370">
        <f t="shared" si="34"/>
        <v>1639.0435700196194</v>
      </c>
      <c r="J70" s="370">
        <f t="shared" si="34"/>
        <v>2567.427904906202</v>
      </c>
      <c r="K70" s="370">
        <f t="shared" si="34"/>
        <v>2961.4318003686431</v>
      </c>
      <c r="L70" s="370">
        <f t="shared" si="34"/>
        <v>4756.8324735341339</v>
      </c>
      <c r="M70" s="370">
        <f t="shared" si="34"/>
        <v>5511.3481360366513</v>
      </c>
      <c r="N70" s="370">
        <f t="shared" si="34"/>
        <v>6006.0660287031451</v>
      </c>
      <c r="O70" s="370">
        <f t="shared" si="34"/>
        <v>8593.0055886627924</v>
      </c>
      <c r="P70" s="370">
        <f t="shared" si="34"/>
        <v>6007.1885278040627</v>
      </c>
      <c r="Q70" s="370">
        <f t="shared" si="34"/>
        <v>3140.0498075809173</v>
      </c>
      <c r="R70" s="370">
        <f t="shared" si="34"/>
        <v>7331.002342424692</v>
      </c>
      <c r="S70" s="370">
        <f t="shared" si="34"/>
        <v>72431.097633939178</v>
      </c>
    </row>
    <row r="71" spans="1:19" s="285" customFormat="1" x14ac:dyDescent="0.25">
      <c r="A71" s="31" t="s">
        <v>289</v>
      </c>
      <c r="B71" s="293"/>
      <c r="C71" s="293"/>
      <c r="D71" s="293">
        <f t="shared" ref="D71:S71" si="35">D89+D107</f>
        <v>6346.7006280207834</v>
      </c>
      <c r="E71" s="293">
        <f t="shared" si="35"/>
        <v>4803.4299676719129</v>
      </c>
      <c r="F71" s="293">
        <f t="shared" si="35"/>
        <v>3992.4252796924993</v>
      </c>
      <c r="G71" s="293">
        <f t="shared" si="35"/>
        <v>2218.2587453648548</v>
      </c>
      <c r="H71" s="293">
        <f t="shared" si="35"/>
        <v>2641.9720383844297</v>
      </c>
      <c r="I71" s="293">
        <f t="shared" si="35"/>
        <v>1703.1499675090513</v>
      </c>
      <c r="J71" s="293">
        <f t="shared" si="35"/>
        <v>2789.5786652166262</v>
      </c>
      <c r="K71" s="293">
        <f t="shared" si="35"/>
        <v>2867.5086321639319</v>
      </c>
      <c r="L71" s="293">
        <f t="shared" si="35"/>
        <v>3707.4194546498361</v>
      </c>
      <c r="M71" s="293">
        <f t="shared" si="35"/>
        <v>4088.6096086096054</v>
      </c>
      <c r="N71" s="293">
        <f t="shared" si="35"/>
        <v>5154.8571849464215</v>
      </c>
      <c r="O71" s="293">
        <f t="shared" si="35"/>
        <v>7068.0438447192482</v>
      </c>
      <c r="P71" s="293">
        <f t="shared" si="35"/>
        <v>4797.4780417685506</v>
      </c>
      <c r="Q71" s="293">
        <f t="shared" si="35"/>
        <v>3325.5308559760306</v>
      </c>
      <c r="R71" s="293">
        <f t="shared" si="35"/>
        <v>6683.3052110088774</v>
      </c>
      <c r="S71" s="293">
        <f t="shared" si="35"/>
        <v>62188.268125702656</v>
      </c>
    </row>
    <row r="72" spans="1:19" s="285" customFormat="1" x14ac:dyDescent="0.25">
      <c r="A72" s="293" t="s">
        <v>290</v>
      </c>
      <c r="B72" s="293"/>
      <c r="C72" s="293"/>
      <c r="D72" s="293">
        <f t="shared" ref="D72:S72" si="36">D90+D108</f>
        <v>-757.42858525826864</v>
      </c>
      <c r="E72" s="293">
        <f t="shared" si="36"/>
        <v>-583.50134837167923</v>
      </c>
      <c r="F72" s="293">
        <f t="shared" si="36"/>
        <v>-484.48800020232284</v>
      </c>
      <c r="G72" s="293">
        <f t="shared" si="36"/>
        <v>-257.46381441938428</v>
      </c>
      <c r="H72" s="293">
        <f t="shared" si="36"/>
        <v>-325.86781373414777</v>
      </c>
      <c r="I72" s="293">
        <f t="shared" si="36"/>
        <v>-206.64123211154521</v>
      </c>
      <c r="J72" s="293">
        <f t="shared" si="36"/>
        <v>-336.15066732922003</v>
      </c>
      <c r="K72" s="293">
        <f t="shared" si="36"/>
        <v>-350.99664115370626</v>
      </c>
      <c r="L72" s="293">
        <f t="shared" si="36"/>
        <v>-441.13735187474265</v>
      </c>
      <c r="M72" s="293">
        <f t="shared" si="36"/>
        <v>-499.5983666936055</v>
      </c>
      <c r="N72" s="293">
        <f t="shared" si="36"/>
        <v>-618.81894089985769</v>
      </c>
      <c r="O72" s="293">
        <f t="shared" si="36"/>
        <v>-861.91787972130498</v>
      </c>
      <c r="P72" s="293">
        <f t="shared" si="36"/>
        <v>-576.17994906275521</v>
      </c>
      <c r="Q72" s="293">
        <f t="shared" si="36"/>
        <v>-403.19376259497949</v>
      </c>
      <c r="R72" s="293">
        <f t="shared" si="36"/>
        <v>-803.20168893509504</v>
      </c>
      <c r="S72" s="293">
        <f t="shared" si="36"/>
        <v>-7506.5860423626164</v>
      </c>
    </row>
    <row r="73" spans="1:19" s="285" customFormat="1" x14ac:dyDescent="0.25">
      <c r="A73" s="295" t="s">
        <v>297</v>
      </c>
      <c r="B73" s="295"/>
      <c r="C73" s="295"/>
      <c r="D73" s="295">
        <f t="shared" ref="D73:S73" si="37">D91+D109</f>
        <v>2493.383580309749</v>
      </c>
      <c r="E73" s="295">
        <f t="shared" si="37"/>
        <v>1778.9694457168375</v>
      </c>
      <c r="F73" s="295">
        <f t="shared" si="37"/>
        <v>503.95931009448356</v>
      </c>
      <c r="G73" s="295">
        <f t="shared" si="37"/>
        <v>1350.5729133517818</v>
      </c>
      <c r="H73" s="295">
        <f t="shared" si="37"/>
        <v>196.7791072767904</v>
      </c>
      <c r="I73" s="295">
        <f t="shared" si="37"/>
        <v>142.53483462211338</v>
      </c>
      <c r="J73" s="295">
        <f t="shared" si="37"/>
        <v>113.99990701879594</v>
      </c>
      <c r="K73" s="295">
        <f t="shared" si="37"/>
        <v>444.91980935841707</v>
      </c>
      <c r="L73" s="295">
        <f t="shared" si="37"/>
        <v>1490.5503707590408</v>
      </c>
      <c r="M73" s="295">
        <f t="shared" si="37"/>
        <v>1922.3368941206509</v>
      </c>
      <c r="N73" s="295">
        <f t="shared" si="37"/>
        <v>1470.0277846565814</v>
      </c>
      <c r="O73" s="295">
        <f t="shared" si="37"/>
        <v>2386.8796236648495</v>
      </c>
      <c r="P73" s="295">
        <f t="shared" si="37"/>
        <v>1785.8904350982675</v>
      </c>
      <c r="Q73" s="295">
        <f t="shared" si="37"/>
        <v>217.71271419986601</v>
      </c>
      <c r="R73" s="295">
        <f t="shared" si="37"/>
        <v>1450.8988203509102</v>
      </c>
      <c r="S73" s="295">
        <f t="shared" si="37"/>
        <v>17749.415550599133</v>
      </c>
    </row>
    <row r="74" spans="1:19" x14ac:dyDescent="0.25">
      <c r="A74" s="305" t="s">
        <v>189</v>
      </c>
      <c r="B74" s="394"/>
      <c r="C74" s="395"/>
      <c r="D74" s="393">
        <f t="shared" ref="D74:S74" si="38">D63+D70+SUM(D59:D62)</f>
        <v>300207.1461290422</v>
      </c>
      <c r="E74" s="393">
        <f t="shared" si="38"/>
        <v>219738.16958172331</v>
      </c>
      <c r="F74" s="393">
        <f t="shared" si="38"/>
        <v>180692.52840158436</v>
      </c>
      <c r="G74" s="393">
        <f t="shared" si="38"/>
        <v>109694.51127021626</v>
      </c>
      <c r="H74" s="393">
        <f t="shared" si="38"/>
        <v>122412.36159808104</v>
      </c>
      <c r="I74" s="393">
        <f t="shared" si="38"/>
        <v>78647.307252640225</v>
      </c>
      <c r="J74" s="393">
        <f t="shared" si="38"/>
        <v>127417.15126198209</v>
      </c>
      <c r="K74" s="393">
        <f t="shared" si="38"/>
        <v>132045.46184904917</v>
      </c>
      <c r="L74" s="393">
        <f t="shared" si="38"/>
        <v>169920.53017790485</v>
      </c>
      <c r="M74" s="393">
        <f t="shared" si="38"/>
        <v>185514.14911101252</v>
      </c>
      <c r="N74" s="393">
        <f t="shared" si="38"/>
        <v>236233.15894341111</v>
      </c>
      <c r="O74" s="393">
        <f t="shared" si="38"/>
        <v>316531.50912919559</v>
      </c>
      <c r="P74" s="393">
        <f t="shared" si="38"/>
        <v>217756.12852648544</v>
      </c>
      <c r="Q74" s="393">
        <f t="shared" si="38"/>
        <v>152234.77526041967</v>
      </c>
      <c r="R74" s="393">
        <f t="shared" si="38"/>
        <v>302824.20914119168</v>
      </c>
      <c r="S74" s="393">
        <f t="shared" si="38"/>
        <v>2851869.0976339392</v>
      </c>
    </row>
    <row r="75" spans="1:19" x14ac:dyDescent="0.25">
      <c r="A75" s="293"/>
      <c r="B75" s="293"/>
      <c r="C75" s="293"/>
      <c r="D75" s="306"/>
      <c r="E75" s="306"/>
      <c r="F75" s="306"/>
      <c r="G75" s="306"/>
      <c r="H75" s="306"/>
      <c r="I75" s="306"/>
      <c r="J75" s="306"/>
      <c r="K75" s="306"/>
      <c r="L75" s="306"/>
      <c r="M75" s="306"/>
      <c r="N75" s="306"/>
      <c r="O75" s="306"/>
      <c r="P75" s="306"/>
      <c r="Q75" s="306"/>
      <c r="R75" s="306"/>
      <c r="S75" s="306"/>
    </row>
    <row r="76" spans="1:19" x14ac:dyDescent="0.25">
      <c r="A76" s="307" t="s">
        <v>31</v>
      </c>
      <c r="B76" s="307"/>
      <c r="C76" s="307"/>
      <c r="D76" s="307"/>
      <c r="E76" s="308"/>
      <c r="F76" s="309"/>
      <c r="G76" s="310"/>
      <c r="H76" s="310"/>
      <c r="I76" s="310"/>
      <c r="J76" s="310"/>
      <c r="K76" s="310"/>
      <c r="L76" s="310"/>
      <c r="M76" s="310"/>
      <c r="N76" s="310"/>
      <c r="O76" s="310"/>
      <c r="P76" s="310"/>
      <c r="Q76" s="310"/>
      <c r="R76" s="310"/>
      <c r="S76" s="310"/>
    </row>
    <row r="77" spans="1:19" x14ac:dyDescent="0.25">
      <c r="A77" s="372" t="s">
        <v>190</v>
      </c>
      <c r="B77" s="372"/>
      <c r="C77" s="372"/>
      <c r="D77" s="372">
        <v>212280.37200253326</v>
      </c>
      <c r="E77" s="372">
        <v>151565.98624460134</v>
      </c>
      <c r="F77" s="372">
        <v>130545.16143392185</v>
      </c>
      <c r="G77" s="372">
        <v>64336.07928812124</v>
      </c>
      <c r="H77" s="372">
        <v>74579.977439290451</v>
      </c>
      <c r="I77" s="372">
        <v>39193.704629076659</v>
      </c>
      <c r="J77" s="372">
        <v>64460.011697217</v>
      </c>
      <c r="K77" s="372">
        <v>68105.26678826203</v>
      </c>
      <c r="L77" s="372">
        <v>113026.91538823643</v>
      </c>
      <c r="M77" s="372">
        <v>137740.84162876778</v>
      </c>
      <c r="N77" s="372">
        <v>169073.59404614844</v>
      </c>
      <c r="O77" s="372">
        <v>233655.83175651389</v>
      </c>
      <c r="P77" s="372">
        <v>142503.60165984393</v>
      </c>
      <c r="Q77" s="372">
        <v>86086.677087658449</v>
      </c>
      <c r="R77" s="372">
        <v>220558.06923437311</v>
      </c>
      <c r="S77" s="372">
        <v>1907712.0903245658</v>
      </c>
    </row>
    <row r="78" spans="1:19" x14ac:dyDescent="0.25">
      <c r="A78" s="293" t="s">
        <v>188</v>
      </c>
      <c r="B78" s="293"/>
      <c r="C78" s="293"/>
      <c r="D78" s="293">
        <v>535.01788614916632</v>
      </c>
      <c r="E78" s="293">
        <v>-740.72837546575101</v>
      </c>
      <c r="F78" s="293">
        <v>-1488.1979509104342</v>
      </c>
      <c r="G78" s="293">
        <v>1474.1929399279379</v>
      </c>
      <c r="H78" s="293">
        <v>1595.3461273134212</v>
      </c>
      <c r="I78" s="293">
        <v>1463.9380638881148</v>
      </c>
      <c r="J78" s="293">
        <v>-853.8773479216851</v>
      </c>
      <c r="K78" s="293">
        <v>1042.6242060358152</v>
      </c>
      <c r="L78" s="293">
        <v>959.31303743259002</v>
      </c>
      <c r="M78" s="293">
        <v>-1127.3452640473729</v>
      </c>
      <c r="N78" s="293">
        <v>1077.3950060462737</v>
      </c>
      <c r="O78" s="293">
        <v>-2878.4433948641072</v>
      </c>
      <c r="P78" s="293">
        <v>-489.33036666366695</v>
      </c>
      <c r="Q78" s="293">
        <v>-371.35929886589139</v>
      </c>
      <c r="R78" s="293">
        <v>-198.545268054394</v>
      </c>
      <c r="S78" s="293">
        <v>1.6655121726216748E-11</v>
      </c>
    </row>
    <row r="79" spans="1:19" x14ac:dyDescent="0.25">
      <c r="A79" s="293" t="s">
        <v>192</v>
      </c>
      <c r="B79" s="293"/>
      <c r="C79" s="293"/>
      <c r="D79" s="293">
        <v>211.02845373369755</v>
      </c>
      <c r="E79" s="293">
        <v>-1452.3519994020276</v>
      </c>
      <c r="F79" s="293">
        <v>-687.60785715695465</v>
      </c>
      <c r="G79" s="293">
        <v>1385.4732974111475</v>
      </c>
      <c r="H79" s="293">
        <v>-3851.3899128939584</v>
      </c>
      <c r="I79" s="293">
        <v>-488.21007528291085</v>
      </c>
      <c r="J79" s="293">
        <v>3479.6106824993713</v>
      </c>
      <c r="K79" s="293">
        <v>-1006.1186954831984</v>
      </c>
      <c r="L79" s="293">
        <v>411.78301657792179</v>
      </c>
      <c r="M79" s="293">
        <v>-490.89811028610916</v>
      </c>
      <c r="N79" s="293">
        <v>-240.39755151765422</v>
      </c>
      <c r="O79" s="293">
        <v>779.75394501894709</v>
      </c>
      <c r="P79" s="293">
        <v>1135.5633879799582</v>
      </c>
      <c r="Q79" s="293">
        <v>98.919498822400342</v>
      </c>
      <c r="R79" s="293">
        <v>714.84191997930407</v>
      </c>
      <c r="S79" s="293">
        <v>-6.5938365878537297E-11</v>
      </c>
    </row>
    <row r="80" spans="1:19" x14ac:dyDescent="0.25">
      <c r="A80" s="295" t="s">
        <v>193</v>
      </c>
      <c r="B80" s="295"/>
      <c r="C80" s="295"/>
      <c r="D80" s="295">
        <v>826.45709460102023</v>
      </c>
      <c r="E80" s="295">
        <v>234.70002820894123</v>
      </c>
      <c r="F80" s="295">
        <v>257.93904285905882</v>
      </c>
      <c r="G80" s="295">
        <v>-193.56555341118946</v>
      </c>
      <c r="H80" s="295">
        <v>-588.52323200135493</v>
      </c>
      <c r="I80" s="295">
        <v>-527.0271710646665</v>
      </c>
      <c r="J80" s="295">
        <v>-826.35659152122219</v>
      </c>
      <c r="K80" s="295">
        <v>-502.56269449209793</v>
      </c>
      <c r="L80" s="295">
        <v>263.16520300786942</v>
      </c>
      <c r="M80" s="295">
        <v>333.490332819093</v>
      </c>
      <c r="N80" s="295">
        <v>373.67298433184624</v>
      </c>
      <c r="O80" s="295">
        <v>212.60201911162585</v>
      </c>
      <c r="P80" s="295">
        <v>-55.458275076337159</v>
      </c>
      <c r="Q80" s="295">
        <v>-289.537548968941</v>
      </c>
      <c r="R80" s="295">
        <v>481.00436159633102</v>
      </c>
      <c r="S80" s="295">
        <v>-2.3305801732931286E-11</v>
      </c>
    </row>
    <row r="81" spans="1:35" x14ac:dyDescent="0.25">
      <c r="A81" s="178" t="s">
        <v>291</v>
      </c>
      <c r="B81" s="293"/>
      <c r="C81" s="293"/>
      <c r="D81" s="370">
        <f t="shared" ref="D81:S81" si="39">SUM(D82:D87)</f>
        <v>8944.0472792747496</v>
      </c>
      <c r="E81" s="370">
        <f t="shared" si="39"/>
        <v>6243.3542674411074</v>
      </c>
      <c r="F81" s="370">
        <f t="shared" si="39"/>
        <v>6210.3324977525126</v>
      </c>
      <c r="G81" s="370">
        <f t="shared" si="39"/>
        <v>5528.9311257862901</v>
      </c>
      <c r="H81" s="370">
        <f t="shared" si="39"/>
        <v>3745.5349650971393</v>
      </c>
      <c r="I81" s="370">
        <f t="shared" si="39"/>
        <v>2202.7767872710147</v>
      </c>
      <c r="J81" s="370">
        <f t="shared" si="39"/>
        <v>3190.369029519773</v>
      </c>
      <c r="K81" s="370">
        <f t="shared" si="39"/>
        <v>3229.616233240929</v>
      </c>
      <c r="L81" s="370">
        <f t="shared" si="39"/>
        <v>4961.9486549744697</v>
      </c>
      <c r="M81" s="370">
        <f t="shared" si="39"/>
        <v>6499.2265175563625</v>
      </c>
      <c r="N81" s="370">
        <f t="shared" si="39"/>
        <v>7372.5225335359464</v>
      </c>
      <c r="O81" s="370">
        <f t="shared" si="39"/>
        <v>9262.2256070162948</v>
      </c>
      <c r="P81" s="370">
        <f t="shared" si="39"/>
        <v>6744.8392954144283</v>
      </c>
      <c r="Q81" s="370">
        <f t="shared" si="39"/>
        <v>4628.13115720516</v>
      </c>
      <c r="R81" s="370">
        <f t="shared" si="39"/>
        <v>8893.2440489138298</v>
      </c>
      <c r="S81" s="370">
        <f t="shared" si="39"/>
        <v>87657.1</v>
      </c>
    </row>
    <row r="82" spans="1:35" x14ac:dyDescent="0.25">
      <c r="A82" s="31" t="s">
        <v>292</v>
      </c>
      <c r="B82" s="293"/>
      <c r="C82" s="293"/>
      <c r="D82" s="293">
        <v>2423.6137311693565</v>
      </c>
      <c r="E82" s="293">
        <v>1728.6617607495118</v>
      </c>
      <c r="F82" s="293">
        <v>1480.7753104833687</v>
      </c>
      <c r="G82" s="293">
        <v>740.30994572643715</v>
      </c>
      <c r="H82" s="293">
        <v>825.77998185429317</v>
      </c>
      <c r="I82" s="293">
        <v>449.41394313242751</v>
      </c>
      <c r="J82" s="293">
        <v>749.04782291057802</v>
      </c>
      <c r="K82" s="293">
        <v>776.561496058476</v>
      </c>
      <c r="L82" s="293">
        <v>1319.6921851849079</v>
      </c>
      <c r="M82" s="293">
        <v>1570.6378266684019</v>
      </c>
      <c r="N82" s="293">
        <v>1967.0119643723522</v>
      </c>
      <c r="O82" s="293">
        <v>2684.7721517074892</v>
      </c>
      <c r="P82" s="293">
        <v>1646.1956468264057</v>
      </c>
      <c r="Q82" s="293">
        <v>978.00963662173433</v>
      </c>
      <c r="R82" s="293">
        <v>2559.5165965342612</v>
      </c>
      <c r="S82" s="293">
        <v>21900.000000000004</v>
      </c>
    </row>
    <row r="83" spans="1:35" x14ac:dyDescent="0.25">
      <c r="A83" s="31" t="s">
        <v>294</v>
      </c>
      <c r="B83" s="293"/>
      <c r="C83" s="293"/>
      <c r="D83" s="293">
        <v>4141.113857242477</v>
      </c>
      <c r="E83" s="293">
        <v>2880.9300684064447</v>
      </c>
      <c r="F83" s="293">
        <v>2467.8107732745661</v>
      </c>
      <c r="G83" s="293">
        <v>1233.7758785494893</v>
      </c>
      <c r="H83" s="293">
        <v>1376.2173917589698</v>
      </c>
      <c r="I83" s="293">
        <v>748.97829715973262</v>
      </c>
      <c r="J83" s="293">
        <v>1248.3381334020057</v>
      </c>
      <c r="K83" s="293">
        <v>1294.1915039478542</v>
      </c>
      <c r="L83" s="293">
        <v>2199.3550060896614</v>
      </c>
      <c r="M83" s="293">
        <v>2617.5726473313366</v>
      </c>
      <c r="N83" s="293">
        <v>3278.1565727574834</v>
      </c>
      <c r="O83" s="293">
        <v>4474.3517756306446</v>
      </c>
      <c r="P83" s="293">
        <v>2743.49479181266</v>
      </c>
      <c r="Q83" s="293">
        <v>1629.9182600725617</v>
      </c>
      <c r="R83" s="293">
        <v>4265.6050425641151</v>
      </c>
      <c r="S83" s="293">
        <v>36599.810000000012</v>
      </c>
    </row>
    <row r="84" spans="1:35" x14ac:dyDescent="0.25">
      <c r="A84" s="31" t="s">
        <v>296</v>
      </c>
      <c r="B84" s="293"/>
      <c r="C84" s="293"/>
      <c r="D84" s="293">
        <v>0</v>
      </c>
      <c r="E84" s="293">
        <v>0</v>
      </c>
      <c r="F84" s="293">
        <v>0</v>
      </c>
      <c r="G84" s="293">
        <v>0</v>
      </c>
      <c r="H84" s="293">
        <v>0</v>
      </c>
      <c r="I84" s="293">
        <v>0</v>
      </c>
      <c r="J84" s="293">
        <v>0</v>
      </c>
      <c r="K84" s="293">
        <v>0</v>
      </c>
      <c r="L84" s="293">
        <v>0</v>
      </c>
      <c r="M84" s="293">
        <v>0</v>
      </c>
      <c r="N84" s="293">
        <v>0</v>
      </c>
      <c r="O84" s="293">
        <v>0</v>
      </c>
      <c r="P84" s="293">
        <v>0</v>
      </c>
      <c r="Q84" s="293">
        <v>0</v>
      </c>
      <c r="R84" s="293">
        <v>0</v>
      </c>
      <c r="S84" s="293">
        <v>0</v>
      </c>
    </row>
    <row r="85" spans="1:35" x14ac:dyDescent="0.25">
      <c r="A85" s="31" t="s">
        <v>306</v>
      </c>
      <c r="B85" s="293"/>
      <c r="C85" s="293"/>
      <c r="D85" s="293">
        <v>0</v>
      </c>
      <c r="E85" s="293">
        <v>0</v>
      </c>
      <c r="F85" s="293">
        <v>0</v>
      </c>
      <c r="G85" s="293">
        <v>0</v>
      </c>
      <c r="H85" s="293">
        <v>0</v>
      </c>
      <c r="I85" s="293">
        <v>0</v>
      </c>
      <c r="J85" s="293">
        <v>0</v>
      </c>
      <c r="K85" s="293">
        <v>0</v>
      </c>
      <c r="L85" s="293">
        <v>0</v>
      </c>
      <c r="M85" s="293">
        <v>0</v>
      </c>
      <c r="N85" s="293">
        <v>0</v>
      </c>
      <c r="O85" s="293">
        <v>0</v>
      </c>
      <c r="P85" s="293">
        <v>0</v>
      </c>
      <c r="Q85" s="293">
        <v>0</v>
      </c>
      <c r="R85" s="293">
        <v>0</v>
      </c>
      <c r="S85" s="293">
        <v>0</v>
      </c>
    </row>
    <row r="86" spans="1:35" x14ac:dyDescent="0.25">
      <c r="A86" s="31" t="s">
        <v>298</v>
      </c>
      <c r="B86" s="293"/>
      <c r="C86" s="293"/>
      <c r="D86" s="293">
        <v>0</v>
      </c>
      <c r="E86" s="293">
        <v>0</v>
      </c>
      <c r="F86" s="293">
        <v>0</v>
      </c>
      <c r="G86" s="293">
        <v>0</v>
      </c>
      <c r="H86" s="293">
        <v>0</v>
      </c>
      <c r="I86" s="293">
        <v>0</v>
      </c>
      <c r="J86" s="293">
        <v>0</v>
      </c>
      <c r="K86" s="293">
        <v>0</v>
      </c>
      <c r="L86" s="293">
        <v>0</v>
      </c>
      <c r="M86" s="293">
        <v>0</v>
      </c>
      <c r="N86" s="293">
        <v>0</v>
      </c>
      <c r="O86" s="293">
        <v>0</v>
      </c>
      <c r="P86" s="293">
        <v>0</v>
      </c>
      <c r="Q86" s="293">
        <v>0</v>
      </c>
      <c r="R86" s="293">
        <v>0</v>
      </c>
      <c r="S86" s="293">
        <v>0</v>
      </c>
    </row>
    <row r="87" spans="1:35" x14ac:dyDescent="0.25">
      <c r="A87" s="295" t="s">
        <v>295</v>
      </c>
      <c r="B87" s="295"/>
      <c r="C87" s="295"/>
      <c r="D87" s="295">
        <v>2379.3196908629161</v>
      </c>
      <c r="E87" s="295">
        <v>1633.7624382851504</v>
      </c>
      <c r="F87" s="295">
        <v>2261.7464139945778</v>
      </c>
      <c r="G87" s="295">
        <v>3554.8453015103637</v>
      </c>
      <c r="H87" s="295">
        <v>1543.5375914838767</v>
      </c>
      <c r="I87" s="295">
        <v>1004.3845469788547</v>
      </c>
      <c r="J87" s="295">
        <v>1192.9830732071891</v>
      </c>
      <c r="K87" s="295">
        <v>1158.8632332345987</v>
      </c>
      <c r="L87" s="295">
        <v>1442.9014636999004</v>
      </c>
      <c r="M87" s="295">
        <v>2311.016043556624</v>
      </c>
      <c r="N87" s="295">
        <v>2127.3539964061115</v>
      </c>
      <c r="O87" s="295">
        <v>2103.1016796781596</v>
      </c>
      <c r="P87" s="295">
        <v>2355.1488567753631</v>
      </c>
      <c r="Q87" s="295">
        <v>2020.2032605108639</v>
      </c>
      <c r="R87" s="295">
        <v>2068.1224098154535</v>
      </c>
      <c r="S87" s="295">
        <v>29157.29</v>
      </c>
    </row>
    <row r="88" spans="1:35" s="285" customFormat="1" x14ac:dyDescent="0.25">
      <c r="A88" s="178" t="s">
        <v>288</v>
      </c>
      <c r="B88" s="293"/>
      <c r="C88" s="293"/>
      <c r="D88" s="370">
        <f>SUM(D89:D91)</f>
        <v>6242.4736757248556</v>
      </c>
      <c r="E88" s="370">
        <f t="shared" ref="E88:S88" si="40">SUM(E89:E91)</f>
        <v>4443.6308206292106</v>
      </c>
      <c r="F88" s="370">
        <f t="shared" si="40"/>
        <v>3061.1669588731825</v>
      </c>
      <c r="G88" s="370">
        <f t="shared" si="40"/>
        <v>2343.3137625249437</v>
      </c>
      <c r="H88" s="370">
        <f t="shared" si="40"/>
        <v>1640.2643623131023</v>
      </c>
      <c r="I88" s="370">
        <f t="shared" si="40"/>
        <v>924.55648294520495</v>
      </c>
      <c r="J88" s="370">
        <f t="shared" si="40"/>
        <v>1453.9363461466007</v>
      </c>
      <c r="K88" s="370">
        <f t="shared" si="40"/>
        <v>1738.8465312985227</v>
      </c>
      <c r="L88" s="370">
        <f t="shared" si="40"/>
        <v>3498.4482100065079</v>
      </c>
      <c r="M88" s="370">
        <f t="shared" si="40"/>
        <v>4262.2805348718248</v>
      </c>
      <c r="N88" s="370">
        <f t="shared" si="40"/>
        <v>4662.0776540904226</v>
      </c>
      <c r="O88" s="370">
        <f t="shared" si="40"/>
        <v>6630.3467506540383</v>
      </c>
      <c r="P88" s="370">
        <f t="shared" si="40"/>
        <v>4306.0344451973324</v>
      </c>
      <c r="Q88" s="370">
        <f t="shared" si="40"/>
        <v>1939.8810689793136</v>
      </c>
      <c r="R88" s="370">
        <f t="shared" si="40"/>
        <v>5727.4436685205401</v>
      </c>
      <c r="S88" s="370">
        <f t="shared" si="40"/>
        <v>52874.701272775601</v>
      </c>
    </row>
    <row r="89" spans="1:35" s="285" customFormat="1" x14ac:dyDescent="0.25">
      <c r="A89" s="31" t="s">
        <v>289</v>
      </c>
      <c r="B89" s="293"/>
      <c r="C89" s="293"/>
      <c r="D89" s="293">
        <v>5024.0113515698195</v>
      </c>
      <c r="E89" s="293">
        <v>3583.4160358713298</v>
      </c>
      <c r="F89" s="293">
        <v>3069.5617347420111</v>
      </c>
      <c r="G89" s="293">
        <v>1534.6197800320019</v>
      </c>
      <c r="H89" s="293">
        <v>1711.7942308130887</v>
      </c>
      <c r="I89" s="293">
        <v>931.60915983162295</v>
      </c>
      <c r="J89" s="293">
        <v>1552.7328950045624</v>
      </c>
      <c r="K89" s="293">
        <v>1609.7671510993766</v>
      </c>
      <c r="L89" s="293">
        <v>2735.6457151891163</v>
      </c>
      <c r="M89" s="293">
        <v>3255.8415431075164</v>
      </c>
      <c r="N89" s="293">
        <v>4077.5022482284307</v>
      </c>
      <c r="O89" s="293">
        <v>5565.3776808934999</v>
      </c>
      <c r="P89" s="293">
        <v>3412.4685424068357</v>
      </c>
      <c r="Q89" s="293">
        <v>2027.3575170584481</v>
      </c>
      <c r="R89" s="293">
        <v>5305.730145915285</v>
      </c>
      <c r="S89" s="293">
        <v>45397.43573176294</v>
      </c>
    </row>
    <row r="90" spans="1:35" s="285" customFormat="1" x14ac:dyDescent="0.25">
      <c r="A90" s="293" t="s">
        <v>290</v>
      </c>
      <c r="B90" s="293"/>
      <c r="C90" s="293"/>
      <c r="D90" s="293">
        <v>-601.70768947107979</v>
      </c>
      <c r="E90" s="293">
        <v>-438.43291061540981</v>
      </c>
      <c r="F90" s="293">
        <v>-376.28507223780178</v>
      </c>
      <c r="G90" s="293">
        <v>-177.2242442538585</v>
      </c>
      <c r="H90" s="293">
        <v>-215.17861681204332</v>
      </c>
      <c r="I90" s="293">
        <v>-111.10310616056074</v>
      </c>
      <c r="J90" s="293">
        <v>-182.01648098168255</v>
      </c>
      <c r="K90" s="293">
        <v>-195.71208063249836</v>
      </c>
      <c r="L90" s="293">
        <v>-325.2992758367082</v>
      </c>
      <c r="M90" s="293">
        <v>-396.86694094376685</v>
      </c>
      <c r="N90" s="293">
        <v>-488.54487693731198</v>
      </c>
      <c r="O90" s="293">
        <v>-677.45305551480237</v>
      </c>
      <c r="P90" s="293">
        <v>-410.13411483123832</v>
      </c>
      <c r="Q90" s="293">
        <v>-246.4067294450368</v>
      </c>
      <c r="R90" s="293">
        <v>-637.44261625090951</v>
      </c>
      <c r="S90" s="293">
        <v>-5479.8078109247099</v>
      </c>
      <c r="U90" s="269"/>
      <c r="V90" s="269"/>
      <c r="W90" s="269"/>
      <c r="X90" s="269"/>
      <c r="Y90" s="269"/>
      <c r="Z90" s="269"/>
      <c r="AA90" s="269"/>
      <c r="AB90" s="269"/>
      <c r="AC90" s="269"/>
      <c r="AD90" s="269"/>
      <c r="AE90" s="269"/>
      <c r="AF90" s="269"/>
      <c r="AG90" s="269"/>
      <c r="AH90" s="269"/>
      <c r="AI90" s="269"/>
    </row>
    <row r="91" spans="1:35" s="285" customFormat="1" x14ac:dyDescent="0.25">
      <c r="A91" s="295" t="s">
        <v>297</v>
      </c>
      <c r="B91" s="295"/>
      <c r="C91" s="295"/>
      <c r="D91" s="295">
        <v>1820.1700136261165</v>
      </c>
      <c r="E91" s="295">
        <v>1298.6476953732913</v>
      </c>
      <c r="F91" s="295">
        <v>367.890296368973</v>
      </c>
      <c r="G91" s="295">
        <v>985.91822674680066</v>
      </c>
      <c r="H91" s="295">
        <v>143.64874831205699</v>
      </c>
      <c r="I91" s="295">
        <v>104.05042927414277</v>
      </c>
      <c r="J91" s="295">
        <v>83.219932123721037</v>
      </c>
      <c r="K91" s="295">
        <v>324.79146083164443</v>
      </c>
      <c r="L91" s="295">
        <v>1088.1017706540997</v>
      </c>
      <c r="M91" s="295">
        <v>1403.305932708075</v>
      </c>
      <c r="N91" s="295">
        <v>1073.1202827993043</v>
      </c>
      <c r="O91" s="295">
        <v>1742.42212527534</v>
      </c>
      <c r="P91" s="295">
        <v>1303.7000176217352</v>
      </c>
      <c r="Q91" s="295">
        <v>158.93028136590218</v>
      </c>
      <c r="R91" s="295">
        <v>1059.1561388561645</v>
      </c>
      <c r="S91" s="295">
        <v>12957.073351937366</v>
      </c>
      <c r="U91" s="269"/>
      <c r="V91" s="269"/>
      <c r="W91" s="269"/>
      <c r="X91" s="269"/>
      <c r="Y91" s="269"/>
      <c r="Z91" s="269"/>
      <c r="AA91" s="269"/>
      <c r="AB91" s="269"/>
      <c r="AC91" s="269"/>
      <c r="AD91" s="269"/>
      <c r="AE91" s="269"/>
      <c r="AF91" s="269"/>
      <c r="AG91" s="269"/>
      <c r="AH91" s="269"/>
      <c r="AI91" s="269"/>
    </row>
    <row r="92" spans="1:35" x14ac:dyDescent="0.25">
      <c r="A92" s="392" t="s">
        <v>189</v>
      </c>
      <c r="B92" s="392"/>
      <c r="C92" s="392"/>
      <c r="D92" s="393">
        <f t="shared" ref="D92:S92" si="41">D81+D88+SUM(D77:D80)</f>
        <v>229039.39639201673</v>
      </c>
      <c r="E92" s="393">
        <f t="shared" si="41"/>
        <v>160294.59098601283</v>
      </c>
      <c r="F92" s="393">
        <f t="shared" si="41"/>
        <v>137898.79412533922</v>
      </c>
      <c r="G92" s="393">
        <f t="shared" si="41"/>
        <v>74874.424860360377</v>
      </c>
      <c r="H92" s="393">
        <f t="shared" si="41"/>
        <v>77121.209749118803</v>
      </c>
      <c r="I92" s="393">
        <f t="shared" si="41"/>
        <v>42769.738716833417</v>
      </c>
      <c r="J92" s="393">
        <f t="shared" si="41"/>
        <v>70903.693815939841</v>
      </c>
      <c r="K92" s="393">
        <f t="shared" si="41"/>
        <v>72607.672368862011</v>
      </c>
      <c r="L92" s="393">
        <f t="shared" si="41"/>
        <v>123121.57351023579</v>
      </c>
      <c r="M92" s="393">
        <f t="shared" si="41"/>
        <v>147217.59563968156</v>
      </c>
      <c r="N92" s="393">
        <f t="shared" si="41"/>
        <v>182318.8646726353</v>
      </c>
      <c r="O92" s="393">
        <f t="shared" si="41"/>
        <v>247662.31668345071</v>
      </c>
      <c r="P92" s="393">
        <f t="shared" si="41"/>
        <v>154145.25014669565</v>
      </c>
      <c r="Q92" s="393">
        <f t="shared" si="41"/>
        <v>92092.711964830494</v>
      </c>
      <c r="R92" s="393">
        <f t="shared" si="41"/>
        <v>236176.05796532874</v>
      </c>
      <c r="S92" s="393">
        <f t="shared" si="41"/>
        <v>2048243.8915973413</v>
      </c>
      <c r="U92" s="269"/>
      <c r="V92" s="269"/>
      <c r="W92" s="269"/>
      <c r="X92" s="269"/>
      <c r="Y92" s="269"/>
      <c r="Z92" s="269"/>
      <c r="AA92" s="269"/>
      <c r="AB92" s="269"/>
      <c r="AC92" s="269"/>
      <c r="AD92" s="269"/>
      <c r="AE92" s="269"/>
      <c r="AF92" s="269"/>
      <c r="AG92" s="269"/>
      <c r="AH92" s="269"/>
      <c r="AI92" s="269"/>
    </row>
    <row r="93" spans="1:35" x14ac:dyDescent="0.25">
      <c r="A93" s="294"/>
      <c r="B93" s="294"/>
      <c r="C93" s="294"/>
      <c r="D93" s="456"/>
      <c r="E93" s="311"/>
      <c r="F93" s="311"/>
      <c r="G93" s="311"/>
      <c r="H93" s="311"/>
      <c r="I93" s="311"/>
      <c r="J93" s="311"/>
      <c r="K93" s="311"/>
      <c r="L93" s="311"/>
      <c r="M93" s="311"/>
      <c r="N93" s="311"/>
      <c r="O93" s="311"/>
      <c r="P93" s="311"/>
      <c r="Q93" s="311"/>
      <c r="R93" s="311"/>
      <c r="S93" s="311"/>
      <c r="U93" s="269"/>
      <c r="V93" s="269"/>
      <c r="W93" s="269"/>
      <c r="X93" s="269"/>
      <c r="Y93" s="269"/>
      <c r="Z93" s="269"/>
      <c r="AA93" s="269"/>
      <c r="AB93" s="269"/>
      <c r="AC93" s="269"/>
      <c r="AD93" s="269"/>
      <c r="AE93" s="269"/>
      <c r="AF93" s="269"/>
      <c r="AG93" s="269"/>
      <c r="AH93" s="269"/>
      <c r="AI93" s="269"/>
    </row>
    <row r="94" spans="1:35" x14ac:dyDescent="0.25">
      <c r="A94" s="307" t="s">
        <v>251</v>
      </c>
      <c r="B94" s="307"/>
      <c r="C94" s="307"/>
      <c r="D94" s="307"/>
      <c r="E94" s="308"/>
      <c r="F94" s="309"/>
      <c r="G94" s="310"/>
      <c r="H94" s="310"/>
      <c r="I94" s="310"/>
      <c r="J94" s="310"/>
      <c r="K94" s="310"/>
      <c r="L94" s="310"/>
      <c r="M94" s="310"/>
      <c r="N94" s="310"/>
      <c r="O94" s="310"/>
      <c r="P94" s="310"/>
      <c r="Q94" s="310"/>
      <c r="R94" s="310"/>
      <c r="S94" s="310"/>
      <c r="U94" s="269"/>
      <c r="V94" s="269"/>
      <c r="W94" s="269"/>
      <c r="X94" s="269"/>
      <c r="Y94" s="269"/>
      <c r="Z94" s="269"/>
      <c r="AA94" s="269"/>
      <c r="AB94" s="269"/>
      <c r="AC94" s="269"/>
      <c r="AD94" s="269"/>
      <c r="AE94" s="269"/>
      <c r="AF94" s="269"/>
      <c r="AG94" s="269"/>
      <c r="AH94" s="269"/>
      <c r="AI94" s="269"/>
    </row>
    <row r="95" spans="1:35" x14ac:dyDescent="0.25">
      <c r="A95" s="372" t="s">
        <v>190</v>
      </c>
      <c r="B95" s="372"/>
      <c r="C95" s="372"/>
      <c r="D95" s="372">
        <v>63967.445872395023</v>
      </c>
      <c r="E95" s="372">
        <v>53934.040302344569</v>
      </c>
      <c r="F95" s="372">
        <v>38592.472100610015</v>
      </c>
      <c r="G95" s="372">
        <v>31173.561616667394</v>
      </c>
      <c r="H95" s="372">
        <v>41706.034768779391</v>
      </c>
      <c r="I95" s="372">
        <v>34032.72830163817</v>
      </c>
      <c r="J95" s="372">
        <v>54221.006063499815</v>
      </c>
      <c r="K95" s="372">
        <v>56015.927239602905</v>
      </c>
      <c r="L95" s="372">
        <v>42558.778528214862</v>
      </c>
      <c r="M95" s="372">
        <v>35857.654133264899</v>
      </c>
      <c r="N95" s="372">
        <v>50244.327078281931</v>
      </c>
      <c r="O95" s="372">
        <v>64540.251695549719</v>
      </c>
      <c r="P95" s="372">
        <v>59328.122019423237</v>
      </c>
      <c r="Q95" s="372">
        <v>55819.887000895535</v>
      </c>
      <c r="R95" s="372">
        <v>61794.172954266971</v>
      </c>
      <c r="S95" s="372">
        <v>743786.40967543458</v>
      </c>
    </row>
    <row r="96" spans="1:35" x14ac:dyDescent="0.25">
      <c r="A96" s="293" t="s">
        <v>188</v>
      </c>
      <c r="B96" s="293"/>
      <c r="C96" s="293"/>
      <c r="D96" s="293">
        <v>1201.7454300490688</v>
      </c>
      <c r="E96" s="293">
        <v>705.76737274766242</v>
      </c>
      <c r="F96" s="293">
        <v>1039.2792835811201</v>
      </c>
      <c r="G96" s="293">
        <v>801.39569711622539</v>
      </c>
      <c r="H96" s="293">
        <v>629.79965551605437</v>
      </c>
      <c r="I96" s="293">
        <v>-731.34745681434072</v>
      </c>
      <c r="J96" s="293">
        <v>-1506.0970081549699</v>
      </c>
      <c r="K96" s="293">
        <v>-1093.0058129898687</v>
      </c>
      <c r="L96" s="293">
        <v>453.13128803222747</v>
      </c>
      <c r="M96" s="293">
        <v>-799.4457706253869</v>
      </c>
      <c r="N96" s="293">
        <v>-136.06273596935486</v>
      </c>
      <c r="O96" s="293">
        <v>-1075.2219494458654</v>
      </c>
      <c r="P96" s="293">
        <v>392.44523417884869</v>
      </c>
      <c r="Q96" s="293">
        <v>15.649315553793127</v>
      </c>
      <c r="R96" s="293">
        <v>101.96745722477991</v>
      </c>
      <c r="S96" s="293">
        <v>-5.8406612879480235E-12</v>
      </c>
    </row>
    <row r="97" spans="1:36" x14ac:dyDescent="0.25">
      <c r="A97" s="293" t="s">
        <v>192</v>
      </c>
      <c r="B97" s="293"/>
      <c r="C97" s="293"/>
      <c r="D97" s="293">
        <v>0</v>
      </c>
      <c r="E97" s="293">
        <v>0</v>
      </c>
      <c r="F97" s="293">
        <v>0</v>
      </c>
      <c r="G97" s="293">
        <v>0</v>
      </c>
      <c r="H97" s="293">
        <v>0</v>
      </c>
      <c r="I97" s="293">
        <v>0</v>
      </c>
      <c r="J97" s="293">
        <v>0</v>
      </c>
      <c r="K97" s="293">
        <v>0</v>
      </c>
      <c r="L97" s="293">
        <v>0</v>
      </c>
      <c r="M97" s="293">
        <v>0</v>
      </c>
      <c r="N97" s="293">
        <v>0</v>
      </c>
      <c r="O97" s="293">
        <v>0</v>
      </c>
      <c r="P97" s="293">
        <v>0</v>
      </c>
      <c r="Q97" s="293">
        <v>0</v>
      </c>
      <c r="R97" s="293">
        <v>0</v>
      </c>
      <c r="S97" s="293">
        <v>0</v>
      </c>
    </row>
    <row r="98" spans="1:36" x14ac:dyDescent="0.25">
      <c r="A98" s="295" t="s">
        <v>193</v>
      </c>
      <c r="B98" s="295"/>
      <c r="C98" s="295"/>
      <c r="D98" s="295">
        <v>129.46141609080897</v>
      </c>
      <c r="E98" s="295">
        <v>36.76488254136013</v>
      </c>
      <c r="F98" s="295">
        <v>40.405187361556003</v>
      </c>
      <c r="G98" s="295">
        <v>-30.321320749396953</v>
      </c>
      <c r="H98" s="295">
        <v>-92.189965474270977</v>
      </c>
      <c r="I98" s="295">
        <v>-82.556837287848197</v>
      </c>
      <c r="J98" s="295">
        <v>-129.44567265885445</v>
      </c>
      <c r="K98" s="295">
        <v>-78.72456843603662</v>
      </c>
      <c r="L98" s="295">
        <v>41.223845823076857</v>
      </c>
      <c r="M98" s="295">
        <v>52.240014661862467</v>
      </c>
      <c r="N98" s="295">
        <v>58.534476892390224</v>
      </c>
      <c r="O98" s="295">
        <v>33.303311978032447</v>
      </c>
      <c r="P98" s="295">
        <v>-8.6873315895442378</v>
      </c>
      <c r="Q98" s="295">
        <v>-45.35497528649605</v>
      </c>
      <c r="R98" s="295">
        <v>75.347536133366432</v>
      </c>
      <c r="S98" s="295">
        <v>6.0396132539608516E-12</v>
      </c>
    </row>
    <row r="99" spans="1:36" s="285" customFormat="1" x14ac:dyDescent="0.25">
      <c r="A99" s="178" t="s">
        <v>291</v>
      </c>
      <c r="B99" s="293"/>
      <c r="C99" s="293"/>
      <c r="D99" s="370">
        <f t="shared" ref="D99:S99" si="42">SUM(D100:D105)</f>
        <v>4029.0680063858085</v>
      </c>
      <c r="E99" s="370">
        <f t="shared" si="42"/>
        <v>3211.8546245478838</v>
      </c>
      <c r="F99" s="370">
        <f t="shared" si="42"/>
        <v>2170.9443133386112</v>
      </c>
      <c r="G99" s="370">
        <f t="shared" si="42"/>
        <v>1907.4498724385439</v>
      </c>
      <c r="H99" s="370">
        <f t="shared" si="42"/>
        <v>2174.9522284122886</v>
      </c>
      <c r="I99" s="370">
        <f t="shared" si="42"/>
        <v>1944.2986405845691</v>
      </c>
      <c r="J99" s="370">
        <f t="shared" si="42"/>
        <v>2814.569974572486</v>
      </c>
      <c r="K99" s="370">
        <f t="shared" si="42"/>
        <v>3371.0767025549821</v>
      </c>
      <c r="L99" s="370">
        <f t="shared" si="42"/>
        <v>2487.5281550102686</v>
      </c>
      <c r="M99" s="370">
        <f t="shared" si="42"/>
        <v>1937.1360079457691</v>
      </c>
      <c r="N99" s="370">
        <f t="shared" si="42"/>
        <v>2403.6312937396847</v>
      </c>
      <c r="O99" s="370">
        <f t="shared" si="42"/>
        <v>3408.3708782755893</v>
      </c>
      <c r="P99" s="370">
        <f t="shared" si="42"/>
        <v>2197.9601260160857</v>
      </c>
      <c r="Q99" s="370">
        <f t="shared" si="42"/>
        <v>3151.7935813266063</v>
      </c>
      <c r="R99" s="370">
        <f t="shared" si="42"/>
        <v>3073.2655948508227</v>
      </c>
      <c r="S99" s="370">
        <f t="shared" si="42"/>
        <v>40283.899999999994</v>
      </c>
    </row>
    <row r="100" spans="1:36" x14ac:dyDescent="0.25">
      <c r="A100" s="31" t="s">
        <v>292</v>
      </c>
      <c r="B100" s="293"/>
      <c r="C100" s="293"/>
      <c r="D100" s="293">
        <v>638.0733776557563</v>
      </c>
      <c r="E100" s="293">
        <v>588.54216489895168</v>
      </c>
      <c r="F100" s="293">
        <v>445.19500515036793</v>
      </c>
      <c r="G100" s="293">
        <v>329.79160825848862</v>
      </c>
      <c r="H100" s="293">
        <v>448.72345006833916</v>
      </c>
      <c r="I100" s="293">
        <v>372.19599335901819</v>
      </c>
      <c r="J100" s="293">
        <v>596.66194645202086</v>
      </c>
      <c r="K100" s="293">
        <v>606.74216486729551</v>
      </c>
      <c r="L100" s="293">
        <v>468.78958141901467</v>
      </c>
      <c r="M100" s="293">
        <v>401.7323961259678</v>
      </c>
      <c r="N100" s="293">
        <v>519.72259520411819</v>
      </c>
      <c r="O100" s="293">
        <v>724.89532629613041</v>
      </c>
      <c r="P100" s="293">
        <v>668.13703344921691</v>
      </c>
      <c r="Q100" s="293">
        <v>626.2467397999668</v>
      </c>
      <c r="R100" s="293">
        <v>664.55061699534701</v>
      </c>
      <c r="S100" s="293">
        <v>8100.0000000000009</v>
      </c>
    </row>
    <row r="101" spans="1:36" s="285" customFormat="1" x14ac:dyDescent="0.25">
      <c r="A101" s="31" t="s">
        <v>294</v>
      </c>
      <c r="B101" s="293"/>
      <c r="C101" s="293"/>
      <c r="D101" s="293">
        <v>1970.3726574416319</v>
      </c>
      <c r="E101" s="293">
        <v>1116.7764376190232</v>
      </c>
      <c r="F101" s="293">
        <v>733.63285554154163</v>
      </c>
      <c r="G101" s="293">
        <v>842.92983034952181</v>
      </c>
      <c r="H101" s="293">
        <v>730.13305145320123</v>
      </c>
      <c r="I101" s="293">
        <v>755.44461327201134</v>
      </c>
      <c r="J101" s="293">
        <v>910.40734919393708</v>
      </c>
      <c r="K101" s="293">
        <v>1431.3246241423703</v>
      </c>
      <c r="L101" s="293">
        <v>978.89109559747681</v>
      </c>
      <c r="M101" s="293">
        <v>652.20966608462641</v>
      </c>
      <c r="N101" s="293">
        <v>735.01064742710571</v>
      </c>
      <c r="O101" s="293">
        <v>1088.3006371061965</v>
      </c>
      <c r="P101" s="293">
        <v>50.174013610274869</v>
      </c>
      <c r="Q101" s="293">
        <v>1141.3733908448005</v>
      </c>
      <c r="R101" s="293">
        <v>938.20913031628106</v>
      </c>
      <c r="S101" s="293">
        <v>14075.189999999999</v>
      </c>
    </row>
    <row r="102" spans="1:36" x14ac:dyDescent="0.25">
      <c r="A102" s="31" t="s">
        <v>296</v>
      </c>
      <c r="B102" s="293"/>
      <c r="C102" s="293"/>
      <c r="D102" s="293">
        <v>0</v>
      </c>
      <c r="E102" s="293">
        <v>200</v>
      </c>
      <c r="F102" s="293">
        <v>0</v>
      </c>
      <c r="G102" s="293">
        <v>0</v>
      </c>
      <c r="H102" s="293">
        <v>0</v>
      </c>
      <c r="I102" s="293">
        <v>0</v>
      </c>
      <c r="J102" s="293">
        <v>0</v>
      </c>
      <c r="K102" s="293">
        <v>0</v>
      </c>
      <c r="L102" s="293">
        <v>0</v>
      </c>
      <c r="M102" s="293">
        <v>0</v>
      </c>
      <c r="N102" s="293">
        <v>0</v>
      </c>
      <c r="O102" s="293">
        <v>0</v>
      </c>
      <c r="P102" s="293">
        <v>0</v>
      </c>
      <c r="Q102" s="293">
        <v>0</v>
      </c>
      <c r="R102" s="293">
        <v>0</v>
      </c>
      <c r="S102" s="293">
        <v>200</v>
      </c>
      <c r="U102" s="269"/>
    </row>
    <row r="103" spans="1:36" x14ac:dyDescent="0.25">
      <c r="A103" s="31" t="s">
        <v>306</v>
      </c>
      <c r="B103" s="293"/>
      <c r="C103" s="293"/>
      <c r="D103" s="293">
        <v>0</v>
      </c>
      <c r="E103" s="293">
        <v>0</v>
      </c>
      <c r="F103" s="293">
        <v>0</v>
      </c>
      <c r="G103" s="293">
        <v>0</v>
      </c>
      <c r="H103" s="293">
        <v>0</v>
      </c>
      <c r="I103" s="293">
        <v>0</v>
      </c>
      <c r="J103" s="293">
        <v>0</v>
      </c>
      <c r="K103" s="293">
        <v>0</v>
      </c>
      <c r="L103" s="293">
        <v>0</v>
      </c>
      <c r="M103" s="293">
        <v>0</v>
      </c>
      <c r="N103" s="293">
        <v>0</v>
      </c>
      <c r="O103" s="293">
        <v>0</v>
      </c>
      <c r="P103" s="293">
        <v>0</v>
      </c>
      <c r="Q103" s="293">
        <v>0</v>
      </c>
      <c r="R103" s="293">
        <v>0</v>
      </c>
      <c r="S103" s="293">
        <v>0</v>
      </c>
      <c r="U103" s="269"/>
    </row>
    <row r="104" spans="1:36" x14ac:dyDescent="0.25">
      <c r="A104" s="31" t="s">
        <v>298</v>
      </c>
      <c r="B104" s="293"/>
      <c r="C104" s="293"/>
      <c r="D104" s="293">
        <v>0</v>
      </c>
      <c r="E104" s="293">
        <v>0</v>
      </c>
      <c r="F104" s="293">
        <v>0</v>
      </c>
      <c r="G104" s="293">
        <v>0</v>
      </c>
      <c r="H104" s="293">
        <v>0</v>
      </c>
      <c r="I104" s="293">
        <v>0</v>
      </c>
      <c r="J104" s="293">
        <v>0</v>
      </c>
      <c r="K104" s="293">
        <v>0</v>
      </c>
      <c r="L104" s="293">
        <v>0</v>
      </c>
      <c r="M104" s="293">
        <v>0</v>
      </c>
      <c r="N104" s="293">
        <v>0</v>
      </c>
      <c r="O104" s="293">
        <v>0</v>
      </c>
      <c r="P104" s="293">
        <v>0</v>
      </c>
      <c r="Q104" s="293">
        <v>0</v>
      </c>
      <c r="R104" s="293">
        <v>0</v>
      </c>
      <c r="S104" s="293">
        <v>0</v>
      </c>
      <c r="U104" s="269"/>
    </row>
    <row r="105" spans="1:36" x14ac:dyDescent="0.25">
      <c r="A105" s="295" t="s">
        <v>295</v>
      </c>
      <c r="B105" s="295"/>
      <c r="C105" s="295"/>
      <c r="D105" s="295">
        <v>1420.6219712884204</v>
      </c>
      <c r="E105" s="295">
        <v>1306.536022029909</v>
      </c>
      <c r="F105" s="295">
        <v>992.11645264670187</v>
      </c>
      <c r="G105" s="295">
        <v>734.7284338305335</v>
      </c>
      <c r="H105" s="295">
        <v>996.09572689074844</v>
      </c>
      <c r="I105" s="295">
        <v>816.65803395353942</v>
      </c>
      <c r="J105" s="295">
        <v>1307.5006789265281</v>
      </c>
      <c r="K105" s="295">
        <v>1333.0099135453165</v>
      </c>
      <c r="L105" s="295">
        <v>1039.8474779937771</v>
      </c>
      <c r="M105" s="295">
        <v>883.19394573517491</v>
      </c>
      <c r="N105" s="295">
        <v>1148.8980511084608</v>
      </c>
      <c r="O105" s="295">
        <v>1595.1749148732622</v>
      </c>
      <c r="P105" s="295">
        <v>1479.6490789565939</v>
      </c>
      <c r="Q105" s="295">
        <v>1384.1734506818389</v>
      </c>
      <c r="R105" s="295">
        <v>1470.5058475391947</v>
      </c>
      <c r="S105" s="295">
        <v>17908.71</v>
      </c>
    </row>
    <row r="106" spans="1:36" s="285" customFormat="1" x14ac:dyDescent="0.25">
      <c r="A106" s="178" t="s">
        <v>288</v>
      </c>
      <c r="B106" s="293"/>
      <c r="C106" s="293"/>
      <c r="D106" s="370">
        <f>SUM(D107:D109)</f>
        <v>1840.1819473474072</v>
      </c>
      <c r="E106" s="370">
        <f t="shared" ref="E106:S106" si="43">SUM(E107:E109)</f>
        <v>1555.2672443878605</v>
      </c>
      <c r="F106" s="370">
        <f t="shared" si="43"/>
        <v>950.72963071147797</v>
      </c>
      <c r="G106" s="370">
        <f t="shared" si="43"/>
        <v>968.05408177230811</v>
      </c>
      <c r="H106" s="370">
        <f t="shared" si="43"/>
        <v>872.61896961396985</v>
      </c>
      <c r="I106" s="370">
        <f t="shared" si="43"/>
        <v>714.48708707441472</v>
      </c>
      <c r="J106" s="370">
        <f t="shared" si="43"/>
        <v>1113.4915587596013</v>
      </c>
      <c r="K106" s="370">
        <f t="shared" si="43"/>
        <v>1222.5852690701204</v>
      </c>
      <c r="L106" s="370">
        <f t="shared" si="43"/>
        <v>1258.3842635276264</v>
      </c>
      <c r="M106" s="370">
        <f t="shared" si="43"/>
        <v>1249.0676011648261</v>
      </c>
      <c r="N106" s="370">
        <f t="shared" si="43"/>
        <v>1343.9883746127221</v>
      </c>
      <c r="O106" s="370">
        <f t="shared" si="43"/>
        <v>1962.6588380087555</v>
      </c>
      <c r="P106" s="370">
        <f t="shared" si="43"/>
        <v>1701.1540826067308</v>
      </c>
      <c r="Q106" s="370">
        <f t="shared" si="43"/>
        <v>1200.1687386016033</v>
      </c>
      <c r="R106" s="370">
        <f t="shared" si="43"/>
        <v>1603.5586739041523</v>
      </c>
      <c r="S106" s="370">
        <f t="shared" si="43"/>
        <v>19556.396361163574</v>
      </c>
      <c r="U106" s="370"/>
      <c r="V106" s="269"/>
    </row>
    <row r="107" spans="1:36" s="285" customFormat="1" x14ac:dyDescent="0.25">
      <c r="A107" s="31" t="s">
        <v>289</v>
      </c>
      <c r="B107" s="293"/>
      <c r="C107" s="293"/>
      <c r="D107" s="293">
        <v>1322.6892764509637</v>
      </c>
      <c r="E107" s="293">
        <v>1220.0139318005836</v>
      </c>
      <c r="F107" s="293">
        <v>922.8635449504884</v>
      </c>
      <c r="G107" s="293">
        <v>683.63896533285265</v>
      </c>
      <c r="H107" s="293">
        <v>930.17780757134085</v>
      </c>
      <c r="I107" s="293">
        <v>771.54080767742846</v>
      </c>
      <c r="J107" s="293">
        <v>1236.8457702120638</v>
      </c>
      <c r="K107" s="293">
        <v>1257.7414810645555</v>
      </c>
      <c r="L107" s="293">
        <v>971.77373946071987</v>
      </c>
      <c r="M107" s="293">
        <v>832.76806550208892</v>
      </c>
      <c r="N107" s="293">
        <v>1077.3549367179908</v>
      </c>
      <c r="O107" s="293">
        <v>1502.6661638257488</v>
      </c>
      <c r="P107" s="293">
        <v>1385.0094993617154</v>
      </c>
      <c r="Q107" s="293">
        <v>1298.1733389175822</v>
      </c>
      <c r="R107" s="293">
        <v>1377.5750650935922</v>
      </c>
      <c r="S107" s="293">
        <v>16790.832393939712</v>
      </c>
    </row>
    <row r="108" spans="1:36" s="285" customFormat="1" x14ac:dyDescent="0.25">
      <c r="A108" s="293" t="s">
        <v>290</v>
      </c>
      <c r="B108" s="293"/>
      <c r="C108" s="293"/>
      <c r="D108" s="293">
        <v>-155.72089578718879</v>
      </c>
      <c r="E108" s="293">
        <v>-145.06843775626942</v>
      </c>
      <c r="F108" s="293">
        <v>-108.20292796452105</v>
      </c>
      <c r="G108" s="293">
        <v>-80.239570165525762</v>
      </c>
      <c r="H108" s="293">
        <v>-110.68919692210446</v>
      </c>
      <c r="I108" s="293">
        <v>-95.538125950984465</v>
      </c>
      <c r="J108" s="293">
        <v>-154.13418634753748</v>
      </c>
      <c r="K108" s="293">
        <v>-155.28456052120791</v>
      </c>
      <c r="L108" s="293">
        <v>-115.83807603803447</v>
      </c>
      <c r="M108" s="293">
        <v>-102.73142574983864</v>
      </c>
      <c r="N108" s="293">
        <v>-130.27406396254571</v>
      </c>
      <c r="O108" s="293">
        <v>-184.46482420650264</v>
      </c>
      <c r="P108" s="293">
        <v>-166.04583423151686</v>
      </c>
      <c r="Q108" s="293">
        <v>-156.78703314994272</v>
      </c>
      <c r="R108" s="293">
        <v>-165.75907268418553</v>
      </c>
      <c r="S108" s="293">
        <v>-2026.778231437906</v>
      </c>
      <c r="U108" s="269"/>
      <c r="V108" s="269"/>
      <c r="W108" s="269"/>
      <c r="X108" s="269"/>
      <c r="Y108" s="269"/>
      <c r="Z108" s="269"/>
      <c r="AA108" s="269"/>
      <c r="AB108" s="269"/>
      <c r="AC108" s="269"/>
      <c r="AD108" s="269"/>
      <c r="AE108" s="269"/>
      <c r="AF108" s="269"/>
      <c r="AG108" s="269"/>
      <c r="AH108" s="269"/>
      <c r="AI108" s="269"/>
    </row>
    <row r="109" spans="1:36" s="285" customFormat="1" x14ac:dyDescent="0.25">
      <c r="A109" s="295" t="s">
        <v>297</v>
      </c>
      <c r="B109" s="295"/>
      <c r="C109" s="295"/>
      <c r="D109" s="295">
        <v>673.21356668363228</v>
      </c>
      <c r="E109" s="295">
        <v>480.32175034354617</v>
      </c>
      <c r="F109" s="295">
        <v>136.06901372551056</v>
      </c>
      <c r="G109" s="295">
        <v>364.65468660498112</v>
      </c>
      <c r="H109" s="295">
        <v>53.130358964733411</v>
      </c>
      <c r="I109" s="295">
        <v>38.484405347970615</v>
      </c>
      <c r="J109" s="295">
        <v>30.779974895074908</v>
      </c>
      <c r="K109" s="295">
        <v>120.12834852677263</v>
      </c>
      <c r="L109" s="295">
        <v>402.44860010494102</v>
      </c>
      <c r="M109" s="295">
        <v>519.03096141257583</v>
      </c>
      <c r="N109" s="295">
        <v>396.907501857277</v>
      </c>
      <c r="O109" s="295">
        <v>644.4574983895094</v>
      </c>
      <c r="P109" s="295">
        <v>482.19041747653222</v>
      </c>
      <c r="Q109" s="295">
        <v>58.782432833963824</v>
      </c>
      <c r="R109" s="295">
        <v>391.74268149474574</v>
      </c>
      <c r="S109" s="295">
        <v>4792.3421986617668</v>
      </c>
      <c r="U109" s="269"/>
      <c r="V109" s="269"/>
      <c r="W109" s="269"/>
      <c r="X109" s="269"/>
      <c r="Y109" s="269"/>
      <c r="Z109" s="269"/>
      <c r="AA109" s="269"/>
      <c r="AB109" s="269"/>
      <c r="AC109" s="269"/>
      <c r="AD109" s="269"/>
      <c r="AE109" s="269"/>
      <c r="AF109" s="269"/>
      <c r="AG109" s="269"/>
      <c r="AH109" s="269"/>
      <c r="AI109" s="269"/>
    </row>
    <row r="110" spans="1:36" ht="15.75" thickBot="1" x14ac:dyDescent="0.3">
      <c r="A110" s="388" t="s">
        <v>189</v>
      </c>
      <c r="B110" s="389"/>
      <c r="C110" s="390"/>
      <c r="D110" s="391">
        <f t="shared" ref="D110:S110" si="44">D99+D106+SUM(D95:D98)</f>
        <v>71167.902672268116</v>
      </c>
      <c r="E110" s="391">
        <f t="shared" si="44"/>
        <v>59443.694426569346</v>
      </c>
      <c r="F110" s="391">
        <f t="shared" si="44"/>
        <v>42793.830515602778</v>
      </c>
      <c r="G110" s="391">
        <f t="shared" si="44"/>
        <v>34820.139947245072</v>
      </c>
      <c r="H110" s="391">
        <f t="shared" si="44"/>
        <v>45291.215656847431</v>
      </c>
      <c r="I110" s="391">
        <f t="shared" si="44"/>
        <v>35877.609735194965</v>
      </c>
      <c r="J110" s="391">
        <f t="shared" si="44"/>
        <v>56513.524916018083</v>
      </c>
      <c r="K110" s="391">
        <f t="shared" si="44"/>
        <v>59437.858829802099</v>
      </c>
      <c r="L110" s="391">
        <f t="shared" si="44"/>
        <v>46799.046080608066</v>
      </c>
      <c r="M110" s="391">
        <f t="shared" si="44"/>
        <v>38296.651986411969</v>
      </c>
      <c r="N110" s="391">
        <f t="shared" si="44"/>
        <v>53914.41848755737</v>
      </c>
      <c r="O110" s="391">
        <f t="shared" si="44"/>
        <v>68869.362774366236</v>
      </c>
      <c r="P110" s="391">
        <f t="shared" si="44"/>
        <v>63610.994130635358</v>
      </c>
      <c r="Q110" s="391">
        <f t="shared" si="44"/>
        <v>60142.143661091039</v>
      </c>
      <c r="R110" s="391">
        <f t="shared" si="44"/>
        <v>66648.312216380102</v>
      </c>
      <c r="S110" s="391">
        <f t="shared" si="44"/>
        <v>803626.70603659819</v>
      </c>
      <c r="U110" s="269"/>
      <c r="V110" s="269"/>
      <c r="W110" s="269"/>
      <c r="X110" s="269"/>
      <c r="Y110" s="269"/>
      <c r="Z110" s="269"/>
      <c r="AA110" s="269"/>
      <c r="AB110" s="269"/>
      <c r="AC110" s="269"/>
      <c r="AD110" s="269"/>
      <c r="AE110" s="269"/>
      <c r="AF110" s="269"/>
      <c r="AG110" s="269"/>
      <c r="AJ110" s="285"/>
    </row>
    <row r="111" spans="1:36" ht="15.75" thickBot="1" x14ac:dyDescent="0.3">
      <c r="A111" s="293"/>
      <c r="B111" s="293"/>
      <c r="C111" s="293"/>
      <c r="D111" s="293"/>
      <c r="E111" s="293"/>
      <c r="F111" s="293"/>
      <c r="G111" s="293"/>
      <c r="H111" s="293"/>
      <c r="I111" s="293"/>
      <c r="J111" s="293"/>
      <c r="K111" s="293"/>
      <c r="L111" s="293"/>
      <c r="M111" s="293"/>
      <c r="N111" s="293"/>
      <c r="O111" s="293"/>
      <c r="P111" s="293"/>
      <c r="Q111" s="293"/>
      <c r="R111" s="293"/>
      <c r="S111" s="293"/>
      <c r="U111" s="269"/>
      <c r="V111" s="269"/>
      <c r="W111" s="269"/>
      <c r="X111" s="269"/>
      <c r="Y111" s="269"/>
      <c r="Z111" s="269"/>
      <c r="AA111" s="269"/>
      <c r="AB111" s="269"/>
      <c r="AC111" s="269"/>
      <c r="AD111" s="269"/>
      <c r="AE111" s="269"/>
      <c r="AF111" s="269"/>
      <c r="AG111" s="269"/>
      <c r="AH111" s="269"/>
      <c r="AI111" s="269"/>
      <c r="AJ111" s="285"/>
    </row>
    <row r="112" spans="1:36" x14ac:dyDescent="0.25">
      <c r="A112" s="339" t="s">
        <v>3</v>
      </c>
      <c r="B112" s="339"/>
      <c r="C112" s="339"/>
      <c r="D112" s="371"/>
      <c r="E112" s="371"/>
      <c r="F112" s="371"/>
      <c r="G112" s="371"/>
      <c r="H112" s="371"/>
      <c r="I112" s="371"/>
      <c r="J112" s="371"/>
      <c r="K112" s="371"/>
      <c r="L112" s="371"/>
      <c r="M112" s="371"/>
      <c r="N112" s="371"/>
      <c r="O112" s="371"/>
      <c r="P112" s="371"/>
      <c r="Q112" s="371"/>
      <c r="R112" s="371"/>
      <c r="S112" s="371"/>
      <c r="U112" s="269"/>
      <c r="V112" s="269"/>
      <c r="W112" s="269"/>
      <c r="X112" s="269"/>
      <c r="Y112" s="269"/>
      <c r="Z112" s="269"/>
      <c r="AA112" s="269"/>
      <c r="AB112" s="269"/>
      <c r="AC112" s="269"/>
      <c r="AD112" s="269"/>
      <c r="AE112" s="269"/>
      <c r="AF112" s="269"/>
      <c r="AG112" s="269"/>
      <c r="AH112" s="269"/>
      <c r="AI112" s="269"/>
    </row>
    <row r="113" spans="1:35" x14ac:dyDescent="0.25">
      <c r="A113" s="372" t="s">
        <v>190</v>
      </c>
      <c r="B113" s="372"/>
      <c r="C113" s="372"/>
      <c r="D113" s="372">
        <v>529751.76301816176</v>
      </c>
      <c r="E113" s="372">
        <v>530940.40710642235</v>
      </c>
      <c r="F113" s="372">
        <v>475513.52109159349</v>
      </c>
      <c r="G113" s="372">
        <v>334526.66058945353</v>
      </c>
      <c r="H113" s="372">
        <v>677298.09889562568</v>
      </c>
      <c r="I113" s="372">
        <v>503716.47561339865</v>
      </c>
      <c r="J113" s="372">
        <v>691474.25451580377</v>
      </c>
      <c r="K113" s="372">
        <v>673847.4261131644</v>
      </c>
      <c r="L113" s="372">
        <v>477871.66925701068</v>
      </c>
      <c r="M113" s="372">
        <v>528056.07638555171</v>
      </c>
      <c r="N113" s="372">
        <v>566503.316059176</v>
      </c>
      <c r="O113" s="372">
        <v>874737.19016533415</v>
      </c>
      <c r="P113" s="372">
        <v>943893.11599738803</v>
      </c>
      <c r="Q113" s="372">
        <v>827309.32267271332</v>
      </c>
      <c r="R113" s="372">
        <v>515780.22451920214</v>
      </c>
      <c r="S113" s="372">
        <v>9151219.521999998</v>
      </c>
    </row>
    <row r="114" spans="1:35" x14ac:dyDescent="0.25">
      <c r="A114" s="293" t="s">
        <v>188</v>
      </c>
      <c r="B114" s="293"/>
      <c r="C114" s="293"/>
      <c r="D114" s="293">
        <v>27408.630706718923</v>
      </c>
      <c r="E114" s="293">
        <v>-1212.0194846699376</v>
      </c>
      <c r="F114" s="293">
        <v>-5409.1350155400869</v>
      </c>
      <c r="G114" s="293">
        <v>4438.9019632157806</v>
      </c>
      <c r="H114" s="293">
        <v>-1002.8333885738903</v>
      </c>
      <c r="I114" s="293">
        <v>4450.8542533082227</v>
      </c>
      <c r="J114" s="293">
        <v>1250.5656849620207</v>
      </c>
      <c r="K114" s="293">
        <v>-6805.9791509362694</v>
      </c>
      <c r="L114" s="293">
        <v>-7445.4750437700759</v>
      </c>
      <c r="M114" s="293">
        <v>1023.033352634174</v>
      </c>
      <c r="N114" s="293">
        <v>6156.4294668429075</v>
      </c>
      <c r="O114" s="293">
        <v>-14427.347664441562</v>
      </c>
      <c r="P114" s="293">
        <v>-16863.780417798305</v>
      </c>
      <c r="Q114" s="293">
        <v>-14308.604221649162</v>
      </c>
      <c r="R114" s="293">
        <v>22746.758959697014</v>
      </c>
      <c r="S114" s="293">
        <v>-2.4738255888223648E-10</v>
      </c>
    </row>
    <row r="115" spans="1:35" x14ac:dyDescent="0.25">
      <c r="A115" s="293" t="s">
        <v>192</v>
      </c>
      <c r="B115" s="293"/>
      <c r="C115" s="293"/>
      <c r="D115" s="293">
        <v>0</v>
      </c>
      <c r="E115" s="293">
        <v>0</v>
      </c>
      <c r="F115" s="293">
        <v>0</v>
      </c>
      <c r="G115" s="293">
        <v>0</v>
      </c>
      <c r="H115" s="293">
        <v>0</v>
      </c>
      <c r="I115" s="293">
        <v>0</v>
      </c>
      <c r="J115" s="293">
        <v>0</v>
      </c>
      <c r="K115" s="293">
        <v>0</v>
      </c>
      <c r="L115" s="293">
        <v>0</v>
      </c>
      <c r="M115" s="293">
        <v>0</v>
      </c>
      <c r="N115" s="293">
        <v>0</v>
      </c>
      <c r="O115" s="293">
        <v>0</v>
      </c>
      <c r="P115" s="293">
        <v>0</v>
      </c>
      <c r="Q115" s="293">
        <v>0</v>
      </c>
      <c r="R115" s="293">
        <v>0</v>
      </c>
      <c r="S115" s="293">
        <v>0</v>
      </c>
    </row>
    <row r="116" spans="1:35" x14ac:dyDescent="0.25">
      <c r="A116" s="295" t="s">
        <v>193</v>
      </c>
      <c r="B116" s="295"/>
      <c r="C116" s="295"/>
      <c r="D116" s="295">
        <v>-2.4124784836487828E-10</v>
      </c>
      <c r="E116" s="295">
        <v>2.4124784836487828E-10</v>
      </c>
      <c r="F116" s="295">
        <v>0</v>
      </c>
      <c r="G116" s="295">
        <v>-4.0207974727479715E-11</v>
      </c>
      <c r="H116" s="295">
        <v>-8.0415949454959431E-11</v>
      </c>
      <c r="I116" s="295">
        <v>8.0415949454959431E-11</v>
      </c>
      <c r="J116" s="295">
        <v>8.0415949454959431E-11</v>
      </c>
      <c r="K116" s="295">
        <v>0</v>
      </c>
      <c r="L116" s="295">
        <v>0</v>
      </c>
      <c r="M116" s="295">
        <v>-8.0415949454959431E-11</v>
      </c>
      <c r="N116" s="295">
        <v>8.0415949454959431E-11</v>
      </c>
      <c r="O116" s="295">
        <v>1.6083189890991886E-10</v>
      </c>
      <c r="P116" s="295">
        <v>-1.6083189890991886E-10</v>
      </c>
      <c r="Q116" s="295">
        <v>1.6083189890991886E-10</v>
      </c>
      <c r="R116" s="295">
        <v>8.0415949454959431E-11</v>
      </c>
      <c r="S116" s="295">
        <v>2.8145582309235803E-10</v>
      </c>
    </row>
    <row r="117" spans="1:35" s="285" customFormat="1" x14ac:dyDescent="0.25">
      <c r="A117" s="178" t="s">
        <v>291</v>
      </c>
      <c r="B117" s="178"/>
      <c r="C117" s="178"/>
      <c r="D117" s="178">
        <f t="shared" ref="D117:S117" si="45">SUM(D118:D123)</f>
        <v>19247.593119175894</v>
      </c>
      <c r="E117" s="178">
        <f t="shared" si="45"/>
        <v>16652.137810627592</v>
      </c>
      <c r="F117" s="178">
        <f t="shared" si="45"/>
        <v>16807.943021907253</v>
      </c>
      <c r="G117" s="178">
        <f t="shared" si="45"/>
        <v>10840.057543380264</v>
      </c>
      <c r="H117" s="178">
        <f t="shared" si="45"/>
        <v>18427.848792196506</v>
      </c>
      <c r="I117" s="178">
        <f t="shared" si="45"/>
        <v>15227.074529792098</v>
      </c>
      <c r="J117" s="178">
        <f t="shared" si="45"/>
        <v>20419.894282629393</v>
      </c>
      <c r="K117" s="178">
        <f t="shared" si="45"/>
        <v>19312.115108275757</v>
      </c>
      <c r="L117" s="178">
        <f t="shared" si="45"/>
        <v>17922.098534593009</v>
      </c>
      <c r="M117" s="178">
        <f t="shared" si="45"/>
        <v>18364.547601812796</v>
      </c>
      <c r="N117" s="178">
        <f t="shared" si="45"/>
        <v>18813.269047127731</v>
      </c>
      <c r="O117" s="178">
        <f t="shared" si="45"/>
        <v>29450.586521609057</v>
      </c>
      <c r="P117" s="178">
        <f t="shared" si="45"/>
        <v>34064.717029141219</v>
      </c>
      <c r="Q117" s="178">
        <f t="shared" si="45"/>
        <v>24579.395456222159</v>
      </c>
      <c r="R117" s="178">
        <f t="shared" si="45"/>
        <v>18253.72160150926</v>
      </c>
      <c r="S117" s="178">
        <f t="shared" si="45"/>
        <v>298383</v>
      </c>
    </row>
    <row r="118" spans="1:35" x14ac:dyDescent="0.25">
      <c r="A118" s="31" t="s">
        <v>292</v>
      </c>
      <c r="B118" s="293"/>
      <c r="C118" s="293"/>
      <c r="D118" s="293">
        <v>1688.0937392172129</v>
      </c>
      <c r="E118" s="293">
        <v>1565.7153884318479</v>
      </c>
      <c r="F118" s="293">
        <v>1444.6613252563818</v>
      </c>
      <c r="G118" s="293">
        <v>1027.2055939509307</v>
      </c>
      <c r="H118" s="293">
        <v>2072.9026219447546</v>
      </c>
      <c r="I118" s="293">
        <v>1572.7411697665198</v>
      </c>
      <c r="J118" s="293">
        <v>2133.6129116525744</v>
      </c>
      <c r="K118" s="293">
        <v>2051.7793109491472</v>
      </c>
      <c r="L118" s="293">
        <v>1450.1126937210706</v>
      </c>
      <c r="M118" s="293">
        <v>1623.2883071502517</v>
      </c>
      <c r="N118" s="293">
        <v>1752.0376697916979</v>
      </c>
      <c r="O118" s="293">
        <v>2624.0531682657893</v>
      </c>
      <c r="P118" s="293">
        <v>2845.1703372919455</v>
      </c>
      <c r="Q118" s="293">
        <v>2497.6098105181522</v>
      </c>
      <c r="R118" s="293">
        <v>1651.0159520917227</v>
      </c>
      <c r="S118" s="293">
        <v>28000</v>
      </c>
    </row>
    <row r="119" spans="1:35" s="285" customFormat="1" x14ac:dyDescent="0.25">
      <c r="A119" s="31" t="s">
        <v>294</v>
      </c>
      <c r="B119" s="293"/>
      <c r="C119" s="293"/>
      <c r="D119" s="293">
        <v>5990.1057493356848</v>
      </c>
      <c r="E119" s="293">
        <v>3558.4319128805901</v>
      </c>
      <c r="F119" s="293">
        <v>3859.8106337775075</v>
      </c>
      <c r="G119" s="293">
        <v>412.94588281999165</v>
      </c>
      <c r="H119" s="293">
        <v>1582.988390515626</v>
      </c>
      <c r="I119" s="293">
        <v>323.70576668996284</v>
      </c>
      <c r="J119" s="293">
        <v>2754.349674649814</v>
      </c>
      <c r="K119" s="293">
        <v>1941.5173864831629</v>
      </c>
      <c r="L119" s="293">
        <v>4167.3871902799174</v>
      </c>
      <c r="M119" s="293">
        <v>4054.7278281271174</v>
      </c>
      <c r="N119" s="293">
        <v>6983.2377440045138</v>
      </c>
      <c r="O119" s="293">
        <v>11022.388325072636</v>
      </c>
      <c r="P119" s="293">
        <v>11877.440396697642</v>
      </c>
      <c r="Q119" s="293">
        <v>5373.5019126412017</v>
      </c>
      <c r="R119" s="293">
        <v>5083.4612060246336</v>
      </c>
      <c r="S119" s="293">
        <v>68986</v>
      </c>
    </row>
    <row r="120" spans="1:35" s="285" customFormat="1" x14ac:dyDescent="0.25">
      <c r="A120" s="31" t="s">
        <v>296</v>
      </c>
      <c r="B120" s="293"/>
      <c r="C120" s="293"/>
      <c r="D120" s="293">
        <v>-706.06450401735833</v>
      </c>
      <c r="E120" s="293">
        <v>2043.3408190043228</v>
      </c>
      <c r="F120" s="293">
        <v>1103.2395337526634</v>
      </c>
      <c r="G120" s="293">
        <v>2417.7074555748609</v>
      </c>
      <c r="H120" s="293">
        <v>1461.3042911474172</v>
      </c>
      <c r="I120" s="293">
        <v>1920.9584243930119</v>
      </c>
      <c r="J120" s="293">
        <v>767.92321051284489</v>
      </c>
      <c r="K120" s="293">
        <v>1047.4343489936252</v>
      </c>
      <c r="L120" s="293">
        <v>1278.2705578892217</v>
      </c>
      <c r="M120" s="293">
        <v>506.79084357826525</v>
      </c>
      <c r="N120" s="293">
        <v>-2118.2408224547503</v>
      </c>
      <c r="O120" s="293">
        <v>-2387.3527624518319</v>
      </c>
      <c r="P120" s="293">
        <v>-381.9708229060866</v>
      </c>
      <c r="Q120" s="293">
        <v>-1596.4619448812368</v>
      </c>
      <c r="R120" s="293">
        <v>-356.87862813496952</v>
      </c>
      <c r="S120" s="293">
        <v>4999.9999999999982</v>
      </c>
    </row>
    <row r="121" spans="1:35" x14ac:dyDescent="0.25">
      <c r="A121" s="31" t="s">
        <v>306</v>
      </c>
      <c r="B121" s="293"/>
      <c r="C121" s="293"/>
      <c r="D121" s="293">
        <v>0</v>
      </c>
      <c r="E121" s="293">
        <v>0</v>
      </c>
      <c r="F121" s="293">
        <v>0</v>
      </c>
      <c r="G121" s="293">
        <v>0</v>
      </c>
      <c r="H121" s="293">
        <v>0</v>
      </c>
      <c r="I121" s="293">
        <v>0</v>
      </c>
      <c r="J121" s="293">
        <v>0</v>
      </c>
      <c r="K121" s="293">
        <v>0</v>
      </c>
      <c r="L121" s="293">
        <v>0</v>
      </c>
      <c r="M121" s="293">
        <v>0</v>
      </c>
      <c r="N121" s="293">
        <v>0</v>
      </c>
      <c r="O121" s="293">
        <v>0</v>
      </c>
      <c r="P121" s="293">
        <v>0</v>
      </c>
      <c r="Q121" s="293">
        <v>0</v>
      </c>
      <c r="R121" s="293">
        <v>0</v>
      </c>
      <c r="S121" s="293">
        <v>0</v>
      </c>
    </row>
    <row r="122" spans="1:35" x14ac:dyDescent="0.25">
      <c r="A122" s="31" t="s">
        <v>298</v>
      </c>
      <c r="B122" s="293"/>
      <c r="C122" s="293"/>
      <c r="D122" s="293">
        <v>-0.18086718634470139</v>
      </c>
      <c r="E122" s="293">
        <v>-0.16775522018912656</v>
      </c>
      <c r="F122" s="293">
        <v>-0.15478514199175519</v>
      </c>
      <c r="G122" s="293">
        <v>-0.11005774220902829</v>
      </c>
      <c r="H122" s="293">
        <v>-0.22209670949408086</v>
      </c>
      <c r="I122" s="293">
        <v>-0.16850798247498425</v>
      </c>
      <c r="J122" s="293">
        <v>-0.22860138339134728</v>
      </c>
      <c r="K122" s="293">
        <v>-0.21983349760169435</v>
      </c>
      <c r="L122" s="293">
        <v>-0.15536921718440042</v>
      </c>
      <c r="M122" s="293">
        <v>-0.17392374719466983</v>
      </c>
      <c r="N122" s="293">
        <v>-0.1877183217633962</v>
      </c>
      <c r="O122" s="293">
        <v>-0.28114855374276315</v>
      </c>
      <c r="P122" s="293">
        <v>-0.30483967899556558</v>
      </c>
      <c r="Q122" s="293">
        <v>-0.26760105112694488</v>
      </c>
      <c r="R122" s="293">
        <v>-0.17689456629554173</v>
      </c>
      <c r="S122" s="293">
        <v>-3</v>
      </c>
    </row>
    <row r="123" spans="1:35" x14ac:dyDescent="0.25">
      <c r="A123" s="295" t="s">
        <v>295</v>
      </c>
      <c r="B123" s="295"/>
      <c r="C123" s="295"/>
      <c r="D123" s="295">
        <v>12275.639001826697</v>
      </c>
      <c r="E123" s="295">
        <v>9484.81744553102</v>
      </c>
      <c r="F123" s="295">
        <v>10400.386314262691</v>
      </c>
      <c r="G123" s="295">
        <v>6982.30866877669</v>
      </c>
      <c r="H123" s="295">
        <v>13310.875585298203</v>
      </c>
      <c r="I123" s="295">
        <v>11409.837676925079</v>
      </c>
      <c r="J123" s="295">
        <v>14764.237087197553</v>
      </c>
      <c r="K123" s="295">
        <v>14271.603895347425</v>
      </c>
      <c r="L123" s="295">
        <v>11026.483461919985</v>
      </c>
      <c r="M123" s="295">
        <v>12179.914546704356</v>
      </c>
      <c r="N123" s="295">
        <v>12196.422174108035</v>
      </c>
      <c r="O123" s="295">
        <v>18191.778939276206</v>
      </c>
      <c r="P123" s="295">
        <v>19724.381957736718</v>
      </c>
      <c r="Q123" s="295">
        <v>18305.013278995168</v>
      </c>
      <c r="R123" s="295">
        <v>11876.299966094168</v>
      </c>
      <c r="S123" s="295">
        <v>196400</v>
      </c>
    </row>
    <row r="124" spans="1:35" s="285" customFormat="1" x14ac:dyDescent="0.25">
      <c r="A124" s="178" t="s">
        <v>288</v>
      </c>
      <c r="B124" s="178"/>
      <c r="C124" s="178"/>
      <c r="D124" s="178">
        <f>SUM(D125:D127)</f>
        <v>20466.009207942832</v>
      </c>
      <c r="E124" s="178">
        <f t="shared" ref="E124:S124" si="46">SUM(E125:E127)</f>
        <v>14609.54829750735</v>
      </c>
      <c r="F124" s="178">
        <f t="shared" si="46"/>
        <v>16292.987595863795</v>
      </c>
      <c r="G124" s="178">
        <f t="shared" si="46"/>
        <v>10858.683963222669</v>
      </c>
      <c r="H124" s="178">
        <f t="shared" si="46"/>
        <v>26445.046704213062</v>
      </c>
      <c r="I124" s="178">
        <f t="shared" si="46"/>
        <v>19029.397158703949</v>
      </c>
      <c r="J124" s="178">
        <f t="shared" si="46"/>
        <v>25917.778494923994</v>
      </c>
      <c r="K124" s="178">
        <f t="shared" si="46"/>
        <v>26660.542544174634</v>
      </c>
      <c r="L124" s="178">
        <f t="shared" si="46"/>
        <v>14178.335660696379</v>
      </c>
      <c r="M124" s="178">
        <f t="shared" si="46"/>
        <v>17538.890465824734</v>
      </c>
      <c r="N124" s="178">
        <f t="shared" si="46"/>
        <v>18820.48249131643</v>
      </c>
      <c r="O124" s="178">
        <f t="shared" si="46"/>
        <v>28136.366648540192</v>
      </c>
      <c r="P124" s="178">
        <f t="shared" si="46"/>
        <v>29086.664174149231</v>
      </c>
      <c r="Q124" s="178">
        <f t="shared" si="46"/>
        <v>34770.872349111276</v>
      </c>
      <c r="R124" s="178">
        <f t="shared" si="46"/>
        <v>18089.954975155531</v>
      </c>
      <c r="S124" s="178">
        <f t="shared" si="46"/>
        <v>320901.56073134602</v>
      </c>
    </row>
    <row r="125" spans="1:35" s="285" customFormat="1" x14ac:dyDescent="0.25">
      <c r="A125" s="31" t="s">
        <v>289</v>
      </c>
      <c r="B125" s="31"/>
      <c r="C125" s="31"/>
      <c r="D125" s="293">
        <v>12602.500377629654</v>
      </c>
      <c r="E125" s="293">
        <v>11688.882148880437</v>
      </c>
      <c r="F125" s="293">
        <v>10785.150417969666</v>
      </c>
      <c r="G125" s="293">
        <v>7668.6256129785743</v>
      </c>
      <c r="H125" s="293">
        <v>15475.299427365997</v>
      </c>
      <c r="I125" s="293">
        <v>11741.333271626978</v>
      </c>
      <c r="J125" s="293">
        <v>15928.533410286629</v>
      </c>
      <c r="K125" s="293">
        <v>15317.602891554916</v>
      </c>
      <c r="L125" s="293">
        <v>10825.847727330398</v>
      </c>
      <c r="M125" s="293">
        <v>12118.694020717832</v>
      </c>
      <c r="N125" s="293">
        <v>13079.875176487531</v>
      </c>
      <c r="O125" s="293">
        <v>19589.925769954349</v>
      </c>
      <c r="P125" s="293">
        <v>21240.680785161465</v>
      </c>
      <c r="Q125" s="293">
        <v>18645.96014367208</v>
      </c>
      <c r="R125" s="293">
        <v>12325.695354664902</v>
      </c>
      <c r="S125" s="293">
        <v>209034.60653628138</v>
      </c>
    </row>
    <row r="126" spans="1:35" s="285" customFormat="1" x14ac:dyDescent="0.25">
      <c r="A126" s="293" t="s">
        <v>290</v>
      </c>
      <c r="B126" s="293"/>
      <c r="C126" s="293"/>
      <c r="D126" s="293">
        <v>-1521.2154363643558</v>
      </c>
      <c r="E126" s="293">
        <v>-1410.9349276659243</v>
      </c>
      <c r="F126" s="293">
        <v>-1301.8477927165727</v>
      </c>
      <c r="G126" s="293">
        <v>-925.66009193456659</v>
      </c>
      <c r="H126" s="293">
        <v>-1867.9836275233974</v>
      </c>
      <c r="I126" s="293">
        <v>-1417.2661679107819</v>
      </c>
      <c r="J126" s="293">
        <v>-1922.6923369416986</v>
      </c>
      <c r="K126" s="293">
        <v>-1848.9484839131005</v>
      </c>
      <c r="L126" s="293">
        <v>-1306.7602603510061</v>
      </c>
      <c r="M126" s="293">
        <v>-1462.8164142423748</v>
      </c>
      <c r="N126" s="293">
        <v>-1578.8381216406021</v>
      </c>
      <c r="O126" s="293">
        <v>-2364.6496001209784</v>
      </c>
      <c r="P126" s="293">
        <v>-2563.9079961172542</v>
      </c>
      <c r="Q126" s="293">
        <v>-2250.7059350490144</v>
      </c>
      <c r="R126" s="293">
        <v>-1487.8030133387936</v>
      </c>
      <c r="S126" s="293">
        <v>-25232.030205830422</v>
      </c>
      <c r="U126" s="269"/>
      <c r="V126" s="269"/>
      <c r="W126" s="269"/>
      <c r="X126" s="269"/>
      <c r="Y126" s="269"/>
      <c r="Z126" s="269"/>
      <c r="AA126" s="269"/>
      <c r="AB126" s="269"/>
      <c r="AC126" s="269"/>
      <c r="AD126" s="269"/>
      <c r="AE126" s="269"/>
      <c r="AF126" s="269"/>
      <c r="AG126" s="269"/>
      <c r="AH126" s="269"/>
      <c r="AI126" s="269"/>
    </row>
    <row r="127" spans="1:35" s="285" customFormat="1" x14ac:dyDescent="0.25">
      <c r="A127" s="295" t="s">
        <v>297</v>
      </c>
      <c r="B127" s="295"/>
      <c r="C127" s="295"/>
      <c r="D127" s="295">
        <v>9384.7242666775346</v>
      </c>
      <c r="E127" s="295">
        <v>4331.6010762928381</v>
      </c>
      <c r="F127" s="295">
        <v>6809.6849706107023</v>
      </c>
      <c r="G127" s="295">
        <v>4115.7184421786606</v>
      </c>
      <c r="H127" s="295">
        <v>12837.730904370464</v>
      </c>
      <c r="I127" s="295">
        <v>8705.3300549877531</v>
      </c>
      <c r="J127" s="295">
        <v>11911.937421579063</v>
      </c>
      <c r="K127" s="295">
        <v>13191.88813653282</v>
      </c>
      <c r="L127" s="295">
        <v>4659.2481937169878</v>
      </c>
      <c r="M127" s="295">
        <v>6883.0128593492791</v>
      </c>
      <c r="N127" s="295">
        <v>7319.4454364695021</v>
      </c>
      <c r="O127" s="295">
        <v>10911.090478706821</v>
      </c>
      <c r="P127" s="295">
        <v>10409.89138510502</v>
      </c>
      <c r="Q127" s="295">
        <v>18375.618140488208</v>
      </c>
      <c r="R127" s="295">
        <v>7252.0626338294205</v>
      </c>
      <c r="S127" s="295">
        <v>137098.98440089507</v>
      </c>
    </row>
    <row r="128" spans="1:35" ht="15.75" thickBot="1" x14ac:dyDescent="0.3">
      <c r="A128" s="396" t="s">
        <v>189</v>
      </c>
      <c r="B128" s="396"/>
      <c r="C128" s="396"/>
      <c r="D128" s="397">
        <f t="shared" ref="D128:S128" si="47">D117+D124++SUM(D113:D116)</f>
        <v>596873.99605199916</v>
      </c>
      <c r="E128" s="397">
        <f t="shared" si="47"/>
        <v>560990.0737298876</v>
      </c>
      <c r="F128" s="397">
        <f t="shared" si="47"/>
        <v>503205.31669382442</v>
      </c>
      <c r="G128" s="397">
        <f t="shared" si="47"/>
        <v>360664.30405927217</v>
      </c>
      <c r="H128" s="397">
        <f t="shared" si="47"/>
        <v>721168.16100346134</v>
      </c>
      <c r="I128" s="397">
        <f t="shared" si="47"/>
        <v>542423.80155520292</v>
      </c>
      <c r="J128" s="397">
        <f t="shared" si="47"/>
        <v>739062.49297831929</v>
      </c>
      <c r="K128" s="397">
        <f t="shared" si="47"/>
        <v>713014.10461467854</v>
      </c>
      <c r="L128" s="397">
        <f t="shared" si="47"/>
        <v>502526.62840852997</v>
      </c>
      <c r="M128" s="397">
        <f t="shared" si="47"/>
        <v>564982.54780582327</v>
      </c>
      <c r="N128" s="397">
        <f t="shared" si="47"/>
        <v>610293.49706446321</v>
      </c>
      <c r="O128" s="397">
        <f t="shared" si="47"/>
        <v>917896.79567104194</v>
      </c>
      <c r="P128" s="397">
        <f t="shared" si="47"/>
        <v>990180.71678288002</v>
      </c>
      <c r="Q128" s="397">
        <f t="shared" si="47"/>
        <v>872350.98625639779</v>
      </c>
      <c r="R128" s="397">
        <f t="shared" si="47"/>
        <v>574870.66005556402</v>
      </c>
      <c r="S128" s="397">
        <f t="shared" si="47"/>
        <v>9770504.0827313438</v>
      </c>
    </row>
    <row r="129" spans="1:36" ht="15.75" thickBot="1" x14ac:dyDescent="0.3">
      <c r="A129" s="293"/>
      <c r="B129" s="293"/>
      <c r="C129" s="293"/>
      <c r="D129" s="293"/>
      <c r="E129" s="293"/>
      <c r="F129" s="293"/>
      <c r="G129" s="293"/>
      <c r="H129" s="293"/>
      <c r="I129" s="293"/>
      <c r="J129" s="293"/>
      <c r="K129" s="293"/>
      <c r="L129" s="293"/>
      <c r="M129" s="293"/>
      <c r="N129" s="293"/>
      <c r="O129" s="293"/>
      <c r="P129" s="293"/>
      <c r="Q129" s="293"/>
      <c r="R129" s="293"/>
      <c r="S129" s="293"/>
    </row>
    <row r="130" spans="1:36" x14ac:dyDescent="0.25">
      <c r="A130" s="312" t="s">
        <v>122</v>
      </c>
      <c r="B130" s="312"/>
      <c r="C130" s="312"/>
      <c r="D130" s="313"/>
      <c r="E130" s="313"/>
      <c r="F130" s="313"/>
      <c r="G130" s="313"/>
      <c r="H130" s="313"/>
      <c r="I130" s="313"/>
      <c r="J130" s="313"/>
      <c r="K130" s="313"/>
      <c r="L130" s="313"/>
      <c r="M130" s="313"/>
      <c r="N130" s="313"/>
      <c r="O130" s="313"/>
      <c r="P130" s="313"/>
      <c r="Q130" s="313"/>
      <c r="R130" s="313"/>
      <c r="S130" s="313"/>
    </row>
    <row r="131" spans="1:36" x14ac:dyDescent="0.25">
      <c r="A131" s="372" t="s">
        <v>190</v>
      </c>
      <c r="B131" s="372"/>
      <c r="C131" s="372"/>
      <c r="D131" s="372">
        <v>135261.7051854819</v>
      </c>
      <c r="E131" s="372">
        <v>115518.89571230351</v>
      </c>
      <c r="F131" s="372">
        <v>69992.684408459769</v>
      </c>
      <c r="G131" s="372">
        <v>56954.876894383087</v>
      </c>
      <c r="H131" s="372">
        <v>62673.224058425963</v>
      </c>
      <c r="I131" s="372">
        <v>17826.578387786896</v>
      </c>
      <c r="J131" s="372">
        <v>26955.475968486109</v>
      </c>
      <c r="K131" s="372">
        <v>31539.64892323039</v>
      </c>
      <c r="L131" s="372">
        <v>68661.101989492337</v>
      </c>
      <c r="M131" s="372">
        <v>79022.368896940316</v>
      </c>
      <c r="N131" s="372">
        <v>98705.82482425026</v>
      </c>
      <c r="O131" s="372">
        <v>136865.00589263384</v>
      </c>
      <c r="P131" s="372">
        <v>58476.668777429826</v>
      </c>
      <c r="Q131" s="372">
        <v>35449.423370213968</v>
      </c>
      <c r="R131" s="372">
        <v>104552.51671048181</v>
      </c>
      <c r="S131" s="372">
        <v>1098456.0000000005</v>
      </c>
    </row>
    <row r="132" spans="1:36" x14ac:dyDescent="0.25">
      <c r="A132" s="293" t="s">
        <v>188</v>
      </c>
      <c r="B132" s="293"/>
      <c r="C132" s="293"/>
      <c r="D132" s="293">
        <v>650.71629284789549</v>
      </c>
      <c r="E132" s="293">
        <v>1127.175499241594</v>
      </c>
      <c r="F132" s="293">
        <v>-1651.2369535624866</v>
      </c>
      <c r="G132" s="293">
        <v>1898.3832006368061</v>
      </c>
      <c r="H132" s="293">
        <v>1162.3474220775231</v>
      </c>
      <c r="I132" s="293">
        <v>616.27566447586321</v>
      </c>
      <c r="J132" s="293">
        <v>-877.04289727308196</v>
      </c>
      <c r="K132" s="293">
        <v>734.61451269419968</v>
      </c>
      <c r="L132" s="293">
        <v>-451.71929126744988</v>
      </c>
      <c r="M132" s="293">
        <v>-788.16848200578522</v>
      </c>
      <c r="N132" s="293">
        <v>356.30187849321817</v>
      </c>
      <c r="O132" s="293">
        <v>-1400.4525049822932</v>
      </c>
      <c r="P132" s="293">
        <v>-841.70584534667069</v>
      </c>
      <c r="Q132" s="293">
        <v>-869.84131446127026</v>
      </c>
      <c r="R132" s="293">
        <v>334.35281843202023</v>
      </c>
      <c r="S132" s="293">
        <v>8.247980076703243E-11</v>
      </c>
    </row>
    <row r="133" spans="1:36" x14ac:dyDescent="0.25">
      <c r="A133" s="293" t="s">
        <v>192</v>
      </c>
      <c r="B133" s="293"/>
      <c r="C133" s="293"/>
      <c r="D133" s="293">
        <v>0</v>
      </c>
      <c r="E133" s="293">
        <v>0</v>
      </c>
      <c r="F133" s="293">
        <v>0</v>
      </c>
      <c r="G133" s="293">
        <v>0</v>
      </c>
      <c r="H133" s="293">
        <v>0</v>
      </c>
      <c r="I133" s="293">
        <v>0</v>
      </c>
      <c r="J133" s="293">
        <v>0</v>
      </c>
      <c r="K133" s="293">
        <v>0</v>
      </c>
      <c r="L133" s="293">
        <v>0</v>
      </c>
      <c r="M133" s="293">
        <v>0</v>
      </c>
      <c r="N133" s="293">
        <v>0</v>
      </c>
      <c r="O133" s="293">
        <v>0</v>
      </c>
      <c r="P133" s="293">
        <v>0</v>
      </c>
      <c r="Q133" s="293">
        <v>0</v>
      </c>
      <c r="R133" s="293">
        <v>0</v>
      </c>
      <c r="S133" s="293">
        <v>0</v>
      </c>
    </row>
    <row r="134" spans="1:36" x14ac:dyDescent="0.25">
      <c r="A134" s="295" t="s">
        <v>193</v>
      </c>
      <c r="B134" s="295"/>
      <c r="C134" s="295"/>
      <c r="D134" s="295">
        <v>-994.56443415649176</v>
      </c>
      <c r="E134" s="295">
        <v>-1465.0433964749732</v>
      </c>
      <c r="F134" s="295">
        <v>1733.4294983943953</v>
      </c>
      <c r="G134" s="295">
        <v>-173.29479302692528</v>
      </c>
      <c r="H134" s="295">
        <v>3877.3820235350909</v>
      </c>
      <c r="I134" s="295">
        <v>6473.8302736051974</v>
      </c>
      <c r="J134" s="295">
        <v>8211.5017573321056</v>
      </c>
      <c r="K134" s="295">
        <v>8034.9179763599941</v>
      </c>
      <c r="L134" s="295">
        <v>925.14040891796731</v>
      </c>
      <c r="M134" s="295">
        <v>-9883.8491985393302</v>
      </c>
      <c r="N134" s="295">
        <v>-10930.369714561843</v>
      </c>
      <c r="O134" s="295">
        <v>-14528.191215968216</v>
      </c>
      <c r="P134" s="295">
        <v>3741.2033160351657</v>
      </c>
      <c r="Q134" s="295">
        <v>8909.1865700132967</v>
      </c>
      <c r="R134" s="295">
        <v>-3931.2790714653984</v>
      </c>
      <c r="S134" s="295">
        <v>3.2741809263825417E-11</v>
      </c>
    </row>
    <row r="135" spans="1:36" s="285" customFormat="1" x14ac:dyDescent="0.25">
      <c r="A135" s="178" t="s">
        <v>291</v>
      </c>
      <c r="B135" s="293"/>
      <c r="C135" s="293"/>
      <c r="D135" s="370">
        <f t="shared" ref="D135:S135" si="48">SUM(D136:D141)</f>
        <v>5928.9363001542579</v>
      </c>
      <c r="E135" s="370">
        <f t="shared" si="48"/>
        <v>4903.8357953422446</v>
      </c>
      <c r="F135" s="370">
        <f t="shared" si="48"/>
        <v>3078.6042805288234</v>
      </c>
      <c r="G135" s="370">
        <f t="shared" si="48"/>
        <v>2580.4094724034303</v>
      </c>
      <c r="H135" s="370">
        <f t="shared" si="48"/>
        <v>2975.9256426555567</v>
      </c>
      <c r="I135" s="370">
        <f t="shared" si="48"/>
        <v>1072.3810605743124</v>
      </c>
      <c r="J135" s="370">
        <f t="shared" si="48"/>
        <v>1507.0389659159116</v>
      </c>
      <c r="K135" s="370">
        <f t="shared" si="48"/>
        <v>1772.1460085492533</v>
      </c>
      <c r="L135" s="370">
        <f t="shared" si="48"/>
        <v>3038.9962433758747</v>
      </c>
      <c r="M135" s="370">
        <f t="shared" si="48"/>
        <v>3004.5034105830564</v>
      </c>
      <c r="N135" s="370">
        <f t="shared" si="48"/>
        <v>3872.7688595895074</v>
      </c>
      <c r="O135" s="370">
        <f t="shared" si="48"/>
        <v>5315.1494349413015</v>
      </c>
      <c r="P135" s="370">
        <f t="shared" si="48"/>
        <v>2696.7932001447466</v>
      </c>
      <c r="Q135" s="370">
        <f t="shared" si="48"/>
        <v>1911.7808945760594</v>
      </c>
      <c r="R135" s="370">
        <f t="shared" si="48"/>
        <v>4436.7304306656515</v>
      </c>
      <c r="S135" s="370">
        <f t="shared" si="48"/>
        <v>48096</v>
      </c>
    </row>
    <row r="136" spans="1:36" x14ac:dyDescent="0.25">
      <c r="A136" s="31" t="s">
        <v>292</v>
      </c>
      <c r="B136" s="293"/>
      <c r="C136" s="293"/>
      <c r="D136" s="293">
        <v>0</v>
      </c>
      <c r="E136" s="293">
        <v>0</v>
      </c>
      <c r="F136" s="293">
        <v>0</v>
      </c>
      <c r="G136" s="293">
        <v>0</v>
      </c>
      <c r="H136" s="293">
        <v>0</v>
      </c>
      <c r="I136" s="293">
        <v>0</v>
      </c>
      <c r="J136" s="293">
        <v>0</v>
      </c>
      <c r="K136" s="293">
        <v>0</v>
      </c>
      <c r="L136" s="293">
        <v>0</v>
      </c>
      <c r="M136" s="293">
        <v>0</v>
      </c>
      <c r="N136" s="293">
        <v>0</v>
      </c>
      <c r="O136" s="293">
        <v>0</v>
      </c>
      <c r="P136" s="293">
        <v>0</v>
      </c>
      <c r="Q136" s="293">
        <v>0</v>
      </c>
      <c r="R136" s="293">
        <v>0</v>
      </c>
      <c r="S136" s="293">
        <v>0</v>
      </c>
    </row>
    <row r="137" spans="1:36" s="285" customFormat="1" x14ac:dyDescent="0.25">
      <c r="A137" s="31" t="s">
        <v>294</v>
      </c>
      <c r="B137" s="293"/>
      <c r="C137" s="293"/>
      <c r="D137" s="293">
        <v>0</v>
      </c>
      <c r="E137" s="293">
        <v>0</v>
      </c>
      <c r="F137" s="293">
        <v>0</v>
      </c>
      <c r="G137" s="293">
        <v>0</v>
      </c>
      <c r="H137" s="293">
        <v>0</v>
      </c>
      <c r="I137" s="293">
        <v>0</v>
      </c>
      <c r="J137" s="293">
        <v>0</v>
      </c>
      <c r="K137" s="293">
        <v>0</v>
      </c>
      <c r="L137" s="293">
        <v>0</v>
      </c>
      <c r="M137" s="293">
        <v>0</v>
      </c>
      <c r="N137" s="293">
        <v>0</v>
      </c>
      <c r="O137" s="293">
        <v>0</v>
      </c>
      <c r="P137" s="293">
        <v>0</v>
      </c>
      <c r="Q137" s="293">
        <v>0</v>
      </c>
      <c r="R137" s="293">
        <v>0</v>
      </c>
      <c r="S137" s="293">
        <v>0</v>
      </c>
    </row>
    <row r="138" spans="1:36" x14ac:dyDescent="0.25">
      <c r="A138" s="31" t="s">
        <v>296</v>
      </c>
      <c r="B138" s="293"/>
      <c r="C138" s="293"/>
      <c r="D138" s="293">
        <v>0</v>
      </c>
      <c r="E138" s="293">
        <v>0</v>
      </c>
      <c r="F138" s="293">
        <v>0</v>
      </c>
      <c r="G138" s="293">
        <v>0</v>
      </c>
      <c r="H138" s="293">
        <v>0</v>
      </c>
      <c r="I138" s="293">
        <v>0</v>
      </c>
      <c r="J138" s="293">
        <v>0</v>
      </c>
      <c r="K138" s="293">
        <v>0</v>
      </c>
      <c r="L138" s="293">
        <v>0</v>
      </c>
      <c r="M138" s="293">
        <v>0</v>
      </c>
      <c r="N138" s="293">
        <v>0</v>
      </c>
      <c r="O138" s="293">
        <v>0</v>
      </c>
      <c r="P138" s="293">
        <v>0</v>
      </c>
      <c r="Q138" s="293">
        <v>0</v>
      </c>
      <c r="R138" s="293">
        <v>0</v>
      </c>
      <c r="S138" s="293">
        <v>0</v>
      </c>
    </row>
    <row r="139" spans="1:36" x14ac:dyDescent="0.25">
      <c r="A139" s="31" t="s">
        <v>306</v>
      </c>
      <c r="B139" s="293"/>
      <c r="C139" s="293"/>
      <c r="D139" s="293">
        <v>0</v>
      </c>
      <c r="E139" s="293">
        <v>0</v>
      </c>
      <c r="F139" s="293">
        <v>0</v>
      </c>
      <c r="G139" s="293">
        <v>0</v>
      </c>
      <c r="H139" s="293">
        <v>0</v>
      </c>
      <c r="I139" s="293">
        <v>0</v>
      </c>
      <c r="J139" s="293">
        <v>0</v>
      </c>
      <c r="K139" s="293">
        <v>0</v>
      </c>
      <c r="L139" s="293">
        <v>0</v>
      </c>
      <c r="M139" s="293">
        <v>0</v>
      </c>
      <c r="N139" s="293">
        <v>0</v>
      </c>
      <c r="O139" s="293">
        <v>0</v>
      </c>
      <c r="P139" s="293">
        <v>0</v>
      </c>
      <c r="Q139" s="293">
        <v>0</v>
      </c>
      <c r="R139" s="293">
        <v>0</v>
      </c>
      <c r="S139" s="293">
        <v>0</v>
      </c>
    </row>
    <row r="140" spans="1:36" x14ac:dyDescent="0.25">
      <c r="A140" s="31" t="s">
        <v>298</v>
      </c>
      <c r="B140" s="293"/>
      <c r="C140" s="293"/>
      <c r="D140" s="293">
        <v>0</v>
      </c>
      <c r="E140" s="293">
        <v>0</v>
      </c>
      <c r="F140" s="293">
        <v>0</v>
      </c>
      <c r="G140" s="293">
        <v>0</v>
      </c>
      <c r="H140" s="293">
        <v>0</v>
      </c>
      <c r="I140" s="293">
        <v>0</v>
      </c>
      <c r="J140" s="293">
        <v>0</v>
      </c>
      <c r="K140" s="293">
        <v>0</v>
      </c>
      <c r="L140" s="293">
        <v>0</v>
      </c>
      <c r="M140" s="293">
        <v>0</v>
      </c>
      <c r="N140" s="293">
        <v>0</v>
      </c>
      <c r="O140" s="293">
        <v>0</v>
      </c>
      <c r="P140" s="293">
        <v>0</v>
      </c>
      <c r="Q140" s="293">
        <v>0</v>
      </c>
      <c r="R140" s="293">
        <v>0</v>
      </c>
      <c r="S140" s="293">
        <v>0</v>
      </c>
    </row>
    <row r="141" spans="1:36" x14ac:dyDescent="0.25">
      <c r="A141" s="295" t="s">
        <v>295</v>
      </c>
      <c r="B141" s="295"/>
      <c r="C141" s="295"/>
      <c r="D141" s="295">
        <v>5928.9363001542579</v>
      </c>
      <c r="E141" s="295">
        <v>4903.8357953422446</v>
      </c>
      <c r="F141" s="295">
        <v>3078.6042805288234</v>
      </c>
      <c r="G141" s="295">
        <v>2580.4094724034303</v>
      </c>
      <c r="H141" s="295">
        <v>2975.9256426555567</v>
      </c>
      <c r="I141" s="295">
        <v>1072.3810605743124</v>
      </c>
      <c r="J141" s="295">
        <v>1507.0389659159116</v>
      </c>
      <c r="K141" s="295">
        <v>1772.1460085492533</v>
      </c>
      <c r="L141" s="295">
        <v>3038.9962433758747</v>
      </c>
      <c r="M141" s="295">
        <v>3004.5034105830564</v>
      </c>
      <c r="N141" s="295">
        <v>3872.7688595895074</v>
      </c>
      <c r="O141" s="295">
        <v>5315.1494349413015</v>
      </c>
      <c r="P141" s="295">
        <v>2696.7932001447466</v>
      </c>
      <c r="Q141" s="295">
        <v>1911.7808945760594</v>
      </c>
      <c r="R141" s="295">
        <v>4436.7304306656515</v>
      </c>
      <c r="S141" s="295">
        <v>48096</v>
      </c>
    </row>
    <row r="142" spans="1:36" s="285" customFormat="1" x14ac:dyDescent="0.25">
      <c r="A142" s="178" t="s">
        <v>288</v>
      </c>
      <c r="B142" s="293"/>
      <c r="C142" s="293"/>
      <c r="D142" s="370">
        <f>SUM(D143:D145)</f>
        <v>5470.986411778953</v>
      </c>
      <c r="E142" s="370">
        <f t="shared" ref="E142:S142" si="49">SUM(E143:E145)</f>
        <v>6733.8669616128536</v>
      </c>
      <c r="F142" s="370">
        <f t="shared" si="49"/>
        <v>4208.4153564077815</v>
      </c>
      <c r="G142" s="370">
        <f t="shared" si="49"/>
        <v>2216.317408142153</v>
      </c>
      <c r="H142" s="370">
        <f t="shared" si="49"/>
        <v>2185.1348753794432</v>
      </c>
      <c r="I142" s="370">
        <f t="shared" si="49"/>
        <v>548.59670284894344</v>
      </c>
      <c r="J142" s="370">
        <f t="shared" si="49"/>
        <v>849.85386840656668</v>
      </c>
      <c r="K142" s="370">
        <f t="shared" si="49"/>
        <v>2032.0882314035789</v>
      </c>
      <c r="L142" s="370">
        <f t="shared" si="49"/>
        <v>5200.2949087443021</v>
      </c>
      <c r="M142" s="370">
        <f t="shared" si="49"/>
        <v>3377.8716519466552</v>
      </c>
      <c r="N142" s="370">
        <f t="shared" si="49"/>
        <v>3751.8393011507642</v>
      </c>
      <c r="O142" s="370">
        <f t="shared" si="49"/>
        <v>3224.8974244871424</v>
      </c>
      <c r="P142" s="370">
        <f t="shared" si="49"/>
        <v>2926.4212656870836</v>
      </c>
      <c r="Q142" s="370">
        <f t="shared" si="49"/>
        <v>1321.7901641442236</v>
      </c>
      <c r="R142" s="370">
        <f t="shared" si="49"/>
        <v>4604.7060946498777</v>
      </c>
      <c r="S142" s="370">
        <f t="shared" si="49"/>
        <v>48653.080626790317</v>
      </c>
    </row>
    <row r="143" spans="1:36" s="285" customFormat="1" x14ac:dyDescent="0.25">
      <c r="A143" s="31" t="s">
        <v>289</v>
      </c>
      <c r="B143" s="293"/>
      <c r="C143" s="293"/>
      <c r="D143" s="293">
        <v>3406.7173017506866</v>
      </c>
      <c r="E143" s="293">
        <v>2817.4656364630873</v>
      </c>
      <c r="F143" s="293">
        <v>1769.3922899139068</v>
      </c>
      <c r="G143" s="293">
        <v>1481.7290028425953</v>
      </c>
      <c r="H143" s="293">
        <v>1709.7799808738414</v>
      </c>
      <c r="I143" s="293">
        <v>616.51414274774856</v>
      </c>
      <c r="J143" s="293">
        <v>865.83561528287908</v>
      </c>
      <c r="K143" s="293">
        <v>1017.8135837102603</v>
      </c>
      <c r="L143" s="293">
        <v>1745.6895628327236</v>
      </c>
      <c r="M143" s="293">
        <v>1725.888194183882</v>
      </c>
      <c r="N143" s="293">
        <v>2225.3499891809461</v>
      </c>
      <c r="O143" s="293">
        <v>3053.6954285568595</v>
      </c>
      <c r="P143" s="293">
        <v>1549.7822922417333</v>
      </c>
      <c r="Q143" s="293">
        <v>1098.1211136402994</v>
      </c>
      <c r="R143" s="293">
        <v>2549.1659022967624</v>
      </c>
      <c r="S143" s="293">
        <v>27632.940036518208</v>
      </c>
    </row>
    <row r="144" spans="1:36" s="285" customFormat="1" x14ac:dyDescent="0.25">
      <c r="A144" s="293" t="s">
        <v>290</v>
      </c>
      <c r="B144" s="293"/>
      <c r="C144" s="293"/>
      <c r="D144" s="293">
        <v>-411.21609136800487</v>
      </c>
      <c r="E144" s="293">
        <v>-340.08903703122928</v>
      </c>
      <c r="F144" s="293">
        <v>-213.57879656793676</v>
      </c>
      <c r="G144" s="293">
        <v>-178.85570038418601</v>
      </c>
      <c r="H144" s="293">
        <v>-206.38314792744643</v>
      </c>
      <c r="I144" s="293">
        <v>-74.417837935523167</v>
      </c>
      <c r="J144" s="293">
        <v>-104.51279221227659</v>
      </c>
      <c r="K144" s="293">
        <v>-122.8576622484964</v>
      </c>
      <c r="L144" s="293">
        <v>-210.7177012900639</v>
      </c>
      <c r="M144" s="293">
        <v>-208.32752896337007</v>
      </c>
      <c r="N144" s="293">
        <v>-268.61627878737039</v>
      </c>
      <c r="O144" s="293">
        <v>-368.60372820315519</v>
      </c>
      <c r="P144" s="293">
        <v>-187.07023807331805</v>
      </c>
      <c r="Q144" s="293">
        <v>-132.55137782280573</v>
      </c>
      <c r="R144" s="293">
        <v>-307.70326556077197</v>
      </c>
      <c r="S144" s="293">
        <v>-3335.5011843759548</v>
      </c>
      <c r="U144" s="269"/>
      <c r="V144" s="269"/>
      <c r="W144" s="269"/>
      <c r="X144" s="269"/>
      <c r="Y144" s="269"/>
      <c r="Z144" s="269"/>
      <c r="AA144" s="269"/>
      <c r="AB144" s="269"/>
      <c r="AC144" s="269"/>
      <c r="AD144" s="269"/>
      <c r="AE144" s="269"/>
      <c r="AF144" s="269"/>
      <c r="AG144" s="269"/>
      <c r="AH144" s="269"/>
      <c r="AI144" s="269"/>
      <c r="AJ144" s="269"/>
    </row>
    <row r="145" spans="1:19" s="285" customFormat="1" x14ac:dyDescent="0.25">
      <c r="A145" s="295" t="s">
        <v>297</v>
      </c>
      <c r="B145" s="295"/>
      <c r="C145" s="295"/>
      <c r="D145" s="295">
        <v>2475.4852013962718</v>
      </c>
      <c r="E145" s="295">
        <v>4256.4903621809954</v>
      </c>
      <c r="F145" s="295">
        <v>2652.6018630618114</v>
      </c>
      <c r="G145" s="295">
        <v>913.44410568374383</v>
      </c>
      <c r="H145" s="295">
        <v>681.73804243304824</v>
      </c>
      <c r="I145" s="295">
        <v>6.5003980367180043</v>
      </c>
      <c r="J145" s="295">
        <v>88.53104533596418</v>
      </c>
      <c r="K145" s="295">
        <v>1137.132309941815</v>
      </c>
      <c r="L145" s="295">
        <v>3665.3230472016421</v>
      </c>
      <c r="M145" s="295">
        <v>1860.3109867261433</v>
      </c>
      <c r="N145" s="295">
        <v>1795.1055907571883</v>
      </c>
      <c r="O145" s="295">
        <v>539.80572413343839</v>
      </c>
      <c r="P145" s="295">
        <v>1563.7092115186683</v>
      </c>
      <c r="Q145" s="295">
        <v>356.22042832672992</v>
      </c>
      <c r="R145" s="295">
        <v>2363.2434579138871</v>
      </c>
      <c r="S145" s="295">
        <v>24355.641774648066</v>
      </c>
    </row>
    <row r="146" spans="1:19" ht="15.75" thickBot="1" x14ac:dyDescent="0.3">
      <c r="A146" s="398" t="s">
        <v>189</v>
      </c>
      <c r="B146" s="398"/>
      <c r="C146" s="398"/>
      <c r="D146" s="399">
        <f t="array" ref="D146">D135+D142+SUM(D131:D134)</f>
        <v>146317.77975610652</v>
      </c>
      <c r="E146" s="399">
        <f t="array" ref="E146">E135+E142+SUM(E131:E134)</f>
        <v>126818.73057202523</v>
      </c>
      <c r="F146" s="399">
        <f t="array" ref="F146">F135+F142+SUM(F131:F134)</f>
        <v>77361.89659022828</v>
      </c>
      <c r="G146" s="399">
        <f t="array" ref="G146">G135+G142+SUM(G131:G134)</f>
        <v>63476.692182538551</v>
      </c>
      <c r="H146" s="399">
        <f t="array" ref="H146">H135+H142+SUM(H131:H134)</f>
        <v>72874.014022073578</v>
      </c>
      <c r="I146" s="399">
        <f t="array" ref="I146">I135+I142+SUM(I131:I134)</f>
        <v>26537.662089291214</v>
      </c>
      <c r="J146" s="399">
        <f t="array" ref="J146">J135+J142+SUM(J131:J134)</f>
        <v>36646.82766286761</v>
      </c>
      <c r="K146" s="399">
        <f t="array" ref="K146">K135+K142+SUM(K131:K134)</f>
        <v>44113.415652237418</v>
      </c>
      <c r="L146" s="399">
        <f t="array" ref="L146">L135+L142+SUM(L131:L134)</f>
        <v>77373.814259263032</v>
      </c>
      <c r="M146" s="399">
        <f t="array" ref="M146">M135+M142+SUM(M131:M134)</f>
        <v>74732.726278924907</v>
      </c>
      <c r="N146" s="399">
        <f t="array" ref="N146">N135+N142+SUM(N131:N134)</f>
        <v>95756.365148921919</v>
      </c>
      <c r="O146" s="399">
        <f t="array" ref="O146">O135+O142+SUM(O131:O134)</f>
        <v>129476.40903111178</v>
      </c>
      <c r="P146" s="399">
        <f t="array" ref="P146">P135+P142+SUM(P131:P134)</f>
        <v>66999.380713950159</v>
      </c>
      <c r="Q146" s="399">
        <f t="array" ref="Q146">Q135+Q142+SUM(Q131:Q134)</f>
        <v>46722.33968448628</v>
      </c>
      <c r="R146" s="399">
        <f t="array" ref="R146">R135+R142+SUM(R131:R134)</f>
        <v>109997.02698276396</v>
      </c>
      <c r="S146" s="399">
        <f t="array" ref="S146">S135+S142+SUM(S131:S134)</f>
        <v>1195205.0806267909</v>
      </c>
    </row>
    <row r="147" spans="1:19" ht="15.75" thickBot="1" x14ac:dyDescent="0.3">
      <c r="A147" s="293"/>
      <c r="B147" s="293"/>
      <c r="C147" s="293"/>
      <c r="D147" s="293"/>
      <c r="E147" s="293"/>
      <c r="F147" s="293"/>
      <c r="G147" s="293"/>
      <c r="H147" s="293"/>
      <c r="I147" s="293"/>
      <c r="J147" s="293"/>
      <c r="K147" s="293"/>
      <c r="L147" s="293"/>
      <c r="M147" s="293"/>
      <c r="N147" s="293"/>
      <c r="O147" s="293"/>
      <c r="P147" s="293"/>
      <c r="Q147" s="293"/>
      <c r="R147" s="293"/>
      <c r="S147" s="293"/>
    </row>
    <row r="148" spans="1:19" x14ac:dyDescent="0.25">
      <c r="A148" s="312" t="s">
        <v>123</v>
      </c>
      <c r="B148" s="312"/>
      <c r="C148" s="312"/>
      <c r="D148" s="313"/>
      <c r="E148" s="313"/>
      <c r="F148" s="313"/>
      <c r="G148" s="313"/>
      <c r="H148" s="313"/>
      <c r="I148" s="313"/>
      <c r="J148" s="313"/>
      <c r="K148" s="313"/>
      <c r="L148" s="313"/>
      <c r="M148" s="313"/>
      <c r="N148" s="313"/>
      <c r="O148" s="313"/>
      <c r="P148" s="313"/>
      <c r="Q148" s="313"/>
      <c r="R148" s="313"/>
      <c r="S148" s="313"/>
    </row>
    <row r="149" spans="1:19" x14ac:dyDescent="0.25">
      <c r="A149" s="372" t="s">
        <v>190</v>
      </c>
      <c r="B149" s="372"/>
      <c r="C149" s="372"/>
      <c r="D149" s="372">
        <v>61800.854486329117</v>
      </c>
      <c r="E149" s="372">
        <v>50833.423314477011</v>
      </c>
      <c r="F149" s="372">
        <v>33767.500168646788</v>
      </c>
      <c r="G149" s="372">
        <v>27530.540143482558</v>
      </c>
      <c r="H149" s="372">
        <v>27848.578293575261</v>
      </c>
      <c r="I149" s="372">
        <v>6078.9746487898528</v>
      </c>
      <c r="J149" s="372">
        <v>10466.300533314603</v>
      </c>
      <c r="K149" s="372">
        <v>12175.736958610578</v>
      </c>
      <c r="L149" s="372">
        <v>26814.7942800528</v>
      </c>
      <c r="M149" s="372">
        <v>25740.022765260244</v>
      </c>
      <c r="N149" s="372">
        <v>31879.437208230469</v>
      </c>
      <c r="O149" s="372">
        <v>44598.997053801875</v>
      </c>
      <c r="P149" s="372">
        <v>22379.905705126581</v>
      </c>
      <c r="Q149" s="372">
        <v>13695.369705125233</v>
      </c>
      <c r="R149" s="372">
        <v>38599.564735177039</v>
      </c>
      <c r="S149" s="372">
        <v>434209.99999999994</v>
      </c>
    </row>
    <row r="150" spans="1:19" x14ac:dyDescent="0.25">
      <c r="A150" s="294" t="s">
        <v>188</v>
      </c>
      <c r="B150" s="294"/>
      <c r="C150" s="294"/>
      <c r="D150" s="293">
        <v>-1375.2706344722694</v>
      </c>
      <c r="E150" s="293">
        <v>48.021971512429346</v>
      </c>
      <c r="F150" s="293">
        <v>-710.12071849418703</v>
      </c>
      <c r="G150" s="293">
        <v>748.8971015815597</v>
      </c>
      <c r="H150" s="293">
        <v>3.4743644639989877</v>
      </c>
      <c r="I150" s="293">
        <v>321.78705604733057</v>
      </c>
      <c r="J150" s="293">
        <v>-464.31835879007104</v>
      </c>
      <c r="K150" s="293">
        <v>485.1121522644782</v>
      </c>
      <c r="L150" s="293">
        <v>-53.179631633786165</v>
      </c>
      <c r="M150" s="293">
        <v>-648.84901602284435</v>
      </c>
      <c r="N150" s="293">
        <v>790.91101520826453</v>
      </c>
      <c r="O150" s="293">
        <v>760.81088251286235</v>
      </c>
      <c r="P150" s="293">
        <v>139.10672903854712</v>
      </c>
      <c r="Q150" s="293">
        <v>-132.69409473178291</v>
      </c>
      <c r="R150" s="293">
        <v>86.311181515454962</v>
      </c>
      <c r="S150" s="293">
        <v>-1.5262457964126952E-11</v>
      </c>
    </row>
    <row r="151" spans="1:19" x14ac:dyDescent="0.25">
      <c r="A151" s="293" t="s">
        <v>192</v>
      </c>
      <c r="B151" s="293"/>
      <c r="C151" s="293"/>
      <c r="D151" s="293">
        <v>0</v>
      </c>
      <c r="E151" s="293">
        <v>0</v>
      </c>
      <c r="F151" s="293">
        <v>0</v>
      </c>
      <c r="G151" s="293">
        <v>0</v>
      </c>
      <c r="H151" s="293">
        <v>0</v>
      </c>
      <c r="I151" s="293">
        <v>0</v>
      </c>
      <c r="J151" s="293">
        <v>0</v>
      </c>
      <c r="K151" s="293">
        <v>0</v>
      </c>
      <c r="L151" s="293">
        <v>0</v>
      </c>
      <c r="M151" s="293">
        <v>0</v>
      </c>
      <c r="N151" s="293">
        <v>0</v>
      </c>
      <c r="O151" s="293">
        <v>0</v>
      </c>
      <c r="P151" s="293">
        <v>0</v>
      </c>
      <c r="Q151" s="293">
        <v>0</v>
      </c>
      <c r="R151" s="293">
        <v>0</v>
      </c>
      <c r="S151" s="293">
        <v>0</v>
      </c>
    </row>
    <row r="152" spans="1:19" x14ac:dyDescent="0.25">
      <c r="A152" s="295" t="s">
        <v>193</v>
      </c>
      <c r="B152" s="295"/>
      <c r="C152" s="295"/>
      <c r="D152" s="295">
        <v>996.11481666684278</v>
      </c>
      <c r="E152" s="295">
        <v>413.00644297592208</v>
      </c>
      <c r="F152" s="295">
        <v>408.92226953674765</v>
      </c>
      <c r="G152" s="295">
        <v>-13.367656290396631</v>
      </c>
      <c r="H152" s="295">
        <v>-35.198925315661221</v>
      </c>
      <c r="I152" s="295">
        <v>-79.330740134426264</v>
      </c>
      <c r="J152" s="295">
        <v>-367.17980048853838</v>
      </c>
      <c r="K152" s="295">
        <v>-228.10223952808653</v>
      </c>
      <c r="L152" s="295">
        <v>-299.43493765399307</v>
      </c>
      <c r="M152" s="295">
        <v>-144.47789708611731</v>
      </c>
      <c r="N152" s="295">
        <v>-412.16704206996519</v>
      </c>
      <c r="O152" s="295">
        <v>-310.61258153962029</v>
      </c>
      <c r="P152" s="295">
        <v>-186.15417468625037</v>
      </c>
      <c r="Q152" s="295">
        <v>50.76556696061035</v>
      </c>
      <c r="R152" s="295">
        <v>207.21689865293908</v>
      </c>
      <c r="S152" s="295">
        <v>6.5938365878537297E-12</v>
      </c>
    </row>
    <row r="153" spans="1:19" s="285" customFormat="1" x14ac:dyDescent="0.25">
      <c r="A153" s="178" t="s">
        <v>291</v>
      </c>
      <c r="B153" s="293"/>
      <c r="C153" s="293"/>
      <c r="D153" s="370">
        <f t="shared" ref="D153:S153" si="50">SUM(D154:D159)</f>
        <v>0</v>
      </c>
      <c r="E153" s="370">
        <f t="shared" si="50"/>
        <v>0</v>
      </c>
      <c r="F153" s="370">
        <f t="shared" si="50"/>
        <v>0</v>
      </c>
      <c r="G153" s="370">
        <f t="shared" si="50"/>
        <v>0</v>
      </c>
      <c r="H153" s="370">
        <f t="shared" si="50"/>
        <v>0</v>
      </c>
      <c r="I153" s="370">
        <f t="shared" si="50"/>
        <v>0</v>
      </c>
      <c r="J153" s="370">
        <f t="shared" si="50"/>
        <v>0</v>
      </c>
      <c r="K153" s="370">
        <f t="shared" si="50"/>
        <v>0</v>
      </c>
      <c r="L153" s="370">
        <f t="shared" si="50"/>
        <v>0</v>
      </c>
      <c r="M153" s="370">
        <f t="shared" si="50"/>
        <v>0</v>
      </c>
      <c r="N153" s="370">
        <f t="shared" si="50"/>
        <v>0</v>
      </c>
      <c r="O153" s="370">
        <f t="shared" si="50"/>
        <v>0</v>
      </c>
      <c r="P153" s="370">
        <f t="shared" si="50"/>
        <v>0</v>
      </c>
      <c r="Q153" s="370">
        <f t="shared" si="50"/>
        <v>0</v>
      </c>
      <c r="R153" s="370">
        <f t="shared" si="50"/>
        <v>0</v>
      </c>
      <c r="S153" s="370">
        <f t="shared" si="50"/>
        <v>0</v>
      </c>
    </row>
    <row r="154" spans="1:19" x14ac:dyDescent="0.25">
      <c r="A154" s="31" t="s">
        <v>292</v>
      </c>
      <c r="B154" s="293"/>
      <c r="C154" s="293"/>
      <c r="D154" s="293">
        <v>0</v>
      </c>
      <c r="E154" s="293">
        <v>0</v>
      </c>
      <c r="F154" s="293">
        <v>0</v>
      </c>
      <c r="G154" s="293">
        <v>0</v>
      </c>
      <c r="H154" s="293">
        <v>0</v>
      </c>
      <c r="I154" s="293">
        <v>0</v>
      </c>
      <c r="J154" s="293">
        <v>0</v>
      </c>
      <c r="K154" s="293">
        <v>0</v>
      </c>
      <c r="L154" s="293">
        <v>0</v>
      </c>
      <c r="M154" s="293">
        <v>0</v>
      </c>
      <c r="N154" s="293">
        <v>0</v>
      </c>
      <c r="O154" s="293">
        <v>0</v>
      </c>
      <c r="P154" s="293">
        <v>0</v>
      </c>
      <c r="Q154" s="293">
        <v>0</v>
      </c>
      <c r="R154" s="293">
        <v>0</v>
      </c>
      <c r="S154" s="293">
        <v>0</v>
      </c>
    </row>
    <row r="155" spans="1:19" s="285" customFormat="1" x14ac:dyDescent="0.25">
      <c r="A155" s="31" t="s">
        <v>294</v>
      </c>
      <c r="B155" s="293"/>
      <c r="C155" s="293"/>
      <c r="D155" s="293">
        <v>0</v>
      </c>
      <c r="E155" s="293">
        <v>0</v>
      </c>
      <c r="F155" s="293">
        <v>0</v>
      </c>
      <c r="G155" s="293">
        <v>0</v>
      </c>
      <c r="H155" s="293">
        <v>0</v>
      </c>
      <c r="I155" s="293">
        <v>0</v>
      </c>
      <c r="J155" s="293">
        <v>0</v>
      </c>
      <c r="K155" s="293">
        <v>0</v>
      </c>
      <c r="L155" s="293">
        <v>0</v>
      </c>
      <c r="M155" s="293">
        <v>0</v>
      </c>
      <c r="N155" s="293">
        <v>0</v>
      </c>
      <c r="O155" s="293">
        <v>0</v>
      </c>
      <c r="P155" s="293">
        <v>0</v>
      </c>
      <c r="Q155" s="293">
        <v>0</v>
      </c>
      <c r="R155" s="293">
        <v>0</v>
      </c>
      <c r="S155" s="293">
        <v>0</v>
      </c>
    </row>
    <row r="156" spans="1:19" s="285" customFormat="1" x14ac:dyDescent="0.25">
      <c r="A156" s="31" t="s">
        <v>296</v>
      </c>
      <c r="B156" s="293"/>
      <c r="C156" s="293"/>
      <c r="D156" s="293">
        <v>0</v>
      </c>
      <c r="E156" s="293">
        <v>0</v>
      </c>
      <c r="F156" s="293">
        <v>0</v>
      </c>
      <c r="G156" s="293">
        <v>0</v>
      </c>
      <c r="H156" s="293">
        <v>0</v>
      </c>
      <c r="I156" s="293">
        <v>0</v>
      </c>
      <c r="J156" s="293">
        <v>0</v>
      </c>
      <c r="K156" s="293">
        <v>0</v>
      </c>
      <c r="L156" s="293">
        <v>0</v>
      </c>
      <c r="M156" s="293">
        <v>0</v>
      </c>
      <c r="N156" s="293">
        <v>0</v>
      </c>
      <c r="O156" s="293">
        <v>0</v>
      </c>
      <c r="P156" s="293">
        <v>0</v>
      </c>
      <c r="Q156" s="293">
        <v>0</v>
      </c>
      <c r="R156" s="293">
        <v>0</v>
      </c>
      <c r="S156" s="293">
        <v>0</v>
      </c>
    </row>
    <row r="157" spans="1:19" x14ac:dyDescent="0.25">
      <c r="A157" s="31" t="s">
        <v>306</v>
      </c>
      <c r="B157" s="293"/>
      <c r="C157" s="293"/>
      <c r="D157" s="293">
        <v>0</v>
      </c>
      <c r="E157" s="293">
        <v>0</v>
      </c>
      <c r="F157" s="293">
        <v>0</v>
      </c>
      <c r="G157" s="293">
        <v>0</v>
      </c>
      <c r="H157" s="293">
        <v>0</v>
      </c>
      <c r="I157" s="293">
        <v>0</v>
      </c>
      <c r="J157" s="293">
        <v>0</v>
      </c>
      <c r="K157" s="293">
        <v>0</v>
      </c>
      <c r="L157" s="293">
        <v>0</v>
      </c>
      <c r="M157" s="293">
        <v>0</v>
      </c>
      <c r="N157" s="293">
        <v>0</v>
      </c>
      <c r="O157" s="293">
        <v>0</v>
      </c>
      <c r="P157" s="293">
        <v>0</v>
      </c>
      <c r="Q157" s="293">
        <v>0</v>
      </c>
      <c r="R157" s="293">
        <v>0</v>
      </c>
      <c r="S157" s="293">
        <v>0</v>
      </c>
    </row>
    <row r="158" spans="1:19" x14ac:dyDescent="0.25">
      <c r="A158" s="31" t="s">
        <v>298</v>
      </c>
      <c r="B158" s="293"/>
      <c r="C158" s="293"/>
      <c r="D158" s="293">
        <v>0</v>
      </c>
      <c r="E158" s="293">
        <v>0</v>
      </c>
      <c r="F158" s="293">
        <v>0</v>
      </c>
      <c r="G158" s="293">
        <v>0</v>
      </c>
      <c r="H158" s="293">
        <v>0</v>
      </c>
      <c r="I158" s="293">
        <v>0</v>
      </c>
      <c r="J158" s="293">
        <v>0</v>
      </c>
      <c r="K158" s="293">
        <v>0</v>
      </c>
      <c r="L158" s="293">
        <v>0</v>
      </c>
      <c r="M158" s="293">
        <v>0</v>
      </c>
      <c r="N158" s="293">
        <v>0</v>
      </c>
      <c r="O158" s="293">
        <v>0</v>
      </c>
      <c r="P158" s="293">
        <v>0</v>
      </c>
      <c r="Q158" s="293">
        <v>0</v>
      </c>
      <c r="R158" s="293">
        <v>0</v>
      </c>
      <c r="S158" s="293">
        <v>0</v>
      </c>
    </row>
    <row r="159" spans="1:19" x14ac:dyDescent="0.25">
      <c r="A159" s="295" t="s">
        <v>295</v>
      </c>
      <c r="B159" s="295"/>
      <c r="C159" s="295"/>
      <c r="D159" s="295">
        <v>0</v>
      </c>
      <c r="E159" s="295">
        <v>0</v>
      </c>
      <c r="F159" s="295">
        <v>0</v>
      </c>
      <c r="G159" s="295">
        <v>0</v>
      </c>
      <c r="H159" s="295">
        <v>0</v>
      </c>
      <c r="I159" s="295">
        <v>0</v>
      </c>
      <c r="J159" s="295">
        <v>0</v>
      </c>
      <c r="K159" s="295">
        <v>0</v>
      </c>
      <c r="L159" s="295">
        <v>0</v>
      </c>
      <c r="M159" s="295">
        <v>0</v>
      </c>
      <c r="N159" s="295">
        <v>0</v>
      </c>
      <c r="O159" s="295">
        <v>0</v>
      </c>
      <c r="P159" s="295">
        <v>0</v>
      </c>
      <c r="Q159" s="295">
        <v>0</v>
      </c>
      <c r="R159" s="295">
        <v>0</v>
      </c>
      <c r="S159" s="295">
        <v>0</v>
      </c>
    </row>
    <row r="160" spans="1:19" s="285" customFormat="1" x14ac:dyDescent="0.25">
      <c r="A160" s="178" t="s">
        <v>288</v>
      </c>
      <c r="B160" s="293"/>
      <c r="C160" s="293"/>
      <c r="D160" s="370">
        <f>SUM(D161:D163)</f>
        <v>1181.9583401736318</v>
      </c>
      <c r="E160" s="370">
        <f t="shared" ref="E160:S160" si="51">SUM(E161:E163)</f>
        <v>987.07633197962787</v>
      </c>
      <c r="F160" s="370">
        <f t="shared" si="51"/>
        <v>644.00326415304482</v>
      </c>
      <c r="G160" s="370">
        <f t="shared" si="51"/>
        <v>543.93345378935885</v>
      </c>
      <c r="H160" s="370">
        <f t="shared" si="51"/>
        <v>535.28904246393961</v>
      </c>
      <c r="I160" s="370">
        <f t="shared" si="51"/>
        <v>121.6454154237063</v>
      </c>
      <c r="J160" s="370">
        <f t="shared" si="51"/>
        <v>185.40573231903204</v>
      </c>
      <c r="K160" s="370">
        <f t="shared" si="51"/>
        <v>239.24751634045586</v>
      </c>
      <c r="L160" s="370">
        <f t="shared" si="51"/>
        <v>509.22059608130917</v>
      </c>
      <c r="M160" s="370">
        <f t="shared" si="51"/>
        <v>480.05763209762227</v>
      </c>
      <c r="N160" s="370">
        <f t="shared" si="51"/>
        <v>620.75499559067043</v>
      </c>
      <c r="O160" s="370">
        <f t="shared" si="51"/>
        <v>866.8967697400135</v>
      </c>
      <c r="P160" s="370">
        <f t="shared" si="51"/>
        <v>429.75867896720769</v>
      </c>
      <c r="Q160" s="370">
        <f t="shared" si="51"/>
        <v>261.96801271929917</v>
      </c>
      <c r="R160" s="370">
        <f t="shared" si="51"/>
        <v>748.43282463307366</v>
      </c>
      <c r="S160" s="370">
        <f t="shared" si="51"/>
        <v>8355.6486064719938</v>
      </c>
    </row>
    <row r="161" spans="1:19" s="285" customFormat="1" x14ac:dyDescent="0.25">
      <c r="A161" s="31" t="s">
        <v>289</v>
      </c>
      <c r="B161" s="293"/>
      <c r="C161" s="293"/>
      <c r="D161" s="293">
        <v>1344.2150894352762</v>
      </c>
      <c r="E161" s="293">
        <v>1122.5800899856795</v>
      </c>
      <c r="F161" s="293">
        <v>732.41067463758941</v>
      </c>
      <c r="G161" s="293">
        <v>618.6034916635831</v>
      </c>
      <c r="H161" s="293">
        <v>608.77239377462809</v>
      </c>
      <c r="I161" s="293">
        <v>138.3446416132972</v>
      </c>
      <c r="J161" s="293">
        <v>210.85784039937391</v>
      </c>
      <c r="K161" s="293">
        <v>272.0909110278032</v>
      </c>
      <c r="L161" s="293">
        <v>579.12532602728379</v>
      </c>
      <c r="M161" s="293">
        <v>545.95893182613906</v>
      </c>
      <c r="N161" s="293">
        <v>705.97093277647048</v>
      </c>
      <c r="O161" s="293">
        <v>985.90253079143247</v>
      </c>
      <c r="P161" s="293">
        <v>488.75504444482186</v>
      </c>
      <c r="Q161" s="293">
        <v>297.93042925262841</v>
      </c>
      <c r="R161" s="293">
        <v>851.17610503315404</v>
      </c>
      <c r="S161" s="293">
        <v>9502.6944326891607</v>
      </c>
    </row>
    <row r="162" spans="1:19" s="285" customFormat="1" x14ac:dyDescent="0.25">
      <c r="A162" s="293" t="s">
        <v>290</v>
      </c>
      <c r="B162" s="293"/>
      <c r="C162" s="293"/>
      <c r="D162" s="293">
        <v>-162.25674926164453</v>
      </c>
      <c r="E162" s="293">
        <v>-135.50375800605167</v>
      </c>
      <c r="F162" s="293">
        <v>-88.40741048454457</v>
      </c>
      <c r="G162" s="293">
        <v>-74.670037874224249</v>
      </c>
      <c r="H162" s="293">
        <v>-73.483351310688491</v>
      </c>
      <c r="I162" s="293">
        <v>-16.699226189590899</v>
      </c>
      <c r="J162" s="293">
        <v>-25.452108080341876</v>
      </c>
      <c r="K162" s="293">
        <v>-32.843394687347349</v>
      </c>
      <c r="L162" s="293">
        <v>-69.904729945974637</v>
      </c>
      <c r="M162" s="293">
        <v>-65.901299728516776</v>
      </c>
      <c r="N162" s="293">
        <v>-85.21593718580003</v>
      </c>
      <c r="O162" s="293">
        <v>-119.00576105141894</v>
      </c>
      <c r="P162" s="293">
        <v>-58.996365477614184</v>
      </c>
      <c r="Q162" s="293">
        <v>-35.962416533329261</v>
      </c>
      <c r="R162" s="293">
        <v>-102.74328040008037</v>
      </c>
      <c r="S162" s="293">
        <v>-1147.0458262171678</v>
      </c>
    </row>
    <row r="163" spans="1:19" s="285" customFormat="1" x14ac:dyDescent="0.25">
      <c r="A163" s="295" t="s">
        <v>297</v>
      </c>
      <c r="B163" s="295"/>
      <c r="C163" s="295"/>
      <c r="D163" s="295">
        <v>0</v>
      </c>
      <c r="E163" s="295">
        <v>0</v>
      </c>
      <c r="F163" s="295">
        <v>0</v>
      </c>
      <c r="G163" s="295">
        <v>0</v>
      </c>
      <c r="H163" s="295">
        <v>0</v>
      </c>
      <c r="I163" s="295">
        <v>0</v>
      </c>
      <c r="J163" s="295">
        <v>0</v>
      </c>
      <c r="K163" s="295">
        <v>0</v>
      </c>
      <c r="L163" s="295">
        <v>0</v>
      </c>
      <c r="M163" s="295">
        <v>0</v>
      </c>
      <c r="N163" s="295">
        <v>0</v>
      </c>
      <c r="O163" s="295">
        <v>0</v>
      </c>
      <c r="P163" s="295">
        <v>0</v>
      </c>
      <c r="Q163" s="295">
        <v>0</v>
      </c>
      <c r="R163" s="295">
        <v>0</v>
      </c>
      <c r="S163" s="295">
        <v>0</v>
      </c>
    </row>
    <row r="164" spans="1:19" ht="15.75" thickBot="1" x14ac:dyDescent="0.3">
      <c r="A164" s="398" t="s">
        <v>189</v>
      </c>
      <c r="B164" s="398"/>
      <c r="C164" s="398"/>
      <c r="D164" s="399">
        <f t="shared" ref="D164:S164" si="52">D153+D160+SUM(D149:D152)</f>
        <v>62603.657008697322</v>
      </c>
      <c r="E164" s="399">
        <f t="shared" si="52"/>
        <v>52281.528060944984</v>
      </c>
      <c r="F164" s="399">
        <f t="shared" si="52"/>
        <v>34110.30498384239</v>
      </c>
      <c r="G164" s="399">
        <f t="shared" si="52"/>
        <v>28810.003042563079</v>
      </c>
      <c r="H164" s="399">
        <f t="shared" si="52"/>
        <v>28352.142775187542</v>
      </c>
      <c r="I164" s="399">
        <f t="shared" si="52"/>
        <v>6443.0763801264629</v>
      </c>
      <c r="J164" s="399">
        <f t="shared" si="52"/>
        <v>9820.2081063550249</v>
      </c>
      <c r="K164" s="399">
        <f t="shared" si="52"/>
        <v>12671.994387687426</v>
      </c>
      <c r="L164" s="399">
        <f t="shared" si="52"/>
        <v>26971.400306846328</v>
      </c>
      <c r="M164" s="399">
        <f t="shared" si="52"/>
        <v>25426.753484248904</v>
      </c>
      <c r="N164" s="399">
        <f t="shared" si="52"/>
        <v>32878.93617695944</v>
      </c>
      <c r="O164" s="399">
        <f t="shared" si="52"/>
        <v>45916.092124515133</v>
      </c>
      <c r="P164" s="399">
        <f t="shared" si="52"/>
        <v>22762.616938446085</v>
      </c>
      <c r="Q164" s="399">
        <f t="shared" si="52"/>
        <v>13875.409190073358</v>
      </c>
      <c r="R164" s="399">
        <f t="shared" si="52"/>
        <v>39641.525639978507</v>
      </c>
      <c r="S164" s="399">
        <f t="shared" si="52"/>
        <v>442565.64860647195</v>
      </c>
    </row>
    <row r="165" spans="1:19" ht="15.75" thickBot="1" x14ac:dyDescent="0.3">
      <c r="A165" s="293"/>
      <c r="B165" s="293"/>
      <c r="C165" s="293"/>
      <c r="D165" s="293"/>
      <c r="E165" s="293"/>
      <c r="F165" s="293"/>
      <c r="G165" s="293"/>
      <c r="H165" s="293"/>
      <c r="I165" s="293"/>
      <c r="J165" s="293"/>
      <c r="K165" s="293"/>
      <c r="L165" s="293"/>
      <c r="M165" s="293"/>
      <c r="N165" s="293"/>
      <c r="O165" s="293"/>
      <c r="P165" s="293"/>
      <c r="Q165" s="293"/>
      <c r="R165" s="293"/>
      <c r="S165" s="293"/>
    </row>
    <row r="166" spans="1:19" x14ac:dyDescent="0.25">
      <c r="A166" s="312" t="s">
        <v>42</v>
      </c>
      <c r="B166" s="312"/>
      <c r="C166" s="312"/>
      <c r="D166" s="313"/>
      <c r="E166" s="313"/>
      <c r="F166" s="313"/>
      <c r="G166" s="313"/>
      <c r="H166" s="313"/>
      <c r="I166" s="313"/>
      <c r="J166" s="313"/>
      <c r="K166" s="313"/>
      <c r="L166" s="313"/>
      <c r="M166" s="313"/>
      <c r="N166" s="313"/>
      <c r="O166" s="313"/>
      <c r="P166" s="313"/>
      <c r="Q166" s="313"/>
      <c r="R166" s="313"/>
      <c r="S166" s="313"/>
    </row>
    <row r="167" spans="1:19" x14ac:dyDescent="0.25">
      <c r="A167" s="372" t="s">
        <v>190</v>
      </c>
      <c r="B167" s="372"/>
      <c r="C167" s="372"/>
      <c r="D167" s="372">
        <v>175551.54186932437</v>
      </c>
      <c r="E167" s="372">
        <v>152557.13545344846</v>
      </c>
      <c r="F167" s="372">
        <v>94373.169581361799</v>
      </c>
      <c r="G167" s="372">
        <v>73528.867109162369</v>
      </c>
      <c r="H167" s="372">
        <v>77676.954313029943</v>
      </c>
      <c r="I167" s="372">
        <v>17265.839757822334</v>
      </c>
      <c r="J167" s="372">
        <v>29856.209733948639</v>
      </c>
      <c r="K167" s="372">
        <v>36235.936277066023</v>
      </c>
      <c r="L167" s="372">
        <v>77574.443320500883</v>
      </c>
      <c r="M167" s="372">
        <v>73490.754823548996</v>
      </c>
      <c r="N167" s="372">
        <v>88971.910879879506</v>
      </c>
      <c r="O167" s="372">
        <v>114401.52921530859</v>
      </c>
      <c r="P167" s="372">
        <v>63011.789712418271</v>
      </c>
      <c r="Q167" s="372">
        <v>39120.721319069678</v>
      </c>
      <c r="R167" s="372">
        <v>109782.19663411021</v>
      </c>
      <c r="S167" s="372">
        <v>1223399.0000000002</v>
      </c>
    </row>
    <row r="168" spans="1:19" x14ac:dyDescent="0.25">
      <c r="A168" s="293" t="s">
        <v>188</v>
      </c>
      <c r="B168" s="293"/>
      <c r="C168" s="293"/>
      <c r="D168" s="293">
        <v>-3077.086724363769</v>
      </c>
      <c r="E168" s="293">
        <v>107.44632170188254</v>
      </c>
      <c r="F168" s="293">
        <v>-1588.8531179265788</v>
      </c>
      <c r="G168" s="293">
        <v>1675.6129822225114</v>
      </c>
      <c r="H168" s="293">
        <v>7.7736850477251256</v>
      </c>
      <c r="I168" s="293">
        <v>719.97951051670304</v>
      </c>
      <c r="J168" s="293">
        <v>-1038.8848724742475</v>
      </c>
      <c r="K168" s="293">
        <v>1085.409755828437</v>
      </c>
      <c r="L168" s="293">
        <v>-118.98628124904934</v>
      </c>
      <c r="M168" s="293">
        <v>-1451.7613066656693</v>
      </c>
      <c r="N168" s="293">
        <v>1769.616629663806</v>
      </c>
      <c r="O168" s="293">
        <v>1702.2693625899683</v>
      </c>
      <c r="P168" s="293">
        <v>311.24308079074603</v>
      </c>
      <c r="Q168" s="293">
        <v>-296.89519071082412</v>
      </c>
      <c r="R168" s="293">
        <v>193.1161650283394</v>
      </c>
      <c r="S168" s="293">
        <v>-1.8729906514636241E-11</v>
      </c>
    </row>
    <row r="169" spans="1:19" x14ac:dyDescent="0.25">
      <c r="A169" s="293" t="s">
        <v>192</v>
      </c>
      <c r="B169" s="293"/>
      <c r="C169" s="293"/>
      <c r="D169" s="293">
        <v>-42.310923845721682</v>
      </c>
      <c r="E169" s="293">
        <v>432.75130132583558</v>
      </c>
      <c r="F169" s="293">
        <v>1911.8350890476158</v>
      </c>
      <c r="G169" s="293">
        <v>1211.3145487253828</v>
      </c>
      <c r="H169" s="293">
        <v>-78.123668024739729</v>
      </c>
      <c r="I169" s="293">
        <v>525.18311679616465</v>
      </c>
      <c r="J169" s="293">
        <v>962.06633907049309</v>
      </c>
      <c r="K169" s="293">
        <v>-572.80212206350791</v>
      </c>
      <c r="L169" s="293">
        <v>-1011.095529716118</v>
      </c>
      <c r="M169" s="293">
        <v>-587.83331147017077</v>
      </c>
      <c r="N169" s="293">
        <v>-1676.6371175312981</v>
      </c>
      <c r="O169" s="293">
        <v>22.026285165914487</v>
      </c>
      <c r="P169" s="293">
        <v>221.15353459227677</v>
      </c>
      <c r="Q169" s="293">
        <v>-526.25676419433341</v>
      </c>
      <c r="R169" s="293">
        <v>-791.27077787776886</v>
      </c>
      <c r="S169" s="293">
        <v>2.4101609596982598E-11</v>
      </c>
    </row>
    <row r="170" spans="1:19" x14ac:dyDescent="0.25">
      <c r="A170" s="295" t="s">
        <v>193</v>
      </c>
      <c r="B170" s="295"/>
      <c r="C170" s="295"/>
      <c r="D170" s="295">
        <v>2228.7480016496957</v>
      </c>
      <c r="E170" s="295">
        <v>924.07749493287201</v>
      </c>
      <c r="F170" s="295">
        <v>914.93939836145728</v>
      </c>
      <c r="G170" s="295">
        <v>-29.909340515237108</v>
      </c>
      <c r="H170" s="295">
        <v>-78.755514068151086</v>
      </c>
      <c r="I170" s="295">
        <v>-177.49784019438863</v>
      </c>
      <c r="J170" s="295">
        <v>-821.54309211391637</v>
      </c>
      <c r="K170" s="295">
        <v>-510.36527317320304</v>
      </c>
      <c r="L170" s="295">
        <v>-669.96796730074914</v>
      </c>
      <c r="M170" s="295">
        <v>-323.26075169801373</v>
      </c>
      <c r="N170" s="295">
        <v>-922.19938503990068</v>
      </c>
      <c r="O170" s="295">
        <v>-694.97728455657091</v>
      </c>
      <c r="P170" s="295">
        <v>-416.50895849438353</v>
      </c>
      <c r="Q170" s="295">
        <v>113.58495428736282</v>
      </c>
      <c r="R170" s="295">
        <v>463.63555792308051</v>
      </c>
      <c r="S170" s="295">
        <v>-4.5872639020672068E-11</v>
      </c>
    </row>
    <row r="171" spans="1:19" s="285" customFormat="1" x14ac:dyDescent="0.25">
      <c r="A171" s="178" t="s">
        <v>291</v>
      </c>
      <c r="B171" s="293"/>
      <c r="C171" s="293"/>
      <c r="D171" s="370">
        <f t="shared" ref="D171:S171" si="53">SUM(D172:D177)</f>
        <v>14813.97127216405</v>
      </c>
      <c r="E171" s="370">
        <f t="shared" si="53"/>
        <v>12300.080359795364</v>
      </c>
      <c r="F171" s="370">
        <f t="shared" si="53"/>
        <v>8109.3136340996361</v>
      </c>
      <c r="G171" s="370">
        <f t="shared" si="53"/>
        <v>6478.7159622646986</v>
      </c>
      <c r="H171" s="370">
        <f t="shared" si="53"/>
        <v>6575.5723020575879</v>
      </c>
      <c r="I171" s="370">
        <f t="shared" si="53"/>
        <v>1554.9674926683108</v>
      </c>
      <c r="J171" s="370">
        <f t="shared" si="53"/>
        <v>2456.0777431209917</v>
      </c>
      <c r="K171" s="370">
        <f t="shared" si="53"/>
        <v>3073.5634661085428</v>
      </c>
      <c r="L171" s="370">
        <f t="shared" si="53"/>
        <v>6426.8519118100412</v>
      </c>
      <c r="M171" s="370">
        <f t="shared" si="53"/>
        <v>6032.7566506005523</v>
      </c>
      <c r="N171" s="370">
        <f t="shared" si="53"/>
        <v>7475.8766877427661</v>
      </c>
      <c r="O171" s="370">
        <f t="shared" si="53"/>
        <v>9790.3385136074012</v>
      </c>
      <c r="P171" s="370">
        <f t="shared" si="53"/>
        <v>5354.212881465327</v>
      </c>
      <c r="Q171" s="370">
        <f t="shared" si="53"/>
        <v>3257.8657383615632</v>
      </c>
      <c r="R171" s="370">
        <f t="shared" si="53"/>
        <v>9299.83538413317</v>
      </c>
      <c r="S171" s="370">
        <f t="shared" si="53"/>
        <v>103000.00000000001</v>
      </c>
    </row>
    <row r="172" spans="1:19" x14ac:dyDescent="0.25">
      <c r="A172" s="31" t="s">
        <v>292</v>
      </c>
      <c r="B172" s="293"/>
      <c r="C172" s="293"/>
      <c r="D172" s="293">
        <v>0</v>
      </c>
      <c r="E172" s="293">
        <v>0</v>
      </c>
      <c r="F172" s="293">
        <v>0</v>
      </c>
      <c r="G172" s="293">
        <v>0</v>
      </c>
      <c r="H172" s="293">
        <v>0</v>
      </c>
      <c r="I172" s="293">
        <v>0</v>
      </c>
      <c r="J172" s="293">
        <v>0</v>
      </c>
      <c r="K172" s="293">
        <v>0</v>
      </c>
      <c r="L172" s="293">
        <v>0</v>
      </c>
      <c r="M172" s="293">
        <v>0</v>
      </c>
      <c r="N172" s="293">
        <v>0</v>
      </c>
      <c r="O172" s="293">
        <v>0</v>
      </c>
      <c r="P172" s="293">
        <v>0</v>
      </c>
      <c r="Q172" s="293">
        <v>0</v>
      </c>
      <c r="R172" s="293">
        <v>0</v>
      </c>
      <c r="S172" s="293">
        <v>0</v>
      </c>
    </row>
    <row r="173" spans="1:19" s="285" customFormat="1" x14ac:dyDescent="0.25">
      <c r="A173" s="31" t="s">
        <v>294</v>
      </c>
      <c r="B173" s="293"/>
      <c r="C173" s="293"/>
      <c r="D173" s="293">
        <v>14813.97127216405</v>
      </c>
      <c r="E173" s="293">
        <v>12300.080359795364</v>
      </c>
      <c r="F173" s="293">
        <v>8109.3136340996361</v>
      </c>
      <c r="G173" s="293">
        <v>6478.7159622646986</v>
      </c>
      <c r="H173" s="293">
        <v>6575.5723020575879</v>
      </c>
      <c r="I173" s="293">
        <v>1554.9674926683108</v>
      </c>
      <c r="J173" s="293">
        <v>2456.0777431209917</v>
      </c>
      <c r="K173" s="293">
        <v>3073.5634661085428</v>
      </c>
      <c r="L173" s="293">
        <v>6426.8519118100412</v>
      </c>
      <c r="M173" s="293">
        <v>6032.7566506005523</v>
      </c>
      <c r="N173" s="293">
        <v>7475.8766877427661</v>
      </c>
      <c r="O173" s="293">
        <v>9790.3385136074012</v>
      </c>
      <c r="P173" s="293">
        <v>5354.212881465327</v>
      </c>
      <c r="Q173" s="293">
        <v>3257.8657383615632</v>
      </c>
      <c r="R173" s="293">
        <v>9299.83538413317</v>
      </c>
      <c r="S173" s="293">
        <v>103000.00000000001</v>
      </c>
    </row>
    <row r="174" spans="1:19" s="285" customFormat="1" x14ac:dyDescent="0.25">
      <c r="A174" s="31" t="s">
        <v>296</v>
      </c>
      <c r="B174" s="293"/>
      <c r="C174" s="293"/>
      <c r="D174" s="293">
        <v>0</v>
      </c>
      <c r="E174" s="293">
        <v>0</v>
      </c>
      <c r="F174" s="293">
        <v>0</v>
      </c>
      <c r="G174" s="293">
        <v>0</v>
      </c>
      <c r="H174" s="293">
        <v>0</v>
      </c>
      <c r="I174" s="293">
        <v>0</v>
      </c>
      <c r="J174" s="293">
        <v>0</v>
      </c>
      <c r="K174" s="293">
        <v>0</v>
      </c>
      <c r="L174" s="293">
        <v>0</v>
      </c>
      <c r="M174" s="293">
        <v>0</v>
      </c>
      <c r="N174" s="293">
        <v>0</v>
      </c>
      <c r="O174" s="293">
        <v>0</v>
      </c>
      <c r="P174" s="293">
        <v>0</v>
      </c>
      <c r="Q174" s="293">
        <v>0</v>
      </c>
      <c r="R174" s="293">
        <v>0</v>
      </c>
      <c r="S174" s="293">
        <v>0</v>
      </c>
    </row>
    <row r="175" spans="1:19" x14ac:dyDescent="0.25">
      <c r="A175" s="31" t="s">
        <v>306</v>
      </c>
      <c r="B175" s="293"/>
      <c r="C175" s="293"/>
      <c r="D175" s="293">
        <v>0</v>
      </c>
      <c r="E175" s="293">
        <v>0</v>
      </c>
      <c r="F175" s="293">
        <v>0</v>
      </c>
      <c r="G175" s="293">
        <v>0</v>
      </c>
      <c r="H175" s="293">
        <v>0</v>
      </c>
      <c r="I175" s="293">
        <v>0</v>
      </c>
      <c r="J175" s="293">
        <v>0</v>
      </c>
      <c r="K175" s="293">
        <v>0</v>
      </c>
      <c r="L175" s="293">
        <v>0</v>
      </c>
      <c r="M175" s="293">
        <v>0</v>
      </c>
      <c r="N175" s="293">
        <v>0</v>
      </c>
      <c r="O175" s="293">
        <v>0</v>
      </c>
      <c r="P175" s="293">
        <v>0</v>
      </c>
      <c r="Q175" s="293">
        <v>0</v>
      </c>
      <c r="R175" s="293">
        <v>0</v>
      </c>
      <c r="S175" s="293">
        <v>0</v>
      </c>
    </row>
    <row r="176" spans="1:19" x14ac:dyDescent="0.25">
      <c r="A176" s="31" t="s">
        <v>298</v>
      </c>
      <c r="B176" s="293"/>
      <c r="C176" s="293"/>
      <c r="D176" s="293">
        <v>0</v>
      </c>
      <c r="E176" s="293">
        <v>0</v>
      </c>
      <c r="F176" s="293">
        <v>0</v>
      </c>
      <c r="G176" s="293">
        <v>0</v>
      </c>
      <c r="H176" s="293">
        <v>0</v>
      </c>
      <c r="I176" s="293">
        <v>0</v>
      </c>
      <c r="J176" s="293">
        <v>0</v>
      </c>
      <c r="K176" s="293">
        <v>0</v>
      </c>
      <c r="L176" s="293">
        <v>0</v>
      </c>
      <c r="M176" s="293">
        <v>0</v>
      </c>
      <c r="N176" s="293">
        <v>0</v>
      </c>
      <c r="O176" s="293">
        <v>0</v>
      </c>
      <c r="P176" s="293">
        <v>0</v>
      </c>
      <c r="Q176" s="293">
        <v>0</v>
      </c>
      <c r="R176" s="293">
        <v>0</v>
      </c>
      <c r="S176" s="293">
        <v>0</v>
      </c>
    </row>
    <row r="177" spans="1:16324" x14ac:dyDescent="0.25">
      <c r="A177" s="295" t="s">
        <v>295</v>
      </c>
      <c r="B177" s="295"/>
      <c r="C177" s="295"/>
      <c r="D177" s="295">
        <v>0</v>
      </c>
      <c r="E177" s="295">
        <v>0</v>
      </c>
      <c r="F177" s="295">
        <v>0</v>
      </c>
      <c r="G177" s="295">
        <v>0</v>
      </c>
      <c r="H177" s="295">
        <v>0</v>
      </c>
      <c r="I177" s="295">
        <v>0</v>
      </c>
      <c r="J177" s="295">
        <v>0</v>
      </c>
      <c r="K177" s="295">
        <v>0</v>
      </c>
      <c r="L177" s="295">
        <v>0</v>
      </c>
      <c r="M177" s="295">
        <v>0</v>
      </c>
      <c r="N177" s="295">
        <v>0</v>
      </c>
      <c r="O177" s="295">
        <v>0</v>
      </c>
      <c r="P177" s="295">
        <v>0</v>
      </c>
      <c r="Q177" s="295">
        <v>0</v>
      </c>
      <c r="R177" s="295">
        <v>0</v>
      </c>
      <c r="S177" s="295">
        <v>0</v>
      </c>
    </row>
    <row r="178" spans="1:16324" s="285" customFormat="1" x14ac:dyDescent="0.25">
      <c r="A178" s="178" t="s">
        <v>288</v>
      </c>
      <c r="B178" s="293"/>
      <c r="C178" s="293"/>
      <c r="D178" s="370">
        <f>SUM(D179:D181)</f>
        <v>4136.5215521660693</v>
      </c>
      <c r="E178" s="370">
        <f t="shared" ref="E178:S178" si="54">SUM(E179:E181)</f>
        <v>3434.5638497761838</v>
      </c>
      <c r="F178" s="370">
        <f t="shared" si="54"/>
        <v>2264.391125561172</v>
      </c>
      <c r="G178" s="370">
        <f t="shared" si="54"/>
        <v>1809.0728363574847</v>
      </c>
      <c r="H178" s="370">
        <f t="shared" si="54"/>
        <v>1836.0929988631306</v>
      </c>
      <c r="I178" s="370">
        <f t="shared" si="54"/>
        <v>434.20912922121431</v>
      </c>
      <c r="J178" s="370">
        <f t="shared" si="54"/>
        <v>685.79483177532109</v>
      </c>
      <c r="K178" s="370">
        <f t="shared" si="54"/>
        <v>858.25113958428915</v>
      </c>
      <c r="L178" s="370">
        <f t="shared" si="54"/>
        <v>1794.616265908636</v>
      </c>
      <c r="M178" s="370">
        <f t="shared" si="54"/>
        <v>1684.5311585420939</v>
      </c>
      <c r="N178" s="370">
        <f t="shared" si="54"/>
        <v>2087.5209343584761</v>
      </c>
      <c r="O178" s="370">
        <f t="shared" si="54"/>
        <v>2733.8100682752215</v>
      </c>
      <c r="P178" s="370">
        <f t="shared" si="54"/>
        <v>1495.0951754029165</v>
      </c>
      <c r="Q178" s="370">
        <f t="shared" si="54"/>
        <v>909.68780098909065</v>
      </c>
      <c r="R178" s="370">
        <f t="shared" si="54"/>
        <v>2596.8411332187006</v>
      </c>
      <c r="S178" s="370">
        <f t="shared" si="54"/>
        <v>28761</v>
      </c>
    </row>
    <row r="179" spans="1:16324" s="285" customFormat="1" x14ac:dyDescent="0.25">
      <c r="A179" s="31" t="s">
        <v>289</v>
      </c>
      <c r="B179" s="293"/>
      <c r="C179" s="293"/>
      <c r="D179" s="293">
        <v>4136.5215521660693</v>
      </c>
      <c r="E179" s="293">
        <v>3434.5638497761838</v>
      </c>
      <c r="F179" s="293">
        <v>2264.391125561172</v>
      </c>
      <c r="G179" s="293">
        <v>1809.0728363574847</v>
      </c>
      <c r="H179" s="293">
        <v>1836.0929988631306</v>
      </c>
      <c r="I179" s="293">
        <v>434.20912922121431</v>
      </c>
      <c r="J179" s="293">
        <v>685.79483177532109</v>
      </c>
      <c r="K179" s="293">
        <v>858.25113958428915</v>
      </c>
      <c r="L179" s="293">
        <v>1794.616265908636</v>
      </c>
      <c r="M179" s="293">
        <v>1684.5311585420939</v>
      </c>
      <c r="N179" s="293">
        <v>2087.5209343584761</v>
      </c>
      <c r="O179" s="293">
        <v>2733.8100682752215</v>
      </c>
      <c r="P179" s="293">
        <v>1495.0951754029165</v>
      </c>
      <c r="Q179" s="293">
        <v>909.68780098909065</v>
      </c>
      <c r="R179" s="293">
        <v>2596.8411332187006</v>
      </c>
      <c r="S179" s="293">
        <v>28761</v>
      </c>
    </row>
    <row r="180" spans="1:16324" s="285" customFormat="1" x14ac:dyDescent="0.25">
      <c r="A180" s="293" t="s">
        <v>290</v>
      </c>
      <c r="B180" s="293"/>
      <c r="C180" s="293"/>
      <c r="D180" s="293">
        <v>0</v>
      </c>
      <c r="E180" s="293">
        <v>0</v>
      </c>
      <c r="F180" s="293">
        <v>0</v>
      </c>
      <c r="G180" s="293">
        <v>0</v>
      </c>
      <c r="H180" s="293">
        <v>0</v>
      </c>
      <c r="I180" s="293">
        <v>0</v>
      </c>
      <c r="J180" s="293">
        <v>0</v>
      </c>
      <c r="K180" s="293">
        <v>0</v>
      </c>
      <c r="L180" s="293">
        <v>0</v>
      </c>
      <c r="M180" s="293">
        <v>0</v>
      </c>
      <c r="N180" s="293">
        <v>0</v>
      </c>
      <c r="O180" s="293">
        <v>0</v>
      </c>
      <c r="P180" s="293">
        <v>0</v>
      </c>
      <c r="Q180" s="293">
        <v>0</v>
      </c>
      <c r="R180" s="293">
        <v>0</v>
      </c>
      <c r="S180" s="293">
        <v>0</v>
      </c>
    </row>
    <row r="181" spans="1:16324" s="285" customFormat="1" x14ac:dyDescent="0.25">
      <c r="A181" s="295" t="s">
        <v>297</v>
      </c>
      <c r="B181" s="295"/>
      <c r="C181" s="295"/>
      <c r="D181" s="295">
        <v>0</v>
      </c>
      <c r="E181" s="295">
        <v>0</v>
      </c>
      <c r="F181" s="295">
        <v>0</v>
      </c>
      <c r="G181" s="295">
        <v>0</v>
      </c>
      <c r="H181" s="295">
        <v>0</v>
      </c>
      <c r="I181" s="295">
        <v>0</v>
      </c>
      <c r="J181" s="295">
        <v>0</v>
      </c>
      <c r="K181" s="295">
        <v>0</v>
      </c>
      <c r="L181" s="295">
        <v>0</v>
      </c>
      <c r="M181" s="295">
        <v>0</v>
      </c>
      <c r="N181" s="295">
        <v>0</v>
      </c>
      <c r="O181" s="295">
        <v>0</v>
      </c>
      <c r="P181" s="295">
        <v>0</v>
      </c>
      <c r="Q181" s="295">
        <v>0</v>
      </c>
      <c r="R181" s="295">
        <v>0</v>
      </c>
      <c r="S181" s="295">
        <v>0</v>
      </c>
    </row>
    <row r="182" spans="1:16324" ht="15.75" thickBot="1" x14ac:dyDescent="0.3">
      <c r="A182" s="398" t="s">
        <v>189</v>
      </c>
      <c r="B182" s="398"/>
      <c r="C182" s="398"/>
      <c r="D182" s="399">
        <f t="shared" ref="D182:S182" si="55">D171+D178+SUM(D167:D170)</f>
        <v>193611.38504709469</v>
      </c>
      <c r="E182" s="399">
        <f t="shared" si="55"/>
        <v>169756.05478098057</v>
      </c>
      <c r="F182" s="399">
        <f t="shared" si="55"/>
        <v>105984.79571050509</v>
      </c>
      <c r="G182" s="399">
        <f t="shared" si="55"/>
        <v>84673.67409821719</v>
      </c>
      <c r="H182" s="399">
        <f t="shared" si="55"/>
        <v>85939.514116905499</v>
      </c>
      <c r="I182" s="399">
        <f t="shared" si="55"/>
        <v>20322.681166830338</v>
      </c>
      <c r="J182" s="399">
        <f t="shared" si="55"/>
        <v>32099.720683327283</v>
      </c>
      <c r="K182" s="399">
        <f t="shared" si="55"/>
        <v>40169.993243350582</v>
      </c>
      <c r="L182" s="399">
        <f t="shared" si="55"/>
        <v>83995.861719953653</v>
      </c>
      <c r="M182" s="399">
        <f t="shared" si="55"/>
        <v>78845.187262857798</v>
      </c>
      <c r="N182" s="399">
        <f t="shared" si="55"/>
        <v>97706.088629073362</v>
      </c>
      <c r="O182" s="399">
        <f t="shared" si="55"/>
        <v>127954.99616039052</v>
      </c>
      <c r="P182" s="399">
        <f t="shared" si="55"/>
        <v>69976.985426175146</v>
      </c>
      <c r="Q182" s="399">
        <f t="shared" si="55"/>
        <v>42578.707857802539</v>
      </c>
      <c r="R182" s="399">
        <f t="shared" si="55"/>
        <v>121544.35409653574</v>
      </c>
      <c r="S182" s="399">
        <f t="shared" si="55"/>
        <v>1355160.0000000002</v>
      </c>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138"/>
      <c r="ED182" s="138"/>
      <c r="EE182" s="138"/>
      <c r="EF182" s="138"/>
      <c r="EG182" s="138"/>
      <c r="EH182" s="138"/>
      <c r="EI182" s="138"/>
      <c r="EJ182" s="138"/>
      <c r="EK182" s="138"/>
      <c r="EL182" s="138"/>
      <c r="EM182" s="138"/>
      <c r="EN182" s="138"/>
      <c r="EO182" s="138"/>
      <c r="EP182" s="138"/>
      <c r="EQ182" s="138"/>
      <c r="ER182" s="138"/>
      <c r="ES182" s="138"/>
      <c r="ET182" s="138"/>
      <c r="EU182" s="138"/>
      <c r="EV182" s="138"/>
      <c r="EW182" s="138"/>
      <c r="EX182" s="138"/>
      <c r="EY182" s="138"/>
      <c r="EZ182" s="138"/>
      <c r="FA182" s="138"/>
      <c r="FB182" s="138"/>
      <c r="FC182" s="138"/>
      <c r="FD182" s="138"/>
      <c r="FE182" s="138"/>
      <c r="FF182" s="138"/>
      <c r="FG182" s="138"/>
      <c r="FH182" s="138"/>
      <c r="FI182" s="138"/>
      <c r="FJ182" s="138"/>
      <c r="FK182" s="138"/>
      <c r="FL182" s="138"/>
      <c r="FM182" s="138"/>
      <c r="FN182" s="138"/>
      <c r="FO182" s="138"/>
      <c r="FP182" s="138"/>
      <c r="FQ182" s="138"/>
      <c r="FR182" s="138"/>
      <c r="FS182" s="138"/>
      <c r="FT182" s="138"/>
      <c r="FU182" s="138"/>
      <c r="FV182" s="138"/>
      <c r="FW182" s="138"/>
      <c r="FX182" s="138"/>
      <c r="FY182" s="138"/>
      <c r="FZ182" s="138"/>
      <c r="GA182" s="138"/>
      <c r="GB182" s="138"/>
      <c r="GC182" s="138"/>
      <c r="GD182" s="138"/>
      <c r="GE182" s="138"/>
      <c r="GF182" s="138"/>
      <c r="GG182" s="138"/>
      <c r="GH182" s="138"/>
      <c r="GI182" s="138"/>
      <c r="GJ182" s="138"/>
      <c r="GK182" s="138"/>
      <c r="GL182" s="138"/>
      <c r="GM182" s="138"/>
      <c r="GN182" s="138"/>
      <c r="GO182" s="138"/>
      <c r="GP182" s="138"/>
      <c r="GQ182" s="138"/>
      <c r="GR182" s="138"/>
      <c r="GS182" s="138"/>
      <c r="GT182" s="138"/>
      <c r="GU182" s="138"/>
      <c r="GV182" s="138"/>
      <c r="GW182" s="138"/>
      <c r="GX182" s="138"/>
      <c r="GY182" s="138"/>
      <c r="GZ182" s="138"/>
      <c r="HA182" s="138"/>
      <c r="HB182" s="138"/>
      <c r="HC182" s="138"/>
      <c r="HD182" s="138"/>
      <c r="HE182" s="138"/>
      <c r="HF182" s="138"/>
      <c r="HG182" s="138"/>
      <c r="HH182" s="138"/>
      <c r="HI182" s="138"/>
      <c r="HJ182" s="138"/>
      <c r="HK182" s="138"/>
      <c r="HL182" s="138"/>
      <c r="HM182" s="138"/>
      <c r="HN182" s="138"/>
      <c r="HO182" s="138"/>
      <c r="HP182" s="138"/>
      <c r="HQ182" s="138"/>
      <c r="HR182" s="138"/>
      <c r="HS182" s="138"/>
      <c r="HT182" s="138"/>
      <c r="HU182" s="138"/>
      <c r="HV182" s="138"/>
      <c r="HW182" s="138"/>
      <c r="HX182" s="138"/>
      <c r="HY182" s="138"/>
      <c r="HZ182" s="138"/>
      <c r="IA182" s="138"/>
      <c r="IB182" s="138"/>
      <c r="IC182" s="138"/>
      <c r="ID182" s="138"/>
      <c r="IE182" s="138"/>
      <c r="IF182" s="138"/>
      <c r="IG182" s="138"/>
      <c r="IH182" s="138"/>
      <c r="II182" s="138"/>
      <c r="IJ182" s="138"/>
      <c r="IK182" s="138"/>
      <c r="IL182" s="138"/>
      <c r="IM182" s="138"/>
      <c r="IN182" s="138"/>
      <c r="IO182" s="138"/>
      <c r="IP182" s="138"/>
      <c r="IQ182" s="138"/>
      <c r="IR182" s="138"/>
      <c r="IS182" s="138"/>
      <c r="IT182" s="138"/>
      <c r="IU182" s="138"/>
      <c r="IV182" s="138"/>
      <c r="IW182" s="138"/>
      <c r="IX182" s="138"/>
      <c r="IY182" s="138"/>
      <c r="IZ182" s="138"/>
      <c r="JA182" s="138"/>
      <c r="JB182" s="138"/>
      <c r="JC182" s="138"/>
      <c r="JD182" s="138"/>
      <c r="JE182" s="138"/>
      <c r="JF182" s="138"/>
      <c r="JG182" s="138"/>
      <c r="JH182" s="138"/>
      <c r="JI182" s="138"/>
      <c r="JJ182" s="138"/>
      <c r="JK182" s="138"/>
      <c r="JL182" s="138"/>
      <c r="JM182" s="138"/>
      <c r="JN182" s="138"/>
      <c r="JO182" s="138"/>
      <c r="JP182" s="138"/>
      <c r="JQ182" s="138"/>
      <c r="JR182" s="138"/>
      <c r="JS182" s="138"/>
      <c r="JT182" s="138"/>
      <c r="JU182" s="138"/>
      <c r="JV182" s="138"/>
      <c r="JW182" s="138"/>
      <c r="JX182" s="138"/>
      <c r="JY182" s="138"/>
      <c r="JZ182" s="138"/>
      <c r="KA182" s="138"/>
      <c r="KB182" s="138"/>
      <c r="KC182" s="138"/>
      <c r="KD182" s="138"/>
      <c r="KE182" s="138"/>
      <c r="KF182" s="138"/>
      <c r="KG182" s="138"/>
      <c r="KH182" s="138"/>
      <c r="KI182" s="138"/>
      <c r="KJ182" s="138"/>
      <c r="KK182" s="138"/>
      <c r="KL182" s="138"/>
      <c r="KM182" s="138"/>
      <c r="KN182" s="138"/>
      <c r="KO182" s="138"/>
      <c r="KP182" s="138"/>
      <c r="KQ182" s="138"/>
      <c r="KR182" s="138"/>
      <c r="KS182" s="138"/>
      <c r="KT182" s="138"/>
      <c r="KU182" s="138"/>
      <c r="KV182" s="138"/>
      <c r="KW182" s="138"/>
      <c r="KX182" s="138"/>
      <c r="KY182" s="138"/>
      <c r="KZ182" s="138"/>
      <c r="LA182" s="138"/>
      <c r="LB182" s="138"/>
      <c r="LC182" s="138"/>
      <c r="LD182" s="138"/>
      <c r="LE182" s="138"/>
      <c r="LF182" s="138"/>
      <c r="LG182" s="138"/>
      <c r="LH182" s="138"/>
      <c r="LI182" s="138"/>
      <c r="LJ182" s="138"/>
      <c r="LK182" s="138"/>
      <c r="LL182" s="138"/>
      <c r="LM182" s="138"/>
      <c r="LN182" s="138"/>
      <c r="LO182" s="138"/>
      <c r="LP182" s="138"/>
      <c r="LQ182" s="138"/>
      <c r="LR182" s="138"/>
      <c r="LS182" s="138"/>
      <c r="LT182" s="138"/>
      <c r="LU182" s="138"/>
      <c r="LV182" s="138"/>
      <c r="LW182" s="138"/>
      <c r="LX182" s="138"/>
      <c r="LY182" s="138"/>
      <c r="LZ182" s="138"/>
      <c r="MA182" s="138"/>
      <c r="MB182" s="138"/>
      <c r="MC182" s="138"/>
      <c r="MD182" s="138"/>
      <c r="ME182" s="138"/>
      <c r="MF182" s="138"/>
      <c r="MG182" s="138"/>
      <c r="MH182" s="138"/>
      <c r="MI182" s="138"/>
      <c r="MJ182" s="138"/>
      <c r="MK182" s="138"/>
      <c r="ML182" s="138"/>
      <c r="MM182" s="138"/>
      <c r="MN182" s="138"/>
      <c r="MO182" s="138"/>
      <c r="MP182" s="138"/>
      <c r="MQ182" s="138"/>
      <c r="MR182" s="138"/>
      <c r="MS182" s="138"/>
      <c r="MT182" s="138"/>
      <c r="MU182" s="138"/>
      <c r="MV182" s="138"/>
      <c r="MW182" s="138"/>
      <c r="MX182" s="138"/>
      <c r="MY182" s="138"/>
      <c r="MZ182" s="138"/>
      <c r="NA182" s="138"/>
      <c r="NB182" s="138"/>
      <c r="NC182" s="138"/>
      <c r="ND182" s="138"/>
      <c r="NE182" s="138"/>
      <c r="NF182" s="138"/>
      <c r="NG182" s="138"/>
      <c r="NH182" s="138"/>
      <c r="NI182" s="138"/>
      <c r="NJ182" s="138"/>
      <c r="NK182" s="138"/>
      <c r="NL182" s="138"/>
      <c r="NM182" s="138"/>
      <c r="NN182" s="138"/>
      <c r="NO182" s="138"/>
      <c r="NP182" s="138"/>
      <c r="NQ182" s="138"/>
      <c r="NR182" s="138"/>
      <c r="NS182" s="138"/>
      <c r="NT182" s="138"/>
      <c r="NU182" s="138"/>
      <c r="NV182" s="138"/>
      <c r="NW182" s="138"/>
      <c r="NX182" s="138"/>
      <c r="NY182" s="138"/>
      <c r="NZ182" s="138"/>
      <c r="OA182" s="138"/>
      <c r="OB182" s="138"/>
      <c r="OC182" s="138"/>
      <c r="OD182" s="138"/>
      <c r="OE182" s="138"/>
      <c r="OF182" s="138"/>
      <c r="OG182" s="138"/>
      <c r="OH182" s="138"/>
      <c r="OI182" s="138"/>
      <c r="OJ182" s="138"/>
      <c r="OK182" s="138"/>
      <c r="OL182" s="138"/>
      <c r="OM182" s="138"/>
      <c r="ON182" s="138"/>
      <c r="OO182" s="138"/>
      <c r="OP182" s="138"/>
      <c r="OQ182" s="138"/>
      <c r="OR182" s="138"/>
      <c r="OS182" s="138"/>
      <c r="OT182" s="138"/>
      <c r="OU182" s="138"/>
      <c r="OV182" s="138"/>
      <c r="OW182" s="138"/>
      <c r="OX182" s="138"/>
      <c r="OY182" s="138"/>
      <c r="OZ182" s="138"/>
      <c r="PA182" s="138"/>
      <c r="PB182" s="138"/>
      <c r="PC182" s="138"/>
      <c r="PD182" s="138"/>
      <c r="PE182" s="138"/>
      <c r="PF182" s="138"/>
      <c r="PG182" s="138"/>
      <c r="PH182" s="138"/>
      <c r="PI182" s="138"/>
      <c r="PJ182" s="138"/>
      <c r="PK182" s="138"/>
      <c r="PL182" s="138"/>
      <c r="PM182" s="138"/>
      <c r="PN182" s="138"/>
      <c r="PO182" s="138"/>
      <c r="PP182" s="138"/>
      <c r="PQ182" s="138"/>
      <c r="PR182" s="138"/>
      <c r="PS182" s="138"/>
      <c r="PT182" s="138"/>
      <c r="PU182" s="138"/>
      <c r="PV182" s="138"/>
      <c r="PW182" s="138"/>
      <c r="PX182" s="138"/>
      <c r="PY182" s="138"/>
      <c r="PZ182" s="138"/>
      <c r="QA182" s="138"/>
      <c r="QB182" s="138"/>
      <c r="QC182" s="138"/>
      <c r="QD182" s="138"/>
      <c r="QE182" s="138"/>
      <c r="QF182" s="138"/>
      <c r="QG182" s="138"/>
      <c r="QH182" s="138"/>
      <c r="QI182" s="138"/>
      <c r="QJ182" s="138"/>
      <c r="QK182" s="138"/>
      <c r="QL182" s="138"/>
      <c r="QM182" s="138"/>
      <c r="QN182" s="138"/>
      <c r="QO182" s="138"/>
      <c r="QP182" s="138"/>
      <c r="QQ182" s="138"/>
      <c r="QR182" s="138"/>
      <c r="QS182" s="138"/>
      <c r="QT182" s="138"/>
      <c r="QU182" s="138"/>
      <c r="QV182" s="138"/>
      <c r="QW182" s="138"/>
      <c r="QX182" s="138"/>
      <c r="QY182" s="138"/>
      <c r="QZ182" s="138"/>
      <c r="RA182" s="138"/>
      <c r="RB182" s="138"/>
      <c r="RC182" s="138"/>
      <c r="RD182" s="138"/>
      <c r="RE182" s="138"/>
      <c r="RF182" s="138"/>
      <c r="RG182" s="138"/>
      <c r="RH182" s="138"/>
      <c r="RI182" s="138"/>
      <c r="RJ182" s="138"/>
      <c r="RK182" s="138"/>
      <c r="RL182" s="138"/>
      <c r="RM182" s="138"/>
      <c r="RN182" s="138"/>
      <c r="RO182" s="138"/>
      <c r="RP182" s="138"/>
      <c r="RQ182" s="138"/>
      <c r="RR182" s="138"/>
      <c r="RS182" s="138"/>
      <c r="RT182" s="138"/>
      <c r="RU182" s="138"/>
      <c r="RV182" s="138"/>
      <c r="RW182" s="138"/>
      <c r="RX182" s="138"/>
      <c r="RY182" s="138"/>
      <c r="RZ182" s="138"/>
      <c r="SA182" s="138"/>
      <c r="SB182" s="138"/>
      <c r="SC182" s="138"/>
      <c r="SD182" s="138"/>
      <c r="SE182" s="138"/>
      <c r="SF182" s="138"/>
      <c r="SG182" s="138"/>
      <c r="SH182" s="138"/>
      <c r="SI182" s="138"/>
      <c r="SJ182" s="138"/>
      <c r="SK182" s="138"/>
      <c r="SL182" s="138"/>
      <c r="SM182" s="138"/>
      <c r="SN182" s="138"/>
      <c r="SO182" s="138"/>
      <c r="SP182" s="138"/>
      <c r="SQ182" s="138"/>
      <c r="SR182" s="138"/>
      <c r="SS182" s="138"/>
      <c r="ST182" s="138"/>
      <c r="SU182" s="138"/>
      <c r="SV182" s="138"/>
      <c r="SW182" s="138"/>
      <c r="SX182" s="138"/>
      <c r="SY182" s="138"/>
      <c r="SZ182" s="138"/>
      <c r="TA182" s="138"/>
      <c r="TB182" s="138"/>
      <c r="TC182" s="138"/>
      <c r="TD182" s="138"/>
      <c r="TE182" s="138"/>
      <c r="TF182" s="138"/>
      <c r="TG182" s="138"/>
      <c r="TH182" s="138"/>
      <c r="TI182" s="138"/>
      <c r="TJ182" s="138"/>
      <c r="TK182" s="138"/>
      <c r="TL182" s="138"/>
      <c r="TM182" s="138"/>
      <c r="TN182" s="138"/>
      <c r="TO182" s="138"/>
      <c r="TP182" s="138"/>
      <c r="TQ182" s="138"/>
      <c r="TR182" s="138"/>
      <c r="TS182" s="138"/>
      <c r="TT182" s="138"/>
      <c r="TU182" s="138"/>
      <c r="TV182" s="138"/>
      <c r="TW182" s="138"/>
      <c r="TX182" s="138"/>
      <c r="TY182" s="138"/>
      <c r="TZ182" s="138"/>
      <c r="UA182" s="138"/>
      <c r="UB182" s="138"/>
      <c r="UC182" s="138"/>
      <c r="UD182" s="138"/>
      <c r="UE182" s="138"/>
      <c r="UF182" s="138"/>
      <c r="UG182" s="138"/>
      <c r="UH182" s="138"/>
      <c r="UI182" s="138"/>
      <c r="UJ182" s="138"/>
      <c r="UK182" s="138"/>
      <c r="UL182" s="138"/>
      <c r="UM182" s="138"/>
      <c r="UN182" s="138"/>
      <c r="UO182" s="138"/>
      <c r="UP182" s="138"/>
      <c r="UQ182" s="138"/>
      <c r="UR182" s="138"/>
      <c r="US182" s="138"/>
      <c r="UT182" s="138"/>
      <c r="UU182" s="138"/>
      <c r="UV182" s="138"/>
      <c r="UW182" s="138"/>
      <c r="UX182" s="138"/>
      <c r="UY182" s="138"/>
      <c r="UZ182" s="138"/>
      <c r="VA182" s="138"/>
      <c r="VB182" s="138"/>
      <c r="VC182" s="138"/>
      <c r="VD182" s="138"/>
      <c r="VE182" s="138"/>
      <c r="VF182" s="138"/>
      <c r="VG182" s="138"/>
      <c r="VH182" s="138"/>
      <c r="VI182" s="138"/>
      <c r="VJ182" s="138"/>
      <c r="VK182" s="138"/>
      <c r="VL182" s="138"/>
      <c r="VM182" s="138"/>
      <c r="VN182" s="138"/>
      <c r="VO182" s="138"/>
      <c r="VP182" s="138"/>
      <c r="VQ182" s="138"/>
      <c r="VR182" s="138"/>
      <c r="VS182" s="138"/>
      <c r="VT182" s="138"/>
      <c r="VU182" s="138"/>
      <c r="VV182" s="138"/>
      <c r="VW182" s="138"/>
      <c r="VX182" s="138"/>
      <c r="VY182" s="138"/>
      <c r="VZ182" s="138"/>
      <c r="WA182" s="138"/>
      <c r="WB182" s="138"/>
      <c r="WC182" s="138"/>
      <c r="WD182" s="138"/>
      <c r="WE182" s="138"/>
      <c r="WF182" s="138"/>
      <c r="WG182" s="138"/>
      <c r="WH182" s="138"/>
      <c r="WI182" s="138"/>
      <c r="WJ182" s="138"/>
      <c r="WK182" s="138"/>
      <c r="WL182" s="138"/>
      <c r="WM182" s="138"/>
      <c r="WN182" s="138"/>
      <c r="WO182" s="138"/>
      <c r="WP182" s="138"/>
      <c r="WQ182" s="138"/>
      <c r="WR182" s="138"/>
      <c r="WS182" s="138"/>
      <c r="WT182" s="138"/>
      <c r="WU182" s="138"/>
      <c r="WV182" s="138"/>
      <c r="WW182" s="138"/>
      <c r="WX182" s="138"/>
      <c r="WY182" s="138"/>
      <c r="WZ182" s="138"/>
      <c r="XA182" s="138"/>
      <c r="XB182" s="138"/>
      <c r="XC182" s="138"/>
      <c r="XD182" s="138"/>
      <c r="XE182" s="138"/>
      <c r="XF182" s="138"/>
      <c r="XG182" s="138"/>
      <c r="XH182" s="138"/>
      <c r="XI182" s="138"/>
      <c r="XJ182" s="138"/>
      <c r="XK182" s="138"/>
      <c r="XL182" s="138"/>
      <c r="XM182" s="138"/>
      <c r="XN182" s="138"/>
      <c r="XO182" s="138"/>
      <c r="XP182" s="138"/>
      <c r="XQ182" s="138"/>
      <c r="XR182" s="138"/>
      <c r="XS182" s="138"/>
      <c r="XT182" s="138"/>
      <c r="XU182" s="138"/>
      <c r="XV182" s="138"/>
      <c r="XW182" s="138"/>
      <c r="XX182" s="138"/>
      <c r="XY182" s="138"/>
      <c r="XZ182" s="138"/>
      <c r="YA182" s="138"/>
      <c r="YB182" s="138"/>
      <c r="YC182" s="138"/>
      <c r="YD182" s="138"/>
      <c r="YE182" s="138"/>
      <c r="YF182" s="138"/>
      <c r="YG182" s="138"/>
      <c r="YH182" s="138"/>
      <c r="YI182" s="138"/>
      <c r="YJ182" s="138"/>
      <c r="YK182" s="138"/>
      <c r="YL182" s="138"/>
      <c r="YM182" s="138"/>
      <c r="YN182" s="138"/>
      <c r="YO182" s="138"/>
      <c r="YP182" s="138"/>
      <c r="YQ182" s="138"/>
      <c r="YR182" s="138"/>
      <c r="YS182" s="138"/>
      <c r="YT182" s="138"/>
      <c r="YU182" s="138"/>
      <c r="YV182" s="138"/>
      <c r="YW182" s="138"/>
      <c r="YX182" s="138"/>
      <c r="YY182" s="138"/>
      <c r="YZ182" s="138"/>
      <c r="ZA182" s="138"/>
      <c r="ZB182" s="138"/>
      <c r="ZC182" s="138"/>
      <c r="ZD182" s="138"/>
      <c r="ZE182" s="138"/>
      <c r="ZF182" s="138"/>
      <c r="ZG182" s="138"/>
      <c r="ZH182" s="138"/>
      <c r="ZI182" s="138"/>
      <c r="ZJ182" s="138"/>
      <c r="ZK182" s="138"/>
      <c r="ZL182" s="138"/>
      <c r="ZM182" s="138"/>
      <c r="ZN182" s="138"/>
      <c r="ZO182" s="138"/>
      <c r="ZP182" s="138"/>
      <c r="ZQ182" s="138"/>
      <c r="ZR182" s="138"/>
      <c r="ZS182" s="138"/>
      <c r="ZT182" s="138"/>
      <c r="ZU182" s="138"/>
      <c r="ZV182" s="138"/>
      <c r="ZW182" s="138"/>
      <c r="ZX182" s="138"/>
      <c r="ZY182" s="138"/>
      <c r="ZZ182" s="138"/>
      <c r="AAA182" s="138"/>
      <c r="AAB182" s="138"/>
      <c r="AAC182" s="138"/>
      <c r="AAD182" s="138"/>
      <c r="AAE182" s="138"/>
      <c r="AAF182" s="138"/>
      <c r="AAG182" s="138"/>
      <c r="AAH182" s="138"/>
      <c r="AAI182" s="138"/>
      <c r="AAJ182" s="138"/>
      <c r="AAK182" s="138"/>
      <c r="AAL182" s="138"/>
      <c r="AAM182" s="138"/>
      <c r="AAN182" s="138"/>
      <c r="AAO182" s="138"/>
      <c r="AAP182" s="138"/>
      <c r="AAQ182" s="138"/>
      <c r="AAR182" s="138"/>
      <c r="AAS182" s="138"/>
      <c r="AAT182" s="138"/>
      <c r="AAU182" s="138"/>
      <c r="AAV182" s="138"/>
      <c r="AAW182" s="138"/>
      <c r="AAX182" s="138"/>
      <c r="AAY182" s="138"/>
      <c r="AAZ182" s="138"/>
      <c r="ABA182" s="138"/>
      <c r="ABB182" s="138"/>
      <c r="ABC182" s="138"/>
      <c r="ABD182" s="138"/>
      <c r="ABE182" s="138"/>
      <c r="ABF182" s="138"/>
      <c r="ABG182" s="138"/>
      <c r="ABH182" s="138"/>
      <c r="ABI182" s="138"/>
      <c r="ABJ182" s="138"/>
      <c r="ABK182" s="138"/>
      <c r="ABL182" s="138"/>
      <c r="ABM182" s="138"/>
      <c r="ABN182" s="138"/>
      <c r="ABO182" s="138"/>
      <c r="ABP182" s="138"/>
      <c r="ABQ182" s="138"/>
      <c r="ABR182" s="138"/>
      <c r="ABS182" s="138"/>
      <c r="ABT182" s="138"/>
      <c r="ABU182" s="138"/>
      <c r="ABV182" s="138"/>
      <c r="ABW182" s="138"/>
      <c r="ABX182" s="138"/>
      <c r="ABY182" s="138"/>
      <c r="ABZ182" s="138"/>
      <c r="ACA182" s="138"/>
      <c r="ACB182" s="138"/>
      <c r="ACC182" s="138"/>
      <c r="ACD182" s="138"/>
      <c r="ACE182" s="138"/>
      <c r="ACF182" s="138"/>
      <c r="ACG182" s="138"/>
      <c r="ACH182" s="138"/>
      <c r="ACI182" s="138"/>
      <c r="ACJ182" s="138"/>
      <c r="ACK182" s="138"/>
      <c r="ACL182" s="138"/>
      <c r="ACM182" s="138"/>
      <c r="ACN182" s="138"/>
      <c r="ACO182" s="138"/>
      <c r="ACP182" s="138"/>
      <c r="ACQ182" s="138"/>
      <c r="ACR182" s="138"/>
      <c r="ACS182" s="138"/>
      <c r="ACT182" s="138"/>
      <c r="ACU182" s="138"/>
      <c r="ACV182" s="138"/>
      <c r="ACW182" s="138"/>
      <c r="ACX182" s="138"/>
      <c r="ACY182" s="138"/>
      <c r="ACZ182" s="138"/>
      <c r="ADA182" s="138"/>
      <c r="ADB182" s="138"/>
      <c r="ADC182" s="138"/>
      <c r="ADD182" s="138"/>
      <c r="ADE182" s="138"/>
      <c r="ADF182" s="138"/>
      <c r="ADG182" s="138"/>
      <c r="ADH182" s="138"/>
      <c r="ADI182" s="138"/>
      <c r="ADJ182" s="138"/>
      <c r="ADK182" s="138"/>
      <c r="ADL182" s="138"/>
      <c r="ADM182" s="138"/>
      <c r="ADN182" s="138"/>
      <c r="ADO182" s="138"/>
      <c r="ADP182" s="138"/>
      <c r="ADQ182" s="138"/>
      <c r="ADR182" s="138"/>
      <c r="ADS182" s="138"/>
      <c r="ADT182" s="138"/>
      <c r="ADU182" s="138"/>
      <c r="ADV182" s="138"/>
      <c r="ADW182" s="138"/>
      <c r="ADX182" s="138"/>
      <c r="ADY182" s="138"/>
      <c r="ADZ182" s="138"/>
      <c r="AEA182" s="138"/>
      <c r="AEB182" s="138"/>
      <c r="AEC182" s="138"/>
      <c r="AED182" s="138"/>
      <c r="AEE182" s="138"/>
      <c r="AEF182" s="138"/>
      <c r="AEG182" s="138"/>
      <c r="AEH182" s="138"/>
      <c r="AEI182" s="138"/>
      <c r="AEJ182" s="138"/>
      <c r="AEK182" s="138"/>
      <c r="AEL182" s="138"/>
      <c r="AEM182" s="138"/>
      <c r="AEN182" s="138"/>
      <c r="AEO182" s="138"/>
      <c r="AEP182" s="138"/>
      <c r="AEQ182" s="138"/>
      <c r="AER182" s="138"/>
      <c r="AES182" s="138"/>
      <c r="AET182" s="138"/>
      <c r="AEU182" s="138"/>
      <c r="AEV182" s="138"/>
      <c r="AEW182" s="138"/>
      <c r="AEX182" s="138"/>
      <c r="AEY182" s="138"/>
      <c r="AEZ182" s="138"/>
      <c r="AFA182" s="138"/>
      <c r="AFB182" s="138"/>
      <c r="AFC182" s="138"/>
      <c r="AFD182" s="138"/>
      <c r="AFE182" s="138"/>
      <c r="AFF182" s="138"/>
      <c r="AFG182" s="138"/>
      <c r="AFH182" s="138"/>
      <c r="AFI182" s="138"/>
      <c r="AFJ182" s="138"/>
      <c r="AFK182" s="138"/>
      <c r="AFL182" s="138"/>
      <c r="AFM182" s="138"/>
      <c r="AFN182" s="138"/>
      <c r="AFO182" s="138"/>
      <c r="AFP182" s="138"/>
      <c r="AFQ182" s="138"/>
      <c r="AFR182" s="138"/>
      <c r="AFS182" s="138"/>
      <c r="AFT182" s="138"/>
      <c r="AFU182" s="138"/>
      <c r="AFV182" s="138"/>
      <c r="AFW182" s="138"/>
      <c r="AFX182" s="138"/>
      <c r="AFY182" s="138"/>
      <c r="AFZ182" s="138"/>
      <c r="AGA182" s="138"/>
      <c r="AGB182" s="138"/>
      <c r="AGC182" s="138"/>
      <c r="AGD182" s="138"/>
      <c r="AGE182" s="138"/>
      <c r="AGF182" s="138"/>
      <c r="AGG182" s="138"/>
      <c r="AGH182" s="138"/>
      <c r="AGI182" s="138"/>
      <c r="AGJ182" s="138"/>
      <c r="AGK182" s="138"/>
      <c r="AGL182" s="138"/>
      <c r="AGM182" s="138"/>
      <c r="AGN182" s="138"/>
      <c r="AGO182" s="138"/>
      <c r="AGP182" s="138"/>
      <c r="AGQ182" s="138"/>
      <c r="AGR182" s="138"/>
      <c r="AGS182" s="138"/>
      <c r="AGT182" s="138"/>
      <c r="AGU182" s="138"/>
      <c r="AGV182" s="138"/>
      <c r="AGW182" s="138"/>
      <c r="AGX182" s="138"/>
      <c r="AGY182" s="138"/>
      <c r="AGZ182" s="138"/>
      <c r="AHA182" s="138"/>
      <c r="AHB182" s="138"/>
      <c r="AHC182" s="138"/>
      <c r="AHD182" s="138"/>
      <c r="AHE182" s="138"/>
      <c r="AHF182" s="138"/>
      <c r="AHG182" s="138"/>
      <c r="AHH182" s="138"/>
      <c r="AHI182" s="138"/>
      <c r="AHJ182" s="138"/>
      <c r="AHK182" s="138"/>
      <c r="AHL182" s="138"/>
      <c r="AHM182" s="138"/>
      <c r="AHN182" s="138"/>
      <c r="AHO182" s="138"/>
      <c r="AHP182" s="138"/>
      <c r="AHQ182" s="138"/>
      <c r="AHR182" s="138"/>
      <c r="AHS182" s="138"/>
      <c r="AHT182" s="138"/>
      <c r="AHU182" s="138"/>
      <c r="AHV182" s="138"/>
      <c r="AHW182" s="138"/>
      <c r="AHX182" s="138"/>
      <c r="AHY182" s="138"/>
      <c r="AHZ182" s="138"/>
      <c r="AIA182" s="138"/>
      <c r="AIB182" s="138"/>
      <c r="AIC182" s="138"/>
      <c r="AID182" s="138"/>
      <c r="AIE182" s="138"/>
      <c r="AIF182" s="138"/>
      <c r="AIG182" s="138"/>
      <c r="AIH182" s="138"/>
      <c r="AII182" s="138"/>
      <c r="AIJ182" s="138"/>
      <c r="AIK182" s="138"/>
      <c r="AIL182" s="138"/>
      <c r="AIM182" s="138"/>
      <c r="AIN182" s="138"/>
      <c r="AIO182" s="138"/>
      <c r="AIP182" s="138"/>
      <c r="AIQ182" s="138"/>
      <c r="AIR182" s="138"/>
      <c r="AIS182" s="138"/>
      <c r="AIT182" s="138"/>
      <c r="AIU182" s="138"/>
      <c r="AIV182" s="138"/>
      <c r="AIW182" s="138"/>
      <c r="AIX182" s="138"/>
      <c r="AIY182" s="138"/>
      <c r="AIZ182" s="138"/>
      <c r="AJA182" s="138"/>
      <c r="AJB182" s="138"/>
      <c r="AJC182" s="138"/>
      <c r="AJD182" s="138"/>
      <c r="AJE182" s="138"/>
      <c r="AJF182" s="138"/>
      <c r="AJG182" s="138"/>
      <c r="AJH182" s="138"/>
      <c r="AJI182" s="138"/>
      <c r="AJJ182" s="138"/>
      <c r="AJK182" s="138"/>
      <c r="AJL182" s="138"/>
      <c r="AJM182" s="138"/>
      <c r="AJN182" s="138"/>
      <c r="AJO182" s="138"/>
      <c r="AJP182" s="138"/>
      <c r="AJQ182" s="138"/>
      <c r="AJR182" s="138"/>
      <c r="AJS182" s="138"/>
      <c r="AJT182" s="138"/>
      <c r="AJU182" s="138"/>
      <c r="AJV182" s="138"/>
      <c r="AJW182" s="138"/>
      <c r="AJX182" s="138"/>
      <c r="AJY182" s="138"/>
      <c r="AJZ182" s="138"/>
      <c r="AKA182" s="138"/>
      <c r="AKB182" s="138"/>
      <c r="AKC182" s="138"/>
      <c r="AKD182" s="138"/>
      <c r="AKE182" s="138"/>
      <c r="AKF182" s="138"/>
      <c r="AKG182" s="138"/>
      <c r="AKH182" s="138"/>
      <c r="AKI182" s="138"/>
      <c r="AKJ182" s="138"/>
      <c r="AKK182" s="138"/>
      <c r="AKL182" s="138"/>
      <c r="AKM182" s="138"/>
      <c r="AKN182" s="138"/>
      <c r="AKO182" s="138"/>
      <c r="AKP182" s="138"/>
      <c r="AKQ182" s="138"/>
      <c r="AKR182" s="138"/>
      <c r="AKS182" s="138"/>
      <c r="AKT182" s="138"/>
      <c r="AKU182" s="138"/>
      <c r="AKV182" s="138"/>
      <c r="AKW182" s="138"/>
      <c r="AKX182" s="138"/>
      <c r="AKY182" s="138"/>
      <c r="AKZ182" s="138"/>
      <c r="ALA182" s="138"/>
      <c r="ALB182" s="138"/>
      <c r="ALC182" s="138"/>
      <c r="ALD182" s="138"/>
      <c r="ALE182" s="138"/>
      <c r="ALF182" s="138"/>
      <c r="ALG182" s="138"/>
      <c r="ALH182" s="138"/>
      <c r="ALI182" s="138"/>
      <c r="ALJ182" s="138"/>
      <c r="ALK182" s="138"/>
      <c r="ALL182" s="138"/>
      <c r="ALM182" s="138"/>
      <c r="ALN182" s="138"/>
      <c r="ALO182" s="138"/>
      <c r="ALP182" s="138"/>
      <c r="ALQ182" s="138"/>
      <c r="ALR182" s="138"/>
      <c r="ALS182" s="138"/>
      <c r="ALT182" s="138"/>
      <c r="ALU182" s="138"/>
      <c r="ALV182" s="138"/>
      <c r="ALW182" s="138"/>
      <c r="ALX182" s="138"/>
      <c r="ALY182" s="138"/>
      <c r="ALZ182" s="138"/>
      <c r="AMA182" s="138"/>
      <c r="AMB182" s="138"/>
      <c r="AMC182" s="138"/>
      <c r="AMD182" s="138"/>
      <c r="AME182" s="138"/>
      <c r="AMF182" s="138"/>
      <c r="AMG182" s="138"/>
      <c r="AMH182" s="138"/>
      <c r="AMI182" s="138"/>
      <c r="AMJ182" s="138"/>
      <c r="AMK182" s="138"/>
      <c r="AML182" s="138"/>
      <c r="AMM182" s="138"/>
      <c r="AMN182" s="138"/>
      <c r="AMO182" s="138"/>
      <c r="AMP182" s="138"/>
      <c r="AMQ182" s="138"/>
      <c r="AMR182" s="138"/>
      <c r="AMS182" s="138"/>
      <c r="AMT182" s="138"/>
      <c r="AMU182" s="138"/>
      <c r="AMV182" s="138"/>
      <c r="AMW182" s="138"/>
      <c r="AMX182" s="138"/>
      <c r="AMY182" s="138"/>
      <c r="AMZ182" s="138"/>
      <c r="ANA182" s="138"/>
      <c r="ANB182" s="138"/>
      <c r="ANC182" s="138"/>
      <c r="AND182" s="138"/>
      <c r="ANE182" s="138"/>
      <c r="ANF182" s="138"/>
      <c r="ANG182" s="138"/>
      <c r="ANH182" s="138"/>
      <c r="ANI182" s="138"/>
      <c r="ANJ182" s="138"/>
      <c r="ANK182" s="138"/>
      <c r="ANL182" s="138"/>
      <c r="ANM182" s="138"/>
      <c r="ANN182" s="138"/>
      <c r="ANO182" s="138"/>
      <c r="ANP182" s="138"/>
      <c r="ANQ182" s="138"/>
      <c r="ANR182" s="138"/>
      <c r="ANS182" s="138"/>
      <c r="ANT182" s="138"/>
      <c r="ANU182" s="138"/>
      <c r="ANV182" s="138"/>
      <c r="ANW182" s="138"/>
      <c r="ANX182" s="138"/>
      <c r="ANY182" s="138"/>
      <c r="ANZ182" s="138"/>
      <c r="AOA182" s="138"/>
      <c r="AOB182" s="138"/>
      <c r="AOC182" s="138"/>
      <c r="AOD182" s="138"/>
      <c r="AOE182" s="138"/>
      <c r="AOF182" s="138"/>
      <c r="AOG182" s="138"/>
      <c r="AOH182" s="138"/>
      <c r="AOI182" s="138"/>
      <c r="AOJ182" s="138"/>
      <c r="AOK182" s="138"/>
      <c r="AOL182" s="138"/>
      <c r="AOM182" s="138"/>
      <c r="AON182" s="138"/>
      <c r="AOO182" s="138"/>
      <c r="AOP182" s="138"/>
      <c r="AOQ182" s="138"/>
      <c r="AOR182" s="138"/>
      <c r="AOS182" s="138"/>
      <c r="AOT182" s="138"/>
      <c r="AOU182" s="138"/>
      <c r="AOV182" s="138"/>
      <c r="AOW182" s="138"/>
      <c r="AOX182" s="138"/>
      <c r="AOY182" s="138"/>
      <c r="AOZ182" s="138"/>
      <c r="APA182" s="138"/>
      <c r="APB182" s="138"/>
      <c r="APC182" s="138"/>
      <c r="APD182" s="138"/>
      <c r="APE182" s="138"/>
      <c r="APF182" s="138"/>
      <c r="APG182" s="138"/>
      <c r="APH182" s="138"/>
      <c r="API182" s="138"/>
      <c r="APJ182" s="138"/>
      <c r="APK182" s="138"/>
      <c r="APL182" s="138"/>
      <c r="APM182" s="138"/>
      <c r="APN182" s="138"/>
      <c r="APO182" s="138"/>
      <c r="APP182" s="138"/>
      <c r="APQ182" s="138"/>
      <c r="APR182" s="138"/>
      <c r="APS182" s="138"/>
      <c r="APT182" s="138"/>
      <c r="APU182" s="138"/>
      <c r="APV182" s="138"/>
      <c r="APW182" s="138"/>
      <c r="APX182" s="138"/>
      <c r="APY182" s="138"/>
      <c r="APZ182" s="138"/>
      <c r="AQA182" s="138"/>
      <c r="AQB182" s="138"/>
      <c r="AQC182" s="138"/>
      <c r="AQD182" s="138"/>
      <c r="AQE182" s="138"/>
      <c r="AQF182" s="138"/>
      <c r="AQG182" s="138"/>
      <c r="AQH182" s="138"/>
      <c r="AQI182" s="138"/>
      <c r="AQJ182" s="138"/>
      <c r="AQK182" s="138"/>
      <c r="AQL182" s="138"/>
      <c r="AQM182" s="138"/>
      <c r="AQN182" s="138"/>
      <c r="AQO182" s="138"/>
      <c r="AQP182" s="138"/>
      <c r="AQQ182" s="138"/>
      <c r="AQR182" s="138"/>
      <c r="AQS182" s="138"/>
      <c r="AQT182" s="138"/>
      <c r="AQU182" s="138"/>
      <c r="AQV182" s="138"/>
      <c r="AQW182" s="138"/>
      <c r="AQX182" s="138"/>
      <c r="AQY182" s="138"/>
      <c r="AQZ182" s="138"/>
      <c r="ARA182" s="138"/>
      <c r="ARB182" s="138"/>
      <c r="ARC182" s="138"/>
      <c r="ARD182" s="138"/>
      <c r="ARE182" s="138"/>
      <c r="ARF182" s="138"/>
      <c r="ARG182" s="138"/>
      <c r="ARH182" s="138"/>
      <c r="ARI182" s="138"/>
      <c r="ARJ182" s="138"/>
      <c r="ARK182" s="138"/>
      <c r="ARL182" s="138"/>
      <c r="ARM182" s="138"/>
      <c r="ARN182" s="138"/>
      <c r="ARO182" s="138"/>
      <c r="ARP182" s="138"/>
      <c r="ARQ182" s="138"/>
      <c r="ARR182" s="138"/>
      <c r="ARS182" s="138"/>
      <c r="ART182" s="138"/>
      <c r="ARU182" s="138"/>
      <c r="ARV182" s="138"/>
      <c r="ARW182" s="138"/>
      <c r="ARX182" s="138"/>
      <c r="ARY182" s="138"/>
      <c r="ARZ182" s="138"/>
      <c r="ASA182" s="138"/>
      <c r="ASB182" s="138"/>
      <c r="ASC182" s="138"/>
      <c r="ASD182" s="138"/>
      <c r="ASE182" s="138"/>
      <c r="ASF182" s="138"/>
      <c r="ASG182" s="138"/>
      <c r="ASH182" s="138"/>
      <c r="ASI182" s="138"/>
      <c r="ASJ182" s="138"/>
      <c r="ASK182" s="138"/>
      <c r="ASL182" s="138"/>
      <c r="ASM182" s="138"/>
      <c r="ASN182" s="138"/>
      <c r="ASO182" s="138"/>
      <c r="ASP182" s="138"/>
      <c r="ASQ182" s="138"/>
      <c r="ASR182" s="138"/>
      <c r="ASS182" s="138"/>
      <c r="AST182" s="138"/>
      <c r="ASU182" s="138"/>
      <c r="ASV182" s="138"/>
      <c r="ASW182" s="138"/>
      <c r="ASX182" s="138"/>
      <c r="ASY182" s="138"/>
      <c r="ASZ182" s="138"/>
      <c r="ATA182" s="138"/>
      <c r="ATB182" s="138"/>
      <c r="ATC182" s="138"/>
      <c r="ATD182" s="138"/>
      <c r="ATE182" s="138"/>
      <c r="ATF182" s="138"/>
      <c r="ATG182" s="138"/>
      <c r="ATH182" s="138"/>
      <c r="ATI182" s="138"/>
      <c r="ATJ182" s="138"/>
      <c r="ATK182" s="138"/>
      <c r="ATL182" s="138"/>
      <c r="ATM182" s="138"/>
      <c r="ATN182" s="138"/>
      <c r="ATO182" s="138"/>
      <c r="ATP182" s="138"/>
      <c r="ATQ182" s="138"/>
      <c r="ATR182" s="138"/>
      <c r="ATS182" s="138"/>
      <c r="ATT182" s="138"/>
      <c r="ATU182" s="138"/>
      <c r="ATV182" s="138"/>
      <c r="ATW182" s="138"/>
      <c r="ATX182" s="138"/>
      <c r="ATY182" s="138"/>
      <c r="ATZ182" s="138"/>
      <c r="AUA182" s="138"/>
      <c r="AUB182" s="138"/>
      <c r="AUC182" s="138"/>
      <c r="AUD182" s="138"/>
      <c r="AUE182" s="138"/>
      <c r="AUF182" s="138"/>
      <c r="AUG182" s="138"/>
      <c r="AUH182" s="138"/>
      <c r="AUI182" s="138"/>
      <c r="AUJ182" s="138"/>
      <c r="AUK182" s="138"/>
      <c r="AUL182" s="138"/>
      <c r="AUM182" s="138"/>
      <c r="AUN182" s="138"/>
      <c r="AUO182" s="138"/>
      <c r="AUP182" s="138"/>
      <c r="AUQ182" s="138"/>
      <c r="AUR182" s="138"/>
      <c r="AUS182" s="138"/>
      <c r="AUT182" s="138"/>
      <c r="AUU182" s="138"/>
      <c r="AUV182" s="138"/>
      <c r="AUW182" s="138"/>
      <c r="AUX182" s="138"/>
      <c r="AUY182" s="138"/>
      <c r="AUZ182" s="138"/>
      <c r="AVA182" s="138"/>
      <c r="AVB182" s="138"/>
      <c r="AVC182" s="138"/>
      <c r="AVD182" s="138"/>
      <c r="AVE182" s="138"/>
      <c r="AVF182" s="138"/>
      <c r="AVG182" s="138"/>
      <c r="AVH182" s="138"/>
      <c r="AVI182" s="138"/>
      <c r="AVJ182" s="138"/>
      <c r="AVK182" s="138"/>
      <c r="AVL182" s="138"/>
      <c r="AVM182" s="138"/>
      <c r="AVN182" s="138"/>
      <c r="AVO182" s="138"/>
      <c r="AVP182" s="138"/>
      <c r="AVQ182" s="138"/>
      <c r="AVR182" s="138"/>
      <c r="AVS182" s="138"/>
      <c r="AVT182" s="138"/>
      <c r="AVU182" s="138"/>
      <c r="AVV182" s="138"/>
      <c r="AVW182" s="138"/>
      <c r="AVX182" s="138"/>
      <c r="AVY182" s="138"/>
      <c r="AVZ182" s="138"/>
      <c r="AWA182" s="138"/>
      <c r="AWB182" s="138"/>
      <c r="AWC182" s="138"/>
      <c r="AWD182" s="138"/>
      <c r="AWE182" s="138"/>
      <c r="AWF182" s="138"/>
      <c r="AWG182" s="138"/>
      <c r="AWH182" s="138"/>
      <c r="AWI182" s="138"/>
      <c r="AWJ182" s="138"/>
      <c r="AWK182" s="138"/>
      <c r="AWL182" s="138"/>
      <c r="AWM182" s="138"/>
      <c r="AWN182" s="138"/>
      <c r="AWO182" s="138"/>
      <c r="AWP182" s="138"/>
      <c r="AWQ182" s="138"/>
      <c r="AWR182" s="138"/>
      <c r="AWS182" s="138"/>
      <c r="AWT182" s="138"/>
      <c r="AWU182" s="138"/>
      <c r="AWV182" s="138"/>
      <c r="AWW182" s="138"/>
      <c r="AWX182" s="138"/>
      <c r="AWY182" s="138"/>
      <c r="AWZ182" s="138"/>
      <c r="AXA182" s="138"/>
      <c r="AXB182" s="138"/>
      <c r="AXC182" s="138"/>
      <c r="AXD182" s="138"/>
      <c r="AXE182" s="138"/>
      <c r="AXF182" s="138"/>
      <c r="AXG182" s="138"/>
      <c r="AXH182" s="138"/>
      <c r="AXI182" s="138"/>
      <c r="AXJ182" s="138"/>
      <c r="AXK182" s="138"/>
      <c r="AXL182" s="138"/>
      <c r="AXM182" s="138"/>
      <c r="AXN182" s="138"/>
      <c r="AXO182" s="138"/>
      <c r="AXP182" s="138"/>
      <c r="AXQ182" s="138"/>
      <c r="AXR182" s="138"/>
      <c r="AXS182" s="138"/>
      <c r="AXT182" s="138"/>
      <c r="AXU182" s="138"/>
      <c r="AXV182" s="138"/>
      <c r="AXW182" s="138"/>
      <c r="AXX182" s="138"/>
      <c r="AXY182" s="138"/>
      <c r="AXZ182" s="138"/>
      <c r="AYA182" s="138"/>
      <c r="AYB182" s="138"/>
      <c r="AYC182" s="138"/>
      <c r="AYD182" s="138"/>
      <c r="AYE182" s="138"/>
      <c r="AYF182" s="138"/>
      <c r="AYG182" s="138"/>
      <c r="AYH182" s="138"/>
      <c r="AYI182" s="138"/>
      <c r="AYJ182" s="138"/>
      <c r="AYK182" s="138"/>
      <c r="AYL182" s="138"/>
      <c r="AYM182" s="138"/>
      <c r="AYN182" s="138"/>
      <c r="AYO182" s="138"/>
      <c r="AYP182" s="138"/>
      <c r="AYQ182" s="138"/>
      <c r="AYR182" s="138"/>
      <c r="AYS182" s="138"/>
      <c r="AYT182" s="138"/>
      <c r="AYU182" s="138"/>
      <c r="AYV182" s="138"/>
      <c r="AYW182" s="138"/>
      <c r="AYX182" s="138"/>
      <c r="AYY182" s="138"/>
      <c r="AYZ182" s="138"/>
      <c r="AZA182" s="138"/>
      <c r="AZB182" s="138"/>
      <c r="AZC182" s="138"/>
      <c r="AZD182" s="138"/>
      <c r="AZE182" s="138"/>
      <c r="AZF182" s="138"/>
      <c r="AZG182" s="138"/>
      <c r="AZH182" s="138"/>
      <c r="AZI182" s="138"/>
      <c r="AZJ182" s="138"/>
      <c r="AZK182" s="138"/>
      <c r="AZL182" s="138"/>
      <c r="AZM182" s="138"/>
      <c r="AZN182" s="138"/>
      <c r="AZO182" s="138"/>
      <c r="AZP182" s="138"/>
      <c r="AZQ182" s="138"/>
      <c r="AZR182" s="138"/>
      <c r="AZS182" s="138"/>
      <c r="AZT182" s="138"/>
      <c r="AZU182" s="138"/>
      <c r="AZV182" s="138"/>
      <c r="AZW182" s="138"/>
      <c r="AZX182" s="138"/>
      <c r="AZY182" s="138"/>
      <c r="AZZ182" s="138"/>
      <c r="BAA182" s="138"/>
      <c r="BAB182" s="138"/>
      <c r="BAC182" s="138"/>
      <c r="BAD182" s="138"/>
      <c r="BAE182" s="138"/>
      <c r="BAF182" s="138"/>
      <c r="BAG182" s="138"/>
      <c r="BAH182" s="138"/>
      <c r="BAI182" s="138"/>
      <c r="BAJ182" s="138"/>
      <c r="BAK182" s="138"/>
      <c r="BAL182" s="138"/>
      <c r="BAM182" s="138"/>
      <c r="BAN182" s="138"/>
      <c r="BAO182" s="138"/>
      <c r="BAP182" s="138"/>
      <c r="BAQ182" s="138"/>
      <c r="BAR182" s="138"/>
      <c r="BAS182" s="138"/>
      <c r="BAT182" s="138"/>
      <c r="BAU182" s="138"/>
      <c r="BAV182" s="138"/>
      <c r="BAW182" s="138"/>
      <c r="BAX182" s="138"/>
      <c r="BAY182" s="138"/>
      <c r="BAZ182" s="138"/>
      <c r="BBA182" s="138"/>
      <c r="BBB182" s="138"/>
      <c r="BBC182" s="138"/>
      <c r="BBD182" s="138"/>
      <c r="BBE182" s="138"/>
      <c r="BBF182" s="138"/>
      <c r="BBG182" s="138"/>
      <c r="BBH182" s="138"/>
      <c r="BBI182" s="138"/>
      <c r="BBJ182" s="138"/>
      <c r="BBK182" s="138"/>
      <c r="BBL182" s="138"/>
      <c r="BBM182" s="138"/>
      <c r="BBN182" s="138"/>
      <c r="BBO182" s="138"/>
      <c r="BBP182" s="138"/>
      <c r="BBQ182" s="138"/>
      <c r="BBR182" s="138"/>
      <c r="BBS182" s="138"/>
      <c r="BBT182" s="138"/>
      <c r="BBU182" s="138"/>
      <c r="BBV182" s="138"/>
      <c r="BBW182" s="138"/>
      <c r="BBX182" s="138"/>
      <c r="BBY182" s="138"/>
      <c r="BBZ182" s="138"/>
      <c r="BCA182" s="138"/>
      <c r="BCB182" s="138"/>
      <c r="BCC182" s="138"/>
      <c r="BCD182" s="138"/>
      <c r="BCE182" s="138"/>
      <c r="BCF182" s="138"/>
      <c r="BCG182" s="138"/>
      <c r="BCH182" s="138"/>
      <c r="BCI182" s="138"/>
      <c r="BCJ182" s="138"/>
      <c r="BCK182" s="138"/>
      <c r="BCL182" s="138"/>
      <c r="BCM182" s="138"/>
      <c r="BCN182" s="138"/>
      <c r="BCO182" s="138"/>
      <c r="BCP182" s="138"/>
      <c r="BCQ182" s="138"/>
      <c r="BCR182" s="138"/>
      <c r="BCS182" s="138"/>
      <c r="BCT182" s="138"/>
      <c r="BCU182" s="138"/>
      <c r="BCV182" s="138"/>
      <c r="BCW182" s="138"/>
      <c r="BCX182" s="138"/>
      <c r="BCY182" s="138"/>
      <c r="BCZ182" s="138"/>
      <c r="BDA182" s="138"/>
      <c r="BDB182" s="138"/>
      <c r="BDC182" s="138"/>
      <c r="BDD182" s="138"/>
      <c r="BDE182" s="138"/>
      <c r="BDF182" s="138"/>
      <c r="BDG182" s="138"/>
      <c r="BDH182" s="138"/>
      <c r="BDI182" s="138"/>
      <c r="BDJ182" s="138"/>
      <c r="BDK182" s="138"/>
      <c r="BDL182" s="138"/>
      <c r="BDM182" s="138"/>
      <c r="BDN182" s="138"/>
      <c r="BDO182" s="138"/>
      <c r="BDP182" s="138"/>
      <c r="BDQ182" s="138"/>
      <c r="BDR182" s="138"/>
      <c r="BDS182" s="138"/>
      <c r="BDT182" s="138"/>
      <c r="BDU182" s="138"/>
      <c r="BDV182" s="138"/>
      <c r="BDW182" s="138"/>
      <c r="BDX182" s="138"/>
      <c r="BDY182" s="138"/>
      <c r="BDZ182" s="138"/>
      <c r="BEA182" s="138"/>
      <c r="BEB182" s="138"/>
      <c r="BEC182" s="138"/>
      <c r="BED182" s="138"/>
      <c r="BEE182" s="138"/>
      <c r="BEF182" s="138"/>
      <c r="BEG182" s="138"/>
      <c r="BEH182" s="138"/>
      <c r="BEI182" s="138"/>
      <c r="BEJ182" s="138"/>
      <c r="BEK182" s="138"/>
      <c r="BEL182" s="138"/>
      <c r="BEM182" s="138"/>
      <c r="BEN182" s="138"/>
      <c r="BEO182" s="138"/>
      <c r="BEP182" s="138"/>
      <c r="BEQ182" s="138"/>
      <c r="BER182" s="138"/>
      <c r="BES182" s="138"/>
      <c r="BET182" s="138"/>
      <c r="BEU182" s="138"/>
      <c r="BEV182" s="138"/>
      <c r="BEW182" s="138"/>
      <c r="BEX182" s="138"/>
      <c r="BEY182" s="138"/>
      <c r="BEZ182" s="138"/>
      <c r="BFA182" s="138"/>
      <c r="BFB182" s="138"/>
      <c r="BFC182" s="138"/>
      <c r="BFD182" s="138"/>
      <c r="BFE182" s="138"/>
      <c r="BFF182" s="138"/>
      <c r="BFG182" s="138"/>
      <c r="BFH182" s="138"/>
      <c r="BFI182" s="138"/>
      <c r="BFJ182" s="138"/>
      <c r="BFK182" s="138"/>
      <c r="BFL182" s="138"/>
      <c r="BFM182" s="138"/>
      <c r="BFN182" s="138"/>
      <c r="BFO182" s="138"/>
      <c r="BFP182" s="138"/>
      <c r="BFQ182" s="138"/>
      <c r="BFR182" s="138"/>
      <c r="BFS182" s="138"/>
      <c r="BFT182" s="138"/>
      <c r="BFU182" s="138"/>
      <c r="BFV182" s="138"/>
      <c r="BFW182" s="138"/>
      <c r="BFX182" s="138"/>
      <c r="BFY182" s="138"/>
      <c r="BFZ182" s="138"/>
      <c r="BGA182" s="138"/>
      <c r="BGB182" s="138"/>
      <c r="BGC182" s="138"/>
      <c r="BGD182" s="138"/>
      <c r="BGE182" s="138"/>
      <c r="BGF182" s="138"/>
      <c r="BGG182" s="138"/>
      <c r="BGH182" s="138"/>
      <c r="BGI182" s="138"/>
      <c r="BGJ182" s="138"/>
      <c r="BGK182" s="138"/>
      <c r="BGL182" s="138"/>
      <c r="BGM182" s="138"/>
      <c r="BGN182" s="138"/>
      <c r="BGO182" s="138"/>
      <c r="BGP182" s="138"/>
      <c r="BGQ182" s="138"/>
      <c r="BGR182" s="138"/>
      <c r="BGS182" s="138"/>
      <c r="BGT182" s="138"/>
      <c r="BGU182" s="138"/>
      <c r="BGV182" s="138"/>
      <c r="BGW182" s="138"/>
      <c r="BGX182" s="138"/>
      <c r="BGY182" s="138"/>
      <c r="BGZ182" s="138"/>
      <c r="BHA182" s="138"/>
      <c r="BHB182" s="138"/>
      <c r="BHC182" s="138"/>
      <c r="BHD182" s="138"/>
      <c r="BHE182" s="138"/>
      <c r="BHF182" s="138"/>
      <c r="BHG182" s="138"/>
      <c r="BHH182" s="138"/>
      <c r="BHI182" s="138"/>
      <c r="BHJ182" s="138"/>
      <c r="BHK182" s="138"/>
      <c r="BHL182" s="138"/>
      <c r="BHM182" s="138"/>
      <c r="BHN182" s="138"/>
      <c r="BHO182" s="138"/>
      <c r="BHP182" s="138"/>
      <c r="BHQ182" s="138"/>
      <c r="BHR182" s="138"/>
      <c r="BHS182" s="138"/>
      <c r="BHT182" s="138"/>
      <c r="BHU182" s="138"/>
      <c r="BHV182" s="138"/>
      <c r="BHW182" s="138"/>
      <c r="BHX182" s="138"/>
      <c r="BHY182" s="138"/>
      <c r="BHZ182" s="138"/>
      <c r="BIA182" s="138"/>
      <c r="BIB182" s="138"/>
      <c r="BIC182" s="138"/>
      <c r="BID182" s="138"/>
      <c r="BIE182" s="138"/>
      <c r="BIF182" s="138"/>
      <c r="BIG182" s="138"/>
      <c r="BIH182" s="138"/>
      <c r="BII182" s="138"/>
      <c r="BIJ182" s="138"/>
      <c r="BIK182" s="138"/>
      <c r="BIL182" s="138"/>
      <c r="BIM182" s="138"/>
      <c r="BIN182" s="138"/>
      <c r="BIO182" s="138"/>
      <c r="BIP182" s="138"/>
      <c r="BIQ182" s="138"/>
      <c r="BIR182" s="138"/>
      <c r="BIS182" s="138"/>
      <c r="BIT182" s="138"/>
      <c r="BIU182" s="138"/>
      <c r="BIV182" s="138"/>
      <c r="BIW182" s="138"/>
      <c r="BIX182" s="138"/>
      <c r="BIY182" s="138"/>
      <c r="BIZ182" s="138"/>
      <c r="BJA182" s="138"/>
      <c r="BJB182" s="138"/>
      <c r="BJC182" s="138"/>
      <c r="BJD182" s="138"/>
      <c r="BJE182" s="138"/>
      <c r="BJF182" s="138"/>
      <c r="BJG182" s="138"/>
      <c r="BJH182" s="138"/>
      <c r="BJI182" s="138"/>
      <c r="BJJ182" s="138"/>
      <c r="BJK182" s="138"/>
      <c r="BJL182" s="138"/>
      <c r="BJM182" s="138"/>
      <c r="BJN182" s="138"/>
      <c r="BJO182" s="138"/>
      <c r="BJP182" s="138"/>
      <c r="BJQ182" s="138"/>
      <c r="BJR182" s="138"/>
      <c r="BJS182" s="138"/>
      <c r="BJT182" s="138"/>
      <c r="BJU182" s="138"/>
      <c r="BJV182" s="138"/>
      <c r="BJW182" s="138"/>
      <c r="BJX182" s="138"/>
      <c r="BJY182" s="138"/>
      <c r="BJZ182" s="138"/>
      <c r="BKA182" s="138"/>
      <c r="BKB182" s="138"/>
      <c r="BKC182" s="138"/>
      <c r="BKD182" s="138"/>
      <c r="BKE182" s="138"/>
      <c r="BKF182" s="138"/>
      <c r="BKG182" s="138"/>
      <c r="BKH182" s="138"/>
      <c r="BKI182" s="138"/>
      <c r="BKJ182" s="138"/>
      <c r="BKK182" s="138"/>
      <c r="BKL182" s="138"/>
      <c r="BKM182" s="138"/>
      <c r="BKN182" s="138"/>
      <c r="BKO182" s="138"/>
      <c r="BKP182" s="138"/>
      <c r="BKQ182" s="138"/>
      <c r="BKR182" s="138"/>
      <c r="BKS182" s="138"/>
      <c r="BKT182" s="138"/>
      <c r="BKU182" s="138"/>
      <c r="BKV182" s="138"/>
      <c r="BKW182" s="138"/>
      <c r="BKX182" s="138"/>
      <c r="BKY182" s="138"/>
      <c r="BKZ182" s="138"/>
      <c r="BLA182" s="138"/>
      <c r="BLB182" s="138"/>
      <c r="BLC182" s="138"/>
      <c r="BLD182" s="138"/>
      <c r="BLE182" s="138"/>
      <c r="BLF182" s="138"/>
      <c r="BLG182" s="138"/>
      <c r="BLH182" s="138"/>
      <c r="BLI182" s="138"/>
      <c r="BLJ182" s="138"/>
      <c r="BLK182" s="138"/>
      <c r="BLL182" s="138"/>
      <c r="BLM182" s="138"/>
      <c r="BLN182" s="138"/>
      <c r="BLO182" s="138"/>
      <c r="BLP182" s="138"/>
      <c r="BLQ182" s="138"/>
      <c r="BLR182" s="138"/>
      <c r="BLS182" s="138"/>
      <c r="BLT182" s="138"/>
      <c r="BLU182" s="138"/>
      <c r="BLV182" s="138"/>
      <c r="BLW182" s="138"/>
      <c r="BLX182" s="138"/>
      <c r="BLY182" s="138"/>
      <c r="BLZ182" s="138"/>
      <c r="BMA182" s="138"/>
      <c r="BMB182" s="138"/>
      <c r="BMC182" s="138"/>
      <c r="BMD182" s="138"/>
      <c r="BME182" s="138"/>
      <c r="BMF182" s="138"/>
      <c r="BMG182" s="138"/>
      <c r="BMH182" s="138"/>
      <c r="BMI182" s="138"/>
      <c r="BMJ182" s="138"/>
      <c r="BMK182" s="138"/>
      <c r="BML182" s="138"/>
      <c r="BMM182" s="138"/>
      <c r="BMN182" s="138"/>
      <c r="BMO182" s="138"/>
      <c r="BMP182" s="138"/>
      <c r="BMQ182" s="138"/>
      <c r="BMR182" s="138"/>
      <c r="BMS182" s="138"/>
      <c r="BMT182" s="138"/>
      <c r="BMU182" s="138"/>
      <c r="BMV182" s="138"/>
      <c r="BMW182" s="138"/>
      <c r="BMX182" s="138"/>
      <c r="BMY182" s="138"/>
      <c r="BMZ182" s="138"/>
      <c r="BNA182" s="138"/>
      <c r="BNB182" s="138"/>
      <c r="BNC182" s="138"/>
      <c r="BND182" s="138"/>
      <c r="BNE182" s="138"/>
      <c r="BNF182" s="138"/>
      <c r="BNG182" s="138"/>
      <c r="BNH182" s="138"/>
      <c r="BNI182" s="138"/>
      <c r="BNJ182" s="138"/>
      <c r="BNK182" s="138"/>
      <c r="BNL182" s="138"/>
      <c r="BNM182" s="138"/>
      <c r="BNN182" s="138"/>
      <c r="BNO182" s="138"/>
      <c r="BNP182" s="138"/>
      <c r="BNQ182" s="138"/>
      <c r="BNR182" s="138"/>
      <c r="BNS182" s="138"/>
      <c r="BNT182" s="138"/>
      <c r="BNU182" s="138"/>
      <c r="BNV182" s="138"/>
      <c r="BNW182" s="138"/>
      <c r="BNX182" s="138"/>
      <c r="BNY182" s="138"/>
      <c r="BNZ182" s="138"/>
      <c r="BOA182" s="138"/>
      <c r="BOB182" s="138"/>
      <c r="BOC182" s="138"/>
      <c r="BOD182" s="138"/>
      <c r="BOE182" s="138"/>
      <c r="BOF182" s="138"/>
      <c r="BOG182" s="138"/>
      <c r="BOH182" s="138"/>
      <c r="BOI182" s="138"/>
      <c r="BOJ182" s="138"/>
      <c r="BOK182" s="138"/>
      <c r="BOL182" s="138"/>
      <c r="BOM182" s="138"/>
      <c r="BON182" s="138"/>
      <c r="BOO182" s="138"/>
      <c r="BOP182" s="138"/>
      <c r="BOQ182" s="138"/>
      <c r="BOR182" s="138"/>
      <c r="BOS182" s="138"/>
      <c r="BOT182" s="138"/>
      <c r="BOU182" s="138"/>
      <c r="BOV182" s="138"/>
      <c r="BOW182" s="138"/>
      <c r="BOX182" s="138"/>
      <c r="BOY182" s="138"/>
      <c r="BOZ182" s="138"/>
      <c r="BPA182" s="138"/>
      <c r="BPB182" s="138"/>
      <c r="BPC182" s="138"/>
      <c r="BPD182" s="138"/>
      <c r="BPE182" s="138"/>
      <c r="BPF182" s="138"/>
      <c r="BPG182" s="138"/>
      <c r="BPH182" s="138"/>
      <c r="BPI182" s="138"/>
      <c r="BPJ182" s="138"/>
      <c r="BPK182" s="138"/>
      <c r="BPL182" s="138"/>
      <c r="BPM182" s="138"/>
      <c r="BPN182" s="138"/>
      <c r="BPO182" s="138"/>
      <c r="BPP182" s="138"/>
      <c r="BPQ182" s="138"/>
      <c r="BPR182" s="138"/>
      <c r="BPS182" s="138"/>
      <c r="BPT182" s="138"/>
      <c r="BPU182" s="138"/>
      <c r="BPV182" s="138"/>
      <c r="BPW182" s="138"/>
      <c r="BPX182" s="138"/>
      <c r="BPY182" s="138"/>
      <c r="BPZ182" s="138"/>
      <c r="BQA182" s="138"/>
      <c r="BQB182" s="138"/>
      <c r="BQC182" s="138"/>
      <c r="BQD182" s="138"/>
      <c r="BQE182" s="138"/>
      <c r="BQF182" s="138"/>
      <c r="BQG182" s="138"/>
      <c r="BQH182" s="138"/>
      <c r="BQI182" s="138"/>
      <c r="BQJ182" s="138"/>
      <c r="BQK182" s="138"/>
      <c r="BQL182" s="138"/>
      <c r="BQM182" s="138"/>
      <c r="BQN182" s="138"/>
      <c r="BQO182" s="138"/>
      <c r="BQP182" s="138"/>
      <c r="BQQ182" s="138"/>
      <c r="BQR182" s="138"/>
      <c r="BQS182" s="138"/>
      <c r="BQT182" s="138"/>
      <c r="BQU182" s="138"/>
      <c r="BQV182" s="138"/>
      <c r="BQW182" s="138"/>
      <c r="BQX182" s="138"/>
      <c r="BQY182" s="138"/>
      <c r="BQZ182" s="138"/>
      <c r="BRA182" s="138"/>
      <c r="BRB182" s="138"/>
      <c r="BRC182" s="138"/>
      <c r="BRD182" s="138"/>
      <c r="BRE182" s="138"/>
      <c r="BRF182" s="138"/>
      <c r="BRG182" s="138"/>
      <c r="BRH182" s="138"/>
      <c r="BRI182" s="138"/>
      <c r="BRJ182" s="138"/>
      <c r="BRK182" s="138"/>
      <c r="BRL182" s="138"/>
      <c r="BRM182" s="138"/>
      <c r="BRN182" s="138"/>
      <c r="BRO182" s="138"/>
      <c r="BRP182" s="138"/>
      <c r="BRQ182" s="138"/>
      <c r="BRR182" s="138"/>
      <c r="BRS182" s="138"/>
      <c r="BRT182" s="138"/>
      <c r="BRU182" s="138"/>
      <c r="BRV182" s="138"/>
      <c r="BRW182" s="138"/>
      <c r="BRX182" s="138"/>
      <c r="BRY182" s="138"/>
      <c r="BRZ182" s="138"/>
      <c r="BSA182" s="138"/>
      <c r="BSB182" s="138"/>
      <c r="BSC182" s="138"/>
      <c r="BSD182" s="138"/>
      <c r="BSE182" s="138"/>
      <c r="BSF182" s="138"/>
      <c r="BSG182" s="138"/>
      <c r="BSH182" s="138"/>
      <c r="BSI182" s="138"/>
      <c r="BSJ182" s="138"/>
      <c r="BSK182" s="138"/>
      <c r="BSL182" s="138"/>
      <c r="BSM182" s="138"/>
      <c r="BSN182" s="138"/>
      <c r="BSO182" s="138"/>
      <c r="BSP182" s="138"/>
      <c r="BSQ182" s="138"/>
      <c r="BSR182" s="138"/>
      <c r="BSS182" s="138"/>
      <c r="BST182" s="138"/>
      <c r="BSU182" s="138"/>
      <c r="BSV182" s="138"/>
      <c r="BSW182" s="138"/>
      <c r="BSX182" s="138"/>
      <c r="BSY182" s="138"/>
      <c r="BSZ182" s="138"/>
      <c r="BTA182" s="138"/>
      <c r="BTB182" s="138"/>
      <c r="BTC182" s="138"/>
      <c r="BTD182" s="138"/>
      <c r="BTE182" s="138"/>
      <c r="BTF182" s="138"/>
      <c r="BTG182" s="138"/>
      <c r="BTH182" s="138"/>
      <c r="BTI182" s="138"/>
      <c r="BTJ182" s="138"/>
      <c r="BTK182" s="138"/>
      <c r="BTL182" s="138"/>
      <c r="BTM182" s="138"/>
      <c r="BTN182" s="138"/>
      <c r="BTO182" s="138"/>
      <c r="BTP182" s="138"/>
      <c r="BTQ182" s="138"/>
      <c r="BTR182" s="138"/>
      <c r="BTS182" s="138"/>
      <c r="BTT182" s="138"/>
      <c r="BTU182" s="138"/>
      <c r="BTV182" s="138"/>
      <c r="BTW182" s="138"/>
      <c r="BTX182" s="138"/>
      <c r="BTY182" s="138"/>
      <c r="BTZ182" s="138"/>
      <c r="BUA182" s="138"/>
      <c r="BUB182" s="138"/>
      <c r="BUC182" s="138"/>
      <c r="BUD182" s="138"/>
      <c r="BUE182" s="138"/>
      <c r="BUF182" s="138"/>
      <c r="BUG182" s="138"/>
      <c r="BUH182" s="138"/>
      <c r="BUI182" s="138"/>
      <c r="BUJ182" s="138"/>
      <c r="BUK182" s="138"/>
      <c r="BUL182" s="138"/>
      <c r="BUM182" s="138"/>
      <c r="BUN182" s="138"/>
      <c r="BUO182" s="138"/>
      <c r="BUP182" s="138"/>
      <c r="BUQ182" s="138"/>
      <c r="BUR182" s="138"/>
      <c r="BUS182" s="138"/>
      <c r="BUT182" s="138"/>
      <c r="BUU182" s="138"/>
      <c r="BUV182" s="138"/>
      <c r="BUW182" s="138"/>
      <c r="BUX182" s="138"/>
      <c r="BUY182" s="138"/>
      <c r="BUZ182" s="138"/>
      <c r="BVA182" s="138"/>
      <c r="BVB182" s="138"/>
      <c r="BVC182" s="138"/>
      <c r="BVD182" s="138"/>
      <c r="BVE182" s="138"/>
      <c r="BVF182" s="138"/>
      <c r="BVG182" s="138"/>
      <c r="BVH182" s="138"/>
      <c r="BVI182" s="138"/>
      <c r="BVJ182" s="138"/>
      <c r="BVK182" s="138"/>
      <c r="BVL182" s="138"/>
      <c r="BVM182" s="138"/>
      <c r="BVN182" s="138"/>
      <c r="BVO182" s="138"/>
      <c r="BVP182" s="138"/>
      <c r="BVQ182" s="138"/>
      <c r="BVR182" s="138"/>
      <c r="BVS182" s="138"/>
      <c r="BVT182" s="138"/>
      <c r="BVU182" s="138"/>
      <c r="BVV182" s="138"/>
      <c r="BVW182" s="138"/>
      <c r="BVX182" s="138"/>
      <c r="BVY182" s="138"/>
      <c r="BVZ182" s="138"/>
      <c r="BWA182" s="138"/>
      <c r="BWB182" s="138"/>
      <c r="BWC182" s="138"/>
      <c r="BWD182" s="138"/>
      <c r="BWE182" s="138"/>
      <c r="BWF182" s="138"/>
      <c r="BWG182" s="138"/>
      <c r="BWH182" s="138"/>
      <c r="BWI182" s="138"/>
      <c r="BWJ182" s="138"/>
      <c r="BWK182" s="138"/>
      <c r="BWL182" s="138"/>
      <c r="BWM182" s="138"/>
      <c r="BWN182" s="138"/>
      <c r="BWO182" s="138"/>
      <c r="BWP182" s="138"/>
      <c r="BWQ182" s="138"/>
      <c r="BWR182" s="138"/>
      <c r="BWS182" s="138"/>
      <c r="BWT182" s="138"/>
      <c r="BWU182" s="138"/>
      <c r="BWV182" s="138"/>
      <c r="BWW182" s="138"/>
      <c r="BWX182" s="138"/>
      <c r="BWY182" s="138"/>
      <c r="BWZ182" s="138"/>
      <c r="BXA182" s="138"/>
      <c r="BXB182" s="138"/>
      <c r="BXC182" s="138"/>
      <c r="BXD182" s="138"/>
      <c r="BXE182" s="138"/>
      <c r="BXF182" s="138"/>
      <c r="BXG182" s="138"/>
      <c r="BXH182" s="138"/>
      <c r="BXI182" s="138"/>
      <c r="BXJ182" s="138"/>
      <c r="BXK182" s="138"/>
      <c r="BXL182" s="138"/>
      <c r="BXM182" s="138"/>
      <c r="BXN182" s="138"/>
      <c r="BXO182" s="138"/>
      <c r="BXP182" s="138"/>
      <c r="BXQ182" s="138"/>
      <c r="BXR182" s="138"/>
      <c r="BXS182" s="138"/>
      <c r="BXT182" s="138"/>
      <c r="BXU182" s="138"/>
      <c r="BXV182" s="138"/>
      <c r="BXW182" s="138"/>
      <c r="BXX182" s="138"/>
      <c r="BXY182" s="138"/>
      <c r="BXZ182" s="138"/>
      <c r="BYA182" s="138"/>
      <c r="BYB182" s="138"/>
      <c r="BYC182" s="138"/>
      <c r="BYD182" s="138"/>
      <c r="BYE182" s="138"/>
      <c r="BYF182" s="138"/>
      <c r="BYG182" s="138"/>
      <c r="BYH182" s="138"/>
      <c r="BYI182" s="138"/>
      <c r="BYJ182" s="138"/>
      <c r="BYK182" s="138"/>
      <c r="BYL182" s="138"/>
      <c r="BYM182" s="138"/>
      <c r="BYN182" s="138"/>
      <c r="BYO182" s="138"/>
      <c r="BYP182" s="138"/>
      <c r="BYQ182" s="138"/>
      <c r="BYR182" s="138"/>
      <c r="BYS182" s="138"/>
      <c r="BYT182" s="138"/>
      <c r="BYU182" s="138"/>
      <c r="BYV182" s="138"/>
      <c r="BYW182" s="138"/>
      <c r="BYX182" s="138"/>
      <c r="BYY182" s="138"/>
      <c r="BYZ182" s="138"/>
      <c r="BZA182" s="138"/>
      <c r="BZB182" s="138"/>
      <c r="BZC182" s="138"/>
      <c r="BZD182" s="138"/>
      <c r="BZE182" s="138"/>
      <c r="BZF182" s="138"/>
      <c r="BZG182" s="138"/>
      <c r="BZH182" s="138"/>
      <c r="BZI182" s="138"/>
      <c r="BZJ182" s="138"/>
      <c r="BZK182" s="138"/>
      <c r="BZL182" s="138"/>
      <c r="BZM182" s="138"/>
      <c r="BZN182" s="138"/>
      <c r="BZO182" s="138"/>
      <c r="BZP182" s="138"/>
      <c r="BZQ182" s="138"/>
      <c r="BZR182" s="138"/>
      <c r="BZS182" s="138"/>
      <c r="BZT182" s="138"/>
      <c r="BZU182" s="138"/>
      <c r="BZV182" s="138"/>
      <c r="BZW182" s="138"/>
      <c r="BZX182" s="138"/>
      <c r="BZY182" s="138"/>
      <c r="BZZ182" s="138"/>
      <c r="CAA182" s="138"/>
      <c r="CAB182" s="138"/>
      <c r="CAC182" s="138"/>
      <c r="CAD182" s="138"/>
      <c r="CAE182" s="138"/>
      <c r="CAF182" s="138"/>
      <c r="CAG182" s="138"/>
      <c r="CAH182" s="138"/>
      <c r="CAI182" s="138"/>
      <c r="CAJ182" s="138"/>
      <c r="CAK182" s="138"/>
      <c r="CAL182" s="138"/>
      <c r="CAM182" s="138"/>
      <c r="CAN182" s="138"/>
      <c r="CAO182" s="138"/>
      <c r="CAP182" s="138"/>
      <c r="CAQ182" s="138"/>
      <c r="CAR182" s="138"/>
      <c r="CAS182" s="138"/>
      <c r="CAT182" s="138"/>
      <c r="CAU182" s="138"/>
      <c r="CAV182" s="138"/>
      <c r="CAW182" s="138"/>
      <c r="CAX182" s="138"/>
      <c r="CAY182" s="138"/>
      <c r="CAZ182" s="138"/>
      <c r="CBA182" s="138"/>
      <c r="CBB182" s="138"/>
      <c r="CBC182" s="138"/>
      <c r="CBD182" s="138"/>
      <c r="CBE182" s="138"/>
      <c r="CBF182" s="138"/>
      <c r="CBG182" s="138"/>
      <c r="CBH182" s="138"/>
      <c r="CBI182" s="138"/>
      <c r="CBJ182" s="138"/>
      <c r="CBK182" s="138"/>
      <c r="CBL182" s="138"/>
      <c r="CBM182" s="138"/>
      <c r="CBN182" s="138"/>
      <c r="CBO182" s="138"/>
      <c r="CBP182" s="138"/>
      <c r="CBQ182" s="138"/>
      <c r="CBR182" s="138"/>
      <c r="CBS182" s="138"/>
      <c r="CBT182" s="138"/>
      <c r="CBU182" s="138"/>
      <c r="CBV182" s="138"/>
      <c r="CBW182" s="138"/>
      <c r="CBX182" s="138"/>
      <c r="CBY182" s="138"/>
      <c r="CBZ182" s="138"/>
      <c r="CCA182" s="138"/>
      <c r="CCB182" s="138"/>
      <c r="CCC182" s="138"/>
      <c r="CCD182" s="138"/>
      <c r="CCE182" s="138"/>
      <c r="CCF182" s="138"/>
      <c r="CCG182" s="138"/>
      <c r="CCH182" s="138"/>
      <c r="CCI182" s="138"/>
      <c r="CCJ182" s="138"/>
      <c r="CCK182" s="138"/>
      <c r="CCL182" s="138"/>
      <c r="CCM182" s="138"/>
      <c r="CCN182" s="138"/>
      <c r="CCO182" s="138"/>
      <c r="CCP182" s="138"/>
      <c r="CCQ182" s="138"/>
      <c r="CCR182" s="138"/>
      <c r="CCS182" s="138"/>
      <c r="CCT182" s="138"/>
      <c r="CCU182" s="138"/>
      <c r="CCV182" s="138"/>
      <c r="CCW182" s="138"/>
      <c r="CCX182" s="138"/>
      <c r="CCY182" s="138"/>
      <c r="CCZ182" s="138"/>
      <c r="CDA182" s="138"/>
      <c r="CDB182" s="138"/>
      <c r="CDC182" s="138"/>
      <c r="CDD182" s="138"/>
      <c r="CDE182" s="138"/>
      <c r="CDF182" s="138"/>
      <c r="CDG182" s="138"/>
      <c r="CDH182" s="138"/>
      <c r="CDI182" s="138"/>
      <c r="CDJ182" s="138"/>
      <c r="CDK182" s="138"/>
      <c r="CDL182" s="138"/>
      <c r="CDM182" s="138"/>
      <c r="CDN182" s="138"/>
      <c r="CDO182" s="138"/>
      <c r="CDP182" s="138"/>
      <c r="CDQ182" s="138"/>
      <c r="CDR182" s="138"/>
      <c r="CDS182" s="138"/>
      <c r="CDT182" s="138"/>
      <c r="CDU182" s="138"/>
      <c r="CDV182" s="138"/>
      <c r="CDW182" s="138"/>
      <c r="CDX182" s="138"/>
      <c r="CDY182" s="138"/>
      <c r="CDZ182" s="138"/>
      <c r="CEA182" s="138"/>
      <c r="CEB182" s="138"/>
      <c r="CEC182" s="138"/>
      <c r="CED182" s="138"/>
      <c r="CEE182" s="138"/>
      <c r="CEF182" s="138"/>
      <c r="CEG182" s="138"/>
      <c r="CEH182" s="138"/>
      <c r="CEI182" s="138"/>
      <c r="CEJ182" s="138"/>
      <c r="CEK182" s="138"/>
      <c r="CEL182" s="138"/>
      <c r="CEM182" s="138"/>
      <c r="CEN182" s="138"/>
      <c r="CEO182" s="138"/>
      <c r="CEP182" s="138"/>
      <c r="CEQ182" s="138"/>
      <c r="CER182" s="138"/>
      <c r="CES182" s="138"/>
      <c r="CET182" s="138"/>
      <c r="CEU182" s="138"/>
      <c r="CEV182" s="138"/>
      <c r="CEW182" s="138"/>
      <c r="CEX182" s="138"/>
      <c r="CEY182" s="138"/>
      <c r="CEZ182" s="138"/>
      <c r="CFA182" s="138"/>
      <c r="CFB182" s="138"/>
      <c r="CFC182" s="138"/>
      <c r="CFD182" s="138"/>
      <c r="CFE182" s="138"/>
      <c r="CFF182" s="138"/>
      <c r="CFG182" s="138"/>
      <c r="CFH182" s="138"/>
      <c r="CFI182" s="138"/>
      <c r="CFJ182" s="138"/>
      <c r="CFK182" s="138"/>
      <c r="CFL182" s="138"/>
      <c r="CFM182" s="138"/>
      <c r="CFN182" s="138"/>
      <c r="CFO182" s="138"/>
      <c r="CFP182" s="138"/>
      <c r="CFQ182" s="138"/>
      <c r="CFR182" s="138"/>
      <c r="CFS182" s="138"/>
      <c r="CFT182" s="138"/>
      <c r="CFU182" s="138"/>
      <c r="CFV182" s="138"/>
      <c r="CFW182" s="138"/>
      <c r="CFX182" s="138"/>
      <c r="CFY182" s="138"/>
      <c r="CFZ182" s="138"/>
      <c r="CGA182" s="138"/>
      <c r="CGB182" s="138"/>
      <c r="CGC182" s="138"/>
      <c r="CGD182" s="138"/>
      <c r="CGE182" s="138"/>
      <c r="CGF182" s="138"/>
      <c r="CGG182" s="138"/>
      <c r="CGH182" s="138"/>
      <c r="CGI182" s="138"/>
      <c r="CGJ182" s="138"/>
      <c r="CGK182" s="138"/>
      <c r="CGL182" s="138"/>
      <c r="CGM182" s="138"/>
      <c r="CGN182" s="138"/>
      <c r="CGO182" s="138"/>
      <c r="CGP182" s="138"/>
      <c r="CGQ182" s="138"/>
      <c r="CGR182" s="138"/>
      <c r="CGS182" s="138"/>
      <c r="CGT182" s="138"/>
      <c r="CGU182" s="138"/>
      <c r="CGV182" s="138"/>
      <c r="CGW182" s="138"/>
      <c r="CGX182" s="138"/>
      <c r="CGY182" s="138"/>
      <c r="CGZ182" s="138"/>
      <c r="CHA182" s="138"/>
      <c r="CHB182" s="138"/>
      <c r="CHC182" s="138"/>
      <c r="CHD182" s="138"/>
      <c r="CHE182" s="138"/>
      <c r="CHF182" s="138"/>
      <c r="CHG182" s="138"/>
      <c r="CHH182" s="138"/>
      <c r="CHI182" s="138"/>
      <c r="CHJ182" s="138"/>
      <c r="CHK182" s="138"/>
      <c r="CHL182" s="138"/>
      <c r="CHM182" s="138"/>
      <c r="CHN182" s="138"/>
      <c r="CHO182" s="138"/>
      <c r="CHP182" s="138"/>
      <c r="CHQ182" s="138"/>
      <c r="CHR182" s="138"/>
      <c r="CHS182" s="138"/>
      <c r="CHT182" s="138"/>
      <c r="CHU182" s="138"/>
      <c r="CHV182" s="138"/>
      <c r="CHW182" s="138"/>
      <c r="CHX182" s="138"/>
      <c r="CHY182" s="138"/>
      <c r="CHZ182" s="138"/>
      <c r="CIA182" s="138"/>
      <c r="CIB182" s="138"/>
      <c r="CIC182" s="138"/>
      <c r="CID182" s="138"/>
      <c r="CIE182" s="138"/>
      <c r="CIF182" s="138"/>
      <c r="CIG182" s="138"/>
      <c r="CIH182" s="138"/>
      <c r="CII182" s="138"/>
      <c r="CIJ182" s="138"/>
      <c r="CIK182" s="138"/>
      <c r="CIL182" s="138"/>
      <c r="CIM182" s="138"/>
      <c r="CIN182" s="138"/>
      <c r="CIO182" s="138"/>
      <c r="CIP182" s="138"/>
      <c r="CIQ182" s="138"/>
      <c r="CIR182" s="138"/>
      <c r="CIS182" s="138"/>
      <c r="CIT182" s="138"/>
      <c r="CIU182" s="138"/>
      <c r="CIV182" s="138"/>
      <c r="CIW182" s="138"/>
      <c r="CIX182" s="138"/>
      <c r="CIY182" s="138"/>
      <c r="CIZ182" s="138"/>
      <c r="CJA182" s="138"/>
      <c r="CJB182" s="138"/>
      <c r="CJC182" s="138"/>
      <c r="CJD182" s="138"/>
      <c r="CJE182" s="138"/>
      <c r="CJF182" s="138"/>
      <c r="CJG182" s="138"/>
      <c r="CJH182" s="138"/>
      <c r="CJI182" s="138"/>
      <c r="CJJ182" s="138"/>
      <c r="CJK182" s="138"/>
      <c r="CJL182" s="138"/>
      <c r="CJM182" s="138"/>
      <c r="CJN182" s="138"/>
      <c r="CJO182" s="138"/>
      <c r="CJP182" s="138"/>
      <c r="CJQ182" s="138"/>
      <c r="CJR182" s="138"/>
      <c r="CJS182" s="138"/>
      <c r="CJT182" s="138"/>
      <c r="CJU182" s="138"/>
      <c r="CJV182" s="138"/>
      <c r="CJW182" s="138"/>
      <c r="CJX182" s="138"/>
      <c r="CJY182" s="138"/>
      <c r="CJZ182" s="138"/>
      <c r="CKA182" s="138"/>
      <c r="CKB182" s="138"/>
      <c r="CKC182" s="138"/>
      <c r="CKD182" s="138"/>
      <c r="CKE182" s="138"/>
      <c r="CKF182" s="138"/>
      <c r="CKG182" s="138"/>
      <c r="CKH182" s="138"/>
      <c r="CKI182" s="138"/>
      <c r="CKJ182" s="138"/>
      <c r="CKK182" s="138"/>
      <c r="CKL182" s="138"/>
      <c r="CKM182" s="138"/>
      <c r="CKN182" s="138"/>
      <c r="CKO182" s="138"/>
      <c r="CKP182" s="138"/>
      <c r="CKQ182" s="138"/>
      <c r="CKR182" s="138"/>
      <c r="CKS182" s="138"/>
      <c r="CKT182" s="138"/>
      <c r="CKU182" s="138"/>
      <c r="CKV182" s="138"/>
      <c r="CKW182" s="138"/>
      <c r="CKX182" s="138"/>
      <c r="CKY182" s="138"/>
      <c r="CKZ182" s="138"/>
      <c r="CLA182" s="138"/>
      <c r="CLB182" s="138"/>
      <c r="CLC182" s="138"/>
      <c r="CLD182" s="138"/>
      <c r="CLE182" s="138"/>
      <c r="CLF182" s="138"/>
      <c r="CLG182" s="138"/>
      <c r="CLH182" s="138"/>
      <c r="CLI182" s="138"/>
      <c r="CLJ182" s="138"/>
      <c r="CLK182" s="138"/>
      <c r="CLL182" s="138"/>
      <c r="CLM182" s="138"/>
      <c r="CLN182" s="138"/>
      <c r="CLO182" s="138"/>
      <c r="CLP182" s="138"/>
      <c r="CLQ182" s="138"/>
      <c r="CLR182" s="138"/>
      <c r="CLS182" s="138"/>
      <c r="CLT182" s="138"/>
      <c r="CLU182" s="138"/>
      <c r="CLV182" s="138"/>
      <c r="CLW182" s="138"/>
      <c r="CLX182" s="138"/>
      <c r="CLY182" s="138"/>
      <c r="CLZ182" s="138"/>
      <c r="CMA182" s="138"/>
      <c r="CMB182" s="138"/>
      <c r="CMC182" s="138"/>
      <c r="CMD182" s="138"/>
      <c r="CME182" s="138"/>
      <c r="CMF182" s="138"/>
      <c r="CMG182" s="138"/>
      <c r="CMH182" s="138"/>
      <c r="CMI182" s="138"/>
      <c r="CMJ182" s="138"/>
      <c r="CMK182" s="138"/>
      <c r="CML182" s="138"/>
      <c r="CMM182" s="138"/>
      <c r="CMN182" s="138"/>
      <c r="CMO182" s="138"/>
      <c r="CMP182" s="138"/>
      <c r="CMQ182" s="138"/>
      <c r="CMR182" s="138"/>
      <c r="CMS182" s="138"/>
      <c r="CMT182" s="138"/>
      <c r="CMU182" s="138"/>
      <c r="CMV182" s="138"/>
      <c r="CMW182" s="138"/>
      <c r="CMX182" s="138"/>
      <c r="CMY182" s="138"/>
      <c r="CMZ182" s="138"/>
      <c r="CNA182" s="138"/>
      <c r="CNB182" s="138"/>
      <c r="CNC182" s="138"/>
      <c r="CND182" s="138"/>
      <c r="CNE182" s="138"/>
      <c r="CNF182" s="138"/>
      <c r="CNG182" s="138"/>
      <c r="CNH182" s="138"/>
      <c r="CNI182" s="138"/>
      <c r="CNJ182" s="138"/>
      <c r="CNK182" s="138"/>
      <c r="CNL182" s="138"/>
      <c r="CNM182" s="138"/>
      <c r="CNN182" s="138"/>
      <c r="CNO182" s="138"/>
      <c r="CNP182" s="138"/>
      <c r="CNQ182" s="138"/>
      <c r="CNR182" s="138"/>
      <c r="CNS182" s="138"/>
      <c r="CNT182" s="138"/>
      <c r="CNU182" s="138"/>
      <c r="CNV182" s="138"/>
      <c r="CNW182" s="138"/>
      <c r="CNX182" s="138"/>
      <c r="CNY182" s="138"/>
      <c r="CNZ182" s="138"/>
      <c r="COA182" s="138"/>
      <c r="COB182" s="138"/>
      <c r="COC182" s="138"/>
      <c r="COD182" s="138"/>
      <c r="COE182" s="138"/>
      <c r="COF182" s="138"/>
      <c r="COG182" s="138"/>
      <c r="COH182" s="138"/>
      <c r="COI182" s="138"/>
      <c r="COJ182" s="138"/>
      <c r="COK182" s="138"/>
      <c r="COL182" s="138"/>
      <c r="COM182" s="138"/>
      <c r="CON182" s="138"/>
      <c r="COO182" s="138"/>
      <c r="COP182" s="138"/>
      <c r="COQ182" s="138"/>
      <c r="COR182" s="138"/>
      <c r="COS182" s="138"/>
      <c r="COT182" s="138"/>
      <c r="COU182" s="138"/>
      <c r="COV182" s="138"/>
      <c r="COW182" s="138"/>
      <c r="COX182" s="138"/>
      <c r="COY182" s="138"/>
      <c r="COZ182" s="138"/>
      <c r="CPA182" s="138"/>
      <c r="CPB182" s="138"/>
      <c r="CPC182" s="138"/>
      <c r="CPD182" s="138"/>
      <c r="CPE182" s="138"/>
      <c r="CPF182" s="138"/>
      <c r="CPG182" s="138"/>
      <c r="CPH182" s="138"/>
      <c r="CPI182" s="138"/>
      <c r="CPJ182" s="138"/>
      <c r="CPK182" s="138"/>
      <c r="CPL182" s="138"/>
      <c r="CPM182" s="138"/>
      <c r="CPN182" s="138"/>
      <c r="CPO182" s="138"/>
      <c r="CPP182" s="138"/>
      <c r="CPQ182" s="138"/>
      <c r="CPR182" s="138"/>
      <c r="CPS182" s="138"/>
      <c r="CPT182" s="138"/>
      <c r="CPU182" s="138"/>
      <c r="CPV182" s="138"/>
      <c r="CPW182" s="138"/>
      <c r="CPX182" s="138"/>
      <c r="CPY182" s="138"/>
      <c r="CPZ182" s="138"/>
      <c r="CQA182" s="138"/>
      <c r="CQB182" s="138"/>
      <c r="CQC182" s="138"/>
      <c r="CQD182" s="138"/>
      <c r="CQE182" s="138"/>
      <c r="CQF182" s="138"/>
      <c r="CQG182" s="138"/>
      <c r="CQH182" s="138"/>
      <c r="CQI182" s="138"/>
      <c r="CQJ182" s="138"/>
      <c r="CQK182" s="138"/>
      <c r="CQL182" s="138"/>
      <c r="CQM182" s="138"/>
      <c r="CQN182" s="138"/>
      <c r="CQO182" s="138"/>
      <c r="CQP182" s="138"/>
      <c r="CQQ182" s="138"/>
      <c r="CQR182" s="138"/>
      <c r="CQS182" s="138"/>
      <c r="CQT182" s="138"/>
      <c r="CQU182" s="138"/>
      <c r="CQV182" s="138"/>
      <c r="CQW182" s="138"/>
      <c r="CQX182" s="138"/>
      <c r="CQY182" s="138"/>
      <c r="CQZ182" s="138"/>
      <c r="CRA182" s="138"/>
      <c r="CRB182" s="138"/>
      <c r="CRC182" s="138"/>
      <c r="CRD182" s="138"/>
      <c r="CRE182" s="138"/>
      <c r="CRF182" s="138"/>
      <c r="CRG182" s="138"/>
      <c r="CRH182" s="138"/>
      <c r="CRI182" s="138"/>
      <c r="CRJ182" s="138"/>
      <c r="CRK182" s="138"/>
      <c r="CRL182" s="138"/>
      <c r="CRM182" s="138"/>
      <c r="CRN182" s="138"/>
      <c r="CRO182" s="138"/>
      <c r="CRP182" s="138"/>
      <c r="CRQ182" s="138"/>
      <c r="CRR182" s="138"/>
      <c r="CRS182" s="138"/>
      <c r="CRT182" s="138"/>
      <c r="CRU182" s="138"/>
      <c r="CRV182" s="138"/>
      <c r="CRW182" s="138"/>
      <c r="CRX182" s="138"/>
      <c r="CRY182" s="138"/>
      <c r="CRZ182" s="138"/>
      <c r="CSA182" s="138"/>
      <c r="CSB182" s="138"/>
      <c r="CSC182" s="138"/>
      <c r="CSD182" s="138"/>
      <c r="CSE182" s="138"/>
      <c r="CSF182" s="138"/>
      <c r="CSG182" s="138"/>
      <c r="CSH182" s="138"/>
      <c r="CSI182" s="138"/>
      <c r="CSJ182" s="138"/>
      <c r="CSK182" s="138"/>
      <c r="CSL182" s="138"/>
      <c r="CSM182" s="138"/>
      <c r="CSN182" s="138"/>
      <c r="CSO182" s="138"/>
      <c r="CSP182" s="138"/>
      <c r="CSQ182" s="138"/>
      <c r="CSR182" s="138"/>
      <c r="CSS182" s="138"/>
      <c r="CST182" s="138"/>
      <c r="CSU182" s="138"/>
      <c r="CSV182" s="138"/>
      <c r="CSW182" s="138"/>
      <c r="CSX182" s="138"/>
      <c r="CSY182" s="138"/>
      <c r="CSZ182" s="138"/>
      <c r="CTA182" s="138"/>
      <c r="CTB182" s="138"/>
      <c r="CTC182" s="138"/>
      <c r="CTD182" s="138"/>
      <c r="CTE182" s="138"/>
      <c r="CTF182" s="138"/>
      <c r="CTG182" s="138"/>
      <c r="CTH182" s="138"/>
      <c r="CTI182" s="138"/>
      <c r="CTJ182" s="138"/>
      <c r="CTK182" s="138"/>
      <c r="CTL182" s="138"/>
      <c r="CTM182" s="138"/>
      <c r="CTN182" s="138"/>
      <c r="CTO182" s="138"/>
      <c r="CTP182" s="138"/>
      <c r="CTQ182" s="138"/>
      <c r="CTR182" s="138"/>
      <c r="CTS182" s="138"/>
      <c r="CTT182" s="138"/>
      <c r="CTU182" s="138"/>
      <c r="CTV182" s="138"/>
      <c r="CTW182" s="138"/>
      <c r="CTX182" s="138"/>
      <c r="CTY182" s="138"/>
      <c r="CTZ182" s="138"/>
      <c r="CUA182" s="138"/>
      <c r="CUB182" s="138"/>
      <c r="CUC182" s="138"/>
      <c r="CUD182" s="138"/>
      <c r="CUE182" s="138"/>
      <c r="CUF182" s="138"/>
      <c r="CUG182" s="138"/>
      <c r="CUH182" s="138"/>
      <c r="CUI182" s="138"/>
      <c r="CUJ182" s="138"/>
      <c r="CUK182" s="138"/>
      <c r="CUL182" s="138"/>
      <c r="CUM182" s="138"/>
      <c r="CUN182" s="138"/>
      <c r="CUO182" s="138"/>
      <c r="CUP182" s="138"/>
      <c r="CUQ182" s="138"/>
      <c r="CUR182" s="138"/>
      <c r="CUS182" s="138"/>
      <c r="CUT182" s="138"/>
      <c r="CUU182" s="138"/>
      <c r="CUV182" s="138"/>
      <c r="CUW182" s="138"/>
      <c r="CUX182" s="138"/>
      <c r="CUY182" s="138"/>
      <c r="CUZ182" s="138"/>
      <c r="CVA182" s="138"/>
      <c r="CVB182" s="138"/>
      <c r="CVC182" s="138"/>
      <c r="CVD182" s="138"/>
      <c r="CVE182" s="138"/>
      <c r="CVF182" s="138"/>
      <c r="CVG182" s="138"/>
      <c r="CVH182" s="138"/>
      <c r="CVI182" s="138"/>
      <c r="CVJ182" s="138"/>
      <c r="CVK182" s="138"/>
      <c r="CVL182" s="138"/>
      <c r="CVM182" s="138"/>
      <c r="CVN182" s="138"/>
      <c r="CVO182" s="138"/>
      <c r="CVP182" s="138"/>
      <c r="CVQ182" s="138"/>
      <c r="CVR182" s="138"/>
      <c r="CVS182" s="138"/>
      <c r="CVT182" s="138"/>
      <c r="CVU182" s="138"/>
      <c r="CVV182" s="138"/>
      <c r="CVW182" s="138"/>
      <c r="CVX182" s="138"/>
      <c r="CVY182" s="138"/>
      <c r="CVZ182" s="138"/>
      <c r="CWA182" s="138"/>
      <c r="CWB182" s="138"/>
      <c r="CWC182" s="138"/>
      <c r="CWD182" s="138"/>
      <c r="CWE182" s="138"/>
      <c r="CWF182" s="138"/>
      <c r="CWG182" s="138"/>
      <c r="CWH182" s="138"/>
      <c r="CWI182" s="138"/>
      <c r="CWJ182" s="138"/>
      <c r="CWK182" s="138"/>
      <c r="CWL182" s="138"/>
      <c r="CWM182" s="138"/>
      <c r="CWN182" s="138"/>
      <c r="CWO182" s="138"/>
      <c r="CWP182" s="138"/>
      <c r="CWQ182" s="138"/>
      <c r="CWR182" s="138"/>
      <c r="CWS182" s="138"/>
      <c r="CWT182" s="138"/>
      <c r="CWU182" s="138"/>
      <c r="CWV182" s="138"/>
      <c r="CWW182" s="138"/>
      <c r="CWX182" s="138"/>
      <c r="CWY182" s="138"/>
      <c r="CWZ182" s="138"/>
      <c r="CXA182" s="138"/>
      <c r="CXB182" s="138"/>
      <c r="CXC182" s="138"/>
      <c r="CXD182" s="138"/>
      <c r="CXE182" s="138"/>
      <c r="CXF182" s="138"/>
      <c r="CXG182" s="138"/>
      <c r="CXH182" s="138"/>
      <c r="CXI182" s="138"/>
      <c r="CXJ182" s="138"/>
      <c r="CXK182" s="138"/>
      <c r="CXL182" s="138"/>
      <c r="CXM182" s="138"/>
      <c r="CXN182" s="138"/>
      <c r="CXO182" s="138"/>
      <c r="CXP182" s="138"/>
      <c r="CXQ182" s="138"/>
      <c r="CXR182" s="138"/>
      <c r="CXS182" s="138"/>
      <c r="CXT182" s="138"/>
      <c r="CXU182" s="138"/>
      <c r="CXV182" s="138"/>
      <c r="CXW182" s="138"/>
      <c r="CXX182" s="138"/>
      <c r="CXY182" s="138"/>
      <c r="CXZ182" s="138"/>
      <c r="CYA182" s="138"/>
      <c r="CYB182" s="138"/>
      <c r="CYC182" s="138"/>
      <c r="CYD182" s="138"/>
      <c r="CYE182" s="138"/>
      <c r="CYF182" s="138"/>
      <c r="CYG182" s="138"/>
      <c r="CYH182" s="138"/>
      <c r="CYI182" s="138"/>
      <c r="CYJ182" s="138"/>
      <c r="CYK182" s="138"/>
      <c r="CYL182" s="138"/>
      <c r="CYM182" s="138"/>
      <c r="CYN182" s="138"/>
      <c r="CYO182" s="138"/>
      <c r="CYP182" s="138"/>
      <c r="CYQ182" s="138"/>
      <c r="CYR182" s="138"/>
      <c r="CYS182" s="138"/>
      <c r="CYT182" s="138"/>
      <c r="CYU182" s="138"/>
      <c r="CYV182" s="138"/>
      <c r="CYW182" s="138"/>
      <c r="CYX182" s="138"/>
      <c r="CYY182" s="138"/>
      <c r="CYZ182" s="138"/>
      <c r="CZA182" s="138"/>
      <c r="CZB182" s="138"/>
      <c r="CZC182" s="138"/>
      <c r="CZD182" s="138"/>
      <c r="CZE182" s="138"/>
      <c r="CZF182" s="138"/>
      <c r="CZG182" s="138"/>
      <c r="CZH182" s="138"/>
      <c r="CZI182" s="138"/>
      <c r="CZJ182" s="138"/>
      <c r="CZK182" s="138"/>
      <c r="CZL182" s="138"/>
      <c r="CZM182" s="138"/>
      <c r="CZN182" s="138"/>
      <c r="CZO182" s="138"/>
      <c r="CZP182" s="138"/>
      <c r="CZQ182" s="138"/>
      <c r="CZR182" s="138"/>
      <c r="CZS182" s="138"/>
      <c r="CZT182" s="138"/>
      <c r="CZU182" s="138"/>
      <c r="CZV182" s="138"/>
      <c r="CZW182" s="138"/>
      <c r="CZX182" s="138"/>
      <c r="CZY182" s="138"/>
      <c r="CZZ182" s="138"/>
      <c r="DAA182" s="138"/>
      <c r="DAB182" s="138"/>
      <c r="DAC182" s="138"/>
      <c r="DAD182" s="138"/>
      <c r="DAE182" s="138"/>
      <c r="DAF182" s="138"/>
      <c r="DAG182" s="138"/>
      <c r="DAH182" s="138"/>
      <c r="DAI182" s="138"/>
      <c r="DAJ182" s="138"/>
      <c r="DAK182" s="138"/>
      <c r="DAL182" s="138"/>
      <c r="DAM182" s="138"/>
      <c r="DAN182" s="138"/>
      <c r="DAO182" s="138"/>
      <c r="DAP182" s="138"/>
      <c r="DAQ182" s="138"/>
      <c r="DAR182" s="138"/>
      <c r="DAS182" s="138"/>
      <c r="DAT182" s="138"/>
      <c r="DAU182" s="138"/>
      <c r="DAV182" s="138"/>
      <c r="DAW182" s="138"/>
      <c r="DAX182" s="138"/>
      <c r="DAY182" s="138"/>
      <c r="DAZ182" s="138"/>
      <c r="DBA182" s="138"/>
      <c r="DBB182" s="138"/>
      <c r="DBC182" s="138"/>
      <c r="DBD182" s="138"/>
      <c r="DBE182" s="138"/>
      <c r="DBF182" s="138"/>
      <c r="DBG182" s="138"/>
      <c r="DBH182" s="138"/>
      <c r="DBI182" s="138"/>
      <c r="DBJ182" s="138"/>
      <c r="DBK182" s="138"/>
      <c r="DBL182" s="138"/>
      <c r="DBM182" s="138"/>
      <c r="DBN182" s="138"/>
      <c r="DBO182" s="138"/>
      <c r="DBP182" s="138"/>
      <c r="DBQ182" s="138"/>
      <c r="DBR182" s="138"/>
      <c r="DBS182" s="138"/>
      <c r="DBT182" s="138"/>
      <c r="DBU182" s="138"/>
      <c r="DBV182" s="138"/>
      <c r="DBW182" s="138"/>
      <c r="DBX182" s="138"/>
      <c r="DBY182" s="138"/>
      <c r="DBZ182" s="138"/>
      <c r="DCA182" s="138"/>
      <c r="DCB182" s="138"/>
      <c r="DCC182" s="138"/>
      <c r="DCD182" s="138"/>
      <c r="DCE182" s="138"/>
      <c r="DCF182" s="138"/>
      <c r="DCG182" s="138"/>
      <c r="DCH182" s="138"/>
      <c r="DCI182" s="138"/>
      <c r="DCJ182" s="138"/>
      <c r="DCK182" s="138"/>
      <c r="DCL182" s="138"/>
      <c r="DCM182" s="138"/>
      <c r="DCN182" s="138"/>
      <c r="DCO182" s="138"/>
      <c r="DCP182" s="138"/>
      <c r="DCQ182" s="138"/>
      <c r="DCR182" s="138"/>
      <c r="DCS182" s="138"/>
      <c r="DCT182" s="138"/>
      <c r="DCU182" s="138"/>
      <c r="DCV182" s="138"/>
      <c r="DCW182" s="138"/>
      <c r="DCX182" s="138"/>
      <c r="DCY182" s="138"/>
      <c r="DCZ182" s="138"/>
      <c r="DDA182" s="138"/>
      <c r="DDB182" s="138"/>
      <c r="DDC182" s="138"/>
      <c r="DDD182" s="138"/>
      <c r="DDE182" s="138"/>
      <c r="DDF182" s="138"/>
      <c r="DDG182" s="138"/>
      <c r="DDH182" s="138"/>
      <c r="DDI182" s="138"/>
      <c r="DDJ182" s="138"/>
      <c r="DDK182" s="138"/>
      <c r="DDL182" s="138"/>
      <c r="DDM182" s="138"/>
      <c r="DDN182" s="138"/>
      <c r="DDO182" s="138"/>
      <c r="DDP182" s="138"/>
      <c r="DDQ182" s="138"/>
      <c r="DDR182" s="138"/>
      <c r="DDS182" s="138"/>
      <c r="DDT182" s="138"/>
      <c r="DDU182" s="138"/>
      <c r="DDV182" s="138"/>
      <c r="DDW182" s="138"/>
      <c r="DDX182" s="138"/>
      <c r="DDY182" s="138"/>
      <c r="DDZ182" s="138"/>
      <c r="DEA182" s="138"/>
      <c r="DEB182" s="138"/>
      <c r="DEC182" s="138"/>
      <c r="DED182" s="138"/>
      <c r="DEE182" s="138"/>
      <c r="DEF182" s="138"/>
      <c r="DEG182" s="138"/>
      <c r="DEH182" s="138"/>
      <c r="DEI182" s="138"/>
      <c r="DEJ182" s="138"/>
      <c r="DEK182" s="138"/>
      <c r="DEL182" s="138"/>
      <c r="DEM182" s="138"/>
      <c r="DEN182" s="138"/>
      <c r="DEO182" s="138"/>
      <c r="DEP182" s="138"/>
      <c r="DEQ182" s="138"/>
      <c r="DER182" s="138"/>
      <c r="DES182" s="138"/>
      <c r="DET182" s="138"/>
      <c r="DEU182" s="138"/>
      <c r="DEV182" s="138"/>
      <c r="DEW182" s="138"/>
      <c r="DEX182" s="138"/>
      <c r="DEY182" s="138"/>
      <c r="DEZ182" s="138"/>
      <c r="DFA182" s="138"/>
      <c r="DFB182" s="138"/>
      <c r="DFC182" s="138"/>
      <c r="DFD182" s="138"/>
      <c r="DFE182" s="138"/>
      <c r="DFF182" s="138"/>
      <c r="DFG182" s="138"/>
      <c r="DFH182" s="138"/>
      <c r="DFI182" s="138"/>
      <c r="DFJ182" s="138"/>
      <c r="DFK182" s="138"/>
      <c r="DFL182" s="138"/>
      <c r="DFM182" s="138"/>
      <c r="DFN182" s="138"/>
      <c r="DFO182" s="138"/>
      <c r="DFP182" s="138"/>
      <c r="DFQ182" s="138"/>
      <c r="DFR182" s="138"/>
      <c r="DFS182" s="138"/>
      <c r="DFT182" s="138"/>
      <c r="DFU182" s="138"/>
      <c r="DFV182" s="138"/>
      <c r="DFW182" s="138"/>
      <c r="DFX182" s="138"/>
      <c r="DFY182" s="138"/>
      <c r="DFZ182" s="138"/>
      <c r="DGA182" s="138"/>
      <c r="DGB182" s="138"/>
      <c r="DGC182" s="138"/>
      <c r="DGD182" s="138"/>
      <c r="DGE182" s="138"/>
      <c r="DGF182" s="138"/>
      <c r="DGG182" s="138"/>
      <c r="DGH182" s="138"/>
      <c r="DGI182" s="138"/>
      <c r="DGJ182" s="138"/>
      <c r="DGK182" s="138"/>
      <c r="DGL182" s="138"/>
      <c r="DGM182" s="138"/>
      <c r="DGN182" s="138"/>
      <c r="DGO182" s="138"/>
      <c r="DGP182" s="138"/>
      <c r="DGQ182" s="138"/>
      <c r="DGR182" s="138"/>
      <c r="DGS182" s="138"/>
      <c r="DGT182" s="138"/>
      <c r="DGU182" s="138"/>
      <c r="DGV182" s="138"/>
      <c r="DGW182" s="138"/>
      <c r="DGX182" s="138"/>
      <c r="DGY182" s="138"/>
      <c r="DGZ182" s="138"/>
      <c r="DHA182" s="138"/>
      <c r="DHB182" s="138"/>
      <c r="DHC182" s="138"/>
      <c r="DHD182" s="138"/>
      <c r="DHE182" s="138"/>
      <c r="DHF182" s="138"/>
      <c r="DHG182" s="138"/>
      <c r="DHH182" s="138"/>
      <c r="DHI182" s="138"/>
      <c r="DHJ182" s="138"/>
      <c r="DHK182" s="138"/>
      <c r="DHL182" s="138"/>
      <c r="DHM182" s="138"/>
      <c r="DHN182" s="138"/>
      <c r="DHO182" s="138"/>
      <c r="DHP182" s="138"/>
      <c r="DHQ182" s="138"/>
      <c r="DHR182" s="138"/>
      <c r="DHS182" s="138"/>
      <c r="DHT182" s="138"/>
      <c r="DHU182" s="138"/>
      <c r="DHV182" s="138"/>
      <c r="DHW182" s="138"/>
      <c r="DHX182" s="138"/>
      <c r="DHY182" s="138"/>
      <c r="DHZ182" s="138"/>
      <c r="DIA182" s="138"/>
      <c r="DIB182" s="138"/>
      <c r="DIC182" s="138"/>
      <c r="DID182" s="138"/>
      <c r="DIE182" s="138"/>
      <c r="DIF182" s="138"/>
      <c r="DIG182" s="138"/>
      <c r="DIH182" s="138"/>
      <c r="DII182" s="138"/>
      <c r="DIJ182" s="138"/>
      <c r="DIK182" s="138"/>
      <c r="DIL182" s="138"/>
      <c r="DIM182" s="138"/>
      <c r="DIN182" s="138"/>
      <c r="DIO182" s="138"/>
      <c r="DIP182" s="138"/>
      <c r="DIQ182" s="138"/>
      <c r="DIR182" s="138"/>
      <c r="DIS182" s="138"/>
      <c r="DIT182" s="138"/>
      <c r="DIU182" s="138"/>
      <c r="DIV182" s="138"/>
      <c r="DIW182" s="138"/>
      <c r="DIX182" s="138"/>
      <c r="DIY182" s="138"/>
      <c r="DIZ182" s="138"/>
      <c r="DJA182" s="138"/>
      <c r="DJB182" s="138"/>
      <c r="DJC182" s="138"/>
      <c r="DJD182" s="138"/>
      <c r="DJE182" s="138"/>
      <c r="DJF182" s="138"/>
      <c r="DJG182" s="138"/>
      <c r="DJH182" s="138"/>
      <c r="DJI182" s="138"/>
      <c r="DJJ182" s="138"/>
      <c r="DJK182" s="138"/>
      <c r="DJL182" s="138"/>
      <c r="DJM182" s="138"/>
      <c r="DJN182" s="138"/>
      <c r="DJO182" s="138"/>
      <c r="DJP182" s="138"/>
      <c r="DJQ182" s="138"/>
      <c r="DJR182" s="138"/>
      <c r="DJS182" s="138"/>
      <c r="DJT182" s="138"/>
      <c r="DJU182" s="138"/>
      <c r="DJV182" s="138"/>
      <c r="DJW182" s="138"/>
      <c r="DJX182" s="138"/>
      <c r="DJY182" s="138"/>
      <c r="DJZ182" s="138"/>
      <c r="DKA182" s="138"/>
      <c r="DKB182" s="138"/>
      <c r="DKC182" s="138"/>
      <c r="DKD182" s="138"/>
      <c r="DKE182" s="138"/>
      <c r="DKF182" s="138"/>
      <c r="DKG182" s="138"/>
      <c r="DKH182" s="138"/>
      <c r="DKI182" s="138"/>
      <c r="DKJ182" s="138"/>
      <c r="DKK182" s="138"/>
      <c r="DKL182" s="138"/>
      <c r="DKM182" s="138"/>
      <c r="DKN182" s="138"/>
      <c r="DKO182" s="138"/>
      <c r="DKP182" s="138"/>
      <c r="DKQ182" s="138"/>
      <c r="DKR182" s="138"/>
      <c r="DKS182" s="138"/>
      <c r="DKT182" s="138"/>
      <c r="DKU182" s="138"/>
      <c r="DKV182" s="138"/>
      <c r="DKW182" s="138"/>
      <c r="DKX182" s="138"/>
      <c r="DKY182" s="138"/>
      <c r="DKZ182" s="138"/>
      <c r="DLA182" s="138"/>
      <c r="DLB182" s="138"/>
      <c r="DLC182" s="138"/>
      <c r="DLD182" s="138"/>
      <c r="DLE182" s="138"/>
      <c r="DLF182" s="138"/>
      <c r="DLG182" s="138"/>
      <c r="DLH182" s="138"/>
      <c r="DLI182" s="138"/>
      <c r="DLJ182" s="138"/>
      <c r="DLK182" s="138"/>
      <c r="DLL182" s="138"/>
      <c r="DLM182" s="138"/>
      <c r="DLN182" s="138"/>
      <c r="DLO182" s="138"/>
      <c r="DLP182" s="138"/>
      <c r="DLQ182" s="138"/>
      <c r="DLR182" s="138"/>
      <c r="DLS182" s="138"/>
      <c r="DLT182" s="138"/>
      <c r="DLU182" s="138"/>
      <c r="DLV182" s="138"/>
      <c r="DLW182" s="138"/>
      <c r="DLX182" s="138"/>
      <c r="DLY182" s="138"/>
      <c r="DLZ182" s="138"/>
      <c r="DMA182" s="138"/>
      <c r="DMB182" s="138"/>
      <c r="DMC182" s="138"/>
      <c r="DMD182" s="138"/>
      <c r="DME182" s="138"/>
      <c r="DMF182" s="138"/>
      <c r="DMG182" s="138"/>
      <c r="DMH182" s="138"/>
      <c r="DMI182" s="138"/>
      <c r="DMJ182" s="138"/>
      <c r="DMK182" s="138"/>
      <c r="DML182" s="138"/>
      <c r="DMM182" s="138"/>
      <c r="DMN182" s="138"/>
      <c r="DMO182" s="138"/>
      <c r="DMP182" s="138"/>
      <c r="DMQ182" s="138"/>
      <c r="DMR182" s="138"/>
      <c r="DMS182" s="138"/>
      <c r="DMT182" s="138"/>
      <c r="DMU182" s="138"/>
      <c r="DMV182" s="138"/>
      <c r="DMW182" s="138"/>
      <c r="DMX182" s="138"/>
      <c r="DMY182" s="138"/>
      <c r="DMZ182" s="138"/>
      <c r="DNA182" s="138"/>
      <c r="DNB182" s="138"/>
      <c r="DNC182" s="138"/>
      <c r="DND182" s="138"/>
      <c r="DNE182" s="138"/>
      <c r="DNF182" s="138"/>
      <c r="DNG182" s="138"/>
      <c r="DNH182" s="138"/>
      <c r="DNI182" s="138"/>
      <c r="DNJ182" s="138"/>
      <c r="DNK182" s="138"/>
      <c r="DNL182" s="138"/>
      <c r="DNM182" s="138"/>
      <c r="DNN182" s="138"/>
      <c r="DNO182" s="138"/>
      <c r="DNP182" s="138"/>
      <c r="DNQ182" s="138"/>
      <c r="DNR182" s="138"/>
      <c r="DNS182" s="138"/>
      <c r="DNT182" s="138"/>
      <c r="DNU182" s="138"/>
      <c r="DNV182" s="138"/>
      <c r="DNW182" s="138"/>
      <c r="DNX182" s="138"/>
      <c r="DNY182" s="138"/>
      <c r="DNZ182" s="138"/>
      <c r="DOA182" s="138"/>
      <c r="DOB182" s="138"/>
      <c r="DOC182" s="138"/>
      <c r="DOD182" s="138"/>
      <c r="DOE182" s="138"/>
      <c r="DOF182" s="138"/>
      <c r="DOG182" s="138"/>
      <c r="DOH182" s="138"/>
      <c r="DOI182" s="138"/>
      <c r="DOJ182" s="138"/>
      <c r="DOK182" s="138"/>
      <c r="DOL182" s="138"/>
      <c r="DOM182" s="138"/>
      <c r="DON182" s="138"/>
      <c r="DOO182" s="138"/>
      <c r="DOP182" s="138"/>
      <c r="DOQ182" s="138"/>
      <c r="DOR182" s="138"/>
      <c r="DOS182" s="138"/>
      <c r="DOT182" s="138"/>
      <c r="DOU182" s="138"/>
      <c r="DOV182" s="138"/>
      <c r="DOW182" s="138"/>
      <c r="DOX182" s="138"/>
      <c r="DOY182" s="138"/>
      <c r="DOZ182" s="138"/>
      <c r="DPA182" s="138"/>
      <c r="DPB182" s="138"/>
      <c r="DPC182" s="138"/>
      <c r="DPD182" s="138"/>
      <c r="DPE182" s="138"/>
      <c r="DPF182" s="138"/>
      <c r="DPG182" s="138"/>
      <c r="DPH182" s="138"/>
      <c r="DPI182" s="138"/>
      <c r="DPJ182" s="138"/>
      <c r="DPK182" s="138"/>
      <c r="DPL182" s="138"/>
      <c r="DPM182" s="138"/>
      <c r="DPN182" s="138"/>
      <c r="DPO182" s="138"/>
      <c r="DPP182" s="138"/>
      <c r="DPQ182" s="138"/>
      <c r="DPR182" s="138"/>
      <c r="DPS182" s="138"/>
      <c r="DPT182" s="138"/>
      <c r="DPU182" s="138"/>
      <c r="DPV182" s="138"/>
      <c r="DPW182" s="138"/>
      <c r="DPX182" s="138"/>
      <c r="DPY182" s="138"/>
      <c r="DPZ182" s="138"/>
      <c r="DQA182" s="138"/>
      <c r="DQB182" s="138"/>
      <c r="DQC182" s="138"/>
      <c r="DQD182" s="138"/>
      <c r="DQE182" s="138"/>
      <c r="DQF182" s="138"/>
      <c r="DQG182" s="138"/>
      <c r="DQH182" s="138"/>
      <c r="DQI182" s="138"/>
      <c r="DQJ182" s="138"/>
      <c r="DQK182" s="138"/>
      <c r="DQL182" s="138"/>
      <c r="DQM182" s="138"/>
      <c r="DQN182" s="138"/>
      <c r="DQO182" s="138"/>
      <c r="DQP182" s="138"/>
      <c r="DQQ182" s="138"/>
      <c r="DQR182" s="138"/>
      <c r="DQS182" s="138"/>
      <c r="DQT182" s="138"/>
      <c r="DQU182" s="138"/>
      <c r="DQV182" s="138"/>
      <c r="DQW182" s="138"/>
      <c r="DQX182" s="138"/>
      <c r="DQY182" s="138"/>
      <c r="DQZ182" s="138"/>
      <c r="DRA182" s="138"/>
      <c r="DRB182" s="138"/>
      <c r="DRC182" s="138"/>
      <c r="DRD182" s="138"/>
      <c r="DRE182" s="138"/>
      <c r="DRF182" s="138"/>
      <c r="DRG182" s="138"/>
      <c r="DRH182" s="138"/>
      <c r="DRI182" s="138"/>
      <c r="DRJ182" s="138"/>
      <c r="DRK182" s="138"/>
      <c r="DRL182" s="138"/>
      <c r="DRM182" s="138"/>
      <c r="DRN182" s="138"/>
      <c r="DRO182" s="138"/>
      <c r="DRP182" s="138"/>
      <c r="DRQ182" s="138"/>
      <c r="DRR182" s="138"/>
      <c r="DRS182" s="138"/>
      <c r="DRT182" s="138"/>
      <c r="DRU182" s="138"/>
      <c r="DRV182" s="138"/>
      <c r="DRW182" s="138"/>
      <c r="DRX182" s="138"/>
      <c r="DRY182" s="138"/>
      <c r="DRZ182" s="138"/>
      <c r="DSA182" s="138"/>
      <c r="DSB182" s="138"/>
      <c r="DSC182" s="138"/>
      <c r="DSD182" s="138"/>
      <c r="DSE182" s="138"/>
      <c r="DSF182" s="138"/>
      <c r="DSG182" s="138"/>
      <c r="DSH182" s="138"/>
      <c r="DSI182" s="138"/>
      <c r="DSJ182" s="138"/>
      <c r="DSK182" s="138"/>
      <c r="DSL182" s="138"/>
      <c r="DSM182" s="138"/>
      <c r="DSN182" s="138"/>
      <c r="DSO182" s="138"/>
      <c r="DSP182" s="138"/>
      <c r="DSQ182" s="138"/>
      <c r="DSR182" s="138"/>
      <c r="DSS182" s="138"/>
      <c r="DST182" s="138"/>
      <c r="DSU182" s="138"/>
      <c r="DSV182" s="138"/>
      <c r="DSW182" s="138"/>
      <c r="DSX182" s="138"/>
      <c r="DSY182" s="138"/>
      <c r="DSZ182" s="138"/>
      <c r="DTA182" s="138"/>
      <c r="DTB182" s="138"/>
      <c r="DTC182" s="138"/>
      <c r="DTD182" s="138"/>
      <c r="DTE182" s="138"/>
      <c r="DTF182" s="138"/>
      <c r="DTG182" s="138"/>
      <c r="DTH182" s="138"/>
      <c r="DTI182" s="138"/>
      <c r="DTJ182" s="138"/>
      <c r="DTK182" s="138"/>
      <c r="DTL182" s="138"/>
      <c r="DTM182" s="138"/>
      <c r="DTN182" s="138"/>
      <c r="DTO182" s="138"/>
      <c r="DTP182" s="138"/>
      <c r="DTQ182" s="138"/>
      <c r="DTR182" s="138"/>
      <c r="DTS182" s="138"/>
      <c r="DTT182" s="138"/>
      <c r="DTU182" s="138"/>
      <c r="DTV182" s="138"/>
      <c r="DTW182" s="138"/>
      <c r="DTX182" s="138"/>
      <c r="DTY182" s="138"/>
      <c r="DTZ182" s="138"/>
      <c r="DUA182" s="138"/>
      <c r="DUB182" s="138"/>
      <c r="DUC182" s="138"/>
      <c r="DUD182" s="138"/>
      <c r="DUE182" s="138"/>
      <c r="DUF182" s="138"/>
      <c r="DUG182" s="138"/>
      <c r="DUH182" s="138"/>
      <c r="DUI182" s="138"/>
      <c r="DUJ182" s="138"/>
      <c r="DUK182" s="138"/>
      <c r="DUL182" s="138"/>
      <c r="DUM182" s="138"/>
      <c r="DUN182" s="138"/>
      <c r="DUO182" s="138"/>
      <c r="DUP182" s="138"/>
      <c r="DUQ182" s="138"/>
      <c r="DUR182" s="138"/>
      <c r="DUS182" s="138"/>
      <c r="DUT182" s="138"/>
      <c r="DUU182" s="138"/>
      <c r="DUV182" s="138"/>
      <c r="DUW182" s="138"/>
      <c r="DUX182" s="138"/>
      <c r="DUY182" s="138"/>
      <c r="DUZ182" s="138"/>
      <c r="DVA182" s="138"/>
      <c r="DVB182" s="138"/>
      <c r="DVC182" s="138"/>
      <c r="DVD182" s="138"/>
      <c r="DVE182" s="138"/>
      <c r="DVF182" s="138"/>
      <c r="DVG182" s="138"/>
      <c r="DVH182" s="138"/>
      <c r="DVI182" s="138"/>
      <c r="DVJ182" s="138"/>
      <c r="DVK182" s="138"/>
      <c r="DVL182" s="138"/>
      <c r="DVM182" s="138"/>
      <c r="DVN182" s="138"/>
      <c r="DVO182" s="138"/>
      <c r="DVP182" s="138"/>
      <c r="DVQ182" s="138"/>
      <c r="DVR182" s="138"/>
      <c r="DVS182" s="138"/>
      <c r="DVT182" s="138"/>
      <c r="DVU182" s="138"/>
      <c r="DVV182" s="138"/>
      <c r="DVW182" s="138"/>
      <c r="DVX182" s="138"/>
      <c r="DVY182" s="138"/>
      <c r="DVZ182" s="138"/>
      <c r="DWA182" s="138"/>
      <c r="DWB182" s="138"/>
      <c r="DWC182" s="138"/>
      <c r="DWD182" s="138"/>
      <c r="DWE182" s="138"/>
      <c r="DWF182" s="138"/>
      <c r="DWG182" s="138"/>
      <c r="DWH182" s="138"/>
      <c r="DWI182" s="138"/>
      <c r="DWJ182" s="138"/>
      <c r="DWK182" s="138"/>
      <c r="DWL182" s="138"/>
      <c r="DWM182" s="138"/>
      <c r="DWN182" s="138"/>
      <c r="DWO182" s="138"/>
      <c r="DWP182" s="138"/>
      <c r="DWQ182" s="138"/>
      <c r="DWR182" s="138"/>
      <c r="DWS182" s="138"/>
      <c r="DWT182" s="138"/>
      <c r="DWU182" s="138"/>
      <c r="DWV182" s="138"/>
      <c r="DWW182" s="138"/>
      <c r="DWX182" s="138"/>
      <c r="DWY182" s="138"/>
      <c r="DWZ182" s="138"/>
      <c r="DXA182" s="138"/>
      <c r="DXB182" s="138"/>
      <c r="DXC182" s="138"/>
      <c r="DXD182" s="138"/>
      <c r="DXE182" s="138"/>
      <c r="DXF182" s="138"/>
      <c r="DXG182" s="138"/>
      <c r="DXH182" s="138"/>
      <c r="DXI182" s="138"/>
      <c r="DXJ182" s="138"/>
      <c r="DXK182" s="138"/>
      <c r="DXL182" s="138"/>
      <c r="DXM182" s="138"/>
      <c r="DXN182" s="138"/>
      <c r="DXO182" s="138"/>
      <c r="DXP182" s="138"/>
      <c r="DXQ182" s="138"/>
      <c r="DXR182" s="138"/>
      <c r="DXS182" s="138"/>
      <c r="DXT182" s="138"/>
      <c r="DXU182" s="138"/>
      <c r="DXV182" s="138"/>
      <c r="DXW182" s="138"/>
      <c r="DXX182" s="138"/>
      <c r="DXY182" s="138"/>
      <c r="DXZ182" s="138"/>
      <c r="DYA182" s="138"/>
      <c r="DYB182" s="138"/>
      <c r="DYC182" s="138"/>
      <c r="DYD182" s="138"/>
      <c r="DYE182" s="138"/>
      <c r="DYF182" s="138"/>
      <c r="DYG182" s="138"/>
      <c r="DYH182" s="138"/>
      <c r="DYI182" s="138"/>
      <c r="DYJ182" s="138"/>
      <c r="DYK182" s="138"/>
      <c r="DYL182" s="138"/>
      <c r="DYM182" s="138"/>
      <c r="DYN182" s="138"/>
      <c r="DYO182" s="138"/>
      <c r="DYP182" s="138"/>
      <c r="DYQ182" s="138"/>
      <c r="DYR182" s="138"/>
      <c r="DYS182" s="138"/>
      <c r="DYT182" s="138"/>
      <c r="DYU182" s="138"/>
      <c r="DYV182" s="138"/>
      <c r="DYW182" s="138"/>
      <c r="DYX182" s="138"/>
      <c r="DYY182" s="138"/>
      <c r="DYZ182" s="138"/>
      <c r="DZA182" s="138"/>
      <c r="DZB182" s="138"/>
      <c r="DZC182" s="138"/>
      <c r="DZD182" s="138"/>
      <c r="DZE182" s="138"/>
      <c r="DZF182" s="138"/>
      <c r="DZG182" s="138"/>
      <c r="DZH182" s="138"/>
      <c r="DZI182" s="138"/>
      <c r="DZJ182" s="138"/>
      <c r="DZK182" s="138"/>
      <c r="DZL182" s="138"/>
      <c r="DZM182" s="138"/>
      <c r="DZN182" s="138"/>
      <c r="DZO182" s="138"/>
      <c r="DZP182" s="138"/>
      <c r="DZQ182" s="138"/>
      <c r="DZR182" s="138"/>
      <c r="DZS182" s="138"/>
      <c r="DZT182" s="138"/>
      <c r="DZU182" s="138"/>
      <c r="DZV182" s="138"/>
      <c r="DZW182" s="138"/>
      <c r="DZX182" s="138"/>
      <c r="DZY182" s="138"/>
      <c r="DZZ182" s="138"/>
      <c r="EAA182" s="138"/>
      <c r="EAB182" s="138"/>
      <c r="EAC182" s="138"/>
      <c r="EAD182" s="138"/>
      <c r="EAE182" s="138"/>
      <c r="EAF182" s="138"/>
      <c r="EAG182" s="138"/>
      <c r="EAH182" s="138"/>
      <c r="EAI182" s="138"/>
      <c r="EAJ182" s="138"/>
      <c r="EAK182" s="138"/>
      <c r="EAL182" s="138"/>
      <c r="EAM182" s="138"/>
      <c r="EAN182" s="138"/>
      <c r="EAO182" s="138"/>
      <c r="EAP182" s="138"/>
      <c r="EAQ182" s="138"/>
      <c r="EAR182" s="138"/>
      <c r="EAS182" s="138"/>
      <c r="EAT182" s="138"/>
      <c r="EAU182" s="138"/>
      <c r="EAV182" s="138"/>
      <c r="EAW182" s="138"/>
      <c r="EAX182" s="138"/>
      <c r="EAY182" s="138"/>
      <c r="EAZ182" s="138"/>
      <c r="EBA182" s="138"/>
      <c r="EBB182" s="138"/>
      <c r="EBC182" s="138"/>
      <c r="EBD182" s="138"/>
      <c r="EBE182" s="138"/>
      <c r="EBF182" s="138"/>
      <c r="EBG182" s="138"/>
      <c r="EBH182" s="138"/>
      <c r="EBI182" s="138"/>
      <c r="EBJ182" s="138"/>
      <c r="EBK182" s="138"/>
      <c r="EBL182" s="138"/>
      <c r="EBM182" s="138"/>
      <c r="EBN182" s="138"/>
      <c r="EBO182" s="138"/>
      <c r="EBP182" s="138"/>
      <c r="EBQ182" s="138"/>
      <c r="EBR182" s="138"/>
      <c r="EBS182" s="138"/>
      <c r="EBT182" s="138"/>
      <c r="EBU182" s="138"/>
      <c r="EBV182" s="138"/>
      <c r="EBW182" s="138"/>
      <c r="EBX182" s="138"/>
      <c r="EBY182" s="138"/>
      <c r="EBZ182" s="138"/>
      <c r="ECA182" s="138"/>
      <c r="ECB182" s="138"/>
      <c r="ECC182" s="138"/>
      <c r="ECD182" s="138"/>
      <c r="ECE182" s="138"/>
      <c r="ECF182" s="138"/>
      <c r="ECG182" s="138"/>
      <c r="ECH182" s="138"/>
      <c r="ECI182" s="138"/>
      <c r="ECJ182" s="138"/>
      <c r="ECK182" s="138"/>
      <c r="ECL182" s="138"/>
      <c r="ECM182" s="138"/>
      <c r="ECN182" s="138"/>
      <c r="ECO182" s="138"/>
      <c r="ECP182" s="138"/>
      <c r="ECQ182" s="138"/>
      <c r="ECR182" s="138"/>
      <c r="ECS182" s="138"/>
      <c r="ECT182" s="138"/>
      <c r="ECU182" s="138"/>
      <c r="ECV182" s="138"/>
      <c r="ECW182" s="138"/>
      <c r="ECX182" s="138"/>
      <c r="ECY182" s="138"/>
      <c r="ECZ182" s="138"/>
      <c r="EDA182" s="138"/>
      <c r="EDB182" s="138"/>
      <c r="EDC182" s="138"/>
      <c r="EDD182" s="138"/>
      <c r="EDE182" s="138"/>
      <c r="EDF182" s="138"/>
      <c r="EDG182" s="138"/>
      <c r="EDH182" s="138"/>
      <c r="EDI182" s="138"/>
      <c r="EDJ182" s="138"/>
      <c r="EDK182" s="138"/>
      <c r="EDL182" s="138"/>
      <c r="EDM182" s="138"/>
      <c r="EDN182" s="138"/>
      <c r="EDO182" s="138"/>
      <c r="EDP182" s="138"/>
      <c r="EDQ182" s="138"/>
      <c r="EDR182" s="138"/>
      <c r="EDS182" s="138"/>
      <c r="EDT182" s="138"/>
      <c r="EDU182" s="138"/>
      <c r="EDV182" s="138"/>
      <c r="EDW182" s="138"/>
      <c r="EDX182" s="138"/>
      <c r="EDY182" s="138"/>
      <c r="EDZ182" s="138"/>
      <c r="EEA182" s="138"/>
      <c r="EEB182" s="138"/>
      <c r="EEC182" s="138"/>
      <c r="EED182" s="138"/>
      <c r="EEE182" s="138"/>
      <c r="EEF182" s="138"/>
      <c r="EEG182" s="138"/>
      <c r="EEH182" s="138"/>
      <c r="EEI182" s="138"/>
      <c r="EEJ182" s="138"/>
      <c r="EEK182" s="138"/>
      <c r="EEL182" s="138"/>
      <c r="EEM182" s="138"/>
      <c r="EEN182" s="138"/>
      <c r="EEO182" s="138"/>
      <c r="EEP182" s="138"/>
      <c r="EEQ182" s="138"/>
      <c r="EER182" s="138"/>
      <c r="EES182" s="138"/>
      <c r="EET182" s="138"/>
      <c r="EEU182" s="138"/>
      <c r="EEV182" s="138"/>
      <c r="EEW182" s="138"/>
      <c r="EEX182" s="138"/>
      <c r="EEY182" s="138"/>
      <c r="EEZ182" s="138"/>
      <c r="EFA182" s="138"/>
      <c r="EFB182" s="138"/>
      <c r="EFC182" s="138"/>
      <c r="EFD182" s="138"/>
      <c r="EFE182" s="138"/>
      <c r="EFF182" s="138"/>
      <c r="EFG182" s="138"/>
      <c r="EFH182" s="138"/>
      <c r="EFI182" s="138"/>
      <c r="EFJ182" s="138"/>
      <c r="EFK182" s="138"/>
      <c r="EFL182" s="138"/>
      <c r="EFM182" s="138"/>
      <c r="EFN182" s="138"/>
      <c r="EFO182" s="138"/>
      <c r="EFP182" s="138"/>
      <c r="EFQ182" s="138"/>
      <c r="EFR182" s="138"/>
      <c r="EFS182" s="138"/>
      <c r="EFT182" s="138"/>
      <c r="EFU182" s="138"/>
      <c r="EFV182" s="138"/>
      <c r="EFW182" s="138"/>
      <c r="EFX182" s="138"/>
      <c r="EFY182" s="138"/>
      <c r="EFZ182" s="138"/>
      <c r="EGA182" s="138"/>
      <c r="EGB182" s="138"/>
      <c r="EGC182" s="138"/>
      <c r="EGD182" s="138"/>
      <c r="EGE182" s="138"/>
      <c r="EGF182" s="138"/>
      <c r="EGG182" s="138"/>
      <c r="EGH182" s="138"/>
      <c r="EGI182" s="138"/>
      <c r="EGJ182" s="138"/>
      <c r="EGK182" s="138"/>
      <c r="EGL182" s="138"/>
      <c r="EGM182" s="138"/>
      <c r="EGN182" s="138"/>
      <c r="EGO182" s="138"/>
      <c r="EGP182" s="138"/>
      <c r="EGQ182" s="138"/>
      <c r="EGR182" s="138"/>
      <c r="EGS182" s="138"/>
      <c r="EGT182" s="138"/>
      <c r="EGU182" s="138"/>
      <c r="EGV182" s="138"/>
      <c r="EGW182" s="138"/>
      <c r="EGX182" s="138"/>
      <c r="EGY182" s="138"/>
      <c r="EGZ182" s="138"/>
      <c r="EHA182" s="138"/>
      <c r="EHB182" s="138"/>
      <c r="EHC182" s="138"/>
      <c r="EHD182" s="138"/>
      <c r="EHE182" s="138"/>
      <c r="EHF182" s="138"/>
      <c r="EHG182" s="138"/>
      <c r="EHH182" s="138"/>
      <c r="EHI182" s="138"/>
      <c r="EHJ182" s="138"/>
      <c r="EHK182" s="138"/>
      <c r="EHL182" s="138"/>
      <c r="EHM182" s="138"/>
      <c r="EHN182" s="138"/>
      <c r="EHO182" s="138"/>
      <c r="EHP182" s="138"/>
      <c r="EHQ182" s="138"/>
      <c r="EHR182" s="138"/>
      <c r="EHS182" s="138"/>
      <c r="EHT182" s="138"/>
      <c r="EHU182" s="138"/>
      <c r="EHV182" s="138"/>
      <c r="EHW182" s="138"/>
      <c r="EHX182" s="138"/>
      <c r="EHY182" s="138"/>
      <c r="EHZ182" s="138"/>
      <c r="EIA182" s="138"/>
      <c r="EIB182" s="138"/>
      <c r="EIC182" s="138"/>
      <c r="EID182" s="138"/>
      <c r="EIE182" s="138"/>
      <c r="EIF182" s="138"/>
      <c r="EIG182" s="138"/>
      <c r="EIH182" s="138"/>
      <c r="EII182" s="138"/>
      <c r="EIJ182" s="138"/>
      <c r="EIK182" s="138"/>
      <c r="EIL182" s="138"/>
      <c r="EIM182" s="138"/>
      <c r="EIN182" s="138"/>
      <c r="EIO182" s="138"/>
      <c r="EIP182" s="138"/>
      <c r="EIQ182" s="138"/>
      <c r="EIR182" s="138"/>
      <c r="EIS182" s="138"/>
      <c r="EIT182" s="138"/>
      <c r="EIU182" s="138"/>
      <c r="EIV182" s="138"/>
      <c r="EIW182" s="138"/>
      <c r="EIX182" s="138"/>
      <c r="EIY182" s="138"/>
      <c r="EIZ182" s="138"/>
      <c r="EJA182" s="138"/>
      <c r="EJB182" s="138"/>
      <c r="EJC182" s="138"/>
      <c r="EJD182" s="138"/>
      <c r="EJE182" s="138"/>
      <c r="EJF182" s="138"/>
      <c r="EJG182" s="138"/>
      <c r="EJH182" s="138"/>
      <c r="EJI182" s="138"/>
      <c r="EJJ182" s="138"/>
      <c r="EJK182" s="138"/>
      <c r="EJL182" s="138"/>
      <c r="EJM182" s="138"/>
      <c r="EJN182" s="138"/>
      <c r="EJO182" s="138"/>
      <c r="EJP182" s="138"/>
      <c r="EJQ182" s="138"/>
      <c r="EJR182" s="138"/>
      <c r="EJS182" s="138"/>
      <c r="EJT182" s="138"/>
      <c r="EJU182" s="138"/>
      <c r="EJV182" s="138"/>
      <c r="EJW182" s="138"/>
      <c r="EJX182" s="138"/>
      <c r="EJY182" s="138"/>
      <c r="EJZ182" s="138"/>
      <c r="EKA182" s="138"/>
      <c r="EKB182" s="138"/>
      <c r="EKC182" s="138"/>
      <c r="EKD182" s="138"/>
      <c r="EKE182" s="138"/>
      <c r="EKF182" s="138"/>
      <c r="EKG182" s="138"/>
      <c r="EKH182" s="138"/>
      <c r="EKI182" s="138"/>
      <c r="EKJ182" s="138"/>
      <c r="EKK182" s="138"/>
      <c r="EKL182" s="138"/>
      <c r="EKM182" s="138"/>
      <c r="EKN182" s="138"/>
      <c r="EKO182" s="138"/>
      <c r="EKP182" s="138"/>
      <c r="EKQ182" s="138"/>
      <c r="EKR182" s="138"/>
      <c r="EKS182" s="138"/>
      <c r="EKT182" s="138"/>
      <c r="EKU182" s="138"/>
      <c r="EKV182" s="138"/>
      <c r="EKW182" s="138"/>
      <c r="EKX182" s="138"/>
      <c r="EKY182" s="138"/>
      <c r="EKZ182" s="138"/>
      <c r="ELA182" s="138"/>
      <c r="ELB182" s="138"/>
      <c r="ELC182" s="138"/>
      <c r="ELD182" s="138"/>
      <c r="ELE182" s="138"/>
      <c r="ELF182" s="138"/>
      <c r="ELG182" s="138"/>
      <c r="ELH182" s="138"/>
      <c r="ELI182" s="138"/>
      <c r="ELJ182" s="138"/>
      <c r="ELK182" s="138"/>
      <c r="ELL182" s="138"/>
      <c r="ELM182" s="138"/>
      <c r="ELN182" s="138"/>
      <c r="ELO182" s="138"/>
      <c r="ELP182" s="138"/>
      <c r="ELQ182" s="138"/>
      <c r="ELR182" s="138"/>
      <c r="ELS182" s="138"/>
      <c r="ELT182" s="138"/>
      <c r="ELU182" s="138"/>
      <c r="ELV182" s="138"/>
      <c r="ELW182" s="138"/>
      <c r="ELX182" s="138"/>
      <c r="ELY182" s="138"/>
      <c r="ELZ182" s="138"/>
      <c r="EMA182" s="138"/>
      <c r="EMB182" s="138"/>
      <c r="EMC182" s="138"/>
      <c r="EMD182" s="138"/>
      <c r="EME182" s="138"/>
      <c r="EMF182" s="138"/>
      <c r="EMG182" s="138"/>
      <c r="EMH182" s="138"/>
      <c r="EMI182" s="138"/>
      <c r="EMJ182" s="138"/>
      <c r="EMK182" s="138"/>
      <c r="EML182" s="138"/>
      <c r="EMM182" s="138"/>
      <c r="EMN182" s="138"/>
      <c r="EMO182" s="138"/>
      <c r="EMP182" s="138"/>
      <c r="EMQ182" s="138"/>
      <c r="EMR182" s="138"/>
      <c r="EMS182" s="138"/>
      <c r="EMT182" s="138"/>
      <c r="EMU182" s="138"/>
      <c r="EMV182" s="138"/>
      <c r="EMW182" s="138"/>
      <c r="EMX182" s="138"/>
      <c r="EMY182" s="138"/>
      <c r="EMZ182" s="138"/>
      <c r="ENA182" s="138"/>
      <c r="ENB182" s="138"/>
      <c r="ENC182" s="138"/>
      <c r="END182" s="138"/>
      <c r="ENE182" s="138"/>
      <c r="ENF182" s="138"/>
      <c r="ENG182" s="138"/>
      <c r="ENH182" s="138"/>
      <c r="ENI182" s="138"/>
      <c r="ENJ182" s="138"/>
      <c r="ENK182" s="138"/>
      <c r="ENL182" s="138"/>
      <c r="ENM182" s="138"/>
      <c r="ENN182" s="138"/>
      <c r="ENO182" s="138"/>
      <c r="ENP182" s="138"/>
      <c r="ENQ182" s="138"/>
      <c r="ENR182" s="138"/>
      <c r="ENS182" s="138"/>
      <c r="ENT182" s="138"/>
      <c r="ENU182" s="138"/>
      <c r="ENV182" s="138"/>
      <c r="ENW182" s="138"/>
      <c r="ENX182" s="138"/>
      <c r="ENY182" s="138"/>
      <c r="ENZ182" s="138"/>
      <c r="EOA182" s="138"/>
      <c r="EOB182" s="138"/>
      <c r="EOC182" s="138"/>
      <c r="EOD182" s="138"/>
      <c r="EOE182" s="138"/>
      <c r="EOF182" s="138"/>
      <c r="EOG182" s="138"/>
      <c r="EOH182" s="138"/>
      <c r="EOI182" s="138"/>
      <c r="EOJ182" s="138"/>
      <c r="EOK182" s="138"/>
      <c r="EOL182" s="138"/>
      <c r="EOM182" s="138"/>
      <c r="EON182" s="138"/>
      <c r="EOO182" s="138"/>
      <c r="EOP182" s="138"/>
      <c r="EOQ182" s="138"/>
      <c r="EOR182" s="138"/>
      <c r="EOS182" s="138"/>
      <c r="EOT182" s="138"/>
      <c r="EOU182" s="138"/>
      <c r="EOV182" s="138"/>
      <c r="EOW182" s="138"/>
      <c r="EOX182" s="138"/>
      <c r="EOY182" s="138"/>
      <c r="EOZ182" s="138"/>
      <c r="EPA182" s="138"/>
      <c r="EPB182" s="138"/>
      <c r="EPC182" s="138"/>
      <c r="EPD182" s="138"/>
      <c r="EPE182" s="138"/>
      <c r="EPF182" s="138"/>
      <c r="EPG182" s="138"/>
      <c r="EPH182" s="138"/>
      <c r="EPI182" s="138"/>
      <c r="EPJ182" s="138"/>
      <c r="EPK182" s="138"/>
      <c r="EPL182" s="138"/>
      <c r="EPM182" s="138"/>
      <c r="EPN182" s="138"/>
      <c r="EPO182" s="138"/>
      <c r="EPP182" s="138"/>
      <c r="EPQ182" s="138"/>
      <c r="EPR182" s="138"/>
      <c r="EPS182" s="138"/>
      <c r="EPT182" s="138"/>
      <c r="EPU182" s="138"/>
      <c r="EPV182" s="138"/>
      <c r="EPW182" s="138"/>
      <c r="EPX182" s="138"/>
      <c r="EPY182" s="138"/>
      <c r="EPZ182" s="138"/>
      <c r="EQA182" s="138"/>
      <c r="EQB182" s="138"/>
      <c r="EQC182" s="138"/>
      <c r="EQD182" s="138"/>
      <c r="EQE182" s="138"/>
      <c r="EQF182" s="138"/>
      <c r="EQG182" s="138"/>
      <c r="EQH182" s="138"/>
      <c r="EQI182" s="138"/>
      <c r="EQJ182" s="138"/>
      <c r="EQK182" s="138"/>
      <c r="EQL182" s="138"/>
      <c r="EQM182" s="138"/>
      <c r="EQN182" s="138"/>
      <c r="EQO182" s="138"/>
      <c r="EQP182" s="138"/>
      <c r="EQQ182" s="138"/>
      <c r="EQR182" s="138"/>
      <c r="EQS182" s="138"/>
      <c r="EQT182" s="138"/>
      <c r="EQU182" s="138"/>
      <c r="EQV182" s="138"/>
      <c r="EQW182" s="138"/>
      <c r="EQX182" s="138"/>
      <c r="EQY182" s="138"/>
      <c r="EQZ182" s="138"/>
      <c r="ERA182" s="138"/>
      <c r="ERB182" s="138"/>
      <c r="ERC182" s="138"/>
      <c r="ERD182" s="138"/>
      <c r="ERE182" s="138"/>
      <c r="ERF182" s="138"/>
      <c r="ERG182" s="138"/>
      <c r="ERH182" s="138"/>
      <c r="ERI182" s="138"/>
      <c r="ERJ182" s="138"/>
      <c r="ERK182" s="138"/>
      <c r="ERL182" s="138"/>
      <c r="ERM182" s="138"/>
      <c r="ERN182" s="138"/>
      <c r="ERO182" s="138"/>
      <c r="ERP182" s="138"/>
      <c r="ERQ182" s="138"/>
      <c r="ERR182" s="138"/>
      <c r="ERS182" s="138"/>
      <c r="ERT182" s="138"/>
      <c r="ERU182" s="138"/>
      <c r="ERV182" s="138"/>
      <c r="ERW182" s="138"/>
      <c r="ERX182" s="138"/>
      <c r="ERY182" s="138"/>
      <c r="ERZ182" s="138"/>
      <c r="ESA182" s="138"/>
      <c r="ESB182" s="138"/>
      <c r="ESC182" s="138"/>
      <c r="ESD182" s="138"/>
      <c r="ESE182" s="138"/>
      <c r="ESF182" s="138"/>
      <c r="ESG182" s="138"/>
      <c r="ESH182" s="138"/>
      <c r="ESI182" s="138"/>
      <c r="ESJ182" s="138"/>
      <c r="ESK182" s="138"/>
      <c r="ESL182" s="138"/>
      <c r="ESM182" s="138"/>
      <c r="ESN182" s="138"/>
      <c r="ESO182" s="138"/>
      <c r="ESP182" s="138"/>
      <c r="ESQ182" s="138"/>
      <c r="ESR182" s="138"/>
      <c r="ESS182" s="138"/>
      <c r="EST182" s="138"/>
      <c r="ESU182" s="138"/>
      <c r="ESV182" s="138"/>
      <c r="ESW182" s="138"/>
      <c r="ESX182" s="138"/>
      <c r="ESY182" s="138"/>
      <c r="ESZ182" s="138"/>
      <c r="ETA182" s="138"/>
      <c r="ETB182" s="138"/>
      <c r="ETC182" s="138"/>
      <c r="ETD182" s="138"/>
      <c r="ETE182" s="138"/>
      <c r="ETF182" s="138"/>
      <c r="ETG182" s="138"/>
      <c r="ETH182" s="138"/>
      <c r="ETI182" s="138"/>
      <c r="ETJ182" s="138"/>
      <c r="ETK182" s="138"/>
      <c r="ETL182" s="138"/>
      <c r="ETM182" s="138"/>
      <c r="ETN182" s="138"/>
      <c r="ETO182" s="138"/>
      <c r="ETP182" s="138"/>
      <c r="ETQ182" s="138"/>
      <c r="ETR182" s="138"/>
      <c r="ETS182" s="138"/>
      <c r="ETT182" s="138"/>
      <c r="ETU182" s="138"/>
      <c r="ETV182" s="138"/>
      <c r="ETW182" s="138"/>
      <c r="ETX182" s="138"/>
      <c r="ETY182" s="138"/>
      <c r="ETZ182" s="138"/>
      <c r="EUA182" s="138"/>
      <c r="EUB182" s="138"/>
      <c r="EUC182" s="138"/>
      <c r="EUD182" s="138"/>
      <c r="EUE182" s="138"/>
      <c r="EUF182" s="138"/>
      <c r="EUG182" s="138"/>
      <c r="EUH182" s="138"/>
      <c r="EUI182" s="138"/>
      <c r="EUJ182" s="138"/>
      <c r="EUK182" s="138"/>
      <c r="EUL182" s="138"/>
      <c r="EUM182" s="138"/>
      <c r="EUN182" s="138"/>
      <c r="EUO182" s="138"/>
      <c r="EUP182" s="138"/>
      <c r="EUQ182" s="138"/>
      <c r="EUR182" s="138"/>
      <c r="EUS182" s="138"/>
      <c r="EUT182" s="138"/>
      <c r="EUU182" s="138"/>
      <c r="EUV182" s="138"/>
      <c r="EUW182" s="138"/>
      <c r="EUX182" s="138"/>
      <c r="EUY182" s="138"/>
      <c r="EUZ182" s="138"/>
      <c r="EVA182" s="138"/>
      <c r="EVB182" s="138"/>
      <c r="EVC182" s="138"/>
      <c r="EVD182" s="138"/>
      <c r="EVE182" s="138"/>
      <c r="EVF182" s="138"/>
      <c r="EVG182" s="138"/>
      <c r="EVH182" s="138"/>
      <c r="EVI182" s="138"/>
      <c r="EVJ182" s="138"/>
      <c r="EVK182" s="138"/>
      <c r="EVL182" s="138"/>
      <c r="EVM182" s="138"/>
      <c r="EVN182" s="138"/>
      <c r="EVO182" s="138"/>
      <c r="EVP182" s="138"/>
      <c r="EVQ182" s="138"/>
      <c r="EVR182" s="138"/>
      <c r="EVS182" s="138"/>
      <c r="EVT182" s="138"/>
      <c r="EVU182" s="138"/>
      <c r="EVV182" s="138"/>
      <c r="EVW182" s="138"/>
      <c r="EVX182" s="138"/>
      <c r="EVY182" s="138"/>
      <c r="EVZ182" s="138"/>
      <c r="EWA182" s="138"/>
      <c r="EWB182" s="138"/>
      <c r="EWC182" s="138"/>
      <c r="EWD182" s="138"/>
      <c r="EWE182" s="138"/>
      <c r="EWF182" s="138"/>
      <c r="EWG182" s="138"/>
      <c r="EWH182" s="138"/>
      <c r="EWI182" s="138"/>
      <c r="EWJ182" s="138"/>
      <c r="EWK182" s="138"/>
      <c r="EWL182" s="138"/>
      <c r="EWM182" s="138"/>
      <c r="EWN182" s="138"/>
      <c r="EWO182" s="138"/>
      <c r="EWP182" s="138"/>
      <c r="EWQ182" s="138"/>
      <c r="EWR182" s="138"/>
      <c r="EWS182" s="138"/>
      <c r="EWT182" s="138"/>
      <c r="EWU182" s="138"/>
      <c r="EWV182" s="138"/>
      <c r="EWW182" s="138"/>
      <c r="EWX182" s="138"/>
      <c r="EWY182" s="138"/>
      <c r="EWZ182" s="138"/>
      <c r="EXA182" s="138"/>
      <c r="EXB182" s="138"/>
      <c r="EXC182" s="138"/>
      <c r="EXD182" s="138"/>
      <c r="EXE182" s="138"/>
      <c r="EXF182" s="138"/>
      <c r="EXG182" s="138"/>
      <c r="EXH182" s="138"/>
      <c r="EXI182" s="138"/>
      <c r="EXJ182" s="138"/>
      <c r="EXK182" s="138"/>
      <c r="EXL182" s="138"/>
      <c r="EXM182" s="138"/>
      <c r="EXN182" s="138"/>
      <c r="EXO182" s="138"/>
      <c r="EXP182" s="138"/>
      <c r="EXQ182" s="138"/>
      <c r="EXR182" s="138"/>
      <c r="EXS182" s="138"/>
      <c r="EXT182" s="138"/>
      <c r="EXU182" s="138"/>
      <c r="EXV182" s="138"/>
      <c r="EXW182" s="138"/>
      <c r="EXX182" s="138"/>
      <c r="EXY182" s="138"/>
      <c r="EXZ182" s="138"/>
      <c r="EYA182" s="138"/>
      <c r="EYB182" s="138"/>
      <c r="EYC182" s="138"/>
      <c r="EYD182" s="138"/>
      <c r="EYE182" s="138"/>
      <c r="EYF182" s="138"/>
      <c r="EYG182" s="138"/>
      <c r="EYH182" s="138"/>
      <c r="EYI182" s="138"/>
      <c r="EYJ182" s="138"/>
      <c r="EYK182" s="138"/>
      <c r="EYL182" s="138"/>
      <c r="EYM182" s="138"/>
      <c r="EYN182" s="138"/>
      <c r="EYO182" s="138"/>
      <c r="EYP182" s="138"/>
      <c r="EYQ182" s="138"/>
      <c r="EYR182" s="138"/>
      <c r="EYS182" s="138"/>
      <c r="EYT182" s="138"/>
      <c r="EYU182" s="138"/>
      <c r="EYV182" s="138"/>
      <c r="EYW182" s="138"/>
      <c r="EYX182" s="138"/>
      <c r="EYY182" s="138"/>
      <c r="EYZ182" s="138"/>
      <c r="EZA182" s="138"/>
      <c r="EZB182" s="138"/>
      <c r="EZC182" s="138"/>
      <c r="EZD182" s="138"/>
      <c r="EZE182" s="138"/>
      <c r="EZF182" s="138"/>
      <c r="EZG182" s="138"/>
      <c r="EZH182" s="138"/>
      <c r="EZI182" s="138"/>
      <c r="EZJ182" s="138"/>
      <c r="EZK182" s="138"/>
      <c r="EZL182" s="138"/>
      <c r="EZM182" s="138"/>
      <c r="EZN182" s="138"/>
      <c r="EZO182" s="138"/>
      <c r="EZP182" s="138"/>
      <c r="EZQ182" s="138"/>
      <c r="EZR182" s="138"/>
      <c r="EZS182" s="138"/>
      <c r="EZT182" s="138"/>
      <c r="EZU182" s="138"/>
      <c r="EZV182" s="138"/>
      <c r="EZW182" s="138"/>
      <c r="EZX182" s="138"/>
      <c r="EZY182" s="138"/>
      <c r="EZZ182" s="138"/>
      <c r="FAA182" s="138"/>
      <c r="FAB182" s="138"/>
      <c r="FAC182" s="138"/>
      <c r="FAD182" s="138"/>
      <c r="FAE182" s="138"/>
      <c r="FAF182" s="138"/>
      <c r="FAG182" s="138"/>
      <c r="FAH182" s="138"/>
      <c r="FAI182" s="138"/>
      <c r="FAJ182" s="138"/>
      <c r="FAK182" s="138"/>
      <c r="FAL182" s="138"/>
      <c r="FAM182" s="138"/>
      <c r="FAN182" s="138"/>
      <c r="FAO182" s="138"/>
      <c r="FAP182" s="138"/>
      <c r="FAQ182" s="138"/>
      <c r="FAR182" s="138"/>
      <c r="FAS182" s="138"/>
      <c r="FAT182" s="138"/>
      <c r="FAU182" s="138"/>
      <c r="FAV182" s="138"/>
      <c r="FAW182" s="138"/>
      <c r="FAX182" s="138"/>
      <c r="FAY182" s="138"/>
      <c r="FAZ182" s="138"/>
      <c r="FBA182" s="138"/>
      <c r="FBB182" s="138"/>
      <c r="FBC182" s="138"/>
      <c r="FBD182" s="138"/>
      <c r="FBE182" s="138"/>
      <c r="FBF182" s="138"/>
      <c r="FBG182" s="138"/>
      <c r="FBH182" s="138"/>
      <c r="FBI182" s="138"/>
      <c r="FBJ182" s="138"/>
      <c r="FBK182" s="138"/>
      <c r="FBL182" s="138"/>
      <c r="FBM182" s="138"/>
      <c r="FBN182" s="138"/>
      <c r="FBO182" s="138"/>
      <c r="FBP182" s="138"/>
      <c r="FBQ182" s="138"/>
      <c r="FBR182" s="138"/>
      <c r="FBS182" s="138"/>
      <c r="FBT182" s="138"/>
      <c r="FBU182" s="138"/>
      <c r="FBV182" s="138"/>
      <c r="FBW182" s="138"/>
      <c r="FBX182" s="138"/>
      <c r="FBY182" s="138"/>
      <c r="FBZ182" s="138"/>
      <c r="FCA182" s="138"/>
      <c r="FCB182" s="138"/>
      <c r="FCC182" s="138"/>
      <c r="FCD182" s="138"/>
      <c r="FCE182" s="138"/>
      <c r="FCF182" s="138"/>
      <c r="FCG182" s="138"/>
      <c r="FCH182" s="138"/>
      <c r="FCI182" s="138"/>
      <c r="FCJ182" s="138"/>
      <c r="FCK182" s="138"/>
      <c r="FCL182" s="138"/>
      <c r="FCM182" s="138"/>
      <c r="FCN182" s="138"/>
      <c r="FCO182" s="138"/>
      <c r="FCP182" s="138"/>
      <c r="FCQ182" s="138"/>
      <c r="FCR182" s="138"/>
      <c r="FCS182" s="138"/>
      <c r="FCT182" s="138"/>
      <c r="FCU182" s="138"/>
      <c r="FCV182" s="138"/>
      <c r="FCW182" s="138"/>
      <c r="FCX182" s="138"/>
      <c r="FCY182" s="138"/>
      <c r="FCZ182" s="138"/>
      <c r="FDA182" s="138"/>
      <c r="FDB182" s="138"/>
      <c r="FDC182" s="138"/>
      <c r="FDD182" s="138"/>
      <c r="FDE182" s="138"/>
      <c r="FDF182" s="138"/>
      <c r="FDG182" s="138"/>
      <c r="FDH182" s="138"/>
      <c r="FDI182" s="138"/>
      <c r="FDJ182" s="138"/>
      <c r="FDK182" s="138"/>
      <c r="FDL182" s="138"/>
      <c r="FDM182" s="138"/>
      <c r="FDN182" s="138"/>
      <c r="FDO182" s="138"/>
      <c r="FDP182" s="138"/>
      <c r="FDQ182" s="138"/>
      <c r="FDR182" s="138"/>
      <c r="FDS182" s="138"/>
      <c r="FDT182" s="138"/>
      <c r="FDU182" s="138"/>
      <c r="FDV182" s="138"/>
      <c r="FDW182" s="138"/>
      <c r="FDX182" s="138"/>
      <c r="FDY182" s="138"/>
      <c r="FDZ182" s="138"/>
      <c r="FEA182" s="138"/>
      <c r="FEB182" s="138"/>
      <c r="FEC182" s="138"/>
      <c r="FED182" s="138"/>
      <c r="FEE182" s="138"/>
      <c r="FEF182" s="138"/>
      <c r="FEG182" s="138"/>
      <c r="FEH182" s="138"/>
      <c r="FEI182" s="138"/>
      <c r="FEJ182" s="138"/>
      <c r="FEK182" s="138"/>
      <c r="FEL182" s="138"/>
      <c r="FEM182" s="138"/>
      <c r="FEN182" s="138"/>
      <c r="FEO182" s="138"/>
      <c r="FEP182" s="138"/>
      <c r="FEQ182" s="138"/>
      <c r="FER182" s="138"/>
      <c r="FES182" s="138"/>
      <c r="FET182" s="138"/>
      <c r="FEU182" s="138"/>
      <c r="FEV182" s="138"/>
      <c r="FEW182" s="138"/>
      <c r="FEX182" s="138"/>
      <c r="FEY182" s="138"/>
      <c r="FEZ182" s="138"/>
      <c r="FFA182" s="138"/>
      <c r="FFB182" s="138"/>
      <c r="FFC182" s="138"/>
      <c r="FFD182" s="138"/>
      <c r="FFE182" s="138"/>
      <c r="FFF182" s="138"/>
      <c r="FFG182" s="138"/>
      <c r="FFH182" s="138"/>
      <c r="FFI182" s="138"/>
      <c r="FFJ182" s="138"/>
      <c r="FFK182" s="138"/>
      <c r="FFL182" s="138"/>
      <c r="FFM182" s="138"/>
      <c r="FFN182" s="138"/>
      <c r="FFO182" s="138"/>
      <c r="FFP182" s="138"/>
      <c r="FFQ182" s="138"/>
      <c r="FFR182" s="138"/>
      <c r="FFS182" s="138"/>
      <c r="FFT182" s="138"/>
      <c r="FFU182" s="138"/>
      <c r="FFV182" s="138"/>
      <c r="FFW182" s="138"/>
      <c r="FFX182" s="138"/>
      <c r="FFY182" s="138"/>
      <c r="FFZ182" s="138"/>
      <c r="FGA182" s="138"/>
      <c r="FGB182" s="138"/>
      <c r="FGC182" s="138"/>
      <c r="FGD182" s="138"/>
      <c r="FGE182" s="138"/>
      <c r="FGF182" s="138"/>
      <c r="FGG182" s="138"/>
      <c r="FGH182" s="138"/>
      <c r="FGI182" s="138"/>
      <c r="FGJ182" s="138"/>
      <c r="FGK182" s="138"/>
      <c r="FGL182" s="138"/>
      <c r="FGM182" s="138"/>
      <c r="FGN182" s="138"/>
      <c r="FGO182" s="138"/>
      <c r="FGP182" s="138"/>
      <c r="FGQ182" s="138"/>
      <c r="FGR182" s="138"/>
      <c r="FGS182" s="138"/>
      <c r="FGT182" s="138"/>
      <c r="FGU182" s="138"/>
      <c r="FGV182" s="138"/>
      <c r="FGW182" s="138"/>
      <c r="FGX182" s="138"/>
      <c r="FGY182" s="138"/>
      <c r="FGZ182" s="138"/>
      <c r="FHA182" s="138"/>
      <c r="FHB182" s="138"/>
      <c r="FHC182" s="138"/>
      <c r="FHD182" s="138"/>
      <c r="FHE182" s="138"/>
      <c r="FHF182" s="138"/>
      <c r="FHG182" s="138"/>
      <c r="FHH182" s="138"/>
      <c r="FHI182" s="138"/>
      <c r="FHJ182" s="138"/>
      <c r="FHK182" s="138"/>
      <c r="FHL182" s="138"/>
      <c r="FHM182" s="138"/>
      <c r="FHN182" s="138"/>
      <c r="FHO182" s="138"/>
      <c r="FHP182" s="138"/>
      <c r="FHQ182" s="138"/>
      <c r="FHR182" s="138"/>
      <c r="FHS182" s="138"/>
      <c r="FHT182" s="138"/>
      <c r="FHU182" s="138"/>
      <c r="FHV182" s="138"/>
      <c r="FHW182" s="138"/>
      <c r="FHX182" s="138"/>
      <c r="FHY182" s="138"/>
      <c r="FHZ182" s="138"/>
      <c r="FIA182" s="138"/>
      <c r="FIB182" s="138"/>
      <c r="FIC182" s="138"/>
      <c r="FID182" s="138"/>
      <c r="FIE182" s="138"/>
      <c r="FIF182" s="138"/>
      <c r="FIG182" s="138"/>
      <c r="FIH182" s="138"/>
      <c r="FII182" s="138"/>
      <c r="FIJ182" s="138"/>
      <c r="FIK182" s="138"/>
      <c r="FIL182" s="138"/>
      <c r="FIM182" s="138"/>
      <c r="FIN182" s="138"/>
      <c r="FIO182" s="138"/>
      <c r="FIP182" s="138"/>
      <c r="FIQ182" s="138"/>
      <c r="FIR182" s="138"/>
      <c r="FIS182" s="138"/>
      <c r="FIT182" s="138"/>
      <c r="FIU182" s="138"/>
      <c r="FIV182" s="138"/>
      <c r="FIW182" s="138"/>
      <c r="FIX182" s="138"/>
      <c r="FIY182" s="138"/>
      <c r="FIZ182" s="138"/>
      <c r="FJA182" s="138"/>
      <c r="FJB182" s="138"/>
      <c r="FJC182" s="138"/>
      <c r="FJD182" s="138"/>
      <c r="FJE182" s="138"/>
      <c r="FJF182" s="138"/>
      <c r="FJG182" s="138"/>
      <c r="FJH182" s="138"/>
      <c r="FJI182" s="138"/>
      <c r="FJJ182" s="138"/>
      <c r="FJK182" s="138"/>
      <c r="FJL182" s="138"/>
      <c r="FJM182" s="138"/>
      <c r="FJN182" s="138"/>
      <c r="FJO182" s="138"/>
      <c r="FJP182" s="138"/>
      <c r="FJQ182" s="138"/>
      <c r="FJR182" s="138"/>
      <c r="FJS182" s="138"/>
      <c r="FJT182" s="138"/>
      <c r="FJU182" s="138"/>
      <c r="FJV182" s="138"/>
      <c r="FJW182" s="138"/>
      <c r="FJX182" s="138"/>
      <c r="FJY182" s="138"/>
      <c r="FJZ182" s="138"/>
      <c r="FKA182" s="138"/>
      <c r="FKB182" s="138"/>
      <c r="FKC182" s="138"/>
      <c r="FKD182" s="138"/>
      <c r="FKE182" s="138"/>
      <c r="FKF182" s="138"/>
      <c r="FKG182" s="138"/>
      <c r="FKH182" s="138"/>
      <c r="FKI182" s="138"/>
      <c r="FKJ182" s="138"/>
      <c r="FKK182" s="138"/>
      <c r="FKL182" s="138"/>
      <c r="FKM182" s="138"/>
      <c r="FKN182" s="138"/>
      <c r="FKO182" s="138"/>
      <c r="FKP182" s="138"/>
      <c r="FKQ182" s="138"/>
      <c r="FKR182" s="138"/>
      <c r="FKS182" s="138"/>
      <c r="FKT182" s="138"/>
      <c r="FKU182" s="138"/>
      <c r="FKV182" s="138"/>
      <c r="FKW182" s="138"/>
      <c r="FKX182" s="138"/>
      <c r="FKY182" s="138"/>
      <c r="FKZ182" s="138"/>
      <c r="FLA182" s="138"/>
      <c r="FLB182" s="138"/>
      <c r="FLC182" s="138"/>
      <c r="FLD182" s="138"/>
      <c r="FLE182" s="138"/>
      <c r="FLF182" s="138"/>
      <c r="FLG182" s="138"/>
      <c r="FLH182" s="138"/>
      <c r="FLI182" s="138"/>
      <c r="FLJ182" s="138"/>
      <c r="FLK182" s="138"/>
      <c r="FLL182" s="138"/>
      <c r="FLM182" s="138"/>
      <c r="FLN182" s="138"/>
      <c r="FLO182" s="138"/>
      <c r="FLP182" s="138"/>
      <c r="FLQ182" s="138"/>
      <c r="FLR182" s="138"/>
      <c r="FLS182" s="138"/>
      <c r="FLT182" s="138"/>
      <c r="FLU182" s="138"/>
      <c r="FLV182" s="138"/>
      <c r="FLW182" s="138"/>
      <c r="FLX182" s="138"/>
      <c r="FLY182" s="138"/>
      <c r="FLZ182" s="138"/>
      <c r="FMA182" s="138"/>
      <c r="FMB182" s="138"/>
      <c r="FMC182" s="138"/>
      <c r="FMD182" s="138"/>
      <c r="FME182" s="138"/>
      <c r="FMF182" s="138"/>
      <c r="FMG182" s="138"/>
      <c r="FMH182" s="138"/>
      <c r="FMI182" s="138"/>
      <c r="FMJ182" s="138"/>
      <c r="FMK182" s="138"/>
      <c r="FML182" s="138"/>
      <c r="FMM182" s="138"/>
      <c r="FMN182" s="138"/>
      <c r="FMO182" s="138"/>
      <c r="FMP182" s="138"/>
      <c r="FMQ182" s="138"/>
      <c r="FMR182" s="138"/>
      <c r="FMS182" s="138"/>
      <c r="FMT182" s="138"/>
      <c r="FMU182" s="138"/>
      <c r="FMV182" s="138"/>
      <c r="FMW182" s="138"/>
      <c r="FMX182" s="138"/>
      <c r="FMY182" s="138"/>
      <c r="FMZ182" s="138"/>
      <c r="FNA182" s="138"/>
      <c r="FNB182" s="138"/>
      <c r="FNC182" s="138"/>
      <c r="FND182" s="138"/>
      <c r="FNE182" s="138"/>
      <c r="FNF182" s="138"/>
      <c r="FNG182" s="138"/>
      <c r="FNH182" s="138"/>
      <c r="FNI182" s="138"/>
      <c r="FNJ182" s="138"/>
      <c r="FNK182" s="138"/>
      <c r="FNL182" s="138"/>
      <c r="FNM182" s="138"/>
      <c r="FNN182" s="138"/>
      <c r="FNO182" s="138"/>
      <c r="FNP182" s="138"/>
      <c r="FNQ182" s="138"/>
      <c r="FNR182" s="138"/>
      <c r="FNS182" s="138"/>
      <c r="FNT182" s="138"/>
      <c r="FNU182" s="138"/>
      <c r="FNV182" s="138"/>
      <c r="FNW182" s="138"/>
      <c r="FNX182" s="138"/>
      <c r="FNY182" s="138"/>
      <c r="FNZ182" s="138"/>
      <c r="FOA182" s="138"/>
      <c r="FOB182" s="138"/>
      <c r="FOC182" s="138"/>
      <c r="FOD182" s="138"/>
      <c r="FOE182" s="138"/>
      <c r="FOF182" s="138"/>
      <c r="FOG182" s="138"/>
      <c r="FOH182" s="138"/>
      <c r="FOI182" s="138"/>
      <c r="FOJ182" s="138"/>
      <c r="FOK182" s="138"/>
      <c r="FOL182" s="138"/>
      <c r="FOM182" s="138"/>
      <c r="FON182" s="138"/>
      <c r="FOO182" s="138"/>
      <c r="FOP182" s="138"/>
      <c r="FOQ182" s="138"/>
      <c r="FOR182" s="138"/>
      <c r="FOS182" s="138"/>
      <c r="FOT182" s="138"/>
      <c r="FOU182" s="138"/>
      <c r="FOV182" s="138"/>
      <c r="FOW182" s="138"/>
      <c r="FOX182" s="138"/>
      <c r="FOY182" s="138"/>
      <c r="FOZ182" s="138"/>
      <c r="FPA182" s="138"/>
      <c r="FPB182" s="138"/>
      <c r="FPC182" s="138"/>
      <c r="FPD182" s="138"/>
      <c r="FPE182" s="138"/>
      <c r="FPF182" s="138"/>
      <c r="FPG182" s="138"/>
      <c r="FPH182" s="138"/>
      <c r="FPI182" s="138"/>
      <c r="FPJ182" s="138"/>
      <c r="FPK182" s="138"/>
      <c r="FPL182" s="138"/>
      <c r="FPM182" s="138"/>
      <c r="FPN182" s="138"/>
      <c r="FPO182" s="138"/>
      <c r="FPP182" s="138"/>
      <c r="FPQ182" s="138"/>
      <c r="FPR182" s="138"/>
      <c r="FPS182" s="138"/>
      <c r="FPT182" s="138"/>
      <c r="FPU182" s="138"/>
      <c r="FPV182" s="138"/>
      <c r="FPW182" s="138"/>
      <c r="FPX182" s="138"/>
      <c r="FPY182" s="138"/>
      <c r="FPZ182" s="138"/>
      <c r="FQA182" s="138"/>
      <c r="FQB182" s="138"/>
      <c r="FQC182" s="138"/>
      <c r="FQD182" s="138"/>
      <c r="FQE182" s="138"/>
      <c r="FQF182" s="138"/>
      <c r="FQG182" s="138"/>
      <c r="FQH182" s="138"/>
      <c r="FQI182" s="138"/>
      <c r="FQJ182" s="138"/>
      <c r="FQK182" s="138"/>
      <c r="FQL182" s="138"/>
      <c r="FQM182" s="138"/>
      <c r="FQN182" s="138"/>
      <c r="FQO182" s="138"/>
      <c r="FQP182" s="138"/>
      <c r="FQQ182" s="138"/>
      <c r="FQR182" s="138"/>
      <c r="FQS182" s="138"/>
      <c r="FQT182" s="138"/>
      <c r="FQU182" s="138"/>
      <c r="FQV182" s="138"/>
      <c r="FQW182" s="138"/>
      <c r="FQX182" s="138"/>
      <c r="FQY182" s="138"/>
      <c r="FQZ182" s="138"/>
      <c r="FRA182" s="138"/>
      <c r="FRB182" s="138"/>
      <c r="FRC182" s="138"/>
      <c r="FRD182" s="138"/>
      <c r="FRE182" s="138"/>
      <c r="FRF182" s="138"/>
      <c r="FRG182" s="138"/>
      <c r="FRH182" s="138"/>
      <c r="FRI182" s="138"/>
      <c r="FRJ182" s="138"/>
      <c r="FRK182" s="138"/>
      <c r="FRL182" s="138"/>
      <c r="FRM182" s="138"/>
      <c r="FRN182" s="138"/>
      <c r="FRO182" s="138"/>
      <c r="FRP182" s="138"/>
      <c r="FRQ182" s="138"/>
      <c r="FRR182" s="138"/>
      <c r="FRS182" s="138"/>
      <c r="FRT182" s="138"/>
      <c r="FRU182" s="138"/>
      <c r="FRV182" s="138"/>
      <c r="FRW182" s="138"/>
      <c r="FRX182" s="138"/>
      <c r="FRY182" s="138"/>
      <c r="FRZ182" s="138"/>
      <c r="FSA182" s="138"/>
      <c r="FSB182" s="138"/>
      <c r="FSC182" s="138"/>
      <c r="FSD182" s="138"/>
      <c r="FSE182" s="138"/>
      <c r="FSF182" s="138"/>
      <c r="FSG182" s="138"/>
      <c r="FSH182" s="138"/>
      <c r="FSI182" s="138"/>
      <c r="FSJ182" s="138"/>
      <c r="FSK182" s="138"/>
      <c r="FSL182" s="138"/>
      <c r="FSM182" s="138"/>
      <c r="FSN182" s="138"/>
      <c r="FSO182" s="138"/>
      <c r="FSP182" s="138"/>
      <c r="FSQ182" s="138"/>
      <c r="FSR182" s="138"/>
      <c r="FSS182" s="138"/>
      <c r="FST182" s="138"/>
      <c r="FSU182" s="138"/>
      <c r="FSV182" s="138"/>
      <c r="FSW182" s="138"/>
      <c r="FSX182" s="138"/>
      <c r="FSY182" s="138"/>
      <c r="FSZ182" s="138"/>
      <c r="FTA182" s="138"/>
      <c r="FTB182" s="138"/>
      <c r="FTC182" s="138"/>
      <c r="FTD182" s="138"/>
      <c r="FTE182" s="138"/>
      <c r="FTF182" s="138"/>
      <c r="FTG182" s="138"/>
      <c r="FTH182" s="138"/>
      <c r="FTI182" s="138"/>
      <c r="FTJ182" s="138"/>
      <c r="FTK182" s="138"/>
      <c r="FTL182" s="138"/>
      <c r="FTM182" s="138"/>
      <c r="FTN182" s="138"/>
      <c r="FTO182" s="138"/>
      <c r="FTP182" s="138"/>
      <c r="FTQ182" s="138"/>
      <c r="FTR182" s="138"/>
      <c r="FTS182" s="138"/>
      <c r="FTT182" s="138"/>
      <c r="FTU182" s="138"/>
      <c r="FTV182" s="138"/>
      <c r="FTW182" s="138"/>
      <c r="FTX182" s="138"/>
      <c r="FTY182" s="138"/>
      <c r="FTZ182" s="138"/>
      <c r="FUA182" s="138"/>
      <c r="FUB182" s="138"/>
      <c r="FUC182" s="138"/>
      <c r="FUD182" s="138"/>
      <c r="FUE182" s="138"/>
      <c r="FUF182" s="138"/>
      <c r="FUG182" s="138"/>
      <c r="FUH182" s="138"/>
      <c r="FUI182" s="138"/>
      <c r="FUJ182" s="138"/>
      <c r="FUK182" s="138"/>
      <c r="FUL182" s="138"/>
      <c r="FUM182" s="138"/>
      <c r="FUN182" s="138"/>
      <c r="FUO182" s="138"/>
      <c r="FUP182" s="138"/>
      <c r="FUQ182" s="138"/>
      <c r="FUR182" s="138"/>
      <c r="FUS182" s="138"/>
      <c r="FUT182" s="138"/>
      <c r="FUU182" s="138"/>
      <c r="FUV182" s="138"/>
      <c r="FUW182" s="138"/>
      <c r="FUX182" s="138"/>
      <c r="FUY182" s="138"/>
      <c r="FUZ182" s="138"/>
      <c r="FVA182" s="138"/>
      <c r="FVB182" s="138"/>
      <c r="FVC182" s="138"/>
      <c r="FVD182" s="138"/>
      <c r="FVE182" s="138"/>
      <c r="FVF182" s="138"/>
      <c r="FVG182" s="138"/>
      <c r="FVH182" s="138"/>
      <c r="FVI182" s="138"/>
      <c r="FVJ182" s="138"/>
      <c r="FVK182" s="138"/>
      <c r="FVL182" s="138"/>
      <c r="FVM182" s="138"/>
      <c r="FVN182" s="138"/>
      <c r="FVO182" s="138"/>
      <c r="FVP182" s="138"/>
      <c r="FVQ182" s="138"/>
      <c r="FVR182" s="138"/>
      <c r="FVS182" s="138"/>
      <c r="FVT182" s="138"/>
      <c r="FVU182" s="138"/>
      <c r="FVV182" s="138"/>
      <c r="FVW182" s="138"/>
      <c r="FVX182" s="138"/>
      <c r="FVY182" s="138"/>
      <c r="FVZ182" s="138"/>
      <c r="FWA182" s="138"/>
      <c r="FWB182" s="138"/>
      <c r="FWC182" s="138"/>
      <c r="FWD182" s="138"/>
      <c r="FWE182" s="138"/>
      <c r="FWF182" s="138"/>
      <c r="FWG182" s="138"/>
      <c r="FWH182" s="138"/>
      <c r="FWI182" s="138"/>
      <c r="FWJ182" s="138"/>
      <c r="FWK182" s="138"/>
      <c r="FWL182" s="138"/>
      <c r="FWM182" s="138"/>
      <c r="FWN182" s="138"/>
      <c r="FWO182" s="138"/>
      <c r="FWP182" s="138"/>
      <c r="FWQ182" s="138"/>
      <c r="FWR182" s="138"/>
      <c r="FWS182" s="138"/>
      <c r="FWT182" s="138"/>
      <c r="FWU182" s="138"/>
      <c r="FWV182" s="138"/>
      <c r="FWW182" s="138"/>
      <c r="FWX182" s="138"/>
      <c r="FWY182" s="138"/>
      <c r="FWZ182" s="138"/>
      <c r="FXA182" s="138"/>
      <c r="FXB182" s="138"/>
      <c r="FXC182" s="138"/>
      <c r="FXD182" s="138"/>
      <c r="FXE182" s="138"/>
      <c r="FXF182" s="138"/>
      <c r="FXG182" s="138"/>
      <c r="FXH182" s="138"/>
      <c r="FXI182" s="138"/>
      <c r="FXJ182" s="138"/>
      <c r="FXK182" s="138"/>
      <c r="FXL182" s="138"/>
      <c r="FXM182" s="138"/>
      <c r="FXN182" s="138"/>
      <c r="FXO182" s="138"/>
      <c r="FXP182" s="138"/>
      <c r="FXQ182" s="138"/>
      <c r="FXR182" s="138"/>
      <c r="FXS182" s="138"/>
      <c r="FXT182" s="138"/>
      <c r="FXU182" s="138"/>
      <c r="FXV182" s="138"/>
      <c r="FXW182" s="138"/>
      <c r="FXX182" s="138"/>
      <c r="FXY182" s="138"/>
      <c r="FXZ182" s="138"/>
      <c r="FYA182" s="138"/>
      <c r="FYB182" s="138"/>
      <c r="FYC182" s="138"/>
      <c r="FYD182" s="138"/>
      <c r="FYE182" s="138"/>
      <c r="FYF182" s="138"/>
      <c r="FYG182" s="138"/>
      <c r="FYH182" s="138"/>
      <c r="FYI182" s="138"/>
      <c r="FYJ182" s="138"/>
      <c r="FYK182" s="138"/>
      <c r="FYL182" s="138"/>
      <c r="FYM182" s="138"/>
      <c r="FYN182" s="138"/>
      <c r="FYO182" s="138"/>
      <c r="FYP182" s="138"/>
      <c r="FYQ182" s="138"/>
      <c r="FYR182" s="138"/>
      <c r="FYS182" s="138"/>
      <c r="FYT182" s="138"/>
      <c r="FYU182" s="138"/>
      <c r="FYV182" s="138"/>
      <c r="FYW182" s="138"/>
      <c r="FYX182" s="138"/>
      <c r="FYY182" s="138"/>
      <c r="FYZ182" s="138"/>
      <c r="FZA182" s="138"/>
      <c r="FZB182" s="138"/>
      <c r="FZC182" s="138"/>
      <c r="FZD182" s="138"/>
      <c r="FZE182" s="138"/>
      <c r="FZF182" s="138"/>
      <c r="FZG182" s="138"/>
      <c r="FZH182" s="138"/>
      <c r="FZI182" s="138"/>
      <c r="FZJ182" s="138"/>
      <c r="FZK182" s="138"/>
      <c r="FZL182" s="138"/>
      <c r="FZM182" s="138"/>
      <c r="FZN182" s="138"/>
      <c r="FZO182" s="138"/>
      <c r="FZP182" s="138"/>
      <c r="FZQ182" s="138"/>
      <c r="FZR182" s="138"/>
      <c r="FZS182" s="138"/>
      <c r="FZT182" s="138"/>
      <c r="FZU182" s="138"/>
      <c r="FZV182" s="138"/>
      <c r="FZW182" s="138"/>
      <c r="FZX182" s="138"/>
      <c r="FZY182" s="138"/>
      <c r="FZZ182" s="138"/>
      <c r="GAA182" s="138"/>
      <c r="GAB182" s="138"/>
      <c r="GAC182" s="138"/>
      <c r="GAD182" s="138"/>
      <c r="GAE182" s="138"/>
      <c r="GAF182" s="138"/>
      <c r="GAG182" s="138"/>
      <c r="GAH182" s="138"/>
      <c r="GAI182" s="138"/>
      <c r="GAJ182" s="138"/>
      <c r="GAK182" s="138"/>
      <c r="GAL182" s="138"/>
      <c r="GAM182" s="138"/>
      <c r="GAN182" s="138"/>
      <c r="GAO182" s="138"/>
      <c r="GAP182" s="138"/>
      <c r="GAQ182" s="138"/>
      <c r="GAR182" s="138"/>
      <c r="GAS182" s="138"/>
      <c r="GAT182" s="138"/>
      <c r="GAU182" s="138"/>
      <c r="GAV182" s="138"/>
      <c r="GAW182" s="138"/>
      <c r="GAX182" s="138"/>
      <c r="GAY182" s="138"/>
      <c r="GAZ182" s="138"/>
      <c r="GBA182" s="138"/>
      <c r="GBB182" s="138"/>
      <c r="GBC182" s="138"/>
      <c r="GBD182" s="138"/>
      <c r="GBE182" s="138"/>
      <c r="GBF182" s="138"/>
      <c r="GBG182" s="138"/>
      <c r="GBH182" s="138"/>
      <c r="GBI182" s="138"/>
      <c r="GBJ182" s="138"/>
      <c r="GBK182" s="138"/>
      <c r="GBL182" s="138"/>
      <c r="GBM182" s="138"/>
      <c r="GBN182" s="138"/>
      <c r="GBO182" s="138"/>
      <c r="GBP182" s="138"/>
      <c r="GBQ182" s="138"/>
      <c r="GBR182" s="138"/>
      <c r="GBS182" s="138"/>
      <c r="GBT182" s="138"/>
      <c r="GBU182" s="138"/>
      <c r="GBV182" s="138"/>
      <c r="GBW182" s="138"/>
      <c r="GBX182" s="138"/>
      <c r="GBY182" s="138"/>
      <c r="GBZ182" s="138"/>
      <c r="GCA182" s="138"/>
      <c r="GCB182" s="138"/>
      <c r="GCC182" s="138"/>
      <c r="GCD182" s="138"/>
      <c r="GCE182" s="138"/>
      <c r="GCF182" s="138"/>
      <c r="GCG182" s="138"/>
      <c r="GCH182" s="138"/>
      <c r="GCI182" s="138"/>
      <c r="GCJ182" s="138"/>
      <c r="GCK182" s="138"/>
      <c r="GCL182" s="138"/>
      <c r="GCM182" s="138"/>
      <c r="GCN182" s="138"/>
      <c r="GCO182" s="138"/>
      <c r="GCP182" s="138"/>
      <c r="GCQ182" s="138"/>
      <c r="GCR182" s="138"/>
      <c r="GCS182" s="138"/>
      <c r="GCT182" s="138"/>
      <c r="GCU182" s="138"/>
      <c r="GCV182" s="138"/>
      <c r="GCW182" s="138"/>
      <c r="GCX182" s="138"/>
      <c r="GCY182" s="138"/>
      <c r="GCZ182" s="138"/>
      <c r="GDA182" s="138"/>
      <c r="GDB182" s="138"/>
      <c r="GDC182" s="138"/>
      <c r="GDD182" s="138"/>
      <c r="GDE182" s="138"/>
      <c r="GDF182" s="138"/>
      <c r="GDG182" s="138"/>
      <c r="GDH182" s="138"/>
      <c r="GDI182" s="138"/>
      <c r="GDJ182" s="138"/>
      <c r="GDK182" s="138"/>
      <c r="GDL182" s="138"/>
      <c r="GDM182" s="138"/>
      <c r="GDN182" s="138"/>
      <c r="GDO182" s="138"/>
      <c r="GDP182" s="138"/>
      <c r="GDQ182" s="138"/>
      <c r="GDR182" s="138"/>
      <c r="GDS182" s="138"/>
      <c r="GDT182" s="138"/>
      <c r="GDU182" s="138"/>
      <c r="GDV182" s="138"/>
      <c r="GDW182" s="138"/>
      <c r="GDX182" s="138"/>
      <c r="GDY182" s="138"/>
      <c r="GDZ182" s="138"/>
      <c r="GEA182" s="138"/>
      <c r="GEB182" s="138"/>
      <c r="GEC182" s="138"/>
      <c r="GED182" s="138"/>
      <c r="GEE182" s="138"/>
      <c r="GEF182" s="138"/>
      <c r="GEG182" s="138"/>
      <c r="GEH182" s="138"/>
      <c r="GEI182" s="138"/>
      <c r="GEJ182" s="138"/>
      <c r="GEK182" s="138"/>
      <c r="GEL182" s="138"/>
      <c r="GEM182" s="138"/>
      <c r="GEN182" s="138"/>
      <c r="GEO182" s="138"/>
      <c r="GEP182" s="138"/>
      <c r="GEQ182" s="138"/>
      <c r="GER182" s="138"/>
      <c r="GES182" s="138"/>
      <c r="GET182" s="138"/>
      <c r="GEU182" s="138"/>
      <c r="GEV182" s="138"/>
      <c r="GEW182" s="138"/>
      <c r="GEX182" s="138"/>
      <c r="GEY182" s="138"/>
      <c r="GEZ182" s="138"/>
      <c r="GFA182" s="138"/>
      <c r="GFB182" s="138"/>
      <c r="GFC182" s="138"/>
      <c r="GFD182" s="138"/>
      <c r="GFE182" s="138"/>
      <c r="GFF182" s="138"/>
      <c r="GFG182" s="138"/>
      <c r="GFH182" s="138"/>
      <c r="GFI182" s="138"/>
      <c r="GFJ182" s="138"/>
      <c r="GFK182" s="138"/>
      <c r="GFL182" s="138"/>
      <c r="GFM182" s="138"/>
      <c r="GFN182" s="138"/>
      <c r="GFO182" s="138"/>
      <c r="GFP182" s="138"/>
      <c r="GFQ182" s="138"/>
      <c r="GFR182" s="138"/>
      <c r="GFS182" s="138"/>
      <c r="GFT182" s="138"/>
      <c r="GFU182" s="138"/>
      <c r="GFV182" s="138"/>
      <c r="GFW182" s="138"/>
      <c r="GFX182" s="138"/>
      <c r="GFY182" s="138"/>
      <c r="GFZ182" s="138"/>
      <c r="GGA182" s="138"/>
      <c r="GGB182" s="138"/>
      <c r="GGC182" s="138"/>
      <c r="GGD182" s="138"/>
      <c r="GGE182" s="138"/>
      <c r="GGF182" s="138"/>
      <c r="GGG182" s="138"/>
      <c r="GGH182" s="138"/>
      <c r="GGI182" s="138"/>
      <c r="GGJ182" s="138"/>
      <c r="GGK182" s="138"/>
      <c r="GGL182" s="138"/>
      <c r="GGM182" s="138"/>
      <c r="GGN182" s="138"/>
      <c r="GGO182" s="138"/>
      <c r="GGP182" s="138"/>
      <c r="GGQ182" s="138"/>
      <c r="GGR182" s="138"/>
      <c r="GGS182" s="138"/>
      <c r="GGT182" s="138"/>
      <c r="GGU182" s="138"/>
      <c r="GGV182" s="138"/>
      <c r="GGW182" s="138"/>
      <c r="GGX182" s="138"/>
      <c r="GGY182" s="138"/>
      <c r="GGZ182" s="138"/>
      <c r="GHA182" s="138"/>
      <c r="GHB182" s="138"/>
      <c r="GHC182" s="138"/>
      <c r="GHD182" s="138"/>
      <c r="GHE182" s="138"/>
      <c r="GHF182" s="138"/>
      <c r="GHG182" s="138"/>
      <c r="GHH182" s="138"/>
      <c r="GHI182" s="138"/>
      <c r="GHJ182" s="138"/>
      <c r="GHK182" s="138"/>
      <c r="GHL182" s="138"/>
      <c r="GHM182" s="138"/>
      <c r="GHN182" s="138"/>
      <c r="GHO182" s="138"/>
      <c r="GHP182" s="138"/>
      <c r="GHQ182" s="138"/>
      <c r="GHR182" s="138"/>
      <c r="GHS182" s="138"/>
      <c r="GHT182" s="138"/>
      <c r="GHU182" s="138"/>
      <c r="GHV182" s="138"/>
      <c r="GHW182" s="138"/>
      <c r="GHX182" s="138"/>
      <c r="GHY182" s="138"/>
      <c r="GHZ182" s="138"/>
      <c r="GIA182" s="138"/>
      <c r="GIB182" s="138"/>
      <c r="GIC182" s="138"/>
      <c r="GID182" s="138"/>
      <c r="GIE182" s="138"/>
      <c r="GIF182" s="138"/>
      <c r="GIG182" s="138"/>
      <c r="GIH182" s="138"/>
      <c r="GII182" s="138"/>
      <c r="GIJ182" s="138"/>
      <c r="GIK182" s="138"/>
      <c r="GIL182" s="138"/>
      <c r="GIM182" s="138"/>
      <c r="GIN182" s="138"/>
      <c r="GIO182" s="138"/>
      <c r="GIP182" s="138"/>
      <c r="GIQ182" s="138"/>
      <c r="GIR182" s="138"/>
      <c r="GIS182" s="138"/>
      <c r="GIT182" s="138"/>
      <c r="GIU182" s="138"/>
      <c r="GIV182" s="138"/>
      <c r="GIW182" s="138"/>
      <c r="GIX182" s="138"/>
      <c r="GIY182" s="138"/>
      <c r="GIZ182" s="138"/>
      <c r="GJA182" s="138"/>
      <c r="GJB182" s="138"/>
      <c r="GJC182" s="138"/>
      <c r="GJD182" s="138"/>
      <c r="GJE182" s="138"/>
      <c r="GJF182" s="138"/>
      <c r="GJG182" s="138"/>
      <c r="GJH182" s="138"/>
      <c r="GJI182" s="138"/>
      <c r="GJJ182" s="138"/>
      <c r="GJK182" s="138"/>
      <c r="GJL182" s="138"/>
      <c r="GJM182" s="138"/>
      <c r="GJN182" s="138"/>
      <c r="GJO182" s="138"/>
      <c r="GJP182" s="138"/>
      <c r="GJQ182" s="138"/>
      <c r="GJR182" s="138"/>
      <c r="GJS182" s="138"/>
      <c r="GJT182" s="138"/>
      <c r="GJU182" s="138"/>
      <c r="GJV182" s="138"/>
      <c r="GJW182" s="138"/>
      <c r="GJX182" s="138"/>
      <c r="GJY182" s="138"/>
      <c r="GJZ182" s="138"/>
      <c r="GKA182" s="138"/>
      <c r="GKB182" s="138"/>
      <c r="GKC182" s="138"/>
      <c r="GKD182" s="138"/>
      <c r="GKE182" s="138"/>
      <c r="GKF182" s="138"/>
      <c r="GKG182" s="138"/>
      <c r="GKH182" s="138"/>
      <c r="GKI182" s="138"/>
      <c r="GKJ182" s="138"/>
      <c r="GKK182" s="138"/>
      <c r="GKL182" s="138"/>
      <c r="GKM182" s="138"/>
      <c r="GKN182" s="138"/>
      <c r="GKO182" s="138"/>
      <c r="GKP182" s="138"/>
      <c r="GKQ182" s="138"/>
      <c r="GKR182" s="138"/>
      <c r="GKS182" s="138"/>
      <c r="GKT182" s="138"/>
      <c r="GKU182" s="138"/>
      <c r="GKV182" s="138"/>
      <c r="GKW182" s="138"/>
      <c r="GKX182" s="138"/>
      <c r="GKY182" s="138"/>
      <c r="GKZ182" s="138"/>
      <c r="GLA182" s="138"/>
      <c r="GLB182" s="138"/>
      <c r="GLC182" s="138"/>
      <c r="GLD182" s="138"/>
      <c r="GLE182" s="138"/>
      <c r="GLF182" s="138"/>
      <c r="GLG182" s="138"/>
      <c r="GLH182" s="138"/>
      <c r="GLI182" s="138"/>
      <c r="GLJ182" s="138"/>
      <c r="GLK182" s="138"/>
      <c r="GLL182" s="138"/>
      <c r="GLM182" s="138"/>
      <c r="GLN182" s="138"/>
      <c r="GLO182" s="138"/>
      <c r="GLP182" s="138"/>
      <c r="GLQ182" s="138"/>
      <c r="GLR182" s="138"/>
      <c r="GLS182" s="138"/>
      <c r="GLT182" s="138"/>
      <c r="GLU182" s="138"/>
      <c r="GLV182" s="138"/>
      <c r="GLW182" s="138"/>
      <c r="GLX182" s="138"/>
      <c r="GLY182" s="138"/>
      <c r="GLZ182" s="138"/>
      <c r="GMA182" s="138"/>
      <c r="GMB182" s="138"/>
      <c r="GMC182" s="138"/>
      <c r="GMD182" s="138"/>
      <c r="GME182" s="138"/>
      <c r="GMF182" s="138"/>
      <c r="GMG182" s="138"/>
      <c r="GMH182" s="138"/>
      <c r="GMI182" s="138"/>
      <c r="GMJ182" s="138"/>
      <c r="GMK182" s="138"/>
      <c r="GML182" s="138"/>
      <c r="GMM182" s="138"/>
      <c r="GMN182" s="138"/>
      <c r="GMO182" s="138"/>
      <c r="GMP182" s="138"/>
      <c r="GMQ182" s="138"/>
      <c r="GMR182" s="138"/>
      <c r="GMS182" s="138"/>
      <c r="GMT182" s="138"/>
      <c r="GMU182" s="138"/>
      <c r="GMV182" s="138"/>
      <c r="GMW182" s="138"/>
      <c r="GMX182" s="138"/>
      <c r="GMY182" s="138"/>
      <c r="GMZ182" s="138"/>
      <c r="GNA182" s="138"/>
      <c r="GNB182" s="138"/>
      <c r="GNC182" s="138"/>
      <c r="GND182" s="138"/>
      <c r="GNE182" s="138"/>
      <c r="GNF182" s="138"/>
      <c r="GNG182" s="138"/>
      <c r="GNH182" s="138"/>
      <c r="GNI182" s="138"/>
      <c r="GNJ182" s="138"/>
      <c r="GNK182" s="138"/>
      <c r="GNL182" s="138"/>
      <c r="GNM182" s="138"/>
      <c r="GNN182" s="138"/>
      <c r="GNO182" s="138"/>
      <c r="GNP182" s="138"/>
      <c r="GNQ182" s="138"/>
      <c r="GNR182" s="138"/>
      <c r="GNS182" s="138"/>
      <c r="GNT182" s="138"/>
      <c r="GNU182" s="138"/>
      <c r="GNV182" s="138"/>
      <c r="GNW182" s="138"/>
      <c r="GNX182" s="138"/>
      <c r="GNY182" s="138"/>
      <c r="GNZ182" s="138"/>
      <c r="GOA182" s="138"/>
      <c r="GOB182" s="138"/>
      <c r="GOC182" s="138"/>
      <c r="GOD182" s="138"/>
      <c r="GOE182" s="138"/>
      <c r="GOF182" s="138"/>
      <c r="GOG182" s="138"/>
      <c r="GOH182" s="138"/>
      <c r="GOI182" s="138"/>
      <c r="GOJ182" s="138"/>
      <c r="GOK182" s="138"/>
      <c r="GOL182" s="138"/>
      <c r="GOM182" s="138"/>
      <c r="GON182" s="138"/>
      <c r="GOO182" s="138"/>
      <c r="GOP182" s="138"/>
      <c r="GOQ182" s="138"/>
      <c r="GOR182" s="138"/>
      <c r="GOS182" s="138"/>
      <c r="GOT182" s="138"/>
      <c r="GOU182" s="138"/>
      <c r="GOV182" s="138"/>
      <c r="GOW182" s="138"/>
      <c r="GOX182" s="138"/>
      <c r="GOY182" s="138"/>
      <c r="GOZ182" s="138"/>
      <c r="GPA182" s="138"/>
      <c r="GPB182" s="138"/>
      <c r="GPC182" s="138"/>
      <c r="GPD182" s="138"/>
      <c r="GPE182" s="138"/>
      <c r="GPF182" s="138"/>
      <c r="GPG182" s="138"/>
      <c r="GPH182" s="138"/>
      <c r="GPI182" s="138"/>
      <c r="GPJ182" s="138"/>
      <c r="GPK182" s="138"/>
      <c r="GPL182" s="138"/>
      <c r="GPM182" s="138"/>
      <c r="GPN182" s="138"/>
      <c r="GPO182" s="138"/>
      <c r="GPP182" s="138"/>
      <c r="GPQ182" s="138"/>
      <c r="GPR182" s="138"/>
      <c r="GPS182" s="138"/>
      <c r="GPT182" s="138"/>
      <c r="GPU182" s="138"/>
      <c r="GPV182" s="138"/>
      <c r="GPW182" s="138"/>
      <c r="GPX182" s="138"/>
      <c r="GPY182" s="138"/>
      <c r="GPZ182" s="138"/>
      <c r="GQA182" s="138"/>
      <c r="GQB182" s="138"/>
      <c r="GQC182" s="138"/>
      <c r="GQD182" s="138"/>
      <c r="GQE182" s="138"/>
      <c r="GQF182" s="138"/>
      <c r="GQG182" s="138"/>
      <c r="GQH182" s="138"/>
      <c r="GQI182" s="138"/>
      <c r="GQJ182" s="138"/>
      <c r="GQK182" s="138"/>
      <c r="GQL182" s="138"/>
      <c r="GQM182" s="138"/>
      <c r="GQN182" s="138"/>
      <c r="GQO182" s="138"/>
      <c r="GQP182" s="138"/>
      <c r="GQQ182" s="138"/>
      <c r="GQR182" s="138"/>
      <c r="GQS182" s="138"/>
      <c r="GQT182" s="138"/>
      <c r="GQU182" s="138"/>
      <c r="GQV182" s="138"/>
      <c r="GQW182" s="138"/>
      <c r="GQX182" s="138"/>
      <c r="GQY182" s="138"/>
      <c r="GQZ182" s="138"/>
      <c r="GRA182" s="138"/>
      <c r="GRB182" s="138"/>
      <c r="GRC182" s="138"/>
      <c r="GRD182" s="138"/>
      <c r="GRE182" s="138"/>
      <c r="GRF182" s="138"/>
      <c r="GRG182" s="138"/>
      <c r="GRH182" s="138"/>
      <c r="GRI182" s="138"/>
      <c r="GRJ182" s="138"/>
      <c r="GRK182" s="138"/>
      <c r="GRL182" s="138"/>
      <c r="GRM182" s="138"/>
      <c r="GRN182" s="138"/>
      <c r="GRO182" s="138"/>
      <c r="GRP182" s="138"/>
      <c r="GRQ182" s="138"/>
      <c r="GRR182" s="138"/>
      <c r="GRS182" s="138"/>
      <c r="GRT182" s="138"/>
      <c r="GRU182" s="138"/>
      <c r="GRV182" s="138"/>
      <c r="GRW182" s="138"/>
      <c r="GRX182" s="138"/>
      <c r="GRY182" s="138"/>
      <c r="GRZ182" s="138"/>
      <c r="GSA182" s="138"/>
      <c r="GSB182" s="138"/>
      <c r="GSC182" s="138"/>
      <c r="GSD182" s="138"/>
      <c r="GSE182" s="138"/>
      <c r="GSF182" s="138"/>
      <c r="GSG182" s="138"/>
      <c r="GSH182" s="138"/>
      <c r="GSI182" s="138"/>
      <c r="GSJ182" s="138"/>
      <c r="GSK182" s="138"/>
      <c r="GSL182" s="138"/>
      <c r="GSM182" s="138"/>
      <c r="GSN182" s="138"/>
      <c r="GSO182" s="138"/>
      <c r="GSP182" s="138"/>
      <c r="GSQ182" s="138"/>
      <c r="GSR182" s="138"/>
      <c r="GSS182" s="138"/>
      <c r="GST182" s="138"/>
      <c r="GSU182" s="138"/>
      <c r="GSV182" s="138"/>
      <c r="GSW182" s="138"/>
      <c r="GSX182" s="138"/>
      <c r="GSY182" s="138"/>
      <c r="GSZ182" s="138"/>
      <c r="GTA182" s="138"/>
      <c r="GTB182" s="138"/>
      <c r="GTC182" s="138"/>
      <c r="GTD182" s="138"/>
      <c r="GTE182" s="138"/>
      <c r="GTF182" s="138"/>
      <c r="GTG182" s="138"/>
      <c r="GTH182" s="138"/>
      <c r="GTI182" s="138"/>
      <c r="GTJ182" s="138"/>
      <c r="GTK182" s="138"/>
      <c r="GTL182" s="138"/>
      <c r="GTM182" s="138"/>
      <c r="GTN182" s="138"/>
      <c r="GTO182" s="138"/>
      <c r="GTP182" s="138"/>
      <c r="GTQ182" s="138"/>
      <c r="GTR182" s="138"/>
      <c r="GTS182" s="138"/>
      <c r="GTT182" s="138"/>
      <c r="GTU182" s="138"/>
      <c r="GTV182" s="138"/>
      <c r="GTW182" s="138"/>
      <c r="GTX182" s="138"/>
      <c r="GTY182" s="138"/>
      <c r="GTZ182" s="138"/>
      <c r="GUA182" s="138"/>
      <c r="GUB182" s="138"/>
      <c r="GUC182" s="138"/>
      <c r="GUD182" s="138"/>
      <c r="GUE182" s="138"/>
      <c r="GUF182" s="138"/>
      <c r="GUG182" s="138"/>
      <c r="GUH182" s="138"/>
      <c r="GUI182" s="138"/>
      <c r="GUJ182" s="138"/>
      <c r="GUK182" s="138"/>
      <c r="GUL182" s="138"/>
      <c r="GUM182" s="138"/>
      <c r="GUN182" s="138"/>
      <c r="GUO182" s="138"/>
      <c r="GUP182" s="138"/>
      <c r="GUQ182" s="138"/>
      <c r="GUR182" s="138"/>
      <c r="GUS182" s="138"/>
      <c r="GUT182" s="138"/>
      <c r="GUU182" s="138"/>
      <c r="GUV182" s="138"/>
      <c r="GUW182" s="138"/>
      <c r="GUX182" s="138"/>
      <c r="GUY182" s="138"/>
      <c r="GUZ182" s="138"/>
      <c r="GVA182" s="138"/>
      <c r="GVB182" s="138"/>
      <c r="GVC182" s="138"/>
      <c r="GVD182" s="138"/>
      <c r="GVE182" s="138"/>
      <c r="GVF182" s="138"/>
      <c r="GVG182" s="138"/>
      <c r="GVH182" s="138"/>
      <c r="GVI182" s="138"/>
      <c r="GVJ182" s="138"/>
      <c r="GVK182" s="138"/>
      <c r="GVL182" s="138"/>
      <c r="GVM182" s="138"/>
      <c r="GVN182" s="138"/>
      <c r="GVO182" s="138"/>
      <c r="GVP182" s="138"/>
      <c r="GVQ182" s="138"/>
      <c r="GVR182" s="138"/>
      <c r="GVS182" s="138"/>
      <c r="GVT182" s="138"/>
      <c r="GVU182" s="138"/>
      <c r="GVV182" s="138"/>
      <c r="GVW182" s="138"/>
      <c r="GVX182" s="138"/>
      <c r="GVY182" s="138"/>
      <c r="GVZ182" s="138"/>
      <c r="GWA182" s="138"/>
      <c r="GWB182" s="138"/>
      <c r="GWC182" s="138"/>
      <c r="GWD182" s="138"/>
      <c r="GWE182" s="138"/>
      <c r="GWF182" s="138"/>
      <c r="GWG182" s="138"/>
      <c r="GWH182" s="138"/>
      <c r="GWI182" s="138"/>
      <c r="GWJ182" s="138"/>
      <c r="GWK182" s="138"/>
      <c r="GWL182" s="138"/>
      <c r="GWM182" s="138"/>
      <c r="GWN182" s="138"/>
      <c r="GWO182" s="138"/>
      <c r="GWP182" s="138"/>
      <c r="GWQ182" s="138"/>
      <c r="GWR182" s="138"/>
      <c r="GWS182" s="138"/>
      <c r="GWT182" s="138"/>
      <c r="GWU182" s="138"/>
      <c r="GWV182" s="138"/>
      <c r="GWW182" s="138"/>
      <c r="GWX182" s="138"/>
      <c r="GWY182" s="138"/>
      <c r="GWZ182" s="138"/>
      <c r="GXA182" s="138"/>
      <c r="GXB182" s="138"/>
      <c r="GXC182" s="138"/>
      <c r="GXD182" s="138"/>
      <c r="GXE182" s="138"/>
      <c r="GXF182" s="138"/>
      <c r="GXG182" s="138"/>
      <c r="GXH182" s="138"/>
      <c r="GXI182" s="138"/>
      <c r="GXJ182" s="138"/>
      <c r="GXK182" s="138"/>
      <c r="GXL182" s="138"/>
      <c r="GXM182" s="138"/>
      <c r="GXN182" s="138"/>
      <c r="GXO182" s="138"/>
      <c r="GXP182" s="138"/>
      <c r="GXQ182" s="138"/>
      <c r="GXR182" s="138"/>
      <c r="GXS182" s="138"/>
      <c r="GXT182" s="138"/>
      <c r="GXU182" s="138"/>
      <c r="GXV182" s="138"/>
      <c r="GXW182" s="138"/>
      <c r="GXX182" s="138"/>
      <c r="GXY182" s="138"/>
      <c r="GXZ182" s="138"/>
      <c r="GYA182" s="138"/>
      <c r="GYB182" s="138"/>
      <c r="GYC182" s="138"/>
      <c r="GYD182" s="138"/>
      <c r="GYE182" s="138"/>
      <c r="GYF182" s="138"/>
      <c r="GYG182" s="138"/>
      <c r="GYH182" s="138"/>
      <c r="GYI182" s="138"/>
      <c r="GYJ182" s="138"/>
      <c r="GYK182" s="138"/>
      <c r="GYL182" s="138"/>
      <c r="GYM182" s="138"/>
      <c r="GYN182" s="138"/>
      <c r="GYO182" s="138"/>
      <c r="GYP182" s="138"/>
      <c r="GYQ182" s="138"/>
      <c r="GYR182" s="138"/>
      <c r="GYS182" s="138"/>
      <c r="GYT182" s="138"/>
      <c r="GYU182" s="138"/>
      <c r="GYV182" s="138"/>
      <c r="GYW182" s="138"/>
      <c r="GYX182" s="138"/>
      <c r="GYY182" s="138"/>
      <c r="GYZ182" s="138"/>
      <c r="GZA182" s="138"/>
      <c r="GZB182" s="138"/>
      <c r="GZC182" s="138"/>
      <c r="GZD182" s="138"/>
      <c r="GZE182" s="138"/>
      <c r="GZF182" s="138"/>
      <c r="GZG182" s="138"/>
      <c r="GZH182" s="138"/>
      <c r="GZI182" s="138"/>
      <c r="GZJ182" s="138"/>
      <c r="GZK182" s="138"/>
      <c r="GZL182" s="138"/>
      <c r="GZM182" s="138"/>
      <c r="GZN182" s="138"/>
      <c r="GZO182" s="138"/>
      <c r="GZP182" s="138"/>
      <c r="GZQ182" s="138"/>
      <c r="GZR182" s="138"/>
      <c r="GZS182" s="138"/>
      <c r="GZT182" s="138"/>
      <c r="GZU182" s="138"/>
      <c r="GZV182" s="138"/>
      <c r="GZW182" s="138"/>
      <c r="GZX182" s="138"/>
      <c r="GZY182" s="138"/>
      <c r="GZZ182" s="138"/>
      <c r="HAA182" s="138"/>
      <c r="HAB182" s="138"/>
      <c r="HAC182" s="138"/>
      <c r="HAD182" s="138"/>
      <c r="HAE182" s="138"/>
      <c r="HAF182" s="138"/>
      <c r="HAG182" s="138"/>
      <c r="HAH182" s="138"/>
      <c r="HAI182" s="138"/>
      <c r="HAJ182" s="138"/>
      <c r="HAK182" s="138"/>
      <c r="HAL182" s="138"/>
      <c r="HAM182" s="138"/>
      <c r="HAN182" s="138"/>
      <c r="HAO182" s="138"/>
      <c r="HAP182" s="138"/>
      <c r="HAQ182" s="138"/>
      <c r="HAR182" s="138"/>
      <c r="HAS182" s="138"/>
      <c r="HAT182" s="138"/>
      <c r="HAU182" s="138"/>
      <c r="HAV182" s="138"/>
      <c r="HAW182" s="138"/>
      <c r="HAX182" s="138"/>
      <c r="HAY182" s="138"/>
      <c r="HAZ182" s="138"/>
      <c r="HBA182" s="138"/>
      <c r="HBB182" s="138"/>
      <c r="HBC182" s="138"/>
      <c r="HBD182" s="138"/>
      <c r="HBE182" s="138"/>
      <c r="HBF182" s="138"/>
      <c r="HBG182" s="138"/>
      <c r="HBH182" s="138"/>
      <c r="HBI182" s="138"/>
      <c r="HBJ182" s="138"/>
      <c r="HBK182" s="138"/>
      <c r="HBL182" s="138"/>
      <c r="HBM182" s="138"/>
      <c r="HBN182" s="138"/>
      <c r="HBO182" s="138"/>
      <c r="HBP182" s="138"/>
      <c r="HBQ182" s="138"/>
      <c r="HBR182" s="138"/>
      <c r="HBS182" s="138"/>
      <c r="HBT182" s="138"/>
      <c r="HBU182" s="138"/>
      <c r="HBV182" s="138"/>
      <c r="HBW182" s="138"/>
      <c r="HBX182" s="138"/>
      <c r="HBY182" s="138"/>
      <c r="HBZ182" s="138"/>
      <c r="HCA182" s="138"/>
      <c r="HCB182" s="138"/>
      <c r="HCC182" s="138"/>
      <c r="HCD182" s="138"/>
      <c r="HCE182" s="138"/>
      <c r="HCF182" s="138"/>
      <c r="HCG182" s="138"/>
      <c r="HCH182" s="138"/>
      <c r="HCI182" s="138"/>
      <c r="HCJ182" s="138"/>
      <c r="HCK182" s="138"/>
      <c r="HCL182" s="138"/>
      <c r="HCM182" s="138"/>
      <c r="HCN182" s="138"/>
      <c r="HCO182" s="138"/>
      <c r="HCP182" s="138"/>
      <c r="HCQ182" s="138"/>
      <c r="HCR182" s="138"/>
      <c r="HCS182" s="138"/>
      <c r="HCT182" s="138"/>
      <c r="HCU182" s="138"/>
      <c r="HCV182" s="138"/>
      <c r="HCW182" s="138"/>
      <c r="HCX182" s="138"/>
      <c r="HCY182" s="138"/>
      <c r="HCZ182" s="138"/>
      <c r="HDA182" s="138"/>
      <c r="HDB182" s="138"/>
      <c r="HDC182" s="138"/>
      <c r="HDD182" s="138"/>
      <c r="HDE182" s="138"/>
      <c r="HDF182" s="138"/>
      <c r="HDG182" s="138"/>
      <c r="HDH182" s="138"/>
      <c r="HDI182" s="138"/>
      <c r="HDJ182" s="138"/>
      <c r="HDK182" s="138"/>
      <c r="HDL182" s="138"/>
      <c r="HDM182" s="138"/>
      <c r="HDN182" s="138"/>
      <c r="HDO182" s="138"/>
      <c r="HDP182" s="138"/>
      <c r="HDQ182" s="138"/>
      <c r="HDR182" s="138"/>
      <c r="HDS182" s="138"/>
      <c r="HDT182" s="138"/>
      <c r="HDU182" s="138"/>
      <c r="HDV182" s="138"/>
      <c r="HDW182" s="138"/>
      <c r="HDX182" s="138"/>
      <c r="HDY182" s="138"/>
      <c r="HDZ182" s="138"/>
      <c r="HEA182" s="138"/>
      <c r="HEB182" s="138"/>
      <c r="HEC182" s="138"/>
      <c r="HED182" s="138"/>
      <c r="HEE182" s="138"/>
      <c r="HEF182" s="138"/>
      <c r="HEG182" s="138"/>
      <c r="HEH182" s="138"/>
      <c r="HEI182" s="138"/>
      <c r="HEJ182" s="138"/>
      <c r="HEK182" s="138"/>
      <c r="HEL182" s="138"/>
      <c r="HEM182" s="138"/>
      <c r="HEN182" s="138"/>
      <c r="HEO182" s="138"/>
      <c r="HEP182" s="138"/>
      <c r="HEQ182" s="138"/>
      <c r="HER182" s="138"/>
      <c r="HES182" s="138"/>
      <c r="HET182" s="138"/>
      <c r="HEU182" s="138"/>
      <c r="HEV182" s="138"/>
      <c r="HEW182" s="138"/>
      <c r="HEX182" s="138"/>
      <c r="HEY182" s="138"/>
      <c r="HEZ182" s="138"/>
      <c r="HFA182" s="138"/>
      <c r="HFB182" s="138"/>
      <c r="HFC182" s="138"/>
      <c r="HFD182" s="138"/>
      <c r="HFE182" s="138"/>
      <c r="HFF182" s="138"/>
      <c r="HFG182" s="138"/>
      <c r="HFH182" s="138"/>
      <c r="HFI182" s="138"/>
      <c r="HFJ182" s="138"/>
      <c r="HFK182" s="138"/>
      <c r="HFL182" s="138"/>
      <c r="HFM182" s="138"/>
      <c r="HFN182" s="138"/>
      <c r="HFO182" s="138"/>
      <c r="HFP182" s="138"/>
      <c r="HFQ182" s="138"/>
      <c r="HFR182" s="138"/>
      <c r="HFS182" s="138"/>
      <c r="HFT182" s="138"/>
      <c r="HFU182" s="138"/>
      <c r="HFV182" s="138"/>
      <c r="HFW182" s="138"/>
      <c r="HFX182" s="138"/>
      <c r="HFY182" s="138"/>
      <c r="HFZ182" s="138"/>
      <c r="HGA182" s="138"/>
      <c r="HGB182" s="138"/>
      <c r="HGC182" s="138"/>
      <c r="HGD182" s="138"/>
      <c r="HGE182" s="138"/>
      <c r="HGF182" s="138"/>
      <c r="HGG182" s="138"/>
      <c r="HGH182" s="138"/>
      <c r="HGI182" s="138"/>
      <c r="HGJ182" s="138"/>
      <c r="HGK182" s="138"/>
      <c r="HGL182" s="138"/>
      <c r="HGM182" s="138"/>
      <c r="HGN182" s="138"/>
      <c r="HGO182" s="138"/>
      <c r="HGP182" s="138"/>
      <c r="HGQ182" s="138"/>
      <c r="HGR182" s="138"/>
      <c r="HGS182" s="138"/>
      <c r="HGT182" s="138"/>
      <c r="HGU182" s="138"/>
      <c r="HGV182" s="138"/>
      <c r="HGW182" s="138"/>
      <c r="HGX182" s="138"/>
      <c r="HGY182" s="138"/>
      <c r="HGZ182" s="138"/>
      <c r="HHA182" s="138"/>
      <c r="HHB182" s="138"/>
      <c r="HHC182" s="138"/>
      <c r="HHD182" s="138"/>
      <c r="HHE182" s="138"/>
      <c r="HHF182" s="138"/>
      <c r="HHG182" s="138"/>
      <c r="HHH182" s="138"/>
      <c r="HHI182" s="138"/>
      <c r="HHJ182" s="138"/>
      <c r="HHK182" s="138"/>
      <c r="HHL182" s="138"/>
      <c r="HHM182" s="138"/>
      <c r="HHN182" s="138"/>
      <c r="HHO182" s="138"/>
      <c r="HHP182" s="138"/>
      <c r="HHQ182" s="138"/>
      <c r="HHR182" s="138"/>
      <c r="HHS182" s="138"/>
      <c r="HHT182" s="138"/>
      <c r="HHU182" s="138"/>
      <c r="HHV182" s="138"/>
      <c r="HHW182" s="138"/>
      <c r="HHX182" s="138"/>
      <c r="HHY182" s="138"/>
      <c r="HHZ182" s="138"/>
      <c r="HIA182" s="138"/>
      <c r="HIB182" s="138"/>
      <c r="HIC182" s="138"/>
      <c r="HID182" s="138"/>
      <c r="HIE182" s="138"/>
      <c r="HIF182" s="138"/>
      <c r="HIG182" s="138"/>
      <c r="HIH182" s="138"/>
      <c r="HII182" s="138"/>
      <c r="HIJ182" s="138"/>
      <c r="HIK182" s="138"/>
      <c r="HIL182" s="138"/>
      <c r="HIM182" s="138"/>
      <c r="HIN182" s="138"/>
      <c r="HIO182" s="138"/>
      <c r="HIP182" s="138"/>
      <c r="HIQ182" s="138"/>
      <c r="HIR182" s="138"/>
      <c r="HIS182" s="138"/>
      <c r="HIT182" s="138"/>
      <c r="HIU182" s="138"/>
      <c r="HIV182" s="138"/>
      <c r="HIW182" s="138"/>
      <c r="HIX182" s="138"/>
      <c r="HIY182" s="138"/>
      <c r="HIZ182" s="138"/>
      <c r="HJA182" s="138"/>
      <c r="HJB182" s="138"/>
      <c r="HJC182" s="138"/>
      <c r="HJD182" s="138"/>
      <c r="HJE182" s="138"/>
      <c r="HJF182" s="138"/>
      <c r="HJG182" s="138"/>
      <c r="HJH182" s="138"/>
      <c r="HJI182" s="138"/>
      <c r="HJJ182" s="138"/>
      <c r="HJK182" s="138"/>
      <c r="HJL182" s="138"/>
      <c r="HJM182" s="138"/>
      <c r="HJN182" s="138"/>
      <c r="HJO182" s="138"/>
      <c r="HJP182" s="138"/>
      <c r="HJQ182" s="138"/>
      <c r="HJR182" s="138"/>
      <c r="HJS182" s="138"/>
      <c r="HJT182" s="138"/>
      <c r="HJU182" s="138"/>
      <c r="HJV182" s="138"/>
      <c r="HJW182" s="138"/>
      <c r="HJX182" s="138"/>
      <c r="HJY182" s="138"/>
      <c r="HJZ182" s="138"/>
      <c r="HKA182" s="138"/>
      <c r="HKB182" s="138"/>
      <c r="HKC182" s="138"/>
      <c r="HKD182" s="138"/>
      <c r="HKE182" s="138"/>
      <c r="HKF182" s="138"/>
      <c r="HKG182" s="138"/>
      <c r="HKH182" s="138"/>
      <c r="HKI182" s="138"/>
      <c r="HKJ182" s="138"/>
      <c r="HKK182" s="138"/>
      <c r="HKL182" s="138"/>
      <c r="HKM182" s="138"/>
      <c r="HKN182" s="138"/>
      <c r="HKO182" s="138"/>
      <c r="HKP182" s="138"/>
      <c r="HKQ182" s="138"/>
      <c r="HKR182" s="138"/>
      <c r="HKS182" s="138"/>
      <c r="HKT182" s="138"/>
      <c r="HKU182" s="138"/>
      <c r="HKV182" s="138"/>
      <c r="HKW182" s="138"/>
      <c r="HKX182" s="138"/>
      <c r="HKY182" s="138"/>
      <c r="HKZ182" s="138"/>
      <c r="HLA182" s="138"/>
      <c r="HLB182" s="138"/>
      <c r="HLC182" s="138"/>
      <c r="HLD182" s="138"/>
      <c r="HLE182" s="138"/>
      <c r="HLF182" s="138"/>
      <c r="HLG182" s="138"/>
      <c r="HLH182" s="138"/>
      <c r="HLI182" s="138"/>
      <c r="HLJ182" s="138"/>
      <c r="HLK182" s="138"/>
      <c r="HLL182" s="138"/>
      <c r="HLM182" s="138"/>
      <c r="HLN182" s="138"/>
      <c r="HLO182" s="138"/>
      <c r="HLP182" s="138"/>
      <c r="HLQ182" s="138"/>
      <c r="HLR182" s="138"/>
      <c r="HLS182" s="138"/>
      <c r="HLT182" s="138"/>
      <c r="HLU182" s="138"/>
      <c r="HLV182" s="138"/>
      <c r="HLW182" s="138"/>
      <c r="HLX182" s="138"/>
      <c r="HLY182" s="138"/>
      <c r="HLZ182" s="138"/>
      <c r="HMA182" s="138"/>
      <c r="HMB182" s="138"/>
      <c r="HMC182" s="138"/>
      <c r="HMD182" s="138"/>
      <c r="HME182" s="138"/>
      <c r="HMF182" s="138"/>
      <c r="HMG182" s="138"/>
      <c r="HMH182" s="138"/>
      <c r="HMI182" s="138"/>
      <c r="HMJ182" s="138"/>
      <c r="HMK182" s="138"/>
      <c r="HML182" s="138"/>
      <c r="HMM182" s="138"/>
      <c r="HMN182" s="138"/>
      <c r="HMO182" s="138"/>
      <c r="HMP182" s="138"/>
      <c r="HMQ182" s="138"/>
      <c r="HMR182" s="138"/>
      <c r="HMS182" s="138"/>
      <c r="HMT182" s="138"/>
      <c r="HMU182" s="138"/>
      <c r="HMV182" s="138"/>
      <c r="HMW182" s="138"/>
      <c r="HMX182" s="138"/>
      <c r="HMY182" s="138"/>
      <c r="HMZ182" s="138"/>
      <c r="HNA182" s="138"/>
      <c r="HNB182" s="138"/>
      <c r="HNC182" s="138"/>
      <c r="HND182" s="138"/>
      <c r="HNE182" s="138"/>
      <c r="HNF182" s="138"/>
      <c r="HNG182" s="138"/>
      <c r="HNH182" s="138"/>
      <c r="HNI182" s="138"/>
      <c r="HNJ182" s="138"/>
      <c r="HNK182" s="138"/>
      <c r="HNL182" s="138"/>
      <c r="HNM182" s="138"/>
      <c r="HNN182" s="138"/>
      <c r="HNO182" s="138"/>
      <c r="HNP182" s="138"/>
      <c r="HNQ182" s="138"/>
      <c r="HNR182" s="138"/>
      <c r="HNS182" s="138"/>
      <c r="HNT182" s="138"/>
      <c r="HNU182" s="138"/>
      <c r="HNV182" s="138"/>
      <c r="HNW182" s="138"/>
      <c r="HNX182" s="138"/>
      <c r="HNY182" s="138"/>
      <c r="HNZ182" s="138"/>
      <c r="HOA182" s="138"/>
      <c r="HOB182" s="138"/>
      <c r="HOC182" s="138"/>
      <c r="HOD182" s="138"/>
      <c r="HOE182" s="138"/>
      <c r="HOF182" s="138"/>
      <c r="HOG182" s="138"/>
      <c r="HOH182" s="138"/>
      <c r="HOI182" s="138"/>
      <c r="HOJ182" s="138"/>
      <c r="HOK182" s="138"/>
      <c r="HOL182" s="138"/>
      <c r="HOM182" s="138"/>
      <c r="HON182" s="138"/>
      <c r="HOO182" s="138"/>
      <c r="HOP182" s="138"/>
      <c r="HOQ182" s="138"/>
      <c r="HOR182" s="138"/>
      <c r="HOS182" s="138"/>
      <c r="HOT182" s="138"/>
      <c r="HOU182" s="138"/>
      <c r="HOV182" s="138"/>
      <c r="HOW182" s="138"/>
      <c r="HOX182" s="138"/>
      <c r="HOY182" s="138"/>
      <c r="HOZ182" s="138"/>
      <c r="HPA182" s="138"/>
      <c r="HPB182" s="138"/>
      <c r="HPC182" s="138"/>
      <c r="HPD182" s="138"/>
      <c r="HPE182" s="138"/>
      <c r="HPF182" s="138"/>
      <c r="HPG182" s="138"/>
      <c r="HPH182" s="138"/>
      <c r="HPI182" s="138"/>
      <c r="HPJ182" s="138"/>
      <c r="HPK182" s="138"/>
      <c r="HPL182" s="138"/>
      <c r="HPM182" s="138"/>
      <c r="HPN182" s="138"/>
      <c r="HPO182" s="138"/>
      <c r="HPP182" s="138"/>
      <c r="HPQ182" s="138"/>
      <c r="HPR182" s="138"/>
      <c r="HPS182" s="138"/>
      <c r="HPT182" s="138"/>
      <c r="HPU182" s="138"/>
      <c r="HPV182" s="138"/>
      <c r="HPW182" s="138"/>
      <c r="HPX182" s="138"/>
      <c r="HPY182" s="138"/>
      <c r="HPZ182" s="138"/>
      <c r="HQA182" s="138"/>
      <c r="HQB182" s="138"/>
      <c r="HQC182" s="138"/>
      <c r="HQD182" s="138"/>
      <c r="HQE182" s="138"/>
      <c r="HQF182" s="138"/>
      <c r="HQG182" s="138"/>
      <c r="HQH182" s="138"/>
      <c r="HQI182" s="138"/>
      <c r="HQJ182" s="138"/>
      <c r="HQK182" s="138"/>
      <c r="HQL182" s="138"/>
      <c r="HQM182" s="138"/>
      <c r="HQN182" s="138"/>
      <c r="HQO182" s="138"/>
      <c r="HQP182" s="138"/>
      <c r="HQQ182" s="138"/>
      <c r="HQR182" s="138"/>
      <c r="HQS182" s="138"/>
      <c r="HQT182" s="138"/>
      <c r="HQU182" s="138"/>
      <c r="HQV182" s="138"/>
      <c r="HQW182" s="138"/>
      <c r="HQX182" s="138"/>
      <c r="HQY182" s="138"/>
      <c r="HQZ182" s="138"/>
      <c r="HRA182" s="138"/>
      <c r="HRB182" s="138"/>
      <c r="HRC182" s="138"/>
      <c r="HRD182" s="138"/>
      <c r="HRE182" s="138"/>
      <c r="HRF182" s="138"/>
      <c r="HRG182" s="138"/>
      <c r="HRH182" s="138"/>
      <c r="HRI182" s="138"/>
      <c r="HRJ182" s="138"/>
      <c r="HRK182" s="138"/>
      <c r="HRL182" s="138"/>
      <c r="HRM182" s="138"/>
      <c r="HRN182" s="138"/>
      <c r="HRO182" s="138"/>
      <c r="HRP182" s="138"/>
      <c r="HRQ182" s="138"/>
      <c r="HRR182" s="138"/>
      <c r="HRS182" s="138"/>
      <c r="HRT182" s="138"/>
      <c r="HRU182" s="138"/>
      <c r="HRV182" s="138"/>
      <c r="HRW182" s="138"/>
      <c r="HRX182" s="138"/>
      <c r="HRY182" s="138"/>
      <c r="HRZ182" s="138"/>
      <c r="HSA182" s="138"/>
      <c r="HSB182" s="138"/>
      <c r="HSC182" s="138"/>
      <c r="HSD182" s="138"/>
      <c r="HSE182" s="138"/>
      <c r="HSF182" s="138"/>
      <c r="HSG182" s="138"/>
      <c r="HSH182" s="138"/>
      <c r="HSI182" s="138"/>
      <c r="HSJ182" s="138"/>
      <c r="HSK182" s="138"/>
      <c r="HSL182" s="138"/>
      <c r="HSM182" s="138"/>
      <c r="HSN182" s="138"/>
      <c r="HSO182" s="138"/>
      <c r="HSP182" s="138"/>
      <c r="HSQ182" s="138"/>
      <c r="HSR182" s="138"/>
      <c r="HSS182" s="138"/>
      <c r="HST182" s="138"/>
      <c r="HSU182" s="138"/>
      <c r="HSV182" s="138"/>
      <c r="HSW182" s="138"/>
      <c r="HSX182" s="138"/>
      <c r="HSY182" s="138"/>
      <c r="HSZ182" s="138"/>
      <c r="HTA182" s="138"/>
      <c r="HTB182" s="138"/>
      <c r="HTC182" s="138"/>
      <c r="HTD182" s="138"/>
      <c r="HTE182" s="138"/>
      <c r="HTF182" s="138"/>
      <c r="HTG182" s="138"/>
      <c r="HTH182" s="138"/>
      <c r="HTI182" s="138"/>
      <c r="HTJ182" s="138"/>
      <c r="HTK182" s="138"/>
      <c r="HTL182" s="138"/>
      <c r="HTM182" s="138"/>
      <c r="HTN182" s="138"/>
      <c r="HTO182" s="138"/>
      <c r="HTP182" s="138"/>
      <c r="HTQ182" s="138"/>
      <c r="HTR182" s="138"/>
      <c r="HTS182" s="138"/>
      <c r="HTT182" s="138"/>
      <c r="HTU182" s="138"/>
      <c r="HTV182" s="138"/>
      <c r="HTW182" s="138"/>
      <c r="HTX182" s="138"/>
      <c r="HTY182" s="138"/>
      <c r="HTZ182" s="138"/>
      <c r="HUA182" s="138"/>
      <c r="HUB182" s="138"/>
      <c r="HUC182" s="138"/>
      <c r="HUD182" s="138"/>
      <c r="HUE182" s="138"/>
      <c r="HUF182" s="138"/>
      <c r="HUG182" s="138"/>
      <c r="HUH182" s="138"/>
      <c r="HUI182" s="138"/>
      <c r="HUJ182" s="138"/>
      <c r="HUK182" s="138"/>
      <c r="HUL182" s="138"/>
      <c r="HUM182" s="138"/>
      <c r="HUN182" s="138"/>
      <c r="HUO182" s="138"/>
      <c r="HUP182" s="138"/>
      <c r="HUQ182" s="138"/>
      <c r="HUR182" s="138"/>
      <c r="HUS182" s="138"/>
      <c r="HUT182" s="138"/>
      <c r="HUU182" s="138"/>
      <c r="HUV182" s="138"/>
      <c r="HUW182" s="138"/>
      <c r="HUX182" s="138"/>
      <c r="HUY182" s="138"/>
      <c r="HUZ182" s="138"/>
      <c r="HVA182" s="138"/>
      <c r="HVB182" s="138"/>
      <c r="HVC182" s="138"/>
      <c r="HVD182" s="138"/>
      <c r="HVE182" s="138"/>
      <c r="HVF182" s="138"/>
      <c r="HVG182" s="138"/>
      <c r="HVH182" s="138"/>
      <c r="HVI182" s="138"/>
      <c r="HVJ182" s="138"/>
      <c r="HVK182" s="138"/>
      <c r="HVL182" s="138"/>
      <c r="HVM182" s="138"/>
      <c r="HVN182" s="138"/>
      <c r="HVO182" s="138"/>
      <c r="HVP182" s="138"/>
      <c r="HVQ182" s="138"/>
      <c r="HVR182" s="138"/>
      <c r="HVS182" s="138"/>
      <c r="HVT182" s="138"/>
      <c r="HVU182" s="138"/>
      <c r="HVV182" s="138"/>
      <c r="HVW182" s="138"/>
      <c r="HVX182" s="138"/>
      <c r="HVY182" s="138"/>
      <c r="HVZ182" s="138"/>
      <c r="HWA182" s="138"/>
      <c r="HWB182" s="138"/>
      <c r="HWC182" s="138"/>
      <c r="HWD182" s="138"/>
      <c r="HWE182" s="138"/>
      <c r="HWF182" s="138"/>
      <c r="HWG182" s="138"/>
      <c r="HWH182" s="138"/>
      <c r="HWI182" s="138"/>
      <c r="HWJ182" s="138"/>
      <c r="HWK182" s="138"/>
      <c r="HWL182" s="138"/>
      <c r="HWM182" s="138"/>
      <c r="HWN182" s="138"/>
      <c r="HWO182" s="138"/>
      <c r="HWP182" s="138"/>
      <c r="HWQ182" s="138"/>
      <c r="HWR182" s="138"/>
      <c r="HWS182" s="138"/>
      <c r="HWT182" s="138"/>
      <c r="HWU182" s="138"/>
      <c r="HWV182" s="138"/>
      <c r="HWW182" s="138"/>
      <c r="HWX182" s="138"/>
      <c r="HWY182" s="138"/>
      <c r="HWZ182" s="138"/>
      <c r="HXA182" s="138"/>
      <c r="HXB182" s="138"/>
      <c r="HXC182" s="138"/>
      <c r="HXD182" s="138"/>
      <c r="HXE182" s="138"/>
      <c r="HXF182" s="138"/>
      <c r="HXG182" s="138"/>
      <c r="HXH182" s="138"/>
      <c r="HXI182" s="138"/>
      <c r="HXJ182" s="138"/>
      <c r="HXK182" s="138"/>
      <c r="HXL182" s="138"/>
      <c r="HXM182" s="138"/>
      <c r="HXN182" s="138"/>
      <c r="HXO182" s="138"/>
      <c r="HXP182" s="138"/>
      <c r="HXQ182" s="138"/>
      <c r="HXR182" s="138"/>
      <c r="HXS182" s="138"/>
      <c r="HXT182" s="138"/>
      <c r="HXU182" s="138"/>
      <c r="HXV182" s="138"/>
      <c r="HXW182" s="138"/>
      <c r="HXX182" s="138"/>
      <c r="HXY182" s="138"/>
      <c r="HXZ182" s="138"/>
      <c r="HYA182" s="138"/>
      <c r="HYB182" s="138"/>
      <c r="HYC182" s="138"/>
      <c r="HYD182" s="138"/>
      <c r="HYE182" s="138"/>
      <c r="HYF182" s="138"/>
      <c r="HYG182" s="138"/>
      <c r="HYH182" s="138"/>
      <c r="HYI182" s="138"/>
      <c r="HYJ182" s="138"/>
      <c r="HYK182" s="138"/>
      <c r="HYL182" s="138"/>
      <c r="HYM182" s="138"/>
      <c r="HYN182" s="138"/>
      <c r="HYO182" s="138"/>
      <c r="HYP182" s="138"/>
      <c r="HYQ182" s="138"/>
      <c r="HYR182" s="138"/>
      <c r="HYS182" s="138"/>
      <c r="HYT182" s="138"/>
      <c r="HYU182" s="138"/>
      <c r="HYV182" s="138"/>
      <c r="HYW182" s="138"/>
      <c r="HYX182" s="138"/>
      <c r="HYY182" s="138"/>
      <c r="HYZ182" s="138"/>
      <c r="HZA182" s="138"/>
      <c r="HZB182" s="138"/>
      <c r="HZC182" s="138"/>
      <c r="HZD182" s="138"/>
      <c r="HZE182" s="138"/>
      <c r="HZF182" s="138"/>
      <c r="HZG182" s="138"/>
      <c r="HZH182" s="138"/>
      <c r="HZI182" s="138"/>
      <c r="HZJ182" s="138"/>
      <c r="HZK182" s="138"/>
      <c r="HZL182" s="138"/>
      <c r="HZM182" s="138"/>
      <c r="HZN182" s="138"/>
      <c r="HZO182" s="138"/>
      <c r="HZP182" s="138"/>
      <c r="HZQ182" s="138"/>
      <c r="HZR182" s="138"/>
      <c r="HZS182" s="138"/>
      <c r="HZT182" s="138"/>
      <c r="HZU182" s="138"/>
      <c r="HZV182" s="138"/>
      <c r="HZW182" s="138"/>
      <c r="HZX182" s="138"/>
      <c r="HZY182" s="138"/>
      <c r="HZZ182" s="138"/>
      <c r="IAA182" s="138"/>
      <c r="IAB182" s="138"/>
      <c r="IAC182" s="138"/>
      <c r="IAD182" s="138"/>
      <c r="IAE182" s="138"/>
      <c r="IAF182" s="138"/>
      <c r="IAG182" s="138"/>
      <c r="IAH182" s="138"/>
      <c r="IAI182" s="138"/>
      <c r="IAJ182" s="138"/>
      <c r="IAK182" s="138"/>
      <c r="IAL182" s="138"/>
      <c r="IAM182" s="138"/>
      <c r="IAN182" s="138"/>
      <c r="IAO182" s="138"/>
      <c r="IAP182" s="138"/>
      <c r="IAQ182" s="138"/>
      <c r="IAR182" s="138"/>
      <c r="IAS182" s="138"/>
      <c r="IAT182" s="138"/>
      <c r="IAU182" s="138"/>
      <c r="IAV182" s="138"/>
      <c r="IAW182" s="138"/>
      <c r="IAX182" s="138"/>
      <c r="IAY182" s="138"/>
      <c r="IAZ182" s="138"/>
      <c r="IBA182" s="138"/>
      <c r="IBB182" s="138"/>
      <c r="IBC182" s="138"/>
      <c r="IBD182" s="138"/>
      <c r="IBE182" s="138"/>
      <c r="IBF182" s="138"/>
      <c r="IBG182" s="138"/>
      <c r="IBH182" s="138"/>
      <c r="IBI182" s="138"/>
      <c r="IBJ182" s="138"/>
      <c r="IBK182" s="138"/>
      <c r="IBL182" s="138"/>
      <c r="IBM182" s="138"/>
      <c r="IBN182" s="138"/>
      <c r="IBO182" s="138"/>
      <c r="IBP182" s="138"/>
      <c r="IBQ182" s="138"/>
      <c r="IBR182" s="138"/>
      <c r="IBS182" s="138"/>
      <c r="IBT182" s="138"/>
      <c r="IBU182" s="138"/>
      <c r="IBV182" s="138"/>
      <c r="IBW182" s="138"/>
      <c r="IBX182" s="138"/>
      <c r="IBY182" s="138"/>
      <c r="IBZ182" s="138"/>
      <c r="ICA182" s="138"/>
      <c r="ICB182" s="138"/>
      <c r="ICC182" s="138"/>
      <c r="ICD182" s="138"/>
      <c r="ICE182" s="138"/>
      <c r="ICF182" s="138"/>
      <c r="ICG182" s="138"/>
      <c r="ICH182" s="138"/>
      <c r="ICI182" s="138"/>
      <c r="ICJ182" s="138"/>
      <c r="ICK182" s="138"/>
      <c r="ICL182" s="138"/>
      <c r="ICM182" s="138"/>
      <c r="ICN182" s="138"/>
      <c r="ICO182" s="138"/>
      <c r="ICP182" s="138"/>
      <c r="ICQ182" s="138"/>
      <c r="ICR182" s="138"/>
      <c r="ICS182" s="138"/>
      <c r="ICT182" s="138"/>
      <c r="ICU182" s="138"/>
      <c r="ICV182" s="138"/>
      <c r="ICW182" s="138"/>
      <c r="ICX182" s="138"/>
      <c r="ICY182" s="138"/>
      <c r="ICZ182" s="138"/>
      <c r="IDA182" s="138"/>
      <c r="IDB182" s="138"/>
      <c r="IDC182" s="138"/>
      <c r="IDD182" s="138"/>
      <c r="IDE182" s="138"/>
      <c r="IDF182" s="138"/>
      <c r="IDG182" s="138"/>
      <c r="IDH182" s="138"/>
      <c r="IDI182" s="138"/>
      <c r="IDJ182" s="138"/>
      <c r="IDK182" s="138"/>
      <c r="IDL182" s="138"/>
      <c r="IDM182" s="138"/>
      <c r="IDN182" s="138"/>
      <c r="IDO182" s="138"/>
      <c r="IDP182" s="138"/>
      <c r="IDQ182" s="138"/>
      <c r="IDR182" s="138"/>
      <c r="IDS182" s="138"/>
      <c r="IDT182" s="138"/>
      <c r="IDU182" s="138"/>
      <c r="IDV182" s="138"/>
      <c r="IDW182" s="138"/>
      <c r="IDX182" s="138"/>
      <c r="IDY182" s="138"/>
      <c r="IDZ182" s="138"/>
      <c r="IEA182" s="138"/>
      <c r="IEB182" s="138"/>
      <c r="IEC182" s="138"/>
      <c r="IED182" s="138"/>
      <c r="IEE182" s="138"/>
      <c r="IEF182" s="138"/>
      <c r="IEG182" s="138"/>
      <c r="IEH182" s="138"/>
      <c r="IEI182" s="138"/>
      <c r="IEJ182" s="138"/>
      <c r="IEK182" s="138"/>
      <c r="IEL182" s="138"/>
      <c r="IEM182" s="138"/>
      <c r="IEN182" s="138"/>
      <c r="IEO182" s="138"/>
      <c r="IEP182" s="138"/>
      <c r="IEQ182" s="138"/>
      <c r="IER182" s="138"/>
      <c r="IES182" s="138"/>
      <c r="IET182" s="138"/>
      <c r="IEU182" s="138"/>
      <c r="IEV182" s="138"/>
      <c r="IEW182" s="138"/>
      <c r="IEX182" s="138"/>
      <c r="IEY182" s="138"/>
      <c r="IEZ182" s="138"/>
      <c r="IFA182" s="138"/>
      <c r="IFB182" s="138"/>
      <c r="IFC182" s="138"/>
      <c r="IFD182" s="138"/>
      <c r="IFE182" s="138"/>
      <c r="IFF182" s="138"/>
      <c r="IFG182" s="138"/>
      <c r="IFH182" s="138"/>
      <c r="IFI182" s="138"/>
      <c r="IFJ182" s="138"/>
      <c r="IFK182" s="138"/>
      <c r="IFL182" s="138"/>
      <c r="IFM182" s="138"/>
      <c r="IFN182" s="138"/>
      <c r="IFO182" s="138"/>
      <c r="IFP182" s="138"/>
      <c r="IFQ182" s="138"/>
      <c r="IFR182" s="138"/>
      <c r="IFS182" s="138"/>
      <c r="IFT182" s="138"/>
      <c r="IFU182" s="138"/>
      <c r="IFV182" s="138"/>
      <c r="IFW182" s="138"/>
      <c r="IFX182" s="138"/>
      <c r="IFY182" s="138"/>
      <c r="IFZ182" s="138"/>
      <c r="IGA182" s="138"/>
      <c r="IGB182" s="138"/>
      <c r="IGC182" s="138"/>
      <c r="IGD182" s="138"/>
      <c r="IGE182" s="138"/>
      <c r="IGF182" s="138"/>
      <c r="IGG182" s="138"/>
      <c r="IGH182" s="138"/>
      <c r="IGI182" s="138"/>
      <c r="IGJ182" s="138"/>
      <c r="IGK182" s="138"/>
      <c r="IGL182" s="138"/>
      <c r="IGM182" s="138"/>
      <c r="IGN182" s="138"/>
      <c r="IGO182" s="138"/>
      <c r="IGP182" s="138"/>
      <c r="IGQ182" s="138"/>
      <c r="IGR182" s="138"/>
      <c r="IGS182" s="138"/>
      <c r="IGT182" s="138"/>
      <c r="IGU182" s="138"/>
      <c r="IGV182" s="138"/>
      <c r="IGW182" s="138"/>
      <c r="IGX182" s="138"/>
      <c r="IGY182" s="138"/>
      <c r="IGZ182" s="138"/>
      <c r="IHA182" s="138"/>
      <c r="IHB182" s="138"/>
      <c r="IHC182" s="138"/>
      <c r="IHD182" s="138"/>
      <c r="IHE182" s="138"/>
      <c r="IHF182" s="138"/>
      <c r="IHG182" s="138"/>
      <c r="IHH182" s="138"/>
      <c r="IHI182" s="138"/>
      <c r="IHJ182" s="138"/>
      <c r="IHK182" s="138"/>
      <c r="IHL182" s="138"/>
      <c r="IHM182" s="138"/>
      <c r="IHN182" s="138"/>
      <c r="IHO182" s="138"/>
      <c r="IHP182" s="138"/>
      <c r="IHQ182" s="138"/>
      <c r="IHR182" s="138"/>
      <c r="IHS182" s="138"/>
      <c r="IHT182" s="138"/>
      <c r="IHU182" s="138"/>
      <c r="IHV182" s="138"/>
      <c r="IHW182" s="138"/>
      <c r="IHX182" s="138"/>
      <c r="IHY182" s="138"/>
      <c r="IHZ182" s="138"/>
      <c r="IIA182" s="138"/>
      <c r="IIB182" s="138"/>
      <c r="IIC182" s="138"/>
      <c r="IID182" s="138"/>
      <c r="IIE182" s="138"/>
      <c r="IIF182" s="138"/>
      <c r="IIG182" s="138"/>
      <c r="IIH182" s="138"/>
      <c r="III182" s="138"/>
      <c r="IIJ182" s="138"/>
      <c r="IIK182" s="138"/>
      <c r="IIL182" s="138"/>
      <c r="IIM182" s="138"/>
      <c r="IIN182" s="138"/>
      <c r="IIO182" s="138"/>
      <c r="IIP182" s="138"/>
      <c r="IIQ182" s="138"/>
      <c r="IIR182" s="138"/>
      <c r="IIS182" s="138"/>
      <c r="IIT182" s="138"/>
      <c r="IIU182" s="138"/>
      <c r="IIV182" s="138"/>
      <c r="IIW182" s="138"/>
      <c r="IIX182" s="138"/>
      <c r="IIY182" s="138"/>
      <c r="IIZ182" s="138"/>
      <c r="IJA182" s="138"/>
      <c r="IJB182" s="138"/>
      <c r="IJC182" s="138"/>
      <c r="IJD182" s="138"/>
      <c r="IJE182" s="138"/>
      <c r="IJF182" s="138"/>
      <c r="IJG182" s="138"/>
      <c r="IJH182" s="138"/>
      <c r="IJI182" s="138"/>
      <c r="IJJ182" s="138"/>
      <c r="IJK182" s="138"/>
      <c r="IJL182" s="138"/>
      <c r="IJM182" s="138"/>
      <c r="IJN182" s="138"/>
      <c r="IJO182" s="138"/>
      <c r="IJP182" s="138"/>
      <c r="IJQ182" s="138"/>
      <c r="IJR182" s="138"/>
      <c r="IJS182" s="138"/>
      <c r="IJT182" s="138"/>
      <c r="IJU182" s="138"/>
      <c r="IJV182" s="138"/>
      <c r="IJW182" s="138"/>
      <c r="IJX182" s="138"/>
      <c r="IJY182" s="138"/>
      <c r="IJZ182" s="138"/>
      <c r="IKA182" s="138"/>
      <c r="IKB182" s="138"/>
      <c r="IKC182" s="138"/>
      <c r="IKD182" s="138"/>
      <c r="IKE182" s="138"/>
      <c r="IKF182" s="138"/>
      <c r="IKG182" s="138"/>
      <c r="IKH182" s="138"/>
      <c r="IKI182" s="138"/>
      <c r="IKJ182" s="138"/>
      <c r="IKK182" s="138"/>
      <c r="IKL182" s="138"/>
      <c r="IKM182" s="138"/>
      <c r="IKN182" s="138"/>
      <c r="IKO182" s="138"/>
      <c r="IKP182" s="138"/>
      <c r="IKQ182" s="138"/>
      <c r="IKR182" s="138"/>
      <c r="IKS182" s="138"/>
      <c r="IKT182" s="138"/>
      <c r="IKU182" s="138"/>
      <c r="IKV182" s="138"/>
      <c r="IKW182" s="138"/>
      <c r="IKX182" s="138"/>
      <c r="IKY182" s="138"/>
      <c r="IKZ182" s="138"/>
      <c r="ILA182" s="138"/>
      <c r="ILB182" s="138"/>
      <c r="ILC182" s="138"/>
      <c r="ILD182" s="138"/>
      <c r="ILE182" s="138"/>
      <c r="ILF182" s="138"/>
      <c r="ILG182" s="138"/>
      <c r="ILH182" s="138"/>
      <c r="ILI182" s="138"/>
      <c r="ILJ182" s="138"/>
      <c r="ILK182" s="138"/>
      <c r="ILL182" s="138"/>
      <c r="ILM182" s="138"/>
      <c r="ILN182" s="138"/>
      <c r="ILO182" s="138"/>
      <c r="ILP182" s="138"/>
      <c r="ILQ182" s="138"/>
      <c r="ILR182" s="138"/>
      <c r="ILS182" s="138"/>
      <c r="ILT182" s="138"/>
      <c r="ILU182" s="138"/>
      <c r="ILV182" s="138"/>
      <c r="ILW182" s="138"/>
      <c r="ILX182" s="138"/>
      <c r="ILY182" s="138"/>
      <c r="ILZ182" s="138"/>
      <c r="IMA182" s="138"/>
      <c r="IMB182" s="138"/>
      <c r="IMC182" s="138"/>
      <c r="IMD182" s="138"/>
      <c r="IME182" s="138"/>
      <c r="IMF182" s="138"/>
      <c r="IMG182" s="138"/>
      <c r="IMH182" s="138"/>
      <c r="IMI182" s="138"/>
      <c r="IMJ182" s="138"/>
      <c r="IMK182" s="138"/>
      <c r="IML182" s="138"/>
      <c r="IMM182" s="138"/>
      <c r="IMN182" s="138"/>
      <c r="IMO182" s="138"/>
      <c r="IMP182" s="138"/>
      <c r="IMQ182" s="138"/>
      <c r="IMR182" s="138"/>
      <c r="IMS182" s="138"/>
      <c r="IMT182" s="138"/>
      <c r="IMU182" s="138"/>
      <c r="IMV182" s="138"/>
      <c r="IMW182" s="138"/>
      <c r="IMX182" s="138"/>
      <c r="IMY182" s="138"/>
      <c r="IMZ182" s="138"/>
      <c r="INA182" s="138"/>
      <c r="INB182" s="138"/>
      <c r="INC182" s="138"/>
      <c r="IND182" s="138"/>
      <c r="INE182" s="138"/>
      <c r="INF182" s="138"/>
      <c r="ING182" s="138"/>
      <c r="INH182" s="138"/>
      <c r="INI182" s="138"/>
      <c r="INJ182" s="138"/>
      <c r="INK182" s="138"/>
      <c r="INL182" s="138"/>
      <c r="INM182" s="138"/>
      <c r="INN182" s="138"/>
      <c r="INO182" s="138"/>
      <c r="INP182" s="138"/>
      <c r="INQ182" s="138"/>
      <c r="INR182" s="138"/>
      <c r="INS182" s="138"/>
      <c r="INT182" s="138"/>
      <c r="INU182" s="138"/>
      <c r="INV182" s="138"/>
      <c r="INW182" s="138"/>
      <c r="INX182" s="138"/>
      <c r="INY182" s="138"/>
      <c r="INZ182" s="138"/>
      <c r="IOA182" s="138"/>
      <c r="IOB182" s="138"/>
      <c r="IOC182" s="138"/>
      <c r="IOD182" s="138"/>
      <c r="IOE182" s="138"/>
      <c r="IOF182" s="138"/>
      <c r="IOG182" s="138"/>
      <c r="IOH182" s="138"/>
      <c r="IOI182" s="138"/>
      <c r="IOJ182" s="138"/>
      <c r="IOK182" s="138"/>
      <c r="IOL182" s="138"/>
      <c r="IOM182" s="138"/>
      <c r="ION182" s="138"/>
      <c r="IOO182" s="138"/>
      <c r="IOP182" s="138"/>
      <c r="IOQ182" s="138"/>
      <c r="IOR182" s="138"/>
      <c r="IOS182" s="138"/>
      <c r="IOT182" s="138"/>
      <c r="IOU182" s="138"/>
      <c r="IOV182" s="138"/>
      <c r="IOW182" s="138"/>
      <c r="IOX182" s="138"/>
      <c r="IOY182" s="138"/>
      <c r="IOZ182" s="138"/>
      <c r="IPA182" s="138"/>
      <c r="IPB182" s="138"/>
      <c r="IPC182" s="138"/>
      <c r="IPD182" s="138"/>
      <c r="IPE182" s="138"/>
      <c r="IPF182" s="138"/>
      <c r="IPG182" s="138"/>
      <c r="IPH182" s="138"/>
      <c r="IPI182" s="138"/>
      <c r="IPJ182" s="138"/>
      <c r="IPK182" s="138"/>
      <c r="IPL182" s="138"/>
      <c r="IPM182" s="138"/>
      <c r="IPN182" s="138"/>
      <c r="IPO182" s="138"/>
      <c r="IPP182" s="138"/>
      <c r="IPQ182" s="138"/>
      <c r="IPR182" s="138"/>
      <c r="IPS182" s="138"/>
      <c r="IPT182" s="138"/>
      <c r="IPU182" s="138"/>
      <c r="IPV182" s="138"/>
      <c r="IPW182" s="138"/>
      <c r="IPX182" s="138"/>
      <c r="IPY182" s="138"/>
      <c r="IPZ182" s="138"/>
      <c r="IQA182" s="138"/>
      <c r="IQB182" s="138"/>
      <c r="IQC182" s="138"/>
      <c r="IQD182" s="138"/>
      <c r="IQE182" s="138"/>
      <c r="IQF182" s="138"/>
      <c r="IQG182" s="138"/>
      <c r="IQH182" s="138"/>
      <c r="IQI182" s="138"/>
      <c r="IQJ182" s="138"/>
      <c r="IQK182" s="138"/>
      <c r="IQL182" s="138"/>
      <c r="IQM182" s="138"/>
      <c r="IQN182" s="138"/>
      <c r="IQO182" s="138"/>
      <c r="IQP182" s="138"/>
      <c r="IQQ182" s="138"/>
      <c r="IQR182" s="138"/>
      <c r="IQS182" s="138"/>
      <c r="IQT182" s="138"/>
      <c r="IQU182" s="138"/>
      <c r="IQV182" s="138"/>
      <c r="IQW182" s="138"/>
      <c r="IQX182" s="138"/>
      <c r="IQY182" s="138"/>
      <c r="IQZ182" s="138"/>
      <c r="IRA182" s="138"/>
      <c r="IRB182" s="138"/>
      <c r="IRC182" s="138"/>
      <c r="IRD182" s="138"/>
      <c r="IRE182" s="138"/>
      <c r="IRF182" s="138"/>
      <c r="IRG182" s="138"/>
      <c r="IRH182" s="138"/>
      <c r="IRI182" s="138"/>
      <c r="IRJ182" s="138"/>
      <c r="IRK182" s="138"/>
      <c r="IRL182" s="138"/>
      <c r="IRM182" s="138"/>
      <c r="IRN182" s="138"/>
      <c r="IRO182" s="138"/>
      <c r="IRP182" s="138"/>
      <c r="IRQ182" s="138"/>
      <c r="IRR182" s="138"/>
      <c r="IRS182" s="138"/>
      <c r="IRT182" s="138"/>
      <c r="IRU182" s="138"/>
      <c r="IRV182" s="138"/>
      <c r="IRW182" s="138"/>
      <c r="IRX182" s="138"/>
      <c r="IRY182" s="138"/>
      <c r="IRZ182" s="138"/>
      <c r="ISA182" s="138"/>
      <c r="ISB182" s="138"/>
      <c r="ISC182" s="138"/>
      <c r="ISD182" s="138"/>
      <c r="ISE182" s="138"/>
      <c r="ISF182" s="138"/>
      <c r="ISG182" s="138"/>
      <c r="ISH182" s="138"/>
      <c r="ISI182" s="138"/>
      <c r="ISJ182" s="138"/>
      <c r="ISK182" s="138"/>
      <c r="ISL182" s="138"/>
      <c r="ISM182" s="138"/>
      <c r="ISN182" s="138"/>
      <c r="ISO182" s="138"/>
      <c r="ISP182" s="138"/>
      <c r="ISQ182" s="138"/>
      <c r="ISR182" s="138"/>
      <c r="ISS182" s="138"/>
      <c r="IST182" s="138"/>
      <c r="ISU182" s="138"/>
      <c r="ISV182" s="138"/>
      <c r="ISW182" s="138"/>
      <c r="ISX182" s="138"/>
      <c r="ISY182" s="138"/>
      <c r="ISZ182" s="138"/>
      <c r="ITA182" s="138"/>
      <c r="ITB182" s="138"/>
      <c r="ITC182" s="138"/>
      <c r="ITD182" s="138"/>
      <c r="ITE182" s="138"/>
      <c r="ITF182" s="138"/>
      <c r="ITG182" s="138"/>
      <c r="ITH182" s="138"/>
      <c r="ITI182" s="138"/>
      <c r="ITJ182" s="138"/>
      <c r="ITK182" s="138"/>
      <c r="ITL182" s="138"/>
      <c r="ITM182" s="138"/>
      <c r="ITN182" s="138"/>
      <c r="ITO182" s="138"/>
      <c r="ITP182" s="138"/>
      <c r="ITQ182" s="138"/>
      <c r="ITR182" s="138"/>
      <c r="ITS182" s="138"/>
      <c r="ITT182" s="138"/>
      <c r="ITU182" s="138"/>
      <c r="ITV182" s="138"/>
      <c r="ITW182" s="138"/>
      <c r="ITX182" s="138"/>
      <c r="ITY182" s="138"/>
      <c r="ITZ182" s="138"/>
      <c r="IUA182" s="138"/>
      <c r="IUB182" s="138"/>
      <c r="IUC182" s="138"/>
      <c r="IUD182" s="138"/>
      <c r="IUE182" s="138"/>
      <c r="IUF182" s="138"/>
      <c r="IUG182" s="138"/>
      <c r="IUH182" s="138"/>
      <c r="IUI182" s="138"/>
      <c r="IUJ182" s="138"/>
      <c r="IUK182" s="138"/>
      <c r="IUL182" s="138"/>
      <c r="IUM182" s="138"/>
      <c r="IUN182" s="138"/>
      <c r="IUO182" s="138"/>
      <c r="IUP182" s="138"/>
      <c r="IUQ182" s="138"/>
      <c r="IUR182" s="138"/>
      <c r="IUS182" s="138"/>
      <c r="IUT182" s="138"/>
      <c r="IUU182" s="138"/>
      <c r="IUV182" s="138"/>
      <c r="IUW182" s="138"/>
      <c r="IUX182" s="138"/>
      <c r="IUY182" s="138"/>
      <c r="IUZ182" s="138"/>
      <c r="IVA182" s="138"/>
      <c r="IVB182" s="138"/>
      <c r="IVC182" s="138"/>
      <c r="IVD182" s="138"/>
      <c r="IVE182" s="138"/>
      <c r="IVF182" s="138"/>
      <c r="IVG182" s="138"/>
      <c r="IVH182" s="138"/>
      <c r="IVI182" s="138"/>
      <c r="IVJ182" s="138"/>
      <c r="IVK182" s="138"/>
      <c r="IVL182" s="138"/>
      <c r="IVM182" s="138"/>
      <c r="IVN182" s="138"/>
      <c r="IVO182" s="138"/>
      <c r="IVP182" s="138"/>
      <c r="IVQ182" s="138"/>
      <c r="IVR182" s="138"/>
      <c r="IVS182" s="138"/>
      <c r="IVT182" s="138"/>
      <c r="IVU182" s="138"/>
      <c r="IVV182" s="138"/>
      <c r="IVW182" s="138"/>
      <c r="IVX182" s="138"/>
      <c r="IVY182" s="138"/>
      <c r="IVZ182" s="138"/>
      <c r="IWA182" s="138"/>
      <c r="IWB182" s="138"/>
      <c r="IWC182" s="138"/>
      <c r="IWD182" s="138"/>
      <c r="IWE182" s="138"/>
      <c r="IWF182" s="138"/>
      <c r="IWG182" s="138"/>
      <c r="IWH182" s="138"/>
      <c r="IWI182" s="138"/>
      <c r="IWJ182" s="138"/>
      <c r="IWK182" s="138"/>
      <c r="IWL182" s="138"/>
      <c r="IWM182" s="138"/>
      <c r="IWN182" s="138"/>
      <c r="IWO182" s="138"/>
      <c r="IWP182" s="138"/>
      <c r="IWQ182" s="138"/>
      <c r="IWR182" s="138"/>
      <c r="IWS182" s="138"/>
      <c r="IWT182" s="138"/>
      <c r="IWU182" s="138"/>
      <c r="IWV182" s="138"/>
      <c r="IWW182" s="138"/>
      <c r="IWX182" s="138"/>
      <c r="IWY182" s="138"/>
      <c r="IWZ182" s="138"/>
      <c r="IXA182" s="138"/>
      <c r="IXB182" s="138"/>
      <c r="IXC182" s="138"/>
      <c r="IXD182" s="138"/>
      <c r="IXE182" s="138"/>
      <c r="IXF182" s="138"/>
      <c r="IXG182" s="138"/>
      <c r="IXH182" s="138"/>
      <c r="IXI182" s="138"/>
      <c r="IXJ182" s="138"/>
      <c r="IXK182" s="138"/>
      <c r="IXL182" s="138"/>
      <c r="IXM182" s="138"/>
      <c r="IXN182" s="138"/>
      <c r="IXO182" s="138"/>
      <c r="IXP182" s="138"/>
      <c r="IXQ182" s="138"/>
      <c r="IXR182" s="138"/>
      <c r="IXS182" s="138"/>
      <c r="IXT182" s="138"/>
      <c r="IXU182" s="138"/>
      <c r="IXV182" s="138"/>
      <c r="IXW182" s="138"/>
      <c r="IXX182" s="138"/>
      <c r="IXY182" s="138"/>
      <c r="IXZ182" s="138"/>
      <c r="IYA182" s="138"/>
      <c r="IYB182" s="138"/>
      <c r="IYC182" s="138"/>
      <c r="IYD182" s="138"/>
      <c r="IYE182" s="138"/>
      <c r="IYF182" s="138"/>
      <c r="IYG182" s="138"/>
      <c r="IYH182" s="138"/>
      <c r="IYI182" s="138"/>
      <c r="IYJ182" s="138"/>
      <c r="IYK182" s="138"/>
      <c r="IYL182" s="138"/>
      <c r="IYM182" s="138"/>
      <c r="IYN182" s="138"/>
      <c r="IYO182" s="138"/>
      <c r="IYP182" s="138"/>
      <c r="IYQ182" s="138"/>
      <c r="IYR182" s="138"/>
      <c r="IYS182" s="138"/>
      <c r="IYT182" s="138"/>
      <c r="IYU182" s="138"/>
      <c r="IYV182" s="138"/>
      <c r="IYW182" s="138"/>
      <c r="IYX182" s="138"/>
      <c r="IYY182" s="138"/>
      <c r="IYZ182" s="138"/>
      <c r="IZA182" s="138"/>
      <c r="IZB182" s="138"/>
      <c r="IZC182" s="138"/>
      <c r="IZD182" s="138"/>
      <c r="IZE182" s="138"/>
      <c r="IZF182" s="138"/>
      <c r="IZG182" s="138"/>
      <c r="IZH182" s="138"/>
      <c r="IZI182" s="138"/>
      <c r="IZJ182" s="138"/>
      <c r="IZK182" s="138"/>
      <c r="IZL182" s="138"/>
      <c r="IZM182" s="138"/>
      <c r="IZN182" s="138"/>
      <c r="IZO182" s="138"/>
      <c r="IZP182" s="138"/>
      <c r="IZQ182" s="138"/>
      <c r="IZR182" s="138"/>
      <c r="IZS182" s="138"/>
      <c r="IZT182" s="138"/>
      <c r="IZU182" s="138"/>
      <c r="IZV182" s="138"/>
      <c r="IZW182" s="138"/>
      <c r="IZX182" s="138"/>
      <c r="IZY182" s="138"/>
      <c r="IZZ182" s="138"/>
      <c r="JAA182" s="138"/>
      <c r="JAB182" s="138"/>
      <c r="JAC182" s="138"/>
      <c r="JAD182" s="138"/>
      <c r="JAE182" s="138"/>
      <c r="JAF182" s="138"/>
      <c r="JAG182" s="138"/>
      <c r="JAH182" s="138"/>
      <c r="JAI182" s="138"/>
      <c r="JAJ182" s="138"/>
      <c r="JAK182" s="138"/>
      <c r="JAL182" s="138"/>
      <c r="JAM182" s="138"/>
      <c r="JAN182" s="138"/>
      <c r="JAO182" s="138"/>
      <c r="JAP182" s="138"/>
      <c r="JAQ182" s="138"/>
      <c r="JAR182" s="138"/>
      <c r="JAS182" s="138"/>
      <c r="JAT182" s="138"/>
      <c r="JAU182" s="138"/>
      <c r="JAV182" s="138"/>
      <c r="JAW182" s="138"/>
      <c r="JAX182" s="138"/>
      <c r="JAY182" s="138"/>
      <c r="JAZ182" s="138"/>
      <c r="JBA182" s="138"/>
      <c r="JBB182" s="138"/>
      <c r="JBC182" s="138"/>
      <c r="JBD182" s="138"/>
      <c r="JBE182" s="138"/>
      <c r="JBF182" s="138"/>
      <c r="JBG182" s="138"/>
      <c r="JBH182" s="138"/>
      <c r="JBI182" s="138"/>
      <c r="JBJ182" s="138"/>
      <c r="JBK182" s="138"/>
      <c r="JBL182" s="138"/>
      <c r="JBM182" s="138"/>
      <c r="JBN182" s="138"/>
      <c r="JBO182" s="138"/>
      <c r="JBP182" s="138"/>
      <c r="JBQ182" s="138"/>
      <c r="JBR182" s="138"/>
      <c r="JBS182" s="138"/>
      <c r="JBT182" s="138"/>
      <c r="JBU182" s="138"/>
      <c r="JBV182" s="138"/>
      <c r="JBW182" s="138"/>
      <c r="JBX182" s="138"/>
      <c r="JBY182" s="138"/>
      <c r="JBZ182" s="138"/>
      <c r="JCA182" s="138"/>
      <c r="JCB182" s="138"/>
      <c r="JCC182" s="138"/>
      <c r="JCD182" s="138"/>
      <c r="JCE182" s="138"/>
      <c r="JCF182" s="138"/>
      <c r="JCG182" s="138"/>
      <c r="JCH182" s="138"/>
      <c r="JCI182" s="138"/>
      <c r="JCJ182" s="138"/>
      <c r="JCK182" s="138"/>
      <c r="JCL182" s="138"/>
      <c r="JCM182" s="138"/>
      <c r="JCN182" s="138"/>
      <c r="JCO182" s="138"/>
      <c r="JCP182" s="138"/>
      <c r="JCQ182" s="138"/>
      <c r="JCR182" s="138"/>
      <c r="JCS182" s="138"/>
      <c r="JCT182" s="138"/>
      <c r="JCU182" s="138"/>
      <c r="JCV182" s="138"/>
      <c r="JCW182" s="138"/>
      <c r="JCX182" s="138"/>
      <c r="JCY182" s="138"/>
      <c r="JCZ182" s="138"/>
      <c r="JDA182" s="138"/>
      <c r="JDB182" s="138"/>
      <c r="JDC182" s="138"/>
      <c r="JDD182" s="138"/>
      <c r="JDE182" s="138"/>
      <c r="JDF182" s="138"/>
      <c r="JDG182" s="138"/>
      <c r="JDH182" s="138"/>
      <c r="JDI182" s="138"/>
      <c r="JDJ182" s="138"/>
      <c r="JDK182" s="138"/>
      <c r="JDL182" s="138"/>
      <c r="JDM182" s="138"/>
      <c r="JDN182" s="138"/>
      <c r="JDO182" s="138"/>
      <c r="JDP182" s="138"/>
      <c r="JDQ182" s="138"/>
      <c r="JDR182" s="138"/>
      <c r="JDS182" s="138"/>
      <c r="JDT182" s="138"/>
      <c r="JDU182" s="138"/>
      <c r="JDV182" s="138"/>
      <c r="JDW182" s="138"/>
      <c r="JDX182" s="138"/>
      <c r="JDY182" s="138"/>
      <c r="JDZ182" s="138"/>
      <c r="JEA182" s="138"/>
      <c r="JEB182" s="138"/>
      <c r="JEC182" s="138"/>
      <c r="JED182" s="138"/>
      <c r="JEE182" s="138"/>
      <c r="JEF182" s="138"/>
      <c r="JEG182" s="138"/>
      <c r="JEH182" s="138"/>
      <c r="JEI182" s="138"/>
      <c r="JEJ182" s="138"/>
      <c r="JEK182" s="138"/>
      <c r="JEL182" s="138"/>
      <c r="JEM182" s="138"/>
      <c r="JEN182" s="138"/>
      <c r="JEO182" s="138"/>
      <c r="JEP182" s="138"/>
      <c r="JEQ182" s="138"/>
      <c r="JER182" s="138"/>
      <c r="JES182" s="138"/>
      <c r="JET182" s="138"/>
      <c r="JEU182" s="138"/>
      <c r="JEV182" s="138"/>
      <c r="JEW182" s="138"/>
      <c r="JEX182" s="138"/>
      <c r="JEY182" s="138"/>
      <c r="JEZ182" s="138"/>
      <c r="JFA182" s="138"/>
      <c r="JFB182" s="138"/>
      <c r="JFC182" s="138"/>
      <c r="JFD182" s="138"/>
      <c r="JFE182" s="138"/>
      <c r="JFF182" s="138"/>
      <c r="JFG182" s="138"/>
      <c r="JFH182" s="138"/>
      <c r="JFI182" s="138"/>
      <c r="JFJ182" s="138"/>
      <c r="JFK182" s="138"/>
      <c r="JFL182" s="138"/>
      <c r="JFM182" s="138"/>
      <c r="JFN182" s="138"/>
      <c r="JFO182" s="138"/>
      <c r="JFP182" s="138"/>
      <c r="JFQ182" s="138"/>
      <c r="JFR182" s="138"/>
      <c r="JFS182" s="138"/>
      <c r="JFT182" s="138"/>
      <c r="JFU182" s="138"/>
      <c r="JFV182" s="138"/>
      <c r="JFW182" s="138"/>
      <c r="JFX182" s="138"/>
      <c r="JFY182" s="138"/>
      <c r="JFZ182" s="138"/>
      <c r="JGA182" s="138"/>
      <c r="JGB182" s="138"/>
      <c r="JGC182" s="138"/>
      <c r="JGD182" s="138"/>
      <c r="JGE182" s="138"/>
      <c r="JGF182" s="138"/>
      <c r="JGG182" s="138"/>
      <c r="JGH182" s="138"/>
      <c r="JGI182" s="138"/>
      <c r="JGJ182" s="138"/>
      <c r="JGK182" s="138"/>
      <c r="JGL182" s="138"/>
      <c r="JGM182" s="138"/>
      <c r="JGN182" s="138"/>
      <c r="JGO182" s="138"/>
      <c r="JGP182" s="138"/>
      <c r="JGQ182" s="138"/>
      <c r="JGR182" s="138"/>
      <c r="JGS182" s="138"/>
      <c r="JGT182" s="138"/>
      <c r="JGU182" s="138"/>
      <c r="JGV182" s="138"/>
      <c r="JGW182" s="138"/>
      <c r="JGX182" s="138"/>
      <c r="JGY182" s="138"/>
      <c r="JGZ182" s="138"/>
      <c r="JHA182" s="138"/>
      <c r="JHB182" s="138"/>
      <c r="JHC182" s="138"/>
      <c r="JHD182" s="138"/>
      <c r="JHE182" s="138"/>
      <c r="JHF182" s="138"/>
      <c r="JHG182" s="138"/>
      <c r="JHH182" s="138"/>
      <c r="JHI182" s="138"/>
      <c r="JHJ182" s="138"/>
      <c r="JHK182" s="138"/>
      <c r="JHL182" s="138"/>
      <c r="JHM182" s="138"/>
      <c r="JHN182" s="138"/>
      <c r="JHO182" s="138"/>
      <c r="JHP182" s="138"/>
      <c r="JHQ182" s="138"/>
      <c r="JHR182" s="138"/>
      <c r="JHS182" s="138"/>
      <c r="JHT182" s="138"/>
      <c r="JHU182" s="138"/>
      <c r="JHV182" s="138"/>
      <c r="JHW182" s="138"/>
      <c r="JHX182" s="138"/>
      <c r="JHY182" s="138"/>
      <c r="JHZ182" s="138"/>
      <c r="JIA182" s="138"/>
      <c r="JIB182" s="138"/>
      <c r="JIC182" s="138"/>
      <c r="JID182" s="138"/>
      <c r="JIE182" s="138"/>
      <c r="JIF182" s="138"/>
      <c r="JIG182" s="138"/>
      <c r="JIH182" s="138"/>
      <c r="JII182" s="138"/>
      <c r="JIJ182" s="138"/>
      <c r="JIK182" s="138"/>
      <c r="JIL182" s="138"/>
      <c r="JIM182" s="138"/>
      <c r="JIN182" s="138"/>
      <c r="JIO182" s="138"/>
      <c r="JIP182" s="138"/>
      <c r="JIQ182" s="138"/>
      <c r="JIR182" s="138"/>
      <c r="JIS182" s="138"/>
      <c r="JIT182" s="138"/>
      <c r="JIU182" s="138"/>
      <c r="JIV182" s="138"/>
      <c r="JIW182" s="138"/>
      <c r="JIX182" s="138"/>
      <c r="JIY182" s="138"/>
      <c r="JIZ182" s="138"/>
      <c r="JJA182" s="138"/>
      <c r="JJB182" s="138"/>
      <c r="JJC182" s="138"/>
      <c r="JJD182" s="138"/>
      <c r="JJE182" s="138"/>
      <c r="JJF182" s="138"/>
      <c r="JJG182" s="138"/>
      <c r="JJH182" s="138"/>
      <c r="JJI182" s="138"/>
      <c r="JJJ182" s="138"/>
      <c r="JJK182" s="138"/>
      <c r="JJL182" s="138"/>
      <c r="JJM182" s="138"/>
      <c r="JJN182" s="138"/>
      <c r="JJO182" s="138"/>
      <c r="JJP182" s="138"/>
      <c r="JJQ182" s="138"/>
      <c r="JJR182" s="138"/>
      <c r="JJS182" s="138"/>
      <c r="JJT182" s="138"/>
      <c r="JJU182" s="138"/>
      <c r="JJV182" s="138"/>
      <c r="JJW182" s="138"/>
      <c r="JJX182" s="138"/>
      <c r="JJY182" s="138"/>
      <c r="JJZ182" s="138"/>
      <c r="JKA182" s="138"/>
      <c r="JKB182" s="138"/>
      <c r="JKC182" s="138"/>
      <c r="JKD182" s="138"/>
      <c r="JKE182" s="138"/>
      <c r="JKF182" s="138"/>
      <c r="JKG182" s="138"/>
      <c r="JKH182" s="138"/>
      <c r="JKI182" s="138"/>
      <c r="JKJ182" s="138"/>
      <c r="JKK182" s="138"/>
      <c r="JKL182" s="138"/>
      <c r="JKM182" s="138"/>
      <c r="JKN182" s="138"/>
      <c r="JKO182" s="138"/>
      <c r="JKP182" s="138"/>
      <c r="JKQ182" s="138"/>
      <c r="JKR182" s="138"/>
      <c r="JKS182" s="138"/>
      <c r="JKT182" s="138"/>
      <c r="JKU182" s="138"/>
      <c r="JKV182" s="138"/>
      <c r="JKW182" s="138"/>
      <c r="JKX182" s="138"/>
      <c r="JKY182" s="138"/>
      <c r="JKZ182" s="138"/>
      <c r="JLA182" s="138"/>
      <c r="JLB182" s="138"/>
      <c r="JLC182" s="138"/>
      <c r="JLD182" s="138"/>
      <c r="JLE182" s="138"/>
      <c r="JLF182" s="138"/>
      <c r="JLG182" s="138"/>
      <c r="JLH182" s="138"/>
      <c r="JLI182" s="138"/>
      <c r="JLJ182" s="138"/>
      <c r="JLK182" s="138"/>
      <c r="JLL182" s="138"/>
      <c r="JLM182" s="138"/>
      <c r="JLN182" s="138"/>
      <c r="JLO182" s="138"/>
      <c r="JLP182" s="138"/>
      <c r="JLQ182" s="138"/>
      <c r="JLR182" s="138"/>
      <c r="JLS182" s="138"/>
      <c r="JLT182" s="138"/>
      <c r="JLU182" s="138"/>
      <c r="JLV182" s="138"/>
      <c r="JLW182" s="138"/>
      <c r="JLX182" s="138"/>
      <c r="JLY182" s="138"/>
      <c r="JLZ182" s="138"/>
      <c r="JMA182" s="138"/>
      <c r="JMB182" s="138"/>
      <c r="JMC182" s="138"/>
      <c r="JMD182" s="138"/>
      <c r="JME182" s="138"/>
      <c r="JMF182" s="138"/>
      <c r="JMG182" s="138"/>
      <c r="JMH182" s="138"/>
      <c r="JMI182" s="138"/>
      <c r="JMJ182" s="138"/>
      <c r="JMK182" s="138"/>
      <c r="JML182" s="138"/>
      <c r="JMM182" s="138"/>
      <c r="JMN182" s="138"/>
      <c r="JMO182" s="138"/>
      <c r="JMP182" s="138"/>
      <c r="JMQ182" s="138"/>
      <c r="JMR182" s="138"/>
      <c r="JMS182" s="138"/>
      <c r="JMT182" s="138"/>
      <c r="JMU182" s="138"/>
      <c r="JMV182" s="138"/>
      <c r="JMW182" s="138"/>
      <c r="JMX182" s="138"/>
      <c r="JMY182" s="138"/>
      <c r="JMZ182" s="138"/>
      <c r="JNA182" s="138"/>
      <c r="JNB182" s="138"/>
      <c r="JNC182" s="138"/>
      <c r="JND182" s="138"/>
      <c r="JNE182" s="138"/>
      <c r="JNF182" s="138"/>
      <c r="JNG182" s="138"/>
      <c r="JNH182" s="138"/>
      <c r="JNI182" s="138"/>
      <c r="JNJ182" s="138"/>
      <c r="JNK182" s="138"/>
      <c r="JNL182" s="138"/>
      <c r="JNM182" s="138"/>
      <c r="JNN182" s="138"/>
      <c r="JNO182" s="138"/>
      <c r="JNP182" s="138"/>
      <c r="JNQ182" s="138"/>
      <c r="JNR182" s="138"/>
      <c r="JNS182" s="138"/>
      <c r="JNT182" s="138"/>
      <c r="JNU182" s="138"/>
      <c r="JNV182" s="138"/>
      <c r="JNW182" s="138"/>
      <c r="JNX182" s="138"/>
      <c r="JNY182" s="138"/>
      <c r="JNZ182" s="138"/>
      <c r="JOA182" s="138"/>
      <c r="JOB182" s="138"/>
      <c r="JOC182" s="138"/>
      <c r="JOD182" s="138"/>
      <c r="JOE182" s="138"/>
      <c r="JOF182" s="138"/>
      <c r="JOG182" s="138"/>
      <c r="JOH182" s="138"/>
      <c r="JOI182" s="138"/>
      <c r="JOJ182" s="138"/>
      <c r="JOK182" s="138"/>
      <c r="JOL182" s="138"/>
      <c r="JOM182" s="138"/>
      <c r="JON182" s="138"/>
      <c r="JOO182" s="138"/>
      <c r="JOP182" s="138"/>
      <c r="JOQ182" s="138"/>
      <c r="JOR182" s="138"/>
      <c r="JOS182" s="138"/>
      <c r="JOT182" s="138"/>
      <c r="JOU182" s="138"/>
      <c r="JOV182" s="138"/>
      <c r="JOW182" s="138"/>
      <c r="JOX182" s="138"/>
      <c r="JOY182" s="138"/>
      <c r="JOZ182" s="138"/>
      <c r="JPA182" s="138"/>
      <c r="JPB182" s="138"/>
      <c r="JPC182" s="138"/>
      <c r="JPD182" s="138"/>
      <c r="JPE182" s="138"/>
      <c r="JPF182" s="138"/>
      <c r="JPG182" s="138"/>
      <c r="JPH182" s="138"/>
      <c r="JPI182" s="138"/>
      <c r="JPJ182" s="138"/>
      <c r="JPK182" s="138"/>
      <c r="JPL182" s="138"/>
      <c r="JPM182" s="138"/>
      <c r="JPN182" s="138"/>
      <c r="JPO182" s="138"/>
      <c r="JPP182" s="138"/>
      <c r="JPQ182" s="138"/>
      <c r="JPR182" s="138"/>
      <c r="JPS182" s="138"/>
      <c r="JPT182" s="138"/>
      <c r="JPU182" s="138"/>
      <c r="JPV182" s="138"/>
      <c r="JPW182" s="138"/>
      <c r="JPX182" s="138"/>
      <c r="JPY182" s="138"/>
      <c r="JPZ182" s="138"/>
      <c r="JQA182" s="138"/>
      <c r="JQB182" s="138"/>
      <c r="JQC182" s="138"/>
      <c r="JQD182" s="138"/>
      <c r="JQE182" s="138"/>
      <c r="JQF182" s="138"/>
      <c r="JQG182" s="138"/>
      <c r="JQH182" s="138"/>
      <c r="JQI182" s="138"/>
      <c r="JQJ182" s="138"/>
      <c r="JQK182" s="138"/>
      <c r="JQL182" s="138"/>
      <c r="JQM182" s="138"/>
      <c r="JQN182" s="138"/>
      <c r="JQO182" s="138"/>
      <c r="JQP182" s="138"/>
      <c r="JQQ182" s="138"/>
      <c r="JQR182" s="138"/>
      <c r="JQS182" s="138"/>
      <c r="JQT182" s="138"/>
      <c r="JQU182" s="138"/>
      <c r="JQV182" s="138"/>
      <c r="JQW182" s="138"/>
      <c r="JQX182" s="138"/>
      <c r="JQY182" s="138"/>
      <c r="JQZ182" s="138"/>
      <c r="JRA182" s="138"/>
      <c r="JRB182" s="138"/>
      <c r="JRC182" s="138"/>
      <c r="JRD182" s="138"/>
      <c r="JRE182" s="138"/>
      <c r="JRF182" s="138"/>
      <c r="JRG182" s="138"/>
      <c r="JRH182" s="138"/>
      <c r="JRI182" s="138"/>
      <c r="JRJ182" s="138"/>
      <c r="JRK182" s="138"/>
      <c r="JRL182" s="138"/>
      <c r="JRM182" s="138"/>
      <c r="JRN182" s="138"/>
      <c r="JRO182" s="138"/>
      <c r="JRP182" s="138"/>
      <c r="JRQ182" s="138"/>
      <c r="JRR182" s="138"/>
      <c r="JRS182" s="138"/>
      <c r="JRT182" s="138"/>
      <c r="JRU182" s="138"/>
      <c r="JRV182" s="138"/>
      <c r="JRW182" s="138"/>
      <c r="JRX182" s="138"/>
      <c r="JRY182" s="138"/>
      <c r="JRZ182" s="138"/>
      <c r="JSA182" s="138"/>
      <c r="JSB182" s="138"/>
      <c r="JSC182" s="138"/>
      <c r="JSD182" s="138"/>
      <c r="JSE182" s="138"/>
      <c r="JSF182" s="138"/>
      <c r="JSG182" s="138"/>
      <c r="JSH182" s="138"/>
      <c r="JSI182" s="138"/>
      <c r="JSJ182" s="138"/>
      <c r="JSK182" s="138"/>
      <c r="JSL182" s="138"/>
      <c r="JSM182" s="138"/>
      <c r="JSN182" s="138"/>
      <c r="JSO182" s="138"/>
      <c r="JSP182" s="138"/>
      <c r="JSQ182" s="138"/>
      <c r="JSR182" s="138"/>
      <c r="JSS182" s="138"/>
      <c r="JST182" s="138"/>
      <c r="JSU182" s="138"/>
      <c r="JSV182" s="138"/>
      <c r="JSW182" s="138"/>
      <c r="JSX182" s="138"/>
      <c r="JSY182" s="138"/>
      <c r="JSZ182" s="138"/>
      <c r="JTA182" s="138"/>
      <c r="JTB182" s="138"/>
      <c r="JTC182" s="138"/>
      <c r="JTD182" s="138"/>
      <c r="JTE182" s="138"/>
      <c r="JTF182" s="138"/>
      <c r="JTG182" s="138"/>
      <c r="JTH182" s="138"/>
      <c r="JTI182" s="138"/>
      <c r="JTJ182" s="138"/>
      <c r="JTK182" s="138"/>
      <c r="JTL182" s="138"/>
      <c r="JTM182" s="138"/>
      <c r="JTN182" s="138"/>
      <c r="JTO182" s="138"/>
      <c r="JTP182" s="138"/>
      <c r="JTQ182" s="138"/>
      <c r="JTR182" s="138"/>
      <c r="JTS182" s="138"/>
      <c r="JTT182" s="138"/>
      <c r="JTU182" s="138"/>
      <c r="JTV182" s="138"/>
      <c r="JTW182" s="138"/>
      <c r="JTX182" s="138"/>
      <c r="JTY182" s="138"/>
      <c r="JTZ182" s="138"/>
      <c r="JUA182" s="138"/>
      <c r="JUB182" s="138"/>
      <c r="JUC182" s="138"/>
      <c r="JUD182" s="138"/>
      <c r="JUE182" s="138"/>
      <c r="JUF182" s="138"/>
      <c r="JUG182" s="138"/>
      <c r="JUH182" s="138"/>
      <c r="JUI182" s="138"/>
      <c r="JUJ182" s="138"/>
      <c r="JUK182" s="138"/>
      <c r="JUL182" s="138"/>
      <c r="JUM182" s="138"/>
      <c r="JUN182" s="138"/>
      <c r="JUO182" s="138"/>
      <c r="JUP182" s="138"/>
      <c r="JUQ182" s="138"/>
      <c r="JUR182" s="138"/>
      <c r="JUS182" s="138"/>
      <c r="JUT182" s="138"/>
      <c r="JUU182" s="138"/>
      <c r="JUV182" s="138"/>
      <c r="JUW182" s="138"/>
      <c r="JUX182" s="138"/>
      <c r="JUY182" s="138"/>
      <c r="JUZ182" s="138"/>
      <c r="JVA182" s="138"/>
      <c r="JVB182" s="138"/>
      <c r="JVC182" s="138"/>
      <c r="JVD182" s="138"/>
      <c r="JVE182" s="138"/>
      <c r="JVF182" s="138"/>
      <c r="JVG182" s="138"/>
      <c r="JVH182" s="138"/>
      <c r="JVI182" s="138"/>
      <c r="JVJ182" s="138"/>
      <c r="JVK182" s="138"/>
      <c r="JVL182" s="138"/>
      <c r="JVM182" s="138"/>
      <c r="JVN182" s="138"/>
      <c r="JVO182" s="138"/>
      <c r="JVP182" s="138"/>
      <c r="JVQ182" s="138"/>
      <c r="JVR182" s="138"/>
      <c r="JVS182" s="138"/>
      <c r="JVT182" s="138"/>
      <c r="JVU182" s="138"/>
      <c r="JVV182" s="138"/>
      <c r="JVW182" s="138"/>
      <c r="JVX182" s="138"/>
      <c r="JVY182" s="138"/>
      <c r="JVZ182" s="138"/>
      <c r="JWA182" s="138"/>
      <c r="JWB182" s="138"/>
      <c r="JWC182" s="138"/>
      <c r="JWD182" s="138"/>
      <c r="JWE182" s="138"/>
      <c r="JWF182" s="138"/>
      <c r="JWG182" s="138"/>
      <c r="JWH182" s="138"/>
      <c r="JWI182" s="138"/>
      <c r="JWJ182" s="138"/>
      <c r="JWK182" s="138"/>
      <c r="JWL182" s="138"/>
      <c r="JWM182" s="138"/>
      <c r="JWN182" s="138"/>
      <c r="JWO182" s="138"/>
      <c r="JWP182" s="138"/>
      <c r="JWQ182" s="138"/>
      <c r="JWR182" s="138"/>
      <c r="JWS182" s="138"/>
      <c r="JWT182" s="138"/>
      <c r="JWU182" s="138"/>
      <c r="JWV182" s="138"/>
      <c r="JWW182" s="138"/>
      <c r="JWX182" s="138"/>
      <c r="JWY182" s="138"/>
      <c r="JWZ182" s="138"/>
      <c r="JXA182" s="138"/>
      <c r="JXB182" s="138"/>
      <c r="JXC182" s="138"/>
      <c r="JXD182" s="138"/>
      <c r="JXE182" s="138"/>
      <c r="JXF182" s="138"/>
      <c r="JXG182" s="138"/>
      <c r="JXH182" s="138"/>
      <c r="JXI182" s="138"/>
      <c r="JXJ182" s="138"/>
      <c r="JXK182" s="138"/>
      <c r="JXL182" s="138"/>
      <c r="JXM182" s="138"/>
      <c r="JXN182" s="138"/>
      <c r="JXO182" s="138"/>
      <c r="JXP182" s="138"/>
      <c r="JXQ182" s="138"/>
      <c r="JXR182" s="138"/>
      <c r="JXS182" s="138"/>
      <c r="JXT182" s="138"/>
      <c r="JXU182" s="138"/>
      <c r="JXV182" s="138"/>
      <c r="JXW182" s="138"/>
      <c r="JXX182" s="138"/>
      <c r="JXY182" s="138"/>
      <c r="JXZ182" s="138"/>
      <c r="JYA182" s="138"/>
      <c r="JYB182" s="138"/>
      <c r="JYC182" s="138"/>
      <c r="JYD182" s="138"/>
      <c r="JYE182" s="138"/>
      <c r="JYF182" s="138"/>
      <c r="JYG182" s="138"/>
      <c r="JYH182" s="138"/>
      <c r="JYI182" s="138"/>
      <c r="JYJ182" s="138"/>
      <c r="JYK182" s="138"/>
      <c r="JYL182" s="138"/>
      <c r="JYM182" s="138"/>
      <c r="JYN182" s="138"/>
      <c r="JYO182" s="138"/>
      <c r="JYP182" s="138"/>
      <c r="JYQ182" s="138"/>
      <c r="JYR182" s="138"/>
      <c r="JYS182" s="138"/>
      <c r="JYT182" s="138"/>
      <c r="JYU182" s="138"/>
      <c r="JYV182" s="138"/>
      <c r="JYW182" s="138"/>
      <c r="JYX182" s="138"/>
      <c r="JYY182" s="138"/>
      <c r="JYZ182" s="138"/>
      <c r="JZA182" s="138"/>
      <c r="JZB182" s="138"/>
      <c r="JZC182" s="138"/>
      <c r="JZD182" s="138"/>
      <c r="JZE182" s="138"/>
      <c r="JZF182" s="138"/>
      <c r="JZG182" s="138"/>
      <c r="JZH182" s="138"/>
      <c r="JZI182" s="138"/>
      <c r="JZJ182" s="138"/>
      <c r="JZK182" s="138"/>
      <c r="JZL182" s="138"/>
      <c r="JZM182" s="138"/>
      <c r="JZN182" s="138"/>
      <c r="JZO182" s="138"/>
      <c r="JZP182" s="138"/>
      <c r="JZQ182" s="138"/>
      <c r="JZR182" s="138"/>
      <c r="JZS182" s="138"/>
      <c r="JZT182" s="138"/>
      <c r="JZU182" s="138"/>
      <c r="JZV182" s="138"/>
      <c r="JZW182" s="138"/>
      <c r="JZX182" s="138"/>
      <c r="JZY182" s="138"/>
      <c r="JZZ182" s="138"/>
      <c r="KAA182" s="138"/>
      <c r="KAB182" s="138"/>
      <c r="KAC182" s="138"/>
      <c r="KAD182" s="138"/>
      <c r="KAE182" s="138"/>
      <c r="KAF182" s="138"/>
      <c r="KAG182" s="138"/>
      <c r="KAH182" s="138"/>
      <c r="KAI182" s="138"/>
      <c r="KAJ182" s="138"/>
      <c r="KAK182" s="138"/>
      <c r="KAL182" s="138"/>
      <c r="KAM182" s="138"/>
      <c r="KAN182" s="138"/>
      <c r="KAO182" s="138"/>
      <c r="KAP182" s="138"/>
      <c r="KAQ182" s="138"/>
      <c r="KAR182" s="138"/>
      <c r="KAS182" s="138"/>
      <c r="KAT182" s="138"/>
      <c r="KAU182" s="138"/>
      <c r="KAV182" s="138"/>
      <c r="KAW182" s="138"/>
      <c r="KAX182" s="138"/>
      <c r="KAY182" s="138"/>
      <c r="KAZ182" s="138"/>
      <c r="KBA182" s="138"/>
      <c r="KBB182" s="138"/>
      <c r="KBC182" s="138"/>
      <c r="KBD182" s="138"/>
      <c r="KBE182" s="138"/>
      <c r="KBF182" s="138"/>
      <c r="KBG182" s="138"/>
      <c r="KBH182" s="138"/>
      <c r="KBI182" s="138"/>
      <c r="KBJ182" s="138"/>
      <c r="KBK182" s="138"/>
      <c r="KBL182" s="138"/>
      <c r="KBM182" s="138"/>
      <c r="KBN182" s="138"/>
      <c r="KBO182" s="138"/>
      <c r="KBP182" s="138"/>
      <c r="KBQ182" s="138"/>
      <c r="KBR182" s="138"/>
      <c r="KBS182" s="138"/>
      <c r="KBT182" s="138"/>
      <c r="KBU182" s="138"/>
      <c r="KBV182" s="138"/>
      <c r="KBW182" s="138"/>
      <c r="KBX182" s="138"/>
      <c r="KBY182" s="138"/>
      <c r="KBZ182" s="138"/>
      <c r="KCA182" s="138"/>
      <c r="KCB182" s="138"/>
      <c r="KCC182" s="138"/>
      <c r="KCD182" s="138"/>
      <c r="KCE182" s="138"/>
      <c r="KCF182" s="138"/>
      <c r="KCG182" s="138"/>
      <c r="KCH182" s="138"/>
      <c r="KCI182" s="138"/>
      <c r="KCJ182" s="138"/>
      <c r="KCK182" s="138"/>
      <c r="KCL182" s="138"/>
      <c r="KCM182" s="138"/>
      <c r="KCN182" s="138"/>
      <c r="KCO182" s="138"/>
      <c r="KCP182" s="138"/>
      <c r="KCQ182" s="138"/>
      <c r="KCR182" s="138"/>
      <c r="KCS182" s="138"/>
      <c r="KCT182" s="138"/>
      <c r="KCU182" s="138"/>
      <c r="KCV182" s="138"/>
      <c r="KCW182" s="138"/>
      <c r="KCX182" s="138"/>
      <c r="KCY182" s="138"/>
      <c r="KCZ182" s="138"/>
      <c r="KDA182" s="138"/>
      <c r="KDB182" s="138"/>
      <c r="KDC182" s="138"/>
      <c r="KDD182" s="138"/>
      <c r="KDE182" s="138"/>
      <c r="KDF182" s="138"/>
      <c r="KDG182" s="138"/>
      <c r="KDH182" s="138"/>
      <c r="KDI182" s="138"/>
      <c r="KDJ182" s="138"/>
      <c r="KDK182" s="138"/>
      <c r="KDL182" s="138"/>
      <c r="KDM182" s="138"/>
      <c r="KDN182" s="138"/>
      <c r="KDO182" s="138"/>
      <c r="KDP182" s="138"/>
      <c r="KDQ182" s="138"/>
      <c r="KDR182" s="138"/>
      <c r="KDS182" s="138"/>
      <c r="KDT182" s="138"/>
      <c r="KDU182" s="138"/>
      <c r="KDV182" s="138"/>
      <c r="KDW182" s="138"/>
      <c r="KDX182" s="138"/>
      <c r="KDY182" s="138"/>
      <c r="KDZ182" s="138"/>
      <c r="KEA182" s="138"/>
      <c r="KEB182" s="138"/>
      <c r="KEC182" s="138"/>
      <c r="KED182" s="138"/>
      <c r="KEE182" s="138"/>
      <c r="KEF182" s="138"/>
      <c r="KEG182" s="138"/>
      <c r="KEH182" s="138"/>
      <c r="KEI182" s="138"/>
      <c r="KEJ182" s="138"/>
      <c r="KEK182" s="138"/>
      <c r="KEL182" s="138"/>
      <c r="KEM182" s="138"/>
      <c r="KEN182" s="138"/>
      <c r="KEO182" s="138"/>
      <c r="KEP182" s="138"/>
      <c r="KEQ182" s="138"/>
      <c r="KER182" s="138"/>
      <c r="KES182" s="138"/>
      <c r="KET182" s="138"/>
      <c r="KEU182" s="138"/>
      <c r="KEV182" s="138"/>
      <c r="KEW182" s="138"/>
      <c r="KEX182" s="138"/>
      <c r="KEY182" s="138"/>
      <c r="KEZ182" s="138"/>
      <c r="KFA182" s="138"/>
      <c r="KFB182" s="138"/>
      <c r="KFC182" s="138"/>
      <c r="KFD182" s="138"/>
      <c r="KFE182" s="138"/>
      <c r="KFF182" s="138"/>
      <c r="KFG182" s="138"/>
      <c r="KFH182" s="138"/>
      <c r="KFI182" s="138"/>
      <c r="KFJ182" s="138"/>
      <c r="KFK182" s="138"/>
      <c r="KFL182" s="138"/>
      <c r="KFM182" s="138"/>
      <c r="KFN182" s="138"/>
      <c r="KFO182" s="138"/>
      <c r="KFP182" s="138"/>
      <c r="KFQ182" s="138"/>
      <c r="KFR182" s="138"/>
      <c r="KFS182" s="138"/>
      <c r="KFT182" s="138"/>
      <c r="KFU182" s="138"/>
      <c r="KFV182" s="138"/>
      <c r="KFW182" s="138"/>
      <c r="KFX182" s="138"/>
      <c r="KFY182" s="138"/>
      <c r="KFZ182" s="138"/>
      <c r="KGA182" s="138"/>
      <c r="KGB182" s="138"/>
      <c r="KGC182" s="138"/>
      <c r="KGD182" s="138"/>
      <c r="KGE182" s="138"/>
      <c r="KGF182" s="138"/>
      <c r="KGG182" s="138"/>
      <c r="KGH182" s="138"/>
      <c r="KGI182" s="138"/>
      <c r="KGJ182" s="138"/>
      <c r="KGK182" s="138"/>
      <c r="KGL182" s="138"/>
      <c r="KGM182" s="138"/>
      <c r="KGN182" s="138"/>
      <c r="KGO182" s="138"/>
      <c r="KGP182" s="138"/>
      <c r="KGQ182" s="138"/>
      <c r="KGR182" s="138"/>
      <c r="KGS182" s="138"/>
      <c r="KGT182" s="138"/>
      <c r="KGU182" s="138"/>
      <c r="KGV182" s="138"/>
      <c r="KGW182" s="138"/>
      <c r="KGX182" s="138"/>
      <c r="KGY182" s="138"/>
      <c r="KGZ182" s="138"/>
      <c r="KHA182" s="138"/>
      <c r="KHB182" s="138"/>
      <c r="KHC182" s="138"/>
      <c r="KHD182" s="138"/>
      <c r="KHE182" s="138"/>
      <c r="KHF182" s="138"/>
      <c r="KHG182" s="138"/>
      <c r="KHH182" s="138"/>
      <c r="KHI182" s="138"/>
      <c r="KHJ182" s="138"/>
      <c r="KHK182" s="138"/>
      <c r="KHL182" s="138"/>
      <c r="KHM182" s="138"/>
      <c r="KHN182" s="138"/>
      <c r="KHO182" s="138"/>
      <c r="KHP182" s="138"/>
      <c r="KHQ182" s="138"/>
      <c r="KHR182" s="138"/>
      <c r="KHS182" s="138"/>
      <c r="KHT182" s="138"/>
      <c r="KHU182" s="138"/>
      <c r="KHV182" s="138"/>
      <c r="KHW182" s="138"/>
      <c r="KHX182" s="138"/>
      <c r="KHY182" s="138"/>
      <c r="KHZ182" s="138"/>
      <c r="KIA182" s="138"/>
      <c r="KIB182" s="138"/>
      <c r="KIC182" s="138"/>
      <c r="KID182" s="138"/>
      <c r="KIE182" s="138"/>
      <c r="KIF182" s="138"/>
      <c r="KIG182" s="138"/>
      <c r="KIH182" s="138"/>
      <c r="KII182" s="138"/>
      <c r="KIJ182" s="138"/>
      <c r="KIK182" s="138"/>
      <c r="KIL182" s="138"/>
      <c r="KIM182" s="138"/>
      <c r="KIN182" s="138"/>
      <c r="KIO182" s="138"/>
      <c r="KIP182" s="138"/>
      <c r="KIQ182" s="138"/>
      <c r="KIR182" s="138"/>
      <c r="KIS182" s="138"/>
      <c r="KIT182" s="138"/>
      <c r="KIU182" s="138"/>
      <c r="KIV182" s="138"/>
      <c r="KIW182" s="138"/>
      <c r="KIX182" s="138"/>
      <c r="KIY182" s="138"/>
      <c r="KIZ182" s="138"/>
      <c r="KJA182" s="138"/>
      <c r="KJB182" s="138"/>
      <c r="KJC182" s="138"/>
      <c r="KJD182" s="138"/>
      <c r="KJE182" s="138"/>
      <c r="KJF182" s="138"/>
      <c r="KJG182" s="138"/>
      <c r="KJH182" s="138"/>
      <c r="KJI182" s="138"/>
      <c r="KJJ182" s="138"/>
      <c r="KJK182" s="138"/>
      <c r="KJL182" s="138"/>
      <c r="KJM182" s="138"/>
      <c r="KJN182" s="138"/>
      <c r="KJO182" s="138"/>
      <c r="KJP182" s="138"/>
      <c r="KJQ182" s="138"/>
      <c r="KJR182" s="138"/>
      <c r="KJS182" s="138"/>
      <c r="KJT182" s="138"/>
      <c r="KJU182" s="138"/>
      <c r="KJV182" s="138"/>
      <c r="KJW182" s="138"/>
      <c r="KJX182" s="138"/>
      <c r="KJY182" s="138"/>
      <c r="KJZ182" s="138"/>
      <c r="KKA182" s="138"/>
      <c r="KKB182" s="138"/>
      <c r="KKC182" s="138"/>
      <c r="KKD182" s="138"/>
      <c r="KKE182" s="138"/>
      <c r="KKF182" s="138"/>
      <c r="KKG182" s="138"/>
      <c r="KKH182" s="138"/>
      <c r="KKI182" s="138"/>
      <c r="KKJ182" s="138"/>
      <c r="KKK182" s="138"/>
      <c r="KKL182" s="138"/>
      <c r="KKM182" s="138"/>
      <c r="KKN182" s="138"/>
      <c r="KKO182" s="138"/>
      <c r="KKP182" s="138"/>
      <c r="KKQ182" s="138"/>
      <c r="KKR182" s="138"/>
      <c r="KKS182" s="138"/>
      <c r="KKT182" s="138"/>
      <c r="KKU182" s="138"/>
      <c r="KKV182" s="138"/>
      <c r="KKW182" s="138"/>
      <c r="KKX182" s="138"/>
      <c r="KKY182" s="138"/>
      <c r="KKZ182" s="138"/>
      <c r="KLA182" s="138"/>
      <c r="KLB182" s="138"/>
      <c r="KLC182" s="138"/>
      <c r="KLD182" s="138"/>
      <c r="KLE182" s="138"/>
      <c r="KLF182" s="138"/>
      <c r="KLG182" s="138"/>
      <c r="KLH182" s="138"/>
      <c r="KLI182" s="138"/>
      <c r="KLJ182" s="138"/>
      <c r="KLK182" s="138"/>
      <c r="KLL182" s="138"/>
      <c r="KLM182" s="138"/>
      <c r="KLN182" s="138"/>
      <c r="KLO182" s="138"/>
      <c r="KLP182" s="138"/>
      <c r="KLQ182" s="138"/>
      <c r="KLR182" s="138"/>
      <c r="KLS182" s="138"/>
      <c r="KLT182" s="138"/>
      <c r="KLU182" s="138"/>
      <c r="KLV182" s="138"/>
      <c r="KLW182" s="138"/>
      <c r="KLX182" s="138"/>
      <c r="KLY182" s="138"/>
      <c r="KLZ182" s="138"/>
      <c r="KMA182" s="138"/>
      <c r="KMB182" s="138"/>
      <c r="KMC182" s="138"/>
      <c r="KMD182" s="138"/>
      <c r="KME182" s="138"/>
      <c r="KMF182" s="138"/>
      <c r="KMG182" s="138"/>
      <c r="KMH182" s="138"/>
      <c r="KMI182" s="138"/>
      <c r="KMJ182" s="138"/>
      <c r="KMK182" s="138"/>
      <c r="KML182" s="138"/>
      <c r="KMM182" s="138"/>
      <c r="KMN182" s="138"/>
      <c r="KMO182" s="138"/>
      <c r="KMP182" s="138"/>
      <c r="KMQ182" s="138"/>
      <c r="KMR182" s="138"/>
      <c r="KMS182" s="138"/>
      <c r="KMT182" s="138"/>
      <c r="KMU182" s="138"/>
      <c r="KMV182" s="138"/>
      <c r="KMW182" s="138"/>
      <c r="KMX182" s="138"/>
      <c r="KMY182" s="138"/>
      <c r="KMZ182" s="138"/>
      <c r="KNA182" s="138"/>
      <c r="KNB182" s="138"/>
      <c r="KNC182" s="138"/>
      <c r="KND182" s="138"/>
      <c r="KNE182" s="138"/>
      <c r="KNF182" s="138"/>
      <c r="KNG182" s="138"/>
      <c r="KNH182" s="138"/>
      <c r="KNI182" s="138"/>
      <c r="KNJ182" s="138"/>
      <c r="KNK182" s="138"/>
      <c r="KNL182" s="138"/>
      <c r="KNM182" s="138"/>
      <c r="KNN182" s="138"/>
      <c r="KNO182" s="138"/>
      <c r="KNP182" s="138"/>
      <c r="KNQ182" s="138"/>
      <c r="KNR182" s="138"/>
      <c r="KNS182" s="138"/>
      <c r="KNT182" s="138"/>
      <c r="KNU182" s="138"/>
      <c r="KNV182" s="138"/>
      <c r="KNW182" s="138"/>
      <c r="KNX182" s="138"/>
      <c r="KNY182" s="138"/>
      <c r="KNZ182" s="138"/>
      <c r="KOA182" s="138"/>
      <c r="KOB182" s="138"/>
      <c r="KOC182" s="138"/>
      <c r="KOD182" s="138"/>
      <c r="KOE182" s="138"/>
      <c r="KOF182" s="138"/>
      <c r="KOG182" s="138"/>
      <c r="KOH182" s="138"/>
      <c r="KOI182" s="138"/>
      <c r="KOJ182" s="138"/>
      <c r="KOK182" s="138"/>
      <c r="KOL182" s="138"/>
      <c r="KOM182" s="138"/>
      <c r="KON182" s="138"/>
      <c r="KOO182" s="138"/>
      <c r="KOP182" s="138"/>
      <c r="KOQ182" s="138"/>
      <c r="KOR182" s="138"/>
      <c r="KOS182" s="138"/>
      <c r="KOT182" s="138"/>
      <c r="KOU182" s="138"/>
      <c r="KOV182" s="138"/>
      <c r="KOW182" s="138"/>
      <c r="KOX182" s="138"/>
      <c r="KOY182" s="138"/>
      <c r="KOZ182" s="138"/>
      <c r="KPA182" s="138"/>
      <c r="KPB182" s="138"/>
      <c r="KPC182" s="138"/>
      <c r="KPD182" s="138"/>
      <c r="KPE182" s="138"/>
      <c r="KPF182" s="138"/>
      <c r="KPG182" s="138"/>
      <c r="KPH182" s="138"/>
      <c r="KPI182" s="138"/>
      <c r="KPJ182" s="138"/>
      <c r="KPK182" s="138"/>
      <c r="KPL182" s="138"/>
      <c r="KPM182" s="138"/>
      <c r="KPN182" s="138"/>
      <c r="KPO182" s="138"/>
      <c r="KPP182" s="138"/>
      <c r="KPQ182" s="138"/>
      <c r="KPR182" s="138"/>
      <c r="KPS182" s="138"/>
      <c r="KPT182" s="138"/>
      <c r="KPU182" s="138"/>
      <c r="KPV182" s="138"/>
      <c r="KPW182" s="138"/>
      <c r="KPX182" s="138"/>
      <c r="KPY182" s="138"/>
      <c r="KPZ182" s="138"/>
      <c r="KQA182" s="138"/>
      <c r="KQB182" s="138"/>
      <c r="KQC182" s="138"/>
      <c r="KQD182" s="138"/>
      <c r="KQE182" s="138"/>
      <c r="KQF182" s="138"/>
      <c r="KQG182" s="138"/>
      <c r="KQH182" s="138"/>
      <c r="KQI182" s="138"/>
      <c r="KQJ182" s="138"/>
      <c r="KQK182" s="138"/>
      <c r="KQL182" s="138"/>
      <c r="KQM182" s="138"/>
      <c r="KQN182" s="138"/>
      <c r="KQO182" s="138"/>
      <c r="KQP182" s="138"/>
      <c r="KQQ182" s="138"/>
      <c r="KQR182" s="138"/>
      <c r="KQS182" s="138"/>
      <c r="KQT182" s="138"/>
      <c r="KQU182" s="138"/>
      <c r="KQV182" s="138"/>
      <c r="KQW182" s="138"/>
      <c r="KQX182" s="138"/>
      <c r="KQY182" s="138"/>
      <c r="KQZ182" s="138"/>
      <c r="KRA182" s="138"/>
      <c r="KRB182" s="138"/>
      <c r="KRC182" s="138"/>
      <c r="KRD182" s="138"/>
      <c r="KRE182" s="138"/>
      <c r="KRF182" s="138"/>
      <c r="KRG182" s="138"/>
      <c r="KRH182" s="138"/>
      <c r="KRI182" s="138"/>
      <c r="KRJ182" s="138"/>
      <c r="KRK182" s="138"/>
      <c r="KRL182" s="138"/>
      <c r="KRM182" s="138"/>
      <c r="KRN182" s="138"/>
      <c r="KRO182" s="138"/>
      <c r="KRP182" s="138"/>
      <c r="KRQ182" s="138"/>
      <c r="KRR182" s="138"/>
      <c r="KRS182" s="138"/>
      <c r="KRT182" s="138"/>
      <c r="KRU182" s="138"/>
      <c r="KRV182" s="138"/>
      <c r="KRW182" s="138"/>
      <c r="KRX182" s="138"/>
      <c r="KRY182" s="138"/>
      <c r="KRZ182" s="138"/>
      <c r="KSA182" s="138"/>
      <c r="KSB182" s="138"/>
      <c r="KSC182" s="138"/>
      <c r="KSD182" s="138"/>
      <c r="KSE182" s="138"/>
      <c r="KSF182" s="138"/>
      <c r="KSG182" s="138"/>
      <c r="KSH182" s="138"/>
      <c r="KSI182" s="138"/>
      <c r="KSJ182" s="138"/>
      <c r="KSK182" s="138"/>
      <c r="KSL182" s="138"/>
      <c r="KSM182" s="138"/>
      <c r="KSN182" s="138"/>
      <c r="KSO182" s="138"/>
      <c r="KSP182" s="138"/>
      <c r="KSQ182" s="138"/>
      <c r="KSR182" s="138"/>
      <c r="KSS182" s="138"/>
      <c r="KST182" s="138"/>
      <c r="KSU182" s="138"/>
      <c r="KSV182" s="138"/>
      <c r="KSW182" s="138"/>
      <c r="KSX182" s="138"/>
      <c r="KSY182" s="138"/>
      <c r="KSZ182" s="138"/>
      <c r="KTA182" s="138"/>
      <c r="KTB182" s="138"/>
      <c r="KTC182" s="138"/>
      <c r="KTD182" s="138"/>
      <c r="KTE182" s="138"/>
      <c r="KTF182" s="138"/>
      <c r="KTG182" s="138"/>
      <c r="KTH182" s="138"/>
      <c r="KTI182" s="138"/>
      <c r="KTJ182" s="138"/>
      <c r="KTK182" s="138"/>
      <c r="KTL182" s="138"/>
      <c r="KTM182" s="138"/>
      <c r="KTN182" s="138"/>
      <c r="KTO182" s="138"/>
      <c r="KTP182" s="138"/>
      <c r="KTQ182" s="138"/>
      <c r="KTR182" s="138"/>
      <c r="KTS182" s="138"/>
      <c r="KTT182" s="138"/>
      <c r="KTU182" s="138"/>
      <c r="KTV182" s="138"/>
      <c r="KTW182" s="138"/>
      <c r="KTX182" s="138"/>
      <c r="KTY182" s="138"/>
      <c r="KTZ182" s="138"/>
      <c r="KUA182" s="138"/>
      <c r="KUB182" s="138"/>
      <c r="KUC182" s="138"/>
      <c r="KUD182" s="138"/>
      <c r="KUE182" s="138"/>
      <c r="KUF182" s="138"/>
      <c r="KUG182" s="138"/>
      <c r="KUH182" s="138"/>
      <c r="KUI182" s="138"/>
      <c r="KUJ182" s="138"/>
      <c r="KUK182" s="138"/>
      <c r="KUL182" s="138"/>
      <c r="KUM182" s="138"/>
      <c r="KUN182" s="138"/>
      <c r="KUO182" s="138"/>
      <c r="KUP182" s="138"/>
      <c r="KUQ182" s="138"/>
      <c r="KUR182" s="138"/>
      <c r="KUS182" s="138"/>
      <c r="KUT182" s="138"/>
      <c r="KUU182" s="138"/>
      <c r="KUV182" s="138"/>
      <c r="KUW182" s="138"/>
      <c r="KUX182" s="138"/>
      <c r="KUY182" s="138"/>
      <c r="KUZ182" s="138"/>
      <c r="KVA182" s="138"/>
      <c r="KVB182" s="138"/>
      <c r="KVC182" s="138"/>
      <c r="KVD182" s="138"/>
      <c r="KVE182" s="138"/>
      <c r="KVF182" s="138"/>
      <c r="KVG182" s="138"/>
      <c r="KVH182" s="138"/>
      <c r="KVI182" s="138"/>
      <c r="KVJ182" s="138"/>
      <c r="KVK182" s="138"/>
      <c r="KVL182" s="138"/>
      <c r="KVM182" s="138"/>
      <c r="KVN182" s="138"/>
      <c r="KVO182" s="138"/>
      <c r="KVP182" s="138"/>
      <c r="KVQ182" s="138"/>
      <c r="KVR182" s="138"/>
      <c r="KVS182" s="138"/>
      <c r="KVT182" s="138"/>
      <c r="KVU182" s="138"/>
      <c r="KVV182" s="138"/>
      <c r="KVW182" s="138"/>
      <c r="KVX182" s="138"/>
      <c r="KVY182" s="138"/>
      <c r="KVZ182" s="138"/>
      <c r="KWA182" s="138"/>
      <c r="KWB182" s="138"/>
      <c r="KWC182" s="138"/>
      <c r="KWD182" s="138"/>
      <c r="KWE182" s="138"/>
      <c r="KWF182" s="138"/>
      <c r="KWG182" s="138"/>
      <c r="KWH182" s="138"/>
      <c r="KWI182" s="138"/>
      <c r="KWJ182" s="138"/>
      <c r="KWK182" s="138"/>
      <c r="KWL182" s="138"/>
      <c r="KWM182" s="138"/>
      <c r="KWN182" s="138"/>
      <c r="KWO182" s="138"/>
      <c r="KWP182" s="138"/>
      <c r="KWQ182" s="138"/>
      <c r="KWR182" s="138"/>
      <c r="KWS182" s="138"/>
      <c r="KWT182" s="138"/>
      <c r="KWU182" s="138"/>
      <c r="KWV182" s="138"/>
      <c r="KWW182" s="138"/>
      <c r="KWX182" s="138"/>
      <c r="KWY182" s="138"/>
      <c r="KWZ182" s="138"/>
      <c r="KXA182" s="138"/>
      <c r="KXB182" s="138"/>
      <c r="KXC182" s="138"/>
      <c r="KXD182" s="138"/>
      <c r="KXE182" s="138"/>
      <c r="KXF182" s="138"/>
      <c r="KXG182" s="138"/>
      <c r="KXH182" s="138"/>
      <c r="KXI182" s="138"/>
      <c r="KXJ182" s="138"/>
      <c r="KXK182" s="138"/>
      <c r="KXL182" s="138"/>
      <c r="KXM182" s="138"/>
      <c r="KXN182" s="138"/>
      <c r="KXO182" s="138"/>
      <c r="KXP182" s="138"/>
      <c r="KXQ182" s="138"/>
      <c r="KXR182" s="138"/>
      <c r="KXS182" s="138"/>
      <c r="KXT182" s="138"/>
      <c r="KXU182" s="138"/>
      <c r="KXV182" s="138"/>
      <c r="KXW182" s="138"/>
      <c r="KXX182" s="138"/>
      <c r="KXY182" s="138"/>
      <c r="KXZ182" s="138"/>
      <c r="KYA182" s="138"/>
      <c r="KYB182" s="138"/>
      <c r="KYC182" s="138"/>
      <c r="KYD182" s="138"/>
      <c r="KYE182" s="138"/>
      <c r="KYF182" s="138"/>
      <c r="KYG182" s="138"/>
      <c r="KYH182" s="138"/>
      <c r="KYI182" s="138"/>
      <c r="KYJ182" s="138"/>
      <c r="KYK182" s="138"/>
      <c r="KYL182" s="138"/>
      <c r="KYM182" s="138"/>
      <c r="KYN182" s="138"/>
      <c r="KYO182" s="138"/>
      <c r="KYP182" s="138"/>
      <c r="KYQ182" s="138"/>
      <c r="KYR182" s="138"/>
      <c r="KYS182" s="138"/>
      <c r="KYT182" s="138"/>
      <c r="KYU182" s="138"/>
      <c r="KYV182" s="138"/>
      <c r="KYW182" s="138"/>
      <c r="KYX182" s="138"/>
      <c r="KYY182" s="138"/>
      <c r="KYZ182" s="138"/>
      <c r="KZA182" s="138"/>
      <c r="KZB182" s="138"/>
      <c r="KZC182" s="138"/>
      <c r="KZD182" s="138"/>
      <c r="KZE182" s="138"/>
      <c r="KZF182" s="138"/>
      <c r="KZG182" s="138"/>
      <c r="KZH182" s="138"/>
      <c r="KZI182" s="138"/>
      <c r="KZJ182" s="138"/>
      <c r="KZK182" s="138"/>
      <c r="KZL182" s="138"/>
      <c r="KZM182" s="138"/>
      <c r="KZN182" s="138"/>
      <c r="KZO182" s="138"/>
      <c r="KZP182" s="138"/>
      <c r="KZQ182" s="138"/>
      <c r="KZR182" s="138"/>
      <c r="KZS182" s="138"/>
      <c r="KZT182" s="138"/>
      <c r="KZU182" s="138"/>
      <c r="KZV182" s="138"/>
      <c r="KZW182" s="138"/>
      <c r="KZX182" s="138"/>
      <c r="KZY182" s="138"/>
      <c r="KZZ182" s="138"/>
      <c r="LAA182" s="138"/>
      <c r="LAB182" s="138"/>
      <c r="LAC182" s="138"/>
      <c r="LAD182" s="138"/>
      <c r="LAE182" s="138"/>
      <c r="LAF182" s="138"/>
      <c r="LAG182" s="138"/>
      <c r="LAH182" s="138"/>
      <c r="LAI182" s="138"/>
      <c r="LAJ182" s="138"/>
      <c r="LAK182" s="138"/>
      <c r="LAL182" s="138"/>
      <c r="LAM182" s="138"/>
      <c r="LAN182" s="138"/>
      <c r="LAO182" s="138"/>
      <c r="LAP182" s="138"/>
      <c r="LAQ182" s="138"/>
      <c r="LAR182" s="138"/>
      <c r="LAS182" s="138"/>
      <c r="LAT182" s="138"/>
      <c r="LAU182" s="138"/>
      <c r="LAV182" s="138"/>
      <c r="LAW182" s="138"/>
      <c r="LAX182" s="138"/>
      <c r="LAY182" s="138"/>
      <c r="LAZ182" s="138"/>
      <c r="LBA182" s="138"/>
      <c r="LBB182" s="138"/>
      <c r="LBC182" s="138"/>
      <c r="LBD182" s="138"/>
      <c r="LBE182" s="138"/>
      <c r="LBF182" s="138"/>
      <c r="LBG182" s="138"/>
      <c r="LBH182" s="138"/>
      <c r="LBI182" s="138"/>
      <c r="LBJ182" s="138"/>
      <c r="LBK182" s="138"/>
      <c r="LBL182" s="138"/>
      <c r="LBM182" s="138"/>
      <c r="LBN182" s="138"/>
      <c r="LBO182" s="138"/>
      <c r="LBP182" s="138"/>
      <c r="LBQ182" s="138"/>
      <c r="LBR182" s="138"/>
      <c r="LBS182" s="138"/>
      <c r="LBT182" s="138"/>
      <c r="LBU182" s="138"/>
      <c r="LBV182" s="138"/>
      <c r="LBW182" s="138"/>
      <c r="LBX182" s="138"/>
      <c r="LBY182" s="138"/>
      <c r="LBZ182" s="138"/>
      <c r="LCA182" s="138"/>
      <c r="LCB182" s="138"/>
      <c r="LCC182" s="138"/>
      <c r="LCD182" s="138"/>
      <c r="LCE182" s="138"/>
      <c r="LCF182" s="138"/>
      <c r="LCG182" s="138"/>
      <c r="LCH182" s="138"/>
      <c r="LCI182" s="138"/>
      <c r="LCJ182" s="138"/>
      <c r="LCK182" s="138"/>
      <c r="LCL182" s="138"/>
      <c r="LCM182" s="138"/>
      <c r="LCN182" s="138"/>
      <c r="LCO182" s="138"/>
      <c r="LCP182" s="138"/>
      <c r="LCQ182" s="138"/>
      <c r="LCR182" s="138"/>
      <c r="LCS182" s="138"/>
      <c r="LCT182" s="138"/>
      <c r="LCU182" s="138"/>
      <c r="LCV182" s="138"/>
      <c r="LCW182" s="138"/>
      <c r="LCX182" s="138"/>
      <c r="LCY182" s="138"/>
      <c r="LCZ182" s="138"/>
      <c r="LDA182" s="138"/>
      <c r="LDB182" s="138"/>
      <c r="LDC182" s="138"/>
      <c r="LDD182" s="138"/>
      <c r="LDE182" s="138"/>
      <c r="LDF182" s="138"/>
      <c r="LDG182" s="138"/>
      <c r="LDH182" s="138"/>
      <c r="LDI182" s="138"/>
      <c r="LDJ182" s="138"/>
      <c r="LDK182" s="138"/>
      <c r="LDL182" s="138"/>
      <c r="LDM182" s="138"/>
      <c r="LDN182" s="138"/>
      <c r="LDO182" s="138"/>
      <c r="LDP182" s="138"/>
      <c r="LDQ182" s="138"/>
      <c r="LDR182" s="138"/>
      <c r="LDS182" s="138"/>
      <c r="LDT182" s="138"/>
      <c r="LDU182" s="138"/>
      <c r="LDV182" s="138"/>
      <c r="LDW182" s="138"/>
      <c r="LDX182" s="138"/>
      <c r="LDY182" s="138"/>
      <c r="LDZ182" s="138"/>
      <c r="LEA182" s="138"/>
      <c r="LEB182" s="138"/>
      <c r="LEC182" s="138"/>
      <c r="LED182" s="138"/>
      <c r="LEE182" s="138"/>
      <c r="LEF182" s="138"/>
      <c r="LEG182" s="138"/>
      <c r="LEH182" s="138"/>
      <c r="LEI182" s="138"/>
      <c r="LEJ182" s="138"/>
      <c r="LEK182" s="138"/>
      <c r="LEL182" s="138"/>
      <c r="LEM182" s="138"/>
      <c r="LEN182" s="138"/>
      <c r="LEO182" s="138"/>
      <c r="LEP182" s="138"/>
      <c r="LEQ182" s="138"/>
      <c r="LER182" s="138"/>
      <c r="LES182" s="138"/>
      <c r="LET182" s="138"/>
      <c r="LEU182" s="138"/>
      <c r="LEV182" s="138"/>
      <c r="LEW182" s="138"/>
      <c r="LEX182" s="138"/>
      <c r="LEY182" s="138"/>
      <c r="LEZ182" s="138"/>
      <c r="LFA182" s="138"/>
      <c r="LFB182" s="138"/>
      <c r="LFC182" s="138"/>
      <c r="LFD182" s="138"/>
      <c r="LFE182" s="138"/>
      <c r="LFF182" s="138"/>
      <c r="LFG182" s="138"/>
      <c r="LFH182" s="138"/>
      <c r="LFI182" s="138"/>
      <c r="LFJ182" s="138"/>
      <c r="LFK182" s="138"/>
      <c r="LFL182" s="138"/>
      <c r="LFM182" s="138"/>
      <c r="LFN182" s="138"/>
      <c r="LFO182" s="138"/>
      <c r="LFP182" s="138"/>
      <c r="LFQ182" s="138"/>
      <c r="LFR182" s="138"/>
      <c r="LFS182" s="138"/>
      <c r="LFT182" s="138"/>
      <c r="LFU182" s="138"/>
      <c r="LFV182" s="138"/>
      <c r="LFW182" s="138"/>
      <c r="LFX182" s="138"/>
      <c r="LFY182" s="138"/>
      <c r="LFZ182" s="138"/>
      <c r="LGA182" s="138"/>
      <c r="LGB182" s="138"/>
      <c r="LGC182" s="138"/>
      <c r="LGD182" s="138"/>
      <c r="LGE182" s="138"/>
      <c r="LGF182" s="138"/>
      <c r="LGG182" s="138"/>
      <c r="LGH182" s="138"/>
      <c r="LGI182" s="138"/>
      <c r="LGJ182" s="138"/>
      <c r="LGK182" s="138"/>
      <c r="LGL182" s="138"/>
      <c r="LGM182" s="138"/>
      <c r="LGN182" s="138"/>
      <c r="LGO182" s="138"/>
      <c r="LGP182" s="138"/>
      <c r="LGQ182" s="138"/>
      <c r="LGR182" s="138"/>
      <c r="LGS182" s="138"/>
      <c r="LGT182" s="138"/>
      <c r="LGU182" s="138"/>
      <c r="LGV182" s="138"/>
      <c r="LGW182" s="138"/>
      <c r="LGX182" s="138"/>
      <c r="LGY182" s="138"/>
      <c r="LGZ182" s="138"/>
      <c r="LHA182" s="138"/>
      <c r="LHB182" s="138"/>
      <c r="LHC182" s="138"/>
      <c r="LHD182" s="138"/>
      <c r="LHE182" s="138"/>
      <c r="LHF182" s="138"/>
      <c r="LHG182" s="138"/>
      <c r="LHH182" s="138"/>
      <c r="LHI182" s="138"/>
      <c r="LHJ182" s="138"/>
      <c r="LHK182" s="138"/>
      <c r="LHL182" s="138"/>
      <c r="LHM182" s="138"/>
      <c r="LHN182" s="138"/>
      <c r="LHO182" s="138"/>
      <c r="LHP182" s="138"/>
      <c r="LHQ182" s="138"/>
      <c r="LHR182" s="138"/>
      <c r="LHS182" s="138"/>
      <c r="LHT182" s="138"/>
      <c r="LHU182" s="138"/>
      <c r="LHV182" s="138"/>
      <c r="LHW182" s="138"/>
      <c r="LHX182" s="138"/>
      <c r="LHY182" s="138"/>
      <c r="LHZ182" s="138"/>
      <c r="LIA182" s="138"/>
      <c r="LIB182" s="138"/>
      <c r="LIC182" s="138"/>
      <c r="LID182" s="138"/>
      <c r="LIE182" s="138"/>
      <c r="LIF182" s="138"/>
      <c r="LIG182" s="138"/>
      <c r="LIH182" s="138"/>
      <c r="LII182" s="138"/>
      <c r="LIJ182" s="138"/>
      <c r="LIK182" s="138"/>
      <c r="LIL182" s="138"/>
      <c r="LIM182" s="138"/>
      <c r="LIN182" s="138"/>
      <c r="LIO182" s="138"/>
      <c r="LIP182" s="138"/>
      <c r="LIQ182" s="138"/>
      <c r="LIR182" s="138"/>
      <c r="LIS182" s="138"/>
      <c r="LIT182" s="138"/>
      <c r="LIU182" s="138"/>
      <c r="LIV182" s="138"/>
      <c r="LIW182" s="138"/>
      <c r="LIX182" s="138"/>
      <c r="LIY182" s="138"/>
      <c r="LIZ182" s="138"/>
      <c r="LJA182" s="138"/>
      <c r="LJB182" s="138"/>
      <c r="LJC182" s="138"/>
      <c r="LJD182" s="138"/>
      <c r="LJE182" s="138"/>
      <c r="LJF182" s="138"/>
      <c r="LJG182" s="138"/>
      <c r="LJH182" s="138"/>
      <c r="LJI182" s="138"/>
      <c r="LJJ182" s="138"/>
      <c r="LJK182" s="138"/>
      <c r="LJL182" s="138"/>
      <c r="LJM182" s="138"/>
      <c r="LJN182" s="138"/>
      <c r="LJO182" s="138"/>
      <c r="LJP182" s="138"/>
      <c r="LJQ182" s="138"/>
      <c r="LJR182" s="138"/>
      <c r="LJS182" s="138"/>
      <c r="LJT182" s="138"/>
      <c r="LJU182" s="138"/>
      <c r="LJV182" s="138"/>
      <c r="LJW182" s="138"/>
      <c r="LJX182" s="138"/>
      <c r="LJY182" s="138"/>
      <c r="LJZ182" s="138"/>
      <c r="LKA182" s="138"/>
      <c r="LKB182" s="138"/>
      <c r="LKC182" s="138"/>
      <c r="LKD182" s="138"/>
      <c r="LKE182" s="138"/>
      <c r="LKF182" s="138"/>
      <c r="LKG182" s="138"/>
      <c r="LKH182" s="138"/>
      <c r="LKI182" s="138"/>
      <c r="LKJ182" s="138"/>
      <c r="LKK182" s="138"/>
      <c r="LKL182" s="138"/>
      <c r="LKM182" s="138"/>
      <c r="LKN182" s="138"/>
      <c r="LKO182" s="138"/>
      <c r="LKP182" s="138"/>
      <c r="LKQ182" s="138"/>
      <c r="LKR182" s="138"/>
      <c r="LKS182" s="138"/>
      <c r="LKT182" s="138"/>
      <c r="LKU182" s="138"/>
      <c r="LKV182" s="138"/>
      <c r="LKW182" s="138"/>
      <c r="LKX182" s="138"/>
      <c r="LKY182" s="138"/>
      <c r="LKZ182" s="138"/>
      <c r="LLA182" s="138"/>
      <c r="LLB182" s="138"/>
      <c r="LLC182" s="138"/>
      <c r="LLD182" s="138"/>
      <c r="LLE182" s="138"/>
      <c r="LLF182" s="138"/>
      <c r="LLG182" s="138"/>
      <c r="LLH182" s="138"/>
      <c r="LLI182" s="138"/>
      <c r="LLJ182" s="138"/>
      <c r="LLK182" s="138"/>
      <c r="LLL182" s="138"/>
      <c r="LLM182" s="138"/>
      <c r="LLN182" s="138"/>
      <c r="LLO182" s="138"/>
      <c r="LLP182" s="138"/>
      <c r="LLQ182" s="138"/>
      <c r="LLR182" s="138"/>
      <c r="LLS182" s="138"/>
      <c r="LLT182" s="138"/>
      <c r="LLU182" s="138"/>
      <c r="LLV182" s="138"/>
      <c r="LLW182" s="138"/>
      <c r="LLX182" s="138"/>
      <c r="LLY182" s="138"/>
      <c r="LLZ182" s="138"/>
      <c r="LMA182" s="138"/>
      <c r="LMB182" s="138"/>
      <c r="LMC182" s="138"/>
      <c r="LMD182" s="138"/>
      <c r="LME182" s="138"/>
      <c r="LMF182" s="138"/>
      <c r="LMG182" s="138"/>
      <c r="LMH182" s="138"/>
      <c r="LMI182" s="138"/>
      <c r="LMJ182" s="138"/>
      <c r="LMK182" s="138"/>
      <c r="LML182" s="138"/>
      <c r="LMM182" s="138"/>
      <c r="LMN182" s="138"/>
      <c r="LMO182" s="138"/>
      <c r="LMP182" s="138"/>
      <c r="LMQ182" s="138"/>
      <c r="LMR182" s="138"/>
      <c r="LMS182" s="138"/>
      <c r="LMT182" s="138"/>
      <c r="LMU182" s="138"/>
      <c r="LMV182" s="138"/>
      <c r="LMW182" s="138"/>
      <c r="LMX182" s="138"/>
      <c r="LMY182" s="138"/>
      <c r="LMZ182" s="138"/>
      <c r="LNA182" s="138"/>
      <c r="LNB182" s="138"/>
      <c r="LNC182" s="138"/>
      <c r="LND182" s="138"/>
      <c r="LNE182" s="138"/>
      <c r="LNF182" s="138"/>
      <c r="LNG182" s="138"/>
      <c r="LNH182" s="138"/>
      <c r="LNI182" s="138"/>
      <c r="LNJ182" s="138"/>
      <c r="LNK182" s="138"/>
      <c r="LNL182" s="138"/>
      <c r="LNM182" s="138"/>
      <c r="LNN182" s="138"/>
      <c r="LNO182" s="138"/>
      <c r="LNP182" s="138"/>
      <c r="LNQ182" s="138"/>
      <c r="LNR182" s="138"/>
      <c r="LNS182" s="138"/>
      <c r="LNT182" s="138"/>
      <c r="LNU182" s="138"/>
      <c r="LNV182" s="138"/>
      <c r="LNW182" s="138"/>
      <c r="LNX182" s="138"/>
      <c r="LNY182" s="138"/>
      <c r="LNZ182" s="138"/>
      <c r="LOA182" s="138"/>
      <c r="LOB182" s="138"/>
      <c r="LOC182" s="138"/>
      <c r="LOD182" s="138"/>
      <c r="LOE182" s="138"/>
      <c r="LOF182" s="138"/>
      <c r="LOG182" s="138"/>
      <c r="LOH182" s="138"/>
      <c r="LOI182" s="138"/>
      <c r="LOJ182" s="138"/>
      <c r="LOK182" s="138"/>
      <c r="LOL182" s="138"/>
      <c r="LOM182" s="138"/>
      <c r="LON182" s="138"/>
      <c r="LOO182" s="138"/>
      <c r="LOP182" s="138"/>
      <c r="LOQ182" s="138"/>
      <c r="LOR182" s="138"/>
      <c r="LOS182" s="138"/>
      <c r="LOT182" s="138"/>
      <c r="LOU182" s="138"/>
      <c r="LOV182" s="138"/>
      <c r="LOW182" s="138"/>
      <c r="LOX182" s="138"/>
      <c r="LOY182" s="138"/>
      <c r="LOZ182" s="138"/>
      <c r="LPA182" s="138"/>
      <c r="LPB182" s="138"/>
      <c r="LPC182" s="138"/>
      <c r="LPD182" s="138"/>
      <c r="LPE182" s="138"/>
      <c r="LPF182" s="138"/>
      <c r="LPG182" s="138"/>
      <c r="LPH182" s="138"/>
      <c r="LPI182" s="138"/>
      <c r="LPJ182" s="138"/>
      <c r="LPK182" s="138"/>
      <c r="LPL182" s="138"/>
      <c r="LPM182" s="138"/>
      <c r="LPN182" s="138"/>
      <c r="LPO182" s="138"/>
      <c r="LPP182" s="138"/>
      <c r="LPQ182" s="138"/>
      <c r="LPR182" s="138"/>
      <c r="LPS182" s="138"/>
      <c r="LPT182" s="138"/>
      <c r="LPU182" s="138"/>
      <c r="LPV182" s="138"/>
      <c r="LPW182" s="138"/>
      <c r="LPX182" s="138"/>
      <c r="LPY182" s="138"/>
      <c r="LPZ182" s="138"/>
      <c r="LQA182" s="138"/>
      <c r="LQB182" s="138"/>
      <c r="LQC182" s="138"/>
      <c r="LQD182" s="138"/>
      <c r="LQE182" s="138"/>
      <c r="LQF182" s="138"/>
      <c r="LQG182" s="138"/>
      <c r="LQH182" s="138"/>
      <c r="LQI182" s="138"/>
      <c r="LQJ182" s="138"/>
      <c r="LQK182" s="138"/>
      <c r="LQL182" s="138"/>
      <c r="LQM182" s="138"/>
      <c r="LQN182" s="138"/>
      <c r="LQO182" s="138"/>
      <c r="LQP182" s="138"/>
      <c r="LQQ182" s="138"/>
      <c r="LQR182" s="138"/>
      <c r="LQS182" s="138"/>
      <c r="LQT182" s="138"/>
      <c r="LQU182" s="138"/>
      <c r="LQV182" s="138"/>
      <c r="LQW182" s="138"/>
      <c r="LQX182" s="138"/>
      <c r="LQY182" s="138"/>
      <c r="LQZ182" s="138"/>
      <c r="LRA182" s="138"/>
      <c r="LRB182" s="138"/>
      <c r="LRC182" s="138"/>
      <c r="LRD182" s="138"/>
      <c r="LRE182" s="138"/>
      <c r="LRF182" s="138"/>
      <c r="LRG182" s="138"/>
      <c r="LRH182" s="138"/>
      <c r="LRI182" s="138"/>
      <c r="LRJ182" s="138"/>
      <c r="LRK182" s="138"/>
      <c r="LRL182" s="138"/>
      <c r="LRM182" s="138"/>
      <c r="LRN182" s="138"/>
      <c r="LRO182" s="138"/>
      <c r="LRP182" s="138"/>
      <c r="LRQ182" s="138"/>
      <c r="LRR182" s="138"/>
      <c r="LRS182" s="138"/>
      <c r="LRT182" s="138"/>
      <c r="LRU182" s="138"/>
      <c r="LRV182" s="138"/>
      <c r="LRW182" s="138"/>
      <c r="LRX182" s="138"/>
      <c r="LRY182" s="138"/>
      <c r="LRZ182" s="138"/>
      <c r="LSA182" s="138"/>
      <c r="LSB182" s="138"/>
      <c r="LSC182" s="138"/>
      <c r="LSD182" s="138"/>
      <c r="LSE182" s="138"/>
      <c r="LSF182" s="138"/>
      <c r="LSG182" s="138"/>
      <c r="LSH182" s="138"/>
      <c r="LSI182" s="138"/>
      <c r="LSJ182" s="138"/>
      <c r="LSK182" s="138"/>
      <c r="LSL182" s="138"/>
      <c r="LSM182" s="138"/>
      <c r="LSN182" s="138"/>
      <c r="LSO182" s="138"/>
      <c r="LSP182" s="138"/>
      <c r="LSQ182" s="138"/>
      <c r="LSR182" s="138"/>
      <c r="LSS182" s="138"/>
      <c r="LST182" s="138"/>
      <c r="LSU182" s="138"/>
      <c r="LSV182" s="138"/>
      <c r="LSW182" s="138"/>
      <c r="LSX182" s="138"/>
      <c r="LSY182" s="138"/>
      <c r="LSZ182" s="138"/>
      <c r="LTA182" s="138"/>
      <c r="LTB182" s="138"/>
      <c r="LTC182" s="138"/>
      <c r="LTD182" s="138"/>
      <c r="LTE182" s="138"/>
      <c r="LTF182" s="138"/>
      <c r="LTG182" s="138"/>
      <c r="LTH182" s="138"/>
      <c r="LTI182" s="138"/>
      <c r="LTJ182" s="138"/>
      <c r="LTK182" s="138"/>
      <c r="LTL182" s="138"/>
      <c r="LTM182" s="138"/>
      <c r="LTN182" s="138"/>
      <c r="LTO182" s="138"/>
      <c r="LTP182" s="138"/>
      <c r="LTQ182" s="138"/>
      <c r="LTR182" s="138"/>
      <c r="LTS182" s="138"/>
      <c r="LTT182" s="138"/>
      <c r="LTU182" s="138"/>
      <c r="LTV182" s="138"/>
      <c r="LTW182" s="138"/>
      <c r="LTX182" s="138"/>
      <c r="LTY182" s="138"/>
      <c r="LTZ182" s="138"/>
      <c r="LUA182" s="138"/>
      <c r="LUB182" s="138"/>
      <c r="LUC182" s="138"/>
      <c r="LUD182" s="138"/>
      <c r="LUE182" s="138"/>
      <c r="LUF182" s="138"/>
      <c r="LUG182" s="138"/>
      <c r="LUH182" s="138"/>
      <c r="LUI182" s="138"/>
      <c r="LUJ182" s="138"/>
      <c r="LUK182" s="138"/>
      <c r="LUL182" s="138"/>
      <c r="LUM182" s="138"/>
      <c r="LUN182" s="138"/>
      <c r="LUO182" s="138"/>
      <c r="LUP182" s="138"/>
      <c r="LUQ182" s="138"/>
      <c r="LUR182" s="138"/>
      <c r="LUS182" s="138"/>
      <c r="LUT182" s="138"/>
      <c r="LUU182" s="138"/>
      <c r="LUV182" s="138"/>
      <c r="LUW182" s="138"/>
      <c r="LUX182" s="138"/>
      <c r="LUY182" s="138"/>
      <c r="LUZ182" s="138"/>
      <c r="LVA182" s="138"/>
      <c r="LVB182" s="138"/>
      <c r="LVC182" s="138"/>
      <c r="LVD182" s="138"/>
      <c r="LVE182" s="138"/>
      <c r="LVF182" s="138"/>
      <c r="LVG182" s="138"/>
      <c r="LVH182" s="138"/>
      <c r="LVI182" s="138"/>
      <c r="LVJ182" s="138"/>
      <c r="LVK182" s="138"/>
      <c r="LVL182" s="138"/>
      <c r="LVM182" s="138"/>
      <c r="LVN182" s="138"/>
      <c r="LVO182" s="138"/>
      <c r="LVP182" s="138"/>
      <c r="LVQ182" s="138"/>
      <c r="LVR182" s="138"/>
      <c r="LVS182" s="138"/>
      <c r="LVT182" s="138"/>
      <c r="LVU182" s="138"/>
      <c r="LVV182" s="138"/>
      <c r="LVW182" s="138"/>
      <c r="LVX182" s="138"/>
      <c r="LVY182" s="138"/>
      <c r="LVZ182" s="138"/>
      <c r="LWA182" s="138"/>
      <c r="LWB182" s="138"/>
      <c r="LWC182" s="138"/>
      <c r="LWD182" s="138"/>
      <c r="LWE182" s="138"/>
      <c r="LWF182" s="138"/>
      <c r="LWG182" s="138"/>
      <c r="LWH182" s="138"/>
      <c r="LWI182" s="138"/>
      <c r="LWJ182" s="138"/>
      <c r="LWK182" s="138"/>
      <c r="LWL182" s="138"/>
      <c r="LWM182" s="138"/>
      <c r="LWN182" s="138"/>
      <c r="LWO182" s="138"/>
      <c r="LWP182" s="138"/>
      <c r="LWQ182" s="138"/>
      <c r="LWR182" s="138"/>
      <c r="LWS182" s="138"/>
      <c r="LWT182" s="138"/>
      <c r="LWU182" s="138"/>
      <c r="LWV182" s="138"/>
      <c r="LWW182" s="138"/>
      <c r="LWX182" s="138"/>
      <c r="LWY182" s="138"/>
      <c r="LWZ182" s="138"/>
      <c r="LXA182" s="138"/>
      <c r="LXB182" s="138"/>
      <c r="LXC182" s="138"/>
      <c r="LXD182" s="138"/>
      <c r="LXE182" s="138"/>
      <c r="LXF182" s="138"/>
      <c r="LXG182" s="138"/>
      <c r="LXH182" s="138"/>
      <c r="LXI182" s="138"/>
      <c r="LXJ182" s="138"/>
      <c r="LXK182" s="138"/>
      <c r="LXL182" s="138"/>
      <c r="LXM182" s="138"/>
      <c r="LXN182" s="138"/>
      <c r="LXO182" s="138"/>
      <c r="LXP182" s="138"/>
      <c r="LXQ182" s="138"/>
      <c r="LXR182" s="138"/>
      <c r="LXS182" s="138"/>
      <c r="LXT182" s="138"/>
      <c r="LXU182" s="138"/>
      <c r="LXV182" s="138"/>
      <c r="LXW182" s="138"/>
      <c r="LXX182" s="138"/>
      <c r="LXY182" s="138"/>
      <c r="LXZ182" s="138"/>
      <c r="LYA182" s="138"/>
      <c r="LYB182" s="138"/>
      <c r="LYC182" s="138"/>
      <c r="LYD182" s="138"/>
      <c r="LYE182" s="138"/>
      <c r="LYF182" s="138"/>
      <c r="LYG182" s="138"/>
      <c r="LYH182" s="138"/>
      <c r="LYI182" s="138"/>
      <c r="LYJ182" s="138"/>
      <c r="LYK182" s="138"/>
      <c r="LYL182" s="138"/>
      <c r="LYM182" s="138"/>
      <c r="LYN182" s="138"/>
      <c r="LYO182" s="138"/>
      <c r="LYP182" s="138"/>
      <c r="LYQ182" s="138"/>
      <c r="LYR182" s="138"/>
      <c r="LYS182" s="138"/>
      <c r="LYT182" s="138"/>
      <c r="LYU182" s="138"/>
      <c r="LYV182" s="138"/>
      <c r="LYW182" s="138"/>
      <c r="LYX182" s="138"/>
      <c r="LYY182" s="138"/>
      <c r="LYZ182" s="138"/>
      <c r="LZA182" s="138"/>
      <c r="LZB182" s="138"/>
      <c r="LZC182" s="138"/>
      <c r="LZD182" s="138"/>
      <c r="LZE182" s="138"/>
      <c r="LZF182" s="138"/>
      <c r="LZG182" s="138"/>
      <c r="LZH182" s="138"/>
      <c r="LZI182" s="138"/>
      <c r="LZJ182" s="138"/>
      <c r="LZK182" s="138"/>
      <c r="LZL182" s="138"/>
      <c r="LZM182" s="138"/>
      <c r="LZN182" s="138"/>
      <c r="LZO182" s="138"/>
      <c r="LZP182" s="138"/>
      <c r="LZQ182" s="138"/>
      <c r="LZR182" s="138"/>
      <c r="LZS182" s="138"/>
      <c r="LZT182" s="138"/>
      <c r="LZU182" s="138"/>
      <c r="LZV182" s="138"/>
      <c r="LZW182" s="138"/>
      <c r="LZX182" s="138"/>
      <c r="LZY182" s="138"/>
      <c r="LZZ182" s="138"/>
      <c r="MAA182" s="138"/>
      <c r="MAB182" s="138"/>
      <c r="MAC182" s="138"/>
      <c r="MAD182" s="138"/>
      <c r="MAE182" s="138"/>
      <c r="MAF182" s="138"/>
      <c r="MAG182" s="138"/>
      <c r="MAH182" s="138"/>
      <c r="MAI182" s="138"/>
      <c r="MAJ182" s="138"/>
      <c r="MAK182" s="138"/>
      <c r="MAL182" s="138"/>
      <c r="MAM182" s="138"/>
      <c r="MAN182" s="138"/>
      <c r="MAO182" s="138"/>
      <c r="MAP182" s="138"/>
      <c r="MAQ182" s="138"/>
      <c r="MAR182" s="138"/>
      <c r="MAS182" s="138"/>
      <c r="MAT182" s="138"/>
      <c r="MAU182" s="138"/>
      <c r="MAV182" s="138"/>
      <c r="MAW182" s="138"/>
      <c r="MAX182" s="138"/>
      <c r="MAY182" s="138"/>
      <c r="MAZ182" s="138"/>
      <c r="MBA182" s="138"/>
      <c r="MBB182" s="138"/>
      <c r="MBC182" s="138"/>
      <c r="MBD182" s="138"/>
      <c r="MBE182" s="138"/>
      <c r="MBF182" s="138"/>
      <c r="MBG182" s="138"/>
      <c r="MBH182" s="138"/>
      <c r="MBI182" s="138"/>
      <c r="MBJ182" s="138"/>
      <c r="MBK182" s="138"/>
      <c r="MBL182" s="138"/>
      <c r="MBM182" s="138"/>
      <c r="MBN182" s="138"/>
      <c r="MBO182" s="138"/>
      <c r="MBP182" s="138"/>
      <c r="MBQ182" s="138"/>
      <c r="MBR182" s="138"/>
      <c r="MBS182" s="138"/>
      <c r="MBT182" s="138"/>
      <c r="MBU182" s="138"/>
      <c r="MBV182" s="138"/>
      <c r="MBW182" s="138"/>
      <c r="MBX182" s="138"/>
      <c r="MBY182" s="138"/>
      <c r="MBZ182" s="138"/>
      <c r="MCA182" s="138"/>
      <c r="MCB182" s="138"/>
      <c r="MCC182" s="138"/>
      <c r="MCD182" s="138"/>
      <c r="MCE182" s="138"/>
      <c r="MCF182" s="138"/>
      <c r="MCG182" s="138"/>
      <c r="MCH182" s="138"/>
      <c r="MCI182" s="138"/>
      <c r="MCJ182" s="138"/>
      <c r="MCK182" s="138"/>
      <c r="MCL182" s="138"/>
      <c r="MCM182" s="138"/>
      <c r="MCN182" s="138"/>
      <c r="MCO182" s="138"/>
      <c r="MCP182" s="138"/>
      <c r="MCQ182" s="138"/>
      <c r="MCR182" s="138"/>
      <c r="MCS182" s="138"/>
      <c r="MCT182" s="138"/>
      <c r="MCU182" s="138"/>
      <c r="MCV182" s="138"/>
      <c r="MCW182" s="138"/>
      <c r="MCX182" s="138"/>
      <c r="MCY182" s="138"/>
      <c r="MCZ182" s="138"/>
      <c r="MDA182" s="138"/>
      <c r="MDB182" s="138"/>
      <c r="MDC182" s="138"/>
      <c r="MDD182" s="138"/>
      <c r="MDE182" s="138"/>
      <c r="MDF182" s="138"/>
      <c r="MDG182" s="138"/>
      <c r="MDH182" s="138"/>
      <c r="MDI182" s="138"/>
      <c r="MDJ182" s="138"/>
      <c r="MDK182" s="138"/>
      <c r="MDL182" s="138"/>
      <c r="MDM182" s="138"/>
      <c r="MDN182" s="138"/>
      <c r="MDO182" s="138"/>
      <c r="MDP182" s="138"/>
      <c r="MDQ182" s="138"/>
      <c r="MDR182" s="138"/>
      <c r="MDS182" s="138"/>
      <c r="MDT182" s="138"/>
      <c r="MDU182" s="138"/>
      <c r="MDV182" s="138"/>
      <c r="MDW182" s="138"/>
      <c r="MDX182" s="138"/>
      <c r="MDY182" s="138"/>
      <c r="MDZ182" s="138"/>
      <c r="MEA182" s="138"/>
      <c r="MEB182" s="138"/>
      <c r="MEC182" s="138"/>
      <c r="MED182" s="138"/>
      <c r="MEE182" s="138"/>
      <c r="MEF182" s="138"/>
      <c r="MEG182" s="138"/>
      <c r="MEH182" s="138"/>
      <c r="MEI182" s="138"/>
      <c r="MEJ182" s="138"/>
      <c r="MEK182" s="138"/>
      <c r="MEL182" s="138"/>
      <c r="MEM182" s="138"/>
      <c r="MEN182" s="138"/>
      <c r="MEO182" s="138"/>
      <c r="MEP182" s="138"/>
      <c r="MEQ182" s="138"/>
      <c r="MER182" s="138"/>
      <c r="MES182" s="138"/>
      <c r="MET182" s="138"/>
      <c r="MEU182" s="138"/>
      <c r="MEV182" s="138"/>
      <c r="MEW182" s="138"/>
      <c r="MEX182" s="138"/>
      <c r="MEY182" s="138"/>
      <c r="MEZ182" s="138"/>
      <c r="MFA182" s="138"/>
      <c r="MFB182" s="138"/>
      <c r="MFC182" s="138"/>
      <c r="MFD182" s="138"/>
      <c r="MFE182" s="138"/>
      <c r="MFF182" s="138"/>
      <c r="MFG182" s="138"/>
      <c r="MFH182" s="138"/>
      <c r="MFI182" s="138"/>
      <c r="MFJ182" s="138"/>
      <c r="MFK182" s="138"/>
      <c r="MFL182" s="138"/>
      <c r="MFM182" s="138"/>
      <c r="MFN182" s="138"/>
      <c r="MFO182" s="138"/>
      <c r="MFP182" s="138"/>
      <c r="MFQ182" s="138"/>
      <c r="MFR182" s="138"/>
      <c r="MFS182" s="138"/>
      <c r="MFT182" s="138"/>
      <c r="MFU182" s="138"/>
      <c r="MFV182" s="138"/>
      <c r="MFW182" s="138"/>
      <c r="MFX182" s="138"/>
      <c r="MFY182" s="138"/>
      <c r="MFZ182" s="138"/>
      <c r="MGA182" s="138"/>
      <c r="MGB182" s="138"/>
      <c r="MGC182" s="138"/>
      <c r="MGD182" s="138"/>
      <c r="MGE182" s="138"/>
      <c r="MGF182" s="138"/>
      <c r="MGG182" s="138"/>
      <c r="MGH182" s="138"/>
      <c r="MGI182" s="138"/>
      <c r="MGJ182" s="138"/>
      <c r="MGK182" s="138"/>
      <c r="MGL182" s="138"/>
      <c r="MGM182" s="138"/>
      <c r="MGN182" s="138"/>
      <c r="MGO182" s="138"/>
      <c r="MGP182" s="138"/>
      <c r="MGQ182" s="138"/>
      <c r="MGR182" s="138"/>
      <c r="MGS182" s="138"/>
      <c r="MGT182" s="138"/>
      <c r="MGU182" s="138"/>
      <c r="MGV182" s="138"/>
      <c r="MGW182" s="138"/>
      <c r="MGX182" s="138"/>
      <c r="MGY182" s="138"/>
      <c r="MGZ182" s="138"/>
      <c r="MHA182" s="138"/>
      <c r="MHB182" s="138"/>
      <c r="MHC182" s="138"/>
      <c r="MHD182" s="138"/>
      <c r="MHE182" s="138"/>
      <c r="MHF182" s="138"/>
      <c r="MHG182" s="138"/>
      <c r="MHH182" s="138"/>
      <c r="MHI182" s="138"/>
      <c r="MHJ182" s="138"/>
      <c r="MHK182" s="138"/>
      <c r="MHL182" s="138"/>
      <c r="MHM182" s="138"/>
      <c r="MHN182" s="138"/>
      <c r="MHO182" s="138"/>
      <c r="MHP182" s="138"/>
      <c r="MHQ182" s="138"/>
      <c r="MHR182" s="138"/>
      <c r="MHS182" s="138"/>
      <c r="MHT182" s="138"/>
      <c r="MHU182" s="138"/>
      <c r="MHV182" s="138"/>
      <c r="MHW182" s="138"/>
      <c r="MHX182" s="138"/>
      <c r="MHY182" s="138"/>
      <c r="MHZ182" s="138"/>
      <c r="MIA182" s="138"/>
      <c r="MIB182" s="138"/>
      <c r="MIC182" s="138"/>
      <c r="MID182" s="138"/>
      <c r="MIE182" s="138"/>
      <c r="MIF182" s="138"/>
      <c r="MIG182" s="138"/>
      <c r="MIH182" s="138"/>
      <c r="MII182" s="138"/>
      <c r="MIJ182" s="138"/>
      <c r="MIK182" s="138"/>
      <c r="MIL182" s="138"/>
      <c r="MIM182" s="138"/>
      <c r="MIN182" s="138"/>
      <c r="MIO182" s="138"/>
      <c r="MIP182" s="138"/>
      <c r="MIQ182" s="138"/>
      <c r="MIR182" s="138"/>
      <c r="MIS182" s="138"/>
      <c r="MIT182" s="138"/>
      <c r="MIU182" s="138"/>
      <c r="MIV182" s="138"/>
      <c r="MIW182" s="138"/>
      <c r="MIX182" s="138"/>
      <c r="MIY182" s="138"/>
      <c r="MIZ182" s="138"/>
      <c r="MJA182" s="138"/>
      <c r="MJB182" s="138"/>
      <c r="MJC182" s="138"/>
      <c r="MJD182" s="138"/>
      <c r="MJE182" s="138"/>
      <c r="MJF182" s="138"/>
      <c r="MJG182" s="138"/>
      <c r="MJH182" s="138"/>
      <c r="MJI182" s="138"/>
      <c r="MJJ182" s="138"/>
      <c r="MJK182" s="138"/>
      <c r="MJL182" s="138"/>
      <c r="MJM182" s="138"/>
      <c r="MJN182" s="138"/>
      <c r="MJO182" s="138"/>
      <c r="MJP182" s="138"/>
      <c r="MJQ182" s="138"/>
      <c r="MJR182" s="138"/>
      <c r="MJS182" s="138"/>
      <c r="MJT182" s="138"/>
      <c r="MJU182" s="138"/>
      <c r="MJV182" s="138"/>
      <c r="MJW182" s="138"/>
      <c r="MJX182" s="138"/>
      <c r="MJY182" s="138"/>
      <c r="MJZ182" s="138"/>
      <c r="MKA182" s="138"/>
      <c r="MKB182" s="138"/>
      <c r="MKC182" s="138"/>
      <c r="MKD182" s="138"/>
      <c r="MKE182" s="138"/>
      <c r="MKF182" s="138"/>
      <c r="MKG182" s="138"/>
      <c r="MKH182" s="138"/>
      <c r="MKI182" s="138"/>
      <c r="MKJ182" s="138"/>
      <c r="MKK182" s="138"/>
      <c r="MKL182" s="138"/>
      <c r="MKM182" s="138"/>
      <c r="MKN182" s="138"/>
      <c r="MKO182" s="138"/>
      <c r="MKP182" s="138"/>
      <c r="MKQ182" s="138"/>
      <c r="MKR182" s="138"/>
      <c r="MKS182" s="138"/>
      <c r="MKT182" s="138"/>
      <c r="MKU182" s="138"/>
      <c r="MKV182" s="138"/>
      <c r="MKW182" s="138"/>
      <c r="MKX182" s="138"/>
      <c r="MKY182" s="138"/>
      <c r="MKZ182" s="138"/>
      <c r="MLA182" s="138"/>
      <c r="MLB182" s="138"/>
      <c r="MLC182" s="138"/>
      <c r="MLD182" s="138"/>
      <c r="MLE182" s="138"/>
      <c r="MLF182" s="138"/>
      <c r="MLG182" s="138"/>
      <c r="MLH182" s="138"/>
      <c r="MLI182" s="138"/>
      <c r="MLJ182" s="138"/>
      <c r="MLK182" s="138"/>
      <c r="MLL182" s="138"/>
      <c r="MLM182" s="138"/>
      <c r="MLN182" s="138"/>
      <c r="MLO182" s="138"/>
      <c r="MLP182" s="138"/>
      <c r="MLQ182" s="138"/>
      <c r="MLR182" s="138"/>
      <c r="MLS182" s="138"/>
      <c r="MLT182" s="138"/>
      <c r="MLU182" s="138"/>
      <c r="MLV182" s="138"/>
      <c r="MLW182" s="138"/>
      <c r="MLX182" s="138"/>
      <c r="MLY182" s="138"/>
      <c r="MLZ182" s="138"/>
      <c r="MMA182" s="138"/>
      <c r="MMB182" s="138"/>
      <c r="MMC182" s="138"/>
      <c r="MMD182" s="138"/>
      <c r="MME182" s="138"/>
      <c r="MMF182" s="138"/>
      <c r="MMG182" s="138"/>
      <c r="MMH182" s="138"/>
      <c r="MMI182" s="138"/>
      <c r="MMJ182" s="138"/>
      <c r="MMK182" s="138"/>
      <c r="MML182" s="138"/>
      <c r="MMM182" s="138"/>
      <c r="MMN182" s="138"/>
      <c r="MMO182" s="138"/>
      <c r="MMP182" s="138"/>
      <c r="MMQ182" s="138"/>
      <c r="MMR182" s="138"/>
      <c r="MMS182" s="138"/>
      <c r="MMT182" s="138"/>
      <c r="MMU182" s="138"/>
      <c r="MMV182" s="138"/>
      <c r="MMW182" s="138"/>
      <c r="MMX182" s="138"/>
      <c r="MMY182" s="138"/>
      <c r="MMZ182" s="138"/>
      <c r="MNA182" s="138"/>
      <c r="MNB182" s="138"/>
      <c r="MNC182" s="138"/>
      <c r="MND182" s="138"/>
      <c r="MNE182" s="138"/>
      <c r="MNF182" s="138"/>
      <c r="MNG182" s="138"/>
      <c r="MNH182" s="138"/>
      <c r="MNI182" s="138"/>
      <c r="MNJ182" s="138"/>
      <c r="MNK182" s="138"/>
      <c r="MNL182" s="138"/>
      <c r="MNM182" s="138"/>
      <c r="MNN182" s="138"/>
      <c r="MNO182" s="138"/>
      <c r="MNP182" s="138"/>
      <c r="MNQ182" s="138"/>
      <c r="MNR182" s="138"/>
      <c r="MNS182" s="138"/>
      <c r="MNT182" s="138"/>
      <c r="MNU182" s="138"/>
      <c r="MNV182" s="138"/>
      <c r="MNW182" s="138"/>
      <c r="MNX182" s="138"/>
      <c r="MNY182" s="138"/>
      <c r="MNZ182" s="138"/>
      <c r="MOA182" s="138"/>
      <c r="MOB182" s="138"/>
      <c r="MOC182" s="138"/>
      <c r="MOD182" s="138"/>
      <c r="MOE182" s="138"/>
      <c r="MOF182" s="138"/>
      <c r="MOG182" s="138"/>
      <c r="MOH182" s="138"/>
      <c r="MOI182" s="138"/>
      <c r="MOJ182" s="138"/>
      <c r="MOK182" s="138"/>
      <c r="MOL182" s="138"/>
      <c r="MOM182" s="138"/>
      <c r="MON182" s="138"/>
      <c r="MOO182" s="138"/>
      <c r="MOP182" s="138"/>
      <c r="MOQ182" s="138"/>
      <c r="MOR182" s="138"/>
      <c r="MOS182" s="138"/>
      <c r="MOT182" s="138"/>
      <c r="MOU182" s="138"/>
      <c r="MOV182" s="138"/>
      <c r="MOW182" s="138"/>
      <c r="MOX182" s="138"/>
      <c r="MOY182" s="138"/>
      <c r="MOZ182" s="138"/>
      <c r="MPA182" s="138"/>
      <c r="MPB182" s="138"/>
      <c r="MPC182" s="138"/>
      <c r="MPD182" s="138"/>
      <c r="MPE182" s="138"/>
      <c r="MPF182" s="138"/>
      <c r="MPG182" s="138"/>
      <c r="MPH182" s="138"/>
      <c r="MPI182" s="138"/>
      <c r="MPJ182" s="138"/>
      <c r="MPK182" s="138"/>
      <c r="MPL182" s="138"/>
      <c r="MPM182" s="138"/>
      <c r="MPN182" s="138"/>
      <c r="MPO182" s="138"/>
      <c r="MPP182" s="138"/>
      <c r="MPQ182" s="138"/>
      <c r="MPR182" s="138"/>
      <c r="MPS182" s="138"/>
      <c r="MPT182" s="138"/>
      <c r="MPU182" s="138"/>
      <c r="MPV182" s="138"/>
      <c r="MPW182" s="138"/>
      <c r="MPX182" s="138"/>
      <c r="MPY182" s="138"/>
      <c r="MPZ182" s="138"/>
      <c r="MQA182" s="138"/>
      <c r="MQB182" s="138"/>
      <c r="MQC182" s="138"/>
      <c r="MQD182" s="138"/>
      <c r="MQE182" s="138"/>
      <c r="MQF182" s="138"/>
      <c r="MQG182" s="138"/>
      <c r="MQH182" s="138"/>
      <c r="MQI182" s="138"/>
      <c r="MQJ182" s="138"/>
      <c r="MQK182" s="138"/>
      <c r="MQL182" s="138"/>
      <c r="MQM182" s="138"/>
      <c r="MQN182" s="138"/>
      <c r="MQO182" s="138"/>
      <c r="MQP182" s="138"/>
      <c r="MQQ182" s="138"/>
      <c r="MQR182" s="138"/>
      <c r="MQS182" s="138"/>
      <c r="MQT182" s="138"/>
      <c r="MQU182" s="138"/>
      <c r="MQV182" s="138"/>
      <c r="MQW182" s="138"/>
      <c r="MQX182" s="138"/>
      <c r="MQY182" s="138"/>
      <c r="MQZ182" s="138"/>
      <c r="MRA182" s="138"/>
      <c r="MRB182" s="138"/>
      <c r="MRC182" s="138"/>
      <c r="MRD182" s="138"/>
      <c r="MRE182" s="138"/>
      <c r="MRF182" s="138"/>
      <c r="MRG182" s="138"/>
      <c r="MRH182" s="138"/>
      <c r="MRI182" s="138"/>
      <c r="MRJ182" s="138"/>
      <c r="MRK182" s="138"/>
      <c r="MRL182" s="138"/>
      <c r="MRM182" s="138"/>
      <c r="MRN182" s="138"/>
      <c r="MRO182" s="138"/>
      <c r="MRP182" s="138"/>
      <c r="MRQ182" s="138"/>
      <c r="MRR182" s="138"/>
      <c r="MRS182" s="138"/>
      <c r="MRT182" s="138"/>
      <c r="MRU182" s="138"/>
      <c r="MRV182" s="138"/>
      <c r="MRW182" s="138"/>
      <c r="MRX182" s="138"/>
      <c r="MRY182" s="138"/>
      <c r="MRZ182" s="138"/>
      <c r="MSA182" s="138"/>
      <c r="MSB182" s="138"/>
      <c r="MSC182" s="138"/>
      <c r="MSD182" s="138"/>
      <c r="MSE182" s="138"/>
      <c r="MSF182" s="138"/>
      <c r="MSG182" s="138"/>
      <c r="MSH182" s="138"/>
      <c r="MSI182" s="138"/>
      <c r="MSJ182" s="138"/>
      <c r="MSK182" s="138"/>
      <c r="MSL182" s="138"/>
      <c r="MSM182" s="138"/>
      <c r="MSN182" s="138"/>
      <c r="MSO182" s="138"/>
      <c r="MSP182" s="138"/>
      <c r="MSQ182" s="138"/>
      <c r="MSR182" s="138"/>
      <c r="MSS182" s="138"/>
      <c r="MST182" s="138"/>
      <c r="MSU182" s="138"/>
      <c r="MSV182" s="138"/>
      <c r="MSW182" s="138"/>
      <c r="MSX182" s="138"/>
      <c r="MSY182" s="138"/>
      <c r="MSZ182" s="138"/>
      <c r="MTA182" s="138"/>
      <c r="MTB182" s="138"/>
      <c r="MTC182" s="138"/>
      <c r="MTD182" s="138"/>
      <c r="MTE182" s="138"/>
      <c r="MTF182" s="138"/>
      <c r="MTG182" s="138"/>
      <c r="MTH182" s="138"/>
      <c r="MTI182" s="138"/>
      <c r="MTJ182" s="138"/>
      <c r="MTK182" s="138"/>
      <c r="MTL182" s="138"/>
      <c r="MTM182" s="138"/>
      <c r="MTN182" s="138"/>
      <c r="MTO182" s="138"/>
      <c r="MTP182" s="138"/>
      <c r="MTQ182" s="138"/>
      <c r="MTR182" s="138"/>
      <c r="MTS182" s="138"/>
      <c r="MTT182" s="138"/>
      <c r="MTU182" s="138"/>
      <c r="MTV182" s="138"/>
      <c r="MTW182" s="138"/>
      <c r="MTX182" s="138"/>
      <c r="MTY182" s="138"/>
      <c r="MTZ182" s="138"/>
      <c r="MUA182" s="138"/>
      <c r="MUB182" s="138"/>
      <c r="MUC182" s="138"/>
      <c r="MUD182" s="138"/>
      <c r="MUE182" s="138"/>
      <c r="MUF182" s="138"/>
      <c r="MUG182" s="138"/>
      <c r="MUH182" s="138"/>
      <c r="MUI182" s="138"/>
      <c r="MUJ182" s="138"/>
      <c r="MUK182" s="138"/>
      <c r="MUL182" s="138"/>
      <c r="MUM182" s="138"/>
      <c r="MUN182" s="138"/>
      <c r="MUO182" s="138"/>
      <c r="MUP182" s="138"/>
      <c r="MUQ182" s="138"/>
      <c r="MUR182" s="138"/>
      <c r="MUS182" s="138"/>
      <c r="MUT182" s="138"/>
      <c r="MUU182" s="138"/>
      <c r="MUV182" s="138"/>
      <c r="MUW182" s="138"/>
      <c r="MUX182" s="138"/>
      <c r="MUY182" s="138"/>
      <c r="MUZ182" s="138"/>
      <c r="MVA182" s="138"/>
      <c r="MVB182" s="138"/>
      <c r="MVC182" s="138"/>
      <c r="MVD182" s="138"/>
      <c r="MVE182" s="138"/>
      <c r="MVF182" s="138"/>
      <c r="MVG182" s="138"/>
      <c r="MVH182" s="138"/>
      <c r="MVI182" s="138"/>
      <c r="MVJ182" s="138"/>
      <c r="MVK182" s="138"/>
      <c r="MVL182" s="138"/>
      <c r="MVM182" s="138"/>
      <c r="MVN182" s="138"/>
      <c r="MVO182" s="138"/>
      <c r="MVP182" s="138"/>
      <c r="MVQ182" s="138"/>
      <c r="MVR182" s="138"/>
      <c r="MVS182" s="138"/>
      <c r="MVT182" s="138"/>
      <c r="MVU182" s="138"/>
      <c r="MVV182" s="138"/>
      <c r="MVW182" s="138"/>
      <c r="MVX182" s="138"/>
      <c r="MVY182" s="138"/>
      <c r="MVZ182" s="138"/>
      <c r="MWA182" s="138"/>
      <c r="MWB182" s="138"/>
      <c r="MWC182" s="138"/>
      <c r="MWD182" s="138"/>
      <c r="MWE182" s="138"/>
      <c r="MWF182" s="138"/>
      <c r="MWG182" s="138"/>
      <c r="MWH182" s="138"/>
      <c r="MWI182" s="138"/>
      <c r="MWJ182" s="138"/>
      <c r="MWK182" s="138"/>
      <c r="MWL182" s="138"/>
      <c r="MWM182" s="138"/>
      <c r="MWN182" s="138"/>
      <c r="MWO182" s="138"/>
      <c r="MWP182" s="138"/>
      <c r="MWQ182" s="138"/>
      <c r="MWR182" s="138"/>
      <c r="MWS182" s="138"/>
      <c r="MWT182" s="138"/>
      <c r="MWU182" s="138"/>
      <c r="MWV182" s="138"/>
      <c r="MWW182" s="138"/>
      <c r="MWX182" s="138"/>
      <c r="MWY182" s="138"/>
      <c r="MWZ182" s="138"/>
      <c r="MXA182" s="138"/>
      <c r="MXB182" s="138"/>
      <c r="MXC182" s="138"/>
      <c r="MXD182" s="138"/>
      <c r="MXE182" s="138"/>
      <c r="MXF182" s="138"/>
      <c r="MXG182" s="138"/>
      <c r="MXH182" s="138"/>
      <c r="MXI182" s="138"/>
      <c r="MXJ182" s="138"/>
      <c r="MXK182" s="138"/>
      <c r="MXL182" s="138"/>
      <c r="MXM182" s="138"/>
      <c r="MXN182" s="138"/>
      <c r="MXO182" s="138"/>
      <c r="MXP182" s="138"/>
      <c r="MXQ182" s="138"/>
      <c r="MXR182" s="138"/>
      <c r="MXS182" s="138"/>
      <c r="MXT182" s="138"/>
      <c r="MXU182" s="138"/>
      <c r="MXV182" s="138"/>
      <c r="MXW182" s="138"/>
      <c r="MXX182" s="138"/>
      <c r="MXY182" s="138"/>
      <c r="MXZ182" s="138"/>
      <c r="MYA182" s="138"/>
      <c r="MYB182" s="138"/>
      <c r="MYC182" s="138"/>
      <c r="MYD182" s="138"/>
      <c r="MYE182" s="138"/>
      <c r="MYF182" s="138"/>
      <c r="MYG182" s="138"/>
      <c r="MYH182" s="138"/>
      <c r="MYI182" s="138"/>
      <c r="MYJ182" s="138"/>
      <c r="MYK182" s="138"/>
      <c r="MYL182" s="138"/>
      <c r="MYM182" s="138"/>
      <c r="MYN182" s="138"/>
      <c r="MYO182" s="138"/>
      <c r="MYP182" s="138"/>
      <c r="MYQ182" s="138"/>
      <c r="MYR182" s="138"/>
      <c r="MYS182" s="138"/>
      <c r="MYT182" s="138"/>
      <c r="MYU182" s="138"/>
      <c r="MYV182" s="138"/>
      <c r="MYW182" s="138"/>
      <c r="MYX182" s="138"/>
      <c r="MYY182" s="138"/>
      <c r="MYZ182" s="138"/>
      <c r="MZA182" s="138"/>
      <c r="MZB182" s="138"/>
      <c r="MZC182" s="138"/>
      <c r="MZD182" s="138"/>
      <c r="MZE182" s="138"/>
      <c r="MZF182" s="138"/>
      <c r="MZG182" s="138"/>
      <c r="MZH182" s="138"/>
      <c r="MZI182" s="138"/>
      <c r="MZJ182" s="138"/>
      <c r="MZK182" s="138"/>
      <c r="MZL182" s="138"/>
      <c r="MZM182" s="138"/>
      <c r="MZN182" s="138"/>
      <c r="MZO182" s="138"/>
      <c r="MZP182" s="138"/>
      <c r="MZQ182" s="138"/>
      <c r="MZR182" s="138"/>
      <c r="MZS182" s="138"/>
      <c r="MZT182" s="138"/>
      <c r="MZU182" s="138"/>
      <c r="MZV182" s="138"/>
      <c r="MZW182" s="138"/>
      <c r="MZX182" s="138"/>
      <c r="MZY182" s="138"/>
      <c r="MZZ182" s="138"/>
      <c r="NAA182" s="138"/>
      <c r="NAB182" s="138"/>
      <c r="NAC182" s="138"/>
      <c r="NAD182" s="138"/>
      <c r="NAE182" s="138"/>
      <c r="NAF182" s="138"/>
      <c r="NAG182" s="138"/>
      <c r="NAH182" s="138"/>
      <c r="NAI182" s="138"/>
      <c r="NAJ182" s="138"/>
      <c r="NAK182" s="138"/>
      <c r="NAL182" s="138"/>
      <c r="NAM182" s="138"/>
      <c r="NAN182" s="138"/>
      <c r="NAO182" s="138"/>
      <c r="NAP182" s="138"/>
      <c r="NAQ182" s="138"/>
      <c r="NAR182" s="138"/>
      <c r="NAS182" s="138"/>
      <c r="NAT182" s="138"/>
      <c r="NAU182" s="138"/>
      <c r="NAV182" s="138"/>
      <c r="NAW182" s="138"/>
      <c r="NAX182" s="138"/>
      <c r="NAY182" s="138"/>
      <c r="NAZ182" s="138"/>
      <c r="NBA182" s="138"/>
      <c r="NBB182" s="138"/>
      <c r="NBC182" s="138"/>
      <c r="NBD182" s="138"/>
      <c r="NBE182" s="138"/>
      <c r="NBF182" s="138"/>
      <c r="NBG182" s="138"/>
      <c r="NBH182" s="138"/>
      <c r="NBI182" s="138"/>
      <c r="NBJ182" s="138"/>
      <c r="NBK182" s="138"/>
      <c r="NBL182" s="138"/>
      <c r="NBM182" s="138"/>
      <c r="NBN182" s="138"/>
      <c r="NBO182" s="138"/>
      <c r="NBP182" s="138"/>
      <c r="NBQ182" s="138"/>
      <c r="NBR182" s="138"/>
      <c r="NBS182" s="138"/>
      <c r="NBT182" s="138"/>
      <c r="NBU182" s="138"/>
      <c r="NBV182" s="138"/>
      <c r="NBW182" s="138"/>
      <c r="NBX182" s="138"/>
      <c r="NBY182" s="138"/>
      <c r="NBZ182" s="138"/>
      <c r="NCA182" s="138"/>
      <c r="NCB182" s="138"/>
      <c r="NCC182" s="138"/>
      <c r="NCD182" s="138"/>
      <c r="NCE182" s="138"/>
      <c r="NCF182" s="138"/>
      <c r="NCG182" s="138"/>
      <c r="NCH182" s="138"/>
      <c r="NCI182" s="138"/>
      <c r="NCJ182" s="138"/>
      <c r="NCK182" s="138"/>
      <c r="NCL182" s="138"/>
      <c r="NCM182" s="138"/>
      <c r="NCN182" s="138"/>
      <c r="NCO182" s="138"/>
      <c r="NCP182" s="138"/>
      <c r="NCQ182" s="138"/>
      <c r="NCR182" s="138"/>
      <c r="NCS182" s="138"/>
      <c r="NCT182" s="138"/>
      <c r="NCU182" s="138"/>
      <c r="NCV182" s="138"/>
      <c r="NCW182" s="138"/>
      <c r="NCX182" s="138"/>
      <c r="NCY182" s="138"/>
      <c r="NCZ182" s="138"/>
      <c r="NDA182" s="138"/>
      <c r="NDB182" s="138"/>
      <c r="NDC182" s="138"/>
      <c r="NDD182" s="138"/>
      <c r="NDE182" s="138"/>
      <c r="NDF182" s="138"/>
      <c r="NDG182" s="138"/>
      <c r="NDH182" s="138"/>
      <c r="NDI182" s="138"/>
      <c r="NDJ182" s="138"/>
      <c r="NDK182" s="138"/>
      <c r="NDL182" s="138"/>
      <c r="NDM182" s="138"/>
      <c r="NDN182" s="138"/>
      <c r="NDO182" s="138"/>
      <c r="NDP182" s="138"/>
      <c r="NDQ182" s="138"/>
      <c r="NDR182" s="138"/>
      <c r="NDS182" s="138"/>
      <c r="NDT182" s="138"/>
      <c r="NDU182" s="138"/>
      <c r="NDV182" s="138"/>
      <c r="NDW182" s="138"/>
      <c r="NDX182" s="138"/>
      <c r="NDY182" s="138"/>
      <c r="NDZ182" s="138"/>
      <c r="NEA182" s="138"/>
      <c r="NEB182" s="138"/>
      <c r="NEC182" s="138"/>
      <c r="NED182" s="138"/>
      <c r="NEE182" s="138"/>
      <c r="NEF182" s="138"/>
      <c r="NEG182" s="138"/>
      <c r="NEH182" s="138"/>
      <c r="NEI182" s="138"/>
      <c r="NEJ182" s="138"/>
      <c r="NEK182" s="138"/>
      <c r="NEL182" s="138"/>
      <c r="NEM182" s="138"/>
      <c r="NEN182" s="138"/>
      <c r="NEO182" s="138"/>
      <c r="NEP182" s="138"/>
      <c r="NEQ182" s="138"/>
      <c r="NER182" s="138"/>
      <c r="NES182" s="138"/>
      <c r="NET182" s="138"/>
      <c r="NEU182" s="138"/>
      <c r="NEV182" s="138"/>
      <c r="NEW182" s="138"/>
      <c r="NEX182" s="138"/>
      <c r="NEY182" s="138"/>
      <c r="NEZ182" s="138"/>
      <c r="NFA182" s="138"/>
      <c r="NFB182" s="138"/>
      <c r="NFC182" s="138"/>
      <c r="NFD182" s="138"/>
      <c r="NFE182" s="138"/>
      <c r="NFF182" s="138"/>
      <c r="NFG182" s="138"/>
      <c r="NFH182" s="138"/>
      <c r="NFI182" s="138"/>
      <c r="NFJ182" s="138"/>
      <c r="NFK182" s="138"/>
      <c r="NFL182" s="138"/>
      <c r="NFM182" s="138"/>
      <c r="NFN182" s="138"/>
      <c r="NFO182" s="138"/>
      <c r="NFP182" s="138"/>
      <c r="NFQ182" s="138"/>
      <c r="NFR182" s="138"/>
      <c r="NFS182" s="138"/>
      <c r="NFT182" s="138"/>
      <c r="NFU182" s="138"/>
      <c r="NFV182" s="138"/>
      <c r="NFW182" s="138"/>
      <c r="NFX182" s="138"/>
      <c r="NFY182" s="138"/>
      <c r="NFZ182" s="138"/>
      <c r="NGA182" s="138"/>
      <c r="NGB182" s="138"/>
      <c r="NGC182" s="138"/>
      <c r="NGD182" s="138"/>
      <c r="NGE182" s="138"/>
      <c r="NGF182" s="138"/>
      <c r="NGG182" s="138"/>
      <c r="NGH182" s="138"/>
      <c r="NGI182" s="138"/>
      <c r="NGJ182" s="138"/>
      <c r="NGK182" s="138"/>
      <c r="NGL182" s="138"/>
      <c r="NGM182" s="138"/>
      <c r="NGN182" s="138"/>
      <c r="NGO182" s="138"/>
      <c r="NGP182" s="138"/>
      <c r="NGQ182" s="138"/>
      <c r="NGR182" s="138"/>
      <c r="NGS182" s="138"/>
      <c r="NGT182" s="138"/>
      <c r="NGU182" s="138"/>
      <c r="NGV182" s="138"/>
      <c r="NGW182" s="138"/>
      <c r="NGX182" s="138"/>
      <c r="NGY182" s="138"/>
      <c r="NGZ182" s="138"/>
      <c r="NHA182" s="138"/>
      <c r="NHB182" s="138"/>
      <c r="NHC182" s="138"/>
      <c r="NHD182" s="138"/>
      <c r="NHE182" s="138"/>
      <c r="NHF182" s="138"/>
      <c r="NHG182" s="138"/>
      <c r="NHH182" s="138"/>
      <c r="NHI182" s="138"/>
      <c r="NHJ182" s="138"/>
      <c r="NHK182" s="138"/>
      <c r="NHL182" s="138"/>
      <c r="NHM182" s="138"/>
      <c r="NHN182" s="138"/>
      <c r="NHO182" s="138"/>
      <c r="NHP182" s="138"/>
      <c r="NHQ182" s="138"/>
      <c r="NHR182" s="138"/>
      <c r="NHS182" s="138"/>
      <c r="NHT182" s="138"/>
      <c r="NHU182" s="138"/>
      <c r="NHV182" s="138"/>
      <c r="NHW182" s="138"/>
      <c r="NHX182" s="138"/>
      <c r="NHY182" s="138"/>
      <c r="NHZ182" s="138"/>
      <c r="NIA182" s="138"/>
      <c r="NIB182" s="138"/>
      <c r="NIC182" s="138"/>
      <c r="NID182" s="138"/>
      <c r="NIE182" s="138"/>
      <c r="NIF182" s="138"/>
      <c r="NIG182" s="138"/>
      <c r="NIH182" s="138"/>
      <c r="NII182" s="138"/>
      <c r="NIJ182" s="138"/>
      <c r="NIK182" s="138"/>
      <c r="NIL182" s="138"/>
      <c r="NIM182" s="138"/>
      <c r="NIN182" s="138"/>
      <c r="NIO182" s="138"/>
      <c r="NIP182" s="138"/>
      <c r="NIQ182" s="138"/>
      <c r="NIR182" s="138"/>
      <c r="NIS182" s="138"/>
      <c r="NIT182" s="138"/>
      <c r="NIU182" s="138"/>
      <c r="NIV182" s="138"/>
      <c r="NIW182" s="138"/>
      <c r="NIX182" s="138"/>
      <c r="NIY182" s="138"/>
      <c r="NIZ182" s="138"/>
      <c r="NJA182" s="138"/>
      <c r="NJB182" s="138"/>
      <c r="NJC182" s="138"/>
      <c r="NJD182" s="138"/>
      <c r="NJE182" s="138"/>
      <c r="NJF182" s="138"/>
      <c r="NJG182" s="138"/>
      <c r="NJH182" s="138"/>
      <c r="NJI182" s="138"/>
      <c r="NJJ182" s="138"/>
      <c r="NJK182" s="138"/>
      <c r="NJL182" s="138"/>
      <c r="NJM182" s="138"/>
      <c r="NJN182" s="138"/>
      <c r="NJO182" s="138"/>
      <c r="NJP182" s="138"/>
      <c r="NJQ182" s="138"/>
      <c r="NJR182" s="138"/>
      <c r="NJS182" s="138"/>
      <c r="NJT182" s="138"/>
      <c r="NJU182" s="138"/>
      <c r="NJV182" s="138"/>
      <c r="NJW182" s="138"/>
      <c r="NJX182" s="138"/>
      <c r="NJY182" s="138"/>
      <c r="NJZ182" s="138"/>
      <c r="NKA182" s="138"/>
      <c r="NKB182" s="138"/>
      <c r="NKC182" s="138"/>
      <c r="NKD182" s="138"/>
      <c r="NKE182" s="138"/>
      <c r="NKF182" s="138"/>
      <c r="NKG182" s="138"/>
      <c r="NKH182" s="138"/>
      <c r="NKI182" s="138"/>
      <c r="NKJ182" s="138"/>
      <c r="NKK182" s="138"/>
      <c r="NKL182" s="138"/>
      <c r="NKM182" s="138"/>
      <c r="NKN182" s="138"/>
      <c r="NKO182" s="138"/>
      <c r="NKP182" s="138"/>
      <c r="NKQ182" s="138"/>
      <c r="NKR182" s="138"/>
      <c r="NKS182" s="138"/>
      <c r="NKT182" s="138"/>
      <c r="NKU182" s="138"/>
      <c r="NKV182" s="138"/>
      <c r="NKW182" s="138"/>
      <c r="NKX182" s="138"/>
      <c r="NKY182" s="138"/>
      <c r="NKZ182" s="138"/>
      <c r="NLA182" s="138"/>
      <c r="NLB182" s="138"/>
      <c r="NLC182" s="138"/>
      <c r="NLD182" s="138"/>
      <c r="NLE182" s="138"/>
      <c r="NLF182" s="138"/>
      <c r="NLG182" s="138"/>
      <c r="NLH182" s="138"/>
      <c r="NLI182" s="138"/>
      <c r="NLJ182" s="138"/>
      <c r="NLK182" s="138"/>
      <c r="NLL182" s="138"/>
      <c r="NLM182" s="138"/>
      <c r="NLN182" s="138"/>
      <c r="NLO182" s="138"/>
      <c r="NLP182" s="138"/>
      <c r="NLQ182" s="138"/>
      <c r="NLR182" s="138"/>
      <c r="NLS182" s="138"/>
      <c r="NLT182" s="138"/>
      <c r="NLU182" s="138"/>
      <c r="NLV182" s="138"/>
      <c r="NLW182" s="138"/>
      <c r="NLX182" s="138"/>
      <c r="NLY182" s="138"/>
      <c r="NLZ182" s="138"/>
      <c r="NMA182" s="138"/>
      <c r="NMB182" s="138"/>
      <c r="NMC182" s="138"/>
      <c r="NMD182" s="138"/>
      <c r="NME182" s="138"/>
      <c r="NMF182" s="138"/>
      <c r="NMG182" s="138"/>
      <c r="NMH182" s="138"/>
      <c r="NMI182" s="138"/>
      <c r="NMJ182" s="138"/>
      <c r="NMK182" s="138"/>
      <c r="NML182" s="138"/>
      <c r="NMM182" s="138"/>
      <c r="NMN182" s="138"/>
      <c r="NMO182" s="138"/>
      <c r="NMP182" s="138"/>
      <c r="NMQ182" s="138"/>
      <c r="NMR182" s="138"/>
      <c r="NMS182" s="138"/>
      <c r="NMT182" s="138"/>
      <c r="NMU182" s="138"/>
      <c r="NMV182" s="138"/>
      <c r="NMW182" s="138"/>
      <c r="NMX182" s="138"/>
      <c r="NMY182" s="138"/>
      <c r="NMZ182" s="138"/>
      <c r="NNA182" s="138"/>
      <c r="NNB182" s="138"/>
      <c r="NNC182" s="138"/>
      <c r="NND182" s="138"/>
      <c r="NNE182" s="138"/>
      <c r="NNF182" s="138"/>
      <c r="NNG182" s="138"/>
      <c r="NNH182" s="138"/>
      <c r="NNI182" s="138"/>
      <c r="NNJ182" s="138"/>
      <c r="NNK182" s="138"/>
      <c r="NNL182" s="138"/>
      <c r="NNM182" s="138"/>
      <c r="NNN182" s="138"/>
      <c r="NNO182" s="138"/>
      <c r="NNP182" s="138"/>
      <c r="NNQ182" s="138"/>
      <c r="NNR182" s="138"/>
      <c r="NNS182" s="138"/>
      <c r="NNT182" s="138"/>
      <c r="NNU182" s="138"/>
      <c r="NNV182" s="138"/>
      <c r="NNW182" s="138"/>
      <c r="NNX182" s="138"/>
      <c r="NNY182" s="138"/>
      <c r="NNZ182" s="138"/>
      <c r="NOA182" s="138"/>
      <c r="NOB182" s="138"/>
      <c r="NOC182" s="138"/>
      <c r="NOD182" s="138"/>
      <c r="NOE182" s="138"/>
      <c r="NOF182" s="138"/>
      <c r="NOG182" s="138"/>
      <c r="NOH182" s="138"/>
      <c r="NOI182" s="138"/>
      <c r="NOJ182" s="138"/>
      <c r="NOK182" s="138"/>
      <c r="NOL182" s="138"/>
      <c r="NOM182" s="138"/>
      <c r="NON182" s="138"/>
      <c r="NOO182" s="138"/>
      <c r="NOP182" s="138"/>
      <c r="NOQ182" s="138"/>
      <c r="NOR182" s="138"/>
      <c r="NOS182" s="138"/>
      <c r="NOT182" s="138"/>
      <c r="NOU182" s="138"/>
      <c r="NOV182" s="138"/>
      <c r="NOW182" s="138"/>
      <c r="NOX182" s="138"/>
      <c r="NOY182" s="138"/>
      <c r="NOZ182" s="138"/>
      <c r="NPA182" s="138"/>
      <c r="NPB182" s="138"/>
      <c r="NPC182" s="138"/>
      <c r="NPD182" s="138"/>
      <c r="NPE182" s="138"/>
      <c r="NPF182" s="138"/>
      <c r="NPG182" s="138"/>
      <c r="NPH182" s="138"/>
      <c r="NPI182" s="138"/>
      <c r="NPJ182" s="138"/>
      <c r="NPK182" s="138"/>
      <c r="NPL182" s="138"/>
      <c r="NPM182" s="138"/>
      <c r="NPN182" s="138"/>
      <c r="NPO182" s="138"/>
      <c r="NPP182" s="138"/>
      <c r="NPQ182" s="138"/>
      <c r="NPR182" s="138"/>
      <c r="NPS182" s="138"/>
      <c r="NPT182" s="138"/>
      <c r="NPU182" s="138"/>
      <c r="NPV182" s="138"/>
      <c r="NPW182" s="138"/>
      <c r="NPX182" s="138"/>
      <c r="NPY182" s="138"/>
      <c r="NPZ182" s="138"/>
      <c r="NQA182" s="138"/>
      <c r="NQB182" s="138"/>
      <c r="NQC182" s="138"/>
      <c r="NQD182" s="138"/>
      <c r="NQE182" s="138"/>
      <c r="NQF182" s="138"/>
      <c r="NQG182" s="138"/>
      <c r="NQH182" s="138"/>
      <c r="NQI182" s="138"/>
      <c r="NQJ182" s="138"/>
      <c r="NQK182" s="138"/>
      <c r="NQL182" s="138"/>
      <c r="NQM182" s="138"/>
      <c r="NQN182" s="138"/>
      <c r="NQO182" s="138"/>
      <c r="NQP182" s="138"/>
      <c r="NQQ182" s="138"/>
      <c r="NQR182" s="138"/>
      <c r="NQS182" s="138"/>
      <c r="NQT182" s="138"/>
      <c r="NQU182" s="138"/>
      <c r="NQV182" s="138"/>
      <c r="NQW182" s="138"/>
      <c r="NQX182" s="138"/>
      <c r="NQY182" s="138"/>
      <c r="NQZ182" s="138"/>
      <c r="NRA182" s="138"/>
      <c r="NRB182" s="138"/>
      <c r="NRC182" s="138"/>
      <c r="NRD182" s="138"/>
      <c r="NRE182" s="138"/>
      <c r="NRF182" s="138"/>
      <c r="NRG182" s="138"/>
      <c r="NRH182" s="138"/>
      <c r="NRI182" s="138"/>
      <c r="NRJ182" s="138"/>
      <c r="NRK182" s="138"/>
      <c r="NRL182" s="138"/>
      <c r="NRM182" s="138"/>
      <c r="NRN182" s="138"/>
      <c r="NRO182" s="138"/>
      <c r="NRP182" s="138"/>
      <c r="NRQ182" s="138"/>
      <c r="NRR182" s="138"/>
      <c r="NRS182" s="138"/>
      <c r="NRT182" s="138"/>
      <c r="NRU182" s="138"/>
      <c r="NRV182" s="138"/>
      <c r="NRW182" s="138"/>
      <c r="NRX182" s="138"/>
      <c r="NRY182" s="138"/>
      <c r="NRZ182" s="138"/>
      <c r="NSA182" s="138"/>
      <c r="NSB182" s="138"/>
      <c r="NSC182" s="138"/>
      <c r="NSD182" s="138"/>
      <c r="NSE182" s="138"/>
      <c r="NSF182" s="138"/>
      <c r="NSG182" s="138"/>
      <c r="NSH182" s="138"/>
      <c r="NSI182" s="138"/>
      <c r="NSJ182" s="138"/>
      <c r="NSK182" s="138"/>
      <c r="NSL182" s="138"/>
      <c r="NSM182" s="138"/>
      <c r="NSN182" s="138"/>
      <c r="NSO182" s="138"/>
      <c r="NSP182" s="138"/>
      <c r="NSQ182" s="138"/>
      <c r="NSR182" s="138"/>
      <c r="NSS182" s="138"/>
      <c r="NST182" s="138"/>
      <c r="NSU182" s="138"/>
      <c r="NSV182" s="138"/>
      <c r="NSW182" s="138"/>
      <c r="NSX182" s="138"/>
      <c r="NSY182" s="138"/>
      <c r="NSZ182" s="138"/>
      <c r="NTA182" s="138"/>
      <c r="NTB182" s="138"/>
      <c r="NTC182" s="138"/>
      <c r="NTD182" s="138"/>
      <c r="NTE182" s="138"/>
      <c r="NTF182" s="138"/>
      <c r="NTG182" s="138"/>
      <c r="NTH182" s="138"/>
      <c r="NTI182" s="138"/>
      <c r="NTJ182" s="138"/>
      <c r="NTK182" s="138"/>
      <c r="NTL182" s="138"/>
      <c r="NTM182" s="138"/>
      <c r="NTN182" s="138"/>
      <c r="NTO182" s="138"/>
      <c r="NTP182" s="138"/>
      <c r="NTQ182" s="138"/>
      <c r="NTR182" s="138"/>
      <c r="NTS182" s="138"/>
      <c r="NTT182" s="138"/>
      <c r="NTU182" s="138"/>
      <c r="NTV182" s="138"/>
      <c r="NTW182" s="138"/>
      <c r="NTX182" s="138"/>
      <c r="NTY182" s="138"/>
      <c r="NTZ182" s="138"/>
      <c r="NUA182" s="138"/>
      <c r="NUB182" s="138"/>
      <c r="NUC182" s="138"/>
      <c r="NUD182" s="138"/>
      <c r="NUE182" s="138"/>
      <c r="NUF182" s="138"/>
      <c r="NUG182" s="138"/>
      <c r="NUH182" s="138"/>
      <c r="NUI182" s="138"/>
      <c r="NUJ182" s="138"/>
      <c r="NUK182" s="138"/>
      <c r="NUL182" s="138"/>
      <c r="NUM182" s="138"/>
      <c r="NUN182" s="138"/>
      <c r="NUO182" s="138"/>
      <c r="NUP182" s="138"/>
      <c r="NUQ182" s="138"/>
      <c r="NUR182" s="138"/>
      <c r="NUS182" s="138"/>
      <c r="NUT182" s="138"/>
      <c r="NUU182" s="138"/>
      <c r="NUV182" s="138"/>
      <c r="NUW182" s="138"/>
      <c r="NUX182" s="138"/>
      <c r="NUY182" s="138"/>
      <c r="NUZ182" s="138"/>
      <c r="NVA182" s="138"/>
      <c r="NVB182" s="138"/>
      <c r="NVC182" s="138"/>
      <c r="NVD182" s="138"/>
      <c r="NVE182" s="138"/>
      <c r="NVF182" s="138"/>
      <c r="NVG182" s="138"/>
      <c r="NVH182" s="138"/>
      <c r="NVI182" s="138"/>
      <c r="NVJ182" s="138"/>
      <c r="NVK182" s="138"/>
      <c r="NVL182" s="138"/>
      <c r="NVM182" s="138"/>
      <c r="NVN182" s="138"/>
      <c r="NVO182" s="138"/>
      <c r="NVP182" s="138"/>
      <c r="NVQ182" s="138"/>
      <c r="NVR182" s="138"/>
      <c r="NVS182" s="138"/>
      <c r="NVT182" s="138"/>
      <c r="NVU182" s="138"/>
      <c r="NVV182" s="138"/>
      <c r="NVW182" s="138"/>
      <c r="NVX182" s="138"/>
      <c r="NVY182" s="138"/>
      <c r="NVZ182" s="138"/>
      <c r="NWA182" s="138"/>
      <c r="NWB182" s="138"/>
      <c r="NWC182" s="138"/>
      <c r="NWD182" s="138"/>
      <c r="NWE182" s="138"/>
      <c r="NWF182" s="138"/>
      <c r="NWG182" s="138"/>
      <c r="NWH182" s="138"/>
      <c r="NWI182" s="138"/>
      <c r="NWJ182" s="138"/>
      <c r="NWK182" s="138"/>
      <c r="NWL182" s="138"/>
      <c r="NWM182" s="138"/>
      <c r="NWN182" s="138"/>
      <c r="NWO182" s="138"/>
      <c r="NWP182" s="138"/>
      <c r="NWQ182" s="138"/>
      <c r="NWR182" s="138"/>
      <c r="NWS182" s="138"/>
      <c r="NWT182" s="138"/>
      <c r="NWU182" s="138"/>
      <c r="NWV182" s="138"/>
      <c r="NWW182" s="138"/>
      <c r="NWX182" s="138"/>
      <c r="NWY182" s="138"/>
      <c r="NWZ182" s="138"/>
      <c r="NXA182" s="138"/>
      <c r="NXB182" s="138"/>
      <c r="NXC182" s="138"/>
      <c r="NXD182" s="138"/>
      <c r="NXE182" s="138"/>
      <c r="NXF182" s="138"/>
      <c r="NXG182" s="138"/>
      <c r="NXH182" s="138"/>
      <c r="NXI182" s="138"/>
      <c r="NXJ182" s="138"/>
      <c r="NXK182" s="138"/>
      <c r="NXL182" s="138"/>
      <c r="NXM182" s="138"/>
      <c r="NXN182" s="138"/>
      <c r="NXO182" s="138"/>
      <c r="NXP182" s="138"/>
      <c r="NXQ182" s="138"/>
      <c r="NXR182" s="138"/>
      <c r="NXS182" s="138"/>
      <c r="NXT182" s="138"/>
      <c r="NXU182" s="138"/>
      <c r="NXV182" s="138"/>
      <c r="NXW182" s="138"/>
      <c r="NXX182" s="138"/>
      <c r="NXY182" s="138"/>
      <c r="NXZ182" s="138"/>
      <c r="NYA182" s="138"/>
      <c r="NYB182" s="138"/>
      <c r="NYC182" s="138"/>
      <c r="NYD182" s="138"/>
      <c r="NYE182" s="138"/>
      <c r="NYF182" s="138"/>
      <c r="NYG182" s="138"/>
      <c r="NYH182" s="138"/>
      <c r="NYI182" s="138"/>
      <c r="NYJ182" s="138"/>
      <c r="NYK182" s="138"/>
      <c r="NYL182" s="138"/>
      <c r="NYM182" s="138"/>
      <c r="NYN182" s="138"/>
      <c r="NYO182" s="138"/>
      <c r="NYP182" s="138"/>
      <c r="NYQ182" s="138"/>
      <c r="NYR182" s="138"/>
      <c r="NYS182" s="138"/>
      <c r="NYT182" s="138"/>
      <c r="NYU182" s="138"/>
      <c r="NYV182" s="138"/>
      <c r="NYW182" s="138"/>
      <c r="NYX182" s="138"/>
      <c r="NYY182" s="138"/>
      <c r="NYZ182" s="138"/>
      <c r="NZA182" s="138"/>
      <c r="NZB182" s="138"/>
      <c r="NZC182" s="138"/>
      <c r="NZD182" s="138"/>
      <c r="NZE182" s="138"/>
      <c r="NZF182" s="138"/>
      <c r="NZG182" s="138"/>
      <c r="NZH182" s="138"/>
      <c r="NZI182" s="138"/>
      <c r="NZJ182" s="138"/>
      <c r="NZK182" s="138"/>
      <c r="NZL182" s="138"/>
      <c r="NZM182" s="138"/>
      <c r="NZN182" s="138"/>
      <c r="NZO182" s="138"/>
      <c r="NZP182" s="138"/>
      <c r="NZQ182" s="138"/>
      <c r="NZR182" s="138"/>
      <c r="NZS182" s="138"/>
      <c r="NZT182" s="138"/>
      <c r="NZU182" s="138"/>
      <c r="NZV182" s="138"/>
      <c r="NZW182" s="138"/>
      <c r="NZX182" s="138"/>
      <c r="NZY182" s="138"/>
      <c r="NZZ182" s="138"/>
      <c r="OAA182" s="138"/>
      <c r="OAB182" s="138"/>
      <c r="OAC182" s="138"/>
      <c r="OAD182" s="138"/>
      <c r="OAE182" s="138"/>
      <c r="OAF182" s="138"/>
      <c r="OAG182" s="138"/>
      <c r="OAH182" s="138"/>
      <c r="OAI182" s="138"/>
      <c r="OAJ182" s="138"/>
      <c r="OAK182" s="138"/>
      <c r="OAL182" s="138"/>
      <c r="OAM182" s="138"/>
      <c r="OAN182" s="138"/>
      <c r="OAO182" s="138"/>
      <c r="OAP182" s="138"/>
      <c r="OAQ182" s="138"/>
      <c r="OAR182" s="138"/>
      <c r="OAS182" s="138"/>
      <c r="OAT182" s="138"/>
      <c r="OAU182" s="138"/>
      <c r="OAV182" s="138"/>
      <c r="OAW182" s="138"/>
      <c r="OAX182" s="138"/>
      <c r="OAY182" s="138"/>
      <c r="OAZ182" s="138"/>
      <c r="OBA182" s="138"/>
      <c r="OBB182" s="138"/>
      <c r="OBC182" s="138"/>
      <c r="OBD182" s="138"/>
      <c r="OBE182" s="138"/>
      <c r="OBF182" s="138"/>
      <c r="OBG182" s="138"/>
      <c r="OBH182" s="138"/>
      <c r="OBI182" s="138"/>
      <c r="OBJ182" s="138"/>
      <c r="OBK182" s="138"/>
      <c r="OBL182" s="138"/>
      <c r="OBM182" s="138"/>
      <c r="OBN182" s="138"/>
      <c r="OBO182" s="138"/>
      <c r="OBP182" s="138"/>
      <c r="OBQ182" s="138"/>
      <c r="OBR182" s="138"/>
      <c r="OBS182" s="138"/>
      <c r="OBT182" s="138"/>
      <c r="OBU182" s="138"/>
      <c r="OBV182" s="138"/>
      <c r="OBW182" s="138"/>
      <c r="OBX182" s="138"/>
      <c r="OBY182" s="138"/>
      <c r="OBZ182" s="138"/>
      <c r="OCA182" s="138"/>
      <c r="OCB182" s="138"/>
      <c r="OCC182" s="138"/>
      <c r="OCD182" s="138"/>
      <c r="OCE182" s="138"/>
      <c r="OCF182" s="138"/>
      <c r="OCG182" s="138"/>
      <c r="OCH182" s="138"/>
      <c r="OCI182" s="138"/>
      <c r="OCJ182" s="138"/>
      <c r="OCK182" s="138"/>
      <c r="OCL182" s="138"/>
      <c r="OCM182" s="138"/>
      <c r="OCN182" s="138"/>
      <c r="OCO182" s="138"/>
      <c r="OCP182" s="138"/>
      <c r="OCQ182" s="138"/>
      <c r="OCR182" s="138"/>
      <c r="OCS182" s="138"/>
      <c r="OCT182" s="138"/>
      <c r="OCU182" s="138"/>
      <c r="OCV182" s="138"/>
      <c r="OCW182" s="138"/>
      <c r="OCX182" s="138"/>
      <c r="OCY182" s="138"/>
      <c r="OCZ182" s="138"/>
      <c r="ODA182" s="138"/>
      <c r="ODB182" s="138"/>
      <c r="ODC182" s="138"/>
      <c r="ODD182" s="138"/>
      <c r="ODE182" s="138"/>
      <c r="ODF182" s="138"/>
      <c r="ODG182" s="138"/>
      <c r="ODH182" s="138"/>
      <c r="ODI182" s="138"/>
      <c r="ODJ182" s="138"/>
      <c r="ODK182" s="138"/>
      <c r="ODL182" s="138"/>
      <c r="ODM182" s="138"/>
      <c r="ODN182" s="138"/>
      <c r="ODO182" s="138"/>
      <c r="ODP182" s="138"/>
      <c r="ODQ182" s="138"/>
      <c r="ODR182" s="138"/>
      <c r="ODS182" s="138"/>
      <c r="ODT182" s="138"/>
      <c r="ODU182" s="138"/>
      <c r="ODV182" s="138"/>
      <c r="ODW182" s="138"/>
      <c r="ODX182" s="138"/>
      <c r="ODY182" s="138"/>
      <c r="ODZ182" s="138"/>
      <c r="OEA182" s="138"/>
      <c r="OEB182" s="138"/>
      <c r="OEC182" s="138"/>
      <c r="OED182" s="138"/>
      <c r="OEE182" s="138"/>
      <c r="OEF182" s="138"/>
      <c r="OEG182" s="138"/>
      <c r="OEH182" s="138"/>
      <c r="OEI182" s="138"/>
      <c r="OEJ182" s="138"/>
      <c r="OEK182" s="138"/>
      <c r="OEL182" s="138"/>
      <c r="OEM182" s="138"/>
      <c r="OEN182" s="138"/>
      <c r="OEO182" s="138"/>
      <c r="OEP182" s="138"/>
      <c r="OEQ182" s="138"/>
      <c r="OER182" s="138"/>
      <c r="OES182" s="138"/>
      <c r="OET182" s="138"/>
      <c r="OEU182" s="138"/>
      <c r="OEV182" s="138"/>
      <c r="OEW182" s="138"/>
      <c r="OEX182" s="138"/>
      <c r="OEY182" s="138"/>
      <c r="OEZ182" s="138"/>
      <c r="OFA182" s="138"/>
      <c r="OFB182" s="138"/>
      <c r="OFC182" s="138"/>
      <c r="OFD182" s="138"/>
      <c r="OFE182" s="138"/>
      <c r="OFF182" s="138"/>
      <c r="OFG182" s="138"/>
      <c r="OFH182" s="138"/>
      <c r="OFI182" s="138"/>
      <c r="OFJ182" s="138"/>
      <c r="OFK182" s="138"/>
      <c r="OFL182" s="138"/>
      <c r="OFM182" s="138"/>
      <c r="OFN182" s="138"/>
      <c r="OFO182" s="138"/>
      <c r="OFP182" s="138"/>
      <c r="OFQ182" s="138"/>
      <c r="OFR182" s="138"/>
      <c r="OFS182" s="138"/>
      <c r="OFT182" s="138"/>
      <c r="OFU182" s="138"/>
      <c r="OFV182" s="138"/>
      <c r="OFW182" s="138"/>
      <c r="OFX182" s="138"/>
      <c r="OFY182" s="138"/>
      <c r="OFZ182" s="138"/>
      <c r="OGA182" s="138"/>
      <c r="OGB182" s="138"/>
      <c r="OGC182" s="138"/>
      <c r="OGD182" s="138"/>
      <c r="OGE182" s="138"/>
      <c r="OGF182" s="138"/>
      <c r="OGG182" s="138"/>
      <c r="OGH182" s="138"/>
      <c r="OGI182" s="138"/>
      <c r="OGJ182" s="138"/>
      <c r="OGK182" s="138"/>
      <c r="OGL182" s="138"/>
      <c r="OGM182" s="138"/>
      <c r="OGN182" s="138"/>
      <c r="OGO182" s="138"/>
      <c r="OGP182" s="138"/>
      <c r="OGQ182" s="138"/>
      <c r="OGR182" s="138"/>
      <c r="OGS182" s="138"/>
      <c r="OGT182" s="138"/>
      <c r="OGU182" s="138"/>
      <c r="OGV182" s="138"/>
      <c r="OGW182" s="138"/>
      <c r="OGX182" s="138"/>
      <c r="OGY182" s="138"/>
      <c r="OGZ182" s="138"/>
      <c r="OHA182" s="138"/>
      <c r="OHB182" s="138"/>
      <c r="OHC182" s="138"/>
      <c r="OHD182" s="138"/>
      <c r="OHE182" s="138"/>
      <c r="OHF182" s="138"/>
      <c r="OHG182" s="138"/>
      <c r="OHH182" s="138"/>
      <c r="OHI182" s="138"/>
      <c r="OHJ182" s="138"/>
      <c r="OHK182" s="138"/>
      <c r="OHL182" s="138"/>
      <c r="OHM182" s="138"/>
      <c r="OHN182" s="138"/>
      <c r="OHO182" s="138"/>
      <c r="OHP182" s="138"/>
      <c r="OHQ182" s="138"/>
      <c r="OHR182" s="138"/>
      <c r="OHS182" s="138"/>
      <c r="OHT182" s="138"/>
      <c r="OHU182" s="138"/>
      <c r="OHV182" s="138"/>
      <c r="OHW182" s="138"/>
      <c r="OHX182" s="138"/>
      <c r="OHY182" s="138"/>
      <c r="OHZ182" s="138"/>
      <c r="OIA182" s="138"/>
      <c r="OIB182" s="138"/>
      <c r="OIC182" s="138"/>
      <c r="OID182" s="138"/>
      <c r="OIE182" s="138"/>
      <c r="OIF182" s="138"/>
      <c r="OIG182" s="138"/>
      <c r="OIH182" s="138"/>
      <c r="OII182" s="138"/>
      <c r="OIJ182" s="138"/>
      <c r="OIK182" s="138"/>
      <c r="OIL182" s="138"/>
      <c r="OIM182" s="138"/>
      <c r="OIN182" s="138"/>
      <c r="OIO182" s="138"/>
      <c r="OIP182" s="138"/>
      <c r="OIQ182" s="138"/>
      <c r="OIR182" s="138"/>
      <c r="OIS182" s="138"/>
      <c r="OIT182" s="138"/>
      <c r="OIU182" s="138"/>
      <c r="OIV182" s="138"/>
      <c r="OIW182" s="138"/>
      <c r="OIX182" s="138"/>
      <c r="OIY182" s="138"/>
      <c r="OIZ182" s="138"/>
      <c r="OJA182" s="138"/>
      <c r="OJB182" s="138"/>
      <c r="OJC182" s="138"/>
      <c r="OJD182" s="138"/>
      <c r="OJE182" s="138"/>
      <c r="OJF182" s="138"/>
      <c r="OJG182" s="138"/>
      <c r="OJH182" s="138"/>
      <c r="OJI182" s="138"/>
      <c r="OJJ182" s="138"/>
      <c r="OJK182" s="138"/>
      <c r="OJL182" s="138"/>
      <c r="OJM182" s="138"/>
      <c r="OJN182" s="138"/>
      <c r="OJO182" s="138"/>
      <c r="OJP182" s="138"/>
      <c r="OJQ182" s="138"/>
      <c r="OJR182" s="138"/>
      <c r="OJS182" s="138"/>
      <c r="OJT182" s="138"/>
      <c r="OJU182" s="138"/>
      <c r="OJV182" s="138"/>
      <c r="OJW182" s="138"/>
      <c r="OJX182" s="138"/>
      <c r="OJY182" s="138"/>
      <c r="OJZ182" s="138"/>
      <c r="OKA182" s="138"/>
      <c r="OKB182" s="138"/>
      <c r="OKC182" s="138"/>
      <c r="OKD182" s="138"/>
      <c r="OKE182" s="138"/>
      <c r="OKF182" s="138"/>
      <c r="OKG182" s="138"/>
      <c r="OKH182" s="138"/>
      <c r="OKI182" s="138"/>
      <c r="OKJ182" s="138"/>
      <c r="OKK182" s="138"/>
      <c r="OKL182" s="138"/>
      <c r="OKM182" s="138"/>
      <c r="OKN182" s="138"/>
      <c r="OKO182" s="138"/>
      <c r="OKP182" s="138"/>
      <c r="OKQ182" s="138"/>
      <c r="OKR182" s="138"/>
      <c r="OKS182" s="138"/>
      <c r="OKT182" s="138"/>
      <c r="OKU182" s="138"/>
      <c r="OKV182" s="138"/>
      <c r="OKW182" s="138"/>
      <c r="OKX182" s="138"/>
      <c r="OKY182" s="138"/>
      <c r="OKZ182" s="138"/>
      <c r="OLA182" s="138"/>
      <c r="OLB182" s="138"/>
      <c r="OLC182" s="138"/>
      <c r="OLD182" s="138"/>
      <c r="OLE182" s="138"/>
      <c r="OLF182" s="138"/>
      <c r="OLG182" s="138"/>
      <c r="OLH182" s="138"/>
      <c r="OLI182" s="138"/>
      <c r="OLJ182" s="138"/>
      <c r="OLK182" s="138"/>
      <c r="OLL182" s="138"/>
      <c r="OLM182" s="138"/>
      <c r="OLN182" s="138"/>
      <c r="OLO182" s="138"/>
      <c r="OLP182" s="138"/>
      <c r="OLQ182" s="138"/>
      <c r="OLR182" s="138"/>
      <c r="OLS182" s="138"/>
      <c r="OLT182" s="138"/>
      <c r="OLU182" s="138"/>
      <c r="OLV182" s="138"/>
      <c r="OLW182" s="138"/>
      <c r="OLX182" s="138"/>
      <c r="OLY182" s="138"/>
      <c r="OLZ182" s="138"/>
      <c r="OMA182" s="138"/>
      <c r="OMB182" s="138"/>
      <c r="OMC182" s="138"/>
      <c r="OMD182" s="138"/>
      <c r="OME182" s="138"/>
      <c r="OMF182" s="138"/>
      <c r="OMG182" s="138"/>
      <c r="OMH182" s="138"/>
      <c r="OMI182" s="138"/>
      <c r="OMJ182" s="138"/>
      <c r="OMK182" s="138"/>
      <c r="OML182" s="138"/>
      <c r="OMM182" s="138"/>
      <c r="OMN182" s="138"/>
      <c r="OMO182" s="138"/>
      <c r="OMP182" s="138"/>
      <c r="OMQ182" s="138"/>
      <c r="OMR182" s="138"/>
      <c r="OMS182" s="138"/>
      <c r="OMT182" s="138"/>
      <c r="OMU182" s="138"/>
      <c r="OMV182" s="138"/>
      <c r="OMW182" s="138"/>
      <c r="OMX182" s="138"/>
      <c r="OMY182" s="138"/>
      <c r="OMZ182" s="138"/>
      <c r="ONA182" s="138"/>
      <c r="ONB182" s="138"/>
      <c r="ONC182" s="138"/>
      <c r="OND182" s="138"/>
      <c r="ONE182" s="138"/>
      <c r="ONF182" s="138"/>
      <c r="ONG182" s="138"/>
      <c r="ONH182" s="138"/>
      <c r="ONI182" s="138"/>
      <c r="ONJ182" s="138"/>
      <c r="ONK182" s="138"/>
      <c r="ONL182" s="138"/>
      <c r="ONM182" s="138"/>
      <c r="ONN182" s="138"/>
      <c r="ONO182" s="138"/>
      <c r="ONP182" s="138"/>
      <c r="ONQ182" s="138"/>
      <c r="ONR182" s="138"/>
      <c r="ONS182" s="138"/>
      <c r="ONT182" s="138"/>
      <c r="ONU182" s="138"/>
      <c r="ONV182" s="138"/>
      <c r="ONW182" s="138"/>
      <c r="ONX182" s="138"/>
      <c r="ONY182" s="138"/>
      <c r="ONZ182" s="138"/>
      <c r="OOA182" s="138"/>
      <c r="OOB182" s="138"/>
      <c r="OOC182" s="138"/>
      <c r="OOD182" s="138"/>
      <c r="OOE182" s="138"/>
      <c r="OOF182" s="138"/>
      <c r="OOG182" s="138"/>
      <c r="OOH182" s="138"/>
      <c r="OOI182" s="138"/>
      <c r="OOJ182" s="138"/>
      <c r="OOK182" s="138"/>
      <c r="OOL182" s="138"/>
      <c r="OOM182" s="138"/>
      <c r="OON182" s="138"/>
      <c r="OOO182" s="138"/>
      <c r="OOP182" s="138"/>
      <c r="OOQ182" s="138"/>
      <c r="OOR182" s="138"/>
      <c r="OOS182" s="138"/>
      <c r="OOT182" s="138"/>
      <c r="OOU182" s="138"/>
      <c r="OOV182" s="138"/>
      <c r="OOW182" s="138"/>
      <c r="OOX182" s="138"/>
      <c r="OOY182" s="138"/>
      <c r="OOZ182" s="138"/>
      <c r="OPA182" s="138"/>
      <c r="OPB182" s="138"/>
      <c r="OPC182" s="138"/>
      <c r="OPD182" s="138"/>
      <c r="OPE182" s="138"/>
      <c r="OPF182" s="138"/>
      <c r="OPG182" s="138"/>
      <c r="OPH182" s="138"/>
      <c r="OPI182" s="138"/>
      <c r="OPJ182" s="138"/>
      <c r="OPK182" s="138"/>
      <c r="OPL182" s="138"/>
      <c r="OPM182" s="138"/>
      <c r="OPN182" s="138"/>
      <c r="OPO182" s="138"/>
      <c r="OPP182" s="138"/>
      <c r="OPQ182" s="138"/>
      <c r="OPR182" s="138"/>
      <c r="OPS182" s="138"/>
      <c r="OPT182" s="138"/>
      <c r="OPU182" s="138"/>
      <c r="OPV182" s="138"/>
      <c r="OPW182" s="138"/>
      <c r="OPX182" s="138"/>
      <c r="OPY182" s="138"/>
      <c r="OPZ182" s="138"/>
      <c r="OQA182" s="138"/>
      <c r="OQB182" s="138"/>
      <c r="OQC182" s="138"/>
      <c r="OQD182" s="138"/>
      <c r="OQE182" s="138"/>
      <c r="OQF182" s="138"/>
      <c r="OQG182" s="138"/>
      <c r="OQH182" s="138"/>
      <c r="OQI182" s="138"/>
      <c r="OQJ182" s="138"/>
      <c r="OQK182" s="138"/>
      <c r="OQL182" s="138"/>
      <c r="OQM182" s="138"/>
      <c r="OQN182" s="138"/>
      <c r="OQO182" s="138"/>
      <c r="OQP182" s="138"/>
      <c r="OQQ182" s="138"/>
      <c r="OQR182" s="138"/>
      <c r="OQS182" s="138"/>
      <c r="OQT182" s="138"/>
      <c r="OQU182" s="138"/>
      <c r="OQV182" s="138"/>
      <c r="OQW182" s="138"/>
      <c r="OQX182" s="138"/>
      <c r="OQY182" s="138"/>
      <c r="OQZ182" s="138"/>
      <c r="ORA182" s="138"/>
      <c r="ORB182" s="138"/>
      <c r="ORC182" s="138"/>
      <c r="ORD182" s="138"/>
      <c r="ORE182" s="138"/>
      <c r="ORF182" s="138"/>
      <c r="ORG182" s="138"/>
      <c r="ORH182" s="138"/>
      <c r="ORI182" s="138"/>
      <c r="ORJ182" s="138"/>
      <c r="ORK182" s="138"/>
      <c r="ORL182" s="138"/>
      <c r="ORM182" s="138"/>
      <c r="ORN182" s="138"/>
      <c r="ORO182" s="138"/>
      <c r="ORP182" s="138"/>
      <c r="ORQ182" s="138"/>
      <c r="ORR182" s="138"/>
      <c r="ORS182" s="138"/>
      <c r="ORT182" s="138"/>
      <c r="ORU182" s="138"/>
      <c r="ORV182" s="138"/>
      <c r="ORW182" s="138"/>
      <c r="ORX182" s="138"/>
      <c r="ORY182" s="138"/>
      <c r="ORZ182" s="138"/>
      <c r="OSA182" s="138"/>
      <c r="OSB182" s="138"/>
      <c r="OSC182" s="138"/>
      <c r="OSD182" s="138"/>
      <c r="OSE182" s="138"/>
      <c r="OSF182" s="138"/>
      <c r="OSG182" s="138"/>
      <c r="OSH182" s="138"/>
      <c r="OSI182" s="138"/>
      <c r="OSJ182" s="138"/>
      <c r="OSK182" s="138"/>
      <c r="OSL182" s="138"/>
      <c r="OSM182" s="138"/>
      <c r="OSN182" s="138"/>
      <c r="OSO182" s="138"/>
      <c r="OSP182" s="138"/>
      <c r="OSQ182" s="138"/>
      <c r="OSR182" s="138"/>
      <c r="OSS182" s="138"/>
      <c r="OST182" s="138"/>
      <c r="OSU182" s="138"/>
      <c r="OSV182" s="138"/>
      <c r="OSW182" s="138"/>
      <c r="OSX182" s="138"/>
      <c r="OSY182" s="138"/>
      <c r="OSZ182" s="138"/>
      <c r="OTA182" s="138"/>
      <c r="OTB182" s="138"/>
      <c r="OTC182" s="138"/>
      <c r="OTD182" s="138"/>
      <c r="OTE182" s="138"/>
      <c r="OTF182" s="138"/>
      <c r="OTG182" s="138"/>
      <c r="OTH182" s="138"/>
      <c r="OTI182" s="138"/>
      <c r="OTJ182" s="138"/>
      <c r="OTK182" s="138"/>
      <c r="OTL182" s="138"/>
      <c r="OTM182" s="138"/>
      <c r="OTN182" s="138"/>
      <c r="OTO182" s="138"/>
      <c r="OTP182" s="138"/>
      <c r="OTQ182" s="138"/>
      <c r="OTR182" s="138"/>
      <c r="OTS182" s="138"/>
      <c r="OTT182" s="138"/>
      <c r="OTU182" s="138"/>
      <c r="OTV182" s="138"/>
      <c r="OTW182" s="138"/>
      <c r="OTX182" s="138"/>
      <c r="OTY182" s="138"/>
      <c r="OTZ182" s="138"/>
      <c r="OUA182" s="138"/>
      <c r="OUB182" s="138"/>
      <c r="OUC182" s="138"/>
      <c r="OUD182" s="138"/>
      <c r="OUE182" s="138"/>
      <c r="OUF182" s="138"/>
      <c r="OUG182" s="138"/>
      <c r="OUH182" s="138"/>
      <c r="OUI182" s="138"/>
      <c r="OUJ182" s="138"/>
      <c r="OUK182" s="138"/>
      <c r="OUL182" s="138"/>
      <c r="OUM182" s="138"/>
      <c r="OUN182" s="138"/>
      <c r="OUO182" s="138"/>
      <c r="OUP182" s="138"/>
      <c r="OUQ182" s="138"/>
      <c r="OUR182" s="138"/>
      <c r="OUS182" s="138"/>
      <c r="OUT182" s="138"/>
      <c r="OUU182" s="138"/>
      <c r="OUV182" s="138"/>
      <c r="OUW182" s="138"/>
      <c r="OUX182" s="138"/>
      <c r="OUY182" s="138"/>
      <c r="OUZ182" s="138"/>
      <c r="OVA182" s="138"/>
      <c r="OVB182" s="138"/>
      <c r="OVC182" s="138"/>
      <c r="OVD182" s="138"/>
      <c r="OVE182" s="138"/>
      <c r="OVF182" s="138"/>
      <c r="OVG182" s="138"/>
      <c r="OVH182" s="138"/>
      <c r="OVI182" s="138"/>
      <c r="OVJ182" s="138"/>
      <c r="OVK182" s="138"/>
      <c r="OVL182" s="138"/>
      <c r="OVM182" s="138"/>
      <c r="OVN182" s="138"/>
      <c r="OVO182" s="138"/>
      <c r="OVP182" s="138"/>
      <c r="OVQ182" s="138"/>
      <c r="OVR182" s="138"/>
      <c r="OVS182" s="138"/>
      <c r="OVT182" s="138"/>
      <c r="OVU182" s="138"/>
      <c r="OVV182" s="138"/>
      <c r="OVW182" s="138"/>
      <c r="OVX182" s="138"/>
      <c r="OVY182" s="138"/>
      <c r="OVZ182" s="138"/>
      <c r="OWA182" s="138"/>
      <c r="OWB182" s="138"/>
      <c r="OWC182" s="138"/>
      <c r="OWD182" s="138"/>
      <c r="OWE182" s="138"/>
      <c r="OWF182" s="138"/>
      <c r="OWG182" s="138"/>
      <c r="OWH182" s="138"/>
      <c r="OWI182" s="138"/>
      <c r="OWJ182" s="138"/>
      <c r="OWK182" s="138"/>
      <c r="OWL182" s="138"/>
      <c r="OWM182" s="138"/>
      <c r="OWN182" s="138"/>
      <c r="OWO182" s="138"/>
      <c r="OWP182" s="138"/>
      <c r="OWQ182" s="138"/>
      <c r="OWR182" s="138"/>
      <c r="OWS182" s="138"/>
      <c r="OWT182" s="138"/>
      <c r="OWU182" s="138"/>
      <c r="OWV182" s="138"/>
      <c r="OWW182" s="138"/>
      <c r="OWX182" s="138"/>
      <c r="OWY182" s="138"/>
      <c r="OWZ182" s="138"/>
      <c r="OXA182" s="138"/>
      <c r="OXB182" s="138"/>
      <c r="OXC182" s="138"/>
      <c r="OXD182" s="138"/>
      <c r="OXE182" s="138"/>
      <c r="OXF182" s="138"/>
      <c r="OXG182" s="138"/>
      <c r="OXH182" s="138"/>
      <c r="OXI182" s="138"/>
      <c r="OXJ182" s="138"/>
      <c r="OXK182" s="138"/>
      <c r="OXL182" s="138"/>
      <c r="OXM182" s="138"/>
      <c r="OXN182" s="138"/>
      <c r="OXO182" s="138"/>
      <c r="OXP182" s="138"/>
      <c r="OXQ182" s="138"/>
      <c r="OXR182" s="138"/>
      <c r="OXS182" s="138"/>
      <c r="OXT182" s="138"/>
      <c r="OXU182" s="138"/>
      <c r="OXV182" s="138"/>
      <c r="OXW182" s="138"/>
      <c r="OXX182" s="138"/>
      <c r="OXY182" s="138"/>
      <c r="OXZ182" s="138"/>
      <c r="OYA182" s="138"/>
      <c r="OYB182" s="138"/>
      <c r="OYC182" s="138"/>
      <c r="OYD182" s="138"/>
      <c r="OYE182" s="138"/>
      <c r="OYF182" s="138"/>
      <c r="OYG182" s="138"/>
      <c r="OYH182" s="138"/>
      <c r="OYI182" s="138"/>
      <c r="OYJ182" s="138"/>
      <c r="OYK182" s="138"/>
      <c r="OYL182" s="138"/>
      <c r="OYM182" s="138"/>
      <c r="OYN182" s="138"/>
      <c r="OYO182" s="138"/>
      <c r="OYP182" s="138"/>
      <c r="OYQ182" s="138"/>
      <c r="OYR182" s="138"/>
      <c r="OYS182" s="138"/>
      <c r="OYT182" s="138"/>
      <c r="OYU182" s="138"/>
      <c r="OYV182" s="138"/>
      <c r="OYW182" s="138"/>
      <c r="OYX182" s="138"/>
      <c r="OYY182" s="138"/>
      <c r="OYZ182" s="138"/>
      <c r="OZA182" s="138"/>
      <c r="OZB182" s="138"/>
      <c r="OZC182" s="138"/>
      <c r="OZD182" s="138"/>
      <c r="OZE182" s="138"/>
      <c r="OZF182" s="138"/>
      <c r="OZG182" s="138"/>
      <c r="OZH182" s="138"/>
      <c r="OZI182" s="138"/>
      <c r="OZJ182" s="138"/>
      <c r="OZK182" s="138"/>
      <c r="OZL182" s="138"/>
      <c r="OZM182" s="138"/>
      <c r="OZN182" s="138"/>
      <c r="OZO182" s="138"/>
      <c r="OZP182" s="138"/>
      <c r="OZQ182" s="138"/>
      <c r="OZR182" s="138"/>
      <c r="OZS182" s="138"/>
      <c r="OZT182" s="138"/>
      <c r="OZU182" s="138"/>
      <c r="OZV182" s="138"/>
      <c r="OZW182" s="138"/>
      <c r="OZX182" s="138"/>
      <c r="OZY182" s="138"/>
      <c r="OZZ182" s="138"/>
      <c r="PAA182" s="138"/>
      <c r="PAB182" s="138"/>
      <c r="PAC182" s="138"/>
      <c r="PAD182" s="138"/>
      <c r="PAE182" s="138"/>
      <c r="PAF182" s="138"/>
      <c r="PAG182" s="138"/>
      <c r="PAH182" s="138"/>
      <c r="PAI182" s="138"/>
      <c r="PAJ182" s="138"/>
      <c r="PAK182" s="138"/>
      <c r="PAL182" s="138"/>
      <c r="PAM182" s="138"/>
      <c r="PAN182" s="138"/>
      <c r="PAO182" s="138"/>
      <c r="PAP182" s="138"/>
      <c r="PAQ182" s="138"/>
      <c r="PAR182" s="138"/>
      <c r="PAS182" s="138"/>
      <c r="PAT182" s="138"/>
      <c r="PAU182" s="138"/>
      <c r="PAV182" s="138"/>
      <c r="PAW182" s="138"/>
      <c r="PAX182" s="138"/>
      <c r="PAY182" s="138"/>
      <c r="PAZ182" s="138"/>
      <c r="PBA182" s="138"/>
      <c r="PBB182" s="138"/>
      <c r="PBC182" s="138"/>
      <c r="PBD182" s="138"/>
      <c r="PBE182" s="138"/>
      <c r="PBF182" s="138"/>
      <c r="PBG182" s="138"/>
      <c r="PBH182" s="138"/>
      <c r="PBI182" s="138"/>
      <c r="PBJ182" s="138"/>
      <c r="PBK182" s="138"/>
      <c r="PBL182" s="138"/>
      <c r="PBM182" s="138"/>
      <c r="PBN182" s="138"/>
      <c r="PBO182" s="138"/>
      <c r="PBP182" s="138"/>
      <c r="PBQ182" s="138"/>
      <c r="PBR182" s="138"/>
      <c r="PBS182" s="138"/>
      <c r="PBT182" s="138"/>
      <c r="PBU182" s="138"/>
      <c r="PBV182" s="138"/>
      <c r="PBW182" s="138"/>
      <c r="PBX182" s="138"/>
      <c r="PBY182" s="138"/>
      <c r="PBZ182" s="138"/>
      <c r="PCA182" s="138"/>
      <c r="PCB182" s="138"/>
      <c r="PCC182" s="138"/>
      <c r="PCD182" s="138"/>
      <c r="PCE182" s="138"/>
      <c r="PCF182" s="138"/>
      <c r="PCG182" s="138"/>
      <c r="PCH182" s="138"/>
      <c r="PCI182" s="138"/>
      <c r="PCJ182" s="138"/>
      <c r="PCK182" s="138"/>
      <c r="PCL182" s="138"/>
      <c r="PCM182" s="138"/>
      <c r="PCN182" s="138"/>
      <c r="PCO182" s="138"/>
      <c r="PCP182" s="138"/>
      <c r="PCQ182" s="138"/>
      <c r="PCR182" s="138"/>
      <c r="PCS182" s="138"/>
      <c r="PCT182" s="138"/>
      <c r="PCU182" s="138"/>
      <c r="PCV182" s="138"/>
      <c r="PCW182" s="138"/>
      <c r="PCX182" s="138"/>
      <c r="PCY182" s="138"/>
      <c r="PCZ182" s="138"/>
      <c r="PDA182" s="138"/>
      <c r="PDB182" s="138"/>
      <c r="PDC182" s="138"/>
      <c r="PDD182" s="138"/>
      <c r="PDE182" s="138"/>
      <c r="PDF182" s="138"/>
      <c r="PDG182" s="138"/>
      <c r="PDH182" s="138"/>
      <c r="PDI182" s="138"/>
      <c r="PDJ182" s="138"/>
      <c r="PDK182" s="138"/>
      <c r="PDL182" s="138"/>
      <c r="PDM182" s="138"/>
      <c r="PDN182" s="138"/>
      <c r="PDO182" s="138"/>
      <c r="PDP182" s="138"/>
      <c r="PDQ182" s="138"/>
      <c r="PDR182" s="138"/>
      <c r="PDS182" s="138"/>
      <c r="PDT182" s="138"/>
      <c r="PDU182" s="138"/>
      <c r="PDV182" s="138"/>
      <c r="PDW182" s="138"/>
      <c r="PDX182" s="138"/>
      <c r="PDY182" s="138"/>
      <c r="PDZ182" s="138"/>
      <c r="PEA182" s="138"/>
      <c r="PEB182" s="138"/>
      <c r="PEC182" s="138"/>
      <c r="PED182" s="138"/>
      <c r="PEE182" s="138"/>
      <c r="PEF182" s="138"/>
      <c r="PEG182" s="138"/>
      <c r="PEH182" s="138"/>
      <c r="PEI182" s="138"/>
      <c r="PEJ182" s="138"/>
      <c r="PEK182" s="138"/>
      <c r="PEL182" s="138"/>
      <c r="PEM182" s="138"/>
      <c r="PEN182" s="138"/>
      <c r="PEO182" s="138"/>
      <c r="PEP182" s="138"/>
      <c r="PEQ182" s="138"/>
      <c r="PER182" s="138"/>
      <c r="PES182" s="138"/>
      <c r="PET182" s="138"/>
      <c r="PEU182" s="138"/>
      <c r="PEV182" s="138"/>
      <c r="PEW182" s="138"/>
      <c r="PEX182" s="138"/>
      <c r="PEY182" s="138"/>
      <c r="PEZ182" s="138"/>
      <c r="PFA182" s="138"/>
      <c r="PFB182" s="138"/>
      <c r="PFC182" s="138"/>
      <c r="PFD182" s="138"/>
      <c r="PFE182" s="138"/>
      <c r="PFF182" s="138"/>
      <c r="PFG182" s="138"/>
      <c r="PFH182" s="138"/>
      <c r="PFI182" s="138"/>
      <c r="PFJ182" s="138"/>
      <c r="PFK182" s="138"/>
      <c r="PFL182" s="138"/>
      <c r="PFM182" s="138"/>
      <c r="PFN182" s="138"/>
      <c r="PFO182" s="138"/>
      <c r="PFP182" s="138"/>
      <c r="PFQ182" s="138"/>
      <c r="PFR182" s="138"/>
      <c r="PFS182" s="138"/>
      <c r="PFT182" s="138"/>
      <c r="PFU182" s="138"/>
      <c r="PFV182" s="138"/>
      <c r="PFW182" s="138"/>
      <c r="PFX182" s="138"/>
      <c r="PFY182" s="138"/>
      <c r="PFZ182" s="138"/>
      <c r="PGA182" s="138"/>
      <c r="PGB182" s="138"/>
      <c r="PGC182" s="138"/>
      <c r="PGD182" s="138"/>
      <c r="PGE182" s="138"/>
      <c r="PGF182" s="138"/>
      <c r="PGG182" s="138"/>
      <c r="PGH182" s="138"/>
      <c r="PGI182" s="138"/>
      <c r="PGJ182" s="138"/>
      <c r="PGK182" s="138"/>
      <c r="PGL182" s="138"/>
      <c r="PGM182" s="138"/>
      <c r="PGN182" s="138"/>
      <c r="PGO182" s="138"/>
      <c r="PGP182" s="138"/>
      <c r="PGQ182" s="138"/>
      <c r="PGR182" s="138"/>
      <c r="PGS182" s="138"/>
      <c r="PGT182" s="138"/>
      <c r="PGU182" s="138"/>
      <c r="PGV182" s="138"/>
      <c r="PGW182" s="138"/>
      <c r="PGX182" s="138"/>
      <c r="PGY182" s="138"/>
      <c r="PGZ182" s="138"/>
      <c r="PHA182" s="138"/>
      <c r="PHB182" s="138"/>
      <c r="PHC182" s="138"/>
      <c r="PHD182" s="138"/>
      <c r="PHE182" s="138"/>
      <c r="PHF182" s="138"/>
      <c r="PHG182" s="138"/>
      <c r="PHH182" s="138"/>
      <c r="PHI182" s="138"/>
      <c r="PHJ182" s="138"/>
      <c r="PHK182" s="138"/>
      <c r="PHL182" s="138"/>
      <c r="PHM182" s="138"/>
      <c r="PHN182" s="138"/>
      <c r="PHO182" s="138"/>
      <c r="PHP182" s="138"/>
      <c r="PHQ182" s="138"/>
      <c r="PHR182" s="138"/>
      <c r="PHS182" s="138"/>
      <c r="PHT182" s="138"/>
      <c r="PHU182" s="138"/>
      <c r="PHV182" s="138"/>
      <c r="PHW182" s="138"/>
      <c r="PHX182" s="138"/>
      <c r="PHY182" s="138"/>
      <c r="PHZ182" s="138"/>
      <c r="PIA182" s="138"/>
      <c r="PIB182" s="138"/>
      <c r="PIC182" s="138"/>
      <c r="PID182" s="138"/>
      <c r="PIE182" s="138"/>
      <c r="PIF182" s="138"/>
      <c r="PIG182" s="138"/>
      <c r="PIH182" s="138"/>
      <c r="PII182" s="138"/>
      <c r="PIJ182" s="138"/>
      <c r="PIK182" s="138"/>
      <c r="PIL182" s="138"/>
      <c r="PIM182" s="138"/>
      <c r="PIN182" s="138"/>
      <c r="PIO182" s="138"/>
      <c r="PIP182" s="138"/>
      <c r="PIQ182" s="138"/>
      <c r="PIR182" s="138"/>
      <c r="PIS182" s="138"/>
      <c r="PIT182" s="138"/>
      <c r="PIU182" s="138"/>
      <c r="PIV182" s="138"/>
      <c r="PIW182" s="138"/>
      <c r="PIX182" s="138"/>
      <c r="PIY182" s="138"/>
      <c r="PIZ182" s="138"/>
      <c r="PJA182" s="138"/>
      <c r="PJB182" s="138"/>
      <c r="PJC182" s="138"/>
      <c r="PJD182" s="138"/>
      <c r="PJE182" s="138"/>
      <c r="PJF182" s="138"/>
      <c r="PJG182" s="138"/>
      <c r="PJH182" s="138"/>
      <c r="PJI182" s="138"/>
      <c r="PJJ182" s="138"/>
      <c r="PJK182" s="138"/>
      <c r="PJL182" s="138"/>
      <c r="PJM182" s="138"/>
      <c r="PJN182" s="138"/>
      <c r="PJO182" s="138"/>
      <c r="PJP182" s="138"/>
      <c r="PJQ182" s="138"/>
      <c r="PJR182" s="138"/>
      <c r="PJS182" s="138"/>
      <c r="PJT182" s="138"/>
      <c r="PJU182" s="138"/>
      <c r="PJV182" s="138"/>
      <c r="PJW182" s="138"/>
      <c r="PJX182" s="138"/>
      <c r="PJY182" s="138"/>
      <c r="PJZ182" s="138"/>
      <c r="PKA182" s="138"/>
      <c r="PKB182" s="138"/>
      <c r="PKC182" s="138"/>
      <c r="PKD182" s="138"/>
      <c r="PKE182" s="138"/>
      <c r="PKF182" s="138"/>
      <c r="PKG182" s="138"/>
      <c r="PKH182" s="138"/>
      <c r="PKI182" s="138"/>
      <c r="PKJ182" s="138"/>
      <c r="PKK182" s="138"/>
      <c r="PKL182" s="138"/>
      <c r="PKM182" s="138"/>
      <c r="PKN182" s="138"/>
      <c r="PKO182" s="138"/>
      <c r="PKP182" s="138"/>
      <c r="PKQ182" s="138"/>
      <c r="PKR182" s="138"/>
      <c r="PKS182" s="138"/>
      <c r="PKT182" s="138"/>
      <c r="PKU182" s="138"/>
      <c r="PKV182" s="138"/>
      <c r="PKW182" s="138"/>
      <c r="PKX182" s="138"/>
      <c r="PKY182" s="138"/>
      <c r="PKZ182" s="138"/>
      <c r="PLA182" s="138"/>
      <c r="PLB182" s="138"/>
      <c r="PLC182" s="138"/>
      <c r="PLD182" s="138"/>
      <c r="PLE182" s="138"/>
      <c r="PLF182" s="138"/>
      <c r="PLG182" s="138"/>
      <c r="PLH182" s="138"/>
      <c r="PLI182" s="138"/>
      <c r="PLJ182" s="138"/>
      <c r="PLK182" s="138"/>
      <c r="PLL182" s="138"/>
      <c r="PLM182" s="138"/>
      <c r="PLN182" s="138"/>
      <c r="PLO182" s="138"/>
      <c r="PLP182" s="138"/>
      <c r="PLQ182" s="138"/>
      <c r="PLR182" s="138"/>
      <c r="PLS182" s="138"/>
      <c r="PLT182" s="138"/>
      <c r="PLU182" s="138"/>
      <c r="PLV182" s="138"/>
      <c r="PLW182" s="138"/>
      <c r="PLX182" s="138"/>
      <c r="PLY182" s="138"/>
      <c r="PLZ182" s="138"/>
      <c r="PMA182" s="138"/>
      <c r="PMB182" s="138"/>
      <c r="PMC182" s="138"/>
      <c r="PMD182" s="138"/>
      <c r="PME182" s="138"/>
      <c r="PMF182" s="138"/>
      <c r="PMG182" s="138"/>
      <c r="PMH182" s="138"/>
      <c r="PMI182" s="138"/>
      <c r="PMJ182" s="138"/>
      <c r="PMK182" s="138"/>
      <c r="PML182" s="138"/>
      <c r="PMM182" s="138"/>
      <c r="PMN182" s="138"/>
      <c r="PMO182" s="138"/>
      <c r="PMP182" s="138"/>
      <c r="PMQ182" s="138"/>
      <c r="PMR182" s="138"/>
      <c r="PMS182" s="138"/>
      <c r="PMT182" s="138"/>
      <c r="PMU182" s="138"/>
      <c r="PMV182" s="138"/>
      <c r="PMW182" s="138"/>
      <c r="PMX182" s="138"/>
      <c r="PMY182" s="138"/>
      <c r="PMZ182" s="138"/>
      <c r="PNA182" s="138"/>
      <c r="PNB182" s="138"/>
      <c r="PNC182" s="138"/>
      <c r="PND182" s="138"/>
      <c r="PNE182" s="138"/>
      <c r="PNF182" s="138"/>
      <c r="PNG182" s="138"/>
      <c r="PNH182" s="138"/>
      <c r="PNI182" s="138"/>
      <c r="PNJ182" s="138"/>
      <c r="PNK182" s="138"/>
      <c r="PNL182" s="138"/>
      <c r="PNM182" s="138"/>
      <c r="PNN182" s="138"/>
      <c r="PNO182" s="138"/>
      <c r="PNP182" s="138"/>
      <c r="PNQ182" s="138"/>
      <c r="PNR182" s="138"/>
      <c r="PNS182" s="138"/>
      <c r="PNT182" s="138"/>
      <c r="PNU182" s="138"/>
      <c r="PNV182" s="138"/>
      <c r="PNW182" s="138"/>
      <c r="PNX182" s="138"/>
      <c r="PNY182" s="138"/>
      <c r="PNZ182" s="138"/>
      <c r="POA182" s="138"/>
      <c r="POB182" s="138"/>
      <c r="POC182" s="138"/>
      <c r="POD182" s="138"/>
      <c r="POE182" s="138"/>
      <c r="POF182" s="138"/>
      <c r="POG182" s="138"/>
      <c r="POH182" s="138"/>
      <c r="POI182" s="138"/>
      <c r="POJ182" s="138"/>
      <c r="POK182" s="138"/>
      <c r="POL182" s="138"/>
      <c r="POM182" s="138"/>
      <c r="PON182" s="138"/>
      <c r="POO182" s="138"/>
      <c r="POP182" s="138"/>
      <c r="POQ182" s="138"/>
      <c r="POR182" s="138"/>
      <c r="POS182" s="138"/>
      <c r="POT182" s="138"/>
      <c r="POU182" s="138"/>
      <c r="POV182" s="138"/>
      <c r="POW182" s="138"/>
      <c r="POX182" s="138"/>
      <c r="POY182" s="138"/>
      <c r="POZ182" s="138"/>
      <c r="PPA182" s="138"/>
      <c r="PPB182" s="138"/>
      <c r="PPC182" s="138"/>
      <c r="PPD182" s="138"/>
      <c r="PPE182" s="138"/>
      <c r="PPF182" s="138"/>
      <c r="PPG182" s="138"/>
      <c r="PPH182" s="138"/>
      <c r="PPI182" s="138"/>
      <c r="PPJ182" s="138"/>
      <c r="PPK182" s="138"/>
      <c r="PPL182" s="138"/>
      <c r="PPM182" s="138"/>
      <c r="PPN182" s="138"/>
      <c r="PPO182" s="138"/>
      <c r="PPP182" s="138"/>
      <c r="PPQ182" s="138"/>
      <c r="PPR182" s="138"/>
      <c r="PPS182" s="138"/>
      <c r="PPT182" s="138"/>
      <c r="PPU182" s="138"/>
      <c r="PPV182" s="138"/>
      <c r="PPW182" s="138"/>
      <c r="PPX182" s="138"/>
      <c r="PPY182" s="138"/>
      <c r="PPZ182" s="138"/>
      <c r="PQA182" s="138"/>
      <c r="PQB182" s="138"/>
      <c r="PQC182" s="138"/>
      <c r="PQD182" s="138"/>
      <c r="PQE182" s="138"/>
      <c r="PQF182" s="138"/>
      <c r="PQG182" s="138"/>
      <c r="PQH182" s="138"/>
      <c r="PQI182" s="138"/>
      <c r="PQJ182" s="138"/>
      <c r="PQK182" s="138"/>
      <c r="PQL182" s="138"/>
      <c r="PQM182" s="138"/>
      <c r="PQN182" s="138"/>
      <c r="PQO182" s="138"/>
      <c r="PQP182" s="138"/>
      <c r="PQQ182" s="138"/>
      <c r="PQR182" s="138"/>
      <c r="PQS182" s="138"/>
      <c r="PQT182" s="138"/>
      <c r="PQU182" s="138"/>
      <c r="PQV182" s="138"/>
      <c r="PQW182" s="138"/>
      <c r="PQX182" s="138"/>
      <c r="PQY182" s="138"/>
      <c r="PQZ182" s="138"/>
      <c r="PRA182" s="138"/>
      <c r="PRB182" s="138"/>
      <c r="PRC182" s="138"/>
      <c r="PRD182" s="138"/>
      <c r="PRE182" s="138"/>
      <c r="PRF182" s="138"/>
      <c r="PRG182" s="138"/>
      <c r="PRH182" s="138"/>
      <c r="PRI182" s="138"/>
      <c r="PRJ182" s="138"/>
      <c r="PRK182" s="138"/>
      <c r="PRL182" s="138"/>
      <c r="PRM182" s="138"/>
      <c r="PRN182" s="138"/>
      <c r="PRO182" s="138"/>
      <c r="PRP182" s="138"/>
      <c r="PRQ182" s="138"/>
      <c r="PRR182" s="138"/>
      <c r="PRS182" s="138"/>
      <c r="PRT182" s="138"/>
      <c r="PRU182" s="138"/>
      <c r="PRV182" s="138"/>
      <c r="PRW182" s="138"/>
      <c r="PRX182" s="138"/>
      <c r="PRY182" s="138"/>
      <c r="PRZ182" s="138"/>
      <c r="PSA182" s="138"/>
      <c r="PSB182" s="138"/>
      <c r="PSC182" s="138"/>
      <c r="PSD182" s="138"/>
      <c r="PSE182" s="138"/>
      <c r="PSF182" s="138"/>
      <c r="PSG182" s="138"/>
      <c r="PSH182" s="138"/>
      <c r="PSI182" s="138"/>
      <c r="PSJ182" s="138"/>
      <c r="PSK182" s="138"/>
      <c r="PSL182" s="138"/>
      <c r="PSM182" s="138"/>
      <c r="PSN182" s="138"/>
      <c r="PSO182" s="138"/>
      <c r="PSP182" s="138"/>
      <c r="PSQ182" s="138"/>
      <c r="PSR182" s="138"/>
      <c r="PSS182" s="138"/>
      <c r="PST182" s="138"/>
      <c r="PSU182" s="138"/>
      <c r="PSV182" s="138"/>
      <c r="PSW182" s="138"/>
      <c r="PSX182" s="138"/>
      <c r="PSY182" s="138"/>
      <c r="PSZ182" s="138"/>
      <c r="PTA182" s="138"/>
      <c r="PTB182" s="138"/>
      <c r="PTC182" s="138"/>
      <c r="PTD182" s="138"/>
      <c r="PTE182" s="138"/>
      <c r="PTF182" s="138"/>
      <c r="PTG182" s="138"/>
      <c r="PTH182" s="138"/>
      <c r="PTI182" s="138"/>
      <c r="PTJ182" s="138"/>
      <c r="PTK182" s="138"/>
      <c r="PTL182" s="138"/>
      <c r="PTM182" s="138"/>
      <c r="PTN182" s="138"/>
      <c r="PTO182" s="138"/>
      <c r="PTP182" s="138"/>
      <c r="PTQ182" s="138"/>
      <c r="PTR182" s="138"/>
      <c r="PTS182" s="138"/>
      <c r="PTT182" s="138"/>
      <c r="PTU182" s="138"/>
      <c r="PTV182" s="138"/>
      <c r="PTW182" s="138"/>
      <c r="PTX182" s="138"/>
      <c r="PTY182" s="138"/>
      <c r="PTZ182" s="138"/>
      <c r="PUA182" s="138"/>
      <c r="PUB182" s="138"/>
      <c r="PUC182" s="138"/>
      <c r="PUD182" s="138"/>
      <c r="PUE182" s="138"/>
      <c r="PUF182" s="138"/>
      <c r="PUG182" s="138"/>
      <c r="PUH182" s="138"/>
      <c r="PUI182" s="138"/>
      <c r="PUJ182" s="138"/>
      <c r="PUK182" s="138"/>
      <c r="PUL182" s="138"/>
      <c r="PUM182" s="138"/>
      <c r="PUN182" s="138"/>
      <c r="PUO182" s="138"/>
      <c r="PUP182" s="138"/>
      <c r="PUQ182" s="138"/>
      <c r="PUR182" s="138"/>
      <c r="PUS182" s="138"/>
      <c r="PUT182" s="138"/>
      <c r="PUU182" s="138"/>
      <c r="PUV182" s="138"/>
      <c r="PUW182" s="138"/>
      <c r="PUX182" s="138"/>
      <c r="PUY182" s="138"/>
      <c r="PUZ182" s="138"/>
      <c r="PVA182" s="138"/>
      <c r="PVB182" s="138"/>
      <c r="PVC182" s="138"/>
      <c r="PVD182" s="138"/>
      <c r="PVE182" s="138"/>
      <c r="PVF182" s="138"/>
      <c r="PVG182" s="138"/>
      <c r="PVH182" s="138"/>
      <c r="PVI182" s="138"/>
      <c r="PVJ182" s="138"/>
      <c r="PVK182" s="138"/>
      <c r="PVL182" s="138"/>
      <c r="PVM182" s="138"/>
      <c r="PVN182" s="138"/>
      <c r="PVO182" s="138"/>
      <c r="PVP182" s="138"/>
      <c r="PVQ182" s="138"/>
      <c r="PVR182" s="138"/>
      <c r="PVS182" s="138"/>
      <c r="PVT182" s="138"/>
      <c r="PVU182" s="138"/>
      <c r="PVV182" s="138"/>
      <c r="PVW182" s="138"/>
      <c r="PVX182" s="138"/>
      <c r="PVY182" s="138"/>
      <c r="PVZ182" s="138"/>
      <c r="PWA182" s="138"/>
      <c r="PWB182" s="138"/>
      <c r="PWC182" s="138"/>
      <c r="PWD182" s="138"/>
      <c r="PWE182" s="138"/>
      <c r="PWF182" s="138"/>
      <c r="PWG182" s="138"/>
      <c r="PWH182" s="138"/>
      <c r="PWI182" s="138"/>
      <c r="PWJ182" s="138"/>
      <c r="PWK182" s="138"/>
      <c r="PWL182" s="138"/>
      <c r="PWM182" s="138"/>
      <c r="PWN182" s="138"/>
      <c r="PWO182" s="138"/>
      <c r="PWP182" s="138"/>
      <c r="PWQ182" s="138"/>
      <c r="PWR182" s="138"/>
      <c r="PWS182" s="138"/>
      <c r="PWT182" s="138"/>
      <c r="PWU182" s="138"/>
      <c r="PWV182" s="138"/>
      <c r="PWW182" s="138"/>
      <c r="PWX182" s="138"/>
      <c r="PWY182" s="138"/>
      <c r="PWZ182" s="138"/>
      <c r="PXA182" s="138"/>
      <c r="PXB182" s="138"/>
      <c r="PXC182" s="138"/>
      <c r="PXD182" s="138"/>
      <c r="PXE182" s="138"/>
      <c r="PXF182" s="138"/>
      <c r="PXG182" s="138"/>
      <c r="PXH182" s="138"/>
      <c r="PXI182" s="138"/>
      <c r="PXJ182" s="138"/>
      <c r="PXK182" s="138"/>
      <c r="PXL182" s="138"/>
      <c r="PXM182" s="138"/>
      <c r="PXN182" s="138"/>
      <c r="PXO182" s="138"/>
      <c r="PXP182" s="138"/>
      <c r="PXQ182" s="138"/>
      <c r="PXR182" s="138"/>
      <c r="PXS182" s="138"/>
      <c r="PXT182" s="138"/>
      <c r="PXU182" s="138"/>
      <c r="PXV182" s="138"/>
      <c r="PXW182" s="138"/>
      <c r="PXX182" s="138"/>
      <c r="PXY182" s="138"/>
      <c r="PXZ182" s="138"/>
      <c r="PYA182" s="138"/>
      <c r="PYB182" s="138"/>
      <c r="PYC182" s="138"/>
      <c r="PYD182" s="138"/>
      <c r="PYE182" s="138"/>
      <c r="PYF182" s="138"/>
      <c r="PYG182" s="138"/>
      <c r="PYH182" s="138"/>
      <c r="PYI182" s="138"/>
      <c r="PYJ182" s="138"/>
      <c r="PYK182" s="138"/>
      <c r="PYL182" s="138"/>
      <c r="PYM182" s="138"/>
      <c r="PYN182" s="138"/>
      <c r="PYO182" s="138"/>
      <c r="PYP182" s="138"/>
      <c r="PYQ182" s="138"/>
      <c r="PYR182" s="138"/>
      <c r="PYS182" s="138"/>
      <c r="PYT182" s="138"/>
      <c r="PYU182" s="138"/>
      <c r="PYV182" s="138"/>
      <c r="PYW182" s="138"/>
      <c r="PYX182" s="138"/>
      <c r="PYY182" s="138"/>
      <c r="PYZ182" s="138"/>
      <c r="PZA182" s="138"/>
      <c r="PZB182" s="138"/>
      <c r="PZC182" s="138"/>
      <c r="PZD182" s="138"/>
      <c r="PZE182" s="138"/>
      <c r="PZF182" s="138"/>
      <c r="PZG182" s="138"/>
      <c r="PZH182" s="138"/>
      <c r="PZI182" s="138"/>
      <c r="PZJ182" s="138"/>
      <c r="PZK182" s="138"/>
      <c r="PZL182" s="138"/>
      <c r="PZM182" s="138"/>
      <c r="PZN182" s="138"/>
      <c r="PZO182" s="138"/>
      <c r="PZP182" s="138"/>
      <c r="PZQ182" s="138"/>
      <c r="PZR182" s="138"/>
      <c r="PZS182" s="138"/>
      <c r="PZT182" s="138"/>
      <c r="PZU182" s="138"/>
      <c r="PZV182" s="138"/>
      <c r="PZW182" s="138"/>
      <c r="PZX182" s="138"/>
      <c r="PZY182" s="138"/>
      <c r="PZZ182" s="138"/>
      <c r="QAA182" s="138"/>
      <c r="QAB182" s="138"/>
      <c r="QAC182" s="138"/>
      <c r="QAD182" s="138"/>
      <c r="QAE182" s="138"/>
      <c r="QAF182" s="138"/>
      <c r="QAG182" s="138"/>
      <c r="QAH182" s="138"/>
      <c r="QAI182" s="138"/>
      <c r="QAJ182" s="138"/>
      <c r="QAK182" s="138"/>
      <c r="QAL182" s="138"/>
      <c r="QAM182" s="138"/>
      <c r="QAN182" s="138"/>
      <c r="QAO182" s="138"/>
      <c r="QAP182" s="138"/>
      <c r="QAQ182" s="138"/>
      <c r="QAR182" s="138"/>
      <c r="QAS182" s="138"/>
      <c r="QAT182" s="138"/>
      <c r="QAU182" s="138"/>
      <c r="QAV182" s="138"/>
      <c r="QAW182" s="138"/>
      <c r="QAX182" s="138"/>
      <c r="QAY182" s="138"/>
      <c r="QAZ182" s="138"/>
      <c r="QBA182" s="138"/>
      <c r="QBB182" s="138"/>
      <c r="QBC182" s="138"/>
      <c r="QBD182" s="138"/>
      <c r="QBE182" s="138"/>
      <c r="QBF182" s="138"/>
      <c r="QBG182" s="138"/>
      <c r="QBH182" s="138"/>
      <c r="QBI182" s="138"/>
      <c r="QBJ182" s="138"/>
      <c r="QBK182" s="138"/>
      <c r="QBL182" s="138"/>
      <c r="QBM182" s="138"/>
      <c r="QBN182" s="138"/>
      <c r="QBO182" s="138"/>
      <c r="QBP182" s="138"/>
      <c r="QBQ182" s="138"/>
      <c r="QBR182" s="138"/>
      <c r="QBS182" s="138"/>
      <c r="QBT182" s="138"/>
      <c r="QBU182" s="138"/>
      <c r="QBV182" s="138"/>
      <c r="QBW182" s="138"/>
      <c r="QBX182" s="138"/>
      <c r="QBY182" s="138"/>
      <c r="QBZ182" s="138"/>
      <c r="QCA182" s="138"/>
      <c r="QCB182" s="138"/>
      <c r="QCC182" s="138"/>
      <c r="QCD182" s="138"/>
      <c r="QCE182" s="138"/>
      <c r="QCF182" s="138"/>
      <c r="QCG182" s="138"/>
      <c r="QCH182" s="138"/>
      <c r="QCI182" s="138"/>
      <c r="QCJ182" s="138"/>
      <c r="QCK182" s="138"/>
      <c r="QCL182" s="138"/>
      <c r="QCM182" s="138"/>
      <c r="QCN182" s="138"/>
      <c r="QCO182" s="138"/>
      <c r="QCP182" s="138"/>
      <c r="QCQ182" s="138"/>
      <c r="QCR182" s="138"/>
      <c r="QCS182" s="138"/>
      <c r="QCT182" s="138"/>
      <c r="QCU182" s="138"/>
      <c r="QCV182" s="138"/>
      <c r="QCW182" s="138"/>
      <c r="QCX182" s="138"/>
      <c r="QCY182" s="138"/>
      <c r="QCZ182" s="138"/>
      <c r="QDA182" s="138"/>
      <c r="QDB182" s="138"/>
      <c r="QDC182" s="138"/>
      <c r="QDD182" s="138"/>
      <c r="QDE182" s="138"/>
      <c r="QDF182" s="138"/>
      <c r="QDG182" s="138"/>
      <c r="QDH182" s="138"/>
      <c r="QDI182" s="138"/>
      <c r="QDJ182" s="138"/>
      <c r="QDK182" s="138"/>
      <c r="QDL182" s="138"/>
      <c r="QDM182" s="138"/>
      <c r="QDN182" s="138"/>
      <c r="QDO182" s="138"/>
      <c r="QDP182" s="138"/>
      <c r="QDQ182" s="138"/>
      <c r="QDR182" s="138"/>
      <c r="QDS182" s="138"/>
      <c r="QDT182" s="138"/>
      <c r="QDU182" s="138"/>
      <c r="QDV182" s="138"/>
      <c r="QDW182" s="138"/>
      <c r="QDX182" s="138"/>
      <c r="QDY182" s="138"/>
      <c r="QDZ182" s="138"/>
      <c r="QEA182" s="138"/>
      <c r="QEB182" s="138"/>
      <c r="QEC182" s="138"/>
      <c r="QED182" s="138"/>
      <c r="QEE182" s="138"/>
      <c r="QEF182" s="138"/>
      <c r="QEG182" s="138"/>
      <c r="QEH182" s="138"/>
      <c r="QEI182" s="138"/>
      <c r="QEJ182" s="138"/>
      <c r="QEK182" s="138"/>
      <c r="QEL182" s="138"/>
      <c r="QEM182" s="138"/>
      <c r="QEN182" s="138"/>
      <c r="QEO182" s="138"/>
      <c r="QEP182" s="138"/>
      <c r="QEQ182" s="138"/>
      <c r="QER182" s="138"/>
      <c r="QES182" s="138"/>
      <c r="QET182" s="138"/>
      <c r="QEU182" s="138"/>
      <c r="QEV182" s="138"/>
      <c r="QEW182" s="138"/>
      <c r="QEX182" s="138"/>
      <c r="QEY182" s="138"/>
      <c r="QEZ182" s="138"/>
      <c r="QFA182" s="138"/>
      <c r="QFB182" s="138"/>
      <c r="QFC182" s="138"/>
      <c r="QFD182" s="138"/>
      <c r="QFE182" s="138"/>
      <c r="QFF182" s="138"/>
      <c r="QFG182" s="138"/>
      <c r="QFH182" s="138"/>
      <c r="QFI182" s="138"/>
      <c r="QFJ182" s="138"/>
      <c r="QFK182" s="138"/>
      <c r="QFL182" s="138"/>
      <c r="QFM182" s="138"/>
      <c r="QFN182" s="138"/>
      <c r="QFO182" s="138"/>
      <c r="QFP182" s="138"/>
      <c r="QFQ182" s="138"/>
      <c r="QFR182" s="138"/>
      <c r="QFS182" s="138"/>
      <c r="QFT182" s="138"/>
      <c r="QFU182" s="138"/>
      <c r="QFV182" s="138"/>
      <c r="QFW182" s="138"/>
      <c r="QFX182" s="138"/>
      <c r="QFY182" s="138"/>
      <c r="QFZ182" s="138"/>
      <c r="QGA182" s="138"/>
      <c r="QGB182" s="138"/>
      <c r="QGC182" s="138"/>
      <c r="QGD182" s="138"/>
      <c r="QGE182" s="138"/>
      <c r="QGF182" s="138"/>
      <c r="QGG182" s="138"/>
      <c r="QGH182" s="138"/>
      <c r="QGI182" s="138"/>
      <c r="QGJ182" s="138"/>
      <c r="QGK182" s="138"/>
      <c r="QGL182" s="138"/>
      <c r="QGM182" s="138"/>
      <c r="QGN182" s="138"/>
      <c r="QGO182" s="138"/>
      <c r="QGP182" s="138"/>
      <c r="QGQ182" s="138"/>
      <c r="QGR182" s="138"/>
      <c r="QGS182" s="138"/>
      <c r="QGT182" s="138"/>
      <c r="QGU182" s="138"/>
      <c r="QGV182" s="138"/>
      <c r="QGW182" s="138"/>
      <c r="QGX182" s="138"/>
      <c r="QGY182" s="138"/>
      <c r="QGZ182" s="138"/>
      <c r="QHA182" s="138"/>
      <c r="QHB182" s="138"/>
      <c r="QHC182" s="138"/>
      <c r="QHD182" s="138"/>
      <c r="QHE182" s="138"/>
      <c r="QHF182" s="138"/>
      <c r="QHG182" s="138"/>
      <c r="QHH182" s="138"/>
      <c r="QHI182" s="138"/>
      <c r="QHJ182" s="138"/>
      <c r="QHK182" s="138"/>
      <c r="QHL182" s="138"/>
      <c r="QHM182" s="138"/>
      <c r="QHN182" s="138"/>
      <c r="QHO182" s="138"/>
      <c r="QHP182" s="138"/>
      <c r="QHQ182" s="138"/>
      <c r="QHR182" s="138"/>
      <c r="QHS182" s="138"/>
      <c r="QHT182" s="138"/>
      <c r="QHU182" s="138"/>
      <c r="QHV182" s="138"/>
      <c r="QHW182" s="138"/>
      <c r="QHX182" s="138"/>
      <c r="QHY182" s="138"/>
      <c r="QHZ182" s="138"/>
      <c r="QIA182" s="138"/>
      <c r="QIB182" s="138"/>
      <c r="QIC182" s="138"/>
      <c r="QID182" s="138"/>
      <c r="QIE182" s="138"/>
      <c r="QIF182" s="138"/>
      <c r="QIG182" s="138"/>
      <c r="QIH182" s="138"/>
      <c r="QII182" s="138"/>
      <c r="QIJ182" s="138"/>
      <c r="QIK182" s="138"/>
      <c r="QIL182" s="138"/>
      <c r="QIM182" s="138"/>
      <c r="QIN182" s="138"/>
      <c r="QIO182" s="138"/>
      <c r="QIP182" s="138"/>
      <c r="QIQ182" s="138"/>
      <c r="QIR182" s="138"/>
      <c r="QIS182" s="138"/>
      <c r="QIT182" s="138"/>
      <c r="QIU182" s="138"/>
      <c r="QIV182" s="138"/>
      <c r="QIW182" s="138"/>
      <c r="QIX182" s="138"/>
      <c r="QIY182" s="138"/>
      <c r="QIZ182" s="138"/>
      <c r="QJA182" s="138"/>
      <c r="QJB182" s="138"/>
      <c r="QJC182" s="138"/>
      <c r="QJD182" s="138"/>
      <c r="QJE182" s="138"/>
      <c r="QJF182" s="138"/>
      <c r="QJG182" s="138"/>
      <c r="QJH182" s="138"/>
      <c r="QJI182" s="138"/>
      <c r="QJJ182" s="138"/>
      <c r="QJK182" s="138"/>
      <c r="QJL182" s="138"/>
      <c r="QJM182" s="138"/>
      <c r="QJN182" s="138"/>
      <c r="QJO182" s="138"/>
      <c r="QJP182" s="138"/>
      <c r="QJQ182" s="138"/>
      <c r="QJR182" s="138"/>
      <c r="QJS182" s="138"/>
      <c r="QJT182" s="138"/>
      <c r="QJU182" s="138"/>
      <c r="QJV182" s="138"/>
      <c r="QJW182" s="138"/>
      <c r="QJX182" s="138"/>
      <c r="QJY182" s="138"/>
      <c r="QJZ182" s="138"/>
      <c r="QKA182" s="138"/>
      <c r="QKB182" s="138"/>
      <c r="QKC182" s="138"/>
      <c r="QKD182" s="138"/>
      <c r="QKE182" s="138"/>
      <c r="QKF182" s="138"/>
      <c r="QKG182" s="138"/>
      <c r="QKH182" s="138"/>
      <c r="QKI182" s="138"/>
      <c r="QKJ182" s="138"/>
      <c r="QKK182" s="138"/>
      <c r="QKL182" s="138"/>
      <c r="QKM182" s="138"/>
      <c r="QKN182" s="138"/>
      <c r="QKO182" s="138"/>
      <c r="QKP182" s="138"/>
      <c r="QKQ182" s="138"/>
      <c r="QKR182" s="138"/>
      <c r="QKS182" s="138"/>
      <c r="QKT182" s="138"/>
      <c r="QKU182" s="138"/>
      <c r="QKV182" s="138"/>
      <c r="QKW182" s="138"/>
      <c r="QKX182" s="138"/>
      <c r="QKY182" s="138"/>
      <c r="QKZ182" s="138"/>
      <c r="QLA182" s="138"/>
      <c r="QLB182" s="138"/>
      <c r="QLC182" s="138"/>
      <c r="QLD182" s="138"/>
      <c r="QLE182" s="138"/>
      <c r="QLF182" s="138"/>
      <c r="QLG182" s="138"/>
      <c r="QLH182" s="138"/>
      <c r="QLI182" s="138"/>
      <c r="QLJ182" s="138"/>
      <c r="QLK182" s="138"/>
      <c r="QLL182" s="138"/>
      <c r="QLM182" s="138"/>
      <c r="QLN182" s="138"/>
      <c r="QLO182" s="138"/>
      <c r="QLP182" s="138"/>
      <c r="QLQ182" s="138"/>
      <c r="QLR182" s="138"/>
      <c r="QLS182" s="138"/>
      <c r="QLT182" s="138"/>
      <c r="QLU182" s="138"/>
      <c r="QLV182" s="138"/>
      <c r="QLW182" s="138"/>
      <c r="QLX182" s="138"/>
      <c r="QLY182" s="138"/>
      <c r="QLZ182" s="138"/>
      <c r="QMA182" s="138"/>
      <c r="QMB182" s="138"/>
      <c r="QMC182" s="138"/>
      <c r="QMD182" s="138"/>
      <c r="QME182" s="138"/>
      <c r="QMF182" s="138"/>
      <c r="QMG182" s="138"/>
      <c r="QMH182" s="138"/>
      <c r="QMI182" s="138"/>
      <c r="QMJ182" s="138"/>
      <c r="QMK182" s="138"/>
      <c r="QML182" s="138"/>
      <c r="QMM182" s="138"/>
      <c r="QMN182" s="138"/>
      <c r="QMO182" s="138"/>
      <c r="QMP182" s="138"/>
      <c r="QMQ182" s="138"/>
      <c r="QMR182" s="138"/>
      <c r="QMS182" s="138"/>
      <c r="QMT182" s="138"/>
      <c r="QMU182" s="138"/>
      <c r="QMV182" s="138"/>
      <c r="QMW182" s="138"/>
      <c r="QMX182" s="138"/>
      <c r="QMY182" s="138"/>
      <c r="QMZ182" s="138"/>
      <c r="QNA182" s="138"/>
      <c r="QNB182" s="138"/>
      <c r="QNC182" s="138"/>
      <c r="QND182" s="138"/>
      <c r="QNE182" s="138"/>
      <c r="QNF182" s="138"/>
      <c r="QNG182" s="138"/>
      <c r="QNH182" s="138"/>
      <c r="QNI182" s="138"/>
      <c r="QNJ182" s="138"/>
      <c r="QNK182" s="138"/>
      <c r="QNL182" s="138"/>
      <c r="QNM182" s="138"/>
      <c r="QNN182" s="138"/>
      <c r="QNO182" s="138"/>
      <c r="QNP182" s="138"/>
      <c r="QNQ182" s="138"/>
      <c r="QNR182" s="138"/>
      <c r="QNS182" s="138"/>
      <c r="QNT182" s="138"/>
      <c r="QNU182" s="138"/>
      <c r="QNV182" s="138"/>
      <c r="QNW182" s="138"/>
      <c r="QNX182" s="138"/>
      <c r="QNY182" s="138"/>
      <c r="QNZ182" s="138"/>
      <c r="QOA182" s="138"/>
      <c r="QOB182" s="138"/>
      <c r="QOC182" s="138"/>
      <c r="QOD182" s="138"/>
      <c r="QOE182" s="138"/>
      <c r="QOF182" s="138"/>
      <c r="QOG182" s="138"/>
      <c r="QOH182" s="138"/>
      <c r="QOI182" s="138"/>
      <c r="QOJ182" s="138"/>
      <c r="QOK182" s="138"/>
      <c r="QOL182" s="138"/>
      <c r="QOM182" s="138"/>
      <c r="QON182" s="138"/>
      <c r="QOO182" s="138"/>
      <c r="QOP182" s="138"/>
      <c r="QOQ182" s="138"/>
      <c r="QOR182" s="138"/>
      <c r="QOS182" s="138"/>
      <c r="QOT182" s="138"/>
      <c r="QOU182" s="138"/>
      <c r="QOV182" s="138"/>
      <c r="QOW182" s="138"/>
      <c r="QOX182" s="138"/>
      <c r="QOY182" s="138"/>
      <c r="QOZ182" s="138"/>
      <c r="QPA182" s="138"/>
      <c r="QPB182" s="138"/>
      <c r="QPC182" s="138"/>
      <c r="QPD182" s="138"/>
      <c r="QPE182" s="138"/>
      <c r="QPF182" s="138"/>
      <c r="QPG182" s="138"/>
      <c r="QPH182" s="138"/>
      <c r="QPI182" s="138"/>
      <c r="QPJ182" s="138"/>
      <c r="QPK182" s="138"/>
      <c r="QPL182" s="138"/>
      <c r="QPM182" s="138"/>
      <c r="QPN182" s="138"/>
      <c r="QPO182" s="138"/>
      <c r="QPP182" s="138"/>
      <c r="QPQ182" s="138"/>
      <c r="QPR182" s="138"/>
      <c r="QPS182" s="138"/>
      <c r="QPT182" s="138"/>
      <c r="QPU182" s="138"/>
      <c r="QPV182" s="138"/>
      <c r="QPW182" s="138"/>
      <c r="QPX182" s="138"/>
      <c r="QPY182" s="138"/>
      <c r="QPZ182" s="138"/>
      <c r="QQA182" s="138"/>
      <c r="QQB182" s="138"/>
      <c r="QQC182" s="138"/>
      <c r="QQD182" s="138"/>
      <c r="QQE182" s="138"/>
      <c r="QQF182" s="138"/>
      <c r="QQG182" s="138"/>
      <c r="QQH182" s="138"/>
      <c r="QQI182" s="138"/>
      <c r="QQJ182" s="138"/>
      <c r="QQK182" s="138"/>
      <c r="QQL182" s="138"/>
      <c r="QQM182" s="138"/>
      <c r="QQN182" s="138"/>
      <c r="QQO182" s="138"/>
      <c r="QQP182" s="138"/>
      <c r="QQQ182" s="138"/>
      <c r="QQR182" s="138"/>
      <c r="QQS182" s="138"/>
      <c r="QQT182" s="138"/>
      <c r="QQU182" s="138"/>
      <c r="QQV182" s="138"/>
      <c r="QQW182" s="138"/>
      <c r="QQX182" s="138"/>
      <c r="QQY182" s="138"/>
      <c r="QQZ182" s="138"/>
      <c r="QRA182" s="138"/>
      <c r="QRB182" s="138"/>
      <c r="QRC182" s="138"/>
      <c r="QRD182" s="138"/>
      <c r="QRE182" s="138"/>
      <c r="QRF182" s="138"/>
      <c r="QRG182" s="138"/>
      <c r="QRH182" s="138"/>
      <c r="QRI182" s="138"/>
      <c r="QRJ182" s="138"/>
      <c r="QRK182" s="138"/>
      <c r="QRL182" s="138"/>
      <c r="QRM182" s="138"/>
      <c r="QRN182" s="138"/>
      <c r="QRO182" s="138"/>
      <c r="QRP182" s="138"/>
      <c r="QRQ182" s="138"/>
      <c r="QRR182" s="138"/>
      <c r="QRS182" s="138"/>
      <c r="QRT182" s="138"/>
      <c r="QRU182" s="138"/>
      <c r="QRV182" s="138"/>
      <c r="QRW182" s="138"/>
      <c r="QRX182" s="138"/>
      <c r="QRY182" s="138"/>
      <c r="QRZ182" s="138"/>
      <c r="QSA182" s="138"/>
      <c r="QSB182" s="138"/>
      <c r="QSC182" s="138"/>
      <c r="QSD182" s="138"/>
      <c r="QSE182" s="138"/>
      <c r="QSF182" s="138"/>
      <c r="QSG182" s="138"/>
      <c r="QSH182" s="138"/>
      <c r="QSI182" s="138"/>
      <c r="QSJ182" s="138"/>
      <c r="QSK182" s="138"/>
      <c r="QSL182" s="138"/>
      <c r="QSM182" s="138"/>
      <c r="QSN182" s="138"/>
      <c r="QSO182" s="138"/>
      <c r="QSP182" s="138"/>
      <c r="QSQ182" s="138"/>
      <c r="QSR182" s="138"/>
      <c r="QSS182" s="138"/>
      <c r="QST182" s="138"/>
      <c r="QSU182" s="138"/>
      <c r="QSV182" s="138"/>
      <c r="QSW182" s="138"/>
      <c r="QSX182" s="138"/>
      <c r="QSY182" s="138"/>
      <c r="QSZ182" s="138"/>
      <c r="QTA182" s="138"/>
      <c r="QTB182" s="138"/>
      <c r="QTC182" s="138"/>
      <c r="QTD182" s="138"/>
      <c r="QTE182" s="138"/>
      <c r="QTF182" s="138"/>
      <c r="QTG182" s="138"/>
      <c r="QTH182" s="138"/>
      <c r="QTI182" s="138"/>
      <c r="QTJ182" s="138"/>
      <c r="QTK182" s="138"/>
      <c r="QTL182" s="138"/>
      <c r="QTM182" s="138"/>
      <c r="QTN182" s="138"/>
      <c r="QTO182" s="138"/>
      <c r="QTP182" s="138"/>
      <c r="QTQ182" s="138"/>
      <c r="QTR182" s="138"/>
      <c r="QTS182" s="138"/>
      <c r="QTT182" s="138"/>
      <c r="QTU182" s="138"/>
      <c r="QTV182" s="138"/>
      <c r="QTW182" s="138"/>
      <c r="QTX182" s="138"/>
      <c r="QTY182" s="138"/>
      <c r="QTZ182" s="138"/>
      <c r="QUA182" s="138"/>
      <c r="QUB182" s="138"/>
      <c r="QUC182" s="138"/>
      <c r="QUD182" s="138"/>
      <c r="QUE182" s="138"/>
      <c r="QUF182" s="138"/>
      <c r="QUG182" s="138"/>
      <c r="QUH182" s="138"/>
      <c r="QUI182" s="138"/>
      <c r="QUJ182" s="138"/>
      <c r="QUK182" s="138"/>
      <c r="QUL182" s="138"/>
      <c r="QUM182" s="138"/>
      <c r="QUN182" s="138"/>
      <c r="QUO182" s="138"/>
      <c r="QUP182" s="138"/>
      <c r="QUQ182" s="138"/>
      <c r="QUR182" s="138"/>
      <c r="QUS182" s="138"/>
      <c r="QUT182" s="138"/>
      <c r="QUU182" s="138"/>
      <c r="QUV182" s="138"/>
      <c r="QUW182" s="138"/>
      <c r="QUX182" s="138"/>
      <c r="QUY182" s="138"/>
      <c r="QUZ182" s="138"/>
      <c r="QVA182" s="138"/>
      <c r="QVB182" s="138"/>
      <c r="QVC182" s="138"/>
      <c r="QVD182" s="138"/>
      <c r="QVE182" s="138"/>
      <c r="QVF182" s="138"/>
      <c r="QVG182" s="138"/>
      <c r="QVH182" s="138"/>
      <c r="QVI182" s="138"/>
      <c r="QVJ182" s="138"/>
      <c r="QVK182" s="138"/>
      <c r="QVL182" s="138"/>
      <c r="QVM182" s="138"/>
      <c r="QVN182" s="138"/>
      <c r="QVO182" s="138"/>
      <c r="QVP182" s="138"/>
      <c r="QVQ182" s="138"/>
      <c r="QVR182" s="138"/>
      <c r="QVS182" s="138"/>
      <c r="QVT182" s="138"/>
      <c r="QVU182" s="138"/>
      <c r="QVV182" s="138"/>
      <c r="QVW182" s="138"/>
      <c r="QVX182" s="138"/>
      <c r="QVY182" s="138"/>
      <c r="QVZ182" s="138"/>
      <c r="QWA182" s="138"/>
      <c r="QWB182" s="138"/>
      <c r="QWC182" s="138"/>
      <c r="QWD182" s="138"/>
      <c r="QWE182" s="138"/>
      <c r="QWF182" s="138"/>
      <c r="QWG182" s="138"/>
      <c r="QWH182" s="138"/>
      <c r="QWI182" s="138"/>
      <c r="QWJ182" s="138"/>
      <c r="QWK182" s="138"/>
      <c r="QWL182" s="138"/>
      <c r="QWM182" s="138"/>
      <c r="QWN182" s="138"/>
      <c r="QWO182" s="138"/>
      <c r="QWP182" s="138"/>
      <c r="QWQ182" s="138"/>
      <c r="QWR182" s="138"/>
      <c r="QWS182" s="138"/>
      <c r="QWT182" s="138"/>
      <c r="QWU182" s="138"/>
      <c r="QWV182" s="138"/>
      <c r="QWW182" s="138"/>
      <c r="QWX182" s="138"/>
      <c r="QWY182" s="138"/>
      <c r="QWZ182" s="138"/>
      <c r="QXA182" s="138"/>
      <c r="QXB182" s="138"/>
      <c r="QXC182" s="138"/>
      <c r="QXD182" s="138"/>
      <c r="QXE182" s="138"/>
      <c r="QXF182" s="138"/>
      <c r="QXG182" s="138"/>
      <c r="QXH182" s="138"/>
      <c r="QXI182" s="138"/>
      <c r="QXJ182" s="138"/>
      <c r="QXK182" s="138"/>
      <c r="QXL182" s="138"/>
      <c r="QXM182" s="138"/>
      <c r="QXN182" s="138"/>
      <c r="QXO182" s="138"/>
      <c r="QXP182" s="138"/>
      <c r="QXQ182" s="138"/>
      <c r="QXR182" s="138"/>
      <c r="QXS182" s="138"/>
      <c r="QXT182" s="138"/>
      <c r="QXU182" s="138"/>
      <c r="QXV182" s="138"/>
      <c r="QXW182" s="138"/>
      <c r="QXX182" s="138"/>
      <c r="QXY182" s="138"/>
      <c r="QXZ182" s="138"/>
      <c r="QYA182" s="138"/>
      <c r="QYB182" s="138"/>
      <c r="QYC182" s="138"/>
      <c r="QYD182" s="138"/>
      <c r="QYE182" s="138"/>
      <c r="QYF182" s="138"/>
      <c r="QYG182" s="138"/>
      <c r="QYH182" s="138"/>
      <c r="QYI182" s="138"/>
      <c r="QYJ182" s="138"/>
      <c r="QYK182" s="138"/>
      <c r="QYL182" s="138"/>
      <c r="QYM182" s="138"/>
      <c r="QYN182" s="138"/>
      <c r="QYO182" s="138"/>
      <c r="QYP182" s="138"/>
      <c r="QYQ182" s="138"/>
      <c r="QYR182" s="138"/>
      <c r="QYS182" s="138"/>
      <c r="QYT182" s="138"/>
      <c r="QYU182" s="138"/>
      <c r="QYV182" s="138"/>
      <c r="QYW182" s="138"/>
      <c r="QYX182" s="138"/>
      <c r="QYY182" s="138"/>
      <c r="QYZ182" s="138"/>
      <c r="QZA182" s="138"/>
      <c r="QZB182" s="138"/>
      <c r="QZC182" s="138"/>
      <c r="QZD182" s="138"/>
      <c r="QZE182" s="138"/>
      <c r="QZF182" s="138"/>
      <c r="QZG182" s="138"/>
      <c r="QZH182" s="138"/>
      <c r="QZI182" s="138"/>
      <c r="QZJ182" s="138"/>
      <c r="QZK182" s="138"/>
      <c r="QZL182" s="138"/>
      <c r="QZM182" s="138"/>
      <c r="QZN182" s="138"/>
      <c r="QZO182" s="138"/>
      <c r="QZP182" s="138"/>
      <c r="QZQ182" s="138"/>
      <c r="QZR182" s="138"/>
      <c r="QZS182" s="138"/>
      <c r="QZT182" s="138"/>
      <c r="QZU182" s="138"/>
      <c r="QZV182" s="138"/>
      <c r="QZW182" s="138"/>
      <c r="QZX182" s="138"/>
      <c r="QZY182" s="138"/>
      <c r="QZZ182" s="138"/>
      <c r="RAA182" s="138"/>
      <c r="RAB182" s="138"/>
      <c r="RAC182" s="138"/>
      <c r="RAD182" s="138"/>
      <c r="RAE182" s="138"/>
      <c r="RAF182" s="138"/>
      <c r="RAG182" s="138"/>
      <c r="RAH182" s="138"/>
      <c r="RAI182" s="138"/>
      <c r="RAJ182" s="138"/>
      <c r="RAK182" s="138"/>
      <c r="RAL182" s="138"/>
      <c r="RAM182" s="138"/>
      <c r="RAN182" s="138"/>
      <c r="RAO182" s="138"/>
      <c r="RAP182" s="138"/>
      <c r="RAQ182" s="138"/>
      <c r="RAR182" s="138"/>
      <c r="RAS182" s="138"/>
      <c r="RAT182" s="138"/>
      <c r="RAU182" s="138"/>
      <c r="RAV182" s="138"/>
      <c r="RAW182" s="138"/>
      <c r="RAX182" s="138"/>
      <c r="RAY182" s="138"/>
      <c r="RAZ182" s="138"/>
      <c r="RBA182" s="138"/>
      <c r="RBB182" s="138"/>
      <c r="RBC182" s="138"/>
      <c r="RBD182" s="138"/>
      <c r="RBE182" s="138"/>
      <c r="RBF182" s="138"/>
      <c r="RBG182" s="138"/>
      <c r="RBH182" s="138"/>
      <c r="RBI182" s="138"/>
      <c r="RBJ182" s="138"/>
      <c r="RBK182" s="138"/>
      <c r="RBL182" s="138"/>
      <c r="RBM182" s="138"/>
      <c r="RBN182" s="138"/>
      <c r="RBO182" s="138"/>
      <c r="RBP182" s="138"/>
      <c r="RBQ182" s="138"/>
      <c r="RBR182" s="138"/>
      <c r="RBS182" s="138"/>
      <c r="RBT182" s="138"/>
      <c r="RBU182" s="138"/>
      <c r="RBV182" s="138"/>
      <c r="RBW182" s="138"/>
      <c r="RBX182" s="138"/>
      <c r="RBY182" s="138"/>
      <c r="RBZ182" s="138"/>
      <c r="RCA182" s="138"/>
      <c r="RCB182" s="138"/>
      <c r="RCC182" s="138"/>
      <c r="RCD182" s="138"/>
      <c r="RCE182" s="138"/>
      <c r="RCF182" s="138"/>
      <c r="RCG182" s="138"/>
      <c r="RCH182" s="138"/>
      <c r="RCI182" s="138"/>
      <c r="RCJ182" s="138"/>
      <c r="RCK182" s="138"/>
      <c r="RCL182" s="138"/>
      <c r="RCM182" s="138"/>
      <c r="RCN182" s="138"/>
      <c r="RCO182" s="138"/>
      <c r="RCP182" s="138"/>
      <c r="RCQ182" s="138"/>
      <c r="RCR182" s="138"/>
      <c r="RCS182" s="138"/>
      <c r="RCT182" s="138"/>
      <c r="RCU182" s="138"/>
      <c r="RCV182" s="138"/>
      <c r="RCW182" s="138"/>
      <c r="RCX182" s="138"/>
      <c r="RCY182" s="138"/>
      <c r="RCZ182" s="138"/>
      <c r="RDA182" s="138"/>
      <c r="RDB182" s="138"/>
      <c r="RDC182" s="138"/>
      <c r="RDD182" s="138"/>
      <c r="RDE182" s="138"/>
      <c r="RDF182" s="138"/>
      <c r="RDG182" s="138"/>
      <c r="RDH182" s="138"/>
      <c r="RDI182" s="138"/>
      <c r="RDJ182" s="138"/>
      <c r="RDK182" s="138"/>
      <c r="RDL182" s="138"/>
      <c r="RDM182" s="138"/>
      <c r="RDN182" s="138"/>
      <c r="RDO182" s="138"/>
      <c r="RDP182" s="138"/>
      <c r="RDQ182" s="138"/>
      <c r="RDR182" s="138"/>
      <c r="RDS182" s="138"/>
      <c r="RDT182" s="138"/>
      <c r="RDU182" s="138"/>
      <c r="RDV182" s="138"/>
      <c r="RDW182" s="138"/>
      <c r="RDX182" s="138"/>
      <c r="RDY182" s="138"/>
      <c r="RDZ182" s="138"/>
      <c r="REA182" s="138"/>
      <c r="REB182" s="138"/>
      <c r="REC182" s="138"/>
      <c r="RED182" s="138"/>
      <c r="REE182" s="138"/>
      <c r="REF182" s="138"/>
      <c r="REG182" s="138"/>
      <c r="REH182" s="138"/>
      <c r="REI182" s="138"/>
      <c r="REJ182" s="138"/>
      <c r="REK182" s="138"/>
      <c r="REL182" s="138"/>
      <c r="REM182" s="138"/>
      <c r="REN182" s="138"/>
      <c r="REO182" s="138"/>
      <c r="REP182" s="138"/>
      <c r="REQ182" s="138"/>
      <c r="RER182" s="138"/>
      <c r="RES182" s="138"/>
      <c r="RET182" s="138"/>
      <c r="REU182" s="138"/>
      <c r="REV182" s="138"/>
      <c r="REW182" s="138"/>
      <c r="REX182" s="138"/>
      <c r="REY182" s="138"/>
      <c r="REZ182" s="138"/>
      <c r="RFA182" s="138"/>
      <c r="RFB182" s="138"/>
      <c r="RFC182" s="138"/>
      <c r="RFD182" s="138"/>
      <c r="RFE182" s="138"/>
      <c r="RFF182" s="138"/>
      <c r="RFG182" s="138"/>
      <c r="RFH182" s="138"/>
      <c r="RFI182" s="138"/>
      <c r="RFJ182" s="138"/>
      <c r="RFK182" s="138"/>
      <c r="RFL182" s="138"/>
      <c r="RFM182" s="138"/>
      <c r="RFN182" s="138"/>
      <c r="RFO182" s="138"/>
      <c r="RFP182" s="138"/>
      <c r="RFQ182" s="138"/>
      <c r="RFR182" s="138"/>
      <c r="RFS182" s="138"/>
      <c r="RFT182" s="138"/>
      <c r="RFU182" s="138"/>
      <c r="RFV182" s="138"/>
      <c r="RFW182" s="138"/>
      <c r="RFX182" s="138"/>
      <c r="RFY182" s="138"/>
      <c r="RFZ182" s="138"/>
      <c r="RGA182" s="138"/>
      <c r="RGB182" s="138"/>
      <c r="RGC182" s="138"/>
      <c r="RGD182" s="138"/>
      <c r="RGE182" s="138"/>
      <c r="RGF182" s="138"/>
      <c r="RGG182" s="138"/>
      <c r="RGH182" s="138"/>
      <c r="RGI182" s="138"/>
      <c r="RGJ182" s="138"/>
      <c r="RGK182" s="138"/>
      <c r="RGL182" s="138"/>
      <c r="RGM182" s="138"/>
      <c r="RGN182" s="138"/>
      <c r="RGO182" s="138"/>
      <c r="RGP182" s="138"/>
      <c r="RGQ182" s="138"/>
      <c r="RGR182" s="138"/>
      <c r="RGS182" s="138"/>
      <c r="RGT182" s="138"/>
      <c r="RGU182" s="138"/>
      <c r="RGV182" s="138"/>
      <c r="RGW182" s="138"/>
      <c r="RGX182" s="138"/>
      <c r="RGY182" s="138"/>
      <c r="RGZ182" s="138"/>
      <c r="RHA182" s="138"/>
      <c r="RHB182" s="138"/>
      <c r="RHC182" s="138"/>
      <c r="RHD182" s="138"/>
      <c r="RHE182" s="138"/>
      <c r="RHF182" s="138"/>
      <c r="RHG182" s="138"/>
      <c r="RHH182" s="138"/>
      <c r="RHI182" s="138"/>
      <c r="RHJ182" s="138"/>
      <c r="RHK182" s="138"/>
      <c r="RHL182" s="138"/>
      <c r="RHM182" s="138"/>
      <c r="RHN182" s="138"/>
      <c r="RHO182" s="138"/>
      <c r="RHP182" s="138"/>
      <c r="RHQ182" s="138"/>
      <c r="RHR182" s="138"/>
      <c r="RHS182" s="138"/>
      <c r="RHT182" s="138"/>
      <c r="RHU182" s="138"/>
      <c r="RHV182" s="138"/>
      <c r="RHW182" s="138"/>
      <c r="RHX182" s="138"/>
      <c r="RHY182" s="138"/>
      <c r="RHZ182" s="138"/>
      <c r="RIA182" s="138"/>
      <c r="RIB182" s="138"/>
      <c r="RIC182" s="138"/>
      <c r="RID182" s="138"/>
      <c r="RIE182" s="138"/>
      <c r="RIF182" s="138"/>
      <c r="RIG182" s="138"/>
      <c r="RIH182" s="138"/>
      <c r="RII182" s="138"/>
      <c r="RIJ182" s="138"/>
      <c r="RIK182" s="138"/>
      <c r="RIL182" s="138"/>
      <c r="RIM182" s="138"/>
      <c r="RIN182" s="138"/>
      <c r="RIO182" s="138"/>
      <c r="RIP182" s="138"/>
      <c r="RIQ182" s="138"/>
      <c r="RIR182" s="138"/>
      <c r="RIS182" s="138"/>
      <c r="RIT182" s="138"/>
      <c r="RIU182" s="138"/>
      <c r="RIV182" s="138"/>
      <c r="RIW182" s="138"/>
      <c r="RIX182" s="138"/>
      <c r="RIY182" s="138"/>
      <c r="RIZ182" s="138"/>
      <c r="RJA182" s="138"/>
      <c r="RJB182" s="138"/>
      <c r="RJC182" s="138"/>
      <c r="RJD182" s="138"/>
      <c r="RJE182" s="138"/>
      <c r="RJF182" s="138"/>
      <c r="RJG182" s="138"/>
      <c r="RJH182" s="138"/>
      <c r="RJI182" s="138"/>
      <c r="RJJ182" s="138"/>
      <c r="RJK182" s="138"/>
      <c r="RJL182" s="138"/>
      <c r="RJM182" s="138"/>
      <c r="RJN182" s="138"/>
      <c r="RJO182" s="138"/>
      <c r="RJP182" s="138"/>
      <c r="RJQ182" s="138"/>
      <c r="RJR182" s="138"/>
      <c r="RJS182" s="138"/>
      <c r="RJT182" s="138"/>
      <c r="RJU182" s="138"/>
      <c r="RJV182" s="138"/>
      <c r="RJW182" s="138"/>
      <c r="RJX182" s="138"/>
      <c r="RJY182" s="138"/>
      <c r="RJZ182" s="138"/>
      <c r="RKA182" s="138"/>
      <c r="RKB182" s="138"/>
      <c r="RKC182" s="138"/>
      <c r="RKD182" s="138"/>
      <c r="RKE182" s="138"/>
      <c r="RKF182" s="138"/>
      <c r="RKG182" s="138"/>
      <c r="RKH182" s="138"/>
      <c r="RKI182" s="138"/>
      <c r="RKJ182" s="138"/>
      <c r="RKK182" s="138"/>
      <c r="RKL182" s="138"/>
      <c r="RKM182" s="138"/>
      <c r="RKN182" s="138"/>
      <c r="RKO182" s="138"/>
      <c r="RKP182" s="138"/>
      <c r="RKQ182" s="138"/>
      <c r="RKR182" s="138"/>
      <c r="RKS182" s="138"/>
      <c r="RKT182" s="138"/>
      <c r="RKU182" s="138"/>
      <c r="RKV182" s="138"/>
      <c r="RKW182" s="138"/>
      <c r="RKX182" s="138"/>
      <c r="RKY182" s="138"/>
      <c r="RKZ182" s="138"/>
      <c r="RLA182" s="138"/>
      <c r="RLB182" s="138"/>
      <c r="RLC182" s="138"/>
      <c r="RLD182" s="138"/>
      <c r="RLE182" s="138"/>
      <c r="RLF182" s="138"/>
      <c r="RLG182" s="138"/>
      <c r="RLH182" s="138"/>
      <c r="RLI182" s="138"/>
      <c r="RLJ182" s="138"/>
      <c r="RLK182" s="138"/>
      <c r="RLL182" s="138"/>
      <c r="RLM182" s="138"/>
      <c r="RLN182" s="138"/>
      <c r="RLO182" s="138"/>
      <c r="RLP182" s="138"/>
      <c r="RLQ182" s="138"/>
      <c r="RLR182" s="138"/>
      <c r="RLS182" s="138"/>
      <c r="RLT182" s="138"/>
      <c r="RLU182" s="138"/>
      <c r="RLV182" s="138"/>
      <c r="RLW182" s="138"/>
      <c r="RLX182" s="138"/>
      <c r="RLY182" s="138"/>
      <c r="RLZ182" s="138"/>
      <c r="RMA182" s="138"/>
      <c r="RMB182" s="138"/>
      <c r="RMC182" s="138"/>
      <c r="RMD182" s="138"/>
      <c r="RME182" s="138"/>
      <c r="RMF182" s="138"/>
      <c r="RMG182" s="138"/>
      <c r="RMH182" s="138"/>
      <c r="RMI182" s="138"/>
      <c r="RMJ182" s="138"/>
      <c r="RMK182" s="138"/>
      <c r="RML182" s="138"/>
      <c r="RMM182" s="138"/>
      <c r="RMN182" s="138"/>
      <c r="RMO182" s="138"/>
      <c r="RMP182" s="138"/>
      <c r="RMQ182" s="138"/>
      <c r="RMR182" s="138"/>
      <c r="RMS182" s="138"/>
      <c r="RMT182" s="138"/>
      <c r="RMU182" s="138"/>
      <c r="RMV182" s="138"/>
      <c r="RMW182" s="138"/>
      <c r="RMX182" s="138"/>
      <c r="RMY182" s="138"/>
      <c r="RMZ182" s="138"/>
      <c r="RNA182" s="138"/>
      <c r="RNB182" s="138"/>
      <c r="RNC182" s="138"/>
      <c r="RND182" s="138"/>
      <c r="RNE182" s="138"/>
      <c r="RNF182" s="138"/>
      <c r="RNG182" s="138"/>
      <c r="RNH182" s="138"/>
      <c r="RNI182" s="138"/>
      <c r="RNJ182" s="138"/>
      <c r="RNK182" s="138"/>
      <c r="RNL182" s="138"/>
      <c r="RNM182" s="138"/>
      <c r="RNN182" s="138"/>
      <c r="RNO182" s="138"/>
      <c r="RNP182" s="138"/>
      <c r="RNQ182" s="138"/>
      <c r="RNR182" s="138"/>
      <c r="RNS182" s="138"/>
      <c r="RNT182" s="138"/>
      <c r="RNU182" s="138"/>
      <c r="RNV182" s="138"/>
      <c r="RNW182" s="138"/>
      <c r="RNX182" s="138"/>
      <c r="RNY182" s="138"/>
      <c r="RNZ182" s="138"/>
      <c r="ROA182" s="138"/>
      <c r="ROB182" s="138"/>
      <c r="ROC182" s="138"/>
      <c r="ROD182" s="138"/>
      <c r="ROE182" s="138"/>
      <c r="ROF182" s="138"/>
      <c r="ROG182" s="138"/>
      <c r="ROH182" s="138"/>
      <c r="ROI182" s="138"/>
      <c r="ROJ182" s="138"/>
      <c r="ROK182" s="138"/>
      <c r="ROL182" s="138"/>
      <c r="ROM182" s="138"/>
      <c r="RON182" s="138"/>
      <c r="ROO182" s="138"/>
      <c r="ROP182" s="138"/>
      <c r="ROQ182" s="138"/>
      <c r="ROR182" s="138"/>
      <c r="ROS182" s="138"/>
      <c r="ROT182" s="138"/>
      <c r="ROU182" s="138"/>
      <c r="ROV182" s="138"/>
      <c r="ROW182" s="138"/>
      <c r="ROX182" s="138"/>
      <c r="ROY182" s="138"/>
      <c r="ROZ182" s="138"/>
      <c r="RPA182" s="138"/>
      <c r="RPB182" s="138"/>
      <c r="RPC182" s="138"/>
      <c r="RPD182" s="138"/>
      <c r="RPE182" s="138"/>
      <c r="RPF182" s="138"/>
      <c r="RPG182" s="138"/>
      <c r="RPH182" s="138"/>
      <c r="RPI182" s="138"/>
      <c r="RPJ182" s="138"/>
      <c r="RPK182" s="138"/>
      <c r="RPL182" s="138"/>
      <c r="RPM182" s="138"/>
      <c r="RPN182" s="138"/>
      <c r="RPO182" s="138"/>
      <c r="RPP182" s="138"/>
      <c r="RPQ182" s="138"/>
      <c r="RPR182" s="138"/>
      <c r="RPS182" s="138"/>
      <c r="RPT182" s="138"/>
      <c r="RPU182" s="138"/>
      <c r="RPV182" s="138"/>
      <c r="RPW182" s="138"/>
      <c r="RPX182" s="138"/>
      <c r="RPY182" s="138"/>
      <c r="RPZ182" s="138"/>
      <c r="RQA182" s="138"/>
      <c r="RQB182" s="138"/>
      <c r="RQC182" s="138"/>
      <c r="RQD182" s="138"/>
      <c r="RQE182" s="138"/>
      <c r="RQF182" s="138"/>
      <c r="RQG182" s="138"/>
      <c r="RQH182" s="138"/>
      <c r="RQI182" s="138"/>
      <c r="RQJ182" s="138"/>
      <c r="RQK182" s="138"/>
      <c r="RQL182" s="138"/>
      <c r="RQM182" s="138"/>
      <c r="RQN182" s="138"/>
      <c r="RQO182" s="138"/>
      <c r="RQP182" s="138"/>
      <c r="RQQ182" s="138"/>
      <c r="RQR182" s="138"/>
      <c r="RQS182" s="138"/>
      <c r="RQT182" s="138"/>
      <c r="RQU182" s="138"/>
      <c r="RQV182" s="138"/>
      <c r="RQW182" s="138"/>
      <c r="RQX182" s="138"/>
      <c r="RQY182" s="138"/>
      <c r="RQZ182" s="138"/>
      <c r="RRA182" s="138"/>
      <c r="RRB182" s="138"/>
      <c r="RRC182" s="138"/>
      <c r="RRD182" s="138"/>
      <c r="RRE182" s="138"/>
      <c r="RRF182" s="138"/>
      <c r="RRG182" s="138"/>
      <c r="RRH182" s="138"/>
      <c r="RRI182" s="138"/>
      <c r="RRJ182" s="138"/>
      <c r="RRK182" s="138"/>
      <c r="RRL182" s="138"/>
      <c r="RRM182" s="138"/>
      <c r="RRN182" s="138"/>
      <c r="RRO182" s="138"/>
      <c r="RRP182" s="138"/>
      <c r="RRQ182" s="138"/>
      <c r="RRR182" s="138"/>
      <c r="RRS182" s="138"/>
      <c r="RRT182" s="138"/>
      <c r="RRU182" s="138"/>
      <c r="RRV182" s="138"/>
      <c r="RRW182" s="138"/>
      <c r="RRX182" s="138"/>
      <c r="RRY182" s="138"/>
      <c r="RRZ182" s="138"/>
      <c r="RSA182" s="138"/>
      <c r="RSB182" s="138"/>
      <c r="RSC182" s="138"/>
      <c r="RSD182" s="138"/>
      <c r="RSE182" s="138"/>
      <c r="RSF182" s="138"/>
      <c r="RSG182" s="138"/>
      <c r="RSH182" s="138"/>
      <c r="RSI182" s="138"/>
      <c r="RSJ182" s="138"/>
      <c r="RSK182" s="138"/>
      <c r="RSL182" s="138"/>
      <c r="RSM182" s="138"/>
      <c r="RSN182" s="138"/>
      <c r="RSO182" s="138"/>
      <c r="RSP182" s="138"/>
      <c r="RSQ182" s="138"/>
      <c r="RSR182" s="138"/>
      <c r="RSS182" s="138"/>
      <c r="RST182" s="138"/>
      <c r="RSU182" s="138"/>
      <c r="RSV182" s="138"/>
      <c r="RSW182" s="138"/>
      <c r="RSX182" s="138"/>
      <c r="RSY182" s="138"/>
      <c r="RSZ182" s="138"/>
      <c r="RTA182" s="138"/>
      <c r="RTB182" s="138"/>
      <c r="RTC182" s="138"/>
      <c r="RTD182" s="138"/>
      <c r="RTE182" s="138"/>
      <c r="RTF182" s="138"/>
      <c r="RTG182" s="138"/>
      <c r="RTH182" s="138"/>
      <c r="RTI182" s="138"/>
      <c r="RTJ182" s="138"/>
      <c r="RTK182" s="138"/>
      <c r="RTL182" s="138"/>
      <c r="RTM182" s="138"/>
      <c r="RTN182" s="138"/>
      <c r="RTO182" s="138"/>
      <c r="RTP182" s="138"/>
      <c r="RTQ182" s="138"/>
      <c r="RTR182" s="138"/>
      <c r="RTS182" s="138"/>
      <c r="RTT182" s="138"/>
      <c r="RTU182" s="138"/>
      <c r="RTV182" s="138"/>
      <c r="RTW182" s="138"/>
      <c r="RTX182" s="138"/>
      <c r="RTY182" s="138"/>
      <c r="RTZ182" s="138"/>
      <c r="RUA182" s="138"/>
      <c r="RUB182" s="138"/>
      <c r="RUC182" s="138"/>
      <c r="RUD182" s="138"/>
      <c r="RUE182" s="138"/>
      <c r="RUF182" s="138"/>
      <c r="RUG182" s="138"/>
      <c r="RUH182" s="138"/>
      <c r="RUI182" s="138"/>
      <c r="RUJ182" s="138"/>
      <c r="RUK182" s="138"/>
      <c r="RUL182" s="138"/>
      <c r="RUM182" s="138"/>
      <c r="RUN182" s="138"/>
      <c r="RUO182" s="138"/>
      <c r="RUP182" s="138"/>
      <c r="RUQ182" s="138"/>
      <c r="RUR182" s="138"/>
      <c r="RUS182" s="138"/>
      <c r="RUT182" s="138"/>
      <c r="RUU182" s="138"/>
      <c r="RUV182" s="138"/>
      <c r="RUW182" s="138"/>
      <c r="RUX182" s="138"/>
      <c r="RUY182" s="138"/>
      <c r="RUZ182" s="138"/>
      <c r="RVA182" s="138"/>
      <c r="RVB182" s="138"/>
      <c r="RVC182" s="138"/>
      <c r="RVD182" s="138"/>
      <c r="RVE182" s="138"/>
      <c r="RVF182" s="138"/>
      <c r="RVG182" s="138"/>
      <c r="RVH182" s="138"/>
      <c r="RVI182" s="138"/>
      <c r="RVJ182" s="138"/>
      <c r="RVK182" s="138"/>
      <c r="RVL182" s="138"/>
      <c r="RVM182" s="138"/>
      <c r="RVN182" s="138"/>
      <c r="RVO182" s="138"/>
      <c r="RVP182" s="138"/>
      <c r="RVQ182" s="138"/>
      <c r="RVR182" s="138"/>
      <c r="RVS182" s="138"/>
      <c r="RVT182" s="138"/>
      <c r="RVU182" s="138"/>
      <c r="RVV182" s="138"/>
      <c r="RVW182" s="138"/>
      <c r="RVX182" s="138"/>
      <c r="RVY182" s="138"/>
      <c r="RVZ182" s="138"/>
      <c r="RWA182" s="138"/>
      <c r="RWB182" s="138"/>
      <c r="RWC182" s="138"/>
      <c r="RWD182" s="138"/>
      <c r="RWE182" s="138"/>
      <c r="RWF182" s="138"/>
      <c r="RWG182" s="138"/>
      <c r="RWH182" s="138"/>
      <c r="RWI182" s="138"/>
      <c r="RWJ182" s="138"/>
      <c r="RWK182" s="138"/>
      <c r="RWL182" s="138"/>
      <c r="RWM182" s="138"/>
      <c r="RWN182" s="138"/>
      <c r="RWO182" s="138"/>
      <c r="RWP182" s="138"/>
      <c r="RWQ182" s="138"/>
      <c r="RWR182" s="138"/>
      <c r="RWS182" s="138"/>
      <c r="RWT182" s="138"/>
      <c r="RWU182" s="138"/>
      <c r="RWV182" s="138"/>
      <c r="RWW182" s="138"/>
      <c r="RWX182" s="138"/>
      <c r="RWY182" s="138"/>
      <c r="RWZ182" s="138"/>
      <c r="RXA182" s="138"/>
      <c r="RXB182" s="138"/>
      <c r="RXC182" s="138"/>
      <c r="RXD182" s="138"/>
      <c r="RXE182" s="138"/>
      <c r="RXF182" s="138"/>
      <c r="RXG182" s="138"/>
      <c r="RXH182" s="138"/>
      <c r="RXI182" s="138"/>
      <c r="RXJ182" s="138"/>
      <c r="RXK182" s="138"/>
      <c r="RXL182" s="138"/>
      <c r="RXM182" s="138"/>
      <c r="RXN182" s="138"/>
      <c r="RXO182" s="138"/>
      <c r="RXP182" s="138"/>
      <c r="RXQ182" s="138"/>
      <c r="RXR182" s="138"/>
      <c r="RXS182" s="138"/>
      <c r="RXT182" s="138"/>
      <c r="RXU182" s="138"/>
      <c r="RXV182" s="138"/>
      <c r="RXW182" s="138"/>
      <c r="RXX182" s="138"/>
      <c r="RXY182" s="138"/>
      <c r="RXZ182" s="138"/>
      <c r="RYA182" s="138"/>
      <c r="RYB182" s="138"/>
      <c r="RYC182" s="138"/>
      <c r="RYD182" s="138"/>
      <c r="RYE182" s="138"/>
      <c r="RYF182" s="138"/>
      <c r="RYG182" s="138"/>
      <c r="RYH182" s="138"/>
      <c r="RYI182" s="138"/>
      <c r="RYJ182" s="138"/>
      <c r="RYK182" s="138"/>
      <c r="RYL182" s="138"/>
      <c r="RYM182" s="138"/>
      <c r="RYN182" s="138"/>
      <c r="RYO182" s="138"/>
      <c r="RYP182" s="138"/>
      <c r="RYQ182" s="138"/>
      <c r="RYR182" s="138"/>
      <c r="RYS182" s="138"/>
      <c r="RYT182" s="138"/>
      <c r="RYU182" s="138"/>
      <c r="RYV182" s="138"/>
      <c r="RYW182" s="138"/>
      <c r="RYX182" s="138"/>
      <c r="RYY182" s="138"/>
      <c r="RYZ182" s="138"/>
      <c r="RZA182" s="138"/>
      <c r="RZB182" s="138"/>
      <c r="RZC182" s="138"/>
      <c r="RZD182" s="138"/>
      <c r="RZE182" s="138"/>
      <c r="RZF182" s="138"/>
      <c r="RZG182" s="138"/>
      <c r="RZH182" s="138"/>
      <c r="RZI182" s="138"/>
      <c r="RZJ182" s="138"/>
      <c r="RZK182" s="138"/>
      <c r="RZL182" s="138"/>
      <c r="RZM182" s="138"/>
      <c r="RZN182" s="138"/>
      <c r="RZO182" s="138"/>
      <c r="RZP182" s="138"/>
      <c r="RZQ182" s="138"/>
      <c r="RZR182" s="138"/>
      <c r="RZS182" s="138"/>
      <c r="RZT182" s="138"/>
      <c r="RZU182" s="138"/>
      <c r="RZV182" s="138"/>
      <c r="RZW182" s="138"/>
      <c r="RZX182" s="138"/>
      <c r="RZY182" s="138"/>
      <c r="RZZ182" s="138"/>
      <c r="SAA182" s="138"/>
      <c r="SAB182" s="138"/>
      <c r="SAC182" s="138"/>
      <c r="SAD182" s="138"/>
      <c r="SAE182" s="138"/>
      <c r="SAF182" s="138"/>
      <c r="SAG182" s="138"/>
      <c r="SAH182" s="138"/>
      <c r="SAI182" s="138"/>
      <c r="SAJ182" s="138"/>
      <c r="SAK182" s="138"/>
      <c r="SAL182" s="138"/>
      <c r="SAM182" s="138"/>
      <c r="SAN182" s="138"/>
      <c r="SAO182" s="138"/>
      <c r="SAP182" s="138"/>
      <c r="SAQ182" s="138"/>
      <c r="SAR182" s="138"/>
      <c r="SAS182" s="138"/>
      <c r="SAT182" s="138"/>
      <c r="SAU182" s="138"/>
      <c r="SAV182" s="138"/>
      <c r="SAW182" s="138"/>
      <c r="SAX182" s="138"/>
      <c r="SAY182" s="138"/>
      <c r="SAZ182" s="138"/>
      <c r="SBA182" s="138"/>
      <c r="SBB182" s="138"/>
      <c r="SBC182" s="138"/>
      <c r="SBD182" s="138"/>
      <c r="SBE182" s="138"/>
      <c r="SBF182" s="138"/>
      <c r="SBG182" s="138"/>
      <c r="SBH182" s="138"/>
      <c r="SBI182" s="138"/>
      <c r="SBJ182" s="138"/>
      <c r="SBK182" s="138"/>
      <c r="SBL182" s="138"/>
      <c r="SBM182" s="138"/>
      <c r="SBN182" s="138"/>
      <c r="SBO182" s="138"/>
      <c r="SBP182" s="138"/>
      <c r="SBQ182" s="138"/>
      <c r="SBR182" s="138"/>
      <c r="SBS182" s="138"/>
      <c r="SBT182" s="138"/>
      <c r="SBU182" s="138"/>
      <c r="SBV182" s="138"/>
      <c r="SBW182" s="138"/>
      <c r="SBX182" s="138"/>
      <c r="SBY182" s="138"/>
      <c r="SBZ182" s="138"/>
      <c r="SCA182" s="138"/>
      <c r="SCB182" s="138"/>
      <c r="SCC182" s="138"/>
      <c r="SCD182" s="138"/>
      <c r="SCE182" s="138"/>
      <c r="SCF182" s="138"/>
      <c r="SCG182" s="138"/>
      <c r="SCH182" s="138"/>
      <c r="SCI182" s="138"/>
      <c r="SCJ182" s="138"/>
      <c r="SCK182" s="138"/>
      <c r="SCL182" s="138"/>
      <c r="SCM182" s="138"/>
      <c r="SCN182" s="138"/>
      <c r="SCO182" s="138"/>
      <c r="SCP182" s="138"/>
      <c r="SCQ182" s="138"/>
      <c r="SCR182" s="138"/>
      <c r="SCS182" s="138"/>
      <c r="SCT182" s="138"/>
      <c r="SCU182" s="138"/>
      <c r="SCV182" s="138"/>
      <c r="SCW182" s="138"/>
      <c r="SCX182" s="138"/>
      <c r="SCY182" s="138"/>
      <c r="SCZ182" s="138"/>
      <c r="SDA182" s="138"/>
      <c r="SDB182" s="138"/>
      <c r="SDC182" s="138"/>
      <c r="SDD182" s="138"/>
      <c r="SDE182" s="138"/>
      <c r="SDF182" s="138"/>
      <c r="SDG182" s="138"/>
      <c r="SDH182" s="138"/>
      <c r="SDI182" s="138"/>
      <c r="SDJ182" s="138"/>
      <c r="SDK182" s="138"/>
      <c r="SDL182" s="138"/>
      <c r="SDM182" s="138"/>
      <c r="SDN182" s="138"/>
      <c r="SDO182" s="138"/>
      <c r="SDP182" s="138"/>
      <c r="SDQ182" s="138"/>
      <c r="SDR182" s="138"/>
      <c r="SDS182" s="138"/>
      <c r="SDT182" s="138"/>
      <c r="SDU182" s="138"/>
      <c r="SDV182" s="138"/>
      <c r="SDW182" s="138"/>
      <c r="SDX182" s="138"/>
      <c r="SDY182" s="138"/>
      <c r="SDZ182" s="138"/>
      <c r="SEA182" s="138"/>
      <c r="SEB182" s="138"/>
      <c r="SEC182" s="138"/>
      <c r="SED182" s="138"/>
      <c r="SEE182" s="138"/>
      <c r="SEF182" s="138"/>
      <c r="SEG182" s="138"/>
      <c r="SEH182" s="138"/>
      <c r="SEI182" s="138"/>
      <c r="SEJ182" s="138"/>
      <c r="SEK182" s="138"/>
      <c r="SEL182" s="138"/>
      <c r="SEM182" s="138"/>
      <c r="SEN182" s="138"/>
      <c r="SEO182" s="138"/>
      <c r="SEP182" s="138"/>
      <c r="SEQ182" s="138"/>
      <c r="SER182" s="138"/>
      <c r="SES182" s="138"/>
      <c r="SET182" s="138"/>
      <c r="SEU182" s="138"/>
      <c r="SEV182" s="138"/>
      <c r="SEW182" s="138"/>
      <c r="SEX182" s="138"/>
      <c r="SEY182" s="138"/>
      <c r="SEZ182" s="138"/>
      <c r="SFA182" s="138"/>
      <c r="SFB182" s="138"/>
      <c r="SFC182" s="138"/>
      <c r="SFD182" s="138"/>
      <c r="SFE182" s="138"/>
      <c r="SFF182" s="138"/>
      <c r="SFG182" s="138"/>
      <c r="SFH182" s="138"/>
      <c r="SFI182" s="138"/>
      <c r="SFJ182" s="138"/>
      <c r="SFK182" s="138"/>
      <c r="SFL182" s="138"/>
      <c r="SFM182" s="138"/>
      <c r="SFN182" s="138"/>
      <c r="SFO182" s="138"/>
      <c r="SFP182" s="138"/>
      <c r="SFQ182" s="138"/>
      <c r="SFR182" s="138"/>
      <c r="SFS182" s="138"/>
      <c r="SFT182" s="138"/>
      <c r="SFU182" s="138"/>
      <c r="SFV182" s="138"/>
      <c r="SFW182" s="138"/>
      <c r="SFX182" s="138"/>
      <c r="SFY182" s="138"/>
      <c r="SFZ182" s="138"/>
      <c r="SGA182" s="138"/>
      <c r="SGB182" s="138"/>
      <c r="SGC182" s="138"/>
      <c r="SGD182" s="138"/>
      <c r="SGE182" s="138"/>
      <c r="SGF182" s="138"/>
      <c r="SGG182" s="138"/>
      <c r="SGH182" s="138"/>
      <c r="SGI182" s="138"/>
      <c r="SGJ182" s="138"/>
      <c r="SGK182" s="138"/>
      <c r="SGL182" s="138"/>
      <c r="SGM182" s="138"/>
      <c r="SGN182" s="138"/>
      <c r="SGO182" s="138"/>
      <c r="SGP182" s="138"/>
      <c r="SGQ182" s="138"/>
      <c r="SGR182" s="138"/>
      <c r="SGS182" s="138"/>
      <c r="SGT182" s="138"/>
      <c r="SGU182" s="138"/>
      <c r="SGV182" s="138"/>
      <c r="SGW182" s="138"/>
      <c r="SGX182" s="138"/>
      <c r="SGY182" s="138"/>
      <c r="SGZ182" s="138"/>
      <c r="SHA182" s="138"/>
      <c r="SHB182" s="138"/>
      <c r="SHC182" s="138"/>
      <c r="SHD182" s="138"/>
      <c r="SHE182" s="138"/>
      <c r="SHF182" s="138"/>
      <c r="SHG182" s="138"/>
      <c r="SHH182" s="138"/>
      <c r="SHI182" s="138"/>
      <c r="SHJ182" s="138"/>
      <c r="SHK182" s="138"/>
      <c r="SHL182" s="138"/>
      <c r="SHM182" s="138"/>
      <c r="SHN182" s="138"/>
      <c r="SHO182" s="138"/>
      <c r="SHP182" s="138"/>
      <c r="SHQ182" s="138"/>
      <c r="SHR182" s="138"/>
      <c r="SHS182" s="138"/>
      <c r="SHT182" s="138"/>
      <c r="SHU182" s="138"/>
      <c r="SHV182" s="138"/>
      <c r="SHW182" s="138"/>
      <c r="SHX182" s="138"/>
      <c r="SHY182" s="138"/>
      <c r="SHZ182" s="138"/>
      <c r="SIA182" s="138"/>
      <c r="SIB182" s="138"/>
      <c r="SIC182" s="138"/>
      <c r="SID182" s="138"/>
      <c r="SIE182" s="138"/>
      <c r="SIF182" s="138"/>
      <c r="SIG182" s="138"/>
      <c r="SIH182" s="138"/>
      <c r="SII182" s="138"/>
      <c r="SIJ182" s="138"/>
      <c r="SIK182" s="138"/>
      <c r="SIL182" s="138"/>
      <c r="SIM182" s="138"/>
      <c r="SIN182" s="138"/>
      <c r="SIO182" s="138"/>
      <c r="SIP182" s="138"/>
      <c r="SIQ182" s="138"/>
      <c r="SIR182" s="138"/>
      <c r="SIS182" s="138"/>
      <c r="SIT182" s="138"/>
      <c r="SIU182" s="138"/>
      <c r="SIV182" s="138"/>
      <c r="SIW182" s="138"/>
      <c r="SIX182" s="138"/>
      <c r="SIY182" s="138"/>
      <c r="SIZ182" s="138"/>
      <c r="SJA182" s="138"/>
      <c r="SJB182" s="138"/>
      <c r="SJC182" s="138"/>
      <c r="SJD182" s="138"/>
      <c r="SJE182" s="138"/>
      <c r="SJF182" s="138"/>
      <c r="SJG182" s="138"/>
      <c r="SJH182" s="138"/>
      <c r="SJI182" s="138"/>
      <c r="SJJ182" s="138"/>
      <c r="SJK182" s="138"/>
      <c r="SJL182" s="138"/>
      <c r="SJM182" s="138"/>
      <c r="SJN182" s="138"/>
      <c r="SJO182" s="138"/>
      <c r="SJP182" s="138"/>
      <c r="SJQ182" s="138"/>
      <c r="SJR182" s="138"/>
      <c r="SJS182" s="138"/>
      <c r="SJT182" s="138"/>
      <c r="SJU182" s="138"/>
      <c r="SJV182" s="138"/>
      <c r="SJW182" s="138"/>
      <c r="SJX182" s="138"/>
      <c r="SJY182" s="138"/>
      <c r="SJZ182" s="138"/>
      <c r="SKA182" s="138"/>
      <c r="SKB182" s="138"/>
      <c r="SKC182" s="138"/>
      <c r="SKD182" s="138"/>
      <c r="SKE182" s="138"/>
      <c r="SKF182" s="138"/>
      <c r="SKG182" s="138"/>
      <c r="SKH182" s="138"/>
      <c r="SKI182" s="138"/>
      <c r="SKJ182" s="138"/>
      <c r="SKK182" s="138"/>
      <c r="SKL182" s="138"/>
      <c r="SKM182" s="138"/>
      <c r="SKN182" s="138"/>
      <c r="SKO182" s="138"/>
      <c r="SKP182" s="138"/>
      <c r="SKQ182" s="138"/>
      <c r="SKR182" s="138"/>
      <c r="SKS182" s="138"/>
      <c r="SKT182" s="138"/>
      <c r="SKU182" s="138"/>
      <c r="SKV182" s="138"/>
      <c r="SKW182" s="138"/>
      <c r="SKX182" s="138"/>
      <c r="SKY182" s="138"/>
      <c r="SKZ182" s="138"/>
      <c r="SLA182" s="138"/>
      <c r="SLB182" s="138"/>
      <c r="SLC182" s="138"/>
      <c r="SLD182" s="138"/>
      <c r="SLE182" s="138"/>
      <c r="SLF182" s="138"/>
      <c r="SLG182" s="138"/>
      <c r="SLH182" s="138"/>
      <c r="SLI182" s="138"/>
      <c r="SLJ182" s="138"/>
      <c r="SLK182" s="138"/>
      <c r="SLL182" s="138"/>
      <c r="SLM182" s="138"/>
      <c r="SLN182" s="138"/>
      <c r="SLO182" s="138"/>
      <c r="SLP182" s="138"/>
      <c r="SLQ182" s="138"/>
      <c r="SLR182" s="138"/>
      <c r="SLS182" s="138"/>
      <c r="SLT182" s="138"/>
      <c r="SLU182" s="138"/>
      <c r="SLV182" s="138"/>
      <c r="SLW182" s="138"/>
      <c r="SLX182" s="138"/>
      <c r="SLY182" s="138"/>
      <c r="SLZ182" s="138"/>
      <c r="SMA182" s="138"/>
      <c r="SMB182" s="138"/>
      <c r="SMC182" s="138"/>
      <c r="SMD182" s="138"/>
      <c r="SME182" s="138"/>
      <c r="SMF182" s="138"/>
      <c r="SMG182" s="138"/>
      <c r="SMH182" s="138"/>
      <c r="SMI182" s="138"/>
      <c r="SMJ182" s="138"/>
      <c r="SMK182" s="138"/>
      <c r="SML182" s="138"/>
      <c r="SMM182" s="138"/>
      <c r="SMN182" s="138"/>
      <c r="SMO182" s="138"/>
      <c r="SMP182" s="138"/>
      <c r="SMQ182" s="138"/>
      <c r="SMR182" s="138"/>
      <c r="SMS182" s="138"/>
      <c r="SMT182" s="138"/>
      <c r="SMU182" s="138"/>
      <c r="SMV182" s="138"/>
      <c r="SMW182" s="138"/>
      <c r="SMX182" s="138"/>
      <c r="SMY182" s="138"/>
      <c r="SMZ182" s="138"/>
      <c r="SNA182" s="138"/>
      <c r="SNB182" s="138"/>
      <c r="SNC182" s="138"/>
      <c r="SND182" s="138"/>
      <c r="SNE182" s="138"/>
      <c r="SNF182" s="138"/>
      <c r="SNG182" s="138"/>
      <c r="SNH182" s="138"/>
      <c r="SNI182" s="138"/>
      <c r="SNJ182" s="138"/>
      <c r="SNK182" s="138"/>
      <c r="SNL182" s="138"/>
      <c r="SNM182" s="138"/>
      <c r="SNN182" s="138"/>
      <c r="SNO182" s="138"/>
      <c r="SNP182" s="138"/>
      <c r="SNQ182" s="138"/>
      <c r="SNR182" s="138"/>
      <c r="SNS182" s="138"/>
      <c r="SNT182" s="138"/>
      <c r="SNU182" s="138"/>
      <c r="SNV182" s="138"/>
      <c r="SNW182" s="138"/>
      <c r="SNX182" s="138"/>
      <c r="SNY182" s="138"/>
      <c r="SNZ182" s="138"/>
      <c r="SOA182" s="138"/>
      <c r="SOB182" s="138"/>
      <c r="SOC182" s="138"/>
      <c r="SOD182" s="138"/>
      <c r="SOE182" s="138"/>
      <c r="SOF182" s="138"/>
      <c r="SOG182" s="138"/>
      <c r="SOH182" s="138"/>
      <c r="SOI182" s="138"/>
      <c r="SOJ182" s="138"/>
      <c r="SOK182" s="138"/>
      <c r="SOL182" s="138"/>
      <c r="SOM182" s="138"/>
      <c r="SON182" s="138"/>
      <c r="SOO182" s="138"/>
      <c r="SOP182" s="138"/>
      <c r="SOQ182" s="138"/>
      <c r="SOR182" s="138"/>
      <c r="SOS182" s="138"/>
      <c r="SOT182" s="138"/>
      <c r="SOU182" s="138"/>
      <c r="SOV182" s="138"/>
      <c r="SOW182" s="138"/>
      <c r="SOX182" s="138"/>
      <c r="SOY182" s="138"/>
      <c r="SOZ182" s="138"/>
      <c r="SPA182" s="138"/>
      <c r="SPB182" s="138"/>
      <c r="SPC182" s="138"/>
      <c r="SPD182" s="138"/>
      <c r="SPE182" s="138"/>
      <c r="SPF182" s="138"/>
      <c r="SPG182" s="138"/>
      <c r="SPH182" s="138"/>
      <c r="SPI182" s="138"/>
      <c r="SPJ182" s="138"/>
      <c r="SPK182" s="138"/>
      <c r="SPL182" s="138"/>
      <c r="SPM182" s="138"/>
      <c r="SPN182" s="138"/>
      <c r="SPO182" s="138"/>
      <c r="SPP182" s="138"/>
      <c r="SPQ182" s="138"/>
      <c r="SPR182" s="138"/>
      <c r="SPS182" s="138"/>
      <c r="SPT182" s="138"/>
      <c r="SPU182" s="138"/>
      <c r="SPV182" s="138"/>
      <c r="SPW182" s="138"/>
      <c r="SPX182" s="138"/>
      <c r="SPY182" s="138"/>
      <c r="SPZ182" s="138"/>
      <c r="SQA182" s="138"/>
      <c r="SQB182" s="138"/>
      <c r="SQC182" s="138"/>
      <c r="SQD182" s="138"/>
      <c r="SQE182" s="138"/>
      <c r="SQF182" s="138"/>
      <c r="SQG182" s="138"/>
      <c r="SQH182" s="138"/>
      <c r="SQI182" s="138"/>
      <c r="SQJ182" s="138"/>
      <c r="SQK182" s="138"/>
      <c r="SQL182" s="138"/>
      <c r="SQM182" s="138"/>
      <c r="SQN182" s="138"/>
      <c r="SQO182" s="138"/>
      <c r="SQP182" s="138"/>
      <c r="SQQ182" s="138"/>
      <c r="SQR182" s="138"/>
      <c r="SQS182" s="138"/>
      <c r="SQT182" s="138"/>
      <c r="SQU182" s="138"/>
      <c r="SQV182" s="138"/>
      <c r="SQW182" s="138"/>
      <c r="SQX182" s="138"/>
      <c r="SQY182" s="138"/>
      <c r="SQZ182" s="138"/>
      <c r="SRA182" s="138"/>
      <c r="SRB182" s="138"/>
      <c r="SRC182" s="138"/>
      <c r="SRD182" s="138"/>
      <c r="SRE182" s="138"/>
      <c r="SRF182" s="138"/>
      <c r="SRG182" s="138"/>
      <c r="SRH182" s="138"/>
      <c r="SRI182" s="138"/>
      <c r="SRJ182" s="138"/>
      <c r="SRK182" s="138"/>
      <c r="SRL182" s="138"/>
      <c r="SRM182" s="138"/>
      <c r="SRN182" s="138"/>
      <c r="SRO182" s="138"/>
      <c r="SRP182" s="138"/>
      <c r="SRQ182" s="138"/>
      <c r="SRR182" s="138"/>
      <c r="SRS182" s="138"/>
      <c r="SRT182" s="138"/>
      <c r="SRU182" s="138"/>
      <c r="SRV182" s="138"/>
      <c r="SRW182" s="138"/>
      <c r="SRX182" s="138"/>
      <c r="SRY182" s="138"/>
      <c r="SRZ182" s="138"/>
      <c r="SSA182" s="138"/>
      <c r="SSB182" s="138"/>
      <c r="SSC182" s="138"/>
      <c r="SSD182" s="138"/>
      <c r="SSE182" s="138"/>
      <c r="SSF182" s="138"/>
      <c r="SSG182" s="138"/>
      <c r="SSH182" s="138"/>
      <c r="SSI182" s="138"/>
      <c r="SSJ182" s="138"/>
      <c r="SSK182" s="138"/>
      <c r="SSL182" s="138"/>
      <c r="SSM182" s="138"/>
      <c r="SSN182" s="138"/>
      <c r="SSO182" s="138"/>
      <c r="SSP182" s="138"/>
      <c r="SSQ182" s="138"/>
      <c r="SSR182" s="138"/>
      <c r="SSS182" s="138"/>
      <c r="SST182" s="138"/>
      <c r="SSU182" s="138"/>
      <c r="SSV182" s="138"/>
      <c r="SSW182" s="138"/>
      <c r="SSX182" s="138"/>
      <c r="SSY182" s="138"/>
      <c r="SSZ182" s="138"/>
      <c r="STA182" s="138"/>
      <c r="STB182" s="138"/>
      <c r="STC182" s="138"/>
      <c r="STD182" s="138"/>
      <c r="STE182" s="138"/>
      <c r="STF182" s="138"/>
      <c r="STG182" s="138"/>
      <c r="STH182" s="138"/>
      <c r="STI182" s="138"/>
      <c r="STJ182" s="138"/>
      <c r="STK182" s="138"/>
      <c r="STL182" s="138"/>
      <c r="STM182" s="138"/>
      <c r="STN182" s="138"/>
      <c r="STO182" s="138"/>
      <c r="STP182" s="138"/>
      <c r="STQ182" s="138"/>
      <c r="STR182" s="138"/>
      <c r="STS182" s="138"/>
      <c r="STT182" s="138"/>
      <c r="STU182" s="138"/>
      <c r="STV182" s="138"/>
      <c r="STW182" s="138"/>
      <c r="STX182" s="138"/>
      <c r="STY182" s="138"/>
      <c r="STZ182" s="138"/>
      <c r="SUA182" s="138"/>
      <c r="SUB182" s="138"/>
      <c r="SUC182" s="138"/>
      <c r="SUD182" s="138"/>
      <c r="SUE182" s="138"/>
      <c r="SUF182" s="138"/>
      <c r="SUG182" s="138"/>
      <c r="SUH182" s="138"/>
      <c r="SUI182" s="138"/>
      <c r="SUJ182" s="138"/>
      <c r="SUK182" s="138"/>
      <c r="SUL182" s="138"/>
      <c r="SUM182" s="138"/>
      <c r="SUN182" s="138"/>
      <c r="SUO182" s="138"/>
      <c r="SUP182" s="138"/>
      <c r="SUQ182" s="138"/>
      <c r="SUR182" s="138"/>
      <c r="SUS182" s="138"/>
      <c r="SUT182" s="138"/>
      <c r="SUU182" s="138"/>
      <c r="SUV182" s="138"/>
      <c r="SUW182" s="138"/>
      <c r="SUX182" s="138"/>
      <c r="SUY182" s="138"/>
      <c r="SUZ182" s="138"/>
      <c r="SVA182" s="138"/>
      <c r="SVB182" s="138"/>
      <c r="SVC182" s="138"/>
      <c r="SVD182" s="138"/>
      <c r="SVE182" s="138"/>
      <c r="SVF182" s="138"/>
      <c r="SVG182" s="138"/>
      <c r="SVH182" s="138"/>
      <c r="SVI182" s="138"/>
      <c r="SVJ182" s="138"/>
      <c r="SVK182" s="138"/>
      <c r="SVL182" s="138"/>
      <c r="SVM182" s="138"/>
      <c r="SVN182" s="138"/>
      <c r="SVO182" s="138"/>
      <c r="SVP182" s="138"/>
      <c r="SVQ182" s="138"/>
      <c r="SVR182" s="138"/>
      <c r="SVS182" s="138"/>
      <c r="SVT182" s="138"/>
      <c r="SVU182" s="138"/>
      <c r="SVV182" s="138"/>
      <c r="SVW182" s="138"/>
      <c r="SVX182" s="138"/>
      <c r="SVY182" s="138"/>
      <c r="SVZ182" s="138"/>
      <c r="SWA182" s="138"/>
      <c r="SWB182" s="138"/>
      <c r="SWC182" s="138"/>
      <c r="SWD182" s="138"/>
      <c r="SWE182" s="138"/>
      <c r="SWF182" s="138"/>
      <c r="SWG182" s="138"/>
      <c r="SWH182" s="138"/>
      <c r="SWI182" s="138"/>
      <c r="SWJ182" s="138"/>
      <c r="SWK182" s="138"/>
      <c r="SWL182" s="138"/>
      <c r="SWM182" s="138"/>
      <c r="SWN182" s="138"/>
      <c r="SWO182" s="138"/>
      <c r="SWP182" s="138"/>
      <c r="SWQ182" s="138"/>
      <c r="SWR182" s="138"/>
      <c r="SWS182" s="138"/>
      <c r="SWT182" s="138"/>
      <c r="SWU182" s="138"/>
      <c r="SWV182" s="138"/>
      <c r="SWW182" s="138"/>
      <c r="SWX182" s="138"/>
      <c r="SWY182" s="138"/>
      <c r="SWZ182" s="138"/>
      <c r="SXA182" s="138"/>
      <c r="SXB182" s="138"/>
      <c r="SXC182" s="138"/>
      <c r="SXD182" s="138"/>
      <c r="SXE182" s="138"/>
      <c r="SXF182" s="138"/>
      <c r="SXG182" s="138"/>
      <c r="SXH182" s="138"/>
      <c r="SXI182" s="138"/>
      <c r="SXJ182" s="138"/>
      <c r="SXK182" s="138"/>
      <c r="SXL182" s="138"/>
      <c r="SXM182" s="138"/>
      <c r="SXN182" s="138"/>
      <c r="SXO182" s="138"/>
      <c r="SXP182" s="138"/>
      <c r="SXQ182" s="138"/>
      <c r="SXR182" s="138"/>
      <c r="SXS182" s="138"/>
      <c r="SXT182" s="138"/>
      <c r="SXU182" s="138"/>
      <c r="SXV182" s="138"/>
      <c r="SXW182" s="138"/>
      <c r="SXX182" s="138"/>
      <c r="SXY182" s="138"/>
      <c r="SXZ182" s="138"/>
      <c r="SYA182" s="138"/>
      <c r="SYB182" s="138"/>
      <c r="SYC182" s="138"/>
      <c r="SYD182" s="138"/>
      <c r="SYE182" s="138"/>
      <c r="SYF182" s="138"/>
      <c r="SYG182" s="138"/>
      <c r="SYH182" s="138"/>
      <c r="SYI182" s="138"/>
      <c r="SYJ182" s="138"/>
      <c r="SYK182" s="138"/>
      <c r="SYL182" s="138"/>
      <c r="SYM182" s="138"/>
      <c r="SYN182" s="138"/>
      <c r="SYO182" s="138"/>
      <c r="SYP182" s="138"/>
      <c r="SYQ182" s="138"/>
      <c r="SYR182" s="138"/>
      <c r="SYS182" s="138"/>
      <c r="SYT182" s="138"/>
      <c r="SYU182" s="138"/>
      <c r="SYV182" s="138"/>
      <c r="SYW182" s="138"/>
      <c r="SYX182" s="138"/>
      <c r="SYY182" s="138"/>
      <c r="SYZ182" s="138"/>
      <c r="SZA182" s="138"/>
      <c r="SZB182" s="138"/>
      <c r="SZC182" s="138"/>
      <c r="SZD182" s="138"/>
      <c r="SZE182" s="138"/>
      <c r="SZF182" s="138"/>
      <c r="SZG182" s="138"/>
      <c r="SZH182" s="138"/>
      <c r="SZI182" s="138"/>
      <c r="SZJ182" s="138"/>
      <c r="SZK182" s="138"/>
      <c r="SZL182" s="138"/>
      <c r="SZM182" s="138"/>
      <c r="SZN182" s="138"/>
      <c r="SZO182" s="138"/>
      <c r="SZP182" s="138"/>
      <c r="SZQ182" s="138"/>
      <c r="SZR182" s="138"/>
      <c r="SZS182" s="138"/>
      <c r="SZT182" s="138"/>
      <c r="SZU182" s="138"/>
      <c r="SZV182" s="138"/>
      <c r="SZW182" s="138"/>
      <c r="SZX182" s="138"/>
      <c r="SZY182" s="138"/>
      <c r="SZZ182" s="138"/>
      <c r="TAA182" s="138"/>
      <c r="TAB182" s="138"/>
      <c r="TAC182" s="138"/>
      <c r="TAD182" s="138"/>
      <c r="TAE182" s="138"/>
      <c r="TAF182" s="138"/>
      <c r="TAG182" s="138"/>
      <c r="TAH182" s="138"/>
      <c r="TAI182" s="138"/>
      <c r="TAJ182" s="138"/>
      <c r="TAK182" s="138"/>
      <c r="TAL182" s="138"/>
      <c r="TAM182" s="138"/>
      <c r="TAN182" s="138"/>
      <c r="TAO182" s="138"/>
      <c r="TAP182" s="138"/>
      <c r="TAQ182" s="138"/>
      <c r="TAR182" s="138"/>
      <c r="TAS182" s="138"/>
      <c r="TAT182" s="138"/>
      <c r="TAU182" s="138"/>
      <c r="TAV182" s="138"/>
      <c r="TAW182" s="138"/>
      <c r="TAX182" s="138"/>
      <c r="TAY182" s="138"/>
      <c r="TAZ182" s="138"/>
      <c r="TBA182" s="138"/>
      <c r="TBB182" s="138"/>
      <c r="TBC182" s="138"/>
      <c r="TBD182" s="138"/>
      <c r="TBE182" s="138"/>
      <c r="TBF182" s="138"/>
      <c r="TBG182" s="138"/>
      <c r="TBH182" s="138"/>
      <c r="TBI182" s="138"/>
      <c r="TBJ182" s="138"/>
      <c r="TBK182" s="138"/>
      <c r="TBL182" s="138"/>
      <c r="TBM182" s="138"/>
      <c r="TBN182" s="138"/>
      <c r="TBO182" s="138"/>
      <c r="TBP182" s="138"/>
      <c r="TBQ182" s="138"/>
      <c r="TBR182" s="138"/>
      <c r="TBS182" s="138"/>
      <c r="TBT182" s="138"/>
      <c r="TBU182" s="138"/>
      <c r="TBV182" s="138"/>
      <c r="TBW182" s="138"/>
      <c r="TBX182" s="138"/>
      <c r="TBY182" s="138"/>
      <c r="TBZ182" s="138"/>
      <c r="TCA182" s="138"/>
      <c r="TCB182" s="138"/>
      <c r="TCC182" s="138"/>
      <c r="TCD182" s="138"/>
      <c r="TCE182" s="138"/>
      <c r="TCF182" s="138"/>
      <c r="TCG182" s="138"/>
      <c r="TCH182" s="138"/>
      <c r="TCI182" s="138"/>
      <c r="TCJ182" s="138"/>
      <c r="TCK182" s="138"/>
      <c r="TCL182" s="138"/>
      <c r="TCM182" s="138"/>
      <c r="TCN182" s="138"/>
      <c r="TCO182" s="138"/>
      <c r="TCP182" s="138"/>
      <c r="TCQ182" s="138"/>
      <c r="TCR182" s="138"/>
      <c r="TCS182" s="138"/>
      <c r="TCT182" s="138"/>
      <c r="TCU182" s="138"/>
      <c r="TCV182" s="138"/>
      <c r="TCW182" s="138"/>
      <c r="TCX182" s="138"/>
      <c r="TCY182" s="138"/>
      <c r="TCZ182" s="138"/>
      <c r="TDA182" s="138"/>
      <c r="TDB182" s="138"/>
      <c r="TDC182" s="138"/>
      <c r="TDD182" s="138"/>
      <c r="TDE182" s="138"/>
      <c r="TDF182" s="138"/>
      <c r="TDG182" s="138"/>
      <c r="TDH182" s="138"/>
      <c r="TDI182" s="138"/>
      <c r="TDJ182" s="138"/>
      <c r="TDK182" s="138"/>
      <c r="TDL182" s="138"/>
      <c r="TDM182" s="138"/>
      <c r="TDN182" s="138"/>
      <c r="TDO182" s="138"/>
      <c r="TDP182" s="138"/>
      <c r="TDQ182" s="138"/>
      <c r="TDR182" s="138"/>
      <c r="TDS182" s="138"/>
      <c r="TDT182" s="138"/>
      <c r="TDU182" s="138"/>
      <c r="TDV182" s="138"/>
      <c r="TDW182" s="138"/>
      <c r="TDX182" s="138"/>
      <c r="TDY182" s="138"/>
      <c r="TDZ182" s="138"/>
      <c r="TEA182" s="138"/>
      <c r="TEB182" s="138"/>
      <c r="TEC182" s="138"/>
      <c r="TED182" s="138"/>
      <c r="TEE182" s="138"/>
      <c r="TEF182" s="138"/>
      <c r="TEG182" s="138"/>
      <c r="TEH182" s="138"/>
      <c r="TEI182" s="138"/>
      <c r="TEJ182" s="138"/>
      <c r="TEK182" s="138"/>
      <c r="TEL182" s="138"/>
      <c r="TEM182" s="138"/>
      <c r="TEN182" s="138"/>
      <c r="TEO182" s="138"/>
      <c r="TEP182" s="138"/>
      <c r="TEQ182" s="138"/>
      <c r="TER182" s="138"/>
      <c r="TES182" s="138"/>
      <c r="TET182" s="138"/>
      <c r="TEU182" s="138"/>
      <c r="TEV182" s="138"/>
      <c r="TEW182" s="138"/>
      <c r="TEX182" s="138"/>
      <c r="TEY182" s="138"/>
      <c r="TEZ182" s="138"/>
      <c r="TFA182" s="138"/>
      <c r="TFB182" s="138"/>
      <c r="TFC182" s="138"/>
      <c r="TFD182" s="138"/>
      <c r="TFE182" s="138"/>
      <c r="TFF182" s="138"/>
      <c r="TFG182" s="138"/>
      <c r="TFH182" s="138"/>
      <c r="TFI182" s="138"/>
      <c r="TFJ182" s="138"/>
      <c r="TFK182" s="138"/>
      <c r="TFL182" s="138"/>
      <c r="TFM182" s="138"/>
      <c r="TFN182" s="138"/>
      <c r="TFO182" s="138"/>
      <c r="TFP182" s="138"/>
      <c r="TFQ182" s="138"/>
      <c r="TFR182" s="138"/>
      <c r="TFS182" s="138"/>
      <c r="TFT182" s="138"/>
      <c r="TFU182" s="138"/>
      <c r="TFV182" s="138"/>
      <c r="TFW182" s="138"/>
      <c r="TFX182" s="138"/>
      <c r="TFY182" s="138"/>
      <c r="TFZ182" s="138"/>
      <c r="TGA182" s="138"/>
      <c r="TGB182" s="138"/>
      <c r="TGC182" s="138"/>
      <c r="TGD182" s="138"/>
      <c r="TGE182" s="138"/>
      <c r="TGF182" s="138"/>
      <c r="TGG182" s="138"/>
      <c r="TGH182" s="138"/>
      <c r="TGI182" s="138"/>
      <c r="TGJ182" s="138"/>
      <c r="TGK182" s="138"/>
      <c r="TGL182" s="138"/>
      <c r="TGM182" s="138"/>
      <c r="TGN182" s="138"/>
      <c r="TGO182" s="138"/>
      <c r="TGP182" s="138"/>
      <c r="TGQ182" s="138"/>
      <c r="TGR182" s="138"/>
      <c r="TGS182" s="138"/>
      <c r="TGT182" s="138"/>
      <c r="TGU182" s="138"/>
      <c r="TGV182" s="138"/>
      <c r="TGW182" s="138"/>
      <c r="TGX182" s="138"/>
      <c r="TGY182" s="138"/>
      <c r="TGZ182" s="138"/>
      <c r="THA182" s="138"/>
      <c r="THB182" s="138"/>
      <c r="THC182" s="138"/>
      <c r="THD182" s="138"/>
      <c r="THE182" s="138"/>
      <c r="THF182" s="138"/>
      <c r="THG182" s="138"/>
      <c r="THH182" s="138"/>
      <c r="THI182" s="138"/>
      <c r="THJ182" s="138"/>
      <c r="THK182" s="138"/>
      <c r="THL182" s="138"/>
      <c r="THM182" s="138"/>
      <c r="THN182" s="138"/>
      <c r="THO182" s="138"/>
      <c r="THP182" s="138"/>
      <c r="THQ182" s="138"/>
      <c r="THR182" s="138"/>
      <c r="THS182" s="138"/>
      <c r="THT182" s="138"/>
      <c r="THU182" s="138"/>
      <c r="THV182" s="138"/>
      <c r="THW182" s="138"/>
      <c r="THX182" s="138"/>
      <c r="THY182" s="138"/>
      <c r="THZ182" s="138"/>
      <c r="TIA182" s="138"/>
      <c r="TIB182" s="138"/>
      <c r="TIC182" s="138"/>
      <c r="TID182" s="138"/>
      <c r="TIE182" s="138"/>
      <c r="TIF182" s="138"/>
      <c r="TIG182" s="138"/>
      <c r="TIH182" s="138"/>
      <c r="TII182" s="138"/>
      <c r="TIJ182" s="138"/>
      <c r="TIK182" s="138"/>
      <c r="TIL182" s="138"/>
      <c r="TIM182" s="138"/>
      <c r="TIN182" s="138"/>
      <c r="TIO182" s="138"/>
      <c r="TIP182" s="138"/>
      <c r="TIQ182" s="138"/>
      <c r="TIR182" s="138"/>
      <c r="TIS182" s="138"/>
      <c r="TIT182" s="138"/>
      <c r="TIU182" s="138"/>
      <c r="TIV182" s="138"/>
      <c r="TIW182" s="138"/>
      <c r="TIX182" s="138"/>
      <c r="TIY182" s="138"/>
      <c r="TIZ182" s="138"/>
      <c r="TJA182" s="138"/>
      <c r="TJB182" s="138"/>
      <c r="TJC182" s="138"/>
      <c r="TJD182" s="138"/>
      <c r="TJE182" s="138"/>
      <c r="TJF182" s="138"/>
      <c r="TJG182" s="138"/>
      <c r="TJH182" s="138"/>
      <c r="TJI182" s="138"/>
      <c r="TJJ182" s="138"/>
      <c r="TJK182" s="138"/>
      <c r="TJL182" s="138"/>
      <c r="TJM182" s="138"/>
      <c r="TJN182" s="138"/>
      <c r="TJO182" s="138"/>
      <c r="TJP182" s="138"/>
      <c r="TJQ182" s="138"/>
      <c r="TJR182" s="138"/>
      <c r="TJS182" s="138"/>
      <c r="TJT182" s="138"/>
      <c r="TJU182" s="138"/>
      <c r="TJV182" s="138"/>
      <c r="TJW182" s="138"/>
      <c r="TJX182" s="138"/>
      <c r="TJY182" s="138"/>
      <c r="TJZ182" s="138"/>
      <c r="TKA182" s="138"/>
      <c r="TKB182" s="138"/>
      <c r="TKC182" s="138"/>
      <c r="TKD182" s="138"/>
      <c r="TKE182" s="138"/>
      <c r="TKF182" s="138"/>
      <c r="TKG182" s="138"/>
      <c r="TKH182" s="138"/>
      <c r="TKI182" s="138"/>
      <c r="TKJ182" s="138"/>
      <c r="TKK182" s="138"/>
      <c r="TKL182" s="138"/>
      <c r="TKM182" s="138"/>
      <c r="TKN182" s="138"/>
      <c r="TKO182" s="138"/>
      <c r="TKP182" s="138"/>
      <c r="TKQ182" s="138"/>
      <c r="TKR182" s="138"/>
      <c r="TKS182" s="138"/>
      <c r="TKT182" s="138"/>
      <c r="TKU182" s="138"/>
      <c r="TKV182" s="138"/>
      <c r="TKW182" s="138"/>
      <c r="TKX182" s="138"/>
      <c r="TKY182" s="138"/>
      <c r="TKZ182" s="138"/>
      <c r="TLA182" s="138"/>
      <c r="TLB182" s="138"/>
      <c r="TLC182" s="138"/>
      <c r="TLD182" s="138"/>
      <c r="TLE182" s="138"/>
      <c r="TLF182" s="138"/>
      <c r="TLG182" s="138"/>
      <c r="TLH182" s="138"/>
      <c r="TLI182" s="138"/>
      <c r="TLJ182" s="138"/>
      <c r="TLK182" s="138"/>
      <c r="TLL182" s="138"/>
      <c r="TLM182" s="138"/>
      <c r="TLN182" s="138"/>
      <c r="TLO182" s="138"/>
      <c r="TLP182" s="138"/>
      <c r="TLQ182" s="138"/>
      <c r="TLR182" s="138"/>
      <c r="TLS182" s="138"/>
      <c r="TLT182" s="138"/>
      <c r="TLU182" s="138"/>
      <c r="TLV182" s="138"/>
      <c r="TLW182" s="138"/>
      <c r="TLX182" s="138"/>
      <c r="TLY182" s="138"/>
      <c r="TLZ182" s="138"/>
      <c r="TMA182" s="138"/>
      <c r="TMB182" s="138"/>
      <c r="TMC182" s="138"/>
      <c r="TMD182" s="138"/>
      <c r="TME182" s="138"/>
      <c r="TMF182" s="138"/>
      <c r="TMG182" s="138"/>
      <c r="TMH182" s="138"/>
      <c r="TMI182" s="138"/>
      <c r="TMJ182" s="138"/>
      <c r="TMK182" s="138"/>
      <c r="TML182" s="138"/>
      <c r="TMM182" s="138"/>
      <c r="TMN182" s="138"/>
      <c r="TMO182" s="138"/>
      <c r="TMP182" s="138"/>
      <c r="TMQ182" s="138"/>
      <c r="TMR182" s="138"/>
      <c r="TMS182" s="138"/>
      <c r="TMT182" s="138"/>
      <c r="TMU182" s="138"/>
      <c r="TMV182" s="138"/>
      <c r="TMW182" s="138"/>
      <c r="TMX182" s="138"/>
      <c r="TMY182" s="138"/>
      <c r="TMZ182" s="138"/>
      <c r="TNA182" s="138"/>
      <c r="TNB182" s="138"/>
      <c r="TNC182" s="138"/>
      <c r="TND182" s="138"/>
      <c r="TNE182" s="138"/>
      <c r="TNF182" s="138"/>
      <c r="TNG182" s="138"/>
      <c r="TNH182" s="138"/>
      <c r="TNI182" s="138"/>
      <c r="TNJ182" s="138"/>
      <c r="TNK182" s="138"/>
      <c r="TNL182" s="138"/>
      <c r="TNM182" s="138"/>
      <c r="TNN182" s="138"/>
      <c r="TNO182" s="138"/>
      <c r="TNP182" s="138"/>
      <c r="TNQ182" s="138"/>
      <c r="TNR182" s="138"/>
      <c r="TNS182" s="138"/>
      <c r="TNT182" s="138"/>
      <c r="TNU182" s="138"/>
      <c r="TNV182" s="138"/>
      <c r="TNW182" s="138"/>
      <c r="TNX182" s="138"/>
      <c r="TNY182" s="138"/>
      <c r="TNZ182" s="138"/>
      <c r="TOA182" s="138"/>
      <c r="TOB182" s="138"/>
      <c r="TOC182" s="138"/>
      <c r="TOD182" s="138"/>
      <c r="TOE182" s="138"/>
      <c r="TOF182" s="138"/>
      <c r="TOG182" s="138"/>
      <c r="TOH182" s="138"/>
      <c r="TOI182" s="138"/>
      <c r="TOJ182" s="138"/>
      <c r="TOK182" s="138"/>
      <c r="TOL182" s="138"/>
      <c r="TOM182" s="138"/>
      <c r="TON182" s="138"/>
      <c r="TOO182" s="138"/>
      <c r="TOP182" s="138"/>
      <c r="TOQ182" s="138"/>
      <c r="TOR182" s="138"/>
      <c r="TOS182" s="138"/>
      <c r="TOT182" s="138"/>
      <c r="TOU182" s="138"/>
      <c r="TOV182" s="138"/>
      <c r="TOW182" s="138"/>
      <c r="TOX182" s="138"/>
      <c r="TOY182" s="138"/>
      <c r="TOZ182" s="138"/>
      <c r="TPA182" s="138"/>
      <c r="TPB182" s="138"/>
      <c r="TPC182" s="138"/>
      <c r="TPD182" s="138"/>
      <c r="TPE182" s="138"/>
      <c r="TPF182" s="138"/>
      <c r="TPG182" s="138"/>
      <c r="TPH182" s="138"/>
      <c r="TPI182" s="138"/>
      <c r="TPJ182" s="138"/>
      <c r="TPK182" s="138"/>
      <c r="TPL182" s="138"/>
      <c r="TPM182" s="138"/>
      <c r="TPN182" s="138"/>
      <c r="TPO182" s="138"/>
      <c r="TPP182" s="138"/>
      <c r="TPQ182" s="138"/>
      <c r="TPR182" s="138"/>
      <c r="TPS182" s="138"/>
      <c r="TPT182" s="138"/>
      <c r="TPU182" s="138"/>
      <c r="TPV182" s="138"/>
      <c r="TPW182" s="138"/>
      <c r="TPX182" s="138"/>
      <c r="TPY182" s="138"/>
      <c r="TPZ182" s="138"/>
      <c r="TQA182" s="138"/>
      <c r="TQB182" s="138"/>
      <c r="TQC182" s="138"/>
      <c r="TQD182" s="138"/>
      <c r="TQE182" s="138"/>
      <c r="TQF182" s="138"/>
      <c r="TQG182" s="138"/>
      <c r="TQH182" s="138"/>
      <c r="TQI182" s="138"/>
      <c r="TQJ182" s="138"/>
      <c r="TQK182" s="138"/>
      <c r="TQL182" s="138"/>
      <c r="TQM182" s="138"/>
      <c r="TQN182" s="138"/>
      <c r="TQO182" s="138"/>
      <c r="TQP182" s="138"/>
      <c r="TQQ182" s="138"/>
      <c r="TQR182" s="138"/>
      <c r="TQS182" s="138"/>
      <c r="TQT182" s="138"/>
      <c r="TQU182" s="138"/>
      <c r="TQV182" s="138"/>
      <c r="TQW182" s="138"/>
      <c r="TQX182" s="138"/>
      <c r="TQY182" s="138"/>
      <c r="TQZ182" s="138"/>
      <c r="TRA182" s="138"/>
      <c r="TRB182" s="138"/>
      <c r="TRC182" s="138"/>
      <c r="TRD182" s="138"/>
      <c r="TRE182" s="138"/>
      <c r="TRF182" s="138"/>
      <c r="TRG182" s="138"/>
      <c r="TRH182" s="138"/>
      <c r="TRI182" s="138"/>
      <c r="TRJ182" s="138"/>
      <c r="TRK182" s="138"/>
      <c r="TRL182" s="138"/>
      <c r="TRM182" s="138"/>
      <c r="TRN182" s="138"/>
      <c r="TRO182" s="138"/>
      <c r="TRP182" s="138"/>
      <c r="TRQ182" s="138"/>
      <c r="TRR182" s="138"/>
      <c r="TRS182" s="138"/>
      <c r="TRT182" s="138"/>
      <c r="TRU182" s="138"/>
      <c r="TRV182" s="138"/>
      <c r="TRW182" s="138"/>
      <c r="TRX182" s="138"/>
      <c r="TRY182" s="138"/>
      <c r="TRZ182" s="138"/>
      <c r="TSA182" s="138"/>
      <c r="TSB182" s="138"/>
      <c r="TSC182" s="138"/>
      <c r="TSD182" s="138"/>
      <c r="TSE182" s="138"/>
      <c r="TSF182" s="138"/>
      <c r="TSG182" s="138"/>
      <c r="TSH182" s="138"/>
      <c r="TSI182" s="138"/>
      <c r="TSJ182" s="138"/>
      <c r="TSK182" s="138"/>
      <c r="TSL182" s="138"/>
      <c r="TSM182" s="138"/>
      <c r="TSN182" s="138"/>
      <c r="TSO182" s="138"/>
      <c r="TSP182" s="138"/>
      <c r="TSQ182" s="138"/>
      <c r="TSR182" s="138"/>
      <c r="TSS182" s="138"/>
      <c r="TST182" s="138"/>
      <c r="TSU182" s="138"/>
      <c r="TSV182" s="138"/>
      <c r="TSW182" s="138"/>
      <c r="TSX182" s="138"/>
      <c r="TSY182" s="138"/>
      <c r="TSZ182" s="138"/>
      <c r="TTA182" s="138"/>
      <c r="TTB182" s="138"/>
      <c r="TTC182" s="138"/>
      <c r="TTD182" s="138"/>
      <c r="TTE182" s="138"/>
      <c r="TTF182" s="138"/>
      <c r="TTG182" s="138"/>
      <c r="TTH182" s="138"/>
      <c r="TTI182" s="138"/>
      <c r="TTJ182" s="138"/>
      <c r="TTK182" s="138"/>
      <c r="TTL182" s="138"/>
      <c r="TTM182" s="138"/>
      <c r="TTN182" s="138"/>
      <c r="TTO182" s="138"/>
      <c r="TTP182" s="138"/>
      <c r="TTQ182" s="138"/>
      <c r="TTR182" s="138"/>
      <c r="TTS182" s="138"/>
      <c r="TTT182" s="138"/>
      <c r="TTU182" s="138"/>
      <c r="TTV182" s="138"/>
      <c r="TTW182" s="138"/>
      <c r="TTX182" s="138"/>
      <c r="TTY182" s="138"/>
      <c r="TTZ182" s="138"/>
      <c r="TUA182" s="138"/>
      <c r="TUB182" s="138"/>
      <c r="TUC182" s="138"/>
      <c r="TUD182" s="138"/>
      <c r="TUE182" s="138"/>
      <c r="TUF182" s="138"/>
      <c r="TUG182" s="138"/>
      <c r="TUH182" s="138"/>
      <c r="TUI182" s="138"/>
      <c r="TUJ182" s="138"/>
      <c r="TUK182" s="138"/>
      <c r="TUL182" s="138"/>
      <c r="TUM182" s="138"/>
      <c r="TUN182" s="138"/>
      <c r="TUO182" s="138"/>
      <c r="TUP182" s="138"/>
      <c r="TUQ182" s="138"/>
      <c r="TUR182" s="138"/>
      <c r="TUS182" s="138"/>
      <c r="TUT182" s="138"/>
      <c r="TUU182" s="138"/>
      <c r="TUV182" s="138"/>
      <c r="TUW182" s="138"/>
      <c r="TUX182" s="138"/>
      <c r="TUY182" s="138"/>
      <c r="TUZ182" s="138"/>
      <c r="TVA182" s="138"/>
      <c r="TVB182" s="138"/>
      <c r="TVC182" s="138"/>
      <c r="TVD182" s="138"/>
      <c r="TVE182" s="138"/>
      <c r="TVF182" s="138"/>
      <c r="TVG182" s="138"/>
      <c r="TVH182" s="138"/>
      <c r="TVI182" s="138"/>
      <c r="TVJ182" s="138"/>
      <c r="TVK182" s="138"/>
      <c r="TVL182" s="138"/>
      <c r="TVM182" s="138"/>
      <c r="TVN182" s="138"/>
      <c r="TVO182" s="138"/>
      <c r="TVP182" s="138"/>
      <c r="TVQ182" s="138"/>
      <c r="TVR182" s="138"/>
      <c r="TVS182" s="138"/>
      <c r="TVT182" s="138"/>
      <c r="TVU182" s="138"/>
      <c r="TVV182" s="138"/>
      <c r="TVW182" s="138"/>
      <c r="TVX182" s="138"/>
      <c r="TVY182" s="138"/>
      <c r="TVZ182" s="138"/>
      <c r="TWA182" s="138"/>
      <c r="TWB182" s="138"/>
      <c r="TWC182" s="138"/>
      <c r="TWD182" s="138"/>
      <c r="TWE182" s="138"/>
      <c r="TWF182" s="138"/>
      <c r="TWG182" s="138"/>
      <c r="TWH182" s="138"/>
      <c r="TWI182" s="138"/>
      <c r="TWJ182" s="138"/>
      <c r="TWK182" s="138"/>
      <c r="TWL182" s="138"/>
      <c r="TWM182" s="138"/>
      <c r="TWN182" s="138"/>
      <c r="TWO182" s="138"/>
      <c r="TWP182" s="138"/>
      <c r="TWQ182" s="138"/>
      <c r="TWR182" s="138"/>
      <c r="TWS182" s="138"/>
      <c r="TWT182" s="138"/>
      <c r="TWU182" s="138"/>
      <c r="TWV182" s="138"/>
      <c r="TWW182" s="138"/>
      <c r="TWX182" s="138"/>
      <c r="TWY182" s="138"/>
      <c r="TWZ182" s="138"/>
      <c r="TXA182" s="138"/>
      <c r="TXB182" s="138"/>
      <c r="TXC182" s="138"/>
      <c r="TXD182" s="138"/>
      <c r="TXE182" s="138"/>
      <c r="TXF182" s="138"/>
      <c r="TXG182" s="138"/>
      <c r="TXH182" s="138"/>
      <c r="TXI182" s="138"/>
      <c r="TXJ182" s="138"/>
      <c r="TXK182" s="138"/>
      <c r="TXL182" s="138"/>
      <c r="TXM182" s="138"/>
      <c r="TXN182" s="138"/>
      <c r="TXO182" s="138"/>
      <c r="TXP182" s="138"/>
      <c r="TXQ182" s="138"/>
      <c r="TXR182" s="138"/>
      <c r="TXS182" s="138"/>
      <c r="TXT182" s="138"/>
      <c r="TXU182" s="138"/>
      <c r="TXV182" s="138"/>
      <c r="TXW182" s="138"/>
      <c r="TXX182" s="138"/>
      <c r="TXY182" s="138"/>
      <c r="TXZ182" s="138"/>
      <c r="TYA182" s="138"/>
      <c r="TYB182" s="138"/>
      <c r="TYC182" s="138"/>
      <c r="TYD182" s="138"/>
      <c r="TYE182" s="138"/>
      <c r="TYF182" s="138"/>
      <c r="TYG182" s="138"/>
      <c r="TYH182" s="138"/>
      <c r="TYI182" s="138"/>
      <c r="TYJ182" s="138"/>
      <c r="TYK182" s="138"/>
      <c r="TYL182" s="138"/>
      <c r="TYM182" s="138"/>
      <c r="TYN182" s="138"/>
      <c r="TYO182" s="138"/>
      <c r="TYP182" s="138"/>
      <c r="TYQ182" s="138"/>
      <c r="TYR182" s="138"/>
      <c r="TYS182" s="138"/>
      <c r="TYT182" s="138"/>
      <c r="TYU182" s="138"/>
      <c r="TYV182" s="138"/>
      <c r="TYW182" s="138"/>
      <c r="TYX182" s="138"/>
      <c r="TYY182" s="138"/>
      <c r="TYZ182" s="138"/>
      <c r="TZA182" s="138"/>
      <c r="TZB182" s="138"/>
      <c r="TZC182" s="138"/>
      <c r="TZD182" s="138"/>
      <c r="TZE182" s="138"/>
      <c r="TZF182" s="138"/>
      <c r="TZG182" s="138"/>
      <c r="TZH182" s="138"/>
      <c r="TZI182" s="138"/>
      <c r="TZJ182" s="138"/>
      <c r="TZK182" s="138"/>
      <c r="TZL182" s="138"/>
      <c r="TZM182" s="138"/>
      <c r="TZN182" s="138"/>
      <c r="TZO182" s="138"/>
      <c r="TZP182" s="138"/>
      <c r="TZQ182" s="138"/>
      <c r="TZR182" s="138"/>
      <c r="TZS182" s="138"/>
      <c r="TZT182" s="138"/>
      <c r="TZU182" s="138"/>
      <c r="TZV182" s="138"/>
      <c r="TZW182" s="138"/>
      <c r="TZX182" s="138"/>
      <c r="TZY182" s="138"/>
      <c r="TZZ182" s="138"/>
      <c r="UAA182" s="138"/>
      <c r="UAB182" s="138"/>
      <c r="UAC182" s="138"/>
      <c r="UAD182" s="138"/>
      <c r="UAE182" s="138"/>
      <c r="UAF182" s="138"/>
      <c r="UAG182" s="138"/>
      <c r="UAH182" s="138"/>
      <c r="UAI182" s="138"/>
      <c r="UAJ182" s="138"/>
      <c r="UAK182" s="138"/>
      <c r="UAL182" s="138"/>
      <c r="UAM182" s="138"/>
      <c r="UAN182" s="138"/>
      <c r="UAO182" s="138"/>
      <c r="UAP182" s="138"/>
      <c r="UAQ182" s="138"/>
      <c r="UAR182" s="138"/>
      <c r="UAS182" s="138"/>
      <c r="UAT182" s="138"/>
      <c r="UAU182" s="138"/>
      <c r="UAV182" s="138"/>
      <c r="UAW182" s="138"/>
      <c r="UAX182" s="138"/>
      <c r="UAY182" s="138"/>
      <c r="UAZ182" s="138"/>
      <c r="UBA182" s="138"/>
      <c r="UBB182" s="138"/>
      <c r="UBC182" s="138"/>
      <c r="UBD182" s="138"/>
      <c r="UBE182" s="138"/>
      <c r="UBF182" s="138"/>
      <c r="UBG182" s="138"/>
      <c r="UBH182" s="138"/>
      <c r="UBI182" s="138"/>
      <c r="UBJ182" s="138"/>
      <c r="UBK182" s="138"/>
      <c r="UBL182" s="138"/>
      <c r="UBM182" s="138"/>
      <c r="UBN182" s="138"/>
      <c r="UBO182" s="138"/>
      <c r="UBP182" s="138"/>
      <c r="UBQ182" s="138"/>
      <c r="UBR182" s="138"/>
      <c r="UBS182" s="138"/>
      <c r="UBT182" s="138"/>
      <c r="UBU182" s="138"/>
      <c r="UBV182" s="138"/>
      <c r="UBW182" s="138"/>
      <c r="UBX182" s="138"/>
      <c r="UBY182" s="138"/>
      <c r="UBZ182" s="138"/>
      <c r="UCA182" s="138"/>
      <c r="UCB182" s="138"/>
      <c r="UCC182" s="138"/>
      <c r="UCD182" s="138"/>
      <c r="UCE182" s="138"/>
      <c r="UCF182" s="138"/>
      <c r="UCG182" s="138"/>
      <c r="UCH182" s="138"/>
      <c r="UCI182" s="138"/>
      <c r="UCJ182" s="138"/>
      <c r="UCK182" s="138"/>
      <c r="UCL182" s="138"/>
      <c r="UCM182" s="138"/>
      <c r="UCN182" s="138"/>
      <c r="UCO182" s="138"/>
      <c r="UCP182" s="138"/>
      <c r="UCQ182" s="138"/>
      <c r="UCR182" s="138"/>
      <c r="UCS182" s="138"/>
      <c r="UCT182" s="138"/>
      <c r="UCU182" s="138"/>
      <c r="UCV182" s="138"/>
      <c r="UCW182" s="138"/>
      <c r="UCX182" s="138"/>
      <c r="UCY182" s="138"/>
      <c r="UCZ182" s="138"/>
      <c r="UDA182" s="138"/>
      <c r="UDB182" s="138"/>
      <c r="UDC182" s="138"/>
      <c r="UDD182" s="138"/>
      <c r="UDE182" s="138"/>
      <c r="UDF182" s="138"/>
      <c r="UDG182" s="138"/>
      <c r="UDH182" s="138"/>
      <c r="UDI182" s="138"/>
      <c r="UDJ182" s="138"/>
      <c r="UDK182" s="138"/>
      <c r="UDL182" s="138"/>
      <c r="UDM182" s="138"/>
      <c r="UDN182" s="138"/>
      <c r="UDO182" s="138"/>
      <c r="UDP182" s="138"/>
      <c r="UDQ182" s="138"/>
      <c r="UDR182" s="138"/>
      <c r="UDS182" s="138"/>
      <c r="UDT182" s="138"/>
      <c r="UDU182" s="138"/>
      <c r="UDV182" s="138"/>
      <c r="UDW182" s="138"/>
      <c r="UDX182" s="138"/>
      <c r="UDY182" s="138"/>
      <c r="UDZ182" s="138"/>
      <c r="UEA182" s="138"/>
      <c r="UEB182" s="138"/>
      <c r="UEC182" s="138"/>
      <c r="UED182" s="138"/>
      <c r="UEE182" s="138"/>
      <c r="UEF182" s="138"/>
      <c r="UEG182" s="138"/>
      <c r="UEH182" s="138"/>
      <c r="UEI182" s="138"/>
      <c r="UEJ182" s="138"/>
      <c r="UEK182" s="138"/>
      <c r="UEL182" s="138"/>
      <c r="UEM182" s="138"/>
      <c r="UEN182" s="138"/>
      <c r="UEO182" s="138"/>
      <c r="UEP182" s="138"/>
      <c r="UEQ182" s="138"/>
      <c r="UER182" s="138"/>
      <c r="UES182" s="138"/>
      <c r="UET182" s="138"/>
      <c r="UEU182" s="138"/>
      <c r="UEV182" s="138"/>
      <c r="UEW182" s="138"/>
      <c r="UEX182" s="138"/>
      <c r="UEY182" s="138"/>
      <c r="UEZ182" s="138"/>
      <c r="UFA182" s="138"/>
      <c r="UFB182" s="138"/>
      <c r="UFC182" s="138"/>
      <c r="UFD182" s="138"/>
      <c r="UFE182" s="138"/>
      <c r="UFF182" s="138"/>
      <c r="UFG182" s="138"/>
      <c r="UFH182" s="138"/>
      <c r="UFI182" s="138"/>
      <c r="UFJ182" s="138"/>
      <c r="UFK182" s="138"/>
      <c r="UFL182" s="138"/>
      <c r="UFM182" s="138"/>
      <c r="UFN182" s="138"/>
      <c r="UFO182" s="138"/>
      <c r="UFP182" s="138"/>
      <c r="UFQ182" s="138"/>
      <c r="UFR182" s="138"/>
      <c r="UFS182" s="138"/>
      <c r="UFT182" s="138"/>
      <c r="UFU182" s="138"/>
      <c r="UFV182" s="138"/>
      <c r="UFW182" s="138"/>
      <c r="UFX182" s="138"/>
      <c r="UFY182" s="138"/>
      <c r="UFZ182" s="138"/>
      <c r="UGA182" s="138"/>
      <c r="UGB182" s="138"/>
      <c r="UGC182" s="138"/>
      <c r="UGD182" s="138"/>
      <c r="UGE182" s="138"/>
      <c r="UGF182" s="138"/>
      <c r="UGG182" s="138"/>
      <c r="UGH182" s="138"/>
      <c r="UGI182" s="138"/>
      <c r="UGJ182" s="138"/>
      <c r="UGK182" s="138"/>
      <c r="UGL182" s="138"/>
      <c r="UGM182" s="138"/>
      <c r="UGN182" s="138"/>
      <c r="UGO182" s="138"/>
      <c r="UGP182" s="138"/>
      <c r="UGQ182" s="138"/>
      <c r="UGR182" s="138"/>
      <c r="UGS182" s="138"/>
      <c r="UGT182" s="138"/>
      <c r="UGU182" s="138"/>
      <c r="UGV182" s="138"/>
      <c r="UGW182" s="138"/>
      <c r="UGX182" s="138"/>
      <c r="UGY182" s="138"/>
      <c r="UGZ182" s="138"/>
      <c r="UHA182" s="138"/>
      <c r="UHB182" s="138"/>
      <c r="UHC182" s="138"/>
      <c r="UHD182" s="138"/>
      <c r="UHE182" s="138"/>
      <c r="UHF182" s="138"/>
      <c r="UHG182" s="138"/>
      <c r="UHH182" s="138"/>
      <c r="UHI182" s="138"/>
      <c r="UHJ182" s="138"/>
      <c r="UHK182" s="138"/>
      <c r="UHL182" s="138"/>
      <c r="UHM182" s="138"/>
      <c r="UHN182" s="138"/>
      <c r="UHO182" s="138"/>
      <c r="UHP182" s="138"/>
      <c r="UHQ182" s="138"/>
      <c r="UHR182" s="138"/>
      <c r="UHS182" s="138"/>
      <c r="UHT182" s="138"/>
      <c r="UHU182" s="138"/>
      <c r="UHV182" s="138"/>
      <c r="UHW182" s="138"/>
      <c r="UHX182" s="138"/>
      <c r="UHY182" s="138"/>
      <c r="UHZ182" s="138"/>
      <c r="UIA182" s="138"/>
      <c r="UIB182" s="138"/>
      <c r="UIC182" s="138"/>
      <c r="UID182" s="138"/>
      <c r="UIE182" s="138"/>
      <c r="UIF182" s="138"/>
      <c r="UIG182" s="138"/>
      <c r="UIH182" s="138"/>
      <c r="UII182" s="138"/>
      <c r="UIJ182" s="138"/>
      <c r="UIK182" s="138"/>
      <c r="UIL182" s="138"/>
      <c r="UIM182" s="138"/>
      <c r="UIN182" s="138"/>
      <c r="UIO182" s="138"/>
      <c r="UIP182" s="138"/>
      <c r="UIQ182" s="138"/>
      <c r="UIR182" s="138"/>
      <c r="UIS182" s="138"/>
      <c r="UIT182" s="138"/>
      <c r="UIU182" s="138"/>
      <c r="UIV182" s="138"/>
      <c r="UIW182" s="138"/>
      <c r="UIX182" s="138"/>
      <c r="UIY182" s="138"/>
      <c r="UIZ182" s="138"/>
      <c r="UJA182" s="138"/>
      <c r="UJB182" s="138"/>
      <c r="UJC182" s="138"/>
      <c r="UJD182" s="138"/>
      <c r="UJE182" s="138"/>
      <c r="UJF182" s="138"/>
      <c r="UJG182" s="138"/>
      <c r="UJH182" s="138"/>
      <c r="UJI182" s="138"/>
      <c r="UJJ182" s="138"/>
      <c r="UJK182" s="138"/>
      <c r="UJL182" s="138"/>
      <c r="UJM182" s="138"/>
      <c r="UJN182" s="138"/>
      <c r="UJO182" s="138"/>
      <c r="UJP182" s="138"/>
      <c r="UJQ182" s="138"/>
      <c r="UJR182" s="138"/>
      <c r="UJS182" s="138"/>
      <c r="UJT182" s="138"/>
      <c r="UJU182" s="138"/>
      <c r="UJV182" s="138"/>
      <c r="UJW182" s="138"/>
      <c r="UJX182" s="138"/>
      <c r="UJY182" s="138"/>
      <c r="UJZ182" s="138"/>
      <c r="UKA182" s="138"/>
      <c r="UKB182" s="138"/>
      <c r="UKC182" s="138"/>
      <c r="UKD182" s="138"/>
      <c r="UKE182" s="138"/>
      <c r="UKF182" s="138"/>
      <c r="UKG182" s="138"/>
      <c r="UKH182" s="138"/>
      <c r="UKI182" s="138"/>
      <c r="UKJ182" s="138"/>
      <c r="UKK182" s="138"/>
      <c r="UKL182" s="138"/>
      <c r="UKM182" s="138"/>
      <c r="UKN182" s="138"/>
      <c r="UKO182" s="138"/>
      <c r="UKP182" s="138"/>
      <c r="UKQ182" s="138"/>
      <c r="UKR182" s="138"/>
      <c r="UKS182" s="138"/>
      <c r="UKT182" s="138"/>
      <c r="UKU182" s="138"/>
      <c r="UKV182" s="138"/>
      <c r="UKW182" s="138"/>
      <c r="UKX182" s="138"/>
      <c r="UKY182" s="138"/>
      <c r="UKZ182" s="138"/>
      <c r="ULA182" s="138"/>
      <c r="ULB182" s="138"/>
      <c r="ULC182" s="138"/>
      <c r="ULD182" s="138"/>
      <c r="ULE182" s="138"/>
      <c r="ULF182" s="138"/>
      <c r="ULG182" s="138"/>
      <c r="ULH182" s="138"/>
      <c r="ULI182" s="138"/>
      <c r="ULJ182" s="138"/>
      <c r="ULK182" s="138"/>
      <c r="ULL182" s="138"/>
      <c r="ULM182" s="138"/>
      <c r="ULN182" s="138"/>
      <c r="ULO182" s="138"/>
      <c r="ULP182" s="138"/>
      <c r="ULQ182" s="138"/>
      <c r="ULR182" s="138"/>
      <c r="ULS182" s="138"/>
      <c r="ULT182" s="138"/>
      <c r="ULU182" s="138"/>
      <c r="ULV182" s="138"/>
      <c r="ULW182" s="138"/>
      <c r="ULX182" s="138"/>
      <c r="ULY182" s="138"/>
      <c r="ULZ182" s="138"/>
      <c r="UMA182" s="138"/>
      <c r="UMB182" s="138"/>
      <c r="UMC182" s="138"/>
      <c r="UMD182" s="138"/>
      <c r="UME182" s="138"/>
      <c r="UMF182" s="138"/>
      <c r="UMG182" s="138"/>
      <c r="UMH182" s="138"/>
      <c r="UMI182" s="138"/>
      <c r="UMJ182" s="138"/>
      <c r="UMK182" s="138"/>
      <c r="UML182" s="138"/>
      <c r="UMM182" s="138"/>
      <c r="UMN182" s="138"/>
      <c r="UMO182" s="138"/>
      <c r="UMP182" s="138"/>
      <c r="UMQ182" s="138"/>
      <c r="UMR182" s="138"/>
      <c r="UMS182" s="138"/>
      <c r="UMT182" s="138"/>
      <c r="UMU182" s="138"/>
      <c r="UMV182" s="138"/>
      <c r="UMW182" s="138"/>
      <c r="UMX182" s="138"/>
      <c r="UMY182" s="138"/>
      <c r="UMZ182" s="138"/>
      <c r="UNA182" s="138"/>
      <c r="UNB182" s="138"/>
      <c r="UNC182" s="138"/>
      <c r="UND182" s="138"/>
      <c r="UNE182" s="138"/>
      <c r="UNF182" s="138"/>
      <c r="UNG182" s="138"/>
      <c r="UNH182" s="138"/>
      <c r="UNI182" s="138"/>
      <c r="UNJ182" s="138"/>
      <c r="UNK182" s="138"/>
      <c r="UNL182" s="138"/>
      <c r="UNM182" s="138"/>
      <c r="UNN182" s="138"/>
      <c r="UNO182" s="138"/>
      <c r="UNP182" s="138"/>
      <c r="UNQ182" s="138"/>
      <c r="UNR182" s="138"/>
      <c r="UNS182" s="138"/>
      <c r="UNT182" s="138"/>
      <c r="UNU182" s="138"/>
      <c r="UNV182" s="138"/>
      <c r="UNW182" s="138"/>
      <c r="UNX182" s="138"/>
      <c r="UNY182" s="138"/>
      <c r="UNZ182" s="138"/>
      <c r="UOA182" s="138"/>
      <c r="UOB182" s="138"/>
      <c r="UOC182" s="138"/>
      <c r="UOD182" s="138"/>
      <c r="UOE182" s="138"/>
      <c r="UOF182" s="138"/>
      <c r="UOG182" s="138"/>
      <c r="UOH182" s="138"/>
      <c r="UOI182" s="138"/>
      <c r="UOJ182" s="138"/>
      <c r="UOK182" s="138"/>
      <c r="UOL182" s="138"/>
      <c r="UOM182" s="138"/>
      <c r="UON182" s="138"/>
      <c r="UOO182" s="138"/>
      <c r="UOP182" s="138"/>
      <c r="UOQ182" s="138"/>
      <c r="UOR182" s="138"/>
      <c r="UOS182" s="138"/>
      <c r="UOT182" s="138"/>
      <c r="UOU182" s="138"/>
      <c r="UOV182" s="138"/>
      <c r="UOW182" s="138"/>
      <c r="UOX182" s="138"/>
      <c r="UOY182" s="138"/>
      <c r="UOZ182" s="138"/>
      <c r="UPA182" s="138"/>
      <c r="UPB182" s="138"/>
      <c r="UPC182" s="138"/>
      <c r="UPD182" s="138"/>
      <c r="UPE182" s="138"/>
      <c r="UPF182" s="138"/>
      <c r="UPG182" s="138"/>
      <c r="UPH182" s="138"/>
      <c r="UPI182" s="138"/>
      <c r="UPJ182" s="138"/>
      <c r="UPK182" s="138"/>
      <c r="UPL182" s="138"/>
      <c r="UPM182" s="138"/>
      <c r="UPN182" s="138"/>
      <c r="UPO182" s="138"/>
      <c r="UPP182" s="138"/>
      <c r="UPQ182" s="138"/>
      <c r="UPR182" s="138"/>
      <c r="UPS182" s="138"/>
      <c r="UPT182" s="138"/>
      <c r="UPU182" s="138"/>
      <c r="UPV182" s="138"/>
      <c r="UPW182" s="138"/>
      <c r="UPX182" s="138"/>
      <c r="UPY182" s="138"/>
      <c r="UPZ182" s="138"/>
      <c r="UQA182" s="138"/>
      <c r="UQB182" s="138"/>
      <c r="UQC182" s="138"/>
      <c r="UQD182" s="138"/>
      <c r="UQE182" s="138"/>
      <c r="UQF182" s="138"/>
      <c r="UQG182" s="138"/>
      <c r="UQH182" s="138"/>
      <c r="UQI182" s="138"/>
      <c r="UQJ182" s="138"/>
      <c r="UQK182" s="138"/>
      <c r="UQL182" s="138"/>
      <c r="UQM182" s="138"/>
      <c r="UQN182" s="138"/>
      <c r="UQO182" s="138"/>
      <c r="UQP182" s="138"/>
      <c r="UQQ182" s="138"/>
      <c r="UQR182" s="138"/>
      <c r="UQS182" s="138"/>
      <c r="UQT182" s="138"/>
      <c r="UQU182" s="138"/>
      <c r="UQV182" s="138"/>
      <c r="UQW182" s="138"/>
      <c r="UQX182" s="138"/>
      <c r="UQY182" s="138"/>
      <c r="UQZ182" s="138"/>
      <c r="URA182" s="138"/>
      <c r="URB182" s="138"/>
      <c r="URC182" s="138"/>
      <c r="URD182" s="138"/>
      <c r="URE182" s="138"/>
      <c r="URF182" s="138"/>
      <c r="URG182" s="138"/>
      <c r="URH182" s="138"/>
      <c r="URI182" s="138"/>
      <c r="URJ182" s="138"/>
      <c r="URK182" s="138"/>
      <c r="URL182" s="138"/>
      <c r="URM182" s="138"/>
      <c r="URN182" s="138"/>
      <c r="URO182" s="138"/>
      <c r="URP182" s="138"/>
      <c r="URQ182" s="138"/>
      <c r="URR182" s="138"/>
      <c r="URS182" s="138"/>
      <c r="URT182" s="138"/>
      <c r="URU182" s="138"/>
      <c r="URV182" s="138"/>
      <c r="URW182" s="138"/>
      <c r="URX182" s="138"/>
      <c r="URY182" s="138"/>
      <c r="URZ182" s="138"/>
      <c r="USA182" s="138"/>
      <c r="USB182" s="138"/>
      <c r="USC182" s="138"/>
      <c r="USD182" s="138"/>
      <c r="USE182" s="138"/>
      <c r="USF182" s="138"/>
      <c r="USG182" s="138"/>
      <c r="USH182" s="138"/>
      <c r="USI182" s="138"/>
      <c r="USJ182" s="138"/>
      <c r="USK182" s="138"/>
      <c r="USL182" s="138"/>
      <c r="USM182" s="138"/>
      <c r="USN182" s="138"/>
      <c r="USO182" s="138"/>
      <c r="USP182" s="138"/>
      <c r="USQ182" s="138"/>
      <c r="USR182" s="138"/>
      <c r="USS182" s="138"/>
      <c r="UST182" s="138"/>
      <c r="USU182" s="138"/>
      <c r="USV182" s="138"/>
      <c r="USW182" s="138"/>
      <c r="USX182" s="138"/>
      <c r="USY182" s="138"/>
      <c r="USZ182" s="138"/>
      <c r="UTA182" s="138"/>
      <c r="UTB182" s="138"/>
      <c r="UTC182" s="138"/>
      <c r="UTD182" s="138"/>
      <c r="UTE182" s="138"/>
      <c r="UTF182" s="138"/>
      <c r="UTG182" s="138"/>
      <c r="UTH182" s="138"/>
      <c r="UTI182" s="138"/>
      <c r="UTJ182" s="138"/>
      <c r="UTK182" s="138"/>
      <c r="UTL182" s="138"/>
      <c r="UTM182" s="138"/>
      <c r="UTN182" s="138"/>
      <c r="UTO182" s="138"/>
      <c r="UTP182" s="138"/>
      <c r="UTQ182" s="138"/>
      <c r="UTR182" s="138"/>
      <c r="UTS182" s="138"/>
      <c r="UTT182" s="138"/>
      <c r="UTU182" s="138"/>
      <c r="UTV182" s="138"/>
      <c r="UTW182" s="138"/>
      <c r="UTX182" s="138"/>
      <c r="UTY182" s="138"/>
      <c r="UTZ182" s="138"/>
      <c r="UUA182" s="138"/>
      <c r="UUB182" s="138"/>
      <c r="UUC182" s="138"/>
      <c r="UUD182" s="138"/>
      <c r="UUE182" s="138"/>
      <c r="UUF182" s="138"/>
      <c r="UUG182" s="138"/>
      <c r="UUH182" s="138"/>
      <c r="UUI182" s="138"/>
      <c r="UUJ182" s="138"/>
      <c r="UUK182" s="138"/>
      <c r="UUL182" s="138"/>
      <c r="UUM182" s="138"/>
      <c r="UUN182" s="138"/>
      <c r="UUO182" s="138"/>
      <c r="UUP182" s="138"/>
      <c r="UUQ182" s="138"/>
      <c r="UUR182" s="138"/>
      <c r="UUS182" s="138"/>
      <c r="UUT182" s="138"/>
      <c r="UUU182" s="138"/>
      <c r="UUV182" s="138"/>
      <c r="UUW182" s="138"/>
      <c r="UUX182" s="138"/>
      <c r="UUY182" s="138"/>
      <c r="UUZ182" s="138"/>
      <c r="UVA182" s="138"/>
      <c r="UVB182" s="138"/>
      <c r="UVC182" s="138"/>
      <c r="UVD182" s="138"/>
      <c r="UVE182" s="138"/>
      <c r="UVF182" s="138"/>
      <c r="UVG182" s="138"/>
      <c r="UVH182" s="138"/>
      <c r="UVI182" s="138"/>
      <c r="UVJ182" s="138"/>
      <c r="UVK182" s="138"/>
      <c r="UVL182" s="138"/>
      <c r="UVM182" s="138"/>
      <c r="UVN182" s="138"/>
      <c r="UVO182" s="138"/>
      <c r="UVP182" s="138"/>
      <c r="UVQ182" s="138"/>
      <c r="UVR182" s="138"/>
      <c r="UVS182" s="138"/>
      <c r="UVT182" s="138"/>
      <c r="UVU182" s="138"/>
      <c r="UVV182" s="138"/>
      <c r="UVW182" s="138"/>
      <c r="UVX182" s="138"/>
      <c r="UVY182" s="138"/>
      <c r="UVZ182" s="138"/>
      <c r="UWA182" s="138"/>
      <c r="UWB182" s="138"/>
      <c r="UWC182" s="138"/>
      <c r="UWD182" s="138"/>
      <c r="UWE182" s="138"/>
      <c r="UWF182" s="138"/>
      <c r="UWG182" s="138"/>
      <c r="UWH182" s="138"/>
      <c r="UWI182" s="138"/>
      <c r="UWJ182" s="138"/>
      <c r="UWK182" s="138"/>
      <c r="UWL182" s="138"/>
      <c r="UWM182" s="138"/>
      <c r="UWN182" s="138"/>
      <c r="UWO182" s="138"/>
      <c r="UWP182" s="138"/>
      <c r="UWQ182" s="138"/>
      <c r="UWR182" s="138"/>
      <c r="UWS182" s="138"/>
      <c r="UWT182" s="138"/>
      <c r="UWU182" s="138"/>
      <c r="UWV182" s="138"/>
      <c r="UWW182" s="138"/>
      <c r="UWX182" s="138"/>
      <c r="UWY182" s="138"/>
      <c r="UWZ182" s="138"/>
      <c r="UXA182" s="138"/>
      <c r="UXB182" s="138"/>
      <c r="UXC182" s="138"/>
      <c r="UXD182" s="138"/>
      <c r="UXE182" s="138"/>
      <c r="UXF182" s="138"/>
      <c r="UXG182" s="138"/>
      <c r="UXH182" s="138"/>
      <c r="UXI182" s="138"/>
      <c r="UXJ182" s="138"/>
      <c r="UXK182" s="138"/>
      <c r="UXL182" s="138"/>
      <c r="UXM182" s="138"/>
      <c r="UXN182" s="138"/>
      <c r="UXO182" s="138"/>
      <c r="UXP182" s="138"/>
      <c r="UXQ182" s="138"/>
      <c r="UXR182" s="138"/>
      <c r="UXS182" s="138"/>
      <c r="UXT182" s="138"/>
      <c r="UXU182" s="138"/>
      <c r="UXV182" s="138"/>
      <c r="UXW182" s="138"/>
      <c r="UXX182" s="138"/>
      <c r="UXY182" s="138"/>
      <c r="UXZ182" s="138"/>
      <c r="UYA182" s="138"/>
      <c r="UYB182" s="138"/>
      <c r="UYC182" s="138"/>
      <c r="UYD182" s="138"/>
      <c r="UYE182" s="138"/>
      <c r="UYF182" s="138"/>
      <c r="UYG182" s="138"/>
      <c r="UYH182" s="138"/>
      <c r="UYI182" s="138"/>
      <c r="UYJ182" s="138"/>
      <c r="UYK182" s="138"/>
      <c r="UYL182" s="138"/>
      <c r="UYM182" s="138"/>
      <c r="UYN182" s="138"/>
      <c r="UYO182" s="138"/>
      <c r="UYP182" s="138"/>
      <c r="UYQ182" s="138"/>
      <c r="UYR182" s="138"/>
      <c r="UYS182" s="138"/>
      <c r="UYT182" s="138"/>
      <c r="UYU182" s="138"/>
      <c r="UYV182" s="138"/>
      <c r="UYW182" s="138"/>
      <c r="UYX182" s="138"/>
      <c r="UYY182" s="138"/>
      <c r="UYZ182" s="138"/>
      <c r="UZA182" s="138"/>
      <c r="UZB182" s="138"/>
      <c r="UZC182" s="138"/>
      <c r="UZD182" s="138"/>
      <c r="UZE182" s="138"/>
      <c r="UZF182" s="138"/>
      <c r="UZG182" s="138"/>
      <c r="UZH182" s="138"/>
      <c r="UZI182" s="138"/>
      <c r="UZJ182" s="138"/>
      <c r="UZK182" s="138"/>
      <c r="UZL182" s="138"/>
      <c r="UZM182" s="138"/>
      <c r="UZN182" s="138"/>
      <c r="UZO182" s="138"/>
      <c r="UZP182" s="138"/>
      <c r="UZQ182" s="138"/>
      <c r="UZR182" s="138"/>
      <c r="UZS182" s="138"/>
      <c r="UZT182" s="138"/>
      <c r="UZU182" s="138"/>
      <c r="UZV182" s="138"/>
      <c r="UZW182" s="138"/>
      <c r="UZX182" s="138"/>
      <c r="UZY182" s="138"/>
      <c r="UZZ182" s="138"/>
      <c r="VAA182" s="138"/>
      <c r="VAB182" s="138"/>
      <c r="VAC182" s="138"/>
      <c r="VAD182" s="138"/>
      <c r="VAE182" s="138"/>
      <c r="VAF182" s="138"/>
      <c r="VAG182" s="138"/>
      <c r="VAH182" s="138"/>
      <c r="VAI182" s="138"/>
      <c r="VAJ182" s="138"/>
      <c r="VAK182" s="138"/>
      <c r="VAL182" s="138"/>
      <c r="VAM182" s="138"/>
      <c r="VAN182" s="138"/>
      <c r="VAO182" s="138"/>
      <c r="VAP182" s="138"/>
      <c r="VAQ182" s="138"/>
      <c r="VAR182" s="138"/>
      <c r="VAS182" s="138"/>
      <c r="VAT182" s="138"/>
      <c r="VAU182" s="138"/>
      <c r="VAV182" s="138"/>
      <c r="VAW182" s="138"/>
      <c r="VAX182" s="138"/>
      <c r="VAY182" s="138"/>
      <c r="VAZ182" s="138"/>
      <c r="VBA182" s="138"/>
      <c r="VBB182" s="138"/>
      <c r="VBC182" s="138"/>
      <c r="VBD182" s="138"/>
      <c r="VBE182" s="138"/>
      <c r="VBF182" s="138"/>
      <c r="VBG182" s="138"/>
      <c r="VBH182" s="138"/>
      <c r="VBI182" s="138"/>
      <c r="VBJ182" s="138"/>
      <c r="VBK182" s="138"/>
      <c r="VBL182" s="138"/>
      <c r="VBM182" s="138"/>
      <c r="VBN182" s="138"/>
      <c r="VBO182" s="138"/>
      <c r="VBP182" s="138"/>
      <c r="VBQ182" s="138"/>
      <c r="VBR182" s="138"/>
      <c r="VBS182" s="138"/>
      <c r="VBT182" s="138"/>
      <c r="VBU182" s="138"/>
      <c r="VBV182" s="138"/>
      <c r="VBW182" s="138"/>
      <c r="VBX182" s="138"/>
      <c r="VBY182" s="138"/>
      <c r="VBZ182" s="138"/>
      <c r="VCA182" s="138"/>
      <c r="VCB182" s="138"/>
      <c r="VCC182" s="138"/>
      <c r="VCD182" s="138"/>
      <c r="VCE182" s="138"/>
      <c r="VCF182" s="138"/>
      <c r="VCG182" s="138"/>
      <c r="VCH182" s="138"/>
      <c r="VCI182" s="138"/>
      <c r="VCJ182" s="138"/>
      <c r="VCK182" s="138"/>
      <c r="VCL182" s="138"/>
      <c r="VCM182" s="138"/>
      <c r="VCN182" s="138"/>
      <c r="VCO182" s="138"/>
      <c r="VCP182" s="138"/>
      <c r="VCQ182" s="138"/>
      <c r="VCR182" s="138"/>
      <c r="VCS182" s="138"/>
      <c r="VCT182" s="138"/>
      <c r="VCU182" s="138"/>
      <c r="VCV182" s="138"/>
      <c r="VCW182" s="138"/>
      <c r="VCX182" s="138"/>
      <c r="VCY182" s="138"/>
      <c r="VCZ182" s="138"/>
      <c r="VDA182" s="138"/>
      <c r="VDB182" s="138"/>
      <c r="VDC182" s="138"/>
      <c r="VDD182" s="138"/>
      <c r="VDE182" s="138"/>
      <c r="VDF182" s="138"/>
      <c r="VDG182" s="138"/>
      <c r="VDH182" s="138"/>
      <c r="VDI182" s="138"/>
      <c r="VDJ182" s="138"/>
      <c r="VDK182" s="138"/>
      <c r="VDL182" s="138"/>
      <c r="VDM182" s="138"/>
      <c r="VDN182" s="138"/>
      <c r="VDO182" s="138"/>
      <c r="VDP182" s="138"/>
      <c r="VDQ182" s="138"/>
      <c r="VDR182" s="138"/>
      <c r="VDS182" s="138"/>
      <c r="VDT182" s="138"/>
      <c r="VDU182" s="138"/>
      <c r="VDV182" s="138"/>
      <c r="VDW182" s="138"/>
      <c r="VDX182" s="138"/>
      <c r="VDY182" s="138"/>
      <c r="VDZ182" s="138"/>
      <c r="VEA182" s="138"/>
      <c r="VEB182" s="138"/>
      <c r="VEC182" s="138"/>
      <c r="VED182" s="138"/>
      <c r="VEE182" s="138"/>
      <c r="VEF182" s="138"/>
      <c r="VEG182" s="138"/>
      <c r="VEH182" s="138"/>
      <c r="VEI182" s="138"/>
      <c r="VEJ182" s="138"/>
      <c r="VEK182" s="138"/>
      <c r="VEL182" s="138"/>
      <c r="VEM182" s="138"/>
      <c r="VEN182" s="138"/>
      <c r="VEO182" s="138"/>
      <c r="VEP182" s="138"/>
      <c r="VEQ182" s="138"/>
      <c r="VER182" s="138"/>
      <c r="VES182" s="138"/>
      <c r="VET182" s="138"/>
      <c r="VEU182" s="138"/>
      <c r="VEV182" s="138"/>
      <c r="VEW182" s="138"/>
      <c r="VEX182" s="138"/>
      <c r="VEY182" s="138"/>
      <c r="VEZ182" s="138"/>
      <c r="VFA182" s="138"/>
      <c r="VFB182" s="138"/>
      <c r="VFC182" s="138"/>
      <c r="VFD182" s="138"/>
      <c r="VFE182" s="138"/>
      <c r="VFF182" s="138"/>
      <c r="VFG182" s="138"/>
      <c r="VFH182" s="138"/>
      <c r="VFI182" s="138"/>
      <c r="VFJ182" s="138"/>
      <c r="VFK182" s="138"/>
      <c r="VFL182" s="138"/>
      <c r="VFM182" s="138"/>
      <c r="VFN182" s="138"/>
      <c r="VFO182" s="138"/>
      <c r="VFP182" s="138"/>
      <c r="VFQ182" s="138"/>
      <c r="VFR182" s="138"/>
      <c r="VFS182" s="138"/>
      <c r="VFT182" s="138"/>
      <c r="VFU182" s="138"/>
      <c r="VFV182" s="138"/>
      <c r="VFW182" s="138"/>
      <c r="VFX182" s="138"/>
      <c r="VFY182" s="138"/>
      <c r="VFZ182" s="138"/>
      <c r="VGA182" s="138"/>
      <c r="VGB182" s="138"/>
      <c r="VGC182" s="138"/>
      <c r="VGD182" s="138"/>
      <c r="VGE182" s="138"/>
      <c r="VGF182" s="138"/>
      <c r="VGG182" s="138"/>
      <c r="VGH182" s="138"/>
      <c r="VGI182" s="138"/>
      <c r="VGJ182" s="138"/>
      <c r="VGK182" s="138"/>
      <c r="VGL182" s="138"/>
      <c r="VGM182" s="138"/>
      <c r="VGN182" s="138"/>
      <c r="VGO182" s="138"/>
      <c r="VGP182" s="138"/>
      <c r="VGQ182" s="138"/>
      <c r="VGR182" s="138"/>
      <c r="VGS182" s="138"/>
      <c r="VGT182" s="138"/>
      <c r="VGU182" s="138"/>
      <c r="VGV182" s="138"/>
      <c r="VGW182" s="138"/>
      <c r="VGX182" s="138"/>
      <c r="VGY182" s="138"/>
      <c r="VGZ182" s="138"/>
      <c r="VHA182" s="138"/>
      <c r="VHB182" s="138"/>
      <c r="VHC182" s="138"/>
      <c r="VHD182" s="138"/>
      <c r="VHE182" s="138"/>
      <c r="VHF182" s="138"/>
      <c r="VHG182" s="138"/>
      <c r="VHH182" s="138"/>
      <c r="VHI182" s="138"/>
      <c r="VHJ182" s="138"/>
      <c r="VHK182" s="138"/>
      <c r="VHL182" s="138"/>
      <c r="VHM182" s="138"/>
      <c r="VHN182" s="138"/>
      <c r="VHO182" s="138"/>
      <c r="VHP182" s="138"/>
      <c r="VHQ182" s="138"/>
      <c r="VHR182" s="138"/>
      <c r="VHS182" s="138"/>
      <c r="VHT182" s="138"/>
      <c r="VHU182" s="138"/>
      <c r="VHV182" s="138"/>
      <c r="VHW182" s="138"/>
      <c r="VHX182" s="138"/>
      <c r="VHY182" s="138"/>
      <c r="VHZ182" s="138"/>
      <c r="VIA182" s="138"/>
      <c r="VIB182" s="138"/>
      <c r="VIC182" s="138"/>
      <c r="VID182" s="138"/>
      <c r="VIE182" s="138"/>
      <c r="VIF182" s="138"/>
      <c r="VIG182" s="138"/>
      <c r="VIH182" s="138"/>
      <c r="VII182" s="138"/>
      <c r="VIJ182" s="138"/>
      <c r="VIK182" s="138"/>
      <c r="VIL182" s="138"/>
      <c r="VIM182" s="138"/>
      <c r="VIN182" s="138"/>
      <c r="VIO182" s="138"/>
      <c r="VIP182" s="138"/>
      <c r="VIQ182" s="138"/>
      <c r="VIR182" s="138"/>
      <c r="VIS182" s="138"/>
      <c r="VIT182" s="138"/>
      <c r="VIU182" s="138"/>
      <c r="VIV182" s="138"/>
      <c r="VIW182" s="138"/>
      <c r="VIX182" s="138"/>
      <c r="VIY182" s="138"/>
      <c r="VIZ182" s="138"/>
      <c r="VJA182" s="138"/>
      <c r="VJB182" s="138"/>
      <c r="VJC182" s="138"/>
      <c r="VJD182" s="138"/>
      <c r="VJE182" s="138"/>
      <c r="VJF182" s="138"/>
      <c r="VJG182" s="138"/>
      <c r="VJH182" s="138"/>
      <c r="VJI182" s="138"/>
      <c r="VJJ182" s="138"/>
      <c r="VJK182" s="138"/>
      <c r="VJL182" s="138"/>
      <c r="VJM182" s="138"/>
      <c r="VJN182" s="138"/>
      <c r="VJO182" s="138"/>
      <c r="VJP182" s="138"/>
      <c r="VJQ182" s="138"/>
      <c r="VJR182" s="138"/>
      <c r="VJS182" s="138"/>
      <c r="VJT182" s="138"/>
      <c r="VJU182" s="138"/>
      <c r="VJV182" s="138"/>
      <c r="VJW182" s="138"/>
      <c r="VJX182" s="138"/>
      <c r="VJY182" s="138"/>
      <c r="VJZ182" s="138"/>
      <c r="VKA182" s="138"/>
      <c r="VKB182" s="138"/>
      <c r="VKC182" s="138"/>
      <c r="VKD182" s="138"/>
      <c r="VKE182" s="138"/>
      <c r="VKF182" s="138"/>
      <c r="VKG182" s="138"/>
      <c r="VKH182" s="138"/>
      <c r="VKI182" s="138"/>
      <c r="VKJ182" s="138"/>
      <c r="VKK182" s="138"/>
      <c r="VKL182" s="138"/>
      <c r="VKM182" s="138"/>
      <c r="VKN182" s="138"/>
      <c r="VKO182" s="138"/>
      <c r="VKP182" s="138"/>
      <c r="VKQ182" s="138"/>
      <c r="VKR182" s="138"/>
      <c r="VKS182" s="138"/>
      <c r="VKT182" s="138"/>
      <c r="VKU182" s="138"/>
      <c r="VKV182" s="138"/>
      <c r="VKW182" s="138"/>
      <c r="VKX182" s="138"/>
      <c r="VKY182" s="138"/>
      <c r="VKZ182" s="138"/>
      <c r="VLA182" s="138"/>
      <c r="VLB182" s="138"/>
      <c r="VLC182" s="138"/>
      <c r="VLD182" s="138"/>
      <c r="VLE182" s="138"/>
      <c r="VLF182" s="138"/>
      <c r="VLG182" s="138"/>
      <c r="VLH182" s="138"/>
      <c r="VLI182" s="138"/>
      <c r="VLJ182" s="138"/>
      <c r="VLK182" s="138"/>
      <c r="VLL182" s="138"/>
      <c r="VLM182" s="138"/>
      <c r="VLN182" s="138"/>
      <c r="VLO182" s="138"/>
      <c r="VLP182" s="138"/>
      <c r="VLQ182" s="138"/>
      <c r="VLR182" s="138"/>
      <c r="VLS182" s="138"/>
      <c r="VLT182" s="138"/>
      <c r="VLU182" s="138"/>
      <c r="VLV182" s="138"/>
      <c r="VLW182" s="138"/>
      <c r="VLX182" s="138"/>
      <c r="VLY182" s="138"/>
      <c r="VLZ182" s="138"/>
      <c r="VMA182" s="138"/>
      <c r="VMB182" s="138"/>
      <c r="VMC182" s="138"/>
      <c r="VMD182" s="138"/>
      <c r="VME182" s="138"/>
      <c r="VMF182" s="138"/>
      <c r="VMG182" s="138"/>
      <c r="VMH182" s="138"/>
      <c r="VMI182" s="138"/>
      <c r="VMJ182" s="138"/>
      <c r="VMK182" s="138"/>
      <c r="VML182" s="138"/>
      <c r="VMM182" s="138"/>
      <c r="VMN182" s="138"/>
      <c r="VMO182" s="138"/>
      <c r="VMP182" s="138"/>
      <c r="VMQ182" s="138"/>
      <c r="VMR182" s="138"/>
      <c r="VMS182" s="138"/>
      <c r="VMT182" s="138"/>
      <c r="VMU182" s="138"/>
      <c r="VMV182" s="138"/>
      <c r="VMW182" s="138"/>
      <c r="VMX182" s="138"/>
      <c r="VMY182" s="138"/>
      <c r="VMZ182" s="138"/>
      <c r="VNA182" s="138"/>
      <c r="VNB182" s="138"/>
      <c r="VNC182" s="138"/>
      <c r="VND182" s="138"/>
      <c r="VNE182" s="138"/>
      <c r="VNF182" s="138"/>
      <c r="VNG182" s="138"/>
      <c r="VNH182" s="138"/>
      <c r="VNI182" s="138"/>
      <c r="VNJ182" s="138"/>
      <c r="VNK182" s="138"/>
      <c r="VNL182" s="138"/>
      <c r="VNM182" s="138"/>
      <c r="VNN182" s="138"/>
      <c r="VNO182" s="138"/>
      <c r="VNP182" s="138"/>
      <c r="VNQ182" s="138"/>
      <c r="VNR182" s="138"/>
      <c r="VNS182" s="138"/>
      <c r="VNT182" s="138"/>
      <c r="VNU182" s="138"/>
      <c r="VNV182" s="138"/>
      <c r="VNW182" s="138"/>
      <c r="VNX182" s="138"/>
      <c r="VNY182" s="138"/>
      <c r="VNZ182" s="138"/>
      <c r="VOA182" s="138"/>
      <c r="VOB182" s="138"/>
      <c r="VOC182" s="138"/>
      <c r="VOD182" s="138"/>
      <c r="VOE182" s="138"/>
      <c r="VOF182" s="138"/>
      <c r="VOG182" s="138"/>
      <c r="VOH182" s="138"/>
      <c r="VOI182" s="138"/>
      <c r="VOJ182" s="138"/>
      <c r="VOK182" s="138"/>
      <c r="VOL182" s="138"/>
      <c r="VOM182" s="138"/>
      <c r="VON182" s="138"/>
      <c r="VOO182" s="138"/>
      <c r="VOP182" s="138"/>
      <c r="VOQ182" s="138"/>
      <c r="VOR182" s="138"/>
      <c r="VOS182" s="138"/>
      <c r="VOT182" s="138"/>
      <c r="VOU182" s="138"/>
      <c r="VOV182" s="138"/>
      <c r="VOW182" s="138"/>
      <c r="VOX182" s="138"/>
      <c r="VOY182" s="138"/>
      <c r="VOZ182" s="138"/>
      <c r="VPA182" s="138"/>
      <c r="VPB182" s="138"/>
      <c r="VPC182" s="138"/>
      <c r="VPD182" s="138"/>
      <c r="VPE182" s="138"/>
      <c r="VPF182" s="138"/>
      <c r="VPG182" s="138"/>
      <c r="VPH182" s="138"/>
      <c r="VPI182" s="138"/>
      <c r="VPJ182" s="138"/>
      <c r="VPK182" s="138"/>
      <c r="VPL182" s="138"/>
      <c r="VPM182" s="138"/>
      <c r="VPN182" s="138"/>
      <c r="VPO182" s="138"/>
      <c r="VPP182" s="138"/>
      <c r="VPQ182" s="138"/>
      <c r="VPR182" s="138"/>
      <c r="VPS182" s="138"/>
      <c r="VPT182" s="138"/>
      <c r="VPU182" s="138"/>
      <c r="VPV182" s="138"/>
      <c r="VPW182" s="138"/>
      <c r="VPX182" s="138"/>
      <c r="VPY182" s="138"/>
      <c r="VPZ182" s="138"/>
      <c r="VQA182" s="138"/>
      <c r="VQB182" s="138"/>
      <c r="VQC182" s="138"/>
      <c r="VQD182" s="138"/>
      <c r="VQE182" s="138"/>
      <c r="VQF182" s="138"/>
      <c r="VQG182" s="138"/>
      <c r="VQH182" s="138"/>
      <c r="VQI182" s="138"/>
      <c r="VQJ182" s="138"/>
      <c r="VQK182" s="138"/>
      <c r="VQL182" s="138"/>
      <c r="VQM182" s="138"/>
      <c r="VQN182" s="138"/>
      <c r="VQO182" s="138"/>
      <c r="VQP182" s="138"/>
      <c r="VQQ182" s="138"/>
      <c r="VQR182" s="138"/>
      <c r="VQS182" s="138"/>
      <c r="VQT182" s="138"/>
      <c r="VQU182" s="138"/>
      <c r="VQV182" s="138"/>
      <c r="VQW182" s="138"/>
      <c r="VQX182" s="138"/>
      <c r="VQY182" s="138"/>
      <c r="VQZ182" s="138"/>
      <c r="VRA182" s="138"/>
      <c r="VRB182" s="138"/>
      <c r="VRC182" s="138"/>
      <c r="VRD182" s="138"/>
      <c r="VRE182" s="138"/>
      <c r="VRF182" s="138"/>
      <c r="VRG182" s="138"/>
      <c r="VRH182" s="138"/>
      <c r="VRI182" s="138"/>
      <c r="VRJ182" s="138"/>
      <c r="VRK182" s="138"/>
      <c r="VRL182" s="138"/>
      <c r="VRM182" s="138"/>
      <c r="VRN182" s="138"/>
      <c r="VRO182" s="138"/>
      <c r="VRP182" s="138"/>
      <c r="VRQ182" s="138"/>
      <c r="VRR182" s="138"/>
      <c r="VRS182" s="138"/>
      <c r="VRT182" s="138"/>
      <c r="VRU182" s="138"/>
      <c r="VRV182" s="138"/>
      <c r="VRW182" s="138"/>
      <c r="VRX182" s="138"/>
      <c r="VRY182" s="138"/>
      <c r="VRZ182" s="138"/>
      <c r="VSA182" s="138"/>
      <c r="VSB182" s="138"/>
      <c r="VSC182" s="138"/>
      <c r="VSD182" s="138"/>
      <c r="VSE182" s="138"/>
      <c r="VSF182" s="138"/>
      <c r="VSG182" s="138"/>
      <c r="VSH182" s="138"/>
      <c r="VSI182" s="138"/>
      <c r="VSJ182" s="138"/>
      <c r="VSK182" s="138"/>
      <c r="VSL182" s="138"/>
      <c r="VSM182" s="138"/>
      <c r="VSN182" s="138"/>
      <c r="VSO182" s="138"/>
      <c r="VSP182" s="138"/>
      <c r="VSQ182" s="138"/>
      <c r="VSR182" s="138"/>
      <c r="VSS182" s="138"/>
      <c r="VST182" s="138"/>
      <c r="VSU182" s="138"/>
      <c r="VSV182" s="138"/>
      <c r="VSW182" s="138"/>
      <c r="VSX182" s="138"/>
      <c r="VSY182" s="138"/>
      <c r="VSZ182" s="138"/>
      <c r="VTA182" s="138"/>
      <c r="VTB182" s="138"/>
      <c r="VTC182" s="138"/>
      <c r="VTD182" s="138"/>
      <c r="VTE182" s="138"/>
      <c r="VTF182" s="138"/>
      <c r="VTG182" s="138"/>
      <c r="VTH182" s="138"/>
      <c r="VTI182" s="138"/>
      <c r="VTJ182" s="138"/>
      <c r="VTK182" s="138"/>
      <c r="VTL182" s="138"/>
      <c r="VTM182" s="138"/>
      <c r="VTN182" s="138"/>
      <c r="VTO182" s="138"/>
      <c r="VTP182" s="138"/>
      <c r="VTQ182" s="138"/>
      <c r="VTR182" s="138"/>
      <c r="VTS182" s="138"/>
      <c r="VTT182" s="138"/>
      <c r="VTU182" s="138"/>
      <c r="VTV182" s="138"/>
      <c r="VTW182" s="138"/>
      <c r="VTX182" s="138"/>
      <c r="VTY182" s="138"/>
      <c r="VTZ182" s="138"/>
      <c r="VUA182" s="138"/>
      <c r="VUB182" s="138"/>
      <c r="VUC182" s="138"/>
      <c r="VUD182" s="138"/>
      <c r="VUE182" s="138"/>
      <c r="VUF182" s="138"/>
      <c r="VUG182" s="138"/>
      <c r="VUH182" s="138"/>
      <c r="VUI182" s="138"/>
      <c r="VUJ182" s="138"/>
      <c r="VUK182" s="138"/>
      <c r="VUL182" s="138"/>
      <c r="VUM182" s="138"/>
      <c r="VUN182" s="138"/>
      <c r="VUO182" s="138"/>
      <c r="VUP182" s="138"/>
      <c r="VUQ182" s="138"/>
      <c r="VUR182" s="138"/>
      <c r="VUS182" s="138"/>
      <c r="VUT182" s="138"/>
      <c r="VUU182" s="138"/>
      <c r="VUV182" s="138"/>
      <c r="VUW182" s="138"/>
      <c r="VUX182" s="138"/>
      <c r="VUY182" s="138"/>
      <c r="VUZ182" s="138"/>
      <c r="VVA182" s="138"/>
      <c r="VVB182" s="138"/>
      <c r="VVC182" s="138"/>
      <c r="VVD182" s="138"/>
      <c r="VVE182" s="138"/>
      <c r="VVF182" s="138"/>
      <c r="VVG182" s="138"/>
      <c r="VVH182" s="138"/>
      <c r="VVI182" s="138"/>
      <c r="VVJ182" s="138"/>
      <c r="VVK182" s="138"/>
      <c r="VVL182" s="138"/>
      <c r="VVM182" s="138"/>
      <c r="VVN182" s="138"/>
      <c r="VVO182" s="138"/>
      <c r="VVP182" s="138"/>
      <c r="VVQ182" s="138"/>
      <c r="VVR182" s="138"/>
      <c r="VVS182" s="138"/>
      <c r="VVT182" s="138"/>
      <c r="VVU182" s="138"/>
      <c r="VVV182" s="138"/>
      <c r="VVW182" s="138"/>
      <c r="VVX182" s="138"/>
      <c r="VVY182" s="138"/>
      <c r="VVZ182" s="138"/>
      <c r="VWA182" s="138"/>
      <c r="VWB182" s="138"/>
      <c r="VWC182" s="138"/>
      <c r="VWD182" s="138"/>
      <c r="VWE182" s="138"/>
      <c r="VWF182" s="138"/>
      <c r="VWG182" s="138"/>
      <c r="VWH182" s="138"/>
      <c r="VWI182" s="138"/>
      <c r="VWJ182" s="138"/>
      <c r="VWK182" s="138"/>
      <c r="VWL182" s="138"/>
      <c r="VWM182" s="138"/>
      <c r="VWN182" s="138"/>
      <c r="VWO182" s="138"/>
      <c r="VWP182" s="138"/>
      <c r="VWQ182" s="138"/>
      <c r="VWR182" s="138"/>
      <c r="VWS182" s="138"/>
      <c r="VWT182" s="138"/>
      <c r="VWU182" s="138"/>
      <c r="VWV182" s="138"/>
      <c r="VWW182" s="138"/>
      <c r="VWX182" s="138"/>
      <c r="VWY182" s="138"/>
      <c r="VWZ182" s="138"/>
      <c r="VXA182" s="138"/>
      <c r="VXB182" s="138"/>
      <c r="VXC182" s="138"/>
      <c r="VXD182" s="138"/>
      <c r="VXE182" s="138"/>
      <c r="VXF182" s="138"/>
      <c r="VXG182" s="138"/>
      <c r="VXH182" s="138"/>
      <c r="VXI182" s="138"/>
      <c r="VXJ182" s="138"/>
      <c r="VXK182" s="138"/>
      <c r="VXL182" s="138"/>
      <c r="VXM182" s="138"/>
      <c r="VXN182" s="138"/>
      <c r="VXO182" s="138"/>
      <c r="VXP182" s="138"/>
      <c r="VXQ182" s="138"/>
      <c r="VXR182" s="138"/>
      <c r="VXS182" s="138"/>
      <c r="VXT182" s="138"/>
      <c r="VXU182" s="138"/>
      <c r="VXV182" s="138"/>
      <c r="VXW182" s="138"/>
      <c r="VXX182" s="138"/>
      <c r="VXY182" s="138"/>
      <c r="VXZ182" s="138"/>
      <c r="VYA182" s="138"/>
      <c r="VYB182" s="138"/>
      <c r="VYC182" s="138"/>
      <c r="VYD182" s="138"/>
      <c r="VYE182" s="138"/>
      <c r="VYF182" s="138"/>
      <c r="VYG182" s="138"/>
      <c r="VYH182" s="138"/>
      <c r="VYI182" s="138"/>
      <c r="VYJ182" s="138"/>
      <c r="VYK182" s="138"/>
      <c r="VYL182" s="138"/>
      <c r="VYM182" s="138"/>
      <c r="VYN182" s="138"/>
      <c r="VYO182" s="138"/>
      <c r="VYP182" s="138"/>
      <c r="VYQ182" s="138"/>
      <c r="VYR182" s="138"/>
      <c r="VYS182" s="138"/>
      <c r="VYT182" s="138"/>
      <c r="VYU182" s="138"/>
      <c r="VYV182" s="138"/>
      <c r="VYW182" s="138"/>
      <c r="VYX182" s="138"/>
      <c r="VYY182" s="138"/>
      <c r="VYZ182" s="138"/>
      <c r="VZA182" s="138"/>
      <c r="VZB182" s="138"/>
      <c r="VZC182" s="138"/>
      <c r="VZD182" s="138"/>
      <c r="VZE182" s="138"/>
      <c r="VZF182" s="138"/>
      <c r="VZG182" s="138"/>
      <c r="VZH182" s="138"/>
      <c r="VZI182" s="138"/>
      <c r="VZJ182" s="138"/>
      <c r="VZK182" s="138"/>
      <c r="VZL182" s="138"/>
      <c r="VZM182" s="138"/>
      <c r="VZN182" s="138"/>
      <c r="VZO182" s="138"/>
      <c r="VZP182" s="138"/>
      <c r="VZQ182" s="138"/>
      <c r="VZR182" s="138"/>
      <c r="VZS182" s="138"/>
      <c r="VZT182" s="138"/>
      <c r="VZU182" s="138"/>
      <c r="VZV182" s="138"/>
      <c r="VZW182" s="138"/>
      <c r="VZX182" s="138"/>
      <c r="VZY182" s="138"/>
      <c r="VZZ182" s="138"/>
      <c r="WAA182" s="138"/>
      <c r="WAB182" s="138"/>
      <c r="WAC182" s="138"/>
      <c r="WAD182" s="138"/>
      <c r="WAE182" s="138"/>
      <c r="WAF182" s="138"/>
      <c r="WAG182" s="138"/>
      <c r="WAH182" s="138"/>
      <c r="WAI182" s="138"/>
      <c r="WAJ182" s="138"/>
      <c r="WAK182" s="138"/>
      <c r="WAL182" s="138"/>
      <c r="WAM182" s="138"/>
      <c r="WAN182" s="138"/>
      <c r="WAO182" s="138"/>
      <c r="WAP182" s="138"/>
      <c r="WAQ182" s="138"/>
      <c r="WAR182" s="138"/>
      <c r="WAS182" s="138"/>
      <c r="WAT182" s="138"/>
      <c r="WAU182" s="138"/>
      <c r="WAV182" s="138"/>
      <c r="WAW182" s="138"/>
      <c r="WAX182" s="138"/>
      <c r="WAY182" s="138"/>
      <c r="WAZ182" s="138"/>
      <c r="WBA182" s="138"/>
      <c r="WBB182" s="138"/>
      <c r="WBC182" s="138"/>
      <c r="WBD182" s="138"/>
      <c r="WBE182" s="138"/>
      <c r="WBF182" s="138"/>
      <c r="WBG182" s="138"/>
      <c r="WBH182" s="138"/>
      <c r="WBI182" s="138"/>
      <c r="WBJ182" s="138"/>
      <c r="WBK182" s="138"/>
      <c r="WBL182" s="138"/>
      <c r="WBM182" s="138"/>
      <c r="WBN182" s="138"/>
      <c r="WBO182" s="138"/>
      <c r="WBP182" s="138"/>
      <c r="WBQ182" s="138"/>
      <c r="WBR182" s="138"/>
      <c r="WBS182" s="138"/>
      <c r="WBT182" s="138"/>
      <c r="WBU182" s="138"/>
      <c r="WBV182" s="138"/>
      <c r="WBW182" s="138"/>
      <c r="WBX182" s="138"/>
      <c r="WBY182" s="138"/>
      <c r="WBZ182" s="138"/>
      <c r="WCA182" s="138"/>
      <c r="WCB182" s="138"/>
      <c r="WCC182" s="138"/>
      <c r="WCD182" s="138"/>
      <c r="WCE182" s="138"/>
      <c r="WCF182" s="138"/>
      <c r="WCG182" s="138"/>
      <c r="WCH182" s="138"/>
      <c r="WCI182" s="138"/>
      <c r="WCJ182" s="138"/>
      <c r="WCK182" s="138"/>
      <c r="WCL182" s="138"/>
      <c r="WCM182" s="138"/>
      <c r="WCN182" s="138"/>
      <c r="WCO182" s="138"/>
      <c r="WCP182" s="138"/>
      <c r="WCQ182" s="138"/>
      <c r="WCR182" s="138"/>
      <c r="WCS182" s="138"/>
      <c r="WCT182" s="138"/>
      <c r="WCU182" s="138"/>
      <c r="WCV182" s="138"/>
      <c r="WCW182" s="138"/>
      <c r="WCX182" s="138"/>
      <c r="WCY182" s="138"/>
      <c r="WCZ182" s="138"/>
      <c r="WDA182" s="138"/>
      <c r="WDB182" s="138"/>
      <c r="WDC182" s="138"/>
      <c r="WDD182" s="138"/>
      <c r="WDE182" s="138"/>
      <c r="WDF182" s="138"/>
      <c r="WDG182" s="138"/>
      <c r="WDH182" s="138"/>
      <c r="WDI182" s="138"/>
      <c r="WDJ182" s="138"/>
      <c r="WDK182" s="138"/>
      <c r="WDL182" s="138"/>
      <c r="WDM182" s="138"/>
      <c r="WDN182" s="138"/>
      <c r="WDO182" s="138"/>
      <c r="WDP182" s="138"/>
      <c r="WDQ182" s="138"/>
      <c r="WDR182" s="138"/>
      <c r="WDS182" s="138"/>
      <c r="WDT182" s="138"/>
      <c r="WDU182" s="138"/>
      <c r="WDV182" s="138"/>
      <c r="WDW182" s="138"/>
      <c r="WDX182" s="138"/>
      <c r="WDY182" s="138"/>
      <c r="WDZ182" s="138"/>
      <c r="WEA182" s="138"/>
      <c r="WEB182" s="138"/>
      <c r="WEC182" s="138"/>
      <c r="WED182" s="138"/>
      <c r="WEE182" s="138"/>
      <c r="WEF182" s="138"/>
      <c r="WEG182" s="138"/>
      <c r="WEH182" s="138"/>
      <c r="WEI182" s="138"/>
      <c r="WEJ182" s="138"/>
      <c r="WEK182" s="138"/>
      <c r="WEL182" s="138"/>
      <c r="WEM182" s="138"/>
      <c r="WEN182" s="138"/>
      <c r="WEO182" s="138"/>
      <c r="WEP182" s="138"/>
      <c r="WEQ182" s="138"/>
      <c r="WER182" s="138"/>
      <c r="WES182" s="138"/>
      <c r="WET182" s="138"/>
      <c r="WEU182" s="138"/>
      <c r="WEV182" s="138"/>
      <c r="WEW182" s="138"/>
      <c r="WEX182" s="138"/>
      <c r="WEY182" s="138"/>
      <c r="WEZ182" s="138"/>
      <c r="WFA182" s="138"/>
      <c r="WFB182" s="138"/>
      <c r="WFC182" s="138"/>
      <c r="WFD182" s="138"/>
      <c r="WFE182" s="138"/>
      <c r="WFF182" s="138"/>
      <c r="WFG182" s="138"/>
      <c r="WFH182" s="138"/>
      <c r="WFI182" s="138"/>
      <c r="WFJ182" s="138"/>
      <c r="WFK182" s="138"/>
      <c r="WFL182" s="138"/>
      <c r="WFM182" s="138"/>
      <c r="WFN182" s="138"/>
      <c r="WFO182" s="138"/>
      <c r="WFP182" s="138"/>
      <c r="WFQ182" s="138"/>
      <c r="WFR182" s="138"/>
      <c r="WFS182" s="138"/>
      <c r="WFT182" s="138"/>
      <c r="WFU182" s="138"/>
      <c r="WFV182" s="138"/>
      <c r="WFW182" s="138"/>
      <c r="WFX182" s="138"/>
      <c r="WFY182" s="138"/>
      <c r="WFZ182" s="138"/>
      <c r="WGA182" s="138"/>
      <c r="WGB182" s="138"/>
      <c r="WGC182" s="138"/>
      <c r="WGD182" s="138"/>
      <c r="WGE182" s="138"/>
      <c r="WGF182" s="138"/>
      <c r="WGG182" s="138"/>
      <c r="WGH182" s="138"/>
      <c r="WGI182" s="138"/>
      <c r="WGJ182" s="138"/>
      <c r="WGK182" s="138"/>
      <c r="WGL182" s="138"/>
      <c r="WGM182" s="138"/>
      <c r="WGN182" s="138"/>
      <c r="WGO182" s="138"/>
      <c r="WGP182" s="138"/>
      <c r="WGQ182" s="138"/>
      <c r="WGR182" s="138"/>
      <c r="WGS182" s="138"/>
      <c r="WGT182" s="138"/>
      <c r="WGU182" s="138"/>
      <c r="WGV182" s="138"/>
      <c r="WGW182" s="138"/>
      <c r="WGX182" s="138"/>
      <c r="WGY182" s="138"/>
      <c r="WGZ182" s="138"/>
      <c r="WHA182" s="138"/>
      <c r="WHB182" s="138"/>
      <c r="WHC182" s="138"/>
      <c r="WHD182" s="138"/>
      <c r="WHE182" s="138"/>
      <c r="WHF182" s="138"/>
      <c r="WHG182" s="138"/>
      <c r="WHH182" s="138"/>
      <c r="WHI182" s="138"/>
      <c r="WHJ182" s="138"/>
      <c r="WHK182" s="138"/>
      <c r="WHL182" s="138"/>
      <c r="WHM182" s="138"/>
      <c r="WHN182" s="138"/>
      <c r="WHO182" s="138"/>
      <c r="WHP182" s="138"/>
      <c r="WHQ182" s="138"/>
      <c r="WHR182" s="138"/>
      <c r="WHS182" s="138"/>
      <c r="WHT182" s="138"/>
      <c r="WHU182" s="138"/>
      <c r="WHV182" s="138"/>
      <c r="WHW182" s="138"/>
      <c r="WHX182" s="138"/>
      <c r="WHY182" s="138"/>
      <c r="WHZ182" s="138"/>
      <c r="WIA182" s="138"/>
      <c r="WIB182" s="138"/>
      <c r="WIC182" s="138"/>
      <c r="WID182" s="138"/>
      <c r="WIE182" s="138"/>
      <c r="WIF182" s="138"/>
      <c r="WIG182" s="138"/>
      <c r="WIH182" s="138"/>
      <c r="WII182" s="138"/>
      <c r="WIJ182" s="138"/>
      <c r="WIK182" s="138"/>
      <c r="WIL182" s="138"/>
      <c r="WIM182" s="138"/>
      <c r="WIN182" s="138"/>
      <c r="WIO182" s="138"/>
      <c r="WIP182" s="138"/>
      <c r="WIQ182" s="138"/>
      <c r="WIR182" s="138"/>
      <c r="WIS182" s="138"/>
      <c r="WIT182" s="138"/>
      <c r="WIU182" s="138"/>
      <c r="WIV182" s="138"/>
      <c r="WIW182" s="138"/>
      <c r="WIX182" s="138"/>
      <c r="WIY182" s="138"/>
      <c r="WIZ182" s="138"/>
      <c r="WJA182" s="138"/>
      <c r="WJB182" s="138"/>
      <c r="WJC182" s="138"/>
      <c r="WJD182" s="138"/>
      <c r="WJE182" s="138"/>
      <c r="WJF182" s="138"/>
      <c r="WJG182" s="138"/>
      <c r="WJH182" s="138"/>
      <c r="WJI182" s="138"/>
      <c r="WJJ182" s="138"/>
      <c r="WJK182" s="138"/>
      <c r="WJL182" s="138"/>
      <c r="WJM182" s="138"/>
      <c r="WJN182" s="138"/>
      <c r="WJO182" s="138"/>
      <c r="WJP182" s="138"/>
      <c r="WJQ182" s="138"/>
      <c r="WJR182" s="138"/>
      <c r="WJS182" s="138"/>
      <c r="WJT182" s="138"/>
      <c r="WJU182" s="138"/>
      <c r="WJV182" s="138"/>
      <c r="WJW182" s="138"/>
      <c r="WJX182" s="138"/>
      <c r="WJY182" s="138"/>
      <c r="WJZ182" s="138"/>
      <c r="WKA182" s="138"/>
      <c r="WKB182" s="138"/>
      <c r="WKC182" s="138"/>
      <c r="WKD182" s="138"/>
      <c r="WKE182" s="138"/>
      <c r="WKF182" s="138"/>
      <c r="WKG182" s="138"/>
      <c r="WKH182" s="138"/>
      <c r="WKI182" s="138"/>
      <c r="WKJ182" s="138"/>
      <c r="WKK182" s="138"/>
      <c r="WKL182" s="138"/>
      <c r="WKM182" s="138"/>
      <c r="WKN182" s="138"/>
      <c r="WKO182" s="138"/>
      <c r="WKP182" s="138"/>
      <c r="WKQ182" s="138"/>
      <c r="WKR182" s="138"/>
      <c r="WKS182" s="138"/>
      <c r="WKT182" s="138"/>
      <c r="WKU182" s="138"/>
      <c r="WKV182" s="138"/>
      <c r="WKW182" s="138"/>
      <c r="WKX182" s="138"/>
      <c r="WKY182" s="138"/>
      <c r="WKZ182" s="138"/>
      <c r="WLA182" s="138"/>
      <c r="WLB182" s="138"/>
      <c r="WLC182" s="138"/>
      <c r="WLD182" s="138"/>
      <c r="WLE182" s="138"/>
      <c r="WLF182" s="138"/>
      <c r="WLG182" s="138"/>
      <c r="WLH182" s="138"/>
      <c r="WLI182" s="138"/>
      <c r="WLJ182" s="138"/>
      <c r="WLK182" s="138"/>
      <c r="WLL182" s="138"/>
      <c r="WLM182" s="138"/>
      <c r="WLN182" s="138"/>
      <c r="WLO182" s="138"/>
      <c r="WLP182" s="138"/>
      <c r="WLQ182" s="138"/>
      <c r="WLR182" s="138"/>
      <c r="WLS182" s="138"/>
      <c r="WLT182" s="138"/>
      <c r="WLU182" s="138"/>
      <c r="WLV182" s="138"/>
      <c r="WLW182" s="138"/>
      <c r="WLX182" s="138"/>
      <c r="WLY182" s="138"/>
      <c r="WLZ182" s="138"/>
      <c r="WMA182" s="138"/>
      <c r="WMB182" s="138"/>
      <c r="WMC182" s="138"/>
      <c r="WMD182" s="138"/>
      <c r="WME182" s="138"/>
      <c r="WMF182" s="138"/>
      <c r="WMG182" s="138"/>
      <c r="WMH182" s="138"/>
      <c r="WMI182" s="138"/>
      <c r="WMJ182" s="138"/>
      <c r="WMK182" s="138"/>
      <c r="WML182" s="138"/>
      <c r="WMM182" s="138"/>
      <c r="WMN182" s="138"/>
      <c r="WMO182" s="138"/>
      <c r="WMP182" s="138"/>
      <c r="WMQ182" s="138"/>
      <c r="WMR182" s="138"/>
      <c r="WMS182" s="138"/>
      <c r="WMT182" s="138"/>
      <c r="WMU182" s="138"/>
      <c r="WMV182" s="138"/>
      <c r="WMW182" s="138"/>
      <c r="WMX182" s="138"/>
      <c r="WMY182" s="138"/>
      <c r="WMZ182" s="138"/>
      <c r="WNA182" s="138"/>
      <c r="WNB182" s="138"/>
      <c r="WNC182" s="138"/>
      <c r="WND182" s="138"/>
      <c r="WNE182" s="138"/>
      <c r="WNF182" s="138"/>
      <c r="WNG182" s="138"/>
      <c r="WNH182" s="138"/>
      <c r="WNI182" s="138"/>
      <c r="WNJ182" s="138"/>
      <c r="WNK182" s="138"/>
      <c r="WNL182" s="138"/>
      <c r="WNM182" s="138"/>
      <c r="WNN182" s="138"/>
      <c r="WNO182" s="138"/>
      <c r="WNP182" s="138"/>
      <c r="WNQ182" s="138"/>
      <c r="WNR182" s="138"/>
      <c r="WNS182" s="138"/>
      <c r="WNT182" s="138"/>
      <c r="WNU182" s="138"/>
      <c r="WNV182" s="138"/>
      <c r="WNW182" s="138"/>
      <c r="WNX182" s="138"/>
      <c r="WNY182" s="138"/>
      <c r="WNZ182" s="138"/>
      <c r="WOA182" s="138"/>
      <c r="WOB182" s="138"/>
      <c r="WOC182" s="138"/>
      <c r="WOD182" s="138"/>
      <c r="WOE182" s="138"/>
      <c r="WOF182" s="138"/>
      <c r="WOG182" s="138"/>
      <c r="WOH182" s="138"/>
      <c r="WOI182" s="138"/>
      <c r="WOJ182" s="138"/>
      <c r="WOK182" s="138"/>
      <c r="WOL182" s="138"/>
      <c r="WOM182" s="138"/>
      <c r="WON182" s="138"/>
      <c r="WOO182" s="138"/>
      <c r="WOP182" s="138"/>
      <c r="WOQ182" s="138"/>
      <c r="WOR182" s="138"/>
      <c r="WOS182" s="138"/>
      <c r="WOT182" s="138"/>
      <c r="WOU182" s="138"/>
      <c r="WOV182" s="138"/>
      <c r="WOW182" s="138"/>
      <c r="WOX182" s="138"/>
      <c r="WOY182" s="138"/>
      <c r="WOZ182" s="138"/>
      <c r="WPA182" s="138"/>
      <c r="WPB182" s="138"/>
      <c r="WPC182" s="138"/>
      <c r="WPD182" s="138"/>
      <c r="WPE182" s="138"/>
      <c r="WPF182" s="138"/>
      <c r="WPG182" s="138"/>
      <c r="WPH182" s="138"/>
      <c r="WPI182" s="138"/>
      <c r="WPJ182" s="138"/>
      <c r="WPK182" s="138"/>
      <c r="WPL182" s="138"/>
      <c r="WPM182" s="138"/>
      <c r="WPN182" s="138"/>
      <c r="WPO182" s="138"/>
      <c r="WPP182" s="138"/>
      <c r="WPQ182" s="138"/>
      <c r="WPR182" s="138"/>
      <c r="WPS182" s="138"/>
      <c r="WPT182" s="138"/>
      <c r="WPU182" s="138"/>
      <c r="WPV182" s="138"/>
      <c r="WPW182" s="138"/>
      <c r="WPX182" s="138"/>
      <c r="WPY182" s="138"/>
      <c r="WPZ182" s="138"/>
      <c r="WQA182" s="138"/>
      <c r="WQB182" s="138"/>
      <c r="WQC182" s="138"/>
      <c r="WQD182" s="138"/>
      <c r="WQE182" s="138"/>
      <c r="WQF182" s="138"/>
      <c r="WQG182" s="138"/>
      <c r="WQH182" s="138"/>
      <c r="WQI182" s="138"/>
      <c r="WQJ182" s="138"/>
      <c r="WQK182" s="138"/>
      <c r="WQL182" s="138"/>
      <c r="WQM182" s="138"/>
      <c r="WQN182" s="138"/>
      <c r="WQO182" s="138"/>
      <c r="WQP182" s="138"/>
      <c r="WQQ182" s="138"/>
      <c r="WQR182" s="138"/>
      <c r="WQS182" s="138"/>
      <c r="WQT182" s="138"/>
      <c r="WQU182" s="138"/>
      <c r="WQV182" s="138"/>
      <c r="WQW182" s="138"/>
      <c r="WQX182" s="138"/>
      <c r="WQY182" s="138"/>
      <c r="WQZ182" s="138"/>
      <c r="WRA182" s="138"/>
      <c r="WRB182" s="138"/>
      <c r="WRC182" s="138"/>
      <c r="WRD182" s="138"/>
      <c r="WRE182" s="138"/>
      <c r="WRF182" s="138"/>
      <c r="WRG182" s="138"/>
      <c r="WRH182" s="138"/>
      <c r="WRI182" s="138"/>
      <c r="WRJ182" s="138"/>
      <c r="WRK182" s="138"/>
      <c r="WRL182" s="138"/>
      <c r="WRM182" s="138"/>
      <c r="WRN182" s="138"/>
      <c r="WRO182" s="138"/>
      <c r="WRP182" s="138"/>
      <c r="WRQ182" s="138"/>
      <c r="WRR182" s="138"/>
      <c r="WRS182" s="138"/>
      <c r="WRT182" s="138"/>
      <c r="WRU182" s="138"/>
      <c r="WRV182" s="138"/>
      <c r="WRW182" s="138"/>
      <c r="WRX182" s="138"/>
      <c r="WRY182" s="138"/>
      <c r="WRZ182" s="138"/>
      <c r="WSA182" s="138"/>
      <c r="WSB182" s="138"/>
      <c r="WSC182" s="138"/>
      <c r="WSD182" s="138"/>
      <c r="WSE182" s="138"/>
      <c r="WSF182" s="138"/>
      <c r="WSG182" s="138"/>
      <c r="WSH182" s="138"/>
      <c r="WSI182" s="138"/>
      <c r="WSJ182" s="138"/>
      <c r="WSK182" s="138"/>
      <c r="WSL182" s="138"/>
      <c r="WSM182" s="138"/>
      <c r="WSN182" s="138"/>
      <c r="WSO182" s="138"/>
      <c r="WSP182" s="138"/>
      <c r="WSQ182" s="138"/>
      <c r="WSR182" s="138"/>
      <c r="WSS182" s="138"/>
      <c r="WST182" s="138"/>
      <c r="WSU182" s="138"/>
      <c r="WSV182" s="138"/>
      <c r="WSW182" s="138"/>
      <c r="WSX182" s="138"/>
      <c r="WSY182" s="138"/>
      <c r="WSZ182" s="138"/>
      <c r="WTA182" s="138"/>
      <c r="WTB182" s="138"/>
      <c r="WTC182" s="138"/>
      <c r="WTD182" s="138"/>
      <c r="WTE182" s="138"/>
      <c r="WTF182" s="138"/>
      <c r="WTG182" s="138"/>
      <c r="WTH182" s="138"/>
      <c r="WTI182" s="138"/>
      <c r="WTJ182" s="138"/>
      <c r="WTK182" s="138"/>
      <c r="WTL182" s="138"/>
      <c r="WTM182" s="138"/>
      <c r="WTN182" s="138"/>
      <c r="WTO182" s="138"/>
      <c r="WTP182" s="138"/>
      <c r="WTQ182" s="138"/>
      <c r="WTR182" s="138"/>
      <c r="WTS182" s="138"/>
      <c r="WTT182" s="138"/>
      <c r="WTU182" s="138"/>
      <c r="WTV182" s="138"/>
      <c r="WTW182" s="138"/>
      <c r="WTX182" s="138"/>
      <c r="WTY182" s="138"/>
      <c r="WTZ182" s="138"/>
      <c r="WUA182" s="138"/>
      <c r="WUB182" s="138"/>
      <c r="WUC182" s="138"/>
      <c r="WUD182" s="138"/>
      <c r="WUE182" s="138"/>
      <c r="WUF182" s="138"/>
      <c r="WUG182" s="138"/>
      <c r="WUH182" s="138"/>
      <c r="WUI182" s="138"/>
      <c r="WUJ182" s="138"/>
      <c r="WUK182" s="138"/>
      <c r="WUL182" s="138"/>
      <c r="WUM182" s="138"/>
      <c r="WUN182" s="138"/>
      <c r="WUO182" s="138"/>
      <c r="WUP182" s="138"/>
      <c r="WUQ182" s="138"/>
      <c r="WUR182" s="138"/>
      <c r="WUS182" s="138"/>
      <c r="WUT182" s="138"/>
      <c r="WUU182" s="138"/>
      <c r="WUV182" s="138"/>
      <c r="WUW182" s="138"/>
      <c r="WUX182" s="138"/>
      <c r="WUY182" s="138"/>
      <c r="WUZ182" s="138"/>
      <c r="WVA182" s="138"/>
      <c r="WVB182" s="138"/>
      <c r="WVC182" s="138"/>
      <c r="WVD182" s="138"/>
      <c r="WVE182" s="138"/>
      <c r="WVF182" s="138"/>
      <c r="WVG182" s="138"/>
      <c r="WVH182" s="138"/>
      <c r="WVI182" s="138"/>
      <c r="WVJ182" s="138"/>
      <c r="WVK182" s="138"/>
      <c r="WVL182" s="138"/>
      <c r="WVM182" s="138"/>
      <c r="WVN182" s="138"/>
      <c r="WVO182" s="138"/>
      <c r="WVP182" s="138"/>
      <c r="WVQ182" s="138"/>
      <c r="WVR182" s="138"/>
      <c r="WVS182" s="138"/>
      <c r="WVT182" s="138"/>
      <c r="WVU182" s="138"/>
      <c r="WVV182" s="138"/>
      <c r="WVW182" s="138"/>
      <c r="WVX182" s="138"/>
      <c r="WVY182" s="138"/>
      <c r="WVZ182" s="138"/>
      <c r="WWA182" s="138"/>
      <c r="WWB182" s="138"/>
      <c r="WWC182" s="138"/>
      <c r="WWD182" s="138"/>
      <c r="WWE182" s="138"/>
      <c r="WWF182" s="138"/>
      <c r="WWG182" s="138"/>
      <c r="WWH182" s="138"/>
      <c r="WWI182" s="138"/>
      <c r="WWJ182" s="138"/>
      <c r="WWK182" s="138"/>
      <c r="WWL182" s="138"/>
      <c r="WWM182" s="138"/>
      <c r="WWN182" s="138"/>
      <c r="WWO182" s="138"/>
      <c r="WWP182" s="138"/>
      <c r="WWQ182" s="138"/>
      <c r="WWR182" s="138"/>
      <c r="WWS182" s="138"/>
      <c r="WWT182" s="138"/>
      <c r="WWU182" s="138"/>
      <c r="WWV182" s="138"/>
      <c r="WWW182" s="138"/>
      <c r="WWX182" s="138"/>
      <c r="WWY182" s="138"/>
      <c r="WWZ182" s="138"/>
      <c r="WXA182" s="138"/>
      <c r="WXB182" s="138"/>
      <c r="WXC182" s="138"/>
      <c r="WXD182" s="138"/>
      <c r="WXE182" s="138"/>
      <c r="WXF182" s="138"/>
      <c r="WXG182" s="138"/>
      <c r="WXH182" s="138"/>
      <c r="WXI182" s="138"/>
      <c r="WXJ182" s="138"/>
      <c r="WXK182" s="138"/>
      <c r="WXL182" s="138"/>
      <c r="WXM182" s="138"/>
      <c r="WXN182" s="138"/>
      <c r="WXO182" s="138"/>
      <c r="WXP182" s="138"/>
      <c r="WXQ182" s="138"/>
      <c r="WXR182" s="138"/>
      <c r="WXS182" s="138"/>
      <c r="WXT182" s="138"/>
      <c r="WXU182" s="138"/>
      <c r="WXV182" s="138"/>
      <c r="WXW182" s="138"/>
      <c r="WXX182" s="138"/>
      <c r="WXY182" s="138"/>
      <c r="WXZ182" s="138"/>
      <c r="WYA182" s="138"/>
      <c r="WYB182" s="138"/>
      <c r="WYC182" s="138"/>
      <c r="WYD182" s="138"/>
      <c r="WYE182" s="138"/>
      <c r="WYF182" s="138"/>
      <c r="WYG182" s="138"/>
      <c r="WYH182" s="138"/>
      <c r="WYI182" s="138"/>
      <c r="WYJ182" s="138"/>
      <c r="WYK182" s="138"/>
      <c r="WYL182" s="138"/>
      <c r="WYM182" s="138"/>
      <c r="WYN182" s="138"/>
      <c r="WYO182" s="138"/>
      <c r="WYP182" s="138"/>
      <c r="WYQ182" s="138"/>
      <c r="WYR182" s="138"/>
      <c r="WYS182" s="138"/>
      <c r="WYT182" s="138"/>
      <c r="WYU182" s="138"/>
      <c r="WYV182" s="138"/>
      <c r="WYW182" s="138"/>
      <c r="WYX182" s="138"/>
      <c r="WYY182" s="138"/>
      <c r="WYZ182" s="138"/>
      <c r="WZA182" s="138"/>
      <c r="WZB182" s="138"/>
      <c r="WZC182" s="138"/>
      <c r="WZD182" s="138"/>
      <c r="WZE182" s="138"/>
      <c r="WZF182" s="138"/>
      <c r="WZG182" s="138"/>
      <c r="WZH182" s="138"/>
      <c r="WZI182" s="138"/>
      <c r="WZJ182" s="138"/>
      <c r="WZK182" s="138"/>
      <c r="WZL182" s="138"/>
      <c r="WZM182" s="138"/>
      <c r="WZN182" s="138"/>
      <c r="WZO182" s="138"/>
      <c r="WZP182" s="138"/>
      <c r="WZQ182" s="138"/>
      <c r="WZR182" s="138"/>
      <c r="WZS182" s="138"/>
      <c r="WZT182" s="138"/>
      <c r="WZU182" s="138"/>
      <c r="WZV182" s="138"/>
      <c r="WZW182" s="138"/>
      <c r="WZX182" s="138"/>
      <c r="WZY182" s="138"/>
      <c r="WZZ182" s="138"/>
      <c r="XAA182" s="138"/>
      <c r="XAB182" s="138"/>
      <c r="XAC182" s="138"/>
      <c r="XAD182" s="138"/>
      <c r="XAE182" s="138"/>
      <c r="XAF182" s="138"/>
      <c r="XAG182" s="138"/>
      <c r="XAH182" s="138"/>
      <c r="XAI182" s="138"/>
      <c r="XAJ182" s="138"/>
      <c r="XAK182" s="138"/>
      <c r="XAL182" s="138"/>
      <c r="XAM182" s="138"/>
      <c r="XAN182" s="138"/>
      <c r="XAO182" s="138"/>
      <c r="XAP182" s="138"/>
      <c r="XAQ182" s="138"/>
      <c r="XAR182" s="138"/>
      <c r="XAS182" s="138"/>
      <c r="XAT182" s="138"/>
      <c r="XAU182" s="138"/>
      <c r="XAV182" s="138"/>
      <c r="XAW182" s="138"/>
      <c r="XAX182" s="138"/>
      <c r="XAY182" s="138"/>
      <c r="XAZ182" s="138"/>
      <c r="XBA182" s="138"/>
      <c r="XBB182" s="138"/>
      <c r="XBC182" s="138"/>
      <c r="XBD182" s="138"/>
      <c r="XBE182" s="138"/>
      <c r="XBF182" s="138"/>
      <c r="XBG182" s="138"/>
      <c r="XBH182" s="138"/>
      <c r="XBI182" s="138"/>
      <c r="XBJ182" s="138"/>
      <c r="XBK182" s="138"/>
      <c r="XBL182" s="138"/>
      <c r="XBM182" s="138"/>
      <c r="XBN182" s="138"/>
      <c r="XBO182" s="138"/>
      <c r="XBP182" s="138"/>
      <c r="XBQ182" s="138"/>
      <c r="XBR182" s="138"/>
      <c r="XBS182" s="138"/>
      <c r="XBT182" s="138"/>
      <c r="XBU182" s="138"/>
      <c r="XBV182" s="138"/>
      <c r="XBW182" s="138"/>
      <c r="XBX182" s="138"/>
      <c r="XBY182" s="138"/>
      <c r="XBZ182" s="138"/>
      <c r="XCA182" s="138"/>
      <c r="XCB182" s="138"/>
      <c r="XCC182" s="138"/>
      <c r="XCD182" s="138"/>
      <c r="XCE182" s="138"/>
      <c r="XCF182" s="138"/>
      <c r="XCG182" s="138"/>
      <c r="XCH182" s="138"/>
      <c r="XCI182" s="138"/>
      <c r="XCJ182" s="138"/>
      <c r="XCK182" s="138"/>
      <c r="XCL182" s="138"/>
      <c r="XCM182" s="138"/>
      <c r="XCN182" s="138"/>
      <c r="XCO182" s="138"/>
      <c r="XCP182" s="138"/>
      <c r="XCQ182" s="138"/>
      <c r="XCR182" s="138"/>
      <c r="XCS182" s="138"/>
      <c r="XCT182" s="138"/>
      <c r="XCU182" s="138"/>
      <c r="XCV182" s="138"/>
    </row>
    <row r="183" spans="1:16324" x14ac:dyDescent="0.25">
      <c r="A183" s="366"/>
      <c r="B183" s="366"/>
      <c r="C183" s="366"/>
      <c r="D183" s="366"/>
      <c r="E183" s="366"/>
      <c r="F183" s="366"/>
      <c r="G183" s="366"/>
      <c r="H183" s="366"/>
      <c r="I183" s="366"/>
      <c r="J183" s="366"/>
      <c r="K183" s="366"/>
      <c r="L183" s="366"/>
      <c r="M183" s="366"/>
      <c r="N183" s="366"/>
      <c r="O183" s="366"/>
      <c r="P183" s="366"/>
      <c r="Q183" s="366"/>
      <c r="R183" s="366"/>
      <c r="S183" s="366"/>
    </row>
    <row r="184" spans="1:16324" x14ac:dyDescent="0.25">
      <c r="A184" s="366"/>
      <c r="B184" s="366"/>
      <c r="C184" s="366"/>
      <c r="D184" s="366"/>
      <c r="E184" s="366"/>
      <c r="F184" s="366"/>
      <c r="G184" s="366"/>
      <c r="H184" s="366"/>
      <c r="I184" s="366"/>
      <c r="J184" s="366"/>
      <c r="K184" s="366"/>
      <c r="L184" s="366"/>
      <c r="M184" s="366"/>
      <c r="N184" s="366"/>
      <c r="O184" s="366"/>
      <c r="P184" s="366"/>
      <c r="Q184" s="366"/>
      <c r="R184" s="366"/>
      <c r="S184" s="366"/>
    </row>
    <row r="185" spans="1:16324" x14ac:dyDescent="0.25">
      <c r="A185" s="366"/>
      <c r="B185" s="366"/>
      <c r="C185" s="366"/>
      <c r="D185" s="366"/>
      <c r="E185" s="366"/>
      <c r="F185" s="366"/>
      <c r="G185" s="366"/>
      <c r="H185" s="366"/>
      <c r="I185" s="366"/>
      <c r="J185" s="366"/>
      <c r="K185" s="366"/>
      <c r="L185" s="366"/>
      <c r="M185" s="366"/>
      <c r="N185" s="366"/>
      <c r="O185" s="366"/>
      <c r="P185" s="366"/>
      <c r="Q185" s="366"/>
      <c r="R185" s="366"/>
      <c r="S185" s="366"/>
    </row>
    <row r="186" spans="1:16324" x14ac:dyDescent="0.25">
      <c r="A186" s="366"/>
      <c r="B186" s="366"/>
      <c r="C186" s="366"/>
      <c r="D186" s="366"/>
      <c r="E186" s="366"/>
      <c r="F186" s="366"/>
      <c r="G186" s="366"/>
      <c r="H186" s="366"/>
      <c r="I186" s="366"/>
      <c r="J186" s="366"/>
      <c r="K186" s="366"/>
      <c r="L186" s="366"/>
      <c r="M186" s="366"/>
      <c r="N186" s="366"/>
      <c r="O186" s="366"/>
      <c r="P186" s="366"/>
      <c r="Q186" s="366"/>
      <c r="R186" s="366"/>
      <c r="S186" s="366"/>
    </row>
    <row r="187" spans="1:16324" x14ac:dyDescent="0.25">
      <c r="A187" s="366"/>
      <c r="B187" s="366"/>
      <c r="C187" s="366"/>
      <c r="D187" s="366"/>
      <c r="E187" s="366"/>
      <c r="F187" s="366"/>
      <c r="G187" s="366"/>
      <c r="H187" s="366"/>
      <c r="I187" s="366"/>
      <c r="J187" s="366"/>
      <c r="K187" s="366"/>
      <c r="L187" s="366"/>
      <c r="M187" s="366"/>
      <c r="N187" s="366"/>
      <c r="O187" s="366"/>
      <c r="P187" s="366"/>
      <c r="Q187" s="366"/>
      <c r="R187" s="366"/>
      <c r="S187" s="366"/>
    </row>
    <row r="188" spans="1:16324" x14ac:dyDescent="0.25">
      <c r="A188" s="367"/>
      <c r="B188" s="367"/>
      <c r="C188" s="367"/>
      <c r="D188" s="368"/>
      <c r="E188" s="368"/>
      <c r="F188" s="368"/>
      <c r="G188" s="368"/>
      <c r="H188" s="368"/>
      <c r="I188" s="368"/>
      <c r="J188" s="368"/>
      <c r="K188" s="368"/>
      <c r="L188" s="368"/>
      <c r="M188" s="368"/>
      <c r="N188" s="368"/>
      <c r="O188" s="368"/>
      <c r="P188" s="368"/>
      <c r="Q188" s="368"/>
      <c r="R188" s="368"/>
      <c r="S188" s="368"/>
    </row>
    <row r="189" spans="1:16324" x14ac:dyDescent="0.25">
      <c r="A189" s="366"/>
      <c r="B189" s="366"/>
      <c r="C189" s="366"/>
      <c r="D189" s="366"/>
      <c r="E189" s="366"/>
      <c r="F189" s="366"/>
      <c r="G189" s="366"/>
      <c r="H189" s="366"/>
      <c r="I189" s="366"/>
      <c r="J189" s="366"/>
      <c r="K189" s="366"/>
      <c r="L189" s="366"/>
      <c r="M189" s="366"/>
      <c r="N189" s="366"/>
      <c r="O189" s="366"/>
      <c r="P189" s="366"/>
      <c r="Q189" s="366"/>
      <c r="R189" s="366"/>
      <c r="S189" s="366"/>
    </row>
    <row r="190" spans="1:16324" x14ac:dyDescent="0.25">
      <c r="A190" s="366"/>
      <c r="B190" s="366"/>
      <c r="C190" s="366"/>
      <c r="D190" s="369"/>
      <c r="E190" s="369"/>
      <c r="F190" s="369"/>
      <c r="G190" s="369"/>
      <c r="H190" s="369"/>
      <c r="I190" s="369"/>
      <c r="J190" s="369"/>
      <c r="K190" s="369"/>
      <c r="L190" s="369"/>
      <c r="M190" s="369"/>
      <c r="N190" s="369"/>
      <c r="O190" s="369"/>
      <c r="P190" s="369"/>
      <c r="Q190" s="369"/>
      <c r="R190" s="369"/>
      <c r="S190" s="369"/>
    </row>
    <row r="191" spans="1:16324" x14ac:dyDescent="0.25">
      <c r="A191" s="366"/>
      <c r="B191" s="366"/>
      <c r="C191" s="366"/>
      <c r="D191" s="366"/>
      <c r="E191" s="366"/>
      <c r="F191" s="366"/>
      <c r="G191" s="366"/>
      <c r="H191" s="366"/>
      <c r="I191" s="366"/>
      <c r="J191" s="366"/>
      <c r="K191" s="366"/>
      <c r="L191" s="366"/>
      <c r="M191" s="366"/>
      <c r="N191" s="366"/>
      <c r="O191" s="366"/>
      <c r="P191" s="366"/>
      <c r="Q191" s="366"/>
      <c r="R191" s="366"/>
      <c r="S191" s="366"/>
    </row>
    <row r="192" spans="1:16324" x14ac:dyDescent="0.25">
      <c r="A192" s="366"/>
      <c r="B192" s="366"/>
      <c r="C192" s="366"/>
      <c r="D192" s="366"/>
      <c r="E192" s="366"/>
      <c r="F192" s="366"/>
      <c r="G192" s="366"/>
      <c r="H192" s="366"/>
      <c r="I192" s="366"/>
      <c r="J192" s="366"/>
      <c r="K192" s="366"/>
      <c r="L192" s="366"/>
      <c r="M192" s="366"/>
      <c r="N192" s="366"/>
      <c r="O192" s="366"/>
      <c r="P192" s="366"/>
      <c r="Q192" s="366"/>
      <c r="R192" s="366"/>
      <c r="S192" s="366"/>
    </row>
    <row r="193" spans="1:19" x14ac:dyDescent="0.25">
      <c r="A193" s="366"/>
      <c r="B193" s="366"/>
      <c r="C193" s="366"/>
      <c r="D193" s="366"/>
      <c r="E193" s="366"/>
      <c r="F193" s="366"/>
      <c r="G193" s="366"/>
      <c r="H193" s="366"/>
      <c r="I193" s="366"/>
      <c r="J193" s="366"/>
      <c r="K193" s="366"/>
      <c r="L193" s="366"/>
      <c r="M193" s="366"/>
      <c r="N193" s="366"/>
      <c r="O193" s="366"/>
      <c r="P193" s="366"/>
      <c r="Q193" s="366"/>
      <c r="R193" s="366"/>
      <c r="S193" s="366"/>
    </row>
    <row r="194" spans="1:19" x14ac:dyDescent="0.25">
      <c r="A194" s="366"/>
      <c r="B194" s="366"/>
      <c r="C194" s="366"/>
      <c r="D194" s="366"/>
      <c r="E194" s="366"/>
      <c r="F194" s="366"/>
      <c r="G194" s="366"/>
      <c r="H194" s="366"/>
      <c r="I194" s="366"/>
      <c r="J194" s="366"/>
      <c r="K194" s="366"/>
      <c r="L194" s="366"/>
      <c r="M194" s="366"/>
      <c r="N194" s="366"/>
      <c r="O194" s="366"/>
      <c r="P194" s="366"/>
      <c r="Q194" s="366"/>
      <c r="R194" s="366"/>
      <c r="S194" s="366"/>
    </row>
    <row r="195" spans="1:19" x14ac:dyDescent="0.25">
      <c r="A195" s="366"/>
      <c r="B195" s="366"/>
      <c r="C195" s="366"/>
      <c r="D195" s="369"/>
      <c r="E195" s="369"/>
      <c r="F195" s="369"/>
      <c r="G195" s="369"/>
      <c r="H195" s="369"/>
      <c r="I195" s="369"/>
      <c r="J195" s="369"/>
      <c r="K195" s="369"/>
      <c r="L195" s="369"/>
      <c r="M195" s="369"/>
      <c r="N195" s="369"/>
      <c r="O195" s="369"/>
      <c r="P195" s="369"/>
      <c r="Q195" s="369"/>
      <c r="R195" s="369"/>
      <c r="S195" s="369"/>
    </row>
    <row r="196" spans="1:19" x14ac:dyDescent="0.25">
      <c r="A196" s="366"/>
      <c r="B196" s="366"/>
      <c r="C196" s="366"/>
      <c r="D196" s="369"/>
      <c r="E196" s="369"/>
      <c r="F196" s="369"/>
      <c r="G196" s="369"/>
      <c r="H196" s="369"/>
      <c r="I196" s="369"/>
      <c r="J196" s="369"/>
      <c r="K196" s="369"/>
      <c r="L196" s="369"/>
      <c r="M196" s="369"/>
      <c r="N196" s="369"/>
      <c r="O196" s="369"/>
      <c r="P196" s="369"/>
      <c r="Q196" s="369"/>
      <c r="R196" s="369"/>
      <c r="S196" s="369"/>
    </row>
    <row r="197" spans="1:19" x14ac:dyDescent="0.25">
      <c r="A197" s="366"/>
      <c r="B197" s="366"/>
      <c r="C197" s="366"/>
      <c r="D197" s="369"/>
      <c r="E197" s="369"/>
      <c r="F197" s="369"/>
      <c r="G197" s="369"/>
      <c r="H197" s="369"/>
      <c r="I197" s="369"/>
      <c r="J197" s="369"/>
      <c r="K197" s="369"/>
      <c r="L197" s="369"/>
      <c r="M197" s="369"/>
      <c r="N197" s="369"/>
      <c r="O197" s="369"/>
      <c r="P197" s="369"/>
      <c r="Q197" s="369"/>
      <c r="R197" s="369"/>
      <c r="S197" s="369"/>
    </row>
    <row r="198" spans="1:19" x14ac:dyDescent="0.25">
      <c r="A198" s="366"/>
      <c r="B198" s="366"/>
      <c r="C198" s="366"/>
      <c r="D198" s="366"/>
      <c r="E198" s="366"/>
      <c r="F198" s="366"/>
      <c r="G198" s="366"/>
      <c r="H198" s="366"/>
      <c r="I198" s="366"/>
      <c r="J198" s="366"/>
      <c r="K198" s="366"/>
      <c r="L198" s="366"/>
      <c r="M198" s="366"/>
      <c r="N198" s="366"/>
      <c r="O198" s="366"/>
      <c r="P198" s="366"/>
      <c r="Q198" s="366"/>
      <c r="R198" s="366"/>
      <c r="S198" s="366"/>
    </row>
    <row r="199" spans="1:19" x14ac:dyDescent="0.25">
      <c r="A199" s="366"/>
      <c r="B199" s="366"/>
      <c r="C199" s="366"/>
      <c r="D199" s="366"/>
      <c r="E199" s="366"/>
      <c r="F199" s="366"/>
      <c r="G199" s="366"/>
      <c r="H199" s="366"/>
      <c r="I199" s="366"/>
      <c r="J199" s="366"/>
      <c r="K199" s="366"/>
      <c r="L199" s="366"/>
      <c r="M199" s="366"/>
      <c r="N199" s="366"/>
      <c r="O199" s="366"/>
      <c r="P199" s="366"/>
      <c r="Q199" s="366"/>
      <c r="R199" s="366"/>
      <c r="S199" s="366"/>
    </row>
    <row r="200" spans="1:19" x14ac:dyDescent="0.25">
      <c r="A200" s="366"/>
      <c r="B200" s="366"/>
      <c r="C200" s="366"/>
      <c r="D200" s="366"/>
      <c r="E200" s="366"/>
      <c r="F200" s="366"/>
      <c r="G200" s="366"/>
      <c r="H200" s="366"/>
      <c r="I200" s="366"/>
      <c r="J200" s="366"/>
      <c r="K200" s="366"/>
      <c r="L200" s="366"/>
      <c r="M200" s="366"/>
      <c r="N200" s="366"/>
      <c r="O200" s="366"/>
      <c r="P200" s="366"/>
      <c r="Q200" s="366"/>
      <c r="R200" s="366"/>
      <c r="S200" s="366"/>
    </row>
    <row r="201" spans="1:19" x14ac:dyDescent="0.25">
      <c r="A201" s="366"/>
      <c r="B201" s="366"/>
      <c r="C201" s="366"/>
      <c r="D201" s="366"/>
      <c r="E201" s="366"/>
      <c r="F201" s="366"/>
      <c r="G201" s="366"/>
      <c r="H201" s="366"/>
      <c r="I201" s="366"/>
      <c r="J201" s="366"/>
      <c r="K201" s="366"/>
      <c r="L201" s="366"/>
      <c r="M201" s="366"/>
      <c r="N201" s="366"/>
      <c r="O201" s="366"/>
      <c r="P201" s="366"/>
      <c r="Q201" s="366"/>
      <c r="R201" s="366"/>
      <c r="S201" s="366"/>
    </row>
    <row r="202" spans="1:19" x14ac:dyDescent="0.25">
      <c r="A202" s="366"/>
      <c r="B202" s="366"/>
      <c r="C202" s="366"/>
      <c r="D202" s="366"/>
      <c r="E202" s="366"/>
      <c r="F202" s="366"/>
      <c r="G202" s="366"/>
      <c r="H202" s="366"/>
      <c r="I202" s="366"/>
      <c r="J202" s="366"/>
      <c r="K202" s="366"/>
      <c r="L202" s="366"/>
      <c r="M202" s="366"/>
      <c r="N202" s="366"/>
      <c r="O202" s="366"/>
      <c r="P202" s="366"/>
      <c r="Q202" s="366"/>
      <c r="R202" s="366"/>
      <c r="S202" s="366"/>
    </row>
    <row r="203" spans="1:19" x14ac:dyDescent="0.25">
      <c r="A203" s="366"/>
      <c r="B203" s="366"/>
      <c r="C203" s="366"/>
      <c r="D203" s="366"/>
      <c r="E203" s="366"/>
      <c r="F203" s="366"/>
      <c r="G203" s="366"/>
      <c r="H203" s="366"/>
      <c r="I203" s="366"/>
      <c r="J203" s="366"/>
      <c r="K203" s="366"/>
      <c r="L203" s="366"/>
      <c r="M203" s="366"/>
      <c r="N203" s="366"/>
      <c r="O203" s="366"/>
      <c r="P203" s="366"/>
      <c r="Q203" s="366"/>
      <c r="R203" s="366"/>
      <c r="S203" s="366"/>
    </row>
    <row r="204" spans="1:19" x14ac:dyDescent="0.25">
      <c r="A204" s="366"/>
      <c r="B204" s="366"/>
      <c r="C204" s="366"/>
      <c r="D204" s="366"/>
      <c r="E204" s="366"/>
      <c r="F204" s="366"/>
      <c r="G204" s="366"/>
      <c r="H204" s="366"/>
      <c r="I204" s="366"/>
      <c r="J204" s="366"/>
      <c r="K204" s="366"/>
      <c r="L204" s="366"/>
      <c r="M204" s="366"/>
      <c r="N204" s="366"/>
      <c r="O204" s="366"/>
      <c r="P204" s="366"/>
      <c r="Q204" s="366"/>
      <c r="R204" s="366"/>
      <c r="S204" s="366"/>
    </row>
    <row r="205" spans="1:19" x14ac:dyDescent="0.25">
      <c r="A205" s="366"/>
      <c r="B205" s="366"/>
      <c r="C205" s="366"/>
      <c r="D205" s="366"/>
      <c r="E205" s="366"/>
      <c r="F205" s="366"/>
      <c r="G205" s="366"/>
      <c r="H205" s="366"/>
      <c r="I205" s="366"/>
      <c r="J205" s="366"/>
      <c r="K205" s="366"/>
      <c r="L205" s="366"/>
      <c r="M205" s="366"/>
      <c r="N205" s="366"/>
      <c r="O205" s="366"/>
      <c r="P205" s="366"/>
      <c r="Q205" s="366"/>
      <c r="R205" s="366"/>
      <c r="S205" s="366"/>
    </row>
    <row r="206" spans="1:19" x14ac:dyDescent="0.25">
      <c r="A206" s="366"/>
      <c r="B206" s="366"/>
      <c r="C206" s="366"/>
      <c r="D206" s="366"/>
      <c r="E206" s="366"/>
      <c r="F206" s="366"/>
      <c r="G206" s="366"/>
      <c r="H206" s="366"/>
      <c r="I206" s="366"/>
      <c r="J206" s="366"/>
      <c r="K206" s="366"/>
      <c r="L206" s="366"/>
      <c r="M206" s="366"/>
      <c r="N206" s="366"/>
      <c r="O206" s="366"/>
      <c r="P206" s="366"/>
      <c r="Q206" s="366"/>
      <c r="R206" s="366"/>
      <c r="S206" s="366"/>
    </row>
    <row r="207" spans="1:19" x14ac:dyDescent="0.25">
      <c r="A207" s="366"/>
      <c r="B207" s="366"/>
      <c r="C207" s="366"/>
      <c r="D207" s="366"/>
      <c r="E207" s="366"/>
      <c r="F207" s="366"/>
      <c r="G207" s="366"/>
      <c r="H207" s="366"/>
      <c r="I207" s="366"/>
      <c r="J207" s="366"/>
      <c r="K207" s="366"/>
      <c r="L207" s="366"/>
      <c r="M207" s="366"/>
      <c r="N207" s="366"/>
      <c r="O207" s="366"/>
      <c r="P207" s="366"/>
      <c r="Q207" s="366"/>
      <c r="R207" s="366"/>
      <c r="S207" s="366"/>
    </row>
    <row r="208" spans="1:19" x14ac:dyDescent="0.25">
      <c r="A208" s="366"/>
      <c r="B208" s="366"/>
      <c r="C208" s="366"/>
      <c r="D208" s="366"/>
      <c r="E208" s="366"/>
      <c r="F208" s="366"/>
      <c r="G208" s="366"/>
      <c r="H208" s="366"/>
      <c r="I208" s="366"/>
      <c r="J208" s="366"/>
      <c r="K208" s="366"/>
      <c r="L208" s="366"/>
      <c r="M208" s="366"/>
      <c r="N208" s="366"/>
      <c r="O208" s="366"/>
      <c r="P208" s="366"/>
      <c r="Q208" s="366"/>
      <c r="R208" s="366"/>
      <c r="S208" s="366"/>
    </row>
    <row r="209" spans="1:19" x14ac:dyDescent="0.25">
      <c r="A209" s="366"/>
      <c r="B209" s="366"/>
      <c r="C209" s="366"/>
      <c r="D209" s="366"/>
      <c r="E209" s="366"/>
      <c r="F209" s="366"/>
      <c r="G209" s="366"/>
      <c r="H209" s="366"/>
      <c r="I209" s="366"/>
      <c r="J209" s="366"/>
      <c r="K209" s="366"/>
      <c r="L209" s="366"/>
      <c r="M209" s="366"/>
      <c r="N209" s="366"/>
      <c r="O209" s="366"/>
      <c r="P209" s="366"/>
      <c r="Q209" s="366"/>
      <c r="R209" s="366"/>
      <c r="S209" s="366"/>
    </row>
    <row r="210" spans="1:19" x14ac:dyDescent="0.25">
      <c r="A210" s="366"/>
      <c r="B210" s="366"/>
      <c r="C210" s="366"/>
      <c r="D210" s="366"/>
      <c r="E210" s="366"/>
      <c r="F210" s="366"/>
      <c r="G210" s="366"/>
      <c r="H210" s="366"/>
      <c r="I210" s="366"/>
      <c r="J210" s="366"/>
      <c r="K210" s="366"/>
      <c r="L210" s="366"/>
      <c r="M210" s="366"/>
      <c r="N210" s="366"/>
      <c r="O210" s="366"/>
      <c r="P210" s="366"/>
      <c r="Q210" s="366"/>
      <c r="R210" s="366"/>
      <c r="S210" s="366"/>
    </row>
    <row r="211" spans="1:19" x14ac:dyDescent="0.25">
      <c r="A211" s="366"/>
      <c r="B211" s="366"/>
      <c r="C211" s="366"/>
      <c r="D211" s="366"/>
      <c r="E211" s="366"/>
      <c r="F211" s="366"/>
      <c r="G211" s="366"/>
      <c r="H211" s="366"/>
      <c r="I211" s="366"/>
      <c r="J211" s="366"/>
      <c r="K211" s="366"/>
      <c r="L211" s="366"/>
      <c r="M211" s="366"/>
      <c r="N211" s="366"/>
      <c r="O211" s="366"/>
      <c r="P211" s="366"/>
      <c r="Q211" s="366"/>
      <c r="R211" s="366"/>
      <c r="S211" s="366"/>
    </row>
    <row r="212" spans="1:19" x14ac:dyDescent="0.25">
      <c r="A212" s="366"/>
      <c r="B212" s="366"/>
      <c r="C212" s="366"/>
      <c r="D212" s="366"/>
      <c r="E212" s="366"/>
      <c r="F212" s="366"/>
      <c r="G212" s="366"/>
      <c r="H212" s="366"/>
      <c r="I212" s="366"/>
      <c r="J212" s="366"/>
      <c r="K212" s="366"/>
      <c r="L212" s="366"/>
      <c r="M212" s="366"/>
      <c r="N212" s="366"/>
      <c r="O212" s="366"/>
      <c r="P212" s="366"/>
      <c r="Q212" s="366"/>
      <c r="R212" s="366"/>
      <c r="S212" s="366"/>
    </row>
    <row r="213" spans="1:19" x14ac:dyDescent="0.25">
      <c r="A213" s="366"/>
      <c r="B213" s="366"/>
      <c r="C213" s="366"/>
      <c r="D213" s="366"/>
      <c r="E213" s="366"/>
      <c r="F213" s="366"/>
      <c r="G213" s="366"/>
      <c r="H213" s="366"/>
      <c r="I213" s="366"/>
      <c r="J213" s="366"/>
      <c r="K213" s="366"/>
      <c r="L213" s="366"/>
      <c r="M213" s="366"/>
      <c r="N213" s="366"/>
      <c r="O213" s="366"/>
      <c r="P213" s="366"/>
      <c r="Q213" s="366"/>
      <c r="R213" s="366"/>
      <c r="S213" s="366"/>
    </row>
    <row r="214" spans="1:19" x14ac:dyDescent="0.25">
      <c r="A214" s="366"/>
      <c r="B214" s="366"/>
      <c r="C214" s="366"/>
      <c r="D214" s="366"/>
      <c r="E214" s="366"/>
      <c r="F214" s="366"/>
      <c r="G214" s="366"/>
      <c r="H214" s="366"/>
      <c r="I214" s="366"/>
      <c r="J214" s="366"/>
      <c r="K214" s="366"/>
      <c r="L214" s="366"/>
      <c r="M214" s="366"/>
      <c r="N214" s="366"/>
      <c r="O214" s="366"/>
      <c r="P214" s="366"/>
      <c r="Q214" s="366"/>
      <c r="R214" s="366"/>
      <c r="S214" s="366"/>
    </row>
    <row r="215" spans="1:19" x14ac:dyDescent="0.25">
      <c r="A215" s="366"/>
      <c r="B215" s="366"/>
      <c r="C215" s="366"/>
      <c r="D215" s="366"/>
      <c r="E215" s="366"/>
      <c r="F215" s="366"/>
      <c r="G215" s="366"/>
      <c r="H215" s="366"/>
      <c r="I215" s="366"/>
      <c r="J215" s="366"/>
      <c r="K215" s="366"/>
      <c r="L215" s="366"/>
      <c r="M215" s="366"/>
      <c r="N215" s="366"/>
      <c r="O215" s="366"/>
      <c r="P215" s="366"/>
      <c r="Q215" s="366"/>
      <c r="R215" s="366"/>
      <c r="S215" s="366"/>
    </row>
    <row r="216" spans="1:19" x14ac:dyDescent="0.25">
      <c r="A216" s="366"/>
      <c r="B216" s="366"/>
      <c r="C216" s="366"/>
      <c r="D216" s="366"/>
      <c r="E216" s="366"/>
      <c r="F216" s="366"/>
      <c r="G216" s="366"/>
      <c r="H216" s="366"/>
      <c r="I216" s="366"/>
      <c r="J216" s="366"/>
      <c r="K216" s="366"/>
      <c r="L216" s="366"/>
      <c r="M216" s="366"/>
      <c r="N216" s="366"/>
      <c r="O216" s="366"/>
      <c r="P216" s="366"/>
      <c r="Q216" s="366"/>
      <c r="R216" s="366"/>
      <c r="S216" s="366"/>
    </row>
    <row r="217" spans="1:19" x14ac:dyDescent="0.25">
      <c r="A217" s="293"/>
      <c r="B217" s="293"/>
      <c r="C217" s="293"/>
      <c r="D217" s="293"/>
      <c r="E217" s="293"/>
      <c r="F217" s="293"/>
      <c r="G217" s="293"/>
      <c r="H217" s="293"/>
      <c r="I217" s="293"/>
      <c r="J217" s="293"/>
      <c r="K217" s="293"/>
      <c r="L217" s="293"/>
      <c r="M217" s="293"/>
      <c r="N217" s="293"/>
      <c r="O217" s="293"/>
      <c r="P217" s="293"/>
      <c r="Q217" s="293"/>
      <c r="R217" s="293"/>
      <c r="S217" s="293"/>
    </row>
    <row r="218" spans="1:19" x14ac:dyDescent="0.25">
      <c r="A218" s="293"/>
      <c r="B218" s="293"/>
      <c r="C218" s="293"/>
      <c r="D218" s="293"/>
      <c r="E218" s="293"/>
      <c r="F218" s="293"/>
      <c r="G218" s="293"/>
      <c r="H218" s="293"/>
      <c r="I218" s="293"/>
      <c r="J218" s="293"/>
      <c r="K218" s="293"/>
      <c r="L218" s="293"/>
      <c r="M218" s="293"/>
      <c r="N218" s="293"/>
      <c r="O218" s="293"/>
      <c r="P218" s="293"/>
      <c r="Q218" s="293"/>
      <c r="R218" s="293"/>
      <c r="S218" s="370"/>
    </row>
    <row r="219" spans="1:19" x14ac:dyDescent="0.25">
      <c r="A219" s="367"/>
      <c r="B219" s="367"/>
      <c r="C219" s="367"/>
      <c r="D219" s="369"/>
      <c r="E219" s="369"/>
      <c r="F219" s="369"/>
      <c r="G219" s="369"/>
      <c r="H219" s="369"/>
      <c r="I219" s="369"/>
      <c r="J219" s="369"/>
      <c r="K219" s="369"/>
      <c r="L219" s="369"/>
      <c r="M219" s="369"/>
      <c r="N219" s="369"/>
      <c r="O219" s="369"/>
      <c r="P219" s="369"/>
      <c r="Q219" s="369"/>
      <c r="R219" s="369"/>
      <c r="S219" s="368"/>
    </row>
    <row r="220" spans="1:19" x14ac:dyDescent="0.25">
      <c r="A220" s="367"/>
      <c r="B220" s="367"/>
      <c r="C220" s="367"/>
      <c r="D220" s="369"/>
      <c r="E220" s="369"/>
      <c r="F220" s="369"/>
      <c r="G220" s="369"/>
      <c r="H220" s="369"/>
      <c r="I220" s="369"/>
      <c r="J220" s="369"/>
      <c r="K220" s="369"/>
      <c r="L220" s="369"/>
      <c r="M220" s="369"/>
      <c r="N220" s="369"/>
      <c r="O220" s="369"/>
      <c r="P220" s="369"/>
      <c r="Q220" s="369"/>
      <c r="R220" s="369"/>
      <c r="S220" s="368"/>
    </row>
    <row r="221" spans="1:19" x14ac:dyDescent="0.25">
      <c r="A221" s="367"/>
      <c r="B221" s="367"/>
      <c r="C221" s="367"/>
      <c r="D221" s="368"/>
      <c r="E221" s="368"/>
      <c r="F221" s="368"/>
      <c r="G221" s="368"/>
      <c r="H221" s="368"/>
      <c r="I221" s="368"/>
      <c r="J221" s="368"/>
      <c r="K221" s="368"/>
      <c r="L221" s="368"/>
      <c r="M221" s="368"/>
      <c r="N221" s="368"/>
      <c r="O221" s="368"/>
      <c r="P221" s="368"/>
      <c r="Q221" s="368"/>
      <c r="R221" s="368"/>
      <c r="S221" s="368"/>
    </row>
    <row r="222" spans="1:19" x14ac:dyDescent="0.25">
      <c r="A222" s="367"/>
      <c r="B222" s="367"/>
      <c r="C222" s="367"/>
      <c r="D222" s="369"/>
      <c r="E222" s="369"/>
      <c r="F222" s="369"/>
      <c r="G222" s="369"/>
      <c r="H222" s="369"/>
      <c r="I222" s="369"/>
      <c r="J222" s="369"/>
      <c r="K222" s="369"/>
      <c r="L222" s="369"/>
      <c r="M222" s="369"/>
      <c r="N222" s="369"/>
      <c r="O222" s="369"/>
      <c r="P222" s="369"/>
      <c r="Q222" s="369"/>
      <c r="R222" s="369"/>
      <c r="S222" s="369"/>
    </row>
    <row r="223" spans="1:19" x14ac:dyDescent="0.25">
      <c r="A223" s="367"/>
      <c r="B223" s="367"/>
      <c r="C223" s="367"/>
      <c r="D223" s="368"/>
      <c r="E223" s="368"/>
      <c r="F223" s="368"/>
      <c r="G223" s="368"/>
      <c r="H223" s="368"/>
      <c r="I223" s="368"/>
      <c r="J223" s="368"/>
      <c r="K223" s="368"/>
      <c r="L223" s="368"/>
      <c r="M223" s="368"/>
      <c r="N223" s="368"/>
      <c r="O223" s="368"/>
      <c r="P223" s="368"/>
      <c r="Q223" s="368"/>
      <c r="R223" s="368"/>
      <c r="S223" s="368"/>
    </row>
    <row r="224" spans="1:19" x14ac:dyDescent="0.25">
      <c r="A224" s="367"/>
      <c r="B224" s="367"/>
      <c r="C224" s="367"/>
      <c r="D224" s="368"/>
      <c r="E224" s="368"/>
      <c r="F224" s="368"/>
      <c r="G224" s="368"/>
      <c r="H224" s="368"/>
      <c r="I224" s="368"/>
      <c r="J224" s="368"/>
      <c r="K224" s="368"/>
      <c r="L224" s="368"/>
      <c r="M224" s="368"/>
      <c r="N224" s="368"/>
      <c r="O224" s="368"/>
      <c r="P224" s="368"/>
      <c r="Q224" s="368"/>
      <c r="R224" s="368"/>
      <c r="S224" s="368"/>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83"/>
  <sheetViews>
    <sheetView topLeftCell="D61" zoomScale="85" zoomScaleNormal="85" workbookViewId="0">
      <selection activeCell="T1" sqref="T1:T1048576"/>
    </sheetView>
  </sheetViews>
  <sheetFormatPr baseColWidth="10" defaultRowHeight="15" x14ac:dyDescent="0.25"/>
  <cols>
    <col min="1" max="1" width="39.5703125" style="227" customWidth="1"/>
    <col min="2" max="2" width="15.140625" style="227" customWidth="1"/>
    <col min="3" max="3" width="18.42578125" style="227" customWidth="1"/>
    <col min="4" max="19" width="13.140625" style="227" customWidth="1"/>
    <col min="20" max="20" width="11.42578125" style="285"/>
    <col min="21" max="16384" width="11.42578125" style="227"/>
  </cols>
  <sheetData>
    <row r="1" spans="1:20" x14ac:dyDescent="0.25">
      <c r="A1" s="235" t="s">
        <v>233</v>
      </c>
      <c r="B1" s="234"/>
      <c r="C1" s="234"/>
      <c r="D1" s="234"/>
      <c r="E1" s="234"/>
      <c r="F1" s="234"/>
      <c r="G1" s="234"/>
      <c r="H1" s="234"/>
      <c r="I1" s="234"/>
      <c r="J1" s="234"/>
      <c r="K1" s="234"/>
      <c r="L1" s="234"/>
      <c r="M1" s="234"/>
      <c r="N1" s="234"/>
      <c r="O1" s="234"/>
      <c r="P1" s="234"/>
      <c r="Q1" s="234"/>
      <c r="R1" s="234"/>
      <c r="S1" s="234"/>
    </row>
    <row r="2" spans="1:20" ht="42.75" x14ac:dyDescent="0.25">
      <c r="A2" s="115"/>
      <c r="B2" s="115"/>
      <c r="C2" s="115"/>
      <c r="D2" s="115" t="s">
        <v>46</v>
      </c>
      <c r="E2" s="115" t="s">
        <v>187</v>
      </c>
      <c r="F2" s="115" t="s">
        <v>47</v>
      </c>
      <c r="G2" s="115" t="s">
        <v>48</v>
      </c>
      <c r="H2" s="115" t="s">
        <v>49</v>
      </c>
      <c r="I2" s="115" t="s">
        <v>50</v>
      </c>
      <c r="J2" s="115" t="s">
        <v>51</v>
      </c>
      <c r="K2" s="115" t="s">
        <v>52</v>
      </c>
      <c r="L2" s="115" t="s">
        <v>53</v>
      </c>
      <c r="M2" s="115" t="s">
        <v>54</v>
      </c>
      <c r="N2" s="115" t="s">
        <v>55</v>
      </c>
      <c r="O2" s="115" t="s">
        <v>56</v>
      </c>
      <c r="P2" s="115" t="s">
        <v>86</v>
      </c>
      <c r="Q2" s="115" t="s">
        <v>194</v>
      </c>
      <c r="R2" s="115" t="s">
        <v>57</v>
      </c>
      <c r="S2" s="115" t="s">
        <v>0</v>
      </c>
    </row>
    <row r="3" spans="1:20" ht="15.75" thickBot="1" x14ac:dyDescent="0.3">
      <c r="A3" s="234"/>
      <c r="B3" s="234"/>
      <c r="C3" s="234"/>
      <c r="D3" s="259"/>
      <c r="E3" s="259"/>
      <c r="F3" s="259"/>
      <c r="G3" s="259"/>
      <c r="H3" s="259"/>
      <c r="I3" s="259"/>
      <c r="J3" s="259"/>
      <c r="K3" s="259"/>
      <c r="L3" s="259"/>
      <c r="M3" s="259"/>
      <c r="N3" s="259"/>
      <c r="O3" s="259"/>
      <c r="P3" s="259"/>
      <c r="Q3" s="259"/>
      <c r="R3" s="259"/>
      <c r="S3" s="259"/>
    </row>
    <row r="4" spans="1:20" x14ac:dyDescent="0.25">
      <c r="A4" s="258" t="s">
        <v>222</v>
      </c>
      <c r="B4" s="258"/>
      <c r="C4" s="258"/>
      <c r="D4" s="258"/>
      <c r="E4" s="258"/>
      <c r="F4" s="258"/>
      <c r="G4" s="258"/>
      <c r="H4" s="258"/>
      <c r="I4" s="258"/>
      <c r="J4" s="258"/>
      <c r="K4" s="258"/>
      <c r="L4" s="258"/>
      <c r="M4" s="258"/>
      <c r="N4" s="258"/>
      <c r="O4" s="258"/>
      <c r="P4" s="258"/>
      <c r="Q4" s="258"/>
      <c r="R4" s="258"/>
      <c r="S4" s="258"/>
    </row>
    <row r="5" spans="1:20" x14ac:dyDescent="0.25">
      <c r="A5" s="261" t="s">
        <v>231</v>
      </c>
      <c r="B5" s="260"/>
      <c r="C5" s="260"/>
      <c r="D5" s="87">
        <f>D12+D23+D32+D47+D62+D71+D75+D79+D83</f>
        <v>166428.19713399615</v>
      </c>
      <c r="E5" s="87">
        <f t="shared" ref="E5:S5" si="0">E12+E23+E32+E47+E62+E71+E75+E79+E83</f>
        <v>170152.94170893586</v>
      </c>
      <c r="F5" s="87">
        <f t="shared" si="0"/>
        <v>121537.57539803734</v>
      </c>
      <c r="G5" s="87">
        <f t="shared" si="0"/>
        <v>82624.517190095983</v>
      </c>
      <c r="H5" s="87">
        <f t="shared" si="0"/>
        <v>86910.166376162626</v>
      </c>
      <c r="I5" s="87">
        <f t="shared" si="0"/>
        <v>76528.722903972812</v>
      </c>
      <c r="J5" s="87">
        <f t="shared" si="0"/>
        <v>80089.014865516758</v>
      </c>
      <c r="K5" s="87">
        <f t="shared" si="0"/>
        <v>160989.62505373295</v>
      </c>
      <c r="L5" s="87">
        <f t="shared" si="0"/>
        <v>93096.823059728369</v>
      </c>
      <c r="M5" s="87">
        <f t="shared" si="0"/>
        <v>74389.989593709033</v>
      </c>
      <c r="N5" s="87">
        <f t="shared" si="0"/>
        <v>85241.073450433847</v>
      </c>
      <c r="O5" s="87">
        <f t="shared" si="0"/>
        <v>130270.8089149493</v>
      </c>
      <c r="P5" s="87">
        <f t="shared" si="0"/>
        <v>134871.4683922687</v>
      </c>
      <c r="Q5" s="87">
        <f t="shared" si="0"/>
        <v>129642.66024280047</v>
      </c>
      <c r="R5" s="87">
        <f t="shared" si="0"/>
        <v>76859.562595967218</v>
      </c>
      <c r="S5" s="87">
        <f t="shared" si="0"/>
        <v>1669633.1468803075</v>
      </c>
    </row>
    <row r="6" spans="1:20" ht="15.75" thickBot="1" x14ac:dyDescent="0.3">
      <c r="A6" s="262" t="s">
        <v>230</v>
      </c>
      <c r="B6" s="192"/>
      <c r="C6" s="192"/>
      <c r="D6" s="192">
        <f>D5</f>
        <v>166428.19713399615</v>
      </c>
      <c r="E6" s="192">
        <f t="shared" ref="E6:S6" si="1">E5</f>
        <v>170152.94170893586</v>
      </c>
      <c r="F6" s="192">
        <f t="shared" si="1"/>
        <v>121537.57539803734</v>
      </c>
      <c r="G6" s="192">
        <f t="shared" si="1"/>
        <v>82624.517190095983</v>
      </c>
      <c r="H6" s="192">
        <f t="shared" si="1"/>
        <v>86910.166376162626</v>
      </c>
      <c r="I6" s="192">
        <f t="shared" si="1"/>
        <v>76528.722903972812</v>
      </c>
      <c r="J6" s="192">
        <f t="shared" si="1"/>
        <v>80089.014865516758</v>
      </c>
      <c r="K6" s="192">
        <f t="shared" si="1"/>
        <v>160989.62505373295</v>
      </c>
      <c r="L6" s="192">
        <f t="shared" si="1"/>
        <v>93096.823059728369</v>
      </c>
      <c r="M6" s="192">
        <f t="shared" si="1"/>
        <v>74389.989593709033</v>
      </c>
      <c r="N6" s="192">
        <f t="shared" si="1"/>
        <v>85241.073450433847</v>
      </c>
      <c r="O6" s="192">
        <f t="shared" si="1"/>
        <v>130270.8089149493</v>
      </c>
      <c r="P6" s="192">
        <f t="shared" si="1"/>
        <v>134871.4683922687</v>
      </c>
      <c r="Q6" s="192">
        <f t="shared" si="1"/>
        <v>129642.66024280047</v>
      </c>
      <c r="R6" s="192">
        <f t="shared" si="1"/>
        <v>76859.562595967218</v>
      </c>
      <c r="S6" s="192">
        <f t="shared" si="1"/>
        <v>1669633.1468803075</v>
      </c>
    </row>
    <row r="7" spans="1:20" ht="15.75" thickBot="1" x14ac:dyDescent="0.3">
      <c r="A7" s="234"/>
      <c r="B7" s="234"/>
      <c r="C7" s="234"/>
      <c r="D7" s="87"/>
      <c r="E7" s="87"/>
      <c r="F7" s="87"/>
      <c r="G7" s="87"/>
      <c r="H7" s="87"/>
      <c r="I7" s="87"/>
      <c r="J7" s="87"/>
      <c r="K7" s="87"/>
      <c r="L7" s="87"/>
      <c r="M7" s="87"/>
      <c r="N7" s="87"/>
      <c r="O7" s="87"/>
      <c r="P7" s="87"/>
      <c r="Q7" s="87"/>
      <c r="R7" s="87"/>
      <c r="S7" s="87"/>
      <c r="T7" s="227"/>
    </row>
    <row r="8" spans="1:20" x14ac:dyDescent="0.25">
      <c r="A8" s="241" t="s">
        <v>10</v>
      </c>
      <c r="B8" s="228"/>
      <c r="C8" s="228"/>
      <c r="D8" s="280"/>
      <c r="E8" s="280"/>
      <c r="F8" s="280"/>
      <c r="G8" s="280"/>
      <c r="H8" s="280"/>
      <c r="I8" s="280"/>
      <c r="J8" s="280"/>
      <c r="K8" s="280"/>
      <c r="L8" s="280"/>
      <c r="M8" s="280"/>
      <c r="N8" s="280"/>
      <c r="O8" s="280"/>
      <c r="P8" s="280"/>
      <c r="Q8" s="280"/>
      <c r="R8" s="280"/>
      <c r="S8" s="280"/>
    </row>
    <row r="9" spans="1:20" x14ac:dyDescent="0.25">
      <c r="A9" s="234" t="s">
        <v>5</v>
      </c>
      <c r="B9" s="234"/>
      <c r="C9" s="234"/>
      <c r="D9" s="87">
        <v>2406</v>
      </c>
      <c r="E9" s="87">
        <v>2366</v>
      </c>
      <c r="F9" s="87">
        <v>1922</v>
      </c>
      <c r="G9" s="87">
        <v>1683</v>
      </c>
      <c r="H9" s="87">
        <v>476</v>
      </c>
      <c r="I9" s="87">
        <v>126</v>
      </c>
      <c r="J9" s="87">
        <v>245</v>
      </c>
      <c r="K9" s="87">
        <v>341</v>
      </c>
      <c r="L9" s="87">
        <v>228</v>
      </c>
      <c r="M9" s="87">
        <v>88</v>
      </c>
      <c r="N9" s="87">
        <v>193</v>
      </c>
      <c r="O9" s="87">
        <v>158</v>
      </c>
      <c r="P9" s="87">
        <v>179</v>
      </c>
      <c r="Q9" s="87">
        <v>191</v>
      </c>
      <c r="R9" s="87">
        <v>0</v>
      </c>
      <c r="S9" s="87">
        <v>10602</v>
      </c>
    </row>
    <row r="10" spans="1:20" x14ac:dyDescent="0.25">
      <c r="A10" s="234" t="s">
        <v>58</v>
      </c>
      <c r="B10" s="234"/>
      <c r="C10" s="234"/>
      <c r="D10" s="87">
        <v>0</v>
      </c>
      <c r="E10" s="87">
        <v>0</v>
      </c>
      <c r="F10" s="87">
        <v>0</v>
      </c>
      <c r="G10" s="87">
        <v>0</v>
      </c>
      <c r="H10" s="87">
        <v>0</v>
      </c>
      <c r="I10" s="87">
        <v>0</v>
      </c>
      <c r="J10" s="87">
        <v>150</v>
      </c>
      <c r="K10" s="87">
        <v>0</v>
      </c>
      <c r="L10" s="87">
        <v>0</v>
      </c>
      <c r="M10" s="87">
        <v>0</v>
      </c>
      <c r="N10" s="87">
        <v>0</v>
      </c>
      <c r="O10" s="87">
        <v>0</v>
      </c>
      <c r="P10" s="87">
        <v>0</v>
      </c>
      <c r="Q10" s="87">
        <v>0</v>
      </c>
      <c r="R10" s="87">
        <v>0</v>
      </c>
      <c r="S10" s="87">
        <v>150</v>
      </c>
    </row>
    <row r="11" spans="1:20" x14ac:dyDescent="0.25">
      <c r="A11" s="234" t="s">
        <v>32</v>
      </c>
      <c r="B11" s="234"/>
      <c r="C11" s="234"/>
      <c r="D11" s="87">
        <v>0</v>
      </c>
      <c r="E11" s="87">
        <v>0</v>
      </c>
      <c r="F11" s="87">
        <v>0</v>
      </c>
      <c r="G11" s="87">
        <v>0</v>
      </c>
      <c r="H11" s="87">
        <v>0</v>
      </c>
      <c r="I11" s="87">
        <v>0</v>
      </c>
      <c r="J11" s="87">
        <v>0</v>
      </c>
      <c r="K11" s="87">
        <v>3930</v>
      </c>
      <c r="L11" s="87">
        <v>0</v>
      </c>
      <c r="M11" s="87">
        <v>0</v>
      </c>
      <c r="N11" s="87">
        <v>0</v>
      </c>
      <c r="O11" s="87">
        <v>0</v>
      </c>
      <c r="P11" s="87">
        <v>0</v>
      </c>
      <c r="Q11" s="87">
        <v>0</v>
      </c>
      <c r="R11" s="87">
        <v>0</v>
      </c>
      <c r="S11" s="87">
        <v>3930</v>
      </c>
    </row>
    <row r="12" spans="1:20" ht="15.75" thickBot="1" x14ac:dyDescent="0.3">
      <c r="A12" s="256" t="s">
        <v>0</v>
      </c>
      <c r="B12" s="257"/>
      <c r="C12" s="257"/>
      <c r="D12" s="25">
        <f t="shared" ref="D12:S12" si="2">SUM(D9:D11)</f>
        <v>2406</v>
      </c>
      <c r="E12" s="25">
        <f t="shared" si="2"/>
        <v>2366</v>
      </c>
      <c r="F12" s="25">
        <f t="shared" si="2"/>
        <v>1922</v>
      </c>
      <c r="G12" s="25">
        <f t="shared" si="2"/>
        <v>1683</v>
      </c>
      <c r="H12" s="25">
        <f t="shared" si="2"/>
        <v>476</v>
      </c>
      <c r="I12" s="25">
        <f t="shared" si="2"/>
        <v>126</v>
      </c>
      <c r="J12" s="25">
        <f t="shared" si="2"/>
        <v>395</v>
      </c>
      <c r="K12" s="25">
        <f t="shared" si="2"/>
        <v>4271</v>
      </c>
      <c r="L12" s="25">
        <f t="shared" si="2"/>
        <v>228</v>
      </c>
      <c r="M12" s="25">
        <f t="shared" si="2"/>
        <v>88</v>
      </c>
      <c r="N12" s="25">
        <f t="shared" si="2"/>
        <v>193</v>
      </c>
      <c r="O12" s="25">
        <f t="shared" si="2"/>
        <v>158</v>
      </c>
      <c r="P12" s="25">
        <f t="shared" si="2"/>
        <v>179</v>
      </c>
      <c r="Q12" s="25">
        <f t="shared" si="2"/>
        <v>191</v>
      </c>
      <c r="R12" s="25">
        <f t="shared" si="2"/>
        <v>0</v>
      </c>
      <c r="S12" s="25">
        <f t="shared" si="2"/>
        <v>14682</v>
      </c>
    </row>
    <row r="13" spans="1:20" ht="15.75" thickBot="1" x14ac:dyDescent="0.3">
      <c r="A13" s="234"/>
      <c r="B13" s="234"/>
      <c r="C13" s="234"/>
      <c r="D13" s="87"/>
      <c r="E13" s="87"/>
      <c r="F13" s="87"/>
      <c r="G13" s="87"/>
      <c r="H13" s="87"/>
      <c r="I13" s="87"/>
      <c r="J13" s="87"/>
      <c r="K13" s="87"/>
      <c r="L13" s="87"/>
      <c r="M13" s="87"/>
      <c r="N13" s="87"/>
      <c r="O13" s="87"/>
      <c r="P13" s="87"/>
      <c r="Q13" s="87"/>
      <c r="R13" s="87"/>
      <c r="S13" s="87"/>
    </row>
    <row r="14" spans="1:20" x14ac:dyDescent="0.25">
      <c r="A14" s="242" t="s">
        <v>1</v>
      </c>
      <c r="B14" s="230"/>
      <c r="C14" s="80"/>
      <c r="D14" s="17"/>
      <c r="E14" s="17"/>
      <c r="F14" s="17"/>
      <c r="G14" s="17"/>
      <c r="H14" s="17"/>
      <c r="I14" s="17"/>
      <c r="J14" s="17"/>
      <c r="K14" s="17"/>
      <c r="L14" s="17"/>
      <c r="M14" s="17"/>
      <c r="N14" s="17"/>
      <c r="O14" s="17"/>
      <c r="P14" s="17"/>
      <c r="Q14" s="17"/>
      <c r="R14" s="17"/>
      <c r="S14" s="17"/>
    </row>
    <row r="15" spans="1:20" x14ac:dyDescent="0.25">
      <c r="A15" s="234" t="s">
        <v>310</v>
      </c>
      <c r="B15" s="234"/>
      <c r="C15" s="234"/>
      <c r="D15" s="87">
        <v>0</v>
      </c>
      <c r="E15" s="87">
        <v>0</v>
      </c>
      <c r="F15" s="87">
        <v>0</v>
      </c>
      <c r="G15" s="87">
        <v>0</v>
      </c>
      <c r="H15" s="87">
        <v>0</v>
      </c>
      <c r="I15" s="87">
        <v>0</v>
      </c>
      <c r="J15" s="87">
        <v>0</v>
      </c>
      <c r="K15" s="87">
        <v>32192.293900000001</v>
      </c>
      <c r="L15" s="87">
        <v>0</v>
      </c>
      <c r="M15" s="87">
        <v>0</v>
      </c>
      <c r="N15" s="87">
        <v>0</v>
      </c>
      <c r="O15" s="87">
        <v>0</v>
      </c>
      <c r="P15" s="87">
        <v>0</v>
      </c>
      <c r="Q15" s="87">
        <v>0</v>
      </c>
      <c r="R15" s="87">
        <v>0</v>
      </c>
      <c r="S15" s="87">
        <v>32192.293900000001</v>
      </c>
    </row>
    <row r="16" spans="1:20" x14ac:dyDescent="0.25">
      <c r="A16" s="234" t="s">
        <v>307</v>
      </c>
      <c r="B16" s="234"/>
      <c r="C16" s="234"/>
      <c r="D16" s="87">
        <v>0</v>
      </c>
      <c r="E16" s="87">
        <v>882.4294000000001</v>
      </c>
      <c r="F16" s="87">
        <v>0</v>
      </c>
      <c r="G16" s="87">
        <v>0</v>
      </c>
      <c r="H16" s="87">
        <v>0</v>
      </c>
      <c r="I16" s="87">
        <v>0</v>
      </c>
      <c r="J16" s="87">
        <v>0</v>
      </c>
      <c r="K16" s="87">
        <v>0</v>
      </c>
      <c r="L16" s="87">
        <v>0</v>
      </c>
      <c r="M16" s="87">
        <v>0</v>
      </c>
      <c r="N16" s="87">
        <v>0</v>
      </c>
      <c r="O16" s="87">
        <v>0</v>
      </c>
      <c r="P16" s="87">
        <v>0</v>
      </c>
      <c r="Q16" s="87">
        <v>0</v>
      </c>
      <c r="R16" s="87">
        <v>0</v>
      </c>
      <c r="S16" s="87">
        <v>882.4294000000001</v>
      </c>
    </row>
    <row r="17" spans="1:19" x14ac:dyDescent="0.25">
      <c r="A17" s="234" t="s">
        <v>309</v>
      </c>
      <c r="B17" s="234"/>
      <c r="C17" s="234"/>
      <c r="D17" s="87">
        <v>0</v>
      </c>
      <c r="E17" s="87">
        <v>0</v>
      </c>
      <c r="F17" s="87">
        <v>0</v>
      </c>
      <c r="G17" s="87">
        <v>1500</v>
      </c>
      <c r="H17" s="87">
        <v>0</v>
      </c>
      <c r="I17" s="87">
        <v>0</v>
      </c>
      <c r="J17" s="87">
        <v>0</v>
      </c>
      <c r="K17" s="87">
        <v>0</v>
      </c>
      <c r="L17" s="87">
        <v>0</v>
      </c>
      <c r="M17" s="87">
        <v>0</v>
      </c>
      <c r="N17" s="87">
        <v>0</v>
      </c>
      <c r="O17" s="87">
        <v>0</v>
      </c>
      <c r="P17" s="87">
        <v>0</v>
      </c>
      <c r="Q17" s="87">
        <v>0</v>
      </c>
      <c r="R17" s="87">
        <v>0</v>
      </c>
      <c r="S17" s="87">
        <v>1500</v>
      </c>
    </row>
    <row r="18" spans="1:19" x14ac:dyDescent="0.25">
      <c r="A18" s="234" t="s">
        <v>315</v>
      </c>
      <c r="B18" s="234"/>
      <c r="C18" s="234"/>
      <c r="D18" s="87">
        <v>50846.556799835271</v>
      </c>
      <c r="E18" s="87">
        <v>58903.252987079992</v>
      </c>
      <c r="F18" s="87">
        <v>52553.009917808013</v>
      </c>
      <c r="G18" s="87">
        <v>23215.408972844882</v>
      </c>
      <c r="H18" s="87">
        <v>19107.777843295997</v>
      </c>
      <c r="I18" s="87">
        <v>27261.492063088008</v>
      </c>
      <c r="J18" s="87">
        <v>31785.745440719998</v>
      </c>
      <c r="K18" s="87">
        <v>38047.220542768002</v>
      </c>
      <c r="L18" s="87">
        <v>19855.363429824003</v>
      </c>
      <c r="M18" s="87">
        <v>21274.130387087996</v>
      </c>
      <c r="N18" s="87">
        <v>20582.93425672187</v>
      </c>
      <c r="O18" s="87">
        <v>27463.184117407996</v>
      </c>
      <c r="P18" s="87">
        <v>42808.280175319989</v>
      </c>
      <c r="Q18" s="87">
        <v>36138.376081463997</v>
      </c>
      <c r="R18" s="87">
        <v>21119.413722607998</v>
      </c>
      <c r="S18" s="87">
        <v>490962.14673787402</v>
      </c>
    </row>
    <row r="19" spans="1:19" x14ac:dyDescent="0.25">
      <c r="A19" s="234" t="s">
        <v>316</v>
      </c>
      <c r="B19" s="234"/>
      <c r="C19" s="234"/>
      <c r="D19" s="87">
        <v>12839.6</v>
      </c>
      <c r="E19" s="87">
        <v>10783.3</v>
      </c>
      <c r="F19" s="87">
        <v>12523</v>
      </c>
      <c r="G19" s="87">
        <v>10800.791111111112</v>
      </c>
      <c r="H19" s="87">
        <v>14763.048888888889</v>
      </c>
      <c r="I19" s="87">
        <v>9682.6</v>
      </c>
      <c r="J19" s="87">
        <v>18185.3</v>
      </c>
      <c r="K19" s="87">
        <v>23048.2</v>
      </c>
      <c r="L19" s="87">
        <v>9471.0933333333323</v>
      </c>
      <c r="M19" s="87">
        <v>751.2</v>
      </c>
      <c r="N19" s="87">
        <v>1637.6</v>
      </c>
      <c r="O19" s="87">
        <v>12372</v>
      </c>
      <c r="P19" s="87">
        <v>9482.6</v>
      </c>
      <c r="Q19" s="87">
        <v>14513</v>
      </c>
      <c r="R19" s="87">
        <v>8049.4</v>
      </c>
      <c r="S19" s="87">
        <v>168902.73333333334</v>
      </c>
    </row>
    <row r="20" spans="1:19" x14ac:dyDescent="0.25">
      <c r="A20" s="234" t="s">
        <v>312</v>
      </c>
      <c r="B20" s="234"/>
      <c r="C20" s="234"/>
      <c r="D20" s="87">
        <v>5062.3999999999996</v>
      </c>
      <c r="E20" s="87">
        <v>1265.5999999999999</v>
      </c>
      <c r="F20" s="87">
        <v>3796.8</v>
      </c>
      <c r="G20" s="87">
        <v>0</v>
      </c>
      <c r="H20" s="87">
        <v>5695.2</v>
      </c>
      <c r="I20" s="87">
        <v>12023.2</v>
      </c>
      <c r="J20" s="87">
        <v>12497.8</v>
      </c>
      <c r="K20" s="87">
        <v>15117.400000000001</v>
      </c>
      <c r="L20" s="87">
        <v>14554.4</v>
      </c>
      <c r="M20" s="87">
        <v>3796.8</v>
      </c>
      <c r="N20" s="87">
        <v>0</v>
      </c>
      <c r="O20" s="87">
        <v>2543.6</v>
      </c>
      <c r="P20" s="87">
        <v>13333</v>
      </c>
      <c r="Q20" s="87">
        <v>26798.6</v>
      </c>
      <c r="R20" s="87">
        <v>2581.6</v>
      </c>
      <c r="S20" s="87">
        <v>119066.40000000002</v>
      </c>
    </row>
    <row r="21" spans="1:19" x14ac:dyDescent="0.25">
      <c r="A21" s="234" t="s">
        <v>274</v>
      </c>
      <c r="B21" s="234"/>
      <c r="C21" s="234"/>
      <c r="D21" s="87">
        <v>5746</v>
      </c>
      <c r="E21" s="87">
        <v>5852</v>
      </c>
      <c r="F21" s="87">
        <v>4929</v>
      </c>
      <c r="G21" s="87">
        <v>3849</v>
      </c>
      <c r="H21" s="87">
        <v>4510</v>
      </c>
      <c r="I21" s="87">
        <v>3764</v>
      </c>
      <c r="J21" s="87">
        <v>5150</v>
      </c>
      <c r="K21" s="87">
        <v>6606</v>
      </c>
      <c r="L21" s="87">
        <v>3294</v>
      </c>
      <c r="M21" s="87">
        <v>2465</v>
      </c>
      <c r="N21" s="87">
        <v>2378</v>
      </c>
      <c r="O21" s="87">
        <v>4778</v>
      </c>
      <c r="P21" s="87">
        <v>5493</v>
      </c>
      <c r="Q21" s="87">
        <v>5349</v>
      </c>
      <c r="R21" s="87">
        <v>3837</v>
      </c>
      <c r="S21" s="87">
        <v>68000</v>
      </c>
    </row>
    <row r="22" spans="1:19" x14ac:dyDescent="0.25">
      <c r="A22" s="234" t="s">
        <v>313</v>
      </c>
      <c r="B22" s="234"/>
      <c r="C22" s="234"/>
      <c r="D22" s="87">
        <v>21478</v>
      </c>
      <c r="E22" s="87">
        <v>16432</v>
      </c>
      <c r="F22" s="87">
        <v>12855</v>
      </c>
      <c r="G22" s="87">
        <v>6899</v>
      </c>
      <c r="H22" s="87">
        <v>7976</v>
      </c>
      <c r="I22" s="87">
        <v>5579</v>
      </c>
      <c r="J22" s="87">
        <v>9833</v>
      </c>
      <c r="K22" s="87">
        <v>12582</v>
      </c>
      <c r="L22" s="87">
        <v>12889</v>
      </c>
      <c r="M22" s="87">
        <v>11787</v>
      </c>
      <c r="N22" s="87">
        <v>16168</v>
      </c>
      <c r="O22" s="87">
        <v>23752</v>
      </c>
      <c r="P22" s="87">
        <v>14352</v>
      </c>
      <c r="Q22" s="87">
        <v>10814</v>
      </c>
      <c r="R22" s="87">
        <v>18404</v>
      </c>
      <c r="S22" s="87">
        <v>201800</v>
      </c>
    </row>
    <row r="23" spans="1:19" ht="15.75" thickBot="1" x14ac:dyDescent="0.3">
      <c r="A23" s="254" t="s">
        <v>0</v>
      </c>
      <c r="B23" s="255"/>
      <c r="C23" s="129"/>
      <c r="D23" s="130">
        <f>SUM(D15:D22)</f>
        <v>95972.556799835264</v>
      </c>
      <c r="E23" s="130">
        <f t="shared" ref="E23:S23" si="3">SUM(E15:E22)</f>
        <v>94118.582387079994</v>
      </c>
      <c r="F23" s="130">
        <f t="shared" si="3"/>
        <v>86656.809917808016</v>
      </c>
      <c r="G23" s="130">
        <f t="shared" si="3"/>
        <v>46264.200083955991</v>
      </c>
      <c r="H23" s="130">
        <f t="shared" si="3"/>
        <v>52052.026732184881</v>
      </c>
      <c r="I23" s="130">
        <f t="shared" si="3"/>
        <v>58310.292063088011</v>
      </c>
      <c r="J23" s="130">
        <f t="shared" si="3"/>
        <v>77451.845440720004</v>
      </c>
      <c r="K23" s="130">
        <f t="shared" si="3"/>
        <v>127593.11444276801</v>
      </c>
      <c r="L23" s="130">
        <f t="shared" si="3"/>
        <v>60063.856763157339</v>
      </c>
      <c r="M23" s="130">
        <f t="shared" si="3"/>
        <v>40074.130387087993</v>
      </c>
      <c r="N23" s="130">
        <f t="shared" si="3"/>
        <v>40766.534256721869</v>
      </c>
      <c r="O23" s="130">
        <f t="shared" si="3"/>
        <v>70908.784117407995</v>
      </c>
      <c r="P23" s="130">
        <f t="shared" si="3"/>
        <v>85468.880175319995</v>
      </c>
      <c r="Q23" s="130">
        <f t="shared" si="3"/>
        <v>93612.976081464003</v>
      </c>
      <c r="R23" s="130">
        <f t="shared" si="3"/>
        <v>53991.413722607998</v>
      </c>
      <c r="S23" s="130">
        <f t="shared" si="3"/>
        <v>1083306.0033712075</v>
      </c>
    </row>
    <row r="24" spans="1:19" ht="15.75" thickBot="1" x14ac:dyDescent="0.3">
      <c r="A24" s="234"/>
      <c r="B24" s="234"/>
      <c r="C24" s="234"/>
      <c r="D24" s="87"/>
      <c r="E24" s="87"/>
      <c r="F24" s="87"/>
      <c r="G24" s="87"/>
      <c r="H24" s="87"/>
      <c r="I24" s="87"/>
      <c r="J24" s="87"/>
      <c r="K24" s="87"/>
      <c r="L24" s="87"/>
      <c r="M24" s="87"/>
      <c r="N24" s="87"/>
      <c r="O24" s="87"/>
      <c r="P24" s="87"/>
      <c r="Q24" s="87"/>
      <c r="R24" s="87"/>
      <c r="S24" s="87"/>
    </row>
    <row r="25" spans="1:19" x14ac:dyDescent="0.25">
      <c r="A25" s="243" t="s">
        <v>2</v>
      </c>
      <c r="B25" s="233"/>
      <c r="C25" s="237"/>
      <c r="D25" s="281"/>
      <c r="E25" s="281"/>
      <c r="F25" s="281"/>
      <c r="G25" s="281"/>
      <c r="H25" s="281"/>
      <c r="I25" s="281"/>
      <c r="J25" s="281"/>
      <c r="K25" s="281"/>
      <c r="L25" s="281"/>
      <c r="M25" s="281"/>
      <c r="N25" s="281"/>
      <c r="O25" s="281"/>
      <c r="P25" s="281"/>
      <c r="Q25" s="281"/>
      <c r="R25" s="281"/>
      <c r="S25" s="281"/>
    </row>
    <row r="26" spans="1:19" x14ac:dyDescent="0.25">
      <c r="A26" s="234"/>
      <c r="B26" s="234"/>
      <c r="C26" s="234"/>
      <c r="D26" s="87"/>
      <c r="E26" s="87"/>
      <c r="F26" s="87"/>
      <c r="G26" s="87"/>
      <c r="H26" s="87"/>
      <c r="I26" s="87"/>
      <c r="J26" s="87"/>
      <c r="K26" s="87"/>
      <c r="L26" s="87"/>
      <c r="M26" s="87"/>
      <c r="N26" s="87"/>
      <c r="O26" s="87"/>
      <c r="P26" s="87"/>
      <c r="Q26" s="87"/>
      <c r="R26" s="87"/>
      <c r="S26" s="87"/>
    </row>
    <row r="27" spans="1:19" x14ac:dyDescent="0.25">
      <c r="A27" s="264" t="s">
        <v>31</v>
      </c>
      <c r="B27" s="265"/>
      <c r="C27" s="266"/>
      <c r="D27" s="208"/>
      <c r="E27" s="208"/>
      <c r="F27" s="208"/>
      <c r="G27" s="208"/>
      <c r="H27" s="208"/>
      <c r="I27" s="208"/>
      <c r="J27" s="208"/>
      <c r="K27" s="208"/>
      <c r="L27" s="208"/>
      <c r="M27" s="208"/>
      <c r="N27" s="208"/>
      <c r="O27" s="208"/>
      <c r="P27" s="208"/>
      <c r="Q27" s="208"/>
      <c r="R27" s="208"/>
      <c r="S27" s="208"/>
    </row>
    <row r="28" spans="1:19" x14ac:dyDescent="0.25">
      <c r="A28" s="234" t="s">
        <v>59</v>
      </c>
      <c r="B28" s="234"/>
      <c r="C28" s="234"/>
      <c r="D28" s="87">
        <v>9175</v>
      </c>
      <c r="E28" s="87">
        <v>6753</v>
      </c>
      <c r="F28" s="87">
        <v>7120</v>
      </c>
      <c r="G28" s="87">
        <v>4477</v>
      </c>
      <c r="H28" s="87">
        <v>4257</v>
      </c>
      <c r="I28" s="87">
        <v>3083</v>
      </c>
      <c r="J28" s="87">
        <v>4844</v>
      </c>
      <c r="K28" s="87">
        <v>3890</v>
      </c>
      <c r="L28" s="87">
        <v>5799</v>
      </c>
      <c r="M28" s="87">
        <v>7487</v>
      </c>
      <c r="N28" s="87">
        <v>8001</v>
      </c>
      <c r="O28" s="87">
        <v>9469</v>
      </c>
      <c r="P28" s="87">
        <v>7854</v>
      </c>
      <c r="Q28" s="87">
        <v>5799</v>
      </c>
      <c r="R28" s="87">
        <v>9689</v>
      </c>
      <c r="S28" s="87">
        <v>97697</v>
      </c>
    </row>
    <row r="29" spans="1:19" x14ac:dyDescent="0.25">
      <c r="A29" s="234" t="s">
        <v>317</v>
      </c>
      <c r="B29" s="234"/>
      <c r="C29" s="234"/>
      <c r="D29" s="87">
        <v>734</v>
      </c>
      <c r="E29" s="87">
        <v>0</v>
      </c>
      <c r="F29" s="87">
        <v>0</v>
      </c>
      <c r="G29" s="87">
        <v>2202</v>
      </c>
      <c r="H29" s="87">
        <v>0</v>
      </c>
      <c r="I29" s="87">
        <v>0</v>
      </c>
      <c r="J29" s="87">
        <v>0</v>
      </c>
      <c r="K29" s="87">
        <v>0</v>
      </c>
      <c r="L29" s="87">
        <v>0</v>
      </c>
      <c r="M29" s="87">
        <v>0</v>
      </c>
      <c r="N29" s="87">
        <v>0</v>
      </c>
      <c r="O29" s="87">
        <v>0</v>
      </c>
      <c r="P29" s="87">
        <v>0</v>
      </c>
      <c r="Q29" s="87">
        <v>0</v>
      </c>
      <c r="R29" s="87">
        <v>0</v>
      </c>
      <c r="S29" s="87">
        <v>2936</v>
      </c>
    </row>
    <row r="30" spans="1:19" x14ac:dyDescent="0.25">
      <c r="A30" s="234" t="s">
        <v>60</v>
      </c>
      <c r="B30" s="234"/>
      <c r="C30" s="234"/>
      <c r="D30" s="87">
        <v>3850</v>
      </c>
      <c r="E30" s="87">
        <v>0</v>
      </c>
      <c r="F30" s="87">
        <v>0</v>
      </c>
      <c r="G30" s="87">
        <v>0</v>
      </c>
      <c r="H30" s="87">
        <v>0</v>
      </c>
      <c r="I30" s="87">
        <v>0</v>
      </c>
      <c r="J30" s="87">
        <v>0</v>
      </c>
      <c r="K30" s="87">
        <v>0</v>
      </c>
      <c r="L30" s="87">
        <v>0</v>
      </c>
      <c r="M30" s="87">
        <v>0</v>
      </c>
      <c r="N30" s="87">
        <v>0</v>
      </c>
      <c r="O30" s="87">
        <v>0</v>
      </c>
      <c r="P30" s="87">
        <v>0</v>
      </c>
      <c r="Q30" s="87">
        <v>0</v>
      </c>
      <c r="R30" s="87">
        <v>0</v>
      </c>
      <c r="S30" s="87">
        <v>3850</v>
      </c>
    </row>
    <row r="31" spans="1:19" x14ac:dyDescent="0.25">
      <c r="A31" s="234" t="s">
        <v>61</v>
      </c>
      <c r="B31" s="234"/>
      <c r="C31" s="234"/>
      <c r="D31" s="87">
        <v>0</v>
      </c>
      <c r="E31" s="87">
        <v>0</v>
      </c>
      <c r="F31" s="87">
        <v>0</v>
      </c>
      <c r="G31" s="87">
        <v>2000</v>
      </c>
      <c r="H31" s="87">
        <v>0</v>
      </c>
      <c r="I31" s="87">
        <v>0</v>
      </c>
      <c r="J31" s="87">
        <v>0</v>
      </c>
      <c r="K31" s="87">
        <v>0</v>
      </c>
      <c r="L31" s="87">
        <v>0</v>
      </c>
      <c r="M31" s="87">
        <v>0</v>
      </c>
      <c r="N31" s="87">
        <v>0</v>
      </c>
      <c r="O31" s="87">
        <v>0</v>
      </c>
      <c r="P31" s="87">
        <v>0</v>
      </c>
      <c r="Q31" s="87">
        <v>0</v>
      </c>
      <c r="R31" s="87">
        <v>0</v>
      </c>
      <c r="S31" s="87">
        <v>2000</v>
      </c>
    </row>
    <row r="32" spans="1:19" x14ac:dyDescent="0.25">
      <c r="A32" s="264" t="s">
        <v>0</v>
      </c>
      <c r="B32" s="265"/>
      <c r="C32" s="266"/>
      <c r="D32" s="208">
        <f>SUM(D28:D31)</f>
        <v>13759</v>
      </c>
      <c r="E32" s="208">
        <f t="shared" ref="E32:S32" si="4">SUM(E28:E31)</f>
        <v>6753</v>
      </c>
      <c r="F32" s="208">
        <f t="shared" si="4"/>
        <v>7120</v>
      </c>
      <c r="G32" s="208">
        <f t="shared" si="4"/>
        <v>8679</v>
      </c>
      <c r="H32" s="208">
        <f t="shared" si="4"/>
        <v>4257</v>
      </c>
      <c r="I32" s="208">
        <f t="shared" si="4"/>
        <v>3083</v>
      </c>
      <c r="J32" s="208">
        <f t="shared" si="4"/>
        <v>4844</v>
      </c>
      <c r="K32" s="208">
        <f t="shared" si="4"/>
        <v>3890</v>
      </c>
      <c r="L32" s="208">
        <f t="shared" si="4"/>
        <v>5799</v>
      </c>
      <c r="M32" s="208">
        <f t="shared" si="4"/>
        <v>7487</v>
      </c>
      <c r="N32" s="208">
        <f t="shared" si="4"/>
        <v>8001</v>
      </c>
      <c r="O32" s="208">
        <f t="shared" si="4"/>
        <v>9469</v>
      </c>
      <c r="P32" s="208">
        <f t="shared" si="4"/>
        <v>7854</v>
      </c>
      <c r="Q32" s="208">
        <f t="shared" si="4"/>
        <v>5799</v>
      </c>
      <c r="R32" s="208">
        <f t="shared" si="4"/>
        <v>9689</v>
      </c>
      <c r="S32" s="208">
        <f t="shared" si="4"/>
        <v>106483</v>
      </c>
    </row>
    <row r="33" spans="1:27" x14ac:dyDescent="0.25">
      <c r="A33" s="268"/>
      <c r="B33" s="268"/>
      <c r="C33" s="268"/>
      <c r="D33" s="211"/>
      <c r="E33" s="211"/>
      <c r="F33" s="211"/>
      <c r="G33" s="211"/>
      <c r="H33" s="211"/>
      <c r="I33" s="211"/>
      <c r="J33" s="211"/>
      <c r="K33" s="211"/>
      <c r="L33" s="211"/>
      <c r="M33" s="211"/>
      <c r="N33" s="211"/>
      <c r="O33" s="211"/>
      <c r="P33" s="211"/>
      <c r="Q33" s="211"/>
      <c r="R33" s="211"/>
      <c r="S33" s="211"/>
    </row>
    <row r="34" spans="1:27" x14ac:dyDescent="0.25">
      <c r="A34" s="263" t="s">
        <v>251</v>
      </c>
      <c r="B34" s="267"/>
      <c r="C34" s="267"/>
      <c r="D34" s="209"/>
      <c r="E34" s="209"/>
      <c r="F34" s="209"/>
      <c r="G34" s="209"/>
      <c r="H34" s="209"/>
      <c r="I34" s="209"/>
      <c r="J34" s="209"/>
      <c r="K34" s="209"/>
      <c r="L34" s="209"/>
      <c r="M34" s="209"/>
      <c r="N34" s="209"/>
      <c r="O34" s="209"/>
      <c r="P34" s="209"/>
      <c r="Q34" s="209"/>
      <c r="R34" s="209"/>
      <c r="S34" s="209"/>
    </row>
    <row r="35" spans="1:27" x14ac:dyDescent="0.25">
      <c r="A35" s="234" t="s">
        <v>318</v>
      </c>
      <c r="B35" s="234"/>
      <c r="C35" s="234"/>
      <c r="D35" s="87">
        <v>1575.4898213722381</v>
      </c>
      <c r="E35" s="87">
        <v>1453.1905306146955</v>
      </c>
      <c r="F35" s="87">
        <v>1099.2469262972047</v>
      </c>
      <c r="G35" s="87">
        <v>814.30026730491022</v>
      </c>
      <c r="H35" s="87">
        <v>1107.9591359712078</v>
      </c>
      <c r="I35" s="87">
        <v>919.00245273831604</v>
      </c>
      <c r="J35" s="87">
        <v>1473.2393739556073</v>
      </c>
      <c r="K35" s="87">
        <v>1498.1288021414707</v>
      </c>
      <c r="L35" s="87">
        <v>1157.505139306209</v>
      </c>
      <c r="M35" s="87">
        <v>991.93184228633993</v>
      </c>
      <c r="N35" s="87">
        <v>1283.265667170662</v>
      </c>
      <c r="O35" s="87">
        <v>1789.8650032003218</v>
      </c>
      <c r="P35" s="87">
        <v>1649.7210702449802</v>
      </c>
      <c r="Q35" s="87">
        <v>1546.2882464196707</v>
      </c>
      <c r="R35" s="87">
        <v>1640.8657209761657</v>
      </c>
      <c r="S35" s="87">
        <v>20000</v>
      </c>
      <c r="U35" s="269"/>
      <c r="V35" s="269"/>
      <c r="W35" s="269"/>
      <c r="X35" s="269"/>
      <c r="Y35" s="269"/>
      <c r="Z35" s="269"/>
      <c r="AA35" s="269"/>
    </row>
    <row r="36" spans="1:27" x14ac:dyDescent="0.25">
      <c r="A36" s="234" t="s">
        <v>62</v>
      </c>
      <c r="B36" s="234"/>
      <c r="C36" s="234"/>
      <c r="D36" s="87">
        <v>339.9808353531368</v>
      </c>
      <c r="E36" s="87">
        <v>331.93168367059354</v>
      </c>
      <c r="F36" s="87">
        <v>135.68569979144354</v>
      </c>
      <c r="G36" s="87">
        <v>378.31012907953328</v>
      </c>
      <c r="H36" s="87">
        <v>580.30550701764275</v>
      </c>
      <c r="I36" s="87">
        <v>267.15517727298351</v>
      </c>
      <c r="J36" s="87">
        <v>660.0304379685474</v>
      </c>
      <c r="K36" s="87">
        <v>648.14835691336452</v>
      </c>
      <c r="L36" s="87">
        <v>265.62200552392761</v>
      </c>
      <c r="M36" s="87">
        <v>355.69584578095936</v>
      </c>
      <c r="N36" s="87">
        <v>553.85829434642915</v>
      </c>
      <c r="O36" s="87">
        <v>339.21424947860885</v>
      </c>
      <c r="P36" s="87">
        <v>672.67910489825829</v>
      </c>
      <c r="Q36" s="87">
        <v>713.69144918550251</v>
      </c>
      <c r="R36" s="87">
        <v>557.69122371906883</v>
      </c>
      <c r="S36" s="87">
        <v>6799.9999999999991</v>
      </c>
      <c r="U36" s="269"/>
      <c r="V36" s="269"/>
      <c r="W36" s="269"/>
      <c r="X36" s="269"/>
      <c r="Y36" s="269"/>
      <c r="Z36" s="269"/>
      <c r="AA36" s="269"/>
    </row>
    <row r="37" spans="1:27" x14ac:dyDescent="0.25">
      <c r="A37" s="234" t="s">
        <v>63</v>
      </c>
      <c r="B37" s="234"/>
      <c r="C37" s="234"/>
      <c r="D37" s="87">
        <v>2444</v>
      </c>
      <c r="E37" s="87">
        <v>2085</v>
      </c>
      <c r="F37" s="87">
        <v>0</v>
      </c>
      <c r="G37" s="87">
        <v>2978</v>
      </c>
      <c r="H37" s="87">
        <v>2913</v>
      </c>
      <c r="I37" s="87">
        <v>865</v>
      </c>
      <c r="J37" s="87">
        <v>487</v>
      </c>
      <c r="K37" s="87">
        <v>2156</v>
      </c>
      <c r="L37" s="87">
        <v>2542</v>
      </c>
      <c r="M37" s="87">
        <v>0</v>
      </c>
      <c r="N37" s="87">
        <v>695</v>
      </c>
      <c r="O37" s="87">
        <v>762</v>
      </c>
      <c r="P37" s="87">
        <v>545</v>
      </c>
      <c r="Q37" s="87">
        <v>1310</v>
      </c>
      <c r="R37" s="87">
        <v>618</v>
      </c>
      <c r="S37" s="87">
        <v>20400</v>
      </c>
      <c r="U37" s="269"/>
      <c r="V37" s="269"/>
    </row>
    <row r="38" spans="1:27" x14ac:dyDescent="0.25">
      <c r="A38" s="234" t="s">
        <v>64</v>
      </c>
      <c r="B38" s="234"/>
      <c r="C38" s="234"/>
      <c r="D38" s="87">
        <v>1600</v>
      </c>
      <c r="E38" s="87">
        <v>0</v>
      </c>
      <c r="F38" s="87">
        <v>0</v>
      </c>
      <c r="G38" s="87">
        <v>0</v>
      </c>
      <c r="H38" s="87">
        <v>0</v>
      </c>
      <c r="I38" s="87">
        <v>0</v>
      </c>
      <c r="J38" s="87">
        <v>0</v>
      </c>
      <c r="K38" s="87">
        <v>0</v>
      </c>
      <c r="L38" s="87">
        <v>0</v>
      </c>
      <c r="M38" s="87">
        <v>0</v>
      </c>
      <c r="N38" s="87">
        <v>0</v>
      </c>
      <c r="O38" s="87">
        <v>0</v>
      </c>
      <c r="P38" s="87">
        <v>0</v>
      </c>
      <c r="Q38" s="87">
        <v>0</v>
      </c>
      <c r="R38" s="87">
        <v>0</v>
      </c>
      <c r="S38" s="87">
        <v>1600</v>
      </c>
    </row>
    <row r="39" spans="1:27" x14ac:dyDescent="0.25">
      <c r="A39" s="234" t="s">
        <v>65</v>
      </c>
      <c r="B39" s="234"/>
      <c r="C39" s="234"/>
      <c r="D39" s="87">
        <v>0</v>
      </c>
      <c r="E39" s="87">
        <v>1950</v>
      </c>
      <c r="F39" s="87">
        <v>0</v>
      </c>
      <c r="G39" s="87">
        <v>0</v>
      </c>
      <c r="H39" s="87">
        <v>0</v>
      </c>
      <c r="I39" s="87">
        <v>0</v>
      </c>
      <c r="J39" s="87">
        <v>0</v>
      </c>
      <c r="K39" s="87">
        <v>0</v>
      </c>
      <c r="L39" s="87">
        <v>0</v>
      </c>
      <c r="M39" s="87">
        <v>0</v>
      </c>
      <c r="N39" s="87">
        <v>0</v>
      </c>
      <c r="O39" s="87">
        <v>0</v>
      </c>
      <c r="P39" s="87">
        <v>0</v>
      </c>
      <c r="Q39" s="87">
        <v>0</v>
      </c>
      <c r="R39" s="87">
        <v>0</v>
      </c>
      <c r="S39" s="87">
        <v>1950</v>
      </c>
    </row>
    <row r="40" spans="1:27" x14ac:dyDescent="0.25">
      <c r="A40" s="234" t="s">
        <v>6</v>
      </c>
      <c r="B40" s="234"/>
      <c r="C40" s="234"/>
      <c r="D40" s="87">
        <v>500</v>
      </c>
      <c r="E40" s="87">
        <v>500</v>
      </c>
      <c r="F40" s="87">
        <v>500</v>
      </c>
      <c r="G40" s="87">
        <v>500</v>
      </c>
      <c r="H40" s="87">
        <v>500</v>
      </c>
      <c r="I40" s="87">
        <v>500</v>
      </c>
      <c r="J40" s="87">
        <v>500</v>
      </c>
      <c r="K40" s="87">
        <v>500</v>
      </c>
      <c r="L40" s="87">
        <v>500</v>
      </c>
      <c r="M40" s="87">
        <v>500</v>
      </c>
      <c r="N40" s="87">
        <v>500</v>
      </c>
      <c r="O40" s="87">
        <v>500</v>
      </c>
      <c r="P40" s="87">
        <v>500</v>
      </c>
      <c r="Q40" s="87">
        <v>500</v>
      </c>
      <c r="R40" s="87">
        <v>500</v>
      </c>
      <c r="S40" s="87">
        <v>7500</v>
      </c>
    </row>
    <row r="41" spans="1:27" x14ac:dyDescent="0.25">
      <c r="A41" s="234" t="s">
        <v>66</v>
      </c>
      <c r="B41" s="234"/>
      <c r="C41" s="234"/>
      <c r="D41" s="87">
        <v>6000</v>
      </c>
      <c r="E41" s="87">
        <v>0</v>
      </c>
      <c r="F41" s="87">
        <v>0</v>
      </c>
      <c r="G41" s="87">
        <v>0</v>
      </c>
      <c r="H41" s="87">
        <v>0</v>
      </c>
      <c r="I41" s="87">
        <v>0</v>
      </c>
      <c r="J41" s="87">
        <v>0</v>
      </c>
      <c r="K41" s="87">
        <v>0</v>
      </c>
      <c r="L41" s="87">
        <v>0</v>
      </c>
      <c r="M41" s="87">
        <v>0</v>
      </c>
      <c r="N41" s="87">
        <v>0</v>
      </c>
      <c r="O41" s="87">
        <v>0</v>
      </c>
      <c r="P41" s="87">
        <v>0</v>
      </c>
      <c r="Q41" s="87">
        <v>0</v>
      </c>
      <c r="R41" s="87">
        <v>0</v>
      </c>
      <c r="S41" s="87">
        <v>6000</v>
      </c>
    </row>
    <row r="42" spans="1:27" x14ac:dyDescent="0.25">
      <c r="A42" s="234" t="s">
        <v>70</v>
      </c>
      <c r="B42" s="234"/>
      <c r="C42" s="234"/>
      <c r="D42" s="87">
        <v>0</v>
      </c>
      <c r="E42" s="87">
        <v>0</v>
      </c>
      <c r="F42" s="87">
        <v>1100</v>
      </c>
      <c r="G42" s="87">
        <v>0</v>
      </c>
      <c r="H42" s="87">
        <v>0</v>
      </c>
      <c r="I42" s="87">
        <v>0</v>
      </c>
      <c r="J42" s="87">
        <v>0</v>
      </c>
      <c r="K42" s="87">
        <v>0</v>
      </c>
      <c r="L42" s="87">
        <v>0</v>
      </c>
      <c r="M42" s="87">
        <v>0</v>
      </c>
      <c r="N42" s="87">
        <v>0</v>
      </c>
      <c r="O42" s="87">
        <v>0</v>
      </c>
      <c r="P42" s="87">
        <v>0</v>
      </c>
      <c r="Q42" s="87">
        <v>0</v>
      </c>
      <c r="R42" s="87">
        <v>0</v>
      </c>
      <c r="S42" s="87">
        <v>1100</v>
      </c>
    </row>
    <row r="43" spans="1:27" x14ac:dyDescent="0.25">
      <c r="A43" s="234" t="s">
        <v>67</v>
      </c>
      <c r="B43" s="234"/>
      <c r="C43" s="234"/>
      <c r="D43" s="87">
        <v>0</v>
      </c>
      <c r="E43" s="87">
        <v>0</v>
      </c>
      <c r="F43" s="87">
        <v>0</v>
      </c>
      <c r="G43" s="87">
        <v>0</v>
      </c>
      <c r="H43" s="87">
        <v>0</v>
      </c>
      <c r="I43" s="87">
        <v>0</v>
      </c>
      <c r="J43" s="87">
        <v>0</v>
      </c>
      <c r="K43" s="87">
        <v>0</v>
      </c>
      <c r="L43" s="87">
        <v>0</v>
      </c>
      <c r="M43" s="87">
        <v>0</v>
      </c>
      <c r="N43" s="87">
        <v>4000</v>
      </c>
      <c r="O43" s="87">
        <v>0</v>
      </c>
      <c r="P43" s="87">
        <v>0</v>
      </c>
      <c r="Q43" s="87">
        <v>0</v>
      </c>
      <c r="R43" s="87">
        <v>0</v>
      </c>
      <c r="S43" s="87">
        <v>4000</v>
      </c>
    </row>
    <row r="44" spans="1:27" x14ac:dyDescent="0.25">
      <c r="A44" s="239" t="s">
        <v>68</v>
      </c>
      <c r="B44" s="239"/>
      <c r="C44" s="239"/>
      <c r="D44" s="87">
        <v>0</v>
      </c>
      <c r="E44" s="87">
        <v>0</v>
      </c>
      <c r="F44" s="87">
        <v>0</v>
      </c>
      <c r="G44" s="87">
        <v>0</v>
      </c>
      <c r="H44" s="87">
        <v>0</v>
      </c>
      <c r="I44" s="87">
        <v>0</v>
      </c>
      <c r="J44" s="87">
        <v>0</v>
      </c>
      <c r="K44" s="87">
        <v>0</v>
      </c>
      <c r="L44" s="87">
        <v>0</v>
      </c>
      <c r="M44" s="87">
        <v>0</v>
      </c>
      <c r="N44" s="87">
        <v>0</v>
      </c>
      <c r="O44" s="87">
        <v>0</v>
      </c>
      <c r="P44" s="87">
        <v>0</v>
      </c>
      <c r="Q44" s="87">
        <v>0</v>
      </c>
      <c r="R44" s="87">
        <v>3500</v>
      </c>
      <c r="S44" s="87">
        <v>3500</v>
      </c>
    </row>
    <row r="45" spans="1:27" x14ac:dyDescent="0.25">
      <c r="A45" s="239" t="s">
        <v>69</v>
      </c>
      <c r="B45" s="239"/>
      <c r="C45" s="239"/>
      <c r="D45" s="87">
        <v>960</v>
      </c>
      <c r="E45" s="87">
        <v>0</v>
      </c>
      <c r="F45" s="87">
        <v>0</v>
      </c>
      <c r="G45" s="87">
        <v>285</v>
      </c>
      <c r="H45" s="87">
        <v>0</v>
      </c>
      <c r="I45" s="87">
        <v>0</v>
      </c>
      <c r="J45" s="87">
        <v>0</v>
      </c>
      <c r="K45" s="87">
        <v>0</v>
      </c>
      <c r="L45" s="87">
        <v>0</v>
      </c>
      <c r="M45" s="87">
        <v>0</v>
      </c>
      <c r="N45" s="87">
        <v>0</v>
      </c>
      <c r="O45" s="87">
        <v>0</v>
      </c>
      <c r="P45" s="87">
        <v>0</v>
      </c>
      <c r="Q45" s="87">
        <v>0</v>
      </c>
      <c r="R45" s="87">
        <v>0</v>
      </c>
      <c r="S45" s="87">
        <v>1245</v>
      </c>
    </row>
    <row r="46" spans="1:27" x14ac:dyDescent="0.25">
      <c r="A46" s="239" t="s">
        <v>258</v>
      </c>
      <c r="B46" s="239"/>
      <c r="C46" s="239"/>
      <c r="D46" s="87">
        <v>0</v>
      </c>
      <c r="E46" s="87">
        <v>0</v>
      </c>
      <c r="F46" s="87">
        <v>0</v>
      </c>
      <c r="G46" s="87">
        <v>0</v>
      </c>
      <c r="H46" s="87">
        <v>0</v>
      </c>
      <c r="I46" s="87">
        <v>0</v>
      </c>
      <c r="J46" s="87">
        <v>0</v>
      </c>
      <c r="K46" s="87">
        <v>250</v>
      </c>
      <c r="L46" s="87">
        <v>0</v>
      </c>
      <c r="M46" s="87">
        <v>0</v>
      </c>
      <c r="N46" s="87">
        <v>0</v>
      </c>
      <c r="O46" s="87">
        <v>0</v>
      </c>
      <c r="P46" s="87">
        <v>0</v>
      </c>
      <c r="Q46" s="87">
        <v>0</v>
      </c>
      <c r="R46" s="87">
        <v>0</v>
      </c>
      <c r="S46" s="87">
        <v>250</v>
      </c>
    </row>
    <row r="47" spans="1:27" ht="15.75" thickBot="1" x14ac:dyDescent="0.3">
      <c r="A47" s="252" t="s">
        <v>0</v>
      </c>
      <c r="B47" s="253"/>
      <c r="C47" s="253"/>
      <c r="D47" s="128">
        <f t="shared" ref="D47:S47" si="5">SUM(D35:D46)</f>
        <v>13419.470656725374</v>
      </c>
      <c r="E47" s="128">
        <f t="shared" si="5"/>
        <v>6320.1222142852894</v>
      </c>
      <c r="F47" s="128">
        <f t="shared" si="5"/>
        <v>2834.9326260886482</v>
      </c>
      <c r="G47" s="128">
        <f t="shared" si="5"/>
        <v>4955.6103963844434</v>
      </c>
      <c r="H47" s="128">
        <f t="shared" si="5"/>
        <v>5101.26464298885</v>
      </c>
      <c r="I47" s="128">
        <f t="shared" si="5"/>
        <v>2551.1576300112993</v>
      </c>
      <c r="J47" s="128">
        <f t="shared" si="5"/>
        <v>3120.269811924155</v>
      </c>
      <c r="K47" s="128">
        <f t="shared" si="5"/>
        <v>5052.2771590548355</v>
      </c>
      <c r="L47" s="128">
        <f t="shared" si="5"/>
        <v>4465.1271448301368</v>
      </c>
      <c r="M47" s="128">
        <f t="shared" si="5"/>
        <v>1847.6276880672992</v>
      </c>
      <c r="N47" s="128">
        <f t="shared" si="5"/>
        <v>7032.1239615170907</v>
      </c>
      <c r="O47" s="128">
        <f t="shared" si="5"/>
        <v>3391.0792526789305</v>
      </c>
      <c r="P47" s="128">
        <f t="shared" si="5"/>
        <v>3367.4001751432384</v>
      </c>
      <c r="Q47" s="128">
        <f t="shared" si="5"/>
        <v>4069.9796956051732</v>
      </c>
      <c r="R47" s="128">
        <f t="shared" si="5"/>
        <v>6816.5569446952341</v>
      </c>
      <c r="S47" s="128">
        <f t="shared" si="5"/>
        <v>74345</v>
      </c>
    </row>
    <row r="48" spans="1:27" ht="15.75" thickBot="1" x14ac:dyDescent="0.3">
      <c r="A48" s="234"/>
      <c r="B48" s="234"/>
      <c r="C48" s="234"/>
      <c r="D48" s="87"/>
      <c r="E48" s="87"/>
      <c r="F48" s="87"/>
      <c r="G48" s="87"/>
      <c r="H48" s="87"/>
      <c r="I48" s="87"/>
      <c r="J48" s="87"/>
      <c r="K48" s="87"/>
      <c r="L48" s="87"/>
      <c r="M48" s="87"/>
      <c r="N48" s="87"/>
      <c r="O48" s="87"/>
      <c r="P48" s="87"/>
      <c r="Q48" s="87"/>
      <c r="R48" s="87"/>
      <c r="S48" s="87"/>
    </row>
    <row r="49" spans="1:19" x14ac:dyDescent="0.25">
      <c r="A49" s="226" t="s">
        <v>3</v>
      </c>
      <c r="B49" s="231"/>
      <c r="C49" s="231"/>
      <c r="D49" s="18"/>
      <c r="E49" s="18"/>
      <c r="F49" s="18"/>
      <c r="G49" s="18"/>
      <c r="H49" s="18"/>
      <c r="I49" s="18"/>
      <c r="J49" s="18"/>
      <c r="K49" s="18"/>
      <c r="L49" s="18"/>
      <c r="M49" s="18"/>
      <c r="N49" s="18"/>
      <c r="O49" s="18"/>
      <c r="P49" s="18"/>
      <c r="Q49" s="18"/>
      <c r="R49" s="18"/>
      <c r="S49" s="18"/>
    </row>
    <row r="50" spans="1:19" x14ac:dyDescent="0.25">
      <c r="A50" s="234" t="s">
        <v>71</v>
      </c>
      <c r="B50" s="234"/>
      <c r="C50" s="234"/>
      <c r="D50" s="87">
        <v>0</v>
      </c>
      <c r="E50" s="87">
        <v>492.18821910000003</v>
      </c>
      <c r="F50" s="87">
        <v>0</v>
      </c>
      <c r="G50" s="87">
        <v>6836.980114</v>
      </c>
      <c r="H50" s="87">
        <v>3722.0196500000002</v>
      </c>
      <c r="I50" s="87">
        <v>0</v>
      </c>
      <c r="J50" s="87">
        <v>0</v>
      </c>
      <c r="K50" s="87">
        <v>0</v>
      </c>
      <c r="L50" s="87">
        <v>1259.955526</v>
      </c>
      <c r="M50" s="87">
        <v>0</v>
      </c>
      <c r="N50" s="87">
        <v>0</v>
      </c>
      <c r="O50" s="87">
        <v>0</v>
      </c>
      <c r="P50" s="87">
        <v>0</v>
      </c>
      <c r="Q50" s="87">
        <v>0</v>
      </c>
      <c r="R50" s="87">
        <v>0</v>
      </c>
      <c r="S50" s="87">
        <v>12311.1435091</v>
      </c>
    </row>
    <row r="51" spans="1:19" x14ac:dyDescent="0.25">
      <c r="A51" s="234" t="s">
        <v>7</v>
      </c>
      <c r="B51" s="234"/>
      <c r="C51" s="234"/>
      <c r="D51" s="87">
        <v>311</v>
      </c>
      <c r="E51" s="87">
        <v>622</v>
      </c>
      <c r="F51" s="87">
        <v>622</v>
      </c>
      <c r="G51" s="87">
        <v>311</v>
      </c>
      <c r="H51" s="87">
        <v>311</v>
      </c>
      <c r="I51" s="87">
        <v>311</v>
      </c>
      <c r="J51" s="87">
        <v>622</v>
      </c>
      <c r="K51" s="87">
        <v>311</v>
      </c>
      <c r="L51" s="87">
        <v>311</v>
      </c>
      <c r="M51" s="87">
        <v>311</v>
      </c>
      <c r="N51" s="87">
        <v>311</v>
      </c>
      <c r="O51" s="87">
        <v>1402</v>
      </c>
      <c r="P51" s="87">
        <v>622</v>
      </c>
      <c r="Q51" s="87">
        <v>311</v>
      </c>
      <c r="R51" s="87">
        <v>311</v>
      </c>
      <c r="S51" s="87">
        <v>7000</v>
      </c>
    </row>
    <row r="52" spans="1:19" x14ac:dyDescent="0.25">
      <c r="A52" s="234" t="s">
        <v>72</v>
      </c>
      <c r="B52" s="234"/>
      <c r="C52" s="234"/>
      <c r="D52" s="87">
        <v>0</v>
      </c>
      <c r="E52" s="87">
        <v>0</v>
      </c>
      <c r="F52" s="87">
        <v>0</v>
      </c>
      <c r="G52" s="87">
        <v>0</v>
      </c>
      <c r="H52" s="87">
        <v>0</v>
      </c>
      <c r="I52" s="87">
        <v>0</v>
      </c>
      <c r="J52" s="87">
        <v>0</v>
      </c>
      <c r="K52" s="87">
        <v>420</v>
      </c>
      <c r="L52" s="87">
        <v>0</v>
      </c>
      <c r="M52" s="87">
        <v>0</v>
      </c>
      <c r="N52" s="87">
        <v>0</v>
      </c>
      <c r="O52" s="87">
        <v>1200</v>
      </c>
      <c r="P52" s="87">
        <v>0</v>
      </c>
      <c r="Q52" s="87">
        <v>0</v>
      </c>
      <c r="R52" s="87">
        <v>0</v>
      </c>
      <c r="S52" s="87">
        <v>1620</v>
      </c>
    </row>
    <row r="53" spans="1:19" x14ac:dyDescent="0.25">
      <c r="A53" s="234" t="s">
        <v>73</v>
      </c>
      <c r="B53" s="234"/>
      <c r="C53" s="234"/>
      <c r="D53" s="87">
        <v>4000</v>
      </c>
      <c r="E53" s="87">
        <v>0</v>
      </c>
      <c r="F53" s="87">
        <v>0</v>
      </c>
      <c r="G53" s="87">
        <v>0</v>
      </c>
      <c r="H53" s="87">
        <v>0</v>
      </c>
      <c r="I53" s="87">
        <v>0</v>
      </c>
      <c r="J53" s="87">
        <v>0</v>
      </c>
      <c r="K53" s="87">
        <v>0</v>
      </c>
      <c r="L53" s="87">
        <v>0</v>
      </c>
      <c r="M53" s="87">
        <v>0</v>
      </c>
      <c r="N53" s="87">
        <v>0</v>
      </c>
      <c r="O53" s="87">
        <v>0</v>
      </c>
      <c r="P53" s="87">
        <v>0</v>
      </c>
      <c r="Q53" s="87">
        <v>0</v>
      </c>
      <c r="R53" s="87">
        <v>0</v>
      </c>
      <c r="S53" s="87">
        <v>4000</v>
      </c>
    </row>
    <row r="54" spans="1:19" x14ac:dyDescent="0.25">
      <c r="A54" s="234" t="s">
        <v>74</v>
      </c>
      <c r="B54" s="234"/>
      <c r="C54" s="234"/>
      <c r="D54" s="87">
        <v>0</v>
      </c>
      <c r="E54" s="87">
        <v>12000</v>
      </c>
      <c r="F54" s="87">
        <v>0</v>
      </c>
      <c r="G54" s="87">
        <v>0</v>
      </c>
      <c r="H54" s="87">
        <v>0</v>
      </c>
      <c r="I54" s="87">
        <v>0</v>
      </c>
      <c r="J54" s="87">
        <v>0</v>
      </c>
      <c r="K54" s="87">
        <v>0</v>
      </c>
      <c r="L54" s="87">
        <v>0</v>
      </c>
      <c r="M54" s="87">
        <v>0</v>
      </c>
      <c r="N54" s="87">
        <v>0</v>
      </c>
      <c r="O54" s="87">
        <v>0</v>
      </c>
      <c r="P54" s="87">
        <v>0</v>
      </c>
      <c r="Q54" s="87">
        <v>0</v>
      </c>
      <c r="R54" s="87">
        <v>0</v>
      </c>
      <c r="S54" s="87">
        <v>12000</v>
      </c>
    </row>
    <row r="55" spans="1:19" x14ac:dyDescent="0.25">
      <c r="A55" s="234" t="s">
        <v>75</v>
      </c>
      <c r="B55" s="234"/>
      <c r="C55" s="234"/>
      <c r="D55" s="87">
        <v>1145.4921801831094</v>
      </c>
      <c r="E55" s="87">
        <v>1062.4497278644678</v>
      </c>
      <c r="F55" s="87">
        <v>980.30589928111647</v>
      </c>
      <c r="G55" s="87">
        <v>697.03236732384596</v>
      </c>
      <c r="H55" s="87">
        <v>1406.6124934625125</v>
      </c>
      <c r="I55" s="87">
        <v>1067.2172223415669</v>
      </c>
      <c r="J55" s="87">
        <v>1447.8087614785329</v>
      </c>
      <c r="K55" s="87">
        <v>1392.2788181440644</v>
      </c>
      <c r="L55" s="87">
        <v>984.00504216786942</v>
      </c>
      <c r="M55" s="87">
        <v>1101.5170655662428</v>
      </c>
      <c r="N55" s="87">
        <v>1188.8827045015094</v>
      </c>
      <c r="O55" s="87">
        <v>1780.6075070374998</v>
      </c>
      <c r="P55" s="87">
        <v>1930.6513003052494</v>
      </c>
      <c r="Q55" s="87">
        <v>1694.8066571373174</v>
      </c>
      <c r="R55" s="87">
        <v>1120.3322532050975</v>
      </c>
      <c r="S55" s="87">
        <v>19000.000000000004</v>
      </c>
    </row>
    <row r="56" spans="1:19" x14ac:dyDescent="0.25">
      <c r="A56" s="234" t="s">
        <v>8</v>
      </c>
      <c r="B56" s="234"/>
      <c r="C56" s="234"/>
      <c r="D56" s="87">
        <v>9646.2499383840786</v>
      </c>
      <c r="E56" s="87">
        <v>8946.9450767534126</v>
      </c>
      <c r="F56" s="87">
        <v>8255.2075728936106</v>
      </c>
      <c r="G56" s="87">
        <v>5869.7462511481772</v>
      </c>
      <c r="H56" s="87">
        <v>11845.157839684316</v>
      </c>
      <c r="I56" s="87">
        <v>8987.0923986658272</v>
      </c>
      <c r="J56" s="87">
        <v>12192.073780871855</v>
      </c>
      <c r="K56" s="87">
        <v>11724.453205423701</v>
      </c>
      <c r="L56" s="87">
        <v>8286.3582498346896</v>
      </c>
      <c r="M56" s="87">
        <v>9275.9331837157279</v>
      </c>
      <c r="N56" s="87">
        <v>10011.643827381131</v>
      </c>
      <c r="O56" s="87">
        <v>14994.589532947366</v>
      </c>
      <c r="P56" s="87">
        <v>16258.116213096837</v>
      </c>
      <c r="Q56" s="87">
        <v>14272.056060103727</v>
      </c>
      <c r="R56" s="87">
        <v>9434.3768690955585</v>
      </c>
      <c r="S56" s="87">
        <v>160000.00000000003</v>
      </c>
    </row>
    <row r="57" spans="1:19" x14ac:dyDescent="0.25">
      <c r="A57" s="238" t="s">
        <v>76</v>
      </c>
      <c r="B57" s="238"/>
      <c r="C57" s="238"/>
      <c r="D57" s="87">
        <v>0</v>
      </c>
      <c r="E57" s="87">
        <v>5000</v>
      </c>
      <c r="F57" s="87">
        <v>0</v>
      </c>
      <c r="G57" s="87">
        <v>0</v>
      </c>
      <c r="H57" s="87">
        <v>0</v>
      </c>
      <c r="I57" s="87">
        <v>0</v>
      </c>
      <c r="J57" s="87">
        <v>0</v>
      </c>
      <c r="K57" s="87">
        <v>0</v>
      </c>
      <c r="L57" s="87">
        <v>0</v>
      </c>
      <c r="M57" s="87">
        <v>0</v>
      </c>
      <c r="N57" s="87">
        <v>0</v>
      </c>
      <c r="O57" s="87">
        <v>0</v>
      </c>
      <c r="P57" s="87">
        <v>0</v>
      </c>
      <c r="Q57" s="87">
        <v>0</v>
      </c>
      <c r="R57" s="87">
        <v>0</v>
      </c>
      <c r="S57" s="87">
        <v>5000</v>
      </c>
    </row>
    <row r="58" spans="1:19" x14ac:dyDescent="0.25">
      <c r="A58" s="239" t="s">
        <v>77</v>
      </c>
      <c r="B58" s="239"/>
      <c r="C58" s="239"/>
      <c r="D58" s="87">
        <v>0</v>
      </c>
      <c r="E58" s="87">
        <v>0</v>
      </c>
      <c r="F58" s="87">
        <v>0</v>
      </c>
      <c r="G58" s="87">
        <v>0</v>
      </c>
      <c r="H58" s="87">
        <v>0</v>
      </c>
      <c r="I58" s="87">
        <v>0</v>
      </c>
      <c r="J58" s="87">
        <v>0</v>
      </c>
      <c r="K58" s="87">
        <v>1600</v>
      </c>
      <c r="L58" s="87">
        <v>0</v>
      </c>
      <c r="M58" s="87">
        <v>0</v>
      </c>
      <c r="N58" s="87">
        <v>0</v>
      </c>
      <c r="O58" s="87">
        <v>0</v>
      </c>
      <c r="P58" s="87">
        <v>0</v>
      </c>
      <c r="Q58" s="87">
        <v>0</v>
      </c>
      <c r="R58" s="87">
        <v>0</v>
      </c>
      <c r="S58" s="87">
        <v>1600</v>
      </c>
    </row>
    <row r="59" spans="1:19" x14ac:dyDescent="0.25">
      <c r="A59" s="234" t="s">
        <v>78</v>
      </c>
      <c r="B59" s="234"/>
      <c r="C59" s="234"/>
      <c r="D59" s="87">
        <v>1039</v>
      </c>
      <c r="E59" s="87">
        <v>1289</v>
      </c>
      <c r="F59" s="87">
        <v>0</v>
      </c>
      <c r="G59" s="87">
        <v>961</v>
      </c>
      <c r="H59" s="87">
        <v>0</v>
      </c>
      <c r="I59" s="87">
        <v>0</v>
      </c>
      <c r="J59" s="87">
        <v>814</v>
      </c>
      <c r="K59" s="87">
        <v>0</v>
      </c>
      <c r="L59" s="87">
        <v>662</v>
      </c>
      <c r="M59" s="87">
        <v>1213</v>
      </c>
      <c r="N59" s="87">
        <v>0</v>
      </c>
      <c r="O59" s="87">
        <v>355</v>
      </c>
      <c r="P59" s="87">
        <v>2373</v>
      </c>
      <c r="Q59" s="87">
        <v>1603</v>
      </c>
      <c r="R59" s="87">
        <v>912</v>
      </c>
      <c r="S59" s="87">
        <v>11221</v>
      </c>
    </row>
    <row r="60" spans="1:19" x14ac:dyDescent="0.25">
      <c r="A60" s="234" t="s">
        <v>33</v>
      </c>
      <c r="B60" s="234"/>
      <c r="C60" s="234"/>
      <c r="D60" s="87">
        <v>6411</v>
      </c>
      <c r="E60" s="87">
        <v>5802</v>
      </c>
      <c r="F60" s="87">
        <v>4882</v>
      </c>
      <c r="G60" s="87">
        <v>1050</v>
      </c>
      <c r="H60" s="87">
        <v>0</v>
      </c>
      <c r="I60" s="87">
        <v>0</v>
      </c>
      <c r="J60" s="87">
        <v>0</v>
      </c>
      <c r="K60" s="87">
        <v>0</v>
      </c>
      <c r="L60" s="87">
        <v>3120</v>
      </c>
      <c r="M60" s="87">
        <v>4907</v>
      </c>
      <c r="N60" s="87">
        <v>4483</v>
      </c>
      <c r="O60" s="87">
        <v>8198</v>
      </c>
      <c r="P60" s="87">
        <v>7809</v>
      </c>
      <c r="Q60" s="87">
        <v>0</v>
      </c>
      <c r="R60" s="87">
        <v>4278</v>
      </c>
      <c r="S60" s="87">
        <v>50940</v>
      </c>
    </row>
    <row r="61" spans="1:19" x14ac:dyDescent="0.25">
      <c r="A61" s="234" t="s">
        <v>259</v>
      </c>
      <c r="B61" s="234"/>
      <c r="C61" s="234"/>
      <c r="D61" s="87">
        <v>1675</v>
      </c>
      <c r="E61" s="87">
        <v>-984</v>
      </c>
      <c r="F61" s="87">
        <v>-380</v>
      </c>
      <c r="G61" s="87">
        <v>-1922</v>
      </c>
      <c r="H61" s="87">
        <v>-614</v>
      </c>
      <c r="I61" s="87">
        <v>-1419</v>
      </c>
      <c r="J61" s="87">
        <v>158</v>
      </c>
      <c r="K61" s="87">
        <v>-237</v>
      </c>
      <c r="L61" s="87">
        <v>-611</v>
      </c>
      <c r="M61" s="87">
        <v>-347</v>
      </c>
      <c r="N61" s="87">
        <v>2382</v>
      </c>
      <c r="O61" s="87">
        <v>3495</v>
      </c>
      <c r="P61" s="87">
        <v>1438</v>
      </c>
      <c r="Q61" s="87">
        <v>2724</v>
      </c>
      <c r="R61" s="87">
        <v>673</v>
      </c>
      <c r="S61" s="87">
        <v>6031</v>
      </c>
    </row>
    <row r="62" spans="1:19" ht="15.75" thickBot="1" x14ac:dyDescent="0.3">
      <c r="A62" s="251" t="s">
        <v>0</v>
      </c>
      <c r="B62" s="247"/>
      <c r="C62" s="247"/>
      <c r="D62" s="134">
        <f t="shared" ref="D62:S62" si="6">SUM(D50:D61)</f>
        <v>24227.742118567188</v>
      </c>
      <c r="E62" s="134">
        <f t="shared" si="6"/>
        <v>34230.583023717882</v>
      </c>
      <c r="F62" s="134">
        <f t="shared" si="6"/>
        <v>14359.513472174727</v>
      </c>
      <c r="G62" s="134">
        <f t="shared" si="6"/>
        <v>13803.758732472023</v>
      </c>
      <c r="H62" s="134">
        <f t="shared" si="6"/>
        <v>16670.789983146828</v>
      </c>
      <c r="I62" s="134">
        <f t="shared" si="6"/>
        <v>8946.3096210073945</v>
      </c>
      <c r="J62" s="134">
        <f t="shared" si="6"/>
        <v>15233.882542350388</v>
      </c>
      <c r="K62" s="134">
        <f t="shared" si="6"/>
        <v>15210.732023567765</v>
      </c>
      <c r="L62" s="134">
        <f t="shared" si="6"/>
        <v>14012.318818002559</v>
      </c>
      <c r="M62" s="134">
        <f t="shared" si="6"/>
        <v>16461.45024928197</v>
      </c>
      <c r="N62" s="134">
        <f t="shared" si="6"/>
        <v>18376.526531882642</v>
      </c>
      <c r="O62" s="134">
        <f t="shared" si="6"/>
        <v>31425.197039984865</v>
      </c>
      <c r="P62" s="134">
        <f t="shared" si="6"/>
        <v>30430.767513402086</v>
      </c>
      <c r="Q62" s="134">
        <f t="shared" si="6"/>
        <v>20604.862717241045</v>
      </c>
      <c r="R62" s="134">
        <f t="shared" si="6"/>
        <v>16728.709122300657</v>
      </c>
      <c r="S62" s="134">
        <f t="shared" si="6"/>
        <v>290723.14350910002</v>
      </c>
    </row>
    <row r="63" spans="1:19" ht="15.75" thickBot="1" x14ac:dyDescent="0.3">
      <c r="A63" s="234"/>
      <c r="B63" s="234"/>
      <c r="C63" s="234"/>
      <c r="D63" s="87"/>
      <c r="E63" s="87"/>
      <c r="F63" s="87"/>
      <c r="G63" s="87"/>
      <c r="H63" s="87"/>
      <c r="I63" s="87"/>
      <c r="J63" s="87"/>
      <c r="K63" s="87"/>
      <c r="L63" s="87"/>
      <c r="M63" s="87"/>
      <c r="N63" s="87"/>
      <c r="O63" s="87"/>
      <c r="P63" s="87"/>
      <c r="Q63" s="87"/>
      <c r="R63" s="87"/>
      <c r="S63" s="87"/>
    </row>
    <row r="64" spans="1:19" x14ac:dyDescent="0.25">
      <c r="A64" s="245" t="s">
        <v>85</v>
      </c>
      <c r="B64" s="232"/>
      <c r="C64" s="232"/>
      <c r="D64" s="19"/>
      <c r="E64" s="19"/>
      <c r="F64" s="19"/>
      <c r="G64" s="19"/>
      <c r="H64" s="19"/>
      <c r="I64" s="19"/>
      <c r="J64" s="19"/>
      <c r="K64" s="19"/>
      <c r="L64" s="19"/>
      <c r="M64" s="19"/>
      <c r="N64" s="19"/>
      <c r="O64" s="19"/>
      <c r="P64" s="19"/>
      <c r="Q64" s="19"/>
      <c r="R64" s="19"/>
      <c r="S64" s="19"/>
    </row>
    <row r="65" spans="1:19" x14ac:dyDescent="0.25">
      <c r="A65" s="239" t="s">
        <v>79</v>
      </c>
      <c r="B65" s="239"/>
      <c r="C65" s="239"/>
      <c r="D65" s="99">
        <v>0</v>
      </c>
      <c r="E65" s="99">
        <v>3600</v>
      </c>
      <c r="F65" s="99">
        <v>0</v>
      </c>
      <c r="G65" s="99">
        <v>0</v>
      </c>
      <c r="H65" s="99">
        <v>0</v>
      </c>
      <c r="I65" s="99">
        <v>0</v>
      </c>
      <c r="J65" s="99">
        <v>0</v>
      </c>
      <c r="K65" s="99">
        <v>0</v>
      </c>
      <c r="L65" s="99">
        <v>0</v>
      </c>
      <c r="M65" s="99">
        <v>0</v>
      </c>
      <c r="N65" s="99">
        <v>0</v>
      </c>
      <c r="O65" s="99">
        <v>0</v>
      </c>
      <c r="P65" s="99">
        <v>0</v>
      </c>
      <c r="Q65" s="99">
        <v>0</v>
      </c>
      <c r="R65" s="99">
        <v>0</v>
      </c>
      <c r="S65" s="99">
        <v>3600</v>
      </c>
    </row>
    <row r="66" spans="1:19" x14ac:dyDescent="0.25">
      <c r="A66" s="234" t="s">
        <v>80</v>
      </c>
      <c r="B66" s="234"/>
      <c r="C66" s="234"/>
      <c r="D66" s="99">
        <v>3698.5394575262908</v>
      </c>
      <c r="E66" s="99">
        <v>3058.8120186339302</v>
      </c>
      <c r="F66" s="99">
        <v>1920.9598626591012</v>
      </c>
      <c r="G66" s="99">
        <v>1608.6551060630047</v>
      </c>
      <c r="H66" s="99">
        <v>1856.2411150760154</v>
      </c>
      <c r="I66" s="99">
        <v>669.32524219246659</v>
      </c>
      <c r="J66" s="99">
        <v>940.00379344938017</v>
      </c>
      <c r="K66" s="99">
        <v>1105.0003174094097</v>
      </c>
      <c r="L66" s="99">
        <v>1895.2267408307409</v>
      </c>
      <c r="M66" s="99">
        <v>1873.7291709492811</v>
      </c>
      <c r="N66" s="99">
        <v>2415.9752667360508</v>
      </c>
      <c r="O66" s="99">
        <v>3315.2774455283361</v>
      </c>
      <c r="P66" s="99">
        <v>1682.5378952007541</v>
      </c>
      <c r="Q66" s="99">
        <v>1192.1870552200542</v>
      </c>
      <c r="R66" s="99">
        <v>2767.5295125251832</v>
      </c>
      <c r="S66" s="99">
        <v>29999.999999999993</v>
      </c>
    </row>
    <row r="67" spans="1:19" x14ac:dyDescent="0.25">
      <c r="A67" s="234" t="s">
        <v>81</v>
      </c>
      <c r="B67" s="234"/>
      <c r="C67" s="234"/>
      <c r="D67" s="99">
        <v>2958.8315660210328</v>
      </c>
      <c r="E67" s="99">
        <v>2447.0496149071441</v>
      </c>
      <c r="F67" s="99">
        <v>1536.7678901272809</v>
      </c>
      <c r="G67" s="99">
        <v>1286.9240848504039</v>
      </c>
      <c r="H67" s="99">
        <v>1484.9928920608124</v>
      </c>
      <c r="I67" s="99">
        <v>535.46019375397327</v>
      </c>
      <c r="J67" s="99">
        <v>752.0030347595042</v>
      </c>
      <c r="K67" s="99">
        <v>884.00025392752764</v>
      </c>
      <c r="L67" s="99">
        <v>1516.1813926645927</v>
      </c>
      <c r="M67" s="99">
        <v>1498.9833367594247</v>
      </c>
      <c r="N67" s="99">
        <v>1932.7802133888408</v>
      </c>
      <c r="O67" s="99">
        <v>2652.2219564226689</v>
      </c>
      <c r="P67" s="99">
        <v>1346.0303161606032</v>
      </c>
      <c r="Q67" s="99">
        <v>953.74964417604326</v>
      </c>
      <c r="R67" s="99">
        <v>2214.0236100201469</v>
      </c>
      <c r="S67" s="99">
        <v>24000.000000000004</v>
      </c>
    </row>
    <row r="68" spans="1:19" x14ac:dyDescent="0.25">
      <c r="A68" s="234" t="s">
        <v>82</v>
      </c>
      <c r="B68" s="234"/>
      <c r="C68" s="234"/>
      <c r="D68" s="99">
        <v>6780.6556721315337</v>
      </c>
      <c r="E68" s="99">
        <v>5607.8220341622045</v>
      </c>
      <c r="F68" s="99">
        <v>3521.7597482083524</v>
      </c>
      <c r="G68" s="99">
        <v>2949.2010277821751</v>
      </c>
      <c r="H68" s="99">
        <v>3403.1087109726955</v>
      </c>
      <c r="I68" s="99">
        <v>1227.0962773528554</v>
      </c>
      <c r="J68" s="99">
        <v>1723.3402879905304</v>
      </c>
      <c r="K68" s="99">
        <v>2025.8339152505841</v>
      </c>
      <c r="L68" s="99">
        <v>3474.5823581896916</v>
      </c>
      <c r="M68" s="99">
        <v>3435.1701467403486</v>
      </c>
      <c r="N68" s="99">
        <v>4429.287989016093</v>
      </c>
      <c r="O68" s="99">
        <v>6078.0086501352835</v>
      </c>
      <c r="P68" s="99">
        <v>3084.652807868049</v>
      </c>
      <c r="Q68" s="99">
        <v>2185.6762679034327</v>
      </c>
      <c r="R68" s="99">
        <v>5073.8041062961702</v>
      </c>
      <c r="S68" s="99">
        <v>55000</v>
      </c>
    </row>
    <row r="69" spans="1:19" x14ac:dyDescent="0.25">
      <c r="A69" s="239" t="s">
        <v>83</v>
      </c>
      <c r="B69" s="239"/>
      <c r="C69" s="239"/>
      <c r="D69" s="99">
        <v>0</v>
      </c>
      <c r="E69" s="99">
        <v>0</v>
      </c>
      <c r="F69" s="99">
        <v>0</v>
      </c>
      <c r="G69" s="99">
        <v>0</v>
      </c>
      <c r="H69" s="99">
        <v>0</v>
      </c>
      <c r="I69" s="99">
        <v>500</v>
      </c>
      <c r="J69" s="99">
        <v>0</v>
      </c>
      <c r="K69" s="99">
        <v>0</v>
      </c>
      <c r="L69" s="99">
        <v>0</v>
      </c>
      <c r="M69" s="99">
        <v>0</v>
      </c>
      <c r="N69" s="99">
        <v>0</v>
      </c>
      <c r="O69" s="99">
        <v>0</v>
      </c>
      <c r="P69" s="99">
        <v>0</v>
      </c>
      <c r="Q69" s="99">
        <v>0</v>
      </c>
      <c r="R69" s="99">
        <v>0</v>
      </c>
      <c r="S69" s="99">
        <v>500</v>
      </c>
    </row>
    <row r="70" spans="1:19" x14ac:dyDescent="0.25">
      <c r="A70" s="234" t="s">
        <v>84</v>
      </c>
      <c r="B70" s="234"/>
      <c r="C70" s="234"/>
      <c r="D70" s="99">
        <v>3205.4008631894521</v>
      </c>
      <c r="E70" s="99">
        <v>2650.9704161494064</v>
      </c>
      <c r="F70" s="99">
        <v>1664.8318809712209</v>
      </c>
      <c r="G70" s="99">
        <v>1394.1677585879377</v>
      </c>
      <c r="H70" s="99">
        <v>1608.7422997325466</v>
      </c>
      <c r="I70" s="99">
        <v>580.08187656680445</v>
      </c>
      <c r="J70" s="99">
        <v>814.66995432279612</v>
      </c>
      <c r="K70" s="99">
        <v>957.66694175482178</v>
      </c>
      <c r="L70" s="99">
        <v>1642.5298420533086</v>
      </c>
      <c r="M70" s="99">
        <v>1623.8986148227102</v>
      </c>
      <c r="N70" s="99">
        <v>2093.8452311712444</v>
      </c>
      <c r="O70" s="99">
        <v>2873.2404527912249</v>
      </c>
      <c r="P70" s="99">
        <v>1458.1995091739868</v>
      </c>
      <c r="Q70" s="99">
        <v>1033.2287811907136</v>
      </c>
      <c r="R70" s="99">
        <v>2398.5255775218261</v>
      </c>
      <c r="S70" s="99">
        <v>26000</v>
      </c>
    </row>
    <row r="71" spans="1:19" ht="15.75" thickBot="1" x14ac:dyDescent="0.3">
      <c r="A71" s="250" t="s">
        <v>0</v>
      </c>
      <c r="B71" s="248"/>
      <c r="C71" s="248"/>
      <c r="D71" s="133">
        <f t="shared" ref="D71:S71" si="7">SUM(D65:D70)</f>
        <v>16643.427558868309</v>
      </c>
      <c r="E71" s="133">
        <f t="shared" si="7"/>
        <v>17364.654083852685</v>
      </c>
      <c r="F71" s="133">
        <f t="shared" si="7"/>
        <v>8644.3193819659555</v>
      </c>
      <c r="G71" s="133">
        <f t="shared" si="7"/>
        <v>7238.9479772835211</v>
      </c>
      <c r="H71" s="133">
        <f t="shared" si="7"/>
        <v>8353.0850178420696</v>
      </c>
      <c r="I71" s="133">
        <f t="shared" si="7"/>
        <v>3511.9635898660999</v>
      </c>
      <c r="J71" s="133">
        <f t="shared" si="7"/>
        <v>4230.0170705222108</v>
      </c>
      <c r="K71" s="133">
        <f t="shared" si="7"/>
        <v>4972.5014283423434</v>
      </c>
      <c r="L71" s="133">
        <f t="shared" si="7"/>
        <v>8528.5203337383336</v>
      </c>
      <c r="M71" s="133">
        <f t="shared" si="7"/>
        <v>8431.7812692717653</v>
      </c>
      <c r="N71" s="133">
        <f t="shared" si="7"/>
        <v>10871.888700312229</v>
      </c>
      <c r="O71" s="133">
        <f t="shared" si="7"/>
        <v>14918.748504877512</v>
      </c>
      <c r="P71" s="133">
        <f t="shared" si="7"/>
        <v>7571.4205284033924</v>
      </c>
      <c r="Q71" s="133">
        <f t="shared" si="7"/>
        <v>5364.8417484902438</v>
      </c>
      <c r="R71" s="133">
        <f t="shared" si="7"/>
        <v>12453.882806363328</v>
      </c>
      <c r="S71" s="133">
        <f t="shared" si="7"/>
        <v>139100</v>
      </c>
    </row>
    <row r="72" spans="1:19" ht="15.75" thickBot="1" x14ac:dyDescent="0.3">
      <c r="A72" s="234"/>
      <c r="B72" s="234"/>
      <c r="C72" s="234"/>
      <c r="D72" s="87"/>
      <c r="E72" s="87"/>
      <c r="F72" s="87"/>
      <c r="G72" s="87"/>
      <c r="H72" s="87"/>
      <c r="I72" s="87"/>
      <c r="J72" s="87"/>
      <c r="K72" s="87"/>
      <c r="L72" s="87"/>
      <c r="M72" s="87"/>
      <c r="N72" s="87"/>
      <c r="O72" s="87"/>
      <c r="P72" s="87"/>
      <c r="Q72" s="87"/>
      <c r="R72" s="87"/>
      <c r="S72" s="87"/>
    </row>
    <row r="73" spans="1:19" x14ac:dyDescent="0.25">
      <c r="A73" s="135" t="s">
        <v>44</v>
      </c>
      <c r="B73" s="109"/>
      <c r="C73" s="109"/>
      <c r="D73" s="109"/>
      <c r="E73" s="109"/>
      <c r="F73" s="109"/>
      <c r="G73" s="109"/>
      <c r="H73" s="109"/>
      <c r="I73" s="109"/>
      <c r="J73" s="109"/>
      <c r="K73" s="109"/>
      <c r="L73" s="109"/>
      <c r="M73" s="109"/>
      <c r="N73" s="109"/>
      <c r="O73" s="109"/>
      <c r="P73" s="109"/>
      <c r="Q73" s="109"/>
      <c r="R73" s="109"/>
      <c r="S73" s="109"/>
    </row>
    <row r="74" spans="1:19" x14ac:dyDescent="0.25">
      <c r="A74" s="240"/>
      <c r="B74" s="240"/>
      <c r="C74" s="240"/>
      <c r="D74" s="87">
        <v>0</v>
      </c>
      <c r="E74" s="87">
        <v>0</v>
      </c>
      <c r="F74" s="87">
        <v>0</v>
      </c>
      <c r="G74" s="87">
        <v>0</v>
      </c>
      <c r="H74" s="87">
        <v>0</v>
      </c>
      <c r="I74" s="87">
        <v>0</v>
      </c>
      <c r="J74" s="87">
        <v>0</v>
      </c>
      <c r="K74" s="87">
        <v>0</v>
      </c>
      <c r="L74" s="87">
        <v>0</v>
      </c>
      <c r="M74" s="87">
        <v>0</v>
      </c>
      <c r="N74" s="87">
        <v>0</v>
      </c>
      <c r="O74" s="87">
        <v>0</v>
      </c>
      <c r="P74" s="87">
        <v>0</v>
      </c>
      <c r="Q74" s="87">
        <v>0</v>
      </c>
      <c r="R74" s="87">
        <v>0</v>
      </c>
      <c r="S74" s="87">
        <v>0</v>
      </c>
    </row>
    <row r="75" spans="1:19" ht="15.75" thickBot="1" x14ac:dyDescent="0.3">
      <c r="A75" s="136" t="s">
        <v>0</v>
      </c>
      <c r="B75" s="133"/>
      <c r="C75" s="133"/>
      <c r="D75" s="133">
        <v>0</v>
      </c>
      <c r="E75" s="133">
        <v>0</v>
      </c>
      <c r="F75" s="133">
        <v>0</v>
      </c>
      <c r="G75" s="133">
        <v>0</v>
      </c>
      <c r="H75" s="133">
        <v>0</v>
      </c>
      <c r="I75" s="133">
        <v>0</v>
      </c>
      <c r="J75" s="133">
        <v>0</v>
      </c>
      <c r="K75" s="133">
        <v>0</v>
      </c>
      <c r="L75" s="133">
        <v>0</v>
      </c>
      <c r="M75" s="133">
        <v>0</v>
      </c>
      <c r="N75" s="133">
        <v>0</v>
      </c>
      <c r="O75" s="133">
        <v>0</v>
      </c>
      <c r="P75" s="133">
        <v>0</v>
      </c>
      <c r="Q75" s="133">
        <v>0</v>
      </c>
      <c r="R75" s="133">
        <v>0</v>
      </c>
      <c r="S75" s="133">
        <v>0</v>
      </c>
    </row>
    <row r="76" spans="1:19" ht="15.75" thickBot="1" x14ac:dyDescent="0.3">
      <c r="A76" s="240"/>
      <c r="B76" s="240"/>
      <c r="C76" s="240"/>
      <c r="D76" s="282"/>
      <c r="E76" s="282"/>
      <c r="F76" s="282"/>
      <c r="G76" s="282"/>
      <c r="H76" s="282"/>
      <c r="I76" s="282"/>
      <c r="J76" s="282"/>
      <c r="K76" s="282"/>
      <c r="L76" s="282"/>
      <c r="M76" s="282"/>
      <c r="N76" s="282"/>
      <c r="O76" s="282"/>
      <c r="P76" s="282"/>
      <c r="Q76" s="282"/>
      <c r="R76" s="282"/>
      <c r="S76" s="282"/>
    </row>
    <row r="77" spans="1:19" x14ac:dyDescent="0.25">
      <c r="A77" s="135" t="s">
        <v>42</v>
      </c>
      <c r="B77" s="109"/>
      <c r="C77" s="109"/>
      <c r="D77" s="109"/>
      <c r="E77" s="109"/>
      <c r="F77" s="109"/>
      <c r="G77" s="109"/>
      <c r="H77" s="109"/>
      <c r="I77" s="109"/>
      <c r="J77" s="109"/>
      <c r="K77" s="109"/>
      <c r="L77" s="109"/>
      <c r="M77" s="109"/>
      <c r="N77" s="109"/>
      <c r="O77" s="109"/>
      <c r="P77" s="109"/>
      <c r="Q77" s="109"/>
      <c r="R77" s="109"/>
      <c r="S77" s="109"/>
    </row>
    <row r="78" spans="1:19" x14ac:dyDescent="0.25">
      <c r="A78" s="234" t="s">
        <v>45</v>
      </c>
      <c r="B78" s="234"/>
      <c r="C78" s="234"/>
      <c r="D78" s="99">
        <v>0</v>
      </c>
      <c r="E78" s="99">
        <v>9000</v>
      </c>
      <c r="F78" s="99">
        <v>0</v>
      </c>
      <c r="G78" s="99">
        <v>0</v>
      </c>
      <c r="H78" s="99">
        <v>0</v>
      </c>
      <c r="I78" s="99">
        <v>0</v>
      </c>
      <c r="J78" s="99">
        <v>0</v>
      </c>
      <c r="K78" s="99">
        <v>0</v>
      </c>
      <c r="L78" s="99">
        <v>0</v>
      </c>
      <c r="M78" s="99">
        <v>0</v>
      </c>
      <c r="N78" s="99">
        <v>0</v>
      </c>
      <c r="O78" s="99">
        <v>0</v>
      </c>
      <c r="P78" s="99">
        <v>0</v>
      </c>
      <c r="Q78" s="99">
        <v>0</v>
      </c>
      <c r="R78" s="99">
        <v>0</v>
      </c>
      <c r="S78" s="99">
        <f>SUM(D78:R78)</f>
        <v>9000</v>
      </c>
    </row>
    <row r="79" spans="1:19" ht="15.75" thickBot="1" x14ac:dyDescent="0.3">
      <c r="A79" s="136" t="s">
        <v>0</v>
      </c>
      <c r="B79" s="133"/>
      <c r="C79" s="133"/>
      <c r="D79" s="133">
        <f>SUM(D78)</f>
        <v>0</v>
      </c>
      <c r="E79" s="133">
        <f t="shared" ref="E79:S79" si="8">SUM(E78)</f>
        <v>9000</v>
      </c>
      <c r="F79" s="133">
        <f t="shared" si="8"/>
        <v>0</v>
      </c>
      <c r="G79" s="133">
        <f t="shared" si="8"/>
        <v>0</v>
      </c>
      <c r="H79" s="133">
        <f t="shared" si="8"/>
        <v>0</v>
      </c>
      <c r="I79" s="133">
        <f t="shared" si="8"/>
        <v>0</v>
      </c>
      <c r="J79" s="133">
        <f t="shared" si="8"/>
        <v>0</v>
      </c>
      <c r="K79" s="133">
        <f t="shared" si="8"/>
        <v>0</v>
      </c>
      <c r="L79" s="133">
        <f t="shared" si="8"/>
        <v>0</v>
      </c>
      <c r="M79" s="133">
        <f t="shared" si="8"/>
        <v>0</v>
      </c>
      <c r="N79" s="133">
        <f t="shared" si="8"/>
        <v>0</v>
      </c>
      <c r="O79" s="133">
        <f t="shared" si="8"/>
        <v>0</v>
      </c>
      <c r="P79" s="133">
        <f t="shared" si="8"/>
        <v>0</v>
      </c>
      <c r="Q79" s="133">
        <f t="shared" si="8"/>
        <v>0</v>
      </c>
      <c r="R79" s="133">
        <f t="shared" si="8"/>
        <v>0</v>
      </c>
      <c r="S79" s="133">
        <f t="shared" si="8"/>
        <v>9000</v>
      </c>
    </row>
    <row r="80" spans="1:19" ht="15.75" thickBot="1" x14ac:dyDescent="0.3"/>
    <row r="81" spans="1:19" x14ac:dyDescent="0.25">
      <c r="A81" s="438" t="s">
        <v>124</v>
      </c>
      <c r="B81" s="438"/>
      <c r="C81" s="438"/>
      <c r="D81" s="439"/>
      <c r="E81" s="439"/>
      <c r="F81" s="439"/>
      <c r="G81" s="439"/>
      <c r="H81" s="439"/>
      <c r="I81" s="439"/>
      <c r="J81" s="439"/>
      <c r="K81" s="439"/>
      <c r="L81" s="439"/>
      <c r="M81" s="439"/>
      <c r="N81" s="439"/>
      <c r="O81" s="439"/>
      <c r="P81" s="439"/>
      <c r="Q81" s="439"/>
      <c r="R81" s="439"/>
      <c r="S81" s="439"/>
    </row>
    <row r="82" spans="1:19" x14ac:dyDescent="0.25">
      <c r="A82" s="261" t="s">
        <v>346</v>
      </c>
      <c r="B82" s="260"/>
      <c r="C82" s="260"/>
      <c r="D82" s="99">
        <v>0</v>
      </c>
      <c r="E82" s="99">
        <v>0</v>
      </c>
      <c r="F82" s="99">
        <v>0</v>
      </c>
      <c r="G82" s="99">
        <v>0</v>
      </c>
      <c r="H82" s="99">
        <v>0</v>
      </c>
      <c r="I82" s="99">
        <v>0</v>
      </c>
      <c r="J82" s="99">
        <v>-25186</v>
      </c>
      <c r="K82" s="99">
        <v>0</v>
      </c>
      <c r="L82" s="99">
        <v>0</v>
      </c>
      <c r="M82" s="99">
        <v>0</v>
      </c>
      <c r="N82" s="99">
        <v>0</v>
      </c>
      <c r="O82" s="99">
        <v>0</v>
      </c>
      <c r="P82" s="99">
        <v>0</v>
      </c>
      <c r="Q82" s="99">
        <v>0</v>
      </c>
      <c r="R82" s="99">
        <v>-22820</v>
      </c>
      <c r="S82" s="99">
        <v>-48006</v>
      </c>
    </row>
    <row r="83" spans="1:19" ht="15.75" thickBot="1" x14ac:dyDescent="0.3">
      <c r="A83" s="442" t="s">
        <v>284</v>
      </c>
      <c r="B83" s="442"/>
      <c r="C83" s="442"/>
      <c r="D83" s="443">
        <f>SUM(D82)</f>
        <v>0</v>
      </c>
      <c r="E83" s="443">
        <f t="shared" ref="E83:S83" si="9">SUM(E82)</f>
        <v>0</v>
      </c>
      <c r="F83" s="443">
        <f t="shared" si="9"/>
        <v>0</v>
      </c>
      <c r="G83" s="443">
        <f t="shared" si="9"/>
        <v>0</v>
      </c>
      <c r="H83" s="443">
        <f t="shared" si="9"/>
        <v>0</v>
      </c>
      <c r="I83" s="443">
        <f t="shared" si="9"/>
        <v>0</v>
      </c>
      <c r="J83" s="443">
        <f t="shared" si="9"/>
        <v>-25186</v>
      </c>
      <c r="K83" s="443">
        <f t="shared" si="9"/>
        <v>0</v>
      </c>
      <c r="L83" s="443">
        <f t="shared" si="9"/>
        <v>0</v>
      </c>
      <c r="M83" s="443">
        <f t="shared" si="9"/>
        <v>0</v>
      </c>
      <c r="N83" s="443">
        <f t="shared" si="9"/>
        <v>0</v>
      </c>
      <c r="O83" s="443">
        <f t="shared" si="9"/>
        <v>0</v>
      </c>
      <c r="P83" s="443">
        <f t="shared" si="9"/>
        <v>0</v>
      </c>
      <c r="Q83" s="443">
        <f t="shared" si="9"/>
        <v>0</v>
      </c>
      <c r="R83" s="443">
        <f t="shared" si="9"/>
        <v>-22820</v>
      </c>
      <c r="S83" s="443">
        <f t="shared" si="9"/>
        <v>-48006</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B126"/>
  <sheetViews>
    <sheetView zoomScale="85" zoomScaleNormal="85" workbookViewId="0">
      <pane xSplit="1" topLeftCell="U1" activePane="topRight" state="frozen"/>
      <selection pane="topRight" activeCell="AM73" sqref="AM73"/>
    </sheetView>
  </sheetViews>
  <sheetFormatPr baseColWidth="10" defaultRowHeight="15" x14ac:dyDescent="0.25"/>
  <cols>
    <col min="1" max="1" width="54" customWidth="1"/>
    <col min="20" max="20" width="11.42578125" style="285"/>
    <col min="22" max="22" width="13.5703125" style="227" customWidth="1"/>
    <col min="23" max="37" width="13.5703125" customWidth="1"/>
  </cols>
  <sheetData>
    <row r="1" spans="1:38" ht="57" x14ac:dyDescent="0.25">
      <c r="A1" s="115"/>
      <c r="B1" s="115"/>
      <c r="C1" s="115" t="s">
        <v>29</v>
      </c>
      <c r="D1" s="115" t="s">
        <v>46</v>
      </c>
      <c r="E1" s="115" t="s">
        <v>187</v>
      </c>
      <c r="F1" s="115" t="s">
        <v>47</v>
      </c>
      <c r="G1" s="115" t="s">
        <v>48</v>
      </c>
      <c r="H1" s="115" t="s">
        <v>49</v>
      </c>
      <c r="I1" s="115" t="s">
        <v>50</v>
      </c>
      <c r="J1" s="115" t="s">
        <v>51</v>
      </c>
      <c r="K1" s="115" t="s">
        <v>52</v>
      </c>
      <c r="L1" s="115" t="s">
        <v>53</v>
      </c>
      <c r="M1" s="115" t="s">
        <v>54</v>
      </c>
      <c r="N1" s="115" t="s">
        <v>55</v>
      </c>
      <c r="O1" s="115" t="s">
        <v>56</v>
      </c>
      <c r="P1" s="115" t="s">
        <v>86</v>
      </c>
      <c r="Q1" s="115" t="s">
        <v>194</v>
      </c>
      <c r="R1" s="115" t="s">
        <v>57</v>
      </c>
      <c r="S1" s="115" t="s">
        <v>0</v>
      </c>
      <c r="V1" s="115" t="s">
        <v>46</v>
      </c>
      <c r="W1" s="115" t="s">
        <v>187</v>
      </c>
      <c r="X1" s="115" t="s">
        <v>47</v>
      </c>
      <c r="Y1" s="115" t="s">
        <v>48</v>
      </c>
      <c r="Z1" s="115" t="s">
        <v>49</v>
      </c>
      <c r="AA1" s="115" t="s">
        <v>50</v>
      </c>
      <c r="AB1" s="115" t="s">
        <v>51</v>
      </c>
      <c r="AC1" s="115" t="s">
        <v>52</v>
      </c>
      <c r="AD1" s="115" t="s">
        <v>53</v>
      </c>
      <c r="AE1" s="115" t="s">
        <v>54</v>
      </c>
      <c r="AF1" s="115" t="s">
        <v>55</v>
      </c>
      <c r="AG1" s="115" t="s">
        <v>56</v>
      </c>
      <c r="AH1" s="115" t="s">
        <v>86</v>
      </c>
      <c r="AI1" s="115" t="s">
        <v>194</v>
      </c>
      <c r="AJ1" s="115" t="s">
        <v>57</v>
      </c>
      <c r="AK1" s="115" t="s">
        <v>0</v>
      </c>
    </row>
    <row r="2" spans="1:38" x14ac:dyDescent="0.25">
      <c r="A2" s="57"/>
      <c r="B2" s="57"/>
      <c r="C2" s="51"/>
      <c r="D2" s="33"/>
      <c r="E2" s="34"/>
      <c r="F2" s="34"/>
      <c r="G2" s="34"/>
      <c r="H2" s="33"/>
      <c r="I2" s="33"/>
      <c r="J2" s="33"/>
      <c r="K2" s="33"/>
      <c r="L2" s="33"/>
      <c r="M2" s="33"/>
      <c r="N2" s="33"/>
      <c r="O2" s="33"/>
      <c r="P2" s="33"/>
      <c r="Q2" s="33"/>
      <c r="R2" s="33"/>
      <c r="S2" s="33"/>
      <c r="V2" s="51"/>
      <c r="W2" s="51"/>
      <c r="X2" s="33"/>
      <c r="Y2" s="34"/>
      <c r="Z2" s="34"/>
      <c r="AA2" s="34"/>
      <c r="AB2" s="33"/>
      <c r="AC2" s="33"/>
      <c r="AD2" s="33"/>
      <c r="AE2" s="33"/>
      <c r="AF2" s="33"/>
      <c r="AG2" s="33"/>
      <c r="AH2" s="33"/>
      <c r="AI2" s="33"/>
      <c r="AJ2" s="33"/>
      <c r="AK2" s="33"/>
    </row>
    <row r="3" spans="1:38" s="227" customFormat="1" ht="29.25" thickBot="1" x14ac:dyDescent="0.3">
      <c r="A3" s="57"/>
      <c r="B3" s="57"/>
      <c r="C3" s="51"/>
      <c r="D3" s="33" t="s">
        <v>263</v>
      </c>
      <c r="E3" s="34"/>
      <c r="F3" s="34"/>
      <c r="G3" s="34"/>
      <c r="H3" s="33"/>
      <c r="I3" s="33"/>
      <c r="J3" s="33"/>
      <c r="K3" s="33"/>
      <c r="L3" s="33"/>
      <c r="M3" s="33"/>
      <c r="N3" s="33"/>
      <c r="O3" s="33"/>
      <c r="P3" s="33"/>
      <c r="Q3" s="33"/>
      <c r="R3" s="33"/>
      <c r="S3" s="33"/>
      <c r="T3" s="285"/>
      <c r="V3" s="270" t="s">
        <v>264</v>
      </c>
      <c r="W3" s="51"/>
      <c r="X3" s="33"/>
      <c r="Y3" s="34"/>
      <c r="Z3" s="34"/>
      <c r="AA3" s="34"/>
      <c r="AB3" s="33"/>
      <c r="AC3" s="33"/>
      <c r="AD3" s="33"/>
      <c r="AE3" s="33"/>
      <c r="AF3" s="33"/>
      <c r="AG3" s="33"/>
      <c r="AH3" s="33"/>
      <c r="AI3" s="33"/>
      <c r="AJ3" s="33"/>
      <c r="AK3" s="33"/>
    </row>
    <row r="4" spans="1:38" x14ac:dyDescent="0.25">
      <c r="A4" s="241" t="s">
        <v>10</v>
      </c>
      <c r="B4" s="228"/>
      <c r="C4" s="228"/>
      <c r="D4" s="228"/>
      <c r="E4" s="228"/>
      <c r="F4" s="228"/>
      <c r="G4" s="228"/>
      <c r="H4" s="228"/>
      <c r="I4" s="228"/>
      <c r="J4" s="228"/>
      <c r="K4" s="228"/>
      <c r="L4" s="228"/>
      <c r="M4" s="228"/>
      <c r="N4" s="228"/>
      <c r="O4" s="228"/>
      <c r="P4" s="228"/>
      <c r="Q4" s="228"/>
      <c r="R4" s="228"/>
      <c r="S4" s="228"/>
      <c r="V4" s="228"/>
      <c r="W4" s="228"/>
      <c r="X4" s="228"/>
      <c r="Y4" s="228"/>
      <c r="Z4" s="228"/>
      <c r="AA4" s="228"/>
      <c r="AB4" s="228"/>
      <c r="AC4" s="228"/>
      <c r="AD4" s="228"/>
      <c r="AE4" s="228"/>
      <c r="AF4" s="228"/>
      <c r="AG4" s="228"/>
      <c r="AH4" s="228"/>
      <c r="AI4" s="228"/>
      <c r="AJ4" s="228"/>
      <c r="AK4" s="228"/>
    </row>
    <row r="5" spans="1:38" x14ac:dyDescent="0.25">
      <c r="A5" s="54" t="s">
        <v>27</v>
      </c>
      <c r="B5" s="54"/>
      <c r="C5" s="55">
        <v>0.5</v>
      </c>
      <c r="D5" s="122">
        <v>6.666666666666667</v>
      </c>
      <c r="E5" s="120">
        <v>6.666666666666667</v>
      </c>
      <c r="F5" s="120">
        <v>6.666666666666667</v>
      </c>
      <c r="G5" s="120">
        <v>6.666666666666667</v>
      </c>
      <c r="H5" s="120">
        <v>6.666666666666667</v>
      </c>
      <c r="I5" s="120">
        <v>6.666666666666667</v>
      </c>
      <c r="J5" s="120">
        <v>6.666666666666667</v>
      </c>
      <c r="K5" s="120">
        <v>6.666666666666667</v>
      </c>
      <c r="L5" s="120">
        <v>6.666666666666667</v>
      </c>
      <c r="M5" s="120">
        <v>6.666666666666667</v>
      </c>
      <c r="N5" s="120">
        <v>6.666666666666667</v>
      </c>
      <c r="O5" s="120">
        <v>6.666666666666667</v>
      </c>
      <c r="P5" s="120">
        <v>6.666666666666667</v>
      </c>
      <c r="Q5" s="120">
        <v>6.666666666666667</v>
      </c>
      <c r="R5" s="120">
        <v>6.666666666666667</v>
      </c>
      <c r="S5" s="120">
        <f>SUM(D5:R5)</f>
        <v>100.00000000000001</v>
      </c>
      <c r="V5" s="122">
        <v>6.666666666666667</v>
      </c>
      <c r="W5" s="120">
        <v>6.666666666666667</v>
      </c>
      <c r="X5" s="120">
        <v>6.666666666666667</v>
      </c>
      <c r="Y5" s="120">
        <v>6.666666666666667</v>
      </c>
      <c r="Z5" s="120">
        <v>6.666666666666667</v>
      </c>
      <c r="AA5" s="120">
        <v>6.666666666666667</v>
      </c>
      <c r="AB5" s="120">
        <v>6.666666666666667</v>
      </c>
      <c r="AC5" s="120">
        <v>6.666666666666667</v>
      </c>
      <c r="AD5" s="120">
        <v>6.666666666666667</v>
      </c>
      <c r="AE5" s="120">
        <v>6.666666666666667</v>
      </c>
      <c r="AF5" s="120">
        <v>6.666666666666667</v>
      </c>
      <c r="AG5" s="120">
        <v>6.666666666666667</v>
      </c>
      <c r="AH5" s="120">
        <v>6.666666666666667</v>
      </c>
      <c r="AI5" s="120">
        <v>6.666666666666667</v>
      </c>
      <c r="AJ5" s="120">
        <v>6.666666666666667</v>
      </c>
      <c r="AK5" s="120">
        <f>SUM(V5:AJ5)</f>
        <v>100.00000000000001</v>
      </c>
    </row>
    <row r="6" spans="1:38" x14ac:dyDescent="0.25">
      <c r="A6" s="54" t="s">
        <v>140</v>
      </c>
      <c r="B6" s="50"/>
      <c r="C6" s="55">
        <v>0.5</v>
      </c>
      <c r="D6" s="123">
        <f>D7+D8</f>
        <v>53249</v>
      </c>
      <c r="E6" s="123">
        <f t="shared" ref="E6:R6" si="0">E7+E8</f>
        <v>57494</v>
      </c>
      <c r="F6" s="123">
        <f t="shared" si="0"/>
        <v>42389</v>
      </c>
      <c r="G6" s="123">
        <f t="shared" si="0"/>
        <v>38869</v>
      </c>
      <c r="H6" s="123">
        <f t="shared" si="0"/>
        <v>57585</v>
      </c>
      <c r="I6" s="123">
        <f t="shared" si="0"/>
        <v>33175</v>
      </c>
      <c r="J6" s="123">
        <f t="shared" si="0"/>
        <v>49183</v>
      </c>
      <c r="K6" s="123">
        <f t="shared" si="0"/>
        <v>51085</v>
      </c>
      <c r="L6" s="123">
        <f t="shared" si="0"/>
        <v>31508</v>
      </c>
      <c r="M6" s="123">
        <f t="shared" si="0"/>
        <v>27465</v>
      </c>
      <c r="N6" s="123">
        <f t="shared" si="0"/>
        <v>32427</v>
      </c>
      <c r="O6" s="123">
        <f t="shared" si="0"/>
        <v>49251</v>
      </c>
      <c r="P6" s="123">
        <f t="shared" si="0"/>
        <v>50189</v>
      </c>
      <c r="Q6" s="123">
        <f t="shared" si="0"/>
        <v>50769</v>
      </c>
      <c r="R6" s="123">
        <f t="shared" si="0"/>
        <v>38716</v>
      </c>
      <c r="S6" s="119">
        <f>SUM(D6:R6)</f>
        <v>663354</v>
      </c>
      <c r="V6" s="123">
        <f>V7+V8</f>
        <v>54613</v>
      </c>
      <c r="W6" s="123">
        <f t="shared" ref="W6:AK6" si="1">W7+W8</f>
        <v>58881</v>
      </c>
      <c r="X6" s="123">
        <f t="shared" si="1"/>
        <v>43067</v>
      </c>
      <c r="Y6" s="123">
        <f t="shared" si="1"/>
        <v>39094</v>
      </c>
      <c r="Z6" s="123">
        <f t="shared" si="1"/>
        <v>58293</v>
      </c>
      <c r="AA6" s="123">
        <f t="shared" si="1"/>
        <v>33354</v>
      </c>
      <c r="AB6" s="123">
        <f t="shared" si="1"/>
        <v>49414</v>
      </c>
      <c r="AC6" s="123">
        <f t="shared" si="1"/>
        <v>51598</v>
      </c>
      <c r="AD6" s="123">
        <f t="shared" si="1"/>
        <v>32072</v>
      </c>
      <c r="AE6" s="123">
        <f t="shared" si="1"/>
        <v>27405</v>
      </c>
      <c r="AF6" s="123">
        <f t="shared" si="1"/>
        <v>32751</v>
      </c>
      <c r="AG6" s="123">
        <f t="shared" si="1"/>
        <v>49427</v>
      </c>
      <c r="AH6" s="123">
        <f t="shared" si="1"/>
        <v>50163</v>
      </c>
      <c r="AI6" s="123">
        <f t="shared" si="1"/>
        <v>51294</v>
      </c>
      <c r="AJ6" s="123">
        <f t="shared" si="1"/>
        <v>38965</v>
      </c>
      <c r="AK6" s="123">
        <f t="shared" si="1"/>
        <v>670391</v>
      </c>
    </row>
    <row r="7" spans="1:38" x14ac:dyDescent="0.25">
      <c r="A7" s="50" t="s">
        <v>197</v>
      </c>
      <c r="B7" s="50"/>
      <c r="C7" s="68" t="s">
        <v>30</v>
      </c>
      <c r="D7" s="123">
        <v>53241</v>
      </c>
      <c r="E7" s="119">
        <v>57567</v>
      </c>
      <c r="F7" s="119">
        <v>42442</v>
      </c>
      <c r="G7" s="119">
        <v>38995</v>
      </c>
      <c r="H7" s="119">
        <v>57551</v>
      </c>
      <c r="I7" s="119">
        <v>33257</v>
      </c>
      <c r="J7" s="119">
        <v>48959</v>
      </c>
      <c r="K7" s="119">
        <v>50999</v>
      </c>
      <c r="L7" s="119">
        <v>31510</v>
      </c>
      <c r="M7" s="119">
        <v>27569</v>
      </c>
      <c r="N7" s="119">
        <v>32527</v>
      </c>
      <c r="O7" s="119">
        <v>49291</v>
      </c>
      <c r="P7" s="119">
        <v>50002</v>
      </c>
      <c r="Q7" s="119">
        <v>50645</v>
      </c>
      <c r="R7" s="119">
        <v>38713</v>
      </c>
      <c r="S7" s="119">
        <f t="shared" ref="S7:S8" si="2">SUM(D7:R7)</f>
        <v>663268</v>
      </c>
      <c r="V7" s="118">
        <v>54575</v>
      </c>
      <c r="W7" s="118">
        <v>58906</v>
      </c>
      <c r="X7" s="118">
        <v>43131</v>
      </c>
      <c r="Y7" s="118">
        <v>39223</v>
      </c>
      <c r="Z7" s="118">
        <v>58283</v>
      </c>
      <c r="AA7" s="118">
        <v>33463</v>
      </c>
      <c r="AB7" s="118">
        <v>49362</v>
      </c>
      <c r="AC7" s="118">
        <v>51525</v>
      </c>
      <c r="AD7" s="118">
        <v>31973</v>
      </c>
      <c r="AE7" s="118">
        <v>27529</v>
      </c>
      <c r="AF7" s="118">
        <v>32850</v>
      </c>
      <c r="AG7" s="118">
        <v>49368</v>
      </c>
      <c r="AH7" s="118">
        <v>49995</v>
      </c>
      <c r="AI7" s="118">
        <v>51169</v>
      </c>
      <c r="AJ7" s="118">
        <v>38970</v>
      </c>
      <c r="AK7" s="118">
        <f t="shared" ref="AK7:AK8" si="3">SUM(V7:AJ7)</f>
        <v>670322</v>
      </c>
    </row>
    <row r="8" spans="1:38" x14ac:dyDescent="0.25">
      <c r="A8" s="50" t="s">
        <v>198</v>
      </c>
      <c r="B8" s="50"/>
      <c r="C8" s="68" t="s">
        <v>30</v>
      </c>
      <c r="D8" s="123">
        <v>8</v>
      </c>
      <c r="E8" s="119">
        <v>-73</v>
      </c>
      <c r="F8" s="119">
        <v>-53</v>
      </c>
      <c r="G8" s="119">
        <v>-126</v>
      </c>
      <c r="H8" s="119">
        <v>34</v>
      </c>
      <c r="I8" s="119">
        <v>-82</v>
      </c>
      <c r="J8" s="119">
        <v>224</v>
      </c>
      <c r="K8" s="119">
        <v>86</v>
      </c>
      <c r="L8" s="119">
        <v>-2</v>
      </c>
      <c r="M8" s="119">
        <v>-104</v>
      </c>
      <c r="N8" s="119">
        <v>-100</v>
      </c>
      <c r="O8" s="119">
        <v>-40</v>
      </c>
      <c r="P8" s="119">
        <v>187</v>
      </c>
      <c r="Q8" s="119">
        <v>124</v>
      </c>
      <c r="R8" s="119">
        <v>3</v>
      </c>
      <c r="S8" s="119">
        <f t="shared" si="2"/>
        <v>86</v>
      </c>
      <c r="V8" s="118">
        <v>38</v>
      </c>
      <c r="W8" s="118">
        <v>-25</v>
      </c>
      <c r="X8" s="118">
        <v>-64</v>
      </c>
      <c r="Y8" s="118">
        <v>-129</v>
      </c>
      <c r="Z8" s="118">
        <v>10</v>
      </c>
      <c r="AA8" s="118">
        <v>-109</v>
      </c>
      <c r="AB8" s="118">
        <v>52</v>
      </c>
      <c r="AC8" s="118">
        <v>73</v>
      </c>
      <c r="AD8" s="118">
        <v>99</v>
      </c>
      <c r="AE8" s="118">
        <v>-124</v>
      </c>
      <c r="AF8" s="118">
        <v>-99</v>
      </c>
      <c r="AG8" s="118">
        <v>59</v>
      </c>
      <c r="AH8" s="118">
        <v>168</v>
      </c>
      <c r="AI8" s="118">
        <v>125</v>
      </c>
      <c r="AJ8" s="118">
        <v>-5</v>
      </c>
      <c r="AK8" s="118">
        <f t="shared" si="3"/>
        <v>69</v>
      </c>
    </row>
    <row r="9" spans="1:38" ht="15.75" thickBot="1" x14ac:dyDescent="0.3">
      <c r="A9" s="3" t="s">
        <v>137</v>
      </c>
      <c r="B9" s="111"/>
      <c r="C9" s="24"/>
      <c r="D9" s="4">
        <f>(D5/$S$5*$C$5+D6/$S$6*$C$6)*100</f>
        <v>7.3469520045104124</v>
      </c>
      <c r="E9" s="4">
        <f t="shared" ref="E9:R9" si="4">(E5/$S$5*$C$5+E6/$S$6*$C$6)*100</f>
        <v>7.6669169101264174</v>
      </c>
      <c r="F9" s="4">
        <f t="shared" si="4"/>
        <v>6.5283845427931393</v>
      </c>
      <c r="G9" s="4">
        <f t="shared" si="4"/>
        <v>6.2630661758276878</v>
      </c>
      <c r="H9" s="4">
        <f t="shared" si="4"/>
        <v>7.6737759929087632</v>
      </c>
      <c r="I9" s="4">
        <f t="shared" si="4"/>
        <v>5.8338835674466418</v>
      </c>
      <c r="J9" s="4">
        <f t="shared" si="4"/>
        <v>7.0404791408508887</v>
      </c>
      <c r="K9" s="4">
        <f t="shared" si="4"/>
        <v>7.1838415084555161</v>
      </c>
      <c r="L9" s="4">
        <f t="shared" si="4"/>
        <v>5.7082342158184014</v>
      </c>
      <c r="M9" s="4">
        <f t="shared" si="4"/>
        <v>5.4034949664884815</v>
      </c>
      <c r="N9" s="4">
        <f t="shared" si="4"/>
        <v>5.7775034144664836</v>
      </c>
      <c r="O9" s="4">
        <f t="shared" si="4"/>
        <v>7.0456046093036298</v>
      </c>
      <c r="P9" s="4">
        <f t="shared" si="4"/>
        <v>7.1163059241370368</v>
      </c>
      <c r="Q9" s="4">
        <f t="shared" si="4"/>
        <v>7.1600231550574804</v>
      </c>
      <c r="R9" s="4">
        <f t="shared" si="4"/>
        <v>6.251533871809019</v>
      </c>
      <c r="S9" s="4">
        <f>SUM(D9:R9)</f>
        <v>100</v>
      </c>
      <c r="V9" s="336">
        <f>(V5/$AK$5*$C$5+V6/$AK$6*$C$6)*100</f>
        <v>7.4065532900451618</v>
      </c>
      <c r="W9" s="336">
        <f t="shared" ref="W9:AJ9" si="5">(W5/$AK$5*$C$5+W6/$AK$6*$C$6)*100</f>
        <v>7.7248749858913186</v>
      </c>
      <c r="X9" s="336">
        <f t="shared" si="5"/>
        <v>6.5454140444407312</v>
      </c>
      <c r="Y9" s="336">
        <f t="shared" si="5"/>
        <v>6.2490944339447667</v>
      </c>
      <c r="Z9" s="336">
        <f t="shared" si="5"/>
        <v>7.6810199818712759</v>
      </c>
      <c r="AA9" s="336">
        <f t="shared" si="5"/>
        <v>5.8209860613681661</v>
      </c>
      <c r="AB9" s="336">
        <f t="shared" si="5"/>
        <v>7.0187945045006073</v>
      </c>
      <c r="AC9" s="336">
        <f t="shared" si="5"/>
        <v>7.1816845194321912</v>
      </c>
      <c r="AD9" s="336">
        <f t="shared" si="5"/>
        <v>5.7253702192700473</v>
      </c>
      <c r="AE9" s="336">
        <f t="shared" si="5"/>
        <v>5.3772897706960068</v>
      </c>
      <c r="AF9" s="336">
        <f t="shared" si="5"/>
        <v>5.7760123072455727</v>
      </c>
      <c r="AG9" s="336">
        <f t="shared" si="5"/>
        <v>7.0197640879228196</v>
      </c>
      <c r="AH9" s="336">
        <f t="shared" si="5"/>
        <v>7.0746574262880415</v>
      </c>
      <c r="AI9" s="336">
        <f t="shared" si="5"/>
        <v>7.1590111840204695</v>
      </c>
      <c r="AJ9" s="336">
        <f t="shared" si="5"/>
        <v>6.2394731830628203</v>
      </c>
      <c r="AK9" s="336">
        <f>SUM(V9:AJ9)</f>
        <v>100</v>
      </c>
      <c r="AL9" s="285"/>
    </row>
    <row r="10" spans="1:38" ht="15.75" thickBot="1" x14ac:dyDescent="0.3">
      <c r="A10" s="234"/>
      <c r="B10" s="234"/>
      <c r="C10" s="234"/>
      <c r="D10" s="234"/>
      <c r="E10" s="234"/>
      <c r="F10" s="234"/>
      <c r="G10" s="234"/>
      <c r="H10" s="234"/>
      <c r="I10" s="234"/>
      <c r="J10" s="234"/>
      <c r="K10" s="234"/>
      <c r="L10" s="234"/>
      <c r="M10" s="234"/>
      <c r="N10" s="234"/>
      <c r="O10" s="234"/>
      <c r="P10" s="234"/>
      <c r="Q10" s="234"/>
      <c r="R10" s="234"/>
      <c r="S10" s="234"/>
      <c r="V10" s="87"/>
      <c r="W10" s="87"/>
      <c r="X10" s="87"/>
      <c r="Y10" s="87"/>
      <c r="Z10" s="87"/>
      <c r="AA10" s="87"/>
      <c r="AB10" s="87"/>
      <c r="AC10" s="87"/>
      <c r="AD10" s="87"/>
      <c r="AE10" s="87"/>
      <c r="AF10" s="87"/>
      <c r="AG10" s="87"/>
      <c r="AH10" s="87"/>
      <c r="AI10" s="87"/>
      <c r="AJ10" s="87"/>
      <c r="AK10" s="87"/>
    </row>
    <row r="11" spans="1:38" x14ac:dyDescent="0.25">
      <c r="A11" s="242" t="s">
        <v>36</v>
      </c>
      <c r="B11" s="230"/>
      <c r="C11" s="17"/>
      <c r="D11" s="17"/>
      <c r="E11" s="17"/>
      <c r="F11" s="17"/>
      <c r="G11" s="17"/>
      <c r="H11" s="17"/>
      <c r="I11" s="17"/>
      <c r="J11" s="17"/>
      <c r="K11" s="17"/>
      <c r="L11" s="17"/>
      <c r="M11" s="17"/>
      <c r="N11" s="17"/>
      <c r="O11" s="17"/>
      <c r="P11" s="17"/>
      <c r="Q11" s="17"/>
      <c r="R11" s="17"/>
      <c r="S11" s="17"/>
      <c r="V11" s="17"/>
      <c r="W11" s="17"/>
      <c r="X11" s="17"/>
      <c r="Y11" s="17"/>
      <c r="Z11" s="17"/>
      <c r="AA11" s="17"/>
      <c r="AB11" s="17"/>
      <c r="AC11" s="17"/>
      <c r="AD11" s="17"/>
      <c r="AE11" s="17"/>
      <c r="AF11" s="17"/>
      <c r="AG11" s="17"/>
      <c r="AH11" s="17"/>
      <c r="AI11" s="17"/>
      <c r="AJ11" s="17"/>
      <c r="AK11" s="17"/>
    </row>
    <row r="12" spans="1:38" x14ac:dyDescent="0.25">
      <c r="A12" s="50" t="s">
        <v>38</v>
      </c>
      <c r="B12" s="50"/>
      <c r="C12" s="56">
        <f>S12/(S12+S13)</f>
        <v>0.53886579137439183</v>
      </c>
      <c r="D12" s="118">
        <f>'Tabell 4.5-4.7 2018'!D57</f>
        <v>1643.88</v>
      </c>
      <c r="E12" s="118">
        <f>'Tabell 4.5-4.7 2018'!E57</f>
        <v>1769.54</v>
      </c>
      <c r="F12" s="118">
        <f>'Tabell 4.5-4.7 2018'!F57</f>
        <v>1534.1964444444445</v>
      </c>
      <c r="G12" s="118">
        <f>'Tabell 4.5-4.7 2018'!G57</f>
        <v>805.46</v>
      </c>
      <c r="H12" s="118">
        <f>'Tabell 4.5-4.7 2018'!H57</f>
        <v>1007.34</v>
      </c>
      <c r="I12" s="118">
        <f>'Tabell 4.5-4.7 2018'!I57</f>
        <v>801.34</v>
      </c>
      <c r="J12" s="118">
        <f>'Tabell 4.5-4.7 2018'!J57</f>
        <v>994.98</v>
      </c>
      <c r="K12" s="118">
        <f>'Tabell 4.5-4.7 2018'!K57</f>
        <v>1192.74</v>
      </c>
      <c r="L12" s="118">
        <f>'Tabell 4.5-4.7 2018'!L57</f>
        <v>659.2</v>
      </c>
      <c r="M12" s="118">
        <f>'Tabell 4.5-4.7 2018'!M57</f>
        <v>755.88266666666675</v>
      </c>
      <c r="N12" s="118">
        <f>'Tabell 4.5-4.7 2018'!N57</f>
        <v>556.20000000000005</v>
      </c>
      <c r="O12" s="118">
        <f>'Tabell 4.5-4.7 2018'!O57</f>
        <v>924.94</v>
      </c>
      <c r="P12" s="118">
        <f>'Tabell 4.5-4.7 2018'!P57</f>
        <v>1584.14</v>
      </c>
      <c r="Q12" s="118">
        <f>'Tabell 4.5-4.7 2018'!Q57</f>
        <v>1239.9826666666665</v>
      </c>
      <c r="R12" s="118">
        <f>'Tabell 4.5-4.7 2018'!R57</f>
        <v>739.54</v>
      </c>
      <c r="S12" s="118">
        <f>'Tabell 4.5-4.7 2018'!S57</f>
        <v>16209.36177777778</v>
      </c>
      <c r="V12" s="314">
        <f>'Tabell 4.5-4.7 2018'!Y57</f>
        <v>1588.26</v>
      </c>
      <c r="W12" s="314">
        <f>'Tabell 4.5-4.7 2018'!Z57</f>
        <v>1821.04</v>
      </c>
      <c r="X12" s="314">
        <f>'Tabell 4.5-4.7 2018'!AA57</f>
        <v>1535.3866666666668</v>
      </c>
      <c r="Y12" s="314">
        <f>'Tabell 4.5-4.7 2018'!AB57</f>
        <v>735.42000000000007</v>
      </c>
      <c r="Z12" s="314">
        <f>'Tabell 4.5-4.7 2018'!AC57</f>
        <v>972.32</v>
      </c>
      <c r="AA12" s="314">
        <f>'Tabell 4.5-4.7 2018'!AD57</f>
        <v>824</v>
      </c>
      <c r="AB12" s="314">
        <f>'Tabell 4.5-4.7 2018'!AE57</f>
        <v>986.74</v>
      </c>
      <c r="AC12" s="314">
        <f>'Tabell 4.5-4.7 2018'!AF57</f>
        <v>1231.8800000000001</v>
      </c>
      <c r="AD12" s="314">
        <f>'Tabell 4.5-4.7 2018'!AG57</f>
        <v>599.46</v>
      </c>
      <c r="AE12" s="314">
        <f>'Tabell 4.5-4.7 2018'!AH57</f>
        <v>756.02</v>
      </c>
      <c r="AF12" s="314">
        <f>'Tabell 4.5-4.7 2018'!AI57</f>
        <v>554.14</v>
      </c>
      <c r="AG12" s="314">
        <f>'Tabell 4.5-4.7 2018'!AJ57</f>
        <v>945.54000000000008</v>
      </c>
      <c r="AH12" s="314">
        <f>'Tabell 4.5-4.7 2018'!AK57</f>
        <v>1588.26</v>
      </c>
      <c r="AI12" s="314">
        <f>'Tabell 4.5-4.7 2018'!AL57</f>
        <v>1251.0151111111111</v>
      </c>
      <c r="AJ12" s="314">
        <f>'Tabell 4.5-4.7 2018'!AM57</f>
        <v>760.14</v>
      </c>
      <c r="AK12" s="314">
        <f>SUM(V12:AJ12)</f>
        <v>16149.621777777777</v>
      </c>
    </row>
    <row r="13" spans="1:38" x14ac:dyDescent="0.25">
      <c r="A13" s="50" t="s">
        <v>39</v>
      </c>
      <c r="B13" s="50"/>
      <c r="C13" s="56">
        <f>1-C12</f>
        <v>0.46113420862560817</v>
      </c>
      <c r="D13" s="118">
        <f>'Tabell 4.5-4.7 2018'!D58</f>
        <v>1067.6222222222223</v>
      </c>
      <c r="E13" s="118">
        <f>'Tabell 4.5-4.7 2018'!E58</f>
        <v>1272.4666666666667</v>
      </c>
      <c r="F13" s="118">
        <f>'Tabell 4.5-4.7 2018'!F58</f>
        <v>857.28888888888889</v>
      </c>
      <c r="G13" s="118">
        <f>'Tabell 4.5-4.7 2018'!G58</f>
        <v>498</v>
      </c>
      <c r="H13" s="118">
        <f>'Tabell 4.5-4.7 2018'!H58</f>
        <v>569</v>
      </c>
      <c r="I13" s="118">
        <f>'Tabell 4.5-4.7 2018'!I58</f>
        <v>715</v>
      </c>
      <c r="J13" s="118">
        <f>'Tabell 4.5-4.7 2018'!J58</f>
        <v>729</v>
      </c>
      <c r="K13" s="118">
        <f>'Tabell 4.5-4.7 2018'!K58</f>
        <v>895</v>
      </c>
      <c r="L13" s="118">
        <f>'Tabell 4.5-4.7 2018'!L58</f>
        <v>792</v>
      </c>
      <c r="M13" s="118">
        <f>'Tabell 4.5-4.7 2018'!M58</f>
        <v>848.44444444444446</v>
      </c>
      <c r="N13" s="118">
        <f>'Tabell 4.5-4.7 2018'!N58</f>
        <v>853</v>
      </c>
      <c r="O13" s="118">
        <f>'Tabell 4.5-4.7 2018'!O58</f>
        <v>1190.7333333333333</v>
      </c>
      <c r="P13" s="118">
        <f>'Tabell 4.5-4.7 2018'!P58</f>
        <v>1357</v>
      </c>
      <c r="Q13" s="118">
        <f>'Tabell 4.5-4.7 2018'!Q58</f>
        <v>1217.6444444444444</v>
      </c>
      <c r="R13" s="118">
        <f>'Tabell 4.5-4.7 2018'!R58</f>
        <v>1008.9555555555555</v>
      </c>
      <c r="S13" s="118">
        <f>'Tabell 4.5-4.7 2018'!S58</f>
        <v>13871.155555555557</v>
      </c>
      <c r="V13" s="314">
        <f>'Tabell 4.5-4.7 2018'!Y58</f>
        <v>1084.9777777777779</v>
      </c>
      <c r="W13" s="314">
        <f>'Tabell 4.5-4.7 2018'!Z58</f>
        <v>1217.4666666666667</v>
      </c>
      <c r="X13" s="314">
        <f>'Tabell 4.5-4.7 2018'!AA58</f>
        <v>846.04444444444448</v>
      </c>
      <c r="Y13" s="314">
        <f>'Tabell 4.5-4.7 2018'!AB58</f>
        <v>516</v>
      </c>
      <c r="Z13" s="314">
        <f>'Tabell 4.5-4.7 2018'!AC58</f>
        <v>606</v>
      </c>
      <c r="AA13" s="314">
        <f>'Tabell 4.5-4.7 2018'!AD58</f>
        <v>693</v>
      </c>
      <c r="AB13" s="314">
        <f>'Tabell 4.5-4.7 2018'!AE58</f>
        <v>719</v>
      </c>
      <c r="AC13" s="314">
        <f>'Tabell 4.5-4.7 2018'!AF58</f>
        <v>900</v>
      </c>
      <c r="AD13" s="314">
        <f>'Tabell 4.5-4.7 2018'!AG58</f>
        <v>765.95555555555552</v>
      </c>
      <c r="AE13" s="314">
        <f>'Tabell 4.5-4.7 2018'!AH58</f>
        <v>842.66666666666663</v>
      </c>
      <c r="AF13" s="314">
        <f>'Tabell 4.5-4.7 2018'!AI58</f>
        <v>857</v>
      </c>
      <c r="AG13" s="314">
        <f>'Tabell 4.5-4.7 2018'!AJ58</f>
        <v>1178.2666666666667</v>
      </c>
      <c r="AH13" s="314">
        <f>'Tabell 4.5-4.7 2018'!AK58</f>
        <v>1378</v>
      </c>
      <c r="AI13" s="314">
        <f>'Tabell 4.5-4.7 2018'!AL58</f>
        <v>1206.6444444444444</v>
      </c>
      <c r="AJ13" s="314">
        <f>'Tabell 4.5-4.7 2018'!AM58</f>
        <v>965.73333333333335</v>
      </c>
      <c r="AK13" s="314">
        <f>SUM(V13:AJ13)</f>
        <v>13776.755555555555</v>
      </c>
    </row>
    <row r="14" spans="1:38" ht="15.75" thickBot="1" x14ac:dyDescent="0.3">
      <c r="A14" s="5" t="s">
        <v>133</v>
      </c>
      <c r="B14" s="113"/>
      <c r="C14" s="69" t="s">
        <v>30</v>
      </c>
      <c r="D14" s="6">
        <f>(D12/$S$12*$C$12+D13/$S$13*$C$13)*100</f>
        <v>9.0141475699206364</v>
      </c>
      <c r="E14" s="6">
        <f t="shared" ref="E14:R14" si="6">(E12/$S$12*$C$12+E13/$S$13*$C$13)*100</f>
        <v>10.1128801508201</v>
      </c>
      <c r="F14" s="6">
        <f t="shared" si="6"/>
        <v>7.950279933128809</v>
      </c>
      <c r="G14" s="6">
        <f t="shared" si="6"/>
        <v>4.3332366446889123</v>
      </c>
      <c r="H14" s="6">
        <f t="shared" si="6"/>
        <v>5.2404018937972161</v>
      </c>
      <c r="I14" s="6">
        <f t="shared" si="6"/>
        <v>5.0409372391999634</v>
      </c>
      <c r="J14" s="6">
        <f t="shared" si="6"/>
        <v>5.7312179205428553</v>
      </c>
      <c r="K14" s="6">
        <f t="shared" si="6"/>
        <v>6.9405056331477972</v>
      </c>
      <c r="L14" s="6">
        <f t="shared" si="6"/>
        <v>4.8243851125255466</v>
      </c>
      <c r="M14" s="6">
        <f t="shared" si="6"/>
        <v>5.3334425513130945</v>
      </c>
      <c r="N14" s="6">
        <f t="shared" si="6"/>
        <v>4.6847598543074698</v>
      </c>
      <c r="O14" s="6">
        <f t="shared" si="6"/>
        <v>7.0333675112325187</v>
      </c>
      <c r="P14" s="6">
        <f t="shared" si="6"/>
        <v>9.7775579037027196</v>
      </c>
      <c r="Q14" s="6">
        <f t="shared" si="6"/>
        <v>8.1701623807770183</v>
      </c>
      <c r="R14" s="6">
        <f t="shared" si="6"/>
        <v>5.812717700895333</v>
      </c>
      <c r="S14" s="6">
        <f>SUM(D14:R14)</f>
        <v>99.999999999999986</v>
      </c>
      <c r="V14" s="335">
        <f>(V12/$AK$12*($AK$12/($AK$12+$AK$13))+V13/$AK$13*($AK$13/($AK$12+$AK$13)))*100</f>
        <v>8.9327142674238988</v>
      </c>
      <c r="W14" s="335">
        <f t="shared" ref="W14:AJ14" si="7">(W12/$AK$12*($AK$12/($AK$12+$AK$13))+W13/$AK$13*($AK$13/($AK$12+$AK$13)))*100</f>
        <v>10.153272589002087</v>
      </c>
      <c r="X14" s="335">
        <f t="shared" si="7"/>
        <v>7.9576324410591699</v>
      </c>
      <c r="Y14" s="335">
        <f t="shared" si="7"/>
        <v>4.1816621706701289</v>
      </c>
      <c r="Z14" s="335">
        <f t="shared" si="7"/>
        <v>5.2740095549152786</v>
      </c>
      <c r="AA14" s="335">
        <f t="shared" si="7"/>
        <v>5.0691067051082657</v>
      </c>
      <c r="AB14" s="335">
        <f t="shared" si="7"/>
        <v>5.6997877858743395</v>
      </c>
      <c r="AC14" s="335">
        <f t="shared" si="7"/>
        <v>7.1237489798854385</v>
      </c>
      <c r="AD14" s="335">
        <f t="shared" si="7"/>
        <v>4.5625821673868128</v>
      </c>
      <c r="AE14" s="335">
        <f t="shared" si="7"/>
        <v>5.342065459042308</v>
      </c>
      <c r="AF14" s="335">
        <f t="shared" si="7"/>
        <v>4.715371941889571</v>
      </c>
      <c r="AG14" s="335">
        <f t="shared" si="7"/>
        <v>7.096771664043267</v>
      </c>
      <c r="AH14" s="335">
        <f t="shared" si="7"/>
        <v>9.9118579137076104</v>
      </c>
      <c r="AI14" s="335">
        <f t="shared" si="7"/>
        <v>8.2123523611997804</v>
      </c>
      <c r="AJ14" s="335">
        <f t="shared" si="7"/>
        <v>5.7670639987920591</v>
      </c>
      <c r="AK14" s="335">
        <f>SUM(V14:AJ14)</f>
        <v>100.00000000000001</v>
      </c>
    </row>
    <row r="15" spans="1:38" ht="15.75" thickBot="1" x14ac:dyDescent="0.3">
      <c r="A15" s="234"/>
      <c r="B15" s="234"/>
      <c r="C15" s="234"/>
      <c r="D15" s="234"/>
      <c r="E15" s="234"/>
      <c r="F15" s="234"/>
      <c r="G15" s="234"/>
      <c r="H15" s="234"/>
      <c r="I15" s="234"/>
      <c r="J15" s="234"/>
      <c r="K15" s="234"/>
      <c r="L15" s="234"/>
      <c r="M15" s="234"/>
      <c r="N15" s="234"/>
      <c r="O15" s="234"/>
      <c r="P15" s="234"/>
      <c r="Q15" s="234"/>
      <c r="R15" s="234"/>
      <c r="S15" s="234"/>
      <c r="V15" s="87"/>
      <c r="W15" s="87"/>
      <c r="X15" s="87"/>
      <c r="Y15" s="87"/>
      <c r="Z15" s="87"/>
      <c r="AA15" s="87"/>
      <c r="AB15" s="87"/>
      <c r="AC15" s="87"/>
      <c r="AD15" s="87"/>
      <c r="AE15" s="87"/>
      <c r="AF15" s="87"/>
      <c r="AG15" s="87"/>
      <c r="AH15" s="87"/>
      <c r="AI15" s="87"/>
      <c r="AJ15" s="87"/>
      <c r="AK15" s="87"/>
    </row>
    <row r="16" spans="1:38" x14ac:dyDescent="0.25">
      <c r="A16" s="242" t="s">
        <v>37</v>
      </c>
      <c r="B16" s="230"/>
      <c r="C16" s="230"/>
      <c r="D16" s="230"/>
      <c r="E16" s="230"/>
      <c r="F16" s="230"/>
      <c r="G16" s="230"/>
      <c r="H16" s="230"/>
      <c r="I16" s="230"/>
      <c r="J16" s="230"/>
      <c r="K16" s="230"/>
      <c r="L16" s="230"/>
      <c r="M16" s="230"/>
      <c r="N16" s="230"/>
      <c r="O16" s="230"/>
      <c r="P16" s="230"/>
      <c r="Q16" s="230"/>
      <c r="R16" s="230"/>
      <c r="S16" s="230"/>
      <c r="V16" s="17"/>
      <c r="W16" s="17"/>
      <c r="X16" s="17"/>
      <c r="Y16" s="17"/>
      <c r="Z16" s="17"/>
      <c r="AA16" s="17"/>
      <c r="AB16" s="17"/>
      <c r="AC16" s="17"/>
      <c r="AD16" s="17"/>
      <c r="AE16" s="17"/>
      <c r="AF16" s="17"/>
      <c r="AG16" s="17"/>
      <c r="AH16" s="17"/>
      <c r="AI16" s="17"/>
      <c r="AJ16" s="17"/>
      <c r="AK16" s="17"/>
    </row>
    <row r="17" spans="1:37" x14ac:dyDescent="0.25">
      <c r="A17" s="50" t="s">
        <v>38</v>
      </c>
      <c r="B17" s="50"/>
      <c r="C17" s="56">
        <f>S17/(S17+S18)</f>
        <v>0.56091948308701078</v>
      </c>
      <c r="D17" s="118">
        <f>'Tabell 4.5-4.7 2018'!D61</f>
        <v>765.33119999999997</v>
      </c>
      <c r="E17" s="118">
        <f>'Tabell 4.5-4.7 2018'!E61</f>
        <v>680.2944</v>
      </c>
      <c r="F17" s="118">
        <f>'Tabell 4.5-4.7 2018'!F61</f>
        <v>800.928</v>
      </c>
      <c r="G17" s="118">
        <f>'Tabell 4.5-4.7 2018'!G61</f>
        <v>1053.92896</v>
      </c>
      <c r="H17" s="118">
        <f>'Tabell 4.5-4.7 2018'!H61</f>
        <v>1034.2848000000001</v>
      </c>
      <c r="I17" s="118">
        <f>'Tabell 4.5-4.7 2018'!I61</f>
        <v>676.33920000000001</v>
      </c>
      <c r="J17" s="118">
        <f>'Tabell 4.5-4.7 2018'!J61</f>
        <v>1087.68</v>
      </c>
      <c r="K17" s="118">
        <f>'Tabell 4.5-4.7 2018'!K61</f>
        <v>1706.6687999999999</v>
      </c>
      <c r="L17" s="118">
        <f>'Tabell 4.5-4.7 2018'!L61</f>
        <v>528.01919999999996</v>
      </c>
      <c r="M17" s="118">
        <f>'Tabell 4.5-4.7 2018'!M61</f>
        <v>25.7088</v>
      </c>
      <c r="N17" s="118">
        <f>'Tabell 4.5-4.7 2018'!N61</f>
        <v>114.7008</v>
      </c>
      <c r="O17" s="118">
        <f>'Tabell 4.5-4.7 2018'!O61</f>
        <v>727.7568</v>
      </c>
      <c r="P17" s="118">
        <f>'Tabell 4.5-4.7 2018'!P61</f>
        <v>472.64640000000003</v>
      </c>
      <c r="Q17" s="118">
        <f>'Tabell 4.5-4.7 2018'!Q61</f>
        <v>707.98080000000004</v>
      </c>
      <c r="R17" s="118">
        <f>'Tabell 4.5-4.7 2018'!R61</f>
        <v>535.92959999999994</v>
      </c>
      <c r="S17" s="118">
        <f>'Tabell 4.5-4.7 2018'!S61</f>
        <v>10918.197759999999</v>
      </c>
      <c r="U17" s="227"/>
      <c r="V17" s="314">
        <f>'Tabell 4.5-4.7 2018'!Y61</f>
        <v>883.98720000000003</v>
      </c>
      <c r="W17" s="314">
        <f>'Tabell 4.5-4.7 2018'!Z61</f>
        <v>759.39839999999992</v>
      </c>
      <c r="X17" s="314">
        <f>'Tabell 4.5-4.7 2018'!AA61</f>
        <v>850.36800000000005</v>
      </c>
      <c r="Y17" s="314">
        <f>'Tabell 4.5-4.7 2018'!AB61</f>
        <v>1030.9888000000001</v>
      </c>
      <c r="Z17" s="314">
        <f>'Tabell 4.5-4.7 2018'!AC61</f>
        <v>980.88959999999997</v>
      </c>
      <c r="AA17" s="314">
        <f>'Tabell 4.5-4.7 2018'!AD61</f>
        <v>618.98879999999997</v>
      </c>
      <c r="AB17" s="314">
        <f>'Tabell 4.5-4.7 2018'!AE61</f>
        <v>1061.9712</v>
      </c>
      <c r="AC17" s="314">
        <f>'Tabell 4.5-4.7 2018'!AF61</f>
        <v>1742.2655999999999</v>
      </c>
      <c r="AD17" s="314">
        <f>'Tabell 4.5-4.7 2018'!AG61</f>
        <v>511.49525333333338</v>
      </c>
      <c r="AE17" s="314">
        <f>'Tabell 4.5-4.7 2018'!AH61</f>
        <v>29.664000000000001</v>
      </c>
      <c r="AF17" s="314">
        <f>'Tabell 4.5-4.7 2018'!AI61</f>
        <v>124.58879999999999</v>
      </c>
      <c r="AG17" s="314">
        <f>'Tabell 4.5-4.7 2018'!AJ61</f>
        <v>690.18240000000003</v>
      </c>
      <c r="AH17" s="314">
        <f>'Tabell 4.5-4.7 2018'!AK61</f>
        <v>484.51199999999994</v>
      </c>
      <c r="AI17" s="314">
        <f>'Tabell 4.5-4.7 2018'!AL61</f>
        <v>698.09280000000001</v>
      </c>
      <c r="AJ17" s="314">
        <f>'Tabell 4.5-4.7 2018'!AM61</f>
        <v>543.84</v>
      </c>
      <c r="AK17" s="314">
        <f>'Tabell 4.5-4.7 2018'!AN61</f>
        <v>11011.232853333333</v>
      </c>
    </row>
    <row r="18" spans="1:37" x14ac:dyDescent="0.25">
      <c r="A18" s="50" t="s">
        <v>39</v>
      </c>
      <c r="B18" s="50"/>
      <c r="C18" s="56">
        <f>1-C17</f>
        <v>0.43908051691298922</v>
      </c>
      <c r="D18" s="118">
        <f>'Tabell 4.5-4.7 2018'!D62</f>
        <v>662.4</v>
      </c>
      <c r="E18" s="118">
        <f>'Tabell 4.5-4.7 2018'!E62</f>
        <v>433.91999999999996</v>
      </c>
      <c r="F18" s="118">
        <f>'Tabell 4.5-4.7 2018'!F62</f>
        <v>365.76</v>
      </c>
      <c r="G18" s="118">
        <f>'Tabell 4.5-4.7 2018'!G62</f>
        <v>569.30133333333333</v>
      </c>
      <c r="H18" s="118">
        <f>'Tabell 4.5-4.7 2018'!H62</f>
        <v>785.51466666666659</v>
      </c>
      <c r="I18" s="118">
        <f>'Tabell 4.5-4.7 2018'!I62</f>
        <v>570.24</v>
      </c>
      <c r="J18" s="118">
        <f>'Tabell 4.5-4.7 2018'!J62</f>
        <v>1067.52</v>
      </c>
      <c r="K18" s="118">
        <f>'Tabell 4.5-4.7 2018'!K62</f>
        <v>1241.28</v>
      </c>
      <c r="L18" s="118">
        <f>'Tabell 4.5-4.7 2018'!L62</f>
        <v>421.88799999999998</v>
      </c>
      <c r="M18" s="118">
        <f>'Tabell 4.5-4.7 2018'!M62</f>
        <v>33.6</v>
      </c>
      <c r="N18" s="118">
        <f>'Tabell 4.5-4.7 2018'!N62</f>
        <v>115.19999999999999</v>
      </c>
      <c r="O18" s="118">
        <f>'Tabell 4.5-4.7 2018'!O62</f>
        <v>633.6</v>
      </c>
      <c r="P18" s="118">
        <f>'Tabell 4.5-4.7 2018'!P62</f>
        <v>455.03999999999996</v>
      </c>
      <c r="Q18" s="118">
        <f>'Tabell 4.5-4.7 2018'!Q62</f>
        <v>697.92</v>
      </c>
      <c r="R18" s="118">
        <f>'Tabell 4.5-4.7 2018'!R62</f>
        <v>493.44</v>
      </c>
      <c r="S18" s="118">
        <f>'Tabell 4.5-4.7 2018'!S62</f>
        <v>8546.6239999999998</v>
      </c>
      <c r="U18" s="227"/>
      <c r="V18" s="314">
        <f>'Tabell 4.5-4.7 2018'!Y62</f>
        <v>695.04</v>
      </c>
      <c r="W18" s="314">
        <f>'Tabell 4.5-4.7 2018'!Z62</f>
        <v>460.79999999999995</v>
      </c>
      <c r="X18" s="314">
        <f>'Tabell 4.5-4.7 2018'!AA62</f>
        <v>408.96</v>
      </c>
      <c r="Y18" s="314">
        <f>'Tabell 4.5-4.7 2018'!AB62</f>
        <v>559.82933333333335</v>
      </c>
      <c r="Z18" s="314">
        <f>'Tabell 4.5-4.7 2018'!AC62</f>
        <v>809.96266666666668</v>
      </c>
      <c r="AA18" s="314">
        <f>'Tabell 4.5-4.7 2018'!AD62</f>
        <v>543.36</v>
      </c>
      <c r="AB18" s="314">
        <f>'Tabell 4.5-4.7 2018'!AE62</f>
        <v>1104.96</v>
      </c>
      <c r="AC18" s="314">
        <f>'Tabell 4.5-4.7 2018'!AF62</f>
        <v>1224</v>
      </c>
      <c r="AD18" s="314">
        <f>'Tabell 4.5-4.7 2018'!AG62</f>
        <v>425.89866666666666</v>
      </c>
      <c r="AE18" s="314">
        <f>'Tabell 4.5-4.7 2018'!AH62</f>
        <v>30.72</v>
      </c>
      <c r="AF18" s="314">
        <f>'Tabell 4.5-4.7 2018'!AI62</f>
        <v>113.28</v>
      </c>
      <c r="AG18" s="314">
        <f>'Tabell 4.5-4.7 2018'!AJ62</f>
        <v>640.31999999999994</v>
      </c>
      <c r="AH18" s="314">
        <f>'Tabell 4.5-4.7 2018'!AK62</f>
        <v>443.52</v>
      </c>
      <c r="AI18" s="314">
        <f>'Tabell 4.5-4.7 2018'!AL62</f>
        <v>708.48</v>
      </c>
      <c r="AJ18" s="314">
        <f>'Tabell 4.5-4.7 2018'!AM62</f>
        <v>506.88</v>
      </c>
      <c r="AK18" s="314">
        <f>'Tabell 4.5-4.7 2018'!AN62</f>
        <v>8676.010666666667</v>
      </c>
    </row>
    <row r="19" spans="1:37" ht="15.75" thickBot="1" x14ac:dyDescent="0.3">
      <c r="A19" s="5" t="s">
        <v>134</v>
      </c>
      <c r="B19" s="113"/>
      <c r="C19" s="69" t="s">
        <v>30</v>
      </c>
      <c r="D19" s="6">
        <f>(D17/$S$17*$C$17+D18/$S$18*$C$18)*100</f>
        <v>7.3349307669180517</v>
      </c>
      <c r="E19" s="6">
        <f t="shared" ref="E19:S19" si="8">(E17/$S$17*$C$17+E18/$S$18*$C$18)*100</f>
        <v>5.7242466113391215</v>
      </c>
      <c r="F19" s="6">
        <f t="shared" si="8"/>
        <v>5.9938283246833093</v>
      </c>
      <c r="G19" s="6">
        <f t="shared" si="8"/>
        <v>8.3393021181886926</v>
      </c>
      <c r="H19" s="6">
        <f t="shared" si="8"/>
        <v>9.3491709767737774</v>
      </c>
      <c r="I19" s="6">
        <f t="shared" si="8"/>
        <v>6.4042672230459718</v>
      </c>
      <c r="J19" s="6">
        <f t="shared" si="8"/>
        <v>11.07228222571713</v>
      </c>
      <c r="K19" s="6">
        <f t="shared" si="8"/>
        <v>15.145007934560198</v>
      </c>
      <c r="L19" s="6">
        <f t="shared" si="8"/>
        <v>4.880122775909765</v>
      </c>
      <c r="M19" s="6">
        <f t="shared" si="8"/>
        <v>0.30469737011349857</v>
      </c>
      <c r="N19" s="6">
        <f t="shared" si="8"/>
        <v>1.1811091970666985</v>
      </c>
      <c r="O19" s="6">
        <f t="shared" si="8"/>
        <v>6.9939340662115574</v>
      </c>
      <c r="P19" s="6">
        <f t="shared" si="8"/>
        <v>4.7659640115810653</v>
      </c>
      <c r="Q19" s="6">
        <f t="shared" si="8"/>
        <v>7.2227776721239296</v>
      </c>
      <c r="R19" s="6">
        <f t="shared" si="8"/>
        <v>5.2883587257672371</v>
      </c>
      <c r="S19" s="6">
        <f t="shared" si="8"/>
        <v>100</v>
      </c>
      <c r="V19" s="335">
        <f>(V17/$AK$17*($AK$17/($AK$17+$AK$18))+V18/$AK$18*($AK$18/($AK$17+$AK$18)))*100</f>
        <v>8.0205601073400032</v>
      </c>
      <c r="W19" s="335">
        <f t="shared" ref="W19:AK19" si="9">(W17/$AK$17*($AK$17/($AK$17+$AK$18))+W18/$AK$18*($AK$18/($AK$17+$AK$18)))*100</f>
        <v>6.1979138865246268</v>
      </c>
      <c r="X19" s="335">
        <f t="shared" si="9"/>
        <v>6.3966699996404568</v>
      </c>
      <c r="Y19" s="335">
        <f t="shared" si="9"/>
        <v>8.0804513426028546</v>
      </c>
      <c r="Z19" s="335">
        <f t="shared" si="9"/>
        <v>9.0965109709105008</v>
      </c>
      <c r="AA19" s="335">
        <f t="shared" si="9"/>
        <v>5.9040708203725201</v>
      </c>
      <c r="AB19" s="335">
        <f t="shared" si="9"/>
        <v>11.006778058079306</v>
      </c>
      <c r="AC19" s="335">
        <f t="shared" si="9"/>
        <v>15.066942190188337</v>
      </c>
      <c r="AD19" s="335">
        <f t="shared" si="9"/>
        <v>4.7614279726245803</v>
      </c>
      <c r="AE19" s="335">
        <f t="shared" si="9"/>
        <v>0.30671637671701846</v>
      </c>
      <c r="AF19" s="335">
        <f t="shared" si="9"/>
        <v>1.2082382165809671</v>
      </c>
      <c r="AG19" s="335">
        <f t="shared" si="9"/>
        <v>6.7581954713383849</v>
      </c>
      <c r="AH19" s="335">
        <f t="shared" si="9"/>
        <v>4.7138747435984367</v>
      </c>
      <c r="AI19" s="335">
        <f t="shared" si="9"/>
        <v>7.1445898384458042</v>
      </c>
      <c r="AJ19" s="335">
        <f t="shared" si="9"/>
        <v>5.3370600050361956</v>
      </c>
      <c r="AK19" s="335">
        <f t="shared" si="9"/>
        <v>100</v>
      </c>
    </row>
    <row r="20" spans="1:37" x14ac:dyDescent="0.25">
      <c r="A20" s="234"/>
      <c r="B20" s="234"/>
      <c r="C20" s="234"/>
      <c r="D20" s="234"/>
      <c r="E20" s="234"/>
      <c r="F20" s="234"/>
      <c r="G20" s="234"/>
      <c r="H20" s="234"/>
      <c r="I20" s="234"/>
      <c r="J20" s="234"/>
      <c r="K20" s="234"/>
      <c r="L20" s="234"/>
      <c r="M20" s="234"/>
      <c r="N20" s="234"/>
      <c r="O20" s="234"/>
      <c r="P20" s="234"/>
      <c r="Q20" s="234"/>
      <c r="R20" s="234"/>
      <c r="S20" s="234"/>
      <c r="V20" s="87"/>
      <c r="W20" s="87"/>
      <c r="X20" s="87"/>
      <c r="Y20" s="87"/>
      <c r="Z20" s="87"/>
      <c r="AA20" s="87"/>
      <c r="AB20" s="87"/>
      <c r="AC20" s="87"/>
      <c r="AD20" s="87"/>
      <c r="AE20" s="87"/>
      <c r="AF20" s="87"/>
      <c r="AG20" s="87"/>
      <c r="AH20" s="87"/>
      <c r="AI20" s="87"/>
      <c r="AJ20" s="87"/>
      <c r="AK20" s="87"/>
    </row>
    <row r="21" spans="1:37" x14ac:dyDescent="0.25">
      <c r="A21" s="56" t="s">
        <v>133</v>
      </c>
      <c r="B21" s="56"/>
      <c r="C21" s="56">
        <f>SUM(S12:S13)/(SUM(S12:S13)+SUM(S17:S18))</f>
        <v>0.6071311223981688</v>
      </c>
      <c r="D21" s="56">
        <f>D14</f>
        <v>9.0141475699206364</v>
      </c>
      <c r="E21" s="56">
        <f t="shared" ref="E21:S21" si="10">E14</f>
        <v>10.1128801508201</v>
      </c>
      <c r="F21" s="56">
        <f t="shared" si="10"/>
        <v>7.950279933128809</v>
      </c>
      <c r="G21" s="56">
        <f t="shared" si="10"/>
        <v>4.3332366446889123</v>
      </c>
      <c r="H21" s="56">
        <f t="shared" si="10"/>
        <v>5.2404018937972161</v>
      </c>
      <c r="I21" s="56">
        <f t="shared" si="10"/>
        <v>5.0409372391999634</v>
      </c>
      <c r="J21" s="56">
        <f t="shared" si="10"/>
        <v>5.7312179205428553</v>
      </c>
      <c r="K21" s="56">
        <f t="shared" si="10"/>
        <v>6.9405056331477972</v>
      </c>
      <c r="L21" s="56">
        <f t="shared" si="10"/>
        <v>4.8243851125255466</v>
      </c>
      <c r="M21" s="56">
        <f t="shared" si="10"/>
        <v>5.3334425513130945</v>
      </c>
      <c r="N21" s="56">
        <f t="shared" si="10"/>
        <v>4.6847598543074698</v>
      </c>
      <c r="O21" s="56">
        <f t="shared" si="10"/>
        <v>7.0333675112325187</v>
      </c>
      <c r="P21" s="56">
        <f t="shared" si="10"/>
        <v>9.7775579037027196</v>
      </c>
      <c r="Q21" s="56">
        <f t="shared" si="10"/>
        <v>8.1701623807770183</v>
      </c>
      <c r="R21" s="56">
        <f t="shared" si="10"/>
        <v>5.812717700895333</v>
      </c>
      <c r="S21" s="56">
        <f t="shared" si="10"/>
        <v>99.999999999999986</v>
      </c>
      <c r="T21" s="272"/>
      <c r="U21" s="272"/>
      <c r="V21" s="333">
        <f>V14</f>
        <v>8.9327142674238988</v>
      </c>
      <c r="W21" s="333">
        <f t="shared" ref="W21:AK21" si="11">W14</f>
        <v>10.153272589002087</v>
      </c>
      <c r="X21" s="333">
        <f t="shared" si="11"/>
        <v>7.9576324410591699</v>
      </c>
      <c r="Y21" s="333">
        <f t="shared" si="11"/>
        <v>4.1816621706701289</v>
      </c>
      <c r="Z21" s="333">
        <f t="shared" si="11"/>
        <v>5.2740095549152786</v>
      </c>
      <c r="AA21" s="333">
        <f t="shared" si="11"/>
        <v>5.0691067051082657</v>
      </c>
      <c r="AB21" s="333">
        <f t="shared" si="11"/>
        <v>5.6997877858743395</v>
      </c>
      <c r="AC21" s="333">
        <f t="shared" si="11"/>
        <v>7.1237489798854385</v>
      </c>
      <c r="AD21" s="333">
        <f t="shared" si="11"/>
        <v>4.5625821673868128</v>
      </c>
      <c r="AE21" s="333">
        <f t="shared" si="11"/>
        <v>5.342065459042308</v>
      </c>
      <c r="AF21" s="333">
        <f t="shared" si="11"/>
        <v>4.715371941889571</v>
      </c>
      <c r="AG21" s="333">
        <f t="shared" si="11"/>
        <v>7.096771664043267</v>
      </c>
      <c r="AH21" s="333">
        <f t="shared" si="11"/>
        <v>9.9118579137076104</v>
      </c>
      <c r="AI21" s="333">
        <f t="shared" si="11"/>
        <v>8.2123523611997804</v>
      </c>
      <c r="AJ21" s="333">
        <f t="shared" si="11"/>
        <v>5.7670639987920591</v>
      </c>
      <c r="AK21" s="333">
        <f t="shared" si="11"/>
        <v>100.00000000000001</v>
      </c>
    </row>
    <row r="22" spans="1:37" x14ac:dyDescent="0.25">
      <c r="A22" s="234" t="s">
        <v>134</v>
      </c>
      <c r="B22" s="56"/>
      <c r="C22" s="56">
        <f>1-C21</f>
        <v>0.3928688776018312</v>
      </c>
      <c r="D22" s="56">
        <f>D19</f>
        <v>7.3349307669180517</v>
      </c>
      <c r="E22" s="56">
        <f t="shared" ref="E22:S22" si="12">E19</f>
        <v>5.7242466113391215</v>
      </c>
      <c r="F22" s="56">
        <f t="shared" si="12"/>
        <v>5.9938283246833093</v>
      </c>
      <c r="G22" s="56">
        <f t="shared" si="12"/>
        <v>8.3393021181886926</v>
      </c>
      <c r="H22" s="56">
        <f t="shared" si="12"/>
        <v>9.3491709767737774</v>
      </c>
      <c r="I22" s="56">
        <f t="shared" si="12"/>
        <v>6.4042672230459718</v>
      </c>
      <c r="J22" s="56">
        <f t="shared" si="12"/>
        <v>11.07228222571713</v>
      </c>
      <c r="K22" s="56">
        <f t="shared" si="12"/>
        <v>15.145007934560198</v>
      </c>
      <c r="L22" s="56">
        <f t="shared" si="12"/>
        <v>4.880122775909765</v>
      </c>
      <c r="M22" s="56">
        <f t="shared" si="12"/>
        <v>0.30469737011349857</v>
      </c>
      <c r="N22" s="56">
        <f t="shared" si="12"/>
        <v>1.1811091970666985</v>
      </c>
      <c r="O22" s="56">
        <f t="shared" si="12"/>
        <v>6.9939340662115574</v>
      </c>
      <c r="P22" s="56">
        <f t="shared" si="12"/>
        <v>4.7659640115810653</v>
      </c>
      <c r="Q22" s="56">
        <f t="shared" si="12"/>
        <v>7.2227776721239296</v>
      </c>
      <c r="R22" s="56">
        <f t="shared" si="12"/>
        <v>5.2883587257672371</v>
      </c>
      <c r="S22" s="56">
        <f t="shared" si="12"/>
        <v>100</v>
      </c>
      <c r="T22" s="272"/>
      <c r="U22" s="272"/>
      <c r="V22" s="333">
        <f>V19</f>
        <v>8.0205601073400032</v>
      </c>
      <c r="W22" s="333">
        <f t="shared" ref="W22:AK22" si="13">W19</f>
        <v>6.1979138865246268</v>
      </c>
      <c r="X22" s="333">
        <f t="shared" si="13"/>
        <v>6.3966699996404568</v>
      </c>
      <c r="Y22" s="333">
        <f t="shared" si="13"/>
        <v>8.0804513426028546</v>
      </c>
      <c r="Z22" s="333">
        <f t="shared" si="13"/>
        <v>9.0965109709105008</v>
      </c>
      <c r="AA22" s="333">
        <f t="shared" si="13"/>
        <v>5.9040708203725201</v>
      </c>
      <c r="AB22" s="333">
        <f t="shared" si="13"/>
        <v>11.006778058079306</v>
      </c>
      <c r="AC22" s="333">
        <f t="shared" si="13"/>
        <v>15.066942190188337</v>
      </c>
      <c r="AD22" s="333">
        <f t="shared" si="13"/>
        <v>4.7614279726245803</v>
      </c>
      <c r="AE22" s="333">
        <f t="shared" si="13"/>
        <v>0.30671637671701846</v>
      </c>
      <c r="AF22" s="333">
        <f t="shared" si="13"/>
        <v>1.2082382165809671</v>
      </c>
      <c r="AG22" s="333">
        <f t="shared" si="13"/>
        <v>6.7581954713383849</v>
      </c>
      <c r="AH22" s="333">
        <f t="shared" si="13"/>
        <v>4.7138747435984367</v>
      </c>
      <c r="AI22" s="333">
        <f t="shared" si="13"/>
        <v>7.1445898384458042</v>
      </c>
      <c r="AJ22" s="333">
        <f t="shared" si="13"/>
        <v>5.3370600050361956</v>
      </c>
      <c r="AK22" s="333">
        <f t="shared" si="13"/>
        <v>100</v>
      </c>
    </row>
    <row r="23" spans="1:37" ht="15.75" thickBot="1" x14ac:dyDescent="0.3">
      <c r="A23" s="5" t="s">
        <v>40</v>
      </c>
      <c r="B23" s="113"/>
      <c r="C23" s="69" t="s">
        <v>30</v>
      </c>
      <c r="D23" s="6">
        <f>SUMPRODUCT($C$21:$C$22,D21:D22)</f>
        <v>8.354435549274875</v>
      </c>
      <c r="E23" s="6">
        <f t="shared" ref="E23:S23" si="14">SUMPRODUCT($C$21:$C$22,E21:E22)</f>
        <v>8.3887226179584555</v>
      </c>
      <c r="F23" s="6">
        <f t="shared" si="14"/>
        <v>7.1816509856365283</v>
      </c>
      <c r="G23" s="6">
        <f t="shared" si="14"/>
        <v>5.9070950908622191</v>
      </c>
      <c r="H23" s="6">
        <f t="shared" si="14"/>
        <v>6.8546093917513229</v>
      </c>
      <c r="I23" s="6">
        <f t="shared" si="14"/>
        <v>5.5765471597544671</v>
      </c>
      <c r="J23" s="6">
        <f t="shared" si="14"/>
        <v>7.8295558593158772</v>
      </c>
      <c r="K23" s="6">
        <f t="shared" si="14"/>
        <v>10.163799243585327</v>
      </c>
      <c r="L23" s="6">
        <f t="shared" si="14"/>
        <v>4.8462827057794531</v>
      </c>
      <c r="M23" s="6">
        <f t="shared" si="14"/>
        <v>3.3578050762295919</v>
      </c>
      <c r="N23" s="6">
        <f t="shared" si="14"/>
        <v>3.3082845530883698</v>
      </c>
      <c r="O23" s="6">
        <f t="shared" si="14"/>
        <v>7.0178753379471601</v>
      </c>
      <c r="P23" s="6">
        <f t="shared" si="14"/>
        <v>7.8086586363086923</v>
      </c>
      <c r="Q23" s="6">
        <f t="shared" si="14"/>
        <v>7.7979644136313411</v>
      </c>
      <c r="R23" s="6">
        <f t="shared" si="14"/>
        <v>5.6067133788763117</v>
      </c>
      <c r="S23" s="6">
        <f t="shared" si="14"/>
        <v>100</v>
      </c>
      <c r="V23" s="334">
        <f>V21*SUM($AK$12:$AK$13)/(SUM($AK$12:$AK$13)+SUM($AK$17:$AK$18))+V22*SUM($AK$17:$AK$18)/(SUM($AK$17:$AK$18)+SUM($AK$12:$AK$13))</f>
        <v>8.5707612237136015</v>
      </c>
      <c r="W23" s="334">
        <f t="shared" ref="W23:AK23" si="15">W21*SUM($AK$12:$AK$13)/(SUM($AK$12:$AK$13)+SUM($AK$17:$AK$18))+W22*SUM($AK$17:$AK$18)/(SUM($AK$17:$AK$18)+SUM($AK$12:$AK$13))</f>
        <v>8.583741709270031</v>
      </c>
      <c r="X23" s="334">
        <f t="shared" si="15"/>
        <v>7.338224964216665</v>
      </c>
      <c r="Y23" s="334">
        <f t="shared" si="15"/>
        <v>5.7287456235768284</v>
      </c>
      <c r="Z23" s="334">
        <f t="shared" si="15"/>
        <v>6.7908211670874383</v>
      </c>
      <c r="AA23" s="334">
        <f t="shared" si="15"/>
        <v>5.400429869693709</v>
      </c>
      <c r="AB23" s="334">
        <f t="shared" si="15"/>
        <v>7.8056612950066757</v>
      </c>
      <c r="AC23" s="334">
        <f t="shared" si="15"/>
        <v>10.275697504665146</v>
      </c>
      <c r="AD23" s="334">
        <f t="shared" si="15"/>
        <v>4.6414864223739469</v>
      </c>
      <c r="AE23" s="334">
        <f t="shared" si="15"/>
        <v>3.3439822333692875</v>
      </c>
      <c r="AF23" s="334">
        <f t="shared" si="15"/>
        <v>3.3237017811595795</v>
      </c>
      <c r="AG23" s="334">
        <f t="shared" si="15"/>
        <v>6.9624208176182458</v>
      </c>
      <c r="AH23" s="334">
        <f t="shared" si="15"/>
        <v>7.8492396503617794</v>
      </c>
      <c r="AI23" s="334">
        <f t="shared" si="15"/>
        <v>7.7886521666679247</v>
      </c>
      <c r="AJ23" s="334">
        <f t="shared" si="15"/>
        <v>5.5964335712191549</v>
      </c>
      <c r="AK23" s="334">
        <f t="shared" si="15"/>
        <v>100.00000000000001</v>
      </c>
    </row>
    <row r="24" spans="1:37" ht="15.75" thickBot="1" x14ac:dyDescent="0.3">
      <c r="A24" s="57"/>
      <c r="B24" s="57"/>
      <c r="C24" s="58"/>
      <c r="D24" s="38"/>
      <c r="E24" s="38"/>
      <c r="F24" s="38"/>
      <c r="G24" s="38"/>
      <c r="H24" s="38"/>
      <c r="I24" s="38"/>
      <c r="J24" s="38"/>
      <c r="K24" s="38"/>
      <c r="L24" s="38"/>
      <c r="M24" s="38"/>
      <c r="N24" s="38"/>
      <c r="O24" s="38"/>
      <c r="P24" s="38"/>
      <c r="Q24" s="234"/>
      <c r="R24" s="234"/>
      <c r="S24" s="234"/>
      <c r="V24" s="315"/>
      <c r="W24" s="315"/>
      <c r="X24" s="87"/>
      <c r="Y24" s="87"/>
      <c r="Z24" s="87"/>
      <c r="AA24" s="87"/>
      <c r="AB24" s="87"/>
      <c r="AC24" s="87"/>
      <c r="AD24" s="87"/>
      <c r="AE24" s="87"/>
      <c r="AF24" s="87"/>
      <c r="AG24" s="87"/>
      <c r="AH24" s="87"/>
      <c r="AI24" s="87"/>
      <c r="AJ24" s="87"/>
      <c r="AK24" s="87"/>
    </row>
    <row r="25" spans="1:37" x14ac:dyDescent="0.25">
      <c r="A25" s="243" t="s">
        <v>2</v>
      </c>
      <c r="B25" s="233"/>
      <c r="C25" s="229"/>
      <c r="D25" s="229"/>
      <c r="E25" s="229"/>
      <c r="F25" s="229"/>
      <c r="G25" s="229"/>
      <c r="H25" s="229"/>
      <c r="I25" s="229"/>
      <c r="J25" s="229"/>
      <c r="K25" s="229"/>
      <c r="L25" s="229"/>
      <c r="M25" s="229"/>
      <c r="N25" s="229"/>
      <c r="O25" s="229"/>
      <c r="P25" s="229"/>
      <c r="Q25" s="229"/>
      <c r="R25" s="229"/>
      <c r="S25" s="229"/>
      <c r="V25" s="281"/>
      <c r="W25" s="281"/>
      <c r="X25" s="281"/>
      <c r="Y25" s="281"/>
      <c r="Z25" s="281"/>
      <c r="AA25" s="281"/>
      <c r="AB25" s="281"/>
      <c r="AC25" s="281"/>
      <c r="AD25" s="281"/>
      <c r="AE25" s="281"/>
      <c r="AF25" s="281"/>
      <c r="AG25" s="281"/>
      <c r="AH25" s="281"/>
      <c r="AI25" s="281"/>
      <c r="AJ25" s="281"/>
      <c r="AK25" s="281"/>
    </row>
    <row r="26" spans="1:37" x14ac:dyDescent="0.25">
      <c r="A26" s="54"/>
      <c r="B26" s="54"/>
      <c r="C26" s="56"/>
      <c r="D26" s="217"/>
      <c r="E26" s="217"/>
      <c r="F26" s="217"/>
      <c r="G26" s="217"/>
      <c r="H26" s="217"/>
      <c r="I26" s="217"/>
      <c r="J26" s="217"/>
      <c r="K26" s="217"/>
      <c r="L26" s="217"/>
      <c r="M26" s="217"/>
      <c r="N26" s="217"/>
      <c r="O26" s="217"/>
      <c r="P26" s="217"/>
      <c r="Q26" s="268"/>
      <c r="R26" s="268"/>
      <c r="S26" s="268"/>
      <c r="V26" s="314"/>
      <c r="W26" s="314"/>
      <c r="X26" s="211"/>
      <c r="Y26" s="211"/>
      <c r="Z26" s="211"/>
      <c r="AA26" s="211"/>
      <c r="AB26" s="211"/>
      <c r="AC26" s="211"/>
      <c r="AD26" s="211"/>
      <c r="AE26" s="211"/>
      <c r="AF26" s="211"/>
      <c r="AG26" s="211"/>
      <c r="AH26" s="211"/>
      <c r="AI26" s="211"/>
      <c r="AJ26" s="211"/>
      <c r="AK26" s="211"/>
    </row>
    <row r="27" spans="1:37" x14ac:dyDescent="0.25">
      <c r="A27" s="263" t="s">
        <v>28</v>
      </c>
      <c r="B27" s="198"/>
      <c r="C27" s="202"/>
      <c r="D27" s="202"/>
      <c r="E27" s="202"/>
      <c r="F27" s="202"/>
      <c r="G27" s="202"/>
      <c r="H27" s="202"/>
      <c r="I27" s="202"/>
      <c r="J27" s="202"/>
      <c r="K27" s="202"/>
      <c r="L27" s="202"/>
      <c r="M27" s="202"/>
      <c r="N27" s="202"/>
      <c r="O27" s="202"/>
      <c r="P27" s="202"/>
      <c r="Q27" s="202"/>
      <c r="R27" s="202"/>
      <c r="S27" s="202"/>
      <c r="V27" s="316"/>
      <c r="W27" s="316"/>
      <c r="X27" s="316"/>
      <c r="Y27" s="316"/>
      <c r="Z27" s="316"/>
      <c r="AA27" s="316"/>
      <c r="AB27" s="316"/>
      <c r="AC27" s="316"/>
      <c r="AD27" s="316"/>
      <c r="AE27" s="316"/>
      <c r="AF27" s="316"/>
      <c r="AG27" s="316"/>
      <c r="AH27" s="316"/>
      <c r="AI27" s="316"/>
      <c r="AJ27" s="316"/>
      <c r="AK27" s="316"/>
    </row>
    <row r="28" spans="1:37" x14ac:dyDescent="0.25">
      <c r="A28" s="59" t="s">
        <v>141</v>
      </c>
      <c r="B28" s="59"/>
      <c r="C28" s="60">
        <v>0.01</v>
      </c>
      <c r="D28" s="119">
        <v>3578</v>
      </c>
      <c r="E28" s="119">
        <v>3338</v>
      </c>
      <c r="F28" s="119">
        <v>2652</v>
      </c>
      <c r="G28" s="119">
        <v>1753</v>
      </c>
      <c r="H28" s="119">
        <v>2315</v>
      </c>
      <c r="I28" s="119">
        <v>2124</v>
      </c>
      <c r="J28" s="119">
        <v>3477</v>
      </c>
      <c r="K28" s="119">
        <v>3311</v>
      </c>
      <c r="L28" s="119">
        <v>2398</v>
      </c>
      <c r="M28" s="119">
        <v>1761</v>
      </c>
      <c r="N28" s="119">
        <v>2100</v>
      </c>
      <c r="O28" s="119">
        <v>3408</v>
      </c>
      <c r="P28" s="119">
        <v>3410</v>
      </c>
      <c r="Q28" s="119">
        <v>3301</v>
      </c>
      <c r="R28" s="119">
        <v>2824</v>
      </c>
      <c r="S28" s="119">
        <f>SUM(D28:R28)</f>
        <v>41750</v>
      </c>
      <c r="V28" s="119">
        <v>3579</v>
      </c>
      <c r="W28" s="119">
        <v>3385</v>
      </c>
      <c r="X28" s="119">
        <v>2646</v>
      </c>
      <c r="Y28" s="119">
        <v>1751</v>
      </c>
      <c r="Z28" s="119">
        <v>2382</v>
      </c>
      <c r="AA28" s="119">
        <v>2095</v>
      </c>
      <c r="AB28" s="119">
        <v>3424</v>
      </c>
      <c r="AC28" s="119">
        <v>3257</v>
      </c>
      <c r="AD28" s="119">
        <v>2380</v>
      </c>
      <c r="AE28" s="119">
        <v>1710</v>
      </c>
      <c r="AF28" s="119">
        <v>2138</v>
      </c>
      <c r="AG28" s="119">
        <v>3312</v>
      </c>
      <c r="AH28" s="119">
        <v>3386</v>
      </c>
      <c r="AI28" s="119">
        <v>3300</v>
      </c>
      <c r="AJ28" s="119">
        <v>2801</v>
      </c>
      <c r="AK28" s="119">
        <f>SUM(V28:AJ28)</f>
        <v>41546</v>
      </c>
    </row>
    <row r="29" spans="1:37" x14ac:dyDescent="0.25">
      <c r="A29" s="59" t="s">
        <v>142</v>
      </c>
      <c r="B29" s="59"/>
      <c r="C29" s="60">
        <v>0.03</v>
      </c>
      <c r="D29" s="119">
        <v>3094</v>
      </c>
      <c r="E29" s="119">
        <v>2571</v>
      </c>
      <c r="F29" s="119">
        <v>1685</v>
      </c>
      <c r="G29" s="119">
        <v>1482</v>
      </c>
      <c r="H29" s="119">
        <v>2240</v>
      </c>
      <c r="I29" s="119">
        <v>2886</v>
      </c>
      <c r="J29" s="119">
        <v>4784</v>
      </c>
      <c r="K29" s="119">
        <v>4753</v>
      </c>
      <c r="L29" s="119">
        <v>2970</v>
      </c>
      <c r="M29" s="119">
        <v>2299</v>
      </c>
      <c r="N29" s="119">
        <v>3022</v>
      </c>
      <c r="O29" s="119">
        <v>4195</v>
      </c>
      <c r="P29" s="119">
        <v>4706</v>
      </c>
      <c r="Q29" s="119">
        <v>4762</v>
      </c>
      <c r="R29" s="119">
        <v>4009</v>
      </c>
      <c r="S29" s="119">
        <f t="shared" ref="S29:S40" si="16">SUM(D29:R29)</f>
        <v>49458</v>
      </c>
      <c r="V29" s="362">
        <v>3221</v>
      </c>
      <c r="W29" s="362">
        <v>2714</v>
      </c>
      <c r="X29" s="362">
        <v>1782</v>
      </c>
      <c r="Y29" s="362">
        <v>1550</v>
      </c>
      <c r="Z29" s="362">
        <v>2292</v>
      </c>
      <c r="AA29" s="362">
        <v>2935</v>
      </c>
      <c r="AB29" s="362">
        <v>4785</v>
      </c>
      <c r="AC29" s="362">
        <v>4789</v>
      </c>
      <c r="AD29" s="362">
        <v>3066</v>
      </c>
      <c r="AE29" s="362">
        <v>2291</v>
      </c>
      <c r="AF29" s="362">
        <v>3015</v>
      </c>
      <c r="AG29" s="362">
        <v>4273</v>
      </c>
      <c r="AH29" s="362">
        <v>4702</v>
      </c>
      <c r="AI29" s="362">
        <v>4807</v>
      </c>
      <c r="AJ29" s="362">
        <v>4017</v>
      </c>
      <c r="AK29" s="119">
        <f t="shared" ref="AK29:AK39" si="17">SUM(V29:AJ29)</f>
        <v>50239</v>
      </c>
    </row>
    <row r="30" spans="1:37" x14ac:dyDescent="0.25">
      <c r="A30" s="59" t="s">
        <v>143</v>
      </c>
      <c r="B30" s="59"/>
      <c r="C30" s="60">
        <v>0.06</v>
      </c>
      <c r="D30" s="119">
        <v>1520</v>
      </c>
      <c r="E30" s="119">
        <v>1290</v>
      </c>
      <c r="F30" s="119">
        <v>779</v>
      </c>
      <c r="G30" s="119">
        <v>820</v>
      </c>
      <c r="H30" s="119">
        <v>1406</v>
      </c>
      <c r="I30" s="119">
        <v>1643</v>
      </c>
      <c r="J30" s="119">
        <v>2796</v>
      </c>
      <c r="K30" s="119">
        <v>2840</v>
      </c>
      <c r="L30" s="119">
        <v>1681</v>
      </c>
      <c r="M30" s="119">
        <v>1569</v>
      </c>
      <c r="N30" s="119">
        <v>2297</v>
      </c>
      <c r="O30" s="119">
        <v>2785</v>
      </c>
      <c r="P30" s="119">
        <v>2696</v>
      </c>
      <c r="Q30" s="119">
        <v>2902</v>
      </c>
      <c r="R30" s="119">
        <v>2823</v>
      </c>
      <c r="S30" s="119">
        <f t="shared" si="16"/>
        <v>29847</v>
      </c>
      <c r="V30" s="362">
        <v>1563</v>
      </c>
      <c r="W30" s="362">
        <v>1325</v>
      </c>
      <c r="X30" s="362">
        <v>842</v>
      </c>
      <c r="Y30" s="362">
        <v>836</v>
      </c>
      <c r="Z30" s="362">
        <v>1474</v>
      </c>
      <c r="AA30" s="362">
        <v>1703</v>
      </c>
      <c r="AB30" s="362">
        <v>2921</v>
      </c>
      <c r="AC30" s="362">
        <v>2943</v>
      </c>
      <c r="AD30" s="362">
        <v>1726</v>
      </c>
      <c r="AE30" s="362">
        <v>1572</v>
      </c>
      <c r="AF30" s="362">
        <v>2381</v>
      </c>
      <c r="AG30" s="362">
        <v>2805</v>
      </c>
      <c r="AH30" s="362">
        <v>2741</v>
      </c>
      <c r="AI30" s="362">
        <v>2968</v>
      </c>
      <c r="AJ30" s="362">
        <v>2829</v>
      </c>
      <c r="AK30" s="119">
        <f t="shared" si="17"/>
        <v>30629</v>
      </c>
    </row>
    <row r="31" spans="1:37" x14ac:dyDescent="0.25">
      <c r="A31" s="59" t="s">
        <v>144</v>
      </c>
      <c r="B31" s="59"/>
      <c r="C31" s="60">
        <v>0.24</v>
      </c>
      <c r="D31" s="119">
        <f>D32*D33</f>
        <v>2232.3678793711852</v>
      </c>
      <c r="E31" s="119">
        <f t="shared" ref="E31:R31" si="18">E32*E33</f>
        <v>1489.4801510064603</v>
      </c>
      <c r="F31" s="119">
        <f t="shared" si="18"/>
        <v>1036.1050813526545</v>
      </c>
      <c r="G31" s="119">
        <f t="shared" si="18"/>
        <v>645.41028650754276</v>
      </c>
      <c r="H31" s="119">
        <f t="shared" si="18"/>
        <v>695.32891653033107</v>
      </c>
      <c r="I31" s="119">
        <f t="shared" si="18"/>
        <v>318.63979618013428</v>
      </c>
      <c r="J31" s="119">
        <f t="shared" si="18"/>
        <v>477.10282646091548</v>
      </c>
      <c r="K31" s="119">
        <f t="shared" si="18"/>
        <v>484.56489585675456</v>
      </c>
      <c r="L31" s="119">
        <f t="shared" si="18"/>
        <v>1545.162864893611</v>
      </c>
      <c r="M31" s="119">
        <f t="shared" si="18"/>
        <v>2002.8838092327596</v>
      </c>
      <c r="N31" s="119">
        <f t="shared" si="18"/>
        <v>2304.4883272169004</v>
      </c>
      <c r="O31" s="119">
        <f t="shared" si="18"/>
        <v>2977.8948373709104</v>
      </c>
      <c r="P31" s="119">
        <f t="shared" si="18"/>
        <v>1603.5219425163448</v>
      </c>
      <c r="Q31" s="119">
        <f t="shared" si="18"/>
        <v>898.61942368026916</v>
      </c>
      <c r="R31" s="119">
        <f t="shared" si="18"/>
        <v>2795.3482289312933</v>
      </c>
      <c r="S31" s="119">
        <f t="shared" si="16"/>
        <v>21506.919267108064</v>
      </c>
      <c r="V31" s="362">
        <f>V32*V33</f>
        <v>2124.9905884532091</v>
      </c>
      <c r="W31" s="362">
        <f>W32*W33</f>
        <v>1502.1356215394237</v>
      </c>
      <c r="X31" s="362">
        <f t="shared" ref="X31:AJ31" si="19">X32*X33</f>
        <v>1059.4625959418108</v>
      </c>
      <c r="Y31" s="362">
        <f t="shared" si="19"/>
        <v>594.93642108410506</v>
      </c>
      <c r="Z31" s="362">
        <f t="shared" si="19"/>
        <v>705.6396924006466</v>
      </c>
      <c r="AA31" s="362">
        <f t="shared" si="19"/>
        <v>299.91555924987352</v>
      </c>
      <c r="AB31" s="362">
        <f t="shared" si="19"/>
        <v>425.42209601873543</v>
      </c>
      <c r="AC31" s="362">
        <f t="shared" si="19"/>
        <v>426.6947028766819</v>
      </c>
      <c r="AD31" s="362">
        <f t="shared" si="19"/>
        <v>1405.1451784195981</v>
      </c>
      <c r="AE31" s="362">
        <f t="shared" si="19"/>
        <v>1885.2144281672524</v>
      </c>
      <c r="AF31" s="362">
        <f t="shared" si="19"/>
        <v>2286.5295202155803</v>
      </c>
      <c r="AG31" s="362">
        <f t="shared" si="19"/>
        <v>2760.9171873030637</v>
      </c>
      <c r="AH31" s="362">
        <f t="shared" si="19"/>
        <v>1375.8310577029554</v>
      </c>
      <c r="AI31" s="362">
        <f t="shared" si="19"/>
        <v>781.33770847632854</v>
      </c>
      <c r="AJ31" s="362">
        <f t="shared" si="19"/>
        <v>2684.2392872299956</v>
      </c>
      <c r="AK31" s="119">
        <f t="shared" si="17"/>
        <v>20318.411645079261</v>
      </c>
    </row>
    <row r="32" spans="1:37" x14ac:dyDescent="0.25">
      <c r="A32" s="59" t="s">
        <v>199</v>
      </c>
      <c r="B32" s="59"/>
      <c r="C32" s="70" t="s">
        <v>30</v>
      </c>
      <c r="D32" s="119">
        <v>1806</v>
      </c>
      <c r="E32" s="119">
        <v>1513</v>
      </c>
      <c r="F32" s="119">
        <v>1124</v>
      </c>
      <c r="G32" s="119">
        <v>830</v>
      </c>
      <c r="H32" s="119">
        <v>1097</v>
      </c>
      <c r="I32" s="119">
        <v>853</v>
      </c>
      <c r="J32" s="119">
        <v>1191</v>
      </c>
      <c r="K32" s="119">
        <v>1254</v>
      </c>
      <c r="L32" s="119">
        <v>1240</v>
      </c>
      <c r="M32" s="119">
        <v>1093</v>
      </c>
      <c r="N32" s="119">
        <v>1083</v>
      </c>
      <c r="O32" s="119">
        <v>1688</v>
      </c>
      <c r="P32" s="119">
        <v>1757</v>
      </c>
      <c r="Q32" s="119">
        <v>1507</v>
      </c>
      <c r="R32" s="119">
        <v>1660</v>
      </c>
      <c r="S32" s="119">
        <f t="shared" si="16"/>
        <v>19696</v>
      </c>
      <c r="V32" s="362">
        <v>1742</v>
      </c>
      <c r="W32" s="362">
        <v>1505</v>
      </c>
      <c r="X32" s="362">
        <v>1148</v>
      </c>
      <c r="Y32" s="362">
        <v>766</v>
      </c>
      <c r="Z32" s="362">
        <v>1085</v>
      </c>
      <c r="AA32" s="362">
        <v>767</v>
      </c>
      <c r="AB32" s="362">
        <v>1100</v>
      </c>
      <c r="AC32" s="362">
        <v>1083</v>
      </c>
      <c r="AD32" s="362">
        <v>1144</v>
      </c>
      <c r="AE32" s="362">
        <v>1016</v>
      </c>
      <c r="AF32" s="362">
        <v>1042</v>
      </c>
      <c r="AG32" s="362">
        <v>1563</v>
      </c>
      <c r="AH32" s="362">
        <v>1565</v>
      </c>
      <c r="AI32" s="362">
        <v>1392</v>
      </c>
      <c r="AJ32" s="362">
        <v>1566</v>
      </c>
      <c r="AK32" s="119">
        <f t="shared" si="17"/>
        <v>18484</v>
      </c>
    </row>
    <row r="33" spans="1:54" x14ac:dyDescent="0.25">
      <c r="A33" s="59" t="s">
        <v>200</v>
      </c>
      <c r="B33" s="59"/>
      <c r="C33" s="70" t="s">
        <v>30</v>
      </c>
      <c r="D33" s="121">
        <v>1.2360840971047538</v>
      </c>
      <c r="E33" s="121">
        <v>0.98445482551649732</v>
      </c>
      <c r="F33" s="121">
        <v>0.92180167380129396</v>
      </c>
      <c r="G33" s="121">
        <v>0.77760275482836472</v>
      </c>
      <c r="H33" s="121">
        <v>0.63384586739319149</v>
      </c>
      <c r="I33" s="121">
        <v>0.37355192987120078</v>
      </c>
      <c r="J33" s="121">
        <v>0.40059011457675525</v>
      </c>
      <c r="K33" s="121">
        <v>0.3864153874455778</v>
      </c>
      <c r="L33" s="121">
        <v>1.2460990845916218</v>
      </c>
      <c r="M33" s="121">
        <v>1.8324646013108505</v>
      </c>
      <c r="N33" s="121">
        <v>2.1278747250386894</v>
      </c>
      <c r="O33" s="121">
        <v>1.7641557093429563</v>
      </c>
      <c r="P33" s="121">
        <v>0.91264766221761229</v>
      </c>
      <c r="Q33" s="121">
        <v>0.59629689693448518</v>
      </c>
      <c r="R33" s="121">
        <v>1.6839447162236707</v>
      </c>
      <c r="S33" s="121">
        <v>1</v>
      </c>
      <c r="V33" s="363">
        <v>1.2198568246000052</v>
      </c>
      <c r="W33" s="363">
        <v>0.99809675849795598</v>
      </c>
      <c r="X33" s="363">
        <v>0.92287682573328478</v>
      </c>
      <c r="Y33" s="363">
        <v>0.77667940089308751</v>
      </c>
      <c r="Z33" s="363">
        <v>0.65035916350290013</v>
      </c>
      <c r="AA33" s="363">
        <v>0.391024197196706</v>
      </c>
      <c r="AB33" s="363">
        <v>0.38674736001703219</v>
      </c>
      <c r="AC33" s="363">
        <v>0.3939932621206666</v>
      </c>
      <c r="AD33" s="363">
        <v>1.2282737573597886</v>
      </c>
      <c r="AE33" s="363">
        <v>1.8555260119756423</v>
      </c>
      <c r="AF33" s="363">
        <v>2.19436614224144</v>
      </c>
      <c r="AG33" s="363">
        <v>1.7664217449155877</v>
      </c>
      <c r="AH33" s="363">
        <v>0.87912527648751149</v>
      </c>
      <c r="AI33" s="363">
        <v>0.56130582505483373</v>
      </c>
      <c r="AJ33" s="363">
        <v>1.7140736189208146</v>
      </c>
      <c r="AK33" s="121">
        <v>1</v>
      </c>
    </row>
    <row r="34" spans="1:54" x14ac:dyDescent="0.25">
      <c r="A34" s="59" t="s">
        <v>145</v>
      </c>
      <c r="B34" s="59"/>
      <c r="C34" s="60">
        <v>0.08</v>
      </c>
      <c r="D34" s="119">
        <v>170</v>
      </c>
      <c r="E34" s="119">
        <v>89</v>
      </c>
      <c r="F34" s="119">
        <v>74</v>
      </c>
      <c r="G34" s="119">
        <v>39</v>
      </c>
      <c r="H34" s="119">
        <v>42</v>
      </c>
      <c r="I34" s="119">
        <v>26</v>
      </c>
      <c r="J34" s="119">
        <v>40</v>
      </c>
      <c r="K34" s="119">
        <v>55</v>
      </c>
      <c r="L34" s="119">
        <v>93</v>
      </c>
      <c r="M34" s="119">
        <v>67</v>
      </c>
      <c r="N34" s="119">
        <v>79</v>
      </c>
      <c r="O34" s="119">
        <v>119</v>
      </c>
      <c r="P34" s="119">
        <v>81</v>
      </c>
      <c r="Q34" s="119">
        <v>47</v>
      </c>
      <c r="R34" s="119">
        <v>166</v>
      </c>
      <c r="S34" s="119">
        <f t="shared" si="16"/>
        <v>1187</v>
      </c>
      <c r="V34" s="124">
        <v>171</v>
      </c>
      <c r="W34" s="124">
        <v>100</v>
      </c>
      <c r="X34" s="124">
        <v>71</v>
      </c>
      <c r="Y34" s="124">
        <v>38</v>
      </c>
      <c r="Z34" s="124">
        <v>46</v>
      </c>
      <c r="AA34" s="124">
        <v>28</v>
      </c>
      <c r="AB34" s="124">
        <v>47</v>
      </c>
      <c r="AC34" s="124">
        <v>50</v>
      </c>
      <c r="AD34" s="124">
        <v>98</v>
      </c>
      <c r="AE34" s="124">
        <v>57</v>
      </c>
      <c r="AF34" s="124">
        <v>91</v>
      </c>
      <c r="AG34" s="124">
        <v>132</v>
      </c>
      <c r="AH34" s="124">
        <v>73</v>
      </c>
      <c r="AI34" s="124">
        <v>55</v>
      </c>
      <c r="AJ34" s="124">
        <v>157</v>
      </c>
      <c r="AK34" s="119">
        <f t="shared" si="17"/>
        <v>1214</v>
      </c>
    </row>
    <row r="35" spans="1:54" x14ac:dyDescent="0.25">
      <c r="A35" s="59" t="s">
        <v>146</v>
      </c>
      <c r="B35" s="59"/>
      <c r="C35" s="60">
        <v>0.1</v>
      </c>
      <c r="D35" s="119">
        <v>1057</v>
      </c>
      <c r="E35" s="119">
        <v>908</v>
      </c>
      <c r="F35" s="119">
        <v>536</v>
      </c>
      <c r="G35" s="119">
        <v>554</v>
      </c>
      <c r="H35" s="119">
        <v>556</v>
      </c>
      <c r="I35" s="119">
        <v>263</v>
      </c>
      <c r="J35" s="119">
        <v>319</v>
      </c>
      <c r="K35" s="119">
        <v>475</v>
      </c>
      <c r="L35" s="119">
        <v>715</v>
      </c>
      <c r="M35" s="119">
        <v>735</v>
      </c>
      <c r="N35" s="119">
        <v>1003</v>
      </c>
      <c r="O35" s="119">
        <v>1392</v>
      </c>
      <c r="P35" s="119">
        <v>652</v>
      </c>
      <c r="Q35" s="119">
        <v>422</v>
      </c>
      <c r="R35" s="119">
        <v>1067</v>
      </c>
      <c r="S35" s="119">
        <f t="shared" si="16"/>
        <v>10654</v>
      </c>
      <c r="V35" s="362">
        <v>1091</v>
      </c>
      <c r="W35" s="362">
        <v>983</v>
      </c>
      <c r="X35" s="362">
        <v>549</v>
      </c>
      <c r="Y35" s="362">
        <v>586</v>
      </c>
      <c r="Z35" s="362">
        <v>607</v>
      </c>
      <c r="AA35" s="362">
        <v>301</v>
      </c>
      <c r="AB35" s="362">
        <v>333</v>
      </c>
      <c r="AC35" s="362">
        <v>575</v>
      </c>
      <c r="AD35" s="362">
        <v>749</v>
      </c>
      <c r="AE35" s="362">
        <v>713</v>
      </c>
      <c r="AF35" s="362">
        <v>1046</v>
      </c>
      <c r="AG35" s="362">
        <v>1371</v>
      </c>
      <c r="AH35" s="362">
        <v>660</v>
      </c>
      <c r="AI35" s="362">
        <v>433</v>
      </c>
      <c r="AJ35" s="362">
        <v>1101</v>
      </c>
      <c r="AK35" s="119">
        <f t="shared" si="17"/>
        <v>11098</v>
      </c>
    </row>
    <row r="36" spans="1:54" x14ac:dyDescent="0.25">
      <c r="A36" s="59" t="s">
        <v>147</v>
      </c>
      <c r="B36" s="59"/>
      <c r="C36" s="60">
        <v>0.2</v>
      </c>
      <c r="D36" s="119">
        <v>2517</v>
      </c>
      <c r="E36" s="119">
        <v>1606</v>
      </c>
      <c r="F36" s="119">
        <v>1023</v>
      </c>
      <c r="G36" s="119">
        <v>491</v>
      </c>
      <c r="H36" s="119">
        <v>576</v>
      </c>
      <c r="I36" s="119">
        <v>338</v>
      </c>
      <c r="J36" s="119">
        <v>362</v>
      </c>
      <c r="K36" s="119">
        <v>428</v>
      </c>
      <c r="L36" s="119">
        <v>1894</v>
      </c>
      <c r="M36" s="119">
        <v>1978</v>
      </c>
      <c r="N36" s="119">
        <v>2857</v>
      </c>
      <c r="O36" s="119">
        <v>3896</v>
      </c>
      <c r="P36" s="119">
        <v>1525</v>
      </c>
      <c r="Q36" s="119">
        <v>588</v>
      </c>
      <c r="R36" s="119">
        <v>2935</v>
      </c>
      <c r="S36" s="119">
        <f t="shared" si="16"/>
        <v>23014</v>
      </c>
      <c r="V36" s="362">
        <v>2504</v>
      </c>
      <c r="W36" s="362">
        <v>1602</v>
      </c>
      <c r="X36" s="362">
        <v>998</v>
      </c>
      <c r="Y36" s="362">
        <v>509</v>
      </c>
      <c r="Z36" s="362">
        <v>637</v>
      </c>
      <c r="AA36" s="362">
        <v>327</v>
      </c>
      <c r="AB36" s="362">
        <v>372</v>
      </c>
      <c r="AC36" s="362">
        <v>498</v>
      </c>
      <c r="AD36" s="362">
        <v>1881</v>
      </c>
      <c r="AE36" s="362">
        <v>1944</v>
      </c>
      <c r="AF36" s="362">
        <v>2837</v>
      </c>
      <c r="AG36" s="362">
        <v>3873</v>
      </c>
      <c r="AH36" s="362">
        <v>1500</v>
      </c>
      <c r="AI36" s="362">
        <v>597</v>
      </c>
      <c r="AJ36" s="362">
        <v>2951</v>
      </c>
      <c r="AK36" s="119">
        <f t="shared" si="17"/>
        <v>23030</v>
      </c>
    </row>
    <row r="37" spans="1:54" x14ac:dyDescent="0.25">
      <c r="A37" s="59" t="s">
        <v>148</v>
      </c>
      <c r="B37" s="59"/>
      <c r="C37" s="60">
        <v>0.14000000000000001</v>
      </c>
      <c r="D37" s="119">
        <v>1569</v>
      </c>
      <c r="E37" s="119">
        <v>1116</v>
      </c>
      <c r="F37" s="119">
        <v>1613</v>
      </c>
      <c r="G37" s="119">
        <v>305</v>
      </c>
      <c r="H37" s="119">
        <v>408</v>
      </c>
      <c r="I37" s="119">
        <v>194</v>
      </c>
      <c r="J37" s="119">
        <v>305</v>
      </c>
      <c r="K37" s="119">
        <v>337</v>
      </c>
      <c r="L37" s="119">
        <v>239</v>
      </c>
      <c r="M37" s="119">
        <v>381</v>
      </c>
      <c r="N37" s="119">
        <v>545</v>
      </c>
      <c r="O37" s="119">
        <v>651</v>
      </c>
      <c r="P37" s="119">
        <v>606</v>
      </c>
      <c r="Q37" s="119">
        <v>380</v>
      </c>
      <c r="R37" s="119">
        <v>451</v>
      </c>
      <c r="S37" s="119">
        <f t="shared" si="16"/>
        <v>9100</v>
      </c>
      <c r="V37" s="362">
        <v>1554</v>
      </c>
      <c r="W37" s="362">
        <v>1126</v>
      </c>
      <c r="X37" s="362">
        <v>1607</v>
      </c>
      <c r="Y37" s="362">
        <v>356</v>
      </c>
      <c r="Z37" s="362">
        <v>412</v>
      </c>
      <c r="AA37" s="362">
        <v>238</v>
      </c>
      <c r="AB37" s="362">
        <v>309</v>
      </c>
      <c r="AC37" s="362">
        <v>339</v>
      </c>
      <c r="AD37" s="362">
        <v>247</v>
      </c>
      <c r="AE37" s="362">
        <v>381</v>
      </c>
      <c r="AF37" s="362">
        <v>545</v>
      </c>
      <c r="AG37" s="362">
        <v>660</v>
      </c>
      <c r="AH37" s="362">
        <v>608</v>
      </c>
      <c r="AI37" s="362">
        <v>379</v>
      </c>
      <c r="AJ37" s="362">
        <v>443</v>
      </c>
      <c r="AK37" s="119">
        <f t="shared" si="17"/>
        <v>9204</v>
      </c>
    </row>
    <row r="38" spans="1:54" x14ac:dyDescent="0.25">
      <c r="A38" s="59" t="s">
        <v>149</v>
      </c>
      <c r="B38" s="59"/>
      <c r="C38" s="60">
        <v>0.06</v>
      </c>
      <c r="D38" s="119">
        <v>1155</v>
      </c>
      <c r="E38" s="119">
        <v>848</v>
      </c>
      <c r="F38" s="119">
        <v>487</v>
      </c>
      <c r="G38" s="119">
        <v>361</v>
      </c>
      <c r="H38" s="119">
        <v>434</v>
      </c>
      <c r="I38" s="119">
        <v>163</v>
      </c>
      <c r="J38" s="119">
        <v>259</v>
      </c>
      <c r="K38" s="119">
        <v>327</v>
      </c>
      <c r="L38" s="119">
        <v>679</v>
      </c>
      <c r="M38" s="119">
        <v>602</v>
      </c>
      <c r="N38" s="119">
        <v>822</v>
      </c>
      <c r="O38" s="119">
        <v>1085</v>
      </c>
      <c r="P38" s="119">
        <v>558</v>
      </c>
      <c r="Q38" s="119">
        <v>355</v>
      </c>
      <c r="R38" s="119">
        <v>1032</v>
      </c>
      <c r="S38" s="119">
        <f t="shared" si="16"/>
        <v>9167</v>
      </c>
      <c r="V38" s="124">
        <v>1172</v>
      </c>
      <c r="W38" s="124">
        <v>866</v>
      </c>
      <c r="X38" s="124">
        <v>501</v>
      </c>
      <c r="Y38" s="124">
        <v>353</v>
      </c>
      <c r="Z38" s="124">
        <v>442</v>
      </c>
      <c r="AA38" s="124">
        <v>165</v>
      </c>
      <c r="AB38" s="124">
        <v>257</v>
      </c>
      <c r="AC38" s="124">
        <v>323</v>
      </c>
      <c r="AD38" s="124">
        <v>683</v>
      </c>
      <c r="AE38" s="124">
        <v>589</v>
      </c>
      <c r="AF38" s="124">
        <v>866</v>
      </c>
      <c r="AG38" s="124">
        <v>1101</v>
      </c>
      <c r="AH38" s="124">
        <v>569</v>
      </c>
      <c r="AI38" s="124">
        <v>363</v>
      </c>
      <c r="AJ38" s="124">
        <v>1078</v>
      </c>
      <c r="AK38" s="119">
        <f t="shared" si="17"/>
        <v>9328</v>
      </c>
      <c r="AL38" s="285"/>
    </row>
    <row r="39" spans="1:54" x14ac:dyDescent="0.25">
      <c r="A39" s="59" t="s">
        <v>150</v>
      </c>
      <c r="B39" s="59"/>
      <c r="C39" s="60">
        <v>0.05</v>
      </c>
      <c r="D39" s="119">
        <v>97</v>
      </c>
      <c r="E39" s="119">
        <v>72</v>
      </c>
      <c r="F39" s="119">
        <v>35</v>
      </c>
      <c r="G39" s="119">
        <v>34</v>
      </c>
      <c r="H39" s="119">
        <v>47</v>
      </c>
      <c r="I39" s="119">
        <v>36</v>
      </c>
      <c r="J39" s="119">
        <v>67</v>
      </c>
      <c r="K39" s="119">
        <v>61</v>
      </c>
      <c r="L39" s="119">
        <v>72</v>
      </c>
      <c r="M39" s="119">
        <v>93</v>
      </c>
      <c r="N39" s="119">
        <v>109</v>
      </c>
      <c r="O39" s="119">
        <v>150</v>
      </c>
      <c r="P39" s="119">
        <v>114</v>
      </c>
      <c r="Q39" s="119">
        <v>84</v>
      </c>
      <c r="R39" s="119">
        <v>154</v>
      </c>
      <c r="S39" s="119">
        <f t="shared" si="16"/>
        <v>1225</v>
      </c>
      <c r="V39" s="124">
        <v>92</v>
      </c>
      <c r="W39" s="124">
        <v>70</v>
      </c>
      <c r="X39" s="124">
        <v>34</v>
      </c>
      <c r="Y39" s="124">
        <v>37</v>
      </c>
      <c r="Z39" s="124">
        <v>44</v>
      </c>
      <c r="AA39" s="124">
        <v>40</v>
      </c>
      <c r="AB39" s="124">
        <v>62</v>
      </c>
      <c r="AC39" s="124">
        <v>67</v>
      </c>
      <c r="AD39" s="124">
        <v>76</v>
      </c>
      <c r="AE39" s="124">
        <v>92</v>
      </c>
      <c r="AF39" s="124">
        <v>115</v>
      </c>
      <c r="AG39" s="124">
        <v>136</v>
      </c>
      <c r="AH39" s="124">
        <v>107</v>
      </c>
      <c r="AI39" s="124">
        <v>91</v>
      </c>
      <c r="AJ39" s="124">
        <v>141</v>
      </c>
      <c r="AK39" s="119">
        <f t="shared" si="17"/>
        <v>1204</v>
      </c>
      <c r="AL39" s="285"/>
    </row>
    <row r="40" spans="1:54" s="227" customFormat="1" x14ac:dyDescent="0.25">
      <c r="A40" s="59" t="s">
        <v>151</v>
      </c>
      <c r="B40" s="59"/>
      <c r="C40" s="60">
        <v>0.03</v>
      </c>
      <c r="D40" s="119">
        <v>708</v>
      </c>
      <c r="E40" s="119">
        <v>643</v>
      </c>
      <c r="F40" s="119">
        <v>434</v>
      </c>
      <c r="G40" s="119">
        <v>391</v>
      </c>
      <c r="H40" s="119">
        <v>439</v>
      </c>
      <c r="I40" s="119">
        <v>144</v>
      </c>
      <c r="J40" s="119">
        <v>245</v>
      </c>
      <c r="K40" s="119">
        <v>314</v>
      </c>
      <c r="L40" s="119">
        <v>296</v>
      </c>
      <c r="M40" s="119">
        <v>322</v>
      </c>
      <c r="N40" s="119">
        <v>346</v>
      </c>
      <c r="O40" s="119">
        <v>536</v>
      </c>
      <c r="P40" s="119">
        <v>385</v>
      </c>
      <c r="Q40" s="119">
        <v>299</v>
      </c>
      <c r="R40" s="119">
        <v>392</v>
      </c>
      <c r="S40" s="119">
        <f t="shared" si="16"/>
        <v>5894</v>
      </c>
      <c r="T40" s="285"/>
      <c r="V40" s="124">
        <v>737</v>
      </c>
      <c r="W40" s="124">
        <v>678</v>
      </c>
      <c r="X40" s="124">
        <v>471</v>
      </c>
      <c r="Y40" s="124">
        <v>428</v>
      </c>
      <c r="Z40" s="124">
        <v>472</v>
      </c>
      <c r="AA40" s="124">
        <v>148</v>
      </c>
      <c r="AB40" s="124">
        <v>259</v>
      </c>
      <c r="AC40" s="124">
        <v>329</v>
      </c>
      <c r="AD40" s="124">
        <v>307</v>
      </c>
      <c r="AE40" s="124">
        <v>333</v>
      </c>
      <c r="AF40" s="124">
        <v>353</v>
      </c>
      <c r="AG40" s="124">
        <v>552</v>
      </c>
      <c r="AH40" s="124">
        <v>403</v>
      </c>
      <c r="AI40" s="124">
        <v>313</v>
      </c>
      <c r="AJ40" s="124">
        <v>404</v>
      </c>
      <c r="AK40" s="119">
        <v>6187</v>
      </c>
      <c r="AL40" s="285"/>
    </row>
    <row r="41" spans="1:54" x14ac:dyDescent="0.25">
      <c r="A41" s="216" t="s">
        <v>135</v>
      </c>
      <c r="B41" s="213"/>
      <c r="C41" s="214" t="s">
        <v>30</v>
      </c>
      <c r="D41" s="215">
        <f>(D28/$S$28*$C$28+D29/$S$29*$C$29+D30/$S$30*$C$30+D31/$S$31*$C$31+D34/$S$34*$C$34+D35/$S$35*$C$35+D36/$S$36*$C$36+D37/$S$37*$C$37+D38/$S$38*$C$38+D39/$S$39*$C$39+D40/$S$40*$C$40)*100</f>
        <v>11.321406093894748</v>
      </c>
      <c r="E41" s="215">
        <f t="shared" ref="E41:R41" si="20">(E28/$S$28*$C$28+E29/$S$29*$C$29+E30/$S$30*$C$30+E31/$S$31*$C$31+E34/$S$34*$C$34+E35/$S$35*$C$35+E36/$S$36*$C$36+E37/$S$37*$C$37+E38/$S$38*$C$38+E39/$S$39*$C$39+E40/$S$40*$C$40)*100</f>
        <v>7.898248481699663</v>
      </c>
      <c r="F41" s="215">
        <f t="shared" si="20"/>
        <v>6.5334459357628774</v>
      </c>
      <c r="G41" s="215">
        <f t="shared" si="20"/>
        <v>3.2697907177567243</v>
      </c>
      <c r="H41" s="215">
        <f t="shared" si="20"/>
        <v>3.8824349981662474</v>
      </c>
      <c r="I41" s="215">
        <f t="shared" si="20"/>
        <v>2.2529966141872593</v>
      </c>
      <c r="J41" s="215">
        <f t="shared" si="20"/>
        <v>3.3884628698973964</v>
      </c>
      <c r="K41" s="215">
        <f t="shared" si="20"/>
        <v>3.809022996060639</v>
      </c>
      <c r="L41" s="215">
        <f t="shared" si="20"/>
        <v>6.5002974971154277</v>
      </c>
      <c r="M41" s="215">
        <f t="shared" si="20"/>
        <v>7.116155026542101</v>
      </c>
      <c r="N41" s="215">
        <f t="shared" si="20"/>
        <v>9.2211751584114445</v>
      </c>
      <c r="O41" s="215">
        <f t="shared" si="20"/>
        <v>12.310132343722055</v>
      </c>
      <c r="P41" s="215">
        <f t="shared" si="20"/>
        <v>7.1404670420489662</v>
      </c>
      <c r="Q41" s="215">
        <f t="shared" si="20"/>
        <v>4.4899495655336779</v>
      </c>
      <c r="R41" s="215">
        <f t="shared" si="20"/>
        <v>10.866014659200783</v>
      </c>
      <c r="S41" s="215">
        <v>100.00000000000003</v>
      </c>
      <c r="V41" s="329">
        <f>(V28/$AK$28*$C$28+V29/$AK$29*$C$29+V30/$AK$30*$C$30+V31/$AK$31*$C$31+V34/$AK$34*$C$34+V35/$AK$35*$C$35+V36/$AK$36*$C$36+V37/$AK$37*$C$37+V38/$AK$38*$C$38+V39/$AK$39*$C$39+V40/$AK$40*$C$40)*100</f>
        <v>11.236198677186868</v>
      </c>
      <c r="W41" s="329">
        <f t="shared" ref="W41:AJ41" si="21">(W28/$AK$28*$C$28+W29/$AK$29*$C$29+W30/$AK$30*$C$30+W31/$AK$31*$C$31+W34/$AK$34*$C$34+W35/$AK$35*$C$35+W36/$AK$36*$C$36+W37/$AK$37*$C$37+W38/$AK$38*$C$38+W39/$AK$39*$C$39+W40/$AK$40*$C$40)*100</f>
        <v>8.1025841330395121</v>
      </c>
      <c r="X41" s="329">
        <f t="shared" si="21"/>
        <v>6.5519329396697623</v>
      </c>
      <c r="Y41" s="329">
        <f t="shared" si="21"/>
        <v>3.3514212188196044</v>
      </c>
      <c r="Z41" s="329">
        <f t="shared" si="21"/>
        <v>4.0422912728785239</v>
      </c>
      <c r="AA41" s="329">
        <f t="shared" si="21"/>
        <v>2.3592887391081443</v>
      </c>
      <c r="AB41" s="329">
        <f t="shared" si="21"/>
        <v>3.3940716546568273</v>
      </c>
      <c r="AC41" s="329">
        <f t="shared" si="21"/>
        <v>3.886144287506986</v>
      </c>
      <c r="AD41" s="329">
        <f t="shared" si="21"/>
        <v>6.4719524218023698</v>
      </c>
      <c r="AE41" s="329">
        <f t="shared" si="21"/>
        <v>6.9209400074811303</v>
      </c>
      <c r="AF41" s="329">
        <f t="shared" si="21"/>
        <v>9.439443392628224</v>
      </c>
      <c r="AG41" s="329">
        <f t="shared" si="21"/>
        <v>12.158731407533283</v>
      </c>
      <c r="AH41" s="329">
        <f t="shared" si="21"/>
        <v>6.8333212372433465</v>
      </c>
      <c r="AI41" s="329">
        <f t="shared" si="21"/>
        <v>4.4815083361283383</v>
      </c>
      <c r="AJ41" s="329">
        <f t="shared" si="21"/>
        <v>10.770170274317078</v>
      </c>
      <c r="AK41" s="329">
        <v>100</v>
      </c>
    </row>
    <row r="42" spans="1:54" x14ac:dyDescent="0.25">
      <c r="A42" s="234"/>
      <c r="B42" s="234"/>
      <c r="C42" s="234"/>
      <c r="D42" s="234"/>
      <c r="E42" s="234"/>
      <c r="F42" s="234"/>
      <c r="G42" s="234"/>
      <c r="H42" s="234"/>
      <c r="I42" s="234"/>
      <c r="J42" s="234"/>
      <c r="K42" s="234"/>
      <c r="L42" s="234"/>
      <c r="M42" s="234"/>
      <c r="N42" s="234"/>
      <c r="O42" s="234"/>
      <c r="P42" s="234"/>
      <c r="Q42" s="234"/>
      <c r="R42" s="234"/>
      <c r="S42" s="234"/>
      <c r="V42" s="332"/>
      <c r="W42" s="332"/>
      <c r="X42" s="332"/>
      <c r="Y42" s="332"/>
      <c r="Z42" s="332"/>
      <c r="AA42" s="332"/>
      <c r="AB42" s="332"/>
      <c r="AC42" s="332"/>
      <c r="AD42" s="332"/>
      <c r="AE42" s="332"/>
      <c r="AF42" s="332"/>
      <c r="AG42" s="332"/>
      <c r="AH42" s="332"/>
      <c r="AI42" s="332"/>
      <c r="AJ42" s="332"/>
      <c r="AK42" s="332"/>
    </row>
    <row r="43" spans="1:54" x14ac:dyDescent="0.25">
      <c r="A43" s="62" t="s">
        <v>34</v>
      </c>
      <c r="B43" s="62"/>
      <c r="C43" s="63">
        <v>0.2</v>
      </c>
      <c r="D43" s="63">
        <v>10.048022454771615</v>
      </c>
      <c r="E43" s="63">
        <v>7.8741695606331179</v>
      </c>
      <c r="F43" s="63">
        <v>7.6738717474363574</v>
      </c>
      <c r="G43" s="63">
        <v>3.8228906843712136</v>
      </c>
      <c r="H43" s="63">
        <v>3.3236842505837116</v>
      </c>
      <c r="I43" s="63">
        <v>1.2486058522104964</v>
      </c>
      <c r="J43" s="63">
        <v>3.5476969886884513</v>
      </c>
      <c r="K43" s="63">
        <v>2.4936225376404608</v>
      </c>
      <c r="L43" s="63">
        <v>4.1287685774037612</v>
      </c>
      <c r="M43" s="63">
        <v>7.3946910049823273</v>
      </c>
      <c r="N43" s="63">
        <v>8.0242483246270968</v>
      </c>
      <c r="O43" s="63">
        <v>12.055638472314733</v>
      </c>
      <c r="P43" s="63">
        <v>9.022507330123906</v>
      </c>
      <c r="Q43" s="63">
        <v>4.3691888753478114</v>
      </c>
      <c r="R43" s="63">
        <v>14.972393338864942</v>
      </c>
      <c r="S43" s="61">
        <v>100.00000000000001</v>
      </c>
      <c r="V43" s="121">
        <v>10.303112401778456</v>
      </c>
      <c r="W43" s="121">
        <v>7.3241260373128503</v>
      </c>
      <c r="X43" s="121">
        <v>6.4209184808071109</v>
      </c>
      <c r="Y43" s="121">
        <v>3.8611595589494674</v>
      </c>
      <c r="Z43" s="121">
        <v>3.6317501051332726</v>
      </c>
      <c r="AA43" s="121">
        <v>1.3666241630595133</v>
      </c>
      <c r="AB43" s="121">
        <v>4.8749415293514495</v>
      </c>
      <c r="AC43" s="121">
        <v>2.4689901655208586</v>
      </c>
      <c r="AD43" s="121">
        <v>4.0895715522789189</v>
      </c>
      <c r="AE43" s="121">
        <v>7.7791392351496595</v>
      </c>
      <c r="AF43" s="121">
        <v>7.7187714137249523</v>
      </c>
      <c r="AG43" s="121">
        <v>12.625117658729188</v>
      </c>
      <c r="AH43" s="121">
        <v>10.193823163108492</v>
      </c>
      <c r="AI43" s="121">
        <v>4.8812842621654182</v>
      </c>
      <c r="AJ43" s="121">
        <v>12.460670272930397</v>
      </c>
      <c r="AK43" s="121">
        <f t="shared" ref="AK43" si="22">S43</f>
        <v>100.00000000000001</v>
      </c>
    </row>
    <row r="44" spans="1:54" x14ac:dyDescent="0.25">
      <c r="A44" s="62" t="s">
        <v>135</v>
      </c>
      <c r="B44" s="62"/>
      <c r="C44" s="63">
        <v>0.8</v>
      </c>
      <c r="D44" s="63">
        <f>D41</f>
        <v>11.321406093894748</v>
      </c>
      <c r="E44" s="63">
        <f t="shared" ref="E44:R44" si="23">E41</f>
        <v>7.898248481699663</v>
      </c>
      <c r="F44" s="63">
        <f t="shared" si="23"/>
        <v>6.5334459357628774</v>
      </c>
      <c r="G44" s="63">
        <f t="shared" si="23"/>
        <v>3.2697907177567243</v>
      </c>
      <c r="H44" s="63">
        <f t="shared" si="23"/>
        <v>3.8824349981662474</v>
      </c>
      <c r="I44" s="63">
        <f t="shared" si="23"/>
        <v>2.2529966141872593</v>
      </c>
      <c r="J44" s="63">
        <f t="shared" si="23"/>
        <v>3.3884628698973964</v>
      </c>
      <c r="K44" s="63">
        <f t="shared" si="23"/>
        <v>3.809022996060639</v>
      </c>
      <c r="L44" s="63">
        <f t="shared" si="23"/>
        <v>6.5002974971154277</v>
      </c>
      <c r="M44" s="63">
        <f t="shared" si="23"/>
        <v>7.116155026542101</v>
      </c>
      <c r="N44" s="63">
        <f t="shared" si="23"/>
        <v>9.2211751584114445</v>
      </c>
      <c r="O44" s="63">
        <f t="shared" si="23"/>
        <v>12.310132343722055</v>
      </c>
      <c r="P44" s="63">
        <f t="shared" si="23"/>
        <v>7.1404670420489662</v>
      </c>
      <c r="Q44" s="63">
        <f t="shared" si="23"/>
        <v>4.4899495655336779</v>
      </c>
      <c r="R44" s="63">
        <f t="shared" si="23"/>
        <v>10.866014659200783</v>
      </c>
      <c r="S44" s="61">
        <v>100.00000000000003</v>
      </c>
      <c r="V44" s="121">
        <f>V41</f>
        <v>11.236198677186868</v>
      </c>
      <c r="W44" s="121">
        <f t="shared" ref="W44:AK44" si="24">W41</f>
        <v>8.1025841330395121</v>
      </c>
      <c r="X44" s="121">
        <f t="shared" si="24"/>
        <v>6.5519329396697623</v>
      </c>
      <c r="Y44" s="121">
        <f t="shared" si="24"/>
        <v>3.3514212188196044</v>
      </c>
      <c r="Z44" s="121">
        <f t="shared" si="24"/>
        <v>4.0422912728785239</v>
      </c>
      <c r="AA44" s="121">
        <f t="shared" si="24"/>
        <v>2.3592887391081443</v>
      </c>
      <c r="AB44" s="121">
        <f t="shared" si="24"/>
        <v>3.3940716546568273</v>
      </c>
      <c r="AC44" s="121">
        <f t="shared" si="24"/>
        <v>3.886144287506986</v>
      </c>
      <c r="AD44" s="121">
        <f t="shared" si="24"/>
        <v>6.4719524218023698</v>
      </c>
      <c r="AE44" s="121">
        <f t="shared" si="24"/>
        <v>6.9209400074811303</v>
      </c>
      <c r="AF44" s="121">
        <f t="shared" si="24"/>
        <v>9.439443392628224</v>
      </c>
      <c r="AG44" s="121">
        <f t="shared" si="24"/>
        <v>12.158731407533283</v>
      </c>
      <c r="AH44" s="121">
        <f t="shared" si="24"/>
        <v>6.8333212372433465</v>
      </c>
      <c r="AI44" s="121">
        <f t="shared" si="24"/>
        <v>4.4815083361283383</v>
      </c>
      <c r="AJ44" s="121">
        <f t="shared" si="24"/>
        <v>10.770170274317078</v>
      </c>
      <c r="AK44" s="121">
        <f t="shared" si="24"/>
        <v>100</v>
      </c>
    </row>
    <row r="45" spans="1:54" x14ac:dyDescent="0.25">
      <c r="A45" s="216" t="s">
        <v>35</v>
      </c>
      <c r="B45" s="213"/>
      <c r="C45" s="214" t="s">
        <v>30</v>
      </c>
      <c r="D45" s="215">
        <f>SUMPRODUCT($C$43:$C$44,D43:D44)</f>
        <v>11.066729366070122</v>
      </c>
      <c r="E45" s="215">
        <f t="shared" ref="E45:S45" si="25">SUMPRODUCT($C$43:$C$44,E43:E44)</f>
        <v>7.8934326974863547</v>
      </c>
      <c r="F45" s="215">
        <f t="shared" si="25"/>
        <v>6.7615310980975742</v>
      </c>
      <c r="G45" s="215">
        <f t="shared" si="25"/>
        <v>3.3804107110796222</v>
      </c>
      <c r="H45" s="215">
        <f t="shared" si="25"/>
        <v>3.7706848486497404</v>
      </c>
      <c r="I45" s="215">
        <f t="shared" si="25"/>
        <v>2.0521184617919066</v>
      </c>
      <c r="J45" s="215">
        <f t="shared" si="25"/>
        <v>3.4203096936556077</v>
      </c>
      <c r="K45" s="215">
        <f t="shared" si="25"/>
        <v>3.5459429043766035</v>
      </c>
      <c r="L45" s="215">
        <f t="shared" si="25"/>
        <v>6.0259917131730951</v>
      </c>
      <c r="M45" s="215">
        <f t="shared" si="25"/>
        <v>7.1718622222301462</v>
      </c>
      <c r="N45" s="215">
        <f t="shared" si="25"/>
        <v>8.9817897916545757</v>
      </c>
      <c r="O45" s="215">
        <f t="shared" si="25"/>
        <v>12.259233569440591</v>
      </c>
      <c r="P45" s="215">
        <f t="shared" si="25"/>
        <v>7.5168750996639551</v>
      </c>
      <c r="Q45" s="215">
        <f t="shared" si="25"/>
        <v>4.4657974274965042</v>
      </c>
      <c r="R45" s="215">
        <f t="shared" si="25"/>
        <v>11.687290395133614</v>
      </c>
      <c r="S45" s="215">
        <f t="shared" si="25"/>
        <v>100.00000000000003</v>
      </c>
      <c r="V45" s="329">
        <f>SUMPRODUCT($C$43:$C$44,V43:V44)</f>
        <v>11.049581422105186</v>
      </c>
      <c r="W45" s="329">
        <f t="shared" ref="W45:AJ45" si="26">SUMPRODUCT($C$43:$C$44,W43:W44)</f>
        <v>7.9468925138941797</v>
      </c>
      <c r="X45" s="329">
        <f t="shared" si="26"/>
        <v>6.5257300478972322</v>
      </c>
      <c r="Y45" s="329">
        <f t="shared" si="26"/>
        <v>3.4533688868455772</v>
      </c>
      <c r="Z45" s="329">
        <f t="shared" si="26"/>
        <v>3.9601830393294741</v>
      </c>
      <c r="AA45" s="329">
        <f t="shared" si="26"/>
        <v>2.1607558238984179</v>
      </c>
      <c r="AB45" s="329">
        <f t="shared" si="26"/>
        <v>3.6902456295957515</v>
      </c>
      <c r="AC45" s="329">
        <f t="shared" si="26"/>
        <v>3.6027134631097608</v>
      </c>
      <c r="AD45" s="329">
        <f t="shared" si="26"/>
        <v>5.9954762478976802</v>
      </c>
      <c r="AE45" s="329">
        <f t="shared" si="26"/>
        <v>7.0925798530148372</v>
      </c>
      <c r="AF45" s="329">
        <f t="shared" si="26"/>
        <v>9.0953089968475691</v>
      </c>
      <c r="AG45" s="329">
        <f t="shared" si="26"/>
        <v>12.252008657772464</v>
      </c>
      <c r="AH45" s="329">
        <f t="shared" si="26"/>
        <v>7.5054216224163763</v>
      </c>
      <c r="AI45" s="329">
        <f t="shared" si="26"/>
        <v>4.5614635213357548</v>
      </c>
      <c r="AJ45" s="329">
        <f t="shared" si="26"/>
        <v>11.108270274039743</v>
      </c>
      <c r="AK45" s="329">
        <f>SUM(V45:AJ45)</f>
        <v>100</v>
      </c>
      <c r="AN45" s="381"/>
      <c r="AO45" s="381"/>
      <c r="AP45" s="381"/>
      <c r="AQ45" s="381"/>
      <c r="AR45" s="381"/>
      <c r="AS45" s="381"/>
      <c r="AT45" s="381"/>
      <c r="AU45" s="381"/>
      <c r="AV45" s="381"/>
      <c r="AW45" s="381"/>
      <c r="AX45" s="381"/>
      <c r="AY45" s="381"/>
      <c r="AZ45" s="381"/>
      <c r="BA45" s="381"/>
      <c r="BB45" s="381"/>
    </row>
    <row r="46" spans="1:54" x14ac:dyDescent="0.25">
      <c r="A46" s="218"/>
      <c r="B46" s="218"/>
      <c r="C46" s="219"/>
      <c r="D46" s="268"/>
      <c r="E46" s="268"/>
      <c r="F46" s="268"/>
      <c r="G46" s="268"/>
      <c r="H46" s="268"/>
      <c r="I46" s="268"/>
      <c r="J46" s="268"/>
      <c r="K46" s="268"/>
      <c r="L46" s="268"/>
      <c r="M46" s="268"/>
      <c r="N46" s="268"/>
      <c r="O46" s="268"/>
      <c r="P46" s="268"/>
      <c r="Q46" s="268"/>
      <c r="R46" s="268"/>
      <c r="S46" s="268"/>
      <c r="V46" s="317"/>
      <c r="W46" s="317"/>
      <c r="X46" s="211"/>
      <c r="Y46" s="211"/>
      <c r="Z46" s="211"/>
      <c r="AA46" s="211"/>
      <c r="AB46" s="211"/>
      <c r="AC46" s="211"/>
      <c r="AD46" s="211"/>
      <c r="AE46" s="211"/>
      <c r="AF46" s="211"/>
      <c r="AG46" s="211"/>
      <c r="AH46" s="211"/>
      <c r="AI46" s="211"/>
      <c r="AJ46" s="211"/>
      <c r="AK46" s="211"/>
    </row>
    <row r="47" spans="1:54" x14ac:dyDescent="0.25">
      <c r="A47" s="263" t="s">
        <v>253</v>
      </c>
      <c r="B47" s="198"/>
      <c r="C47" s="198"/>
      <c r="D47" s="198"/>
      <c r="E47" s="198"/>
      <c r="F47" s="198"/>
      <c r="G47" s="198"/>
      <c r="H47" s="198"/>
      <c r="I47" s="198"/>
      <c r="J47" s="198"/>
      <c r="K47" s="198"/>
      <c r="L47" s="198"/>
      <c r="M47" s="198"/>
      <c r="N47" s="198"/>
      <c r="O47" s="198"/>
      <c r="P47" s="198"/>
      <c r="Q47" s="198"/>
      <c r="R47" s="198"/>
      <c r="S47" s="198"/>
      <c r="V47" s="318"/>
      <c r="W47" s="318"/>
      <c r="X47" s="318"/>
      <c r="Y47" s="318"/>
      <c r="Z47" s="318"/>
      <c r="AA47" s="318"/>
      <c r="AB47" s="318"/>
      <c r="AC47" s="318"/>
      <c r="AD47" s="318"/>
      <c r="AE47" s="318"/>
      <c r="AF47" s="318"/>
      <c r="AG47" s="318"/>
      <c r="AH47" s="318"/>
      <c r="AI47" s="318"/>
      <c r="AJ47" s="318"/>
      <c r="AK47" s="318"/>
    </row>
    <row r="48" spans="1:54" x14ac:dyDescent="0.25">
      <c r="A48" s="59" t="s">
        <v>152</v>
      </c>
      <c r="B48" s="59"/>
      <c r="C48" s="60">
        <v>0.28000000000000003</v>
      </c>
      <c r="D48" s="124">
        <v>1019</v>
      </c>
      <c r="E48" s="124">
        <v>1105</v>
      </c>
      <c r="F48" s="124">
        <v>979</v>
      </c>
      <c r="G48" s="124">
        <v>620</v>
      </c>
      <c r="H48" s="124">
        <v>773</v>
      </c>
      <c r="I48" s="124">
        <v>407</v>
      </c>
      <c r="J48" s="124">
        <v>580</v>
      </c>
      <c r="K48" s="124">
        <v>608</v>
      </c>
      <c r="L48" s="124">
        <v>527</v>
      </c>
      <c r="M48" s="124">
        <v>353</v>
      </c>
      <c r="N48" s="124">
        <v>405</v>
      </c>
      <c r="O48" s="124">
        <v>694</v>
      </c>
      <c r="P48" s="124">
        <v>724</v>
      </c>
      <c r="Q48" s="124">
        <v>616</v>
      </c>
      <c r="R48" s="124">
        <v>559</v>
      </c>
      <c r="S48" s="124">
        <f>SUM(D48:R48)</f>
        <v>9969</v>
      </c>
      <c r="V48" s="364">
        <v>988</v>
      </c>
      <c r="W48" s="364">
        <v>1122</v>
      </c>
      <c r="X48" s="364">
        <v>904</v>
      </c>
      <c r="Y48" s="364">
        <v>627</v>
      </c>
      <c r="Z48" s="364">
        <v>699</v>
      </c>
      <c r="AA48" s="364">
        <v>405</v>
      </c>
      <c r="AB48" s="364">
        <v>641</v>
      </c>
      <c r="AC48" s="364">
        <v>558</v>
      </c>
      <c r="AD48" s="364">
        <v>494</v>
      </c>
      <c r="AE48" s="364">
        <v>337</v>
      </c>
      <c r="AF48" s="364">
        <v>345</v>
      </c>
      <c r="AG48" s="364">
        <v>658</v>
      </c>
      <c r="AH48" s="364">
        <v>612</v>
      </c>
      <c r="AI48" s="364">
        <v>606</v>
      </c>
      <c r="AJ48" s="364">
        <v>538</v>
      </c>
      <c r="AK48" s="124">
        <f>SUM(V48:AJ48)</f>
        <v>9534</v>
      </c>
    </row>
    <row r="49" spans="1:38" x14ac:dyDescent="0.25">
      <c r="A49" s="59" t="s">
        <v>153</v>
      </c>
      <c r="B49" s="59"/>
      <c r="C49" s="60">
        <v>0.12</v>
      </c>
      <c r="D49" s="124">
        <v>3578</v>
      </c>
      <c r="E49" s="124">
        <v>3338</v>
      </c>
      <c r="F49" s="124">
        <v>2652</v>
      </c>
      <c r="G49" s="124">
        <v>1753</v>
      </c>
      <c r="H49" s="124">
        <v>2315</v>
      </c>
      <c r="I49" s="124">
        <v>2124</v>
      </c>
      <c r="J49" s="124">
        <v>3477</v>
      </c>
      <c r="K49" s="124">
        <v>3311</v>
      </c>
      <c r="L49" s="124">
        <v>2398</v>
      </c>
      <c r="M49" s="124">
        <v>1761</v>
      </c>
      <c r="N49" s="124">
        <v>2100</v>
      </c>
      <c r="O49" s="124">
        <v>3408</v>
      </c>
      <c r="P49" s="124">
        <v>3410</v>
      </c>
      <c r="Q49" s="124">
        <v>3301</v>
      </c>
      <c r="R49" s="124">
        <v>2824</v>
      </c>
      <c r="S49" s="124">
        <f t="shared" ref="S49:S57" si="27">SUM(D49:R49)</f>
        <v>41750</v>
      </c>
      <c r="V49" s="364">
        <v>3579</v>
      </c>
      <c r="W49" s="364">
        <v>3385</v>
      </c>
      <c r="X49" s="364">
        <v>2646</v>
      </c>
      <c r="Y49" s="364">
        <v>1751</v>
      </c>
      <c r="Z49" s="364">
        <v>2382</v>
      </c>
      <c r="AA49" s="364">
        <v>2095</v>
      </c>
      <c r="AB49" s="364">
        <v>3424</v>
      </c>
      <c r="AC49" s="364">
        <v>3257</v>
      </c>
      <c r="AD49" s="364">
        <v>2380</v>
      </c>
      <c r="AE49" s="364">
        <v>1710</v>
      </c>
      <c r="AF49" s="364">
        <v>2138</v>
      </c>
      <c r="AG49" s="364">
        <v>3312</v>
      </c>
      <c r="AH49" s="364">
        <v>3386</v>
      </c>
      <c r="AI49" s="364">
        <v>3300</v>
      </c>
      <c r="AJ49" s="364">
        <v>2801</v>
      </c>
      <c r="AK49" s="124">
        <f t="shared" ref="AK49:AK50" si="28">SUM(V49:AJ49)</f>
        <v>41546</v>
      </c>
    </row>
    <row r="50" spans="1:38" x14ac:dyDescent="0.25">
      <c r="A50" s="59" t="s">
        <v>154</v>
      </c>
      <c r="B50" s="59"/>
      <c r="C50" s="60">
        <v>0.16</v>
      </c>
      <c r="D50" s="124">
        <v>3094</v>
      </c>
      <c r="E50" s="124">
        <v>2571</v>
      </c>
      <c r="F50" s="124">
        <v>1685</v>
      </c>
      <c r="G50" s="124">
        <v>1482</v>
      </c>
      <c r="H50" s="124">
        <v>2240</v>
      </c>
      <c r="I50" s="124">
        <v>2886</v>
      </c>
      <c r="J50" s="124">
        <v>4784</v>
      </c>
      <c r="K50" s="124">
        <v>4753</v>
      </c>
      <c r="L50" s="124">
        <v>2970</v>
      </c>
      <c r="M50" s="124">
        <v>2299</v>
      </c>
      <c r="N50" s="124">
        <v>3022</v>
      </c>
      <c r="O50" s="124">
        <v>4195</v>
      </c>
      <c r="P50" s="124">
        <v>4706</v>
      </c>
      <c r="Q50" s="124">
        <v>4762</v>
      </c>
      <c r="R50" s="124">
        <v>4009</v>
      </c>
      <c r="S50" s="124">
        <f t="shared" si="27"/>
        <v>49458</v>
      </c>
      <c r="V50" s="364">
        <v>3221</v>
      </c>
      <c r="W50" s="364">
        <v>2714</v>
      </c>
      <c r="X50" s="364">
        <v>1782</v>
      </c>
      <c r="Y50" s="364">
        <v>1550</v>
      </c>
      <c r="Z50" s="364">
        <v>2292</v>
      </c>
      <c r="AA50" s="364">
        <v>2935</v>
      </c>
      <c r="AB50" s="364">
        <v>4785</v>
      </c>
      <c r="AC50" s="364">
        <v>4789</v>
      </c>
      <c r="AD50" s="364">
        <v>3066</v>
      </c>
      <c r="AE50" s="364">
        <v>2291</v>
      </c>
      <c r="AF50" s="364">
        <v>3015</v>
      </c>
      <c r="AG50" s="364">
        <v>4273</v>
      </c>
      <c r="AH50" s="364">
        <v>4702</v>
      </c>
      <c r="AI50" s="364">
        <v>4807</v>
      </c>
      <c r="AJ50" s="364">
        <v>4017</v>
      </c>
      <c r="AK50" s="124">
        <f t="shared" si="28"/>
        <v>50239</v>
      </c>
    </row>
    <row r="51" spans="1:38" x14ac:dyDescent="0.25">
      <c r="A51" s="59" t="s">
        <v>155</v>
      </c>
      <c r="B51" s="59"/>
      <c r="C51" s="60">
        <v>0.28999999999999998</v>
      </c>
      <c r="D51" s="124">
        <v>1520</v>
      </c>
      <c r="E51" s="124">
        <v>1290</v>
      </c>
      <c r="F51" s="124">
        <v>779</v>
      </c>
      <c r="G51" s="124">
        <v>820</v>
      </c>
      <c r="H51" s="124">
        <v>1406</v>
      </c>
      <c r="I51" s="124">
        <v>1643</v>
      </c>
      <c r="J51" s="124">
        <v>2796</v>
      </c>
      <c r="K51" s="124">
        <v>2840</v>
      </c>
      <c r="L51" s="124">
        <v>1681</v>
      </c>
      <c r="M51" s="124">
        <v>1569</v>
      </c>
      <c r="N51" s="124">
        <v>2297</v>
      </c>
      <c r="O51" s="124">
        <v>2785</v>
      </c>
      <c r="P51" s="124">
        <v>2696</v>
      </c>
      <c r="Q51" s="124">
        <v>2902</v>
      </c>
      <c r="R51" s="124">
        <v>2823</v>
      </c>
      <c r="S51" s="124">
        <f t="shared" si="27"/>
        <v>29847</v>
      </c>
      <c r="V51" s="364">
        <v>1563</v>
      </c>
      <c r="W51" s="364">
        <v>1325</v>
      </c>
      <c r="X51" s="364">
        <v>842</v>
      </c>
      <c r="Y51" s="364">
        <v>836</v>
      </c>
      <c r="Z51" s="364">
        <v>1474</v>
      </c>
      <c r="AA51" s="364">
        <v>1703</v>
      </c>
      <c r="AB51" s="364">
        <v>2921</v>
      </c>
      <c r="AC51" s="364">
        <v>2943</v>
      </c>
      <c r="AD51" s="364">
        <v>1726</v>
      </c>
      <c r="AE51" s="364">
        <v>1572</v>
      </c>
      <c r="AF51" s="364">
        <v>2381</v>
      </c>
      <c r="AG51" s="364">
        <v>2805</v>
      </c>
      <c r="AH51" s="364">
        <v>2741</v>
      </c>
      <c r="AI51" s="364">
        <v>2968</v>
      </c>
      <c r="AJ51" s="364">
        <v>2829</v>
      </c>
      <c r="AK51" s="124">
        <f t="shared" ref="AK51" si="29">AK30</f>
        <v>30629</v>
      </c>
    </row>
    <row r="52" spans="1:38" x14ac:dyDescent="0.25">
      <c r="A52" s="59" t="s">
        <v>156</v>
      </c>
      <c r="B52" s="59"/>
      <c r="C52" s="60">
        <v>0.06</v>
      </c>
      <c r="D52" s="124">
        <v>2232.3678793711852</v>
      </c>
      <c r="E52" s="124">
        <v>1489.4801510064603</v>
      </c>
      <c r="F52" s="124">
        <v>1036.1050813526545</v>
      </c>
      <c r="G52" s="124">
        <v>645.41028650754276</v>
      </c>
      <c r="H52" s="124">
        <v>695.32891653033107</v>
      </c>
      <c r="I52" s="124">
        <v>318.63979618013428</v>
      </c>
      <c r="J52" s="124">
        <v>477.10282646091548</v>
      </c>
      <c r="K52" s="124">
        <v>484.56489585675456</v>
      </c>
      <c r="L52" s="124">
        <v>1545.162864893611</v>
      </c>
      <c r="M52" s="124">
        <v>2002.8838092327596</v>
      </c>
      <c r="N52" s="124">
        <v>2304.4883272169004</v>
      </c>
      <c r="O52" s="124">
        <v>2977.8948373709104</v>
      </c>
      <c r="P52" s="124">
        <v>1603.5219425163448</v>
      </c>
      <c r="Q52" s="124">
        <v>898.61942368026916</v>
      </c>
      <c r="R52" s="124">
        <v>2795.3482289312933</v>
      </c>
      <c r="S52" s="124">
        <f t="shared" si="27"/>
        <v>21506.919267108064</v>
      </c>
      <c r="V52" s="364">
        <f>V53*V54</f>
        <v>2124.9905884532091</v>
      </c>
      <c r="W52" s="364">
        <f t="shared" ref="W52:AJ52" si="30">W53*W54</f>
        <v>1502.1356215394237</v>
      </c>
      <c r="X52" s="364">
        <f t="shared" si="30"/>
        <v>1059.4625959418108</v>
      </c>
      <c r="Y52" s="364">
        <f t="shared" si="30"/>
        <v>594.93642108410506</v>
      </c>
      <c r="Z52" s="364">
        <f t="shared" si="30"/>
        <v>705.6396924006466</v>
      </c>
      <c r="AA52" s="364">
        <f t="shared" si="30"/>
        <v>299.91555924987352</v>
      </c>
      <c r="AB52" s="364">
        <f t="shared" si="30"/>
        <v>425.42209601873543</v>
      </c>
      <c r="AC52" s="364">
        <f t="shared" si="30"/>
        <v>426.6947028766819</v>
      </c>
      <c r="AD52" s="364">
        <f t="shared" si="30"/>
        <v>1405.1451784195981</v>
      </c>
      <c r="AE52" s="364">
        <f t="shared" si="30"/>
        <v>1885.2144281672524</v>
      </c>
      <c r="AF52" s="364">
        <f t="shared" si="30"/>
        <v>2286.5295202155803</v>
      </c>
      <c r="AG52" s="364">
        <f t="shared" si="30"/>
        <v>2760.9171873030637</v>
      </c>
      <c r="AH52" s="364">
        <f t="shared" si="30"/>
        <v>1375.8310577029554</v>
      </c>
      <c r="AI52" s="364">
        <f t="shared" si="30"/>
        <v>781.33770847632854</v>
      </c>
      <c r="AJ52" s="364">
        <f t="shared" si="30"/>
        <v>2684.2392872299956</v>
      </c>
      <c r="AK52" s="124">
        <f t="shared" ref="AK52" si="31">AK31</f>
        <v>20318.411645079261</v>
      </c>
    </row>
    <row r="53" spans="1:38" x14ac:dyDescent="0.25">
      <c r="A53" s="59" t="s">
        <v>201</v>
      </c>
      <c r="B53" s="59"/>
      <c r="C53" s="70" t="s">
        <v>30</v>
      </c>
      <c r="D53" s="124">
        <v>1806</v>
      </c>
      <c r="E53" s="124">
        <v>1513</v>
      </c>
      <c r="F53" s="124">
        <v>1124</v>
      </c>
      <c r="G53" s="124">
        <v>830</v>
      </c>
      <c r="H53" s="124">
        <v>1097</v>
      </c>
      <c r="I53" s="124">
        <v>853</v>
      </c>
      <c r="J53" s="124">
        <v>1191</v>
      </c>
      <c r="K53" s="124">
        <v>1254</v>
      </c>
      <c r="L53" s="124">
        <v>1240</v>
      </c>
      <c r="M53" s="124">
        <v>1093</v>
      </c>
      <c r="N53" s="124">
        <v>1083</v>
      </c>
      <c r="O53" s="124">
        <v>1688</v>
      </c>
      <c r="P53" s="124">
        <v>1757</v>
      </c>
      <c r="Q53" s="124">
        <v>1507</v>
      </c>
      <c r="R53" s="124">
        <v>1660</v>
      </c>
      <c r="S53" s="124">
        <f t="shared" si="27"/>
        <v>19696</v>
      </c>
      <c r="V53" s="364">
        <v>1742</v>
      </c>
      <c r="W53" s="364">
        <v>1505</v>
      </c>
      <c r="X53" s="364">
        <v>1148</v>
      </c>
      <c r="Y53" s="364">
        <v>766</v>
      </c>
      <c r="Z53" s="364">
        <v>1085</v>
      </c>
      <c r="AA53" s="364">
        <v>767</v>
      </c>
      <c r="AB53" s="364">
        <v>1100</v>
      </c>
      <c r="AC53" s="364">
        <v>1083</v>
      </c>
      <c r="AD53" s="364">
        <v>1144</v>
      </c>
      <c r="AE53" s="364">
        <v>1016</v>
      </c>
      <c r="AF53" s="364">
        <v>1042</v>
      </c>
      <c r="AG53" s="364">
        <v>1563</v>
      </c>
      <c r="AH53" s="364">
        <v>1565</v>
      </c>
      <c r="AI53" s="364">
        <v>1392</v>
      </c>
      <c r="AJ53" s="364">
        <v>1566</v>
      </c>
      <c r="AK53" s="124">
        <f t="shared" ref="AK53" si="32">AK32</f>
        <v>18484</v>
      </c>
    </row>
    <row r="54" spans="1:38" x14ac:dyDescent="0.25">
      <c r="A54" s="59" t="s">
        <v>202</v>
      </c>
      <c r="B54" s="59"/>
      <c r="C54" s="70" t="s">
        <v>30</v>
      </c>
      <c r="D54" s="125">
        <v>1.2360840971047538</v>
      </c>
      <c r="E54" s="125">
        <v>0.98445482551649732</v>
      </c>
      <c r="F54" s="125">
        <v>0.92180167380129396</v>
      </c>
      <c r="G54" s="125">
        <v>0.77760275482836472</v>
      </c>
      <c r="H54" s="125">
        <v>0.63384586739319149</v>
      </c>
      <c r="I54" s="125">
        <v>0.37355192987120078</v>
      </c>
      <c r="J54" s="125">
        <v>0.40059011457675525</v>
      </c>
      <c r="K54" s="125">
        <v>0.3864153874455778</v>
      </c>
      <c r="L54" s="125">
        <v>1.2460990845916218</v>
      </c>
      <c r="M54" s="125">
        <v>1.8324646013108505</v>
      </c>
      <c r="N54" s="125">
        <v>2.1278747250386894</v>
      </c>
      <c r="O54" s="125">
        <v>1.7641557093429563</v>
      </c>
      <c r="P54" s="125">
        <v>0.91264766221761229</v>
      </c>
      <c r="Q54" s="125">
        <v>0.59629689693448518</v>
      </c>
      <c r="R54" s="125">
        <v>1.6839447162236707</v>
      </c>
      <c r="S54" s="124">
        <v>1</v>
      </c>
      <c r="V54" s="365">
        <v>1.2198568246000052</v>
      </c>
      <c r="W54" s="365">
        <v>0.99809675849795598</v>
      </c>
      <c r="X54" s="365">
        <v>0.92287682573328478</v>
      </c>
      <c r="Y54" s="365">
        <v>0.77667940089308751</v>
      </c>
      <c r="Z54" s="365">
        <v>0.65035916350290013</v>
      </c>
      <c r="AA54" s="365">
        <v>0.391024197196706</v>
      </c>
      <c r="AB54" s="365">
        <v>0.38674736001703219</v>
      </c>
      <c r="AC54" s="365">
        <v>0.3939932621206666</v>
      </c>
      <c r="AD54" s="365">
        <v>1.2282737573597886</v>
      </c>
      <c r="AE54" s="365">
        <v>1.8555260119756423</v>
      </c>
      <c r="AF54" s="365">
        <v>2.19436614224144</v>
      </c>
      <c r="AG54" s="365">
        <v>1.7664217449155877</v>
      </c>
      <c r="AH54" s="365">
        <v>0.87912527648751149</v>
      </c>
      <c r="AI54" s="365">
        <v>0.56130582505483373</v>
      </c>
      <c r="AJ54" s="365">
        <v>1.7140736189208146</v>
      </c>
      <c r="AK54" s="125">
        <f t="shared" ref="AK54" si="33">AK33</f>
        <v>1</v>
      </c>
    </row>
    <row r="55" spans="1:38" x14ac:dyDescent="0.25">
      <c r="A55" s="59" t="s">
        <v>146</v>
      </c>
      <c r="B55" s="59"/>
      <c r="C55" s="70">
        <v>0.04</v>
      </c>
      <c r="D55" s="124">
        <v>1057</v>
      </c>
      <c r="E55" s="124">
        <v>908</v>
      </c>
      <c r="F55" s="124">
        <v>536</v>
      </c>
      <c r="G55" s="124">
        <v>554</v>
      </c>
      <c r="H55" s="124">
        <v>556</v>
      </c>
      <c r="I55" s="124">
        <v>263</v>
      </c>
      <c r="J55" s="124">
        <v>319</v>
      </c>
      <c r="K55" s="124">
        <v>475</v>
      </c>
      <c r="L55" s="124">
        <v>715</v>
      </c>
      <c r="M55" s="124">
        <v>735</v>
      </c>
      <c r="N55" s="124">
        <v>1003</v>
      </c>
      <c r="O55" s="124">
        <v>1392</v>
      </c>
      <c r="P55" s="124">
        <v>652</v>
      </c>
      <c r="Q55" s="124">
        <v>422</v>
      </c>
      <c r="R55" s="124">
        <v>1067</v>
      </c>
      <c r="S55" s="124">
        <f t="shared" si="27"/>
        <v>10654</v>
      </c>
      <c r="V55" s="364">
        <v>1091</v>
      </c>
      <c r="W55" s="364">
        <v>983</v>
      </c>
      <c r="X55" s="364">
        <v>549</v>
      </c>
      <c r="Y55" s="364">
        <v>586</v>
      </c>
      <c r="Z55" s="364">
        <v>607</v>
      </c>
      <c r="AA55" s="364">
        <v>301</v>
      </c>
      <c r="AB55" s="364">
        <v>333</v>
      </c>
      <c r="AC55" s="364">
        <v>575</v>
      </c>
      <c r="AD55" s="364">
        <v>749</v>
      </c>
      <c r="AE55" s="364">
        <v>713</v>
      </c>
      <c r="AF55" s="364">
        <v>1046</v>
      </c>
      <c r="AG55" s="364">
        <v>1371</v>
      </c>
      <c r="AH55" s="364">
        <v>660</v>
      </c>
      <c r="AI55" s="364">
        <v>433</v>
      </c>
      <c r="AJ55" s="364">
        <v>1101</v>
      </c>
      <c r="AK55" s="124">
        <f t="shared" ref="AK55" si="34">AK35</f>
        <v>11098</v>
      </c>
    </row>
    <row r="56" spans="1:38" s="227" customFormat="1" x14ac:dyDescent="0.25">
      <c r="A56" s="59" t="s">
        <v>157</v>
      </c>
      <c r="B56" s="59"/>
      <c r="C56" s="70">
        <v>0.02</v>
      </c>
      <c r="D56" s="124">
        <v>1155</v>
      </c>
      <c r="E56" s="124">
        <v>848</v>
      </c>
      <c r="F56" s="124">
        <v>487</v>
      </c>
      <c r="G56" s="124">
        <v>361</v>
      </c>
      <c r="H56" s="124">
        <v>434</v>
      </c>
      <c r="I56" s="124">
        <v>163</v>
      </c>
      <c r="J56" s="124">
        <v>259</v>
      </c>
      <c r="K56" s="124">
        <v>327</v>
      </c>
      <c r="L56" s="124">
        <v>679</v>
      </c>
      <c r="M56" s="124">
        <v>602</v>
      </c>
      <c r="N56" s="124">
        <v>822</v>
      </c>
      <c r="O56" s="124">
        <v>1085</v>
      </c>
      <c r="P56" s="124">
        <v>558</v>
      </c>
      <c r="Q56" s="124">
        <v>355</v>
      </c>
      <c r="R56" s="124">
        <v>1032</v>
      </c>
      <c r="S56" s="124">
        <f t="shared" si="27"/>
        <v>9167</v>
      </c>
      <c r="T56" s="285"/>
      <c r="V56" s="124">
        <v>1172</v>
      </c>
      <c r="W56" s="124">
        <v>866</v>
      </c>
      <c r="X56" s="124">
        <v>501</v>
      </c>
      <c r="Y56" s="124">
        <v>353</v>
      </c>
      <c r="Z56" s="124">
        <v>442</v>
      </c>
      <c r="AA56" s="124">
        <v>165</v>
      </c>
      <c r="AB56" s="124">
        <v>257</v>
      </c>
      <c r="AC56" s="124">
        <v>323</v>
      </c>
      <c r="AD56" s="124">
        <v>683</v>
      </c>
      <c r="AE56" s="124">
        <v>589</v>
      </c>
      <c r="AF56" s="124">
        <v>866</v>
      </c>
      <c r="AG56" s="124">
        <v>1101</v>
      </c>
      <c r="AH56" s="124">
        <v>569</v>
      </c>
      <c r="AI56" s="124">
        <v>363</v>
      </c>
      <c r="AJ56" s="124">
        <v>1078</v>
      </c>
      <c r="AK56" s="124">
        <f t="shared" ref="AK56" si="35">AK38</f>
        <v>9328</v>
      </c>
      <c r="AL56" s="285"/>
    </row>
    <row r="57" spans="1:38" s="227" customFormat="1" x14ac:dyDescent="0.25">
      <c r="A57" s="59" t="s">
        <v>158</v>
      </c>
      <c r="B57" s="59"/>
      <c r="C57" s="70">
        <v>0.03</v>
      </c>
      <c r="D57" s="124">
        <v>97</v>
      </c>
      <c r="E57" s="124">
        <v>72</v>
      </c>
      <c r="F57" s="124">
        <v>35</v>
      </c>
      <c r="G57" s="124">
        <v>34</v>
      </c>
      <c r="H57" s="124">
        <v>47</v>
      </c>
      <c r="I57" s="124">
        <v>36</v>
      </c>
      <c r="J57" s="124">
        <v>67</v>
      </c>
      <c r="K57" s="124">
        <v>61</v>
      </c>
      <c r="L57" s="124">
        <v>72</v>
      </c>
      <c r="M57" s="124">
        <v>93</v>
      </c>
      <c r="N57" s="124">
        <v>109</v>
      </c>
      <c r="O57" s="124">
        <v>150</v>
      </c>
      <c r="P57" s="124">
        <v>114</v>
      </c>
      <c r="Q57" s="124">
        <v>84</v>
      </c>
      <c r="R57" s="124">
        <v>154</v>
      </c>
      <c r="S57" s="124">
        <f t="shared" si="27"/>
        <v>1225</v>
      </c>
      <c r="T57" s="285"/>
      <c r="V57" s="124">
        <v>92</v>
      </c>
      <c r="W57" s="124">
        <v>70</v>
      </c>
      <c r="X57" s="124">
        <v>34</v>
      </c>
      <c r="Y57" s="124">
        <v>37</v>
      </c>
      <c r="Z57" s="124">
        <v>44</v>
      </c>
      <c r="AA57" s="124">
        <v>40</v>
      </c>
      <c r="AB57" s="124">
        <v>62</v>
      </c>
      <c r="AC57" s="124">
        <v>67</v>
      </c>
      <c r="AD57" s="124">
        <v>76</v>
      </c>
      <c r="AE57" s="124">
        <v>92</v>
      </c>
      <c r="AF57" s="124">
        <v>115</v>
      </c>
      <c r="AG57" s="124">
        <v>136</v>
      </c>
      <c r="AH57" s="124">
        <v>107</v>
      </c>
      <c r="AI57" s="124">
        <v>91</v>
      </c>
      <c r="AJ57" s="124">
        <v>141</v>
      </c>
      <c r="AK57" s="124">
        <f t="shared" ref="AK57" si="36">AK39</f>
        <v>1204</v>
      </c>
      <c r="AL57" s="285"/>
    </row>
    <row r="58" spans="1:38" x14ac:dyDescent="0.25">
      <c r="A58" s="216" t="s">
        <v>252</v>
      </c>
      <c r="B58" s="213"/>
      <c r="C58" s="214" t="s">
        <v>30</v>
      </c>
      <c r="D58" s="215">
        <f>(D48/$S$48*$C$48+D49/$S$49*$C$49+D50/$S$50*$C$50+D51/$S$51*$C$51+D52/$S$52*$C$52+D55/$S$55*$C$55+D56/$S$56*$C$56+D57/$S$57*$C$57)*100</f>
        <v>7.8774491068611914</v>
      </c>
      <c r="E58" s="215">
        <f t="shared" ref="E58:S58" si="37">(E48/$S$48*$C$48+E49/$S$49*$C$49+E50/$S$50*$C$50+E51/$S$51*$C$51+E52/$S$52*$C$52+E55/$S$55*$C$55+E56/$S$56*$C$56+E57/$S$57*$C$57)*100</f>
        <v>7.2659526530734775</v>
      </c>
      <c r="F58" s="215">
        <f t="shared" si="37"/>
        <v>5.4962346314860238</v>
      </c>
      <c r="G58" s="215">
        <f t="shared" si="37"/>
        <v>4.0715013365245509</v>
      </c>
      <c r="H58" s="215">
        <f t="shared" si="37"/>
        <v>5.5397956798560397</v>
      </c>
      <c r="I58" s="215">
        <f t="shared" si="37"/>
        <v>4.5950122636915802</v>
      </c>
      <c r="J58" s="215">
        <f t="shared" si="37"/>
        <v>7.3661968697780358</v>
      </c>
      <c r="K58" s="215">
        <f t="shared" si="37"/>
        <v>7.4906440107073538</v>
      </c>
      <c r="L58" s="215">
        <f t="shared" si="37"/>
        <v>5.7875256965310449</v>
      </c>
      <c r="M58" s="215">
        <f t="shared" si="37"/>
        <v>4.9596592114317</v>
      </c>
      <c r="N58" s="215">
        <f t="shared" si="37"/>
        <v>6.4163283358533105</v>
      </c>
      <c r="O58" s="215">
        <f t="shared" si="37"/>
        <v>8.9493250160016089</v>
      </c>
      <c r="P58" s="215">
        <f t="shared" si="37"/>
        <v>8.2486053512249011</v>
      </c>
      <c r="Q58" s="215">
        <f t="shared" si="37"/>
        <v>7.7314412320983541</v>
      </c>
      <c r="R58" s="215">
        <f t="shared" si="37"/>
        <v>8.2043286048808284</v>
      </c>
      <c r="S58" s="215">
        <f t="shared" si="37"/>
        <v>100.00000000000003</v>
      </c>
      <c r="V58" s="329">
        <f>(V48/$AK$48*$C$48+V49/$AK$49*$C$49+V50/$AK$50*$C$50+V51/$AK$51*$C$51+V52/$AK$52*$C$52+V55/$AK$55*$C$55+V56/$AK$56*$C$56+V57/$AK$57*$C$57)*100</f>
        <v>7.9423028480929787</v>
      </c>
      <c r="W58" s="329">
        <f t="shared" ref="W58:AJ58" si="38">(W48/$AK$48*$C$48+W49/$AK$49*$C$49+W50/$AK$50*$C$50+W51/$AK$51*$C$51+W52/$AK$52*$C$52+W55/$AK$55*$C$55+W56/$AK$56*$C$56+W57/$AK$57*$C$57)*100</f>
        <v>7.5497169349112312</v>
      </c>
      <c r="X58" s="329">
        <f t="shared" si="38"/>
        <v>5.4867936019712955</v>
      </c>
      <c r="Y58" s="329">
        <f t="shared" si="38"/>
        <v>4.187112142110518</v>
      </c>
      <c r="Z58" s="329">
        <f t="shared" si="38"/>
        <v>5.4979838293485548</v>
      </c>
      <c r="AA58" s="329">
        <f t="shared" si="38"/>
        <v>4.6737956466783741</v>
      </c>
      <c r="AB58" s="329">
        <f t="shared" si="38"/>
        <v>7.6163005629630396</v>
      </c>
      <c r="AC58" s="329">
        <f t="shared" si="38"/>
        <v>7.4606176751699653</v>
      </c>
      <c r="AD58" s="329">
        <f t="shared" si="38"/>
        <v>5.7695995238281208</v>
      </c>
      <c r="AE58" s="329">
        <f t="shared" si="38"/>
        <v>4.870863962310902</v>
      </c>
      <c r="AF58" s="329">
        <f t="shared" si="38"/>
        <v>6.3697615844091118</v>
      </c>
      <c r="AG58" s="329">
        <f t="shared" si="38"/>
        <v>8.7901223295756683</v>
      </c>
      <c r="AH58" s="329">
        <f t="shared" si="38"/>
        <v>7.9008307345393121</v>
      </c>
      <c r="AI58" s="329">
        <f t="shared" si="38"/>
        <v>7.7653319922477104</v>
      </c>
      <c r="AJ58" s="329">
        <f t="shared" si="38"/>
        <v>8.1188666318432166</v>
      </c>
      <c r="AK58" s="329">
        <f>SUM(V58:AJ58)</f>
        <v>99.999999999999986</v>
      </c>
    </row>
    <row r="59" spans="1:38" x14ac:dyDescent="0.25">
      <c r="A59" s="234"/>
      <c r="B59" s="234"/>
      <c r="C59" s="72"/>
      <c r="D59" s="234"/>
      <c r="E59" s="234"/>
      <c r="F59" s="234"/>
      <c r="G59" s="234"/>
      <c r="H59" s="234"/>
      <c r="I59" s="234"/>
      <c r="J59" s="234"/>
      <c r="K59" s="234"/>
      <c r="L59" s="234"/>
      <c r="M59" s="234"/>
      <c r="N59" s="234"/>
      <c r="O59" s="234"/>
      <c r="P59" s="234"/>
      <c r="Q59" s="234"/>
      <c r="R59" s="234"/>
      <c r="S59" s="234"/>
      <c r="V59" s="330"/>
      <c r="W59" s="330"/>
      <c r="X59" s="276"/>
      <c r="Y59" s="276"/>
      <c r="Z59" s="276"/>
      <c r="AA59" s="276"/>
      <c r="AB59" s="276"/>
      <c r="AC59" s="276"/>
      <c r="AD59" s="276"/>
      <c r="AE59" s="276"/>
      <c r="AF59" s="276"/>
      <c r="AG59" s="276"/>
      <c r="AH59" s="276"/>
      <c r="AI59" s="276"/>
      <c r="AJ59" s="276"/>
      <c r="AK59" s="276"/>
    </row>
    <row r="60" spans="1:38" x14ac:dyDescent="0.25">
      <c r="A60" s="62" t="s">
        <v>262</v>
      </c>
      <c r="B60" s="62"/>
      <c r="C60" s="63">
        <f>'Tabell 1.1 DOK32018'!B9/'Tabell 1.1 DOK32018'!B8</f>
        <v>0.72688304371718437</v>
      </c>
      <c r="D60" s="63">
        <f>D45</f>
        <v>11.066729366070122</v>
      </c>
      <c r="E60" s="63">
        <f t="shared" ref="E60:S60" si="39">E45</f>
        <v>7.8934326974863547</v>
      </c>
      <c r="F60" s="63">
        <f t="shared" si="39"/>
        <v>6.7615310980975742</v>
      </c>
      <c r="G60" s="63">
        <f t="shared" si="39"/>
        <v>3.3804107110796222</v>
      </c>
      <c r="H60" s="63">
        <f t="shared" si="39"/>
        <v>3.7706848486497404</v>
      </c>
      <c r="I60" s="63">
        <f t="shared" si="39"/>
        <v>2.0521184617919066</v>
      </c>
      <c r="J60" s="63">
        <f t="shared" si="39"/>
        <v>3.4203096936556077</v>
      </c>
      <c r="K60" s="63">
        <f t="shared" si="39"/>
        <v>3.5459429043766035</v>
      </c>
      <c r="L60" s="63">
        <f t="shared" si="39"/>
        <v>6.0259917131730951</v>
      </c>
      <c r="M60" s="63">
        <f t="shared" si="39"/>
        <v>7.1718622222301462</v>
      </c>
      <c r="N60" s="63">
        <f t="shared" si="39"/>
        <v>8.9817897916545757</v>
      </c>
      <c r="O60" s="63">
        <f t="shared" si="39"/>
        <v>12.259233569440591</v>
      </c>
      <c r="P60" s="63">
        <f t="shared" si="39"/>
        <v>7.5168750996639551</v>
      </c>
      <c r="Q60" s="63">
        <f t="shared" si="39"/>
        <v>4.4657974274965042</v>
      </c>
      <c r="R60" s="63">
        <f t="shared" si="39"/>
        <v>11.687290395133614</v>
      </c>
      <c r="S60" s="63">
        <f t="shared" si="39"/>
        <v>100.00000000000003</v>
      </c>
      <c r="V60" s="121">
        <f>V45</f>
        <v>11.049581422105186</v>
      </c>
      <c r="W60" s="121">
        <f t="shared" ref="W60:AK60" si="40">W45</f>
        <v>7.9468925138941797</v>
      </c>
      <c r="X60" s="121">
        <f t="shared" si="40"/>
        <v>6.5257300478972322</v>
      </c>
      <c r="Y60" s="121">
        <f t="shared" si="40"/>
        <v>3.4533688868455772</v>
      </c>
      <c r="Z60" s="121">
        <f t="shared" si="40"/>
        <v>3.9601830393294741</v>
      </c>
      <c r="AA60" s="121">
        <f t="shared" si="40"/>
        <v>2.1607558238984179</v>
      </c>
      <c r="AB60" s="121">
        <f t="shared" si="40"/>
        <v>3.6902456295957515</v>
      </c>
      <c r="AC60" s="121">
        <f t="shared" si="40"/>
        <v>3.6027134631097608</v>
      </c>
      <c r="AD60" s="121">
        <f t="shared" si="40"/>
        <v>5.9954762478976802</v>
      </c>
      <c r="AE60" s="121">
        <f t="shared" si="40"/>
        <v>7.0925798530148372</v>
      </c>
      <c r="AF60" s="121">
        <f t="shared" si="40"/>
        <v>9.0953089968475691</v>
      </c>
      <c r="AG60" s="121">
        <f t="shared" si="40"/>
        <v>12.252008657772464</v>
      </c>
      <c r="AH60" s="121">
        <f t="shared" si="40"/>
        <v>7.5054216224163763</v>
      </c>
      <c r="AI60" s="121">
        <f t="shared" si="40"/>
        <v>4.5614635213357548</v>
      </c>
      <c r="AJ60" s="121">
        <f t="shared" si="40"/>
        <v>11.108270274039743</v>
      </c>
      <c r="AK60" s="121">
        <f t="shared" si="40"/>
        <v>100</v>
      </c>
    </row>
    <row r="61" spans="1:38" x14ac:dyDescent="0.25">
      <c r="A61" s="62" t="s">
        <v>252</v>
      </c>
      <c r="B61" s="59"/>
      <c r="C61" s="60">
        <f>1-C60</f>
        <v>0.27311695628281563</v>
      </c>
      <c r="D61" s="60">
        <f>D58</f>
        <v>7.8774491068611914</v>
      </c>
      <c r="E61" s="60">
        <f t="shared" ref="E61:S61" si="41">E58</f>
        <v>7.2659526530734775</v>
      </c>
      <c r="F61" s="60">
        <f t="shared" si="41"/>
        <v>5.4962346314860238</v>
      </c>
      <c r="G61" s="60">
        <f t="shared" si="41"/>
        <v>4.0715013365245509</v>
      </c>
      <c r="H61" s="60">
        <f t="shared" si="41"/>
        <v>5.5397956798560397</v>
      </c>
      <c r="I61" s="60">
        <f t="shared" si="41"/>
        <v>4.5950122636915802</v>
      </c>
      <c r="J61" s="60">
        <f t="shared" si="41"/>
        <v>7.3661968697780358</v>
      </c>
      <c r="K61" s="60">
        <f t="shared" si="41"/>
        <v>7.4906440107073538</v>
      </c>
      <c r="L61" s="60">
        <f t="shared" si="41"/>
        <v>5.7875256965310449</v>
      </c>
      <c r="M61" s="60">
        <f t="shared" si="41"/>
        <v>4.9596592114317</v>
      </c>
      <c r="N61" s="60">
        <f t="shared" si="41"/>
        <v>6.4163283358533105</v>
      </c>
      <c r="O61" s="60">
        <f t="shared" si="41"/>
        <v>8.9493250160016089</v>
      </c>
      <c r="P61" s="60">
        <f t="shared" si="41"/>
        <v>8.2486053512249011</v>
      </c>
      <c r="Q61" s="60">
        <f t="shared" si="41"/>
        <v>7.7314412320983541</v>
      </c>
      <c r="R61" s="60">
        <f t="shared" si="41"/>
        <v>8.2043286048808284</v>
      </c>
      <c r="S61" s="60">
        <f t="shared" si="41"/>
        <v>100.00000000000003</v>
      </c>
      <c r="V61" s="125">
        <f>V58</f>
        <v>7.9423028480929787</v>
      </c>
      <c r="W61" s="125">
        <f t="shared" ref="W61:AK61" si="42">W58</f>
        <v>7.5497169349112312</v>
      </c>
      <c r="X61" s="125">
        <f t="shared" si="42"/>
        <v>5.4867936019712955</v>
      </c>
      <c r="Y61" s="125">
        <f t="shared" si="42"/>
        <v>4.187112142110518</v>
      </c>
      <c r="Z61" s="125">
        <f t="shared" si="42"/>
        <v>5.4979838293485548</v>
      </c>
      <c r="AA61" s="125">
        <f t="shared" si="42"/>
        <v>4.6737956466783741</v>
      </c>
      <c r="AB61" s="125">
        <f t="shared" si="42"/>
        <v>7.6163005629630396</v>
      </c>
      <c r="AC61" s="125">
        <f t="shared" si="42"/>
        <v>7.4606176751699653</v>
      </c>
      <c r="AD61" s="125">
        <f t="shared" si="42"/>
        <v>5.7695995238281208</v>
      </c>
      <c r="AE61" s="125">
        <f t="shared" si="42"/>
        <v>4.870863962310902</v>
      </c>
      <c r="AF61" s="125">
        <f t="shared" si="42"/>
        <v>6.3697615844091118</v>
      </c>
      <c r="AG61" s="125">
        <f t="shared" si="42"/>
        <v>8.7901223295756683</v>
      </c>
      <c r="AH61" s="125">
        <f t="shared" si="42"/>
        <v>7.9008307345393121</v>
      </c>
      <c r="AI61" s="125">
        <f t="shared" si="42"/>
        <v>7.7653319922477104</v>
      </c>
      <c r="AJ61" s="125">
        <f t="shared" si="42"/>
        <v>8.1188666318432166</v>
      </c>
      <c r="AK61" s="125">
        <f t="shared" si="42"/>
        <v>99.999999999999986</v>
      </c>
    </row>
    <row r="62" spans="1:38" ht="15.75" thickBot="1" x14ac:dyDescent="0.3">
      <c r="A62" s="114" t="s">
        <v>225</v>
      </c>
      <c r="B62" s="114"/>
      <c r="C62" s="71"/>
      <c r="D62" s="8">
        <f>SUMPRODUCT($C$60:$C$61,D60:D61)</f>
        <v>10.195682848942109</v>
      </c>
      <c r="E62" s="8">
        <f t="shared" ref="E62:S62" si="43">SUMPRODUCT($C$60:$C$61,E60:E61)</f>
        <v>7.7220572576281032</v>
      </c>
      <c r="F62" s="8">
        <f t="shared" si="43"/>
        <v>6.4159571783412259</v>
      </c>
      <c r="G62" s="8">
        <f t="shared" si="43"/>
        <v>3.5691592792167288</v>
      </c>
      <c r="H62" s="8">
        <f t="shared" si="43"/>
        <v>4.2538590141957666</v>
      </c>
      <c r="I62" s="8">
        <f t="shared" si="43"/>
        <v>2.7466258771171823</v>
      </c>
      <c r="J62" s="8">
        <f t="shared" si="43"/>
        <v>4.49799838903356</v>
      </c>
      <c r="K62" s="8">
        <f t="shared" si="43"/>
        <v>4.6233076639831134</v>
      </c>
      <c r="L62" s="8">
        <f t="shared" si="43"/>
        <v>5.9608626005309304</v>
      </c>
      <c r="M62" s="8">
        <f t="shared" si="43"/>
        <v>6.5676720692411941</v>
      </c>
      <c r="N62" s="8">
        <f t="shared" si="43"/>
        <v>8.2811187673852533</v>
      </c>
      <c r="O62" s="8">
        <f t="shared" si="43"/>
        <v>11.355241419750879</v>
      </c>
      <c r="P62" s="8">
        <f t="shared" si="43"/>
        <v>7.7167230387903398</v>
      </c>
      <c r="Q62" s="8">
        <f t="shared" si="43"/>
        <v>5.3577001237131956</v>
      </c>
      <c r="R62" s="8">
        <f t="shared" si="43"/>
        <v>10.736034472130427</v>
      </c>
      <c r="S62" s="8">
        <f t="shared" si="43"/>
        <v>100.00000000000003</v>
      </c>
      <c r="V62" s="331">
        <f>SUMPRODUCT($C$60:$C$61,V60:V61)</f>
        <v>10.200930955648165</v>
      </c>
      <c r="W62" s="331">
        <f t="shared" ref="W62" si="44">SUMPRODUCT($C$60:$C$61,W60:W61)</f>
        <v>7.838417128652492</v>
      </c>
      <c r="X62" s="331">
        <f t="shared" ref="X62" si="45">SUMPRODUCT($C$60:$C$61,X60:X61)</f>
        <v>6.2419788880146552</v>
      </c>
      <c r="Y62" s="331">
        <f t="shared" ref="Y62" si="46">SUMPRODUCT($C$60:$C$61,Y60:Y61)</f>
        <v>3.6537666114165823</v>
      </c>
      <c r="Z62" s="331">
        <f t="shared" ref="Z62" si="47">SUMPRODUCT($C$60:$C$61,Z60:Z61)</f>
        <v>4.3801825104687948</v>
      </c>
      <c r="AA62" s="331">
        <f t="shared" ref="AA62" si="48">SUMPRODUCT($C$60:$C$61,AA60:AA61)</f>
        <v>2.8471096113135861</v>
      </c>
      <c r="AB62" s="331">
        <f t="shared" ref="AB62" si="49">SUMPRODUCT($C$60:$C$61,AB60:AB61)</f>
        <v>4.7625178031961575</v>
      </c>
      <c r="AC62" s="331">
        <f t="shared" ref="AC62" si="50">SUMPRODUCT($C$60:$C$61,AC60:AC61)</f>
        <v>4.6563725191382979</v>
      </c>
      <c r="AD62" s="331">
        <f t="shared" ref="AD62" si="51">SUMPRODUCT($C$60:$C$61,AD60:AD61)</f>
        <v>5.9337854845246687</v>
      </c>
      <c r="AE62" s="331">
        <f t="shared" ref="AE62" si="52">SUMPRODUCT($C$60:$C$61,AE60:AE61)</f>
        <v>6.4857915712206129</v>
      </c>
      <c r="AF62" s="331">
        <f t="shared" ref="AF62" si="53">SUMPRODUCT($C$60:$C$61,AF60:AF61)</f>
        <v>8.3509157833578733</v>
      </c>
      <c r="AG62" s="331">
        <f t="shared" ref="AG62" si="54">SUMPRODUCT($C$60:$C$61,AG60:AG61)</f>
        <v>11.306508800818262</v>
      </c>
      <c r="AH62" s="331">
        <f t="shared" ref="AH62" si="55">SUMPRODUCT($C$60:$C$61,AH60:AH61)</f>
        <v>7.6134145556058836</v>
      </c>
      <c r="AI62" s="331">
        <f t="shared" ref="AI62" si="56">SUMPRODUCT($C$60:$C$61,AI60:AI61)</f>
        <v>5.4364943264417072</v>
      </c>
      <c r="AJ62" s="331">
        <f t="shared" ref="AJ62" si="57">SUMPRODUCT($C$60:$C$61,AJ60:AJ61)</f>
        <v>10.291813450182264</v>
      </c>
      <c r="AK62" s="331">
        <f t="shared" ref="AK62" si="58">SUMPRODUCT($C$60:$C$61,AK60:AK61)</f>
        <v>99.999999999999986</v>
      </c>
    </row>
    <row r="63" spans="1:38" x14ac:dyDescent="0.25">
      <c r="A63" s="234"/>
      <c r="B63" s="234"/>
      <c r="C63" s="234"/>
      <c r="D63" s="234"/>
      <c r="E63" s="234"/>
      <c r="F63" s="234"/>
      <c r="G63" s="234"/>
      <c r="H63" s="234"/>
      <c r="I63" s="234"/>
      <c r="J63" s="234"/>
      <c r="K63" s="234"/>
      <c r="L63" s="234"/>
      <c r="M63" s="234"/>
      <c r="N63" s="234"/>
      <c r="O63" s="234"/>
      <c r="P63" s="234"/>
      <c r="Q63" s="234"/>
      <c r="R63" s="234"/>
      <c r="S63" s="234"/>
      <c r="V63" s="87"/>
      <c r="W63" s="87"/>
      <c r="X63" s="87"/>
      <c r="Y63" s="87"/>
      <c r="Z63" s="87"/>
      <c r="AA63" s="87"/>
      <c r="AB63" s="87"/>
      <c r="AC63" s="87"/>
      <c r="AD63" s="87"/>
      <c r="AE63" s="87"/>
      <c r="AF63" s="87"/>
      <c r="AG63" s="87"/>
      <c r="AH63" s="87"/>
      <c r="AI63" s="87"/>
      <c r="AJ63" s="87"/>
      <c r="AK63" s="87"/>
    </row>
    <row r="64" spans="1:38" s="285" customFormat="1" x14ac:dyDescent="0.25">
      <c r="A64" s="234"/>
      <c r="B64" s="234"/>
      <c r="C64" s="234"/>
      <c r="D64" s="234"/>
      <c r="E64" s="234"/>
      <c r="F64" s="234"/>
      <c r="G64" s="234"/>
      <c r="H64" s="234"/>
      <c r="I64" s="234"/>
      <c r="J64" s="234"/>
      <c r="K64" s="234"/>
      <c r="L64" s="234"/>
      <c r="M64" s="234"/>
      <c r="N64" s="234"/>
      <c r="O64" s="234"/>
      <c r="P64" s="234"/>
      <c r="Q64" s="234"/>
      <c r="R64" s="234"/>
      <c r="S64" s="234"/>
      <c r="V64" s="87"/>
      <c r="W64" s="87"/>
      <c r="X64" s="87"/>
      <c r="Y64" s="87"/>
      <c r="Z64" s="87"/>
      <c r="AA64" s="87"/>
      <c r="AB64" s="87"/>
      <c r="AC64" s="87"/>
      <c r="AD64" s="87"/>
      <c r="AE64" s="87"/>
      <c r="AF64" s="87"/>
      <c r="AG64" s="87"/>
      <c r="AH64" s="87"/>
      <c r="AI64" s="87"/>
      <c r="AJ64" s="87"/>
      <c r="AK64" s="87"/>
    </row>
    <row r="65" spans="1:39" s="285" customFormat="1" ht="15.75" thickBot="1" x14ac:dyDescent="0.3">
      <c r="A65" s="234"/>
      <c r="B65" s="234"/>
      <c r="C65" s="234"/>
      <c r="D65" s="234"/>
      <c r="E65" s="234"/>
      <c r="F65" s="234"/>
      <c r="G65" s="234"/>
      <c r="H65" s="234"/>
      <c r="I65" s="234"/>
      <c r="J65" s="234"/>
      <c r="K65" s="234"/>
      <c r="L65" s="234"/>
      <c r="M65" s="234"/>
      <c r="N65" s="234"/>
      <c r="O65" s="234"/>
      <c r="P65" s="234"/>
      <c r="Q65" s="234"/>
      <c r="R65" s="234"/>
      <c r="S65" s="234"/>
      <c r="V65" s="87"/>
      <c r="W65" s="87"/>
      <c r="X65" s="87"/>
      <c r="Y65" s="87"/>
      <c r="Z65" s="87"/>
      <c r="AA65" s="87"/>
      <c r="AB65" s="87"/>
      <c r="AC65" s="87"/>
      <c r="AD65" s="87"/>
      <c r="AE65" s="87"/>
      <c r="AF65" s="87"/>
      <c r="AG65" s="87"/>
      <c r="AH65" s="87"/>
      <c r="AI65" s="87"/>
      <c r="AJ65" s="87"/>
      <c r="AK65" s="87"/>
    </row>
    <row r="66" spans="1:39" x14ac:dyDescent="0.25">
      <c r="A66" s="171" t="s">
        <v>3</v>
      </c>
      <c r="B66" s="231"/>
      <c r="C66" s="74"/>
      <c r="D66" s="9"/>
      <c r="E66" s="9"/>
      <c r="F66" s="9"/>
      <c r="G66" s="9"/>
      <c r="H66" s="9"/>
      <c r="I66" s="9"/>
      <c r="J66" s="9"/>
      <c r="K66" s="9"/>
      <c r="L66" s="9"/>
      <c r="M66" s="9"/>
      <c r="N66" s="9"/>
      <c r="O66" s="9"/>
      <c r="P66" s="9"/>
      <c r="Q66" s="9"/>
      <c r="R66" s="9"/>
      <c r="S66" s="9"/>
      <c r="V66" s="319"/>
      <c r="W66" s="319"/>
      <c r="X66" s="320"/>
      <c r="Y66" s="320"/>
      <c r="Z66" s="320"/>
      <c r="AA66" s="320"/>
      <c r="AB66" s="320"/>
      <c r="AC66" s="320"/>
      <c r="AD66" s="320"/>
      <c r="AE66" s="320"/>
      <c r="AF66" s="320"/>
      <c r="AG66" s="320"/>
      <c r="AH66" s="320"/>
      <c r="AI66" s="320"/>
      <c r="AJ66" s="320"/>
      <c r="AK66" s="320"/>
    </row>
    <row r="67" spans="1:39" x14ac:dyDescent="0.25">
      <c r="A67" s="62" t="s">
        <v>159</v>
      </c>
      <c r="B67" s="62"/>
      <c r="C67" s="73">
        <v>4.8000000000000001E-2</v>
      </c>
      <c r="D67" s="119">
        <v>130</v>
      </c>
      <c r="E67" s="119">
        <v>81</v>
      </c>
      <c r="F67" s="119">
        <v>74</v>
      </c>
      <c r="G67" s="119">
        <v>46</v>
      </c>
      <c r="H67" s="119">
        <v>68</v>
      </c>
      <c r="I67" s="119">
        <v>81</v>
      </c>
      <c r="J67" s="119">
        <v>112</v>
      </c>
      <c r="K67" s="119">
        <v>142</v>
      </c>
      <c r="L67" s="119">
        <v>83</v>
      </c>
      <c r="M67" s="119">
        <v>106</v>
      </c>
      <c r="N67" s="119">
        <v>176</v>
      </c>
      <c r="O67" s="119">
        <v>225</v>
      </c>
      <c r="P67" s="119">
        <v>188</v>
      </c>
      <c r="Q67" s="119">
        <v>138</v>
      </c>
      <c r="R67" s="119">
        <v>215</v>
      </c>
      <c r="S67" s="119">
        <f>SUM(D67:R67)</f>
        <v>1865</v>
      </c>
      <c r="V67" s="123">
        <v>126</v>
      </c>
      <c r="W67" s="123">
        <v>91</v>
      </c>
      <c r="X67" s="123">
        <v>82</v>
      </c>
      <c r="Y67" s="123">
        <v>48</v>
      </c>
      <c r="Z67" s="123">
        <v>67</v>
      </c>
      <c r="AA67" s="123">
        <v>77</v>
      </c>
      <c r="AB67" s="123">
        <v>107</v>
      </c>
      <c r="AC67" s="123">
        <v>144</v>
      </c>
      <c r="AD67" s="123">
        <v>88</v>
      </c>
      <c r="AE67" s="123">
        <v>113</v>
      </c>
      <c r="AF67" s="123">
        <v>167</v>
      </c>
      <c r="AG67" s="123">
        <v>232</v>
      </c>
      <c r="AH67" s="123">
        <v>183</v>
      </c>
      <c r="AI67" s="123">
        <v>138</v>
      </c>
      <c r="AJ67" s="123">
        <v>209</v>
      </c>
      <c r="AK67" s="119">
        <f>SUM(V67:AJ67)</f>
        <v>1872</v>
      </c>
    </row>
    <row r="68" spans="1:39" x14ac:dyDescent="0.25">
      <c r="A68" s="62" t="s">
        <v>160</v>
      </c>
      <c r="B68" s="59"/>
      <c r="C68" s="70">
        <v>0.11799999999999999</v>
      </c>
      <c r="D68" s="124">
        <v>1567</v>
      </c>
      <c r="E68" s="124">
        <v>1345</v>
      </c>
      <c r="F68" s="124">
        <v>1321</v>
      </c>
      <c r="G68" s="124">
        <v>765</v>
      </c>
      <c r="H68" s="124">
        <v>1099</v>
      </c>
      <c r="I68" s="124">
        <v>495</v>
      </c>
      <c r="J68" s="124">
        <v>732</v>
      </c>
      <c r="K68" s="124">
        <v>780</v>
      </c>
      <c r="L68" s="124">
        <v>666</v>
      </c>
      <c r="M68" s="124">
        <v>1069</v>
      </c>
      <c r="N68" s="124">
        <v>1045</v>
      </c>
      <c r="O68" s="124">
        <v>1690</v>
      </c>
      <c r="P68" s="124">
        <v>1374</v>
      </c>
      <c r="Q68" s="124">
        <v>986</v>
      </c>
      <c r="R68" s="124">
        <v>1064</v>
      </c>
      <c r="S68" s="119">
        <f t="shared" ref="S68:S94" si="59">SUM(D68:R68)</f>
        <v>15998</v>
      </c>
      <c r="V68" s="362">
        <v>1623</v>
      </c>
      <c r="W68" s="362">
        <v>1418</v>
      </c>
      <c r="X68" s="362">
        <v>1340</v>
      </c>
      <c r="Y68" s="362">
        <v>829</v>
      </c>
      <c r="Z68" s="362">
        <v>1157</v>
      </c>
      <c r="AA68" s="362">
        <v>489</v>
      </c>
      <c r="AB68" s="362">
        <v>762</v>
      </c>
      <c r="AC68" s="362">
        <v>798</v>
      </c>
      <c r="AD68" s="362">
        <v>695</v>
      </c>
      <c r="AE68" s="362">
        <v>1149</v>
      </c>
      <c r="AF68" s="362">
        <v>1047</v>
      </c>
      <c r="AG68" s="362">
        <v>1729</v>
      </c>
      <c r="AH68" s="362">
        <v>1405</v>
      </c>
      <c r="AI68" s="362">
        <v>1026</v>
      </c>
      <c r="AJ68" s="362">
        <v>1101</v>
      </c>
      <c r="AK68" s="119">
        <f t="shared" ref="AK68:AK94" si="60">SUM(V68:AJ68)</f>
        <v>16568</v>
      </c>
      <c r="AL68" s="285"/>
    </row>
    <row r="69" spans="1:39" x14ac:dyDescent="0.25">
      <c r="A69" s="62" t="s">
        <v>161</v>
      </c>
      <c r="B69" s="59"/>
      <c r="C69" s="70">
        <v>4.3999999999999997E-2</v>
      </c>
      <c r="D69" s="124">
        <v>136</v>
      </c>
      <c r="E69" s="124">
        <v>97</v>
      </c>
      <c r="F69" s="124">
        <v>56</v>
      </c>
      <c r="G69" s="124">
        <v>33</v>
      </c>
      <c r="H69" s="124">
        <v>70</v>
      </c>
      <c r="I69" s="124">
        <v>84</v>
      </c>
      <c r="J69" s="124">
        <v>125</v>
      </c>
      <c r="K69" s="124">
        <v>90</v>
      </c>
      <c r="L69" s="124">
        <v>86</v>
      </c>
      <c r="M69" s="124">
        <v>136</v>
      </c>
      <c r="N69" s="124">
        <v>170</v>
      </c>
      <c r="O69" s="124">
        <v>261</v>
      </c>
      <c r="P69" s="124">
        <v>145</v>
      </c>
      <c r="Q69" s="124">
        <v>129</v>
      </c>
      <c r="R69" s="124">
        <v>208</v>
      </c>
      <c r="S69" s="119">
        <f t="shared" si="59"/>
        <v>1826</v>
      </c>
      <c r="V69" s="362">
        <v>145</v>
      </c>
      <c r="W69" s="362">
        <v>87</v>
      </c>
      <c r="X69" s="362">
        <v>51</v>
      </c>
      <c r="Y69" s="362">
        <v>35</v>
      </c>
      <c r="Z69" s="362">
        <v>71</v>
      </c>
      <c r="AA69" s="362">
        <v>82</v>
      </c>
      <c r="AB69" s="362">
        <v>117</v>
      </c>
      <c r="AC69" s="362">
        <v>85</v>
      </c>
      <c r="AD69" s="362">
        <v>95</v>
      </c>
      <c r="AE69" s="362">
        <v>137</v>
      </c>
      <c r="AF69" s="362">
        <v>157</v>
      </c>
      <c r="AG69" s="362">
        <v>253</v>
      </c>
      <c r="AH69" s="362">
        <v>151</v>
      </c>
      <c r="AI69" s="362">
        <v>128</v>
      </c>
      <c r="AJ69" s="362">
        <v>204</v>
      </c>
      <c r="AK69" s="119">
        <f t="shared" si="60"/>
        <v>1798</v>
      </c>
      <c r="AL69" s="285"/>
    </row>
    <row r="70" spans="1:39" x14ac:dyDescent="0.25">
      <c r="A70" s="62" t="s">
        <v>162</v>
      </c>
      <c r="B70" s="59"/>
      <c r="C70" s="70">
        <v>2.4E-2</v>
      </c>
      <c r="D70" s="124">
        <f>D71*D72</f>
        <v>10229.972875466592</v>
      </c>
      <c r="E70" s="124">
        <f t="shared" ref="E70:R70" si="61">E71*E72</f>
        <v>10878.293470298657</v>
      </c>
      <c r="F70" s="124">
        <f t="shared" si="61"/>
        <v>9112.3723782427569</v>
      </c>
      <c r="G70" s="124">
        <f t="shared" si="61"/>
        <v>5391.3540605587013</v>
      </c>
      <c r="H70" s="124">
        <f t="shared" si="61"/>
        <v>8011.8419369174644</v>
      </c>
      <c r="I70" s="124">
        <f t="shared" si="61"/>
        <v>4635.4119465510175</v>
      </c>
      <c r="J70" s="124">
        <f t="shared" si="61"/>
        <v>6259.95359305079</v>
      </c>
      <c r="K70" s="124">
        <f t="shared" si="61"/>
        <v>6596.4319771091004</v>
      </c>
      <c r="L70" s="124">
        <f t="shared" si="61"/>
        <v>5386.171328561064</v>
      </c>
      <c r="M70" s="124">
        <f t="shared" si="61"/>
        <v>6906.2233746078646</v>
      </c>
      <c r="N70" s="124">
        <f t="shared" si="61"/>
        <v>6884.5595468826805</v>
      </c>
      <c r="O70" s="124">
        <f t="shared" si="61"/>
        <v>10339.976804822893</v>
      </c>
      <c r="P70" s="124">
        <f t="shared" si="61"/>
        <v>8654.6118217270941</v>
      </c>
      <c r="Q70" s="124">
        <f t="shared" si="61"/>
        <v>7985.4138899940635</v>
      </c>
      <c r="R70" s="124">
        <f t="shared" si="61"/>
        <v>7091.6490607732312</v>
      </c>
      <c r="S70" s="119">
        <f t="shared" si="59"/>
        <v>114364.23806556397</v>
      </c>
      <c r="V70" s="123">
        <f>V71*V72</f>
        <v>11077.637388523724</v>
      </c>
      <c r="W70" s="123">
        <f t="shared" ref="W70:AJ70" si="62">W71*W72</f>
        <v>11092.285222265691</v>
      </c>
      <c r="X70" s="123">
        <f t="shared" si="62"/>
        <v>9297.4007682741794</v>
      </c>
      <c r="Y70" s="123">
        <f t="shared" si="62"/>
        <v>5820.7187826766349</v>
      </c>
      <c r="Z70" s="123">
        <f t="shared" si="62"/>
        <v>8194.8187795411832</v>
      </c>
      <c r="AA70" s="123">
        <f t="shared" si="62"/>
        <v>4585.238836994874</v>
      </c>
      <c r="AB70" s="123">
        <f t="shared" si="62"/>
        <v>6555.9446730063401</v>
      </c>
      <c r="AC70" s="123">
        <f t="shared" si="62"/>
        <v>6535.964626012953</v>
      </c>
      <c r="AD70" s="123">
        <f t="shared" si="62"/>
        <v>5788.6185955093852</v>
      </c>
      <c r="AE70" s="123">
        <f t="shared" si="62"/>
        <v>7371.8747821527932</v>
      </c>
      <c r="AF70" s="123">
        <f t="shared" si="62"/>
        <v>6706.9729044049382</v>
      </c>
      <c r="AG70" s="123">
        <f t="shared" si="62"/>
        <v>10233.892128433636</v>
      </c>
      <c r="AH70" s="123">
        <f t="shared" si="62"/>
        <v>8959.4288315825488</v>
      </c>
      <c r="AI70" s="123">
        <f t="shared" si="62"/>
        <v>8341.4945039613722</v>
      </c>
      <c r="AJ70" s="123">
        <f t="shared" si="62"/>
        <v>7160.79649903886</v>
      </c>
      <c r="AK70" s="119">
        <f t="shared" si="60"/>
        <v>117723.08732237911</v>
      </c>
    </row>
    <row r="71" spans="1:39" x14ac:dyDescent="0.25">
      <c r="A71" s="59" t="s">
        <v>220</v>
      </c>
      <c r="B71" s="59"/>
      <c r="C71" s="70" t="s">
        <v>30</v>
      </c>
      <c r="D71" s="124">
        <v>7404</v>
      </c>
      <c r="E71" s="124">
        <v>6573</v>
      </c>
      <c r="F71" s="124">
        <v>5111</v>
      </c>
      <c r="G71" s="124">
        <v>4749</v>
      </c>
      <c r="H71" s="124">
        <v>9851</v>
      </c>
      <c r="I71" s="124">
        <v>6746</v>
      </c>
      <c r="J71" s="124">
        <v>9799</v>
      </c>
      <c r="K71" s="124">
        <v>9333</v>
      </c>
      <c r="L71" s="124">
        <v>5116</v>
      </c>
      <c r="M71" s="124">
        <v>5431</v>
      </c>
      <c r="N71" s="124">
        <v>6204</v>
      </c>
      <c r="O71" s="124">
        <v>9355</v>
      </c>
      <c r="P71" s="124">
        <v>9360</v>
      </c>
      <c r="Q71" s="124">
        <v>10048</v>
      </c>
      <c r="R71" s="124">
        <v>7959</v>
      </c>
      <c r="S71" s="119">
        <f t="shared" si="59"/>
        <v>113039</v>
      </c>
      <c r="V71" s="123">
        <v>7664</v>
      </c>
      <c r="W71" s="123">
        <v>6732</v>
      </c>
      <c r="X71" s="123">
        <v>5210</v>
      </c>
      <c r="Y71" s="123">
        <v>4927</v>
      </c>
      <c r="Z71" s="123">
        <v>10036</v>
      </c>
      <c r="AA71" s="123">
        <v>6780</v>
      </c>
      <c r="AB71" s="123">
        <v>9705</v>
      </c>
      <c r="AC71" s="123">
        <v>9501</v>
      </c>
      <c r="AD71" s="123">
        <v>5201</v>
      </c>
      <c r="AE71" s="123">
        <v>5535</v>
      </c>
      <c r="AF71" s="123">
        <v>6261</v>
      </c>
      <c r="AG71" s="123">
        <v>9336</v>
      </c>
      <c r="AH71" s="123">
        <v>9587</v>
      </c>
      <c r="AI71" s="123">
        <v>10206</v>
      </c>
      <c r="AJ71" s="123">
        <v>8014</v>
      </c>
      <c r="AK71" s="119">
        <f t="shared" si="60"/>
        <v>114695</v>
      </c>
    </row>
    <row r="72" spans="1:39" x14ac:dyDescent="0.25">
      <c r="A72" s="59" t="s">
        <v>203</v>
      </c>
      <c r="B72" s="59"/>
      <c r="C72" s="70" t="s">
        <v>30</v>
      </c>
      <c r="D72" s="125">
        <v>1.381681911867449</v>
      </c>
      <c r="E72" s="125">
        <v>1.6549967245243657</v>
      </c>
      <c r="F72" s="125">
        <v>1.7828942238784498</v>
      </c>
      <c r="G72" s="125">
        <v>1.1352609097828388</v>
      </c>
      <c r="H72" s="125">
        <v>0.81330239944345395</v>
      </c>
      <c r="I72" s="125">
        <v>0.68713488682938295</v>
      </c>
      <c r="J72" s="125">
        <v>0.63883596214417693</v>
      </c>
      <c r="K72" s="125">
        <v>0.70678581132637952</v>
      </c>
      <c r="L72" s="125">
        <v>1.0528090947148288</v>
      </c>
      <c r="M72" s="125">
        <v>1.2716301555160863</v>
      </c>
      <c r="N72" s="125">
        <v>1.1096968966606513</v>
      </c>
      <c r="O72" s="125">
        <v>1.1052888086395396</v>
      </c>
      <c r="P72" s="125">
        <v>0.92463801514178356</v>
      </c>
      <c r="Q72" s="125">
        <v>0.79472670083539643</v>
      </c>
      <c r="R72" s="125">
        <v>0.89102262354230821</v>
      </c>
      <c r="S72" s="121">
        <v>1</v>
      </c>
      <c r="V72" s="328">
        <v>1.4454119765819056</v>
      </c>
      <c r="W72" s="328">
        <v>1.6476953687263356</v>
      </c>
      <c r="X72" s="328">
        <v>1.7845298979413013</v>
      </c>
      <c r="Y72" s="328">
        <v>1.1813920809167109</v>
      </c>
      <c r="Z72" s="328">
        <v>0.81654232558202311</v>
      </c>
      <c r="AA72" s="328">
        <v>0.6762889140110433</v>
      </c>
      <c r="AB72" s="328">
        <v>0.67552237743496546</v>
      </c>
      <c r="AC72" s="328">
        <v>0.68792386338416511</v>
      </c>
      <c r="AD72" s="328">
        <v>1.1129818487808854</v>
      </c>
      <c r="AE72" s="328">
        <v>1.3318653626292309</v>
      </c>
      <c r="AF72" s="328">
        <v>1.0712302993778851</v>
      </c>
      <c r="AG72" s="328">
        <v>1.0961752494037742</v>
      </c>
      <c r="AH72" s="328">
        <v>0.93453935867138294</v>
      </c>
      <c r="AI72" s="328">
        <v>0.81731280658057726</v>
      </c>
      <c r="AJ72" s="328">
        <v>0.89353587459930872</v>
      </c>
      <c r="AK72" s="121">
        <v>1</v>
      </c>
    </row>
    <row r="73" spans="1:39" x14ac:dyDescent="0.25">
      <c r="A73" s="59" t="s">
        <v>163</v>
      </c>
      <c r="B73" s="59"/>
      <c r="C73" s="70">
        <v>0.11799999999999999</v>
      </c>
      <c r="D73" s="124">
        <v>48</v>
      </c>
      <c r="E73" s="124">
        <v>40</v>
      </c>
      <c r="F73" s="124">
        <v>47</v>
      </c>
      <c r="G73" s="124">
        <v>12</v>
      </c>
      <c r="H73" s="124">
        <v>43</v>
      </c>
      <c r="I73" s="124">
        <v>66</v>
      </c>
      <c r="J73" s="124">
        <v>98</v>
      </c>
      <c r="K73" s="124">
        <v>89</v>
      </c>
      <c r="L73" s="124">
        <v>60</v>
      </c>
      <c r="M73" s="124">
        <v>60</v>
      </c>
      <c r="N73" s="124">
        <v>69</v>
      </c>
      <c r="O73" s="124">
        <v>87</v>
      </c>
      <c r="P73" s="124">
        <v>56</v>
      </c>
      <c r="Q73" s="124">
        <v>67</v>
      </c>
      <c r="R73" s="124">
        <v>103</v>
      </c>
      <c r="S73" s="119">
        <f t="shared" si="59"/>
        <v>945</v>
      </c>
      <c r="V73" s="123">
        <v>55</v>
      </c>
      <c r="W73" s="123">
        <v>43</v>
      </c>
      <c r="X73" s="123">
        <v>48</v>
      </c>
      <c r="Y73" s="123">
        <v>14</v>
      </c>
      <c r="Z73" s="123">
        <v>46</v>
      </c>
      <c r="AA73" s="123">
        <v>68</v>
      </c>
      <c r="AB73" s="123">
        <v>88</v>
      </c>
      <c r="AC73" s="123">
        <v>98</v>
      </c>
      <c r="AD73" s="123">
        <v>67</v>
      </c>
      <c r="AE73" s="123">
        <v>59</v>
      </c>
      <c r="AF73" s="123">
        <v>67</v>
      </c>
      <c r="AG73" s="123">
        <v>106</v>
      </c>
      <c r="AH73" s="123">
        <v>62</v>
      </c>
      <c r="AI73" s="123">
        <v>72</v>
      </c>
      <c r="AJ73" s="123">
        <v>98</v>
      </c>
      <c r="AK73" s="119">
        <f t="shared" si="60"/>
        <v>991</v>
      </c>
      <c r="AM73" s="269"/>
    </row>
    <row r="74" spans="1:39" x14ac:dyDescent="0.25">
      <c r="A74" s="59" t="s">
        <v>164</v>
      </c>
      <c r="B74" s="59"/>
      <c r="C74" s="70">
        <v>8.7999999999999995E-2</v>
      </c>
      <c r="D74" s="124">
        <v>1234</v>
      </c>
      <c r="E74" s="124">
        <v>1205</v>
      </c>
      <c r="F74" s="124">
        <v>866</v>
      </c>
      <c r="G74" s="124">
        <v>759</v>
      </c>
      <c r="H74" s="124">
        <v>889</v>
      </c>
      <c r="I74" s="124">
        <v>326</v>
      </c>
      <c r="J74" s="124">
        <v>560</v>
      </c>
      <c r="K74" s="124">
        <v>656</v>
      </c>
      <c r="L74" s="124">
        <v>543</v>
      </c>
      <c r="M74" s="124">
        <v>647</v>
      </c>
      <c r="N74" s="124">
        <v>676</v>
      </c>
      <c r="O74" s="124">
        <v>1084</v>
      </c>
      <c r="P74" s="124">
        <v>798</v>
      </c>
      <c r="Q74" s="124">
        <v>619</v>
      </c>
      <c r="R74" s="124">
        <v>804</v>
      </c>
      <c r="S74" s="119">
        <f t="shared" si="59"/>
        <v>11666</v>
      </c>
      <c r="V74" s="123">
        <v>1303</v>
      </c>
      <c r="W74" s="123">
        <v>1272</v>
      </c>
      <c r="X74" s="123">
        <v>920</v>
      </c>
      <c r="Y74" s="123">
        <v>832</v>
      </c>
      <c r="Z74" s="123">
        <v>935</v>
      </c>
      <c r="AA74" s="123">
        <v>336</v>
      </c>
      <c r="AB74" s="123">
        <v>569</v>
      </c>
      <c r="AC74" s="123">
        <v>692</v>
      </c>
      <c r="AD74" s="123">
        <v>563</v>
      </c>
      <c r="AE74" s="123">
        <v>667</v>
      </c>
      <c r="AF74" s="123">
        <v>694</v>
      </c>
      <c r="AG74" s="123">
        <v>1118</v>
      </c>
      <c r="AH74" s="123">
        <v>838</v>
      </c>
      <c r="AI74" s="123">
        <v>656</v>
      </c>
      <c r="AJ74" s="123">
        <v>825</v>
      </c>
      <c r="AK74" s="119">
        <f t="shared" si="60"/>
        <v>12220</v>
      </c>
      <c r="AL74" s="285"/>
    </row>
    <row r="75" spans="1:39" x14ac:dyDescent="0.25">
      <c r="A75" s="59" t="s">
        <v>165</v>
      </c>
      <c r="B75" s="59"/>
      <c r="C75" s="70">
        <v>4.8000000000000001E-2</v>
      </c>
      <c r="D75" s="124">
        <f>(D76+D77)*D78</f>
        <v>3219.3188546511565</v>
      </c>
      <c r="E75" s="124">
        <f t="shared" ref="E75:R75" si="63">(E76+E77)*E78</f>
        <v>3584.7229053197761</v>
      </c>
      <c r="F75" s="124">
        <f t="shared" si="63"/>
        <v>3629.9726398165235</v>
      </c>
      <c r="G75" s="124">
        <f t="shared" si="63"/>
        <v>2226.2466440841467</v>
      </c>
      <c r="H75" s="124">
        <f t="shared" si="63"/>
        <v>4290.1701570642199</v>
      </c>
      <c r="I75" s="124">
        <f t="shared" si="63"/>
        <v>2751.9752217516789</v>
      </c>
      <c r="J75" s="124">
        <f t="shared" si="63"/>
        <v>3308.5314479446924</v>
      </c>
      <c r="K75" s="124">
        <f t="shared" si="63"/>
        <v>2974.1546940614048</v>
      </c>
      <c r="L75" s="124">
        <f t="shared" si="63"/>
        <v>2183.5260624385546</v>
      </c>
      <c r="M75" s="124">
        <f t="shared" si="63"/>
        <v>2868.7976308442908</v>
      </c>
      <c r="N75" s="124">
        <f t="shared" si="63"/>
        <v>3638.6961241502754</v>
      </c>
      <c r="O75" s="124">
        <f t="shared" si="63"/>
        <v>4789.2164078351252</v>
      </c>
      <c r="P75" s="124">
        <f t="shared" si="63"/>
        <v>3705.0245266731267</v>
      </c>
      <c r="Q75" s="124">
        <f t="shared" si="63"/>
        <v>3829.7879713257753</v>
      </c>
      <c r="R75" s="124">
        <f t="shared" si="63"/>
        <v>2290.8191651272746</v>
      </c>
      <c r="S75" s="119">
        <f t="shared" si="59"/>
        <v>49290.960453088024</v>
      </c>
      <c r="V75" s="124">
        <f>(V76+V77)*V78</f>
        <v>3614.9753534313459</v>
      </c>
      <c r="W75" s="124">
        <f t="shared" ref="W75:AJ75" si="64">(W76+W77)*W78</f>
        <v>3774.8700897520348</v>
      </c>
      <c r="X75" s="124">
        <f t="shared" si="64"/>
        <v>3751.0818454726154</v>
      </c>
      <c r="Y75" s="124">
        <f t="shared" si="64"/>
        <v>2397.0445321800062</v>
      </c>
      <c r="Z75" s="124">
        <f t="shared" si="64"/>
        <v>4444.4398781429518</v>
      </c>
      <c r="AA75" s="124">
        <f t="shared" si="64"/>
        <v>2801.1886818337412</v>
      </c>
      <c r="AB75" s="124">
        <f t="shared" si="64"/>
        <v>3601.2097941058009</v>
      </c>
      <c r="AC75" s="124">
        <f t="shared" si="64"/>
        <v>2958.07261255191</v>
      </c>
      <c r="AD75" s="124">
        <f t="shared" si="64"/>
        <v>2382.8941382398757</v>
      </c>
      <c r="AE75" s="124">
        <f t="shared" si="64"/>
        <v>2992.7014698278817</v>
      </c>
      <c r="AF75" s="124">
        <f t="shared" si="64"/>
        <v>3515.7778425582187</v>
      </c>
      <c r="AG75" s="124">
        <f t="shared" si="64"/>
        <v>4939.3656738134068</v>
      </c>
      <c r="AH75" s="124">
        <f t="shared" si="64"/>
        <v>3718.5321081534325</v>
      </c>
      <c r="AI75" s="124">
        <f t="shared" si="64"/>
        <v>4078.3909048370806</v>
      </c>
      <c r="AJ75" s="124">
        <f t="shared" si="64"/>
        <v>2413.440397292733</v>
      </c>
      <c r="AK75" s="119">
        <f t="shared" si="60"/>
        <v>51383.985322193046</v>
      </c>
    </row>
    <row r="76" spans="1:39" s="189" customFormat="1" x14ac:dyDescent="0.25">
      <c r="A76" s="137" t="s">
        <v>221</v>
      </c>
      <c r="B76" s="59"/>
      <c r="C76" s="70" t="s">
        <v>30</v>
      </c>
      <c r="D76" s="124">
        <v>2326</v>
      </c>
      <c r="E76" s="124">
        <v>2173</v>
      </c>
      <c r="F76" s="124">
        <v>2046</v>
      </c>
      <c r="G76" s="124">
        <v>1988</v>
      </c>
      <c r="H76" s="124">
        <v>5245</v>
      </c>
      <c r="I76" s="124">
        <v>4025</v>
      </c>
      <c r="J76" s="124">
        <v>5145</v>
      </c>
      <c r="K76" s="124">
        <v>4172</v>
      </c>
      <c r="L76" s="124">
        <v>2086</v>
      </c>
      <c r="M76" s="124">
        <v>2283</v>
      </c>
      <c r="N76" s="124">
        <v>3275</v>
      </c>
      <c r="O76" s="124">
        <v>4337</v>
      </c>
      <c r="P76" s="124">
        <v>3994</v>
      </c>
      <c r="Q76" s="124">
        <v>4789</v>
      </c>
      <c r="R76" s="124">
        <v>2558</v>
      </c>
      <c r="S76" s="119">
        <f t="shared" si="59"/>
        <v>50442</v>
      </c>
      <c r="V76" s="123">
        <v>2491</v>
      </c>
      <c r="W76" s="123">
        <v>2288</v>
      </c>
      <c r="X76" s="123">
        <v>2125</v>
      </c>
      <c r="Y76" s="123">
        <v>2048</v>
      </c>
      <c r="Z76" s="123">
        <v>5426</v>
      </c>
      <c r="AA76" s="123">
        <v>4170</v>
      </c>
      <c r="AB76" s="123">
        <v>5319</v>
      </c>
      <c r="AC76" s="123">
        <v>4274</v>
      </c>
      <c r="AD76" s="123">
        <v>2140</v>
      </c>
      <c r="AE76" s="123">
        <v>2271</v>
      </c>
      <c r="AF76" s="123">
        <v>3284</v>
      </c>
      <c r="AG76" s="123">
        <v>4482</v>
      </c>
      <c r="AH76" s="123">
        <v>3974</v>
      </c>
      <c r="AI76" s="123">
        <v>4959</v>
      </c>
      <c r="AJ76" s="123">
        <v>2693</v>
      </c>
      <c r="AK76" s="119">
        <f t="shared" si="60"/>
        <v>51944</v>
      </c>
    </row>
    <row r="77" spans="1:39" x14ac:dyDescent="0.25">
      <c r="A77" s="59" t="s">
        <v>204</v>
      </c>
      <c r="B77" s="59"/>
      <c r="C77" s="70" t="s">
        <v>30</v>
      </c>
      <c r="D77" s="124">
        <v>4</v>
      </c>
      <c r="E77" s="124">
        <v>-7</v>
      </c>
      <c r="F77" s="124">
        <v>-10</v>
      </c>
      <c r="G77" s="124">
        <v>-27</v>
      </c>
      <c r="H77" s="124">
        <v>30</v>
      </c>
      <c r="I77" s="124">
        <v>-20</v>
      </c>
      <c r="J77" s="124">
        <v>34</v>
      </c>
      <c r="K77" s="124">
        <v>36</v>
      </c>
      <c r="L77" s="124">
        <v>-12</v>
      </c>
      <c r="M77" s="124">
        <v>-27</v>
      </c>
      <c r="N77" s="124">
        <v>4</v>
      </c>
      <c r="O77" s="124">
        <v>-4</v>
      </c>
      <c r="P77" s="124">
        <v>13</v>
      </c>
      <c r="Q77" s="124">
        <v>30</v>
      </c>
      <c r="R77" s="124">
        <v>13</v>
      </c>
      <c r="S77" s="119">
        <f t="shared" si="59"/>
        <v>57</v>
      </c>
      <c r="V77" s="123">
        <v>10</v>
      </c>
      <c r="W77" s="123">
        <v>3</v>
      </c>
      <c r="X77" s="123">
        <v>-23</v>
      </c>
      <c r="Y77" s="123">
        <v>-19</v>
      </c>
      <c r="Z77" s="123">
        <v>17</v>
      </c>
      <c r="AA77" s="123">
        <v>-28</v>
      </c>
      <c r="AB77" s="123">
        <v>12</v>
      </c>
      <c r="AC77" s="123">
        <v>26</v>
      </c>
      <c r="AD77" s="123">
        <v>1</v>
      </c>
      <c r="AE77" s="123">
        <v>-24</v>
      </c>
      <c r="AF77" s="123">
        <v>-2</v>
      </c>
      <c r="AG77" s="123">
        <v>24</v>
      </c>
      <c r="AH77" s="123">
        <v>5</v>
      </c>
      <c r="AI77" s="123">
        <v>31</v>
      </c>
      <c r="AJ77" s="123">
        <v>8</v>
      </c>
      <c r="AK77" s="119">
        <f t="shared" si="60"/>
        <v>41</v>
      </c>
      <c r="AL77" s="189"/>
    </row>
    <row r="78" spans="1:39" x14ac:dyDescent="0.25">
      <c r="A78" s="59" t="s">
        <v>205</v>
      </c>
      <c r="B78" s="59"/>
      <c r="C78" s="70" t="s">
        <v>30</v>
      </c>
      <c r="D78" s="125">
        <v>1.381681911867449</v>
      </c>
      <c r="E78" s="125">
        <v>1.6549967245243657</v>
      </c>
      <c r="F78" s="125">
        <v>1.7828942238784498</v>
      </c>
      <c r="G78" s="125">
        <v>1.1352609097828388</v>
      </c>
      <c r="H78" s="125">
        <v>0.81330239944345395</v>
      </c>
      <c r="I78" s="125">
        <v>0.68713488682938295</v>
      </c>
      <c r="J78" s="125">
        <v>0.63883596214417693</v>
      </c>
      <c r="K78" s="125">
        <v>0.70678581132637952</v>
      </c>
      <c r="L78" s="125">
        <v>1.0528090947148288</v>
      </c>
      <c r="M78" s="125">
        <v>1.2716301555160863</v>
      </c>
      <c r="N78" s="125">
        <v>1.1096968966606513</v>
      </c>
      <c r="O78" s="125">
        <v>1.1052888086395396</v>
      </c>
      <c r="P78" s="125">
        <v>0.92463801514178356</v>
      </c>
      <c r="Q78" s="125">
        <v>0.79472670083539643</v>
      </c>
      <c r="R78" s="125">
        <v>0.89102262354230821</v>
      </c>
      <c r="S78" s="121">
        <v>1</v>
      </c>
      <c r="V78" s="328">
        <v>1.4454119765819056</v>
      </c>
      <c r="W78" s="328">
        <v>1.6476953687263356</v>
      </c>
      <c r="X78" s="328">
        <v>1.7845298979413013</v>
      </c>
      <c r="Y78" s="328">
        <v>1.1813920809167109</v>
      </c>
      <c r="Z78" s="328">
        <v>0.81654232558202311</v>
      </c>
      <c r="AA78" s="328">
        <v>0.6762889140110433</v>
      </c>
      <c r="AB78" s="328">
        <v>0.67552237743496546</v>
      </c>
      <c r="AC78" s="328">
        <v>0.68792386338416511</v>
      </c>
      <c r="AD78" s="328">
        <v>1.1129818487808854</v>
      </c>
      <c r="AE78" s="328">
        <v>1.3318653626292309</v>
      </c>
      <c r="AF78" s="328">
        <v>1.0712302993778851</v>
      </c>
      <c r="AG78" s="328">
        <v>1.0961752494037742</v>
      </c>
      <c r="AH78" s="328">
        <v>0.93453935867138294</v>
      </c>
      <c r="AI78" s="328">
        <v>0.81731280658057726</v>
      </c>
      <c r="AJ78" s="328">
        <v>0.89353587459930872</v>
      </c>
      <c r="AK78" s="121">
        <v>1</v>
      </c>
      <c r="AL78" s="285"/>
    </row>
    <row r="79" spans="1:39" x14ac:dyDescent="0.25">
      <c r="A79" s="59" t="s">
        <v>166</v>
      </c>
      <c r="B79" s="59"/>
      <c r="C79" s="70">
        <v>3.7999999999999999E-2</v>
      </c>
      <c r="D79" s="124">
        <f>D80+D81</f>
        <v>1389</v>
      </c>
      <c r="E79" s="124">
        <f t="shared" ref="E79:R79" si="65">E80+E81</f>
        <v>1332</v>
      </c>
      <c r="F79" s="124">
        <f t="shared" si="65"/>
        <v>1376</v>
      </c>
      <c r="G79" s="124">
        <f t="shared" si="65"/>
        <v>1265</v>
      </c>
      <c r="H79" s="124">
        <f t="shared" si="65"/>
        <v>2674</v>
      </c>
      <c r="I79" s="124">
        <f t="shared" si="65"/>
        <v>1522</v>
      </c>
      <c r="J79" s="124">
        <f t="shared" si="65"/>
        <v>1863</v>
      </c>
      <c r="K79" s="124">
        <f t="shared" si="65"/>
        <v>1595</v>
      </c>
      <c r="L79" s="124">
        <f t="shared" si="65"/>
        <v>989</v>
      </c>
      <c r="M79" s="124">
        <f t="shared" si="65"/>
        <v>1130</v>
      </c>
      <c r="N79" s="124">
        <f t="shared" si="65"/>
        <v>1336</v>
      </c>
      <c r="O79" s="124">
        <f t="shared" si="65"/>
        <v>2068</v>
      </c>
      <c r="P79" s="124">
        <f t="shared" si="65"/>
        <v>1912</v>
      </c>
      <c r="Q79" s="124">
        <f t="shared" si="65"/>
        <v>1896</v>
      </c>
      <c r="R79" s="124">
        <f t="shared" si="65"/>
        <v>1047</v>
      </c>
      <c r="S79" s="119">
        <f t="shared" si="59"/>
        <v>23394</v>
      </c>
      <c r="V79" s="123">
        <f>V80+V81</f>
        <v>1491</v>
      </c>
      <c r="W79" s="123">
        <f t="shared" ref="W79:AJ79" si="66">W80+W81</f>
        <v>1399</v>
      </c>
      <c r="X79" s="123">
        <f t="shared" si="66"/>
        <v>1390</v>
      </c>
      <c r="Y79" s="123">
        <f t="shared" si="66"/>
        <v>1305</v>
      </c>
      <c r="Z79" s="123">
        <f t="shared" si="66"/>
        <v>2730</v>
      </c>
      <c r="AA79" s="123">
        <f t="shared" si="66"/>
        <v>1629</v>
      </c>
      <c r="AB79" s="123">
        <f t="shared" si="66"/>
        <v>1919</v>
      </c>
      <c r="AC79" s="123">
        <f t="shared" si="66"/>
        <v>1634</v>
      </c>
      <c r="AD79" s="123">
        <f t="shared" si="66"/>
        <v>1021</v>
      </c>
      <c r="AE79" s="123">
        <f t="shared" si="66"/>
        <v>1149</v>
      </c>
      <c r="AF79" s="123">
        <f t="shared" si="66"/>
        <v>1359</v>
      </c>
      <c r="AG79" s="123">
        <f t="shared" si="66"/>
        <v>2164</v>
      </c>
      <c r="AH79" s="123">
        <f t="shared" si="66"/>
        <v>1917</v>
      </c>
      <c r="AI79" s="123">
        <f t="shared" si="66"/>
        <v>1964</v>
      </c>
      <c r="AJ79" s="123">
        <f t="shared" si="66"/>
        <v>1116</v>
      </c>
      <c r="AK79" s="123">
        <f>SUM(V79:AJ79)</f>
        <v>24187</v>
      </c>
    </row>
    <row r="80" spans="1:39" x14ac:dyDescent="0.25">
      <c r="A80" s="59" t="s">
        <v>206</v>
      </c>
      <c r="B80" s="59"/>
      <c r="C80" s="70" t="s">
        <v>30</v>
      </c>
      <c r="D80" s="124">
        <v>1385</v>
      </c>
      <c r="E80" s="124">
        <v>1339</v>
      </c>
      <c r="F80" s="124">
        <v>1386</v>
      </c>
      <c r="G80" s="124">
        <v>1292</v>
      </c>
      <c r="H80" s="124">
        <v>2644</v>
      </c>
      <c r="I80" s="124">
        <v>1542</v>
      </c>
      <c r="J80" s="124">
        <v>1829</v>
      </c>
      <c r="K80" s="124">
        <v>1559</v>
      </c>
      <c r="L80" s="124">
        <v>1001</v>
      </c>
      <c r="M80" s="124">
        <v>1157</v>
      </c>
      <c r="N80" s="124">
        <v>1332</v>
      </c>
      <c r="O80" s="124">
        <v>2072</v>
      </c>
      <c r="P80" s="124">
        <v>1899</v>
      </c>
      <c r="Q80" s="124">
        <v>1866</v>
      </c>
      <c r="R80" s="124">
        <v>1034</v>
      </c>
      <c r="S80" s="119">
        <f t="shared" si="59"/>
        <v>23337</v>
      </c>
      <c r="V80" s="123">
        <v>1481</v>
      </c>
      <c r="W80" s="123">
        <v>1396</v>
      </c>
      <c r="X80" s="123">
        <v>1413</v>
      </c>
      <c r="Y80" s="123">
        <v>1324</v>
      </c>
      <c r="Z80" s="123">
        <v>2713</v>
      </c>
      <c r="AA80" s="123">
        <v>1657</v>
      </c>
      <c r="AB80" s="123">
        <v>1907</v>
      </c>
      <c r="AC80" s="123">
        <v>1608</v>
      </c>
      <c r="AD80" s="123">
        <v>1020</v>
      </c>
      <c r="AE80" s="123">
        <v>1173</v>
      </c>
      <c r="AF80" s="123">
        <v>1361</v>
      </c>
      <c r="AG80" s="123">
        <v>2140</v>
      </c>
      <c r="AH80" s="123">
        <v>1912</v>
      </c>
      <c r="AI80" s="123">
        <v>1933</v>
      </c>
      <c r="AJ80" s="123">
        <v>1108</v>
      </c>
      <c r="AK80" s="119">
        <f t="shared" si="60"/>
        <v>24146</v>
      </c>
    </row>
    <row r="81" spans="1:38" x14ac:dyDescent="0.25">
      <c r="A81" s="59" t="s">
        <v>207</v>
      </c>
      <c r="B81" s="59"/>
      <c r="C81" s="70" t="s">
        <v>30</v>
      </c>
      <c r="D81" s="124">
        <v>4</v>
      </c>
      <c r="E81" s="124">
        <v>-7</v>
      </c>
      <c r="F81" s="124">
        <v>-10</v>
      </c>
      <c r="G81" s="124">
        <v>-27</v>
      </c>
      <c r="H81" s="124">
        <v>30</v>
      </c>
      <c r="I81" s="124">
        <v>-20</v>
      </c>
      <c r="J81" s="124">
        <v>34</v>
      </c>
      <c r="K81" s="124">
        <v>36</v>
      </c>
      <c r="L81" s="124">
        <v>-12</v>
      </c>
      <c r="M81" s="124">
        <v>-27</v>
      </c>
      <c r="N81" s="124">
        <v>4</v>
      </c>
      <c r="O81" s="124">
        <v>-4</v>
      </c>
      <c r="P81" s="124">
        <v>13</v>
      </c>
      <c r="Q81" s="124">
        <v>30</v>
      </c>
      <c r="R81" s="124">
        <v>13</v>
      </c>
      <c r="S81" s="119">
        <f t="shared" si="59"/>
        <v>57</v>
      </c>
      <c r="V81" s="123">
        <v>10</v>
      </c>
      <c r="W81" s="123">
        <v>3</v>
      </c>
      <c r="X81" s="123">
        <v>-23</v>
      </c>
      <c r="Y81" s="123">
        <v>-19</v>
      </c>
      <c r="Z81" s="123">
        <v>17</v>
      </c>
      <c r="AA81" s="123">
        <v>-28</v>
      </c>
      <c r="AB81" s="123">
        <v>12</v>
      </c>
      <c r="AC81" s="123">
        <v>26</v>
      </c>
      <c r="AD81" s="123">
        <v>1</v>
      </c>
      <c r="AE81" s="123">
        <v>-24</v>
      </c>
      <c r="AF81" s="123">
        <v>-2</v>
      </c>
      <c r="AG81" s="123">
        <v>24</v>
      </c>
      <c r="AH81" s="123">
        <v>5</v>
      </c>
      <c r="AI81" s="123">
        <v>31</v>
      </c>
      <c r="AJ81" s="123">
        <v>8</v>
      </c>
      <c r="AK81" s="119">
        <f t="shared" si="60"/>
        <v>41</v>
      </c>
    </row>
    <row r="82" spans="1:38" x14ac:dyDescent="0.25">
      <c r="A82" s="59" t="s">
        <v>167</v>
      </c>
      <c r="B82" s="59"/>
      <c r="C82" s="70">
        <v>0.13300000000000001</v>
      </c>
      <c r="D82" s="124">
        <f>D83+D84</f>
        <v>519</v>
      </c>
      <c r="E82" s="124">
        <f t="shared" ref="E82:R82" si="67">E83+E84</f>
        <v>493</v>
      </c>
      <c r="F82" s="124">
        <f t="shared" si="67"/>
        <v>472</v>
      </c>
      <c r="G82" s="124">
        <f t="shared" si="67"/>
        <v>478</v>
      </c>
      <c r="H82" s="124">
        <f t="shared" si="67"/>
        <v>1466</v>
      </c>
      <c r="I82" s="124">
        <f t="shared" si="67"/>
        <v>1203</v>
      </c>
      <c r="J82" s="124">
        <f t="shared" si="67"/>
        <v>1521</v>
      </c>
      <c r="K82" s="124">
        <f t="shared" si="67"/>
        <v>1460</v>
      </c>
      <c r="L82" s="124">
        <f t="shared" si="67"/>
        <v>845</v>
      </c>
      <c r="M82" s="124">
        <f t="shared" si="67"/>
        <v>846</v>
      </c>
      <c r="N82" s="124">
        <f t="shared" si="67"/>
        <v>862</v>
      </c>
      <c r="O82" s="124">
        <f t="shared" si="67"/>
        <v>1229</v>
      </c>
      <c r="P82" s="124">
        <f t="shared" si="67"/>
        <v>2284</v>
      </c>
      <c r="Q82" s="124">
        <f t="shared" si="67"/>
        <v>1803</v>
      </c>
      <c r="R82" s="124">
        <f t="shared" si="67"/>
        <v>517</v>
      </c>
      <c r="S82" s="119">
        <f t="shared" si="59"/>
        <v>15998</v>
      </c>
      <c r="V82" s="123">
        <f>V83+V84</f>
        <v>511</v>
      </c>
      <c r="W82" s="123">
        <f t="shared" ref="W82:AJ82" si="68">W83+W84</f>
        <v>499</v>
      </c>
      <c r="X82" s="123">
        <f t="shared" si="68"/>
        <v>478</v>
      </c>
      <c r="Y82" s="123">
        <f t="shared" si="68"/>
        <v>487</v>
      </c>
      <c r="Z82" s="123">
        <f t="shared" si="68"/>
        <v>1499</v>
      </c>
      <c r="AA82" s="123">
        <f t="shared" si="68"/>
        <v>1203</v>
      </c>
      <c r="AB82" s="123">
        <f t="shared" si="68"/>
        <v>1557</v>
      </c>
      <c r="AC82" s="123">
        <f t="shared" si="68"/>
        <v>1459</v>
      </c>
      <c r="AD82" s="123">
        <f t="shared" si="68"/>
        <v>809</v>
      </c>
      <c r="AE82" s="123">
        <f t="shared" si="68"/>
        <v>826</v>
      </c>
      <c r="AF82" s="123">
        <f t="shared" si="68"/>
        <v>925</v>
      </c>
      <c r="AG82" s="123">
        <f t="shared" si="68"/>
        <v>1245</v>
      </c>
      <c r="AH82" s="123">
        <f t="shared" si="68"/>
        <v>2238</v>
      </c>
      <c r="AI82" s="123">
        <f t="shared" si="68"/>
        <v>1801</v>
      </c>
      <c r="AJ82" s="123">
        <f t="shared" si="68"/>
        <v>508</v>
      </c>
      <c r="AK82" s="119">
        <f t="shared" si="60"/>
        <v>16045</v>
      </c>
    </row>
    <row r="83" spans="1:38" s="189" customFormat="1" x14ac:dyDescent="0.25">
      <c r="A83" s="59" t="s">
        <v>208</v>
      </c>
      <c r="B83" s="59"/>
      <c r="C83" s="70" t="s">
        <v>30</v>
      </c>
      <c r="D83" s="124">
        <v>512</v>
      </c>
      <c r="E83" s="124">
        <v>520</v>
      </c>
      <c r="F83" s="124">
        <v>498</v>
      </c>
      <c r="G83" s="124">
        <v>527</v>
      </c>
      <c r="H83" s="124">
        <v>1451</v>
      </c>
      <c r="I83" s="124">
        <v>1233</v>
      </c>
      <c r="J83" s="124">
        <v>1438</v>
      </c>
      <c r="K83" s="124">
        <v>1424</v>
      </c>
      <c r="L83" s="124">
        <v>839</v>
      </c>
      <c r="M83" s="124">
        <v>883</v>
      </c>
      <c r="N83" s="124">
        <v>915</v>
      </c>
      <c r="O83" s="124">
        <v>1263</v>
      </c>
      <c r="P83" s="124">
        <v>2193</v>
      </c>
      <c r="Q83" s="124">
        <v>1770</v>
      </c>
      <c r="R83" s="124">
        <v>513</v>
      </c>
      <c r="S83" s="119">
        <f t="shared" si="59"/>
        <v>15979</v>
      </c>
      <c r="V83" s="123">
        <v>497</v>
      </c>
      <c r="W83" s="123">
        <v>508</v>
      </c>
      <c r="X83" s="123">
        <v>493</v>
      </c>
      <c r="Y83" s="123">
        <v>543</v>
      </c>
      <c r="Z83" s="123">
        <v>1499</v>
      </c>
      <c r="AA83" s="123">
        <v>1234</v>
      </c>
      <c r="AB83" s="123">
        <v>1550</v>
      </c>
      <c r="AC83" s="123">
        <v>1435</v>
      </c>
      <c r="AD83" s="123">
        <v>762</v>
      </c>
      <c r="AE83" s="123">
        <v>884</v>
      </c>
      <c r="AF83" s="123">
        <v>956</v>
      </c>
      <c r="AG83" s="123">
        <v>1240</v>
      </c>
      <c r="AH83" s="123">
        <v>2159</v>
      </c>
      <c r="AI83" s="123">
        <v>1756</v>
      </c>
      <c r="AJ83" s="123">
        <v>512</v>
      </c>
      <c r="AK83" s="119">
        <f t="shared" si="60"/>
        <v>16028</v>
      </c>
    </row>
    <row r="84" spans="1:38" x14ac:dyDescent="0.25">
      <c r="A84" s="59" t="s">
        <v>209</v>
      </c>
      <c r="B84" s="59"/>
      <c r="C84" s="70" t="s">
        <v>30</v>
      </c>
      <c r="D84" s="124">
        <v>7</v>
      </c>
      <c r="E84" s="124">
        <v>-27</v>
      </c>
      <c r="F84" s="124">
        <v>-26</v>
      </c>
      <c r="G84" s="124">
        <v>-49</v>
      </c>
      <c r="H84" s="124">
        <v>15</v>
      </c>
      <c r="I84" s="124">
        <v>-30</v>
      </c>
      <c r="J84" s="124">
        <v>83</v>
      </c>
      <c r="K84" s="124">
        <v>36</v>
      </c>
      <c r="L84" s="124">
        <v>6</v>
      </c>
      <c r="M84" s="124">
        <v>-37</v>
      </c>
      <c r="N84" s="124">
        <v>-53</v>
      </c>
      <c r="O84" s="124">
        <v>-34</v>
      </c>
      <c r="P84" s="124">
        <v>91</v>
      </c>
      <c r="Q84" s="124">
        <v>33</v>
      </c>
      <c r="R84" s="124">
        <v>4</v>
      </c>
      <c r="S84" s="119">
        <f t="shared" si="59"/>
        <v>19</v>
      </c>
      <c r="V84" s="123">
        <v>14</v>
      </c>
      <c r="W84" s="123">
        <v>-9</v>
      </c>
      <c r="X84" s="123">
        <v>-15</v>
      </c>
      <c r="Y84" s="123">
        <v>-56</v>
      </c>
      <c r="Z84" s="123">
        <v>0</v>
      </c>
      <c r="AA84" s="123">
        <v>-31</v>
      </c>
      <c r="AB84" s="123">
        <v>7</v>
      </c>
      <c r="AC84" s="123">
        <v>24</v>
      </c>
      <c r="AD84" s="123">
        <v>47</v>
      </c>
      <c r="AE84" s="123">
        <v>-58</v>
      </c>
      <c r="AF84" s="123">
        <v>-31</v>
      </c>
      <c r="AG84" s="123">
        <v>5</v>
      </c>
      <c r="AH84" s="123">
        <v>79</v>
      </c>
      <c r="AI84" s="123">
        <v>45</v>
      </c>
      <c r="AJ84" s="123">
        <v>-4</v>
      </c>
      <c r="AK84" s="119">
        <f t="shared" si="60"/>
        <v>17</v>
      </c>
      <c r="AL84" s="189"/>
    </row>
    <row r="85" spans="1:38" x14ac:dyDescent="0.25">
      <c r="A85" s="59" t="s">
        <v>168</v>
      </c>
      <c r="B85" s="59"/>
      <c r="C85" s="70">
        <v>7.3999999999999996E-2</v>
      </c>
      <c r="D85" s="124">
        <f>D86+D87</f>
        <v>394</v>
      </c>
      <c r="E85" s="124">
        <f t="shared" ref="E85:R85" si="69">E86+E87</f>
        <v>373</v>
      </c>
      <c r="F85" s="124">
        <f t="shared" si="69"/>
        <v>373</v>
      </c>
      <c r="G85" s="124">
        <f t="shared" si="69"/>
        <v>343</v>
      </c>
      <c r="H85" s="124">
        <f t="shared" si="69"/>
        <v>944</v>
      </c>
      <c r="I85" s="124">
        <f t="shared" si="69"/>
        <v>697</v>
      </c>
      <c r="J85" s="124">
        <f t="shared" si="69"/>
        <v>898</v>
      </c>
      <c r="K85" s="124">
        <f t="shared" si="69"/>
        <v>847</v>
      </c>
      <c r="L85" s="124">
        <f t="shared" si="69"/>
        <v>570</v>
      </c>
      <c r="M85" s="124">
        <f t="shared" si="69"/>
        <v>554</v>
      </c>
      <c r="N85" s="124">
        <f t="shared" si="69"/>
        <v>512</v>
      </c>
      <c r="O85" s="124">
        <f t="shared" si="69"/>
        <v>814</v>
      </c>
      <c r="P85" s="124">
        <f t="shared" si="69"/>
        <v>1475</v>
      </c>
      <c r="Q85" s="124">
        <f t="shared" si="69"/>
        <v>1076</v>
      </c>
      <c r="R85" s="124">
        <f t="shared" si="69"/>
        <v>308</v>
      </c>
      <c r="S85" s="119">
        <f t="shared" si="59"/>
        <v>10178</v>
      </c>
      <c r="V85" s="123">
        <f>V86+V87</f>
        <v>379</v>
      </c>
      <c r="W85" s="123">
        <f t="shared" ref="W85:AJ85" si="70">W86+W87</f>
        <v>380</v>
      </c>
      <c r="X85" s="123">
        <f t="shared" si="70"/>
        <v>381</v>
      </c>
      <c r="Y85" s="123">
        <f t="shared" si="70"/>
        <v>338</v>
      </c>
      <c r="Z85" s="123">
        <f t="shared" si="70"/>
        <v>961</v>
      </c>
      <c r="AA85" s="123">
        <f t="shared" si="70"/>
        <v>692</v>
      </c>
      <c r="AB85" s="123">
        <f t="shared" si="70"/>
        <v>884</v>
      </c>
      <c r="AC85" s="123">
        <f t="shared" si="70"/>
        <v>826</v>
      </c>
      <c r="AD85" s="123">
        <f t="shared" si="70"/>
        <v>545</v>
      </c>
      <c r="AE85" s="123">
        <f t="shared" si="70"/>
        <v>522</v>
      </c>
      <c r="AF85" s="123">
        <f t="shared" si="70"/>
        <v>554</v>
      </c>
      <c r="AG85" s="123">
        <f t="shared" si="70"/>
        <v>849</v>
      </c>
      <c r="AH85" s="123">
        <f t="shared" si="70"/>
        <v>1447</v>
      </c>
      <c r="AI85" s="123">
        <f t="shared" si="70"/>
        <v>1064</v>
      </c>
      <c r="AJ85" s="123">
        <f t="shared" si="70"/>
        <v>297</v>
      </c>
      <c r="AK85" s="119">
        <f t="shared" si="60"/>
        <v>10119</v>
      </c>
      <c r="AL85" s="189"/>
    </row>
    <row r="86" spans="1:38" x14ac:dyDescent="0.25">
      <c r="A86" s="59" t="s">
        <v>210</v>
      </c>
      <c r="B86" s="59"/>
      <c r="C86" s="70" t="s">
        <v>30</v>
      </c>
      <c r="D86" s="124">
        <v>387</v>
      </c>
      <c r="E86" s="124">
        <v>400</v>
      </c>
      <c r="F86" s="124">
        <v>399</v>
      </c>
      <c r="G86" s="124">
        <v>392</v>
      </c>
      <c r="H86" s="124">
        <v>929</v>
      </c>
      <c r="I86" s="124">
        <v>727</v>
      </c>
      <c r="J86" s="124">
        <v>815</v>
      </c>
      <c r="K86" s="124">
        <v>811</v>
      </c>
      <c r="L86" s="124">
        <v>564</v>
      </c>
      <c r="M86" s="124">
        <v>591</v>
      </c>
      <c r="N86" s="124">
        <v>565</v>
      </c>
      <c r="O86" s="124">
        <v>848</v>
      </c>
      <c r="P86" s="124">
        <v>1384</v>
      </c>
      <c r="Q86" s="124">
        <v>1043</v>
      </c>
      <c r="R86" s="124">
        <v>304</v>
      </c>
      <c r="S86" s="119">
        <f t="shared" si="59"/>
        <v>10159</v>
      </c>
      <c r="V86" s="123">
        <v>365</v>
      </c>
      <c r="W86" s="123">
        <v>389</v>
      </c>
      <c r="X86" s="123">
        <v>396</v>
      </c>
      <c r="Y86" s="123">
        <v>394</v>
      </c>
      <c r="Z86" s="123">
        <v>961</v>
      </c>
      <c r="AA86" s="123">
        <v>723</v>
      </c>
      <c r="AB86" s="123">
        <v>877</v>
      </c>
      <c r="AC86" s="123">
        <v>802</v>
      </c>
      <c r="AD86" s="123">
        <v>498</v>
      </c>
      <c r="AE86" s="123">
        <v>580</v>
      </c>
      <c r="AF86" s="123">
        <v>585</v>
      </c>
      <c r="AG86" s="123">
        <v>844</v>
      </c>
      <c r="AH86" s="123">
        <v>1368</v>
      </c>
      <c r="AI86" s="123">
        <v>1019</v>
      </c>
      <c r="AJ86" s="123">
        <v>301</v>
      </c>
      <c r="AK86" s="119">
        <f t="shared" si="60"/>
        <v>10102</v>
      </c>
    </row>
    <row r="87" spans="1:38" x14ac:dyDescent="0.25">
      <c r="A87" s="59" t="s">
        <v>211</v>
      </c>
      <c r="B87" s="59"/>
      <c r="C87" s="70" t="s">
        <v>30</v>
      </c>
      <c r="D87" s="124">
        <v>7</v>
      </c>
      <c r="E87" s="124">
        <v>-27</v>
      </c>
      <c r="F87" s="124">
        <v>-26</v>
      </c>
      <c r="G87" s="124">
        <v>-49</v>
      </c>
      <c r="H87" s="124">
        <v>15</v>
      </c>
      <c r="I87" s="124">
        <v>-30</v>
      </c>
      <c r="J87" s="124">
        <v>83</v>
      </c>
      <c r="K87" s="124">
        <v>36</v>
      </c>
      <c r="L87" s="124">
        <v>6</v>
      </c>
      <c r="M87" s="124">
        <v>-37</v>
      </c>
      <c r="N87" s="124">
        <v>-53</v>
      </c>
      <c r="O87" s="124">
        <v>-34</v>
      </c>
      <c r="P87" s="124">
        <v>91</v>
      </c>
      <c r="Q87" s="124">
        <v>33</v>
      </c>
      <c r="R87" s="124">
        <v>4</v>
      </c>
      <c r="S87" s="119">
        <f t="shared" si="59"/>
        <v>19</v>
      </c>
      <c r="V87" s="123">
        <f>V84</f>
        <v>14</v>
      </c>
      <c r="W87" s="123">
        <f t="shared" ref="W87:AJ87" si="71">W84</f>
        <v>-9</v>
      </c>
      <c r="X87" s="123">
        <f t="shared" si="71"/>
        <v>-15</v>
      </c>
      <c r="Y87" s="123">
        <f t="shared" si="71"/>
        <v>-56</v>
      </c>
      <c r="Z87" s="123">
        <f t="shared" si="71"/>
        <v>0</v>
      </c>
      <c r="AA87" s="123">
        <f t="shared" si="71"/>
        <v>-31</v>
      </c>
      <c r="AB87" s="123">
        <f t="shared" si="71"/>
        <v>7</v>
      </c>
      <c r="AC87" s="123">
        <f t="shared" si="71"/>
        <v>24</v>
      </c>
      <c r="AD87" s="123">
        <f t="shared" si="71"/>
        <v>47</v>
      </c>
      <c r="AE87" s="123">
        <f t="shared" si="71"/>
        <v>-58</v>
      </c>
      <c r="AF87" s="123">
        <f t="shared" si="71"/>
        <v>-31</v>
      </c>
      <c r="AG87" s="123">
        <f t="shared" si="71"/>
        <v>5</v>
      </c>
      <c r="AH87" s="123">
        <f t="shared" si="71"/>
        <v>79</v>
      </c>
      <c r="AI87" s="123">
        <f t="shared" si="71"/>
        <v>45</v>
      </c>
      <c r="AJ87" s="123">
        <f t="shared" si="71"/>
        <v>-4</v>
      </c>
      <c r="AK87" s="119">
        <f t="shared" si="60"/>
        <v>17</v>
      </c>
    </row>
    <row r="88" spans="1:38" x14ac:dyDescent="0.25">
      <c r="A88" s="59" t="s">
        <v>169</v>
      </c>
      <c r="B88" s="59"/>
      <c r="C88" s="70">
        <v>0.16500000000000001</v>
      </c>
      <c r="D88" s="124">
        <f>D89+D90</f>
        <v>189</v>
      </c>
      <c r="E88" s="124">
        <f t="shared" ref="E88:R88" si="72">E89+E90</f>
        <v>216</v>
      </c>
      <c r="F88" s="124">
        <f t="shared" si="72"/>
        <v>201</v>
      </c>
      <c r="G88" s="124">
        <f t="shared" si="72"/>
        <v>213</v>
      </c>
      <c r="H88" s="124">
        <f t="shared" si="72"/>
        <v>466</v>
      </c>
      <c r="I88" s="124">
        <f t="shared" si="72"/>
        <v>386</v>
      </c>
      <c r="J88" s="124">
        <f t="shared" si="72"/>
        <v>508</v>
      </c>
      <c r="K88" s="124">
        <f t="shared" si="72"/>
        <v>440</v>
      </c>
      <c r="L88" s="124">
        <f t="shared" si="72"/>
        <v>277</v>
      </c>
      <c r="M88" s="124">
        <f t="shared" si="72"/>
        <v>199</v>
      </c>
      <c r="N88" s="124">
        <f t="shared" si="72"/>
        <v>152</v>
      </c>
      <c r="O88" s="124">
        <f t="shared" si="72"/>
        <v>341</v>
      </c>
      <c r="P88" s="124">
        <f t="shared" si="72"/>
        <v>582</v>
      </c>
      <c r="Q88" s="124">
        <f t="shared" si="72"/>
        <v>676</v>
      </c>
      <c r="R88" s="124">
        <f t="shared" si="72"/>
        <v>119</v>
      </c>
      <c r="S88" s="119">
        <f t="shared" si="59"/>
        <v>4965</v>
      </c>
      <c r="V88" s="123">
        <f>V89+V90</f>
        <v>184</v>
      </c>
      <c r="W88" s="123">
        <f t="shared" ref="W88:AJ88" si="73">W89+W90</f>
        <v>190</v>
      </c>
      <c r="X88" s="123">
        <f t="shared" si="73"/>
        <v>177</v>
      </c>
      <c r="Y88" s="123">
        <f t="shared" si="73"/>
        <v>193</v>
      </c>
      <c r="Z88" s="123">
        <f t="shared" si="73"/>
        <v>448</v>
      </c>
      <c r="AA88" s="123">
        <f t="shared" si="73"/>
        <v>366</v>
      </c>
      <c r="AB88" s="123">
        <f t="shared" si="73"/>
        <v>505</v>
      </c>
      <c r="AC88" s="123">
        <f t="shared" si="73"/>
        <v>431</v>
      </c>
      <c r="AD88" s="123">
        <f t="shared" si="73"/>
        <v>265</v>
      </c>
      <c r="AE88" s="123">
        <f t="shared" si="73"/>
        <v>192</v>
      </c>
      <c r="AF88" s="123">
        <f t="shared" si="73"/>
        <v>145</v>
      </c>
      <c r="AG88" s="123">
        <f t="shared" si="73"/>
        <v>345</v>
      </c>
      <c r="AH88" s="123">
        <f t="shared" si="73"/>
        <v>595</v>
      </c>
      <c r="AI88" s="123">
        <f t="shared" si="73"/>
        <v>676</v>
      </c>
      <c r="AJ88" s="123">
        <f t="shared" si="73"/>
        <v>134</v>
      </c>
      <c r="AK88" s="119">
        <f t="shared" si="60"/>
        <v>4846</v>
      </c>
    </row>
    <row r="89" spans="1:38" x14ac:dyDescent="0.25">
      <c r="A89" s="59" t="s">
        <v>212</v>
      </c>
      <c r="B89" s="59"/>
      <c r="C89" s="70" t="s">
        <v>30</v>
      </c>
      <c r="D89" s="124">
        <v>192</v>
      </c>
      <c r="E89" s="124">
        <v>255</v>
      </c>
      <c r="F89" s="124">
        <v>218</v>
      </c>
      <c r="G89" s="124">
        <v>263</v>
      </c>
      <c r="H89" s="124">
        <v>477</v>
      </c>
      <c r="I89" s="124">
        <v>418</v>
      </c>
      <c r="J89" s="124">
        <v>401</v>
      </c>
      <c r="K89" s="124">
        <v>426</v>
      </c>
      <c r="L89" s="124">
        <v>273</v>
      </c>
      <c r="M89" s="124">
        <v>239</v>
      </c>
      <c r="N89" s="124">
        <v>203</v>
      </c>
      <c r="O89" s="124">
        <v>343</v>
      </c>
      <c r="P89" s="124">
        <v>499</v>
      </c>
      <c r="Q89" s="124">
        <v>615</v>
      </c>
      <c r="R89" s="124">
        <v>133</v>
      </c>
      <c r="S89" s="119">
        <f t="shared" si="59"/>
        <v>4955</v>
      </c>
      <c r="V89" s="123">
        <v>170</v>
      </c>
      <c r="W89" s="123">
        <v>209</v>
      </c>
      <c r="X89" s="123">
        <v>203</v>
      </c>
      <c r="Y89" s="123">
        <v>247</v>
      </c>
      <c r="Z89" s="123">
        <v>455</v>
      </c>
      <c r="AA89" s="123">
        <v>416</v>
      </c>
      <c r="AB89" s="123">
        <v>472</v>
      </c>
      <c r="AC89" s="123">
        <v>408</v>
      </c>
      <c r="AD89" s="123">
        <v>214</v>
      </c>
      <c r="AE89" s="123">
        <v>234</v>
      </c>
      <c r="AF89" s="123">
        <v>211</v>
      </c>
      <c r="AG89" s="123">
        <v>315</v>
      </c>
      <c r="AH89" s="123">
        <v>511</v>
      </c>
      <c r="AI89" s="123">
        <v>627</v>
      </c>
      <c r="AJ89" s="123">
        <v>143</v>
      </c>
      <c r="AK89" s="119">
        <f t="shared" si="60"/>
        <v>4835</v>
      </c>
    </row>
    <row r="90" spans="1:38" x14ac:dyDescent="0.25">
      <c r="A90" s="59" t="s">
        <v>213</v>
      </c>
      <c r="B90" s="59"/>
      <c r="C90" s="70" t="s">
        <v>30</v>
      </c>
      <c r="D90" s="124">
        <v>-3</v>
      </c>
      <c r="E90" s="124">
        <v>-39</v>
      </c>
      <c r="F90" s="124">
        <v>-17</v>
      </c>
      <c r="G90" s="124">
        <v>-50</v>
      </c>
      <c r="H90" s="124">
        <v>-11</v>
      </c>
      <c r="I90" s="124">
        <v>-32</v>
      </c>
      <c r="J90" s="124">
        <v>107</v>
      </c>
      <c r="K90" s="124">
        <v>14</v>
      </c>
      <c r="L90" s="124">
        <v>4</v>
      </c>
      <c r="M90" s="124">
        <v>-40</v>
      </c>
      <c r="N90" s="124">
        <v>-51</v>
      </c>
      <c r="O90" s="124">
        <v>-2</v>
      </c>
      <c r="P90" s="124">
        <v>83</v>
      </c>
      <c r="Q90" s="124">
        <v>61</v>
      </c>
      <c r="R90" s="124">
        <v>-14</v>
      </c>
      <c r="S90" s="119">
        <f t="shared" si="59"/>
        <v>10</v>
      </c>
      <c r="V90" s="123">
        <v>14</v>
      </c>
      <c r="W90" s="123">
        <v>-19</v>
      </c>
      <c r="X90" s="123">
        <v>-26</v>
      </c>
      <c r="Y90" s="123">
        <v>-54</v>
      </c>
      <c r="Z90" s="123">
        <v>-7</v>
      </c>
      <c r="AA90" s="123">
        <v>-50</v>
      </c>
      <c r="AB90" s="123">
        <v>33</v>
      </c>
      <c r="AC90" s="123">
        <v>23</v>
      </c>
      <c r="AD90" s="123">
        <v>51</v>
      </c>
      <c r="AE90" s="123">
        <v>-42</v>
      </c>
      <c r="AF90" s="123">
        <v>-66</v>
      </c>
      <c r="AG90" s="123">
        <v>30</v>
      </c>
      <c r="AH90" s="123">
        <v>84</v>
      </c>
      <c r="AI90" s="123">
        <v>49</v>
      </c>
      <c r="AJ90" s="123">
        <v>-9</v>
      </c>
      <c r="AK90" s="119">
        <f t="shared" si="60"/>
        <v>11</v>
      </c>
    </row>
    <row r="91" spans="1:38" x14ac:dyDescent="0.25">
      <c r="A91" s="59" t="s">
        <v>170</v>
      </c>
      <c r="B91" s="59"/>
      <c r="C91" s="70">
        <v>7.1999999999999995E-2</v>
      </c>
      <c r="D91" s="124">
        <v>888</v>
      </c>
      <c r="E91" s="124">
        <v>883</v>
      </c>
      <c r="F91" s="124">
        <v>781</v>
      </c>
      <c r="G91" s="124">
        <v>346</v>
      </c>
      <c r="H91" s="124">
        <v>573</v>
      </c>
      <c r="I91" s="124">
        <v>303</v>
      </c>
      <c r="J91" s="124">
        <v>436</v>
      </c>
      <c r="K91" s="124">
        <v>694</v>
      </c>
      <c r="L91" s="124">
        <v>863</v>
      </c>
      <c r="M91" s="124">
        <v>1275</v>
      </c>
      <c r="N91" s="124">
        <v>1519</v>
      </c>
      <c r="O91" s="124">
        <v>1981</v>
      </c>
      <c r="P91" s="124">
        <v>1858</v>
      </c>
      <c r="Q91" s="124">
        <v>1134</v>
      </c>
      <c r="R91" s="124">
        <v>894</v>
      </c>
      <c r="S91" s="119">
        <f t="shared" si="59"/>
        <v>14428</v>
      </c>
      <c r="V91" s="123">
        <v>885</v>
      </c>
      <c r="W91" s="123">
        <v>834</v>
      </c>
      <c r="X91" s="123">
        <v>756</v>
      </c>
      <c r="Y91" s="123">
        <v>343</v>
      </c>
      <c r="Z91" s="123">
        <v>558</v>
      </c>
      <c r="AA91" s="123">
        <v>317</v>
      </c>
      <c r="AB91" s="123">
        <v>457</v>
      </c>
      <c r="AC91" s="123">
        <v>668</v>
      </c>
      <c r="AD91" s="123">
        <v>819</v>
      </c>
      <c r="AE91" s="123">
        <v>1253</v>
      </c>
      <c r="AF91" s="123">
        <v>1538</v>
      </c>
      <c r="AG91" s="123">
        <v>1933</v>
      </c>
      <c r="AH91" s="123">
        <v>1760</v>
      </c>
      <c r="AI91" s="123">
        <v>1098</v>
      </c>
      <c r="AJ91" s="123">
        <v>914</v>
      </c>
      <c r="AK91" s="119">
        <f t="shared" si="60"/>
        <v>14133</v>
      </c>
    </row>
    <row r="92" spans="1:38" x14ac:dyDescent="0.25">
      <c r="A92" s="59" t="s">
        <v>214</v>
      </c>
      <c r="B92" s="59"/>
      <c r="C92" s="70">
        <v>0.01</v>
      </c>
      <c r="D92" s="124">
        <v>70</v>
      </c>
      <c r="E92" s="124">
        <v>44</v>
      </c>
      <c r="F92" s="124">
        <v>60</v>
      </c>
      <c r="G92" s="124">
        <v>58</v>
      </c>
      <c r="H92" s="124">
        <v>126</v>
      </c>
      <c r="I92" s="124">
        <v>92</v>
      </c>
      <c r="J92" s="124">
        <v>122</v>
      </c>
      <c r="K92" s="124">
        <v>125</v>
      </c>
      <c r="L92" s="124">
        <v>86</v>
      </c>
      <c r="M92" s="124">
        <v>84</v>
      </c>
      <c r="N92" s="124">
        <v>88</v>
      </c>
      <c r="O92" s="124">
        <v>117</v>
      </c>
      <c r="P92" s="124">
        <v>155</v>
      </c>
      <c r="Q92" s="124">
        <v>111</v>
      </c>
      <c r="R92" s="124">
        <v>62</v>
      </c>
      <c r="S92" s="119">
        <f t="shared" si="59"/>
        <v>1400</v>
      </c>
      <c r="V92" s="123">
        <v>92</v>
      </c>
      <c r="W92" s="123">
        <v>54</v>
      </c>
      <c r="X92" s="123">
        <v>65</v>
      </c>
      <c r="Y92" s="123">
        <v>65</v>
      </c>
      <c r="Z92" s="123">
        <v>149</v>
      </c>
      <c r="AA92" s="123">
        <v>110</v>
      </c>
      <c r="AB92" s="123">
        <v>149</v>
      </c>
      <c r="AC92" s="123">
        <v>133</v>
      </c>
      <c r="AD92" s="123">
        <v>88</v>
      </c>
      <c r="AE92" s="123">
        <v>106</v>
      </c>
      <c r="AF92" s="123">
        <v>105</v>
      </c>
      <c r="AG92" s="123">
        <v>132</v>
      </c>
      <c r="AH92" s="123">
        <v>175</v>
      </c>
      <c r="AI92" s="123">
        <v>152</v>
      </c>
      <c r="AJ92" s="123">
        <v>80</v>
      </c>
      <c r="AK92" s="119">
        <f t="shared" si="60"/>
        <v>1655</v>
      </c>
      <c r="AL92" s="285"/>
    </row>
    <row r="93" spans="1:38" x14ac:dyDescent="0.25">
      <c r="A93" s="59" t="s">
        <v>215</v>
      </c>
      <c r="B93" s="59"/>
      <c r="C93" s="70">
        <v>0.01</v>
      </c>
      <c r="D93" s="124">
        <v>700</v>
      </c>
      <c r="E93" s="124">
        <v>649</v>
      </c>
      <c r="F93" s="124">
        <v>719</v>
      </c>
      <c r="G93" s="124">
        <v>687</v>
      </c>
      <c r="H93" s="124">
        <v>1944</v>
      </c>
      <c r="I93" s="124">
        <v>1541</v>
      </c>
      <c r="J93" s="124">
        <v>1859</v>
      </c>
      <c r="K93" s="124">
        <v>1530</v>
      </c>
      <c r="L93" s="124">
        <v>875</v>
      </c>
      <c r="M93" s="124">
        <v>856</v>
      </c>
      <c r="N93" s="124">
        <v>1130</v>
      </c>
      <c r="O93" s="124">
        <v>1542</v>
      </c>
      <c r="P93" s="124">
        <v>2164</v>
      </c>
      <c r="Q93" s="124">
        <v>2015</v>
      </c>
      <c r="R93" s="124">
        <v>664</v>
      </c>
      <c r="S93" s="119">
        <f t="shared" si="59"/>
        <v>18875</v>
      </c>
      <c r="V93" s="123">
        <v>991</v>
      </c>
      <c r="W93" s="123">
        <v>887</v>
      </c>
      <c r="X93" s="123">
        <v>948</v>
      </c>
      <c r="Y93" s="123">
        <v>925</v>
      </c>
      <c r="Z93" s="123">
        <v>2469</v>
      </c>
      <c r="AA93" s="123">
        <v>1914</v>
      </c>
      <c r="AB93" s="123">
        <v>2369</v>
      </c>
      <c r="AC93" s="123">
        <v>1975</v>
      </c>
      <c r="AD93" s="123">
        <v>1097</v>
      </c>
      <c r="AE93" s="123">
        <v>1150</v>
      </c>
      <c r="AF93" s="123">
        <v>1484</v>
      </c>
      <c r="AG93" s="123">
        <v>2084</v>
      </c>
      <c r="AH93" s="123">
        <v>2642</v>
      </c>
      <c r="AI93" s="123">
        <v>2543</v>
      </c>
      <c r="AJ93" s="123">
        <v>972</v>
      </c>
      <c r="AK93" s="119">
        <f t="shared" si="60"/>
        <v>24450</v>
      </c>
      <c r="AL93" s="285"/>
    </row>
    <row r="94" spans="1:38" x14ac:dyDescent="0.25">
      <c r="A94" s="59" t="s">
        <v>216</v>
      </c>
      <c r="B94" s="59"/>
      <c r="C94" s="75">
        <v>0.01</v>
      </c>
      <c r="D94" s="124">
        <v>108</v>
      </c>
      <c r="E94" s="124">
        <v>107</v>
      </c>
      <c r="F94" s="124">
        <v>105</v>
      </c>
      <c r="G94" s="124">
        <v>93</v>
      </c>
      <c r="H94" s="124">
        <v>189</v>
      </c>
      <c r="I94" s="124">
        <v>150</v>
      </c>
      <c r="J94" s="124">
        <v>170</v>
      </c>
      <c r="K94" s="124">
        <v>146</v>
      </c>
      <c r="L94" s="124">
        <v>98</v>
      </c>
      <c r="M94" s="124">
        <v>116</v>
      </c>
      <c r="N94" s="124">
        <v>132</v>
      </c>
      <c r="O94" s="124">
        <v>199</v>
      </c>
      <c r="P94" s="124">
        <v>219</v>
      </c>
      <c r="Q94" s="124">
        <v>203</v>
      </c>
      <c r="R94" s="124">
        <v>102</v>
      </c>
      <c r="S94" s="119">
        <f t="shared" si="59"/>
        <v>2137</v>
      </c>
      <c r="V94" s="123">
        <v>126</v>
      </c>
      <c r="W94" s="123">
        <v>124</v>
      </c>
      <c r="X94" s="123">
        <v>126</v>
      </c>
      <c r="Y94" s="123">
        <v>103</v>
      </c>
      <c r="Z94" s="123">
        <v>210</v>
      </c>
      <c r="AA94" s="123">
        <v>163</v>
      </c>
      <c r="AB94" s="123">
        <v>199</v>
      </c>
      <c r="AC94" s="123">
        <v>170</v>
      </c>
      <c r="AD94" s="123">
        <v>105</v>
      </c>
      <c r="AE94" s="123">
        <v>131</v>
      </c>
      <c r="AF94" s="123">
        <v>160</v>
      </c>
      <c r="AG94" s="123">
        <v>237</v>
      </c>
      <c r="AH94" s="123">
        <v>217</v>
      </c>
      <c r="AI94" s="123">
        <v>222</v>
      </c>
      <c r="AJ94" s="123">
        <v>123</v>
      </c>
      <c r="AK94" s="119">
        <f t="shared" si="60"/>
        <v>2416</v>
      </c>
      <c r="AL94" s="285"/>
    </row>
    <row r="95" spans="1:38" ht="15.75" thickBot="1" x14ac:dyDescent="0.3">
      <c r="A95" s="126" t="s">
        <v>136</v>
      </c>
      <c r="B95" s="21"/>
      <c r="C95" s="76" t="s">
        <v>30</v>
      </c>
      <c r="D95" s="22">
        <f>(D67/$S$67*$C$67+D68/$S$68*$C$68+D69/$S$69*$C$69+D70/$S$70*$C$70+D73/$S$73*$C$73+D74/$S$74*$C$74+D75/$S$75*$C$75+D79/$S$79*$C$79+D82/$S$82*$C$82+D85/$S$85*$C$85+D88/$S$88*$C$88+D91/$S$91*$C$91+D92/$S$92*$C$92+D93/$S$93*$C$93+D94/$S$94*$C$94)*100</f>
        <v>6.0289062114900487</v>
      </c>
      <c r="E95" s="22">
        <f t="shared" ref="E95:R95" si="74">(E67/$S$67*$C$67+E68/$S$68*$C$68+E69/$S$69*$C$69+E70/$S$70*$C$70+E73/$S$73*$C$73+E74/$S$74*$C$74+E75/$S$75*$C$75+E79/$S$79*$C$79+E82/$S$82*$C$82+E85/$S$85*$C$85+E88/$S$88*$C$88+E91/$S$91*$C$91+E92/$S$92*$C$92+E93/$S$93*$C$93+E94/$S$94*$C$94)*100</f>
        <v>5.5918406729708829</v>
      </c>
      <c r="F95" s="22">
        <f t="shared" si="74"/>
        <v>5.1595047330585064</v>
      </c>
      <c r="G95" s="22">
        <f t="shared" si="74"/>
        <v>3.66859140696761</v>
      </c>
      <c r="H95" s="22">
        <f t="shared" si="74"/>
        <v>7.4032236498026958</v>
      </c>
      <c r="I95" s="22">
        <f t="shared" si="74"/>
        <v>5.6169327491661409</v>
      </c>
      <c r="J95" s="22">
        <f t="shared" si="74"/>
        <v>7.6200461130449089</v>
      </c>
      <c r="K95" s="22">
        <f t="shared" si="74"/>
        <v>7.3277832533898124</v>
      </c>
      <c r="L95" s="22">
        <f t="shared" si="74"/>
        <v>5.1789739061466804</v>
      </c>
      <c r="M95" s="22">
        <f t="shared" si="74"/>
        <v>5.7974582398223289</v>
      </c>
      <c r="N95" s="22">
        <f t="shared" si="74"/>
        <v>6.2572773921132061</v>
      </c>
      <c r="O95" s="22">
        <f t="shared" si="74"/>
        <v>9.3716184580921027</v>
      </c>
      <c r="P95" s="22">
        <f t="shared" si="74"/>
        <v>10.161322633185522</v>
      </c>
      <c r="Q95" s="22">
        <f t="shared" si="74"/>
        <v>8.9200350375648281</v>
      </c>
      <c r="R95" s="22">
        <f t="shared" si="74"/>
        <v>5.8964855431847232</v>
      </c>
      <c r="S95" s="22">
        <f>SUM(D95:R95)</f>
        <v>99.999999999999986</v>
      </c>
      <c r="V95" s="327">
        <f>(V67/$AK$67*$C$67+V68/$AK$68*$C$68+V69/$AK$69*$C$69+V70/$AK$70*$C$70+V73/$AK$73*$C$73+V74/$AK$74*$C$74+V75/$AK$75*$C$75+V79/$AK$79*$C$79+V82/$AK$82*$C$82+V85/$AK$85*$C$85+V88/$AK$88*$C$88+V91/$AK$91*$C$91+V92/$AK$92*$C$92+V93/$AK$93*$C$93+V94/$AK$94*$C$94)*100</f>
        <v>6.1512136163244229</v>
      </c>
      <c r="W95" s="327">
        <f t="shared" ref="W95:AJ95" si="75">(W67/$AK$67*$C$67+W68/$AK$68*$C$68+W69/$AK$69*$C$69+W70/$AK$70*$C$70+W73/$AK$73*$C$73+W74/$AK$74*$C$74+W75/$AK$75*$C$75+W79/$AK$79*$C$79+W82/$AK$82*$C$82+W85/$AK$85*$C$85+W88/$AK$88*$C$88+W91/$AK$91*$C$91+W92/$AK$92*$C$92+W93/$AK$93*$C$93+W94/$AK$94*$C$94)*100</f>
        <v>5.5662908297894473</v>
      </c>
      <c r="X95" s="327">
        <f t="shared" si="75"/>
        <v>5.0746778774094778</v>
      </c>
      <c r="Y95" s="327">
        <f t="shared" si="75"/>
        <v>3.7150974984024998</v>
      </c>
      <c r="Z95" s="327">
        <f t="shared" si="75"/>
        <v>7.4346894913620316</v>
      </c>
      <c r="AA95" s="327">
        <f t="shared" si="75"/>
        <v>5.5322469448873699</v>
      </c>
      <c r="AB95" s="327">
        <f t="shared" si="75"/>
        <v>7.4911818548372286</v>
      </c>
      <c r="AC95" s="327">
        <f t="shared" si="75"/>
        <v>7.3298682127472885</v>
      </c>
      <c r="AD95" s="327">
        <f t="shared" si="75"/>
        <v>5.1875208314930106</v>
      </c>
      <c r="AE95" s="327">
        <f t="shared" si="75"/>
        <v>5.7603602836242036</v>
      </c>
      <c r="AF95" s="327">
        <f t="shared" si="75"/>
        <v>6.1738076906203077</v>
      </c>
      <c r="AG95" s="327">
        <f t="shared" si="75"/>
        <v>9.5981244388765532</v>
      </c>
      <c r="AH95" s="327">
        <f t="shared" si="75"/>
        <v>10.151772515737415</v>
      </c>
      <c r="AI95" s="327">
        <f t="shared" si="75"/>
        <v>9.006923332325993</v>
      </c>
      <c r="AJ95" s="327">
        <f t="shared" si="75"/>
        <v>5.8262245815627471</v>
      </c>
      <c r="AK95" s="327">
        <f>SUM(V95:AJ95)</f>
        <v>100</v>
      </c>
    </row>
    <row r="96" spans="1:38" ht="15.75" thickBot="1" x14ac:dyDescent="0.3">
      <c r="A96" s="234"/>
      <c r="B96" s="234"/>
      <c r="C96" s="72"/>
      <c r="D96" s="234"/>
      <c r="E96" s="234"/>
      <c r="F96" s="234"/>
      <c r="G96" s="234"/>
      <c r="H96" s="234"/>
      <c r="I96" s="234"/>
      <c r="J96" s="234"/>
      <c r="K96" s="234"/>
      <c r="L96" s="234"/>
      <c r="M96" s="234"/>
      <c r="N96" s="234"/>
      <c r="O96" s="234"/>
      <c r="P96" s="234"/>
      <c r="Q96" s="234"/>
      <c r="R96" s="234"/>
      <c r="S96" s="234"/>
      <c r="V96" s="99"/>
      <c r="W96" s="99"/>
      <c r="X96" s="87"/>
      <c r="Y96" s="87"/>
      <c r="Z96" s="87"/>
      <c r="AA96" s="87"/>
      <c r="AB96" s="87"/>
      <c r="AC96" s="87"/>
      <c r="AD96" s="87"/>
      <c r="AE96" s="87"/>
      <c r="AF96" s="87"/>
      <c r="AG96" s="87"/>
      <c r="AH96" s="87"/>
      <c r="AI96" s="87"/>
      <c r="AJ96" s="87"/>
      <c r="AK96" s="87"/>
    </row>
    <row r="97" spans="1:38" x14ac:dyDescent="0.25">
      <c r="A97" s="245" t="s">
        <v>41</v>
      </c>
      <c r="B97" s="232"/>
      <c r="C97" s="77"/>
      <c r="D97" s="10"/>
      <c r="E97" s="10"/>
      <c r="F97" s="10"/>
      <c r="G97" s="10"/>
      <c r="H97" s="10"/>
      <c r="I97" s="10"/>
      <c r="J97" s="10"/>
      <c r="K97" s="10"/>
      <c r="L97" s="10"/>
      <c r="M97" s="10"/>
      <c r="N97" s="10"/>
      <c r="O97" s="10"/>
      <c r="P97" s="10"/>
      <c r="Q97" s="10"/>
      <c r="R97" s="10"/>
      <c r="S97" s="10"/>
      <c r="V97" s="321"/>
      <c r="W97" s="321"/>
      <c r="X97" s="322"/>
      <c r="Y97" s="322"/>
      <c r="Z97" s="322"/>
      <c r="AA97" s="322"/>
      <c r="AB97" s="322"/>
      <c r="AC97" s="322"/>
      <c r="AD97" s="322"/>
      <c r="AE97" s="322"/>
      <c r="AF97" s="322"/>
      <c r="AG97" s="322"/>
      <c r="AH97" s="322"/>
      <c r="AI97" s="322"/>
      <c r="AJ97" s="322"/>
      <c r="AK97" s="322"/>
    </row>
    <row r="98" spans="1:38" x14ac:dyDescent="0.25">
      <c r="A98" s="59" t="s">
        <v>171</v>
      </c>
      <c r="B98" s="59"/>
      <c r="C98" s="70">
        <v>0.22</v>
      </c>
      <c r="D98" s="124">
        <v>2600</v>
      </c>
      <c r="E98" s="124">
        <v>2020</v>
      </c>
      <c r="F98" s="124">
        <v>1328</v>
      </c>
      <c r="G98" s="124">
        <v>1098.5314285714287</v>
      </c>
      <c r="H98" s="124">
        <v>1285</v>
      </c>
      <c r="I98" s="124">
        <v>322</v>
      </c>
      <c r="J98" s="124">
        <v>573</v>
      </c>
      <c r="K98" s="124">
        <v>546</v>
      </c>
      <c r="L98" s="124">
        <v>1145</v>
      </c>
      <c r="M98" s="124">
        <v>1221</v>
      </c>
      <c r="N98" s="124">
        <v>1652</v>
      </c>
      <c r="O98" s="124">
        <v>1992</v>
      </c>
      <c r="P98" s="124">
        <v>959</v>
      </c>
      <c r="Q98" s="124">
        <v>727</v>
      </c>
      <c r="R98" s="124">
        <v>1693</v>
      </c>
      <c r="S98" s="124">
        <f>SUM(D98:R98)</f>
        <v>19161.531428571427</v>
      </c>
      <c r="V98" s="323">
        <v>2631</v>
      </c>
      <c r="W98" s="323">
        <v>2083</v>
      </c>
      <c r="X98" s="323">
        <v>1308</v>
      </c>
      <c r="Y98" s="323">
        <v>1033</v>
      </c>
      <c r="Z98" s="323">
        <v>1270</v>
      </c>
      <c r="AA98" s="323">
        <v>322</v>
      </c>
      <c r="AB98" s="323">
        <v>558</v>
      </c>
      <c r="AC98" s="323">
        <v>619</v>
      </c>
      <c r="AD98" s="323">
        <v>1148</v>
      </c>
      <c r="AE98" s="323">
        <v>1246</v>
      </c>
      <c r="AF98" s="323">
        <v>1706</v>
      </c>
      <c r="AG98" s="323">
        <v>2035</v>
      </c>
      <c r="AH98" s="323">
        <v>1035</v>
      </c>
      <c r="AI98" s="323">
        <v>792</v>
      </c>
      <c r="AJ98" s="323">
        <v>1687</v>
      </c>
      <c r="AK98" s="124">
        <f>SUM(V98:AJ98)</f>
        <v>19473</v>
      </c>
      <c r="AL98" s="285"/>
    </row>
    <row r="99" spans="1:38" x14ac:dyDescent="0.25">
      <c r="A99" s="59" t="s">
        <v>186</v>
      </c>
      <c r="B99" s="59"/>
      <c r="C99" s="70">
        <v>0.18</v>
      </c>
      <c r="D99" s="124">
        <v>3664</v>
      </c>
      <c r="E99" s="124">
        <v>2017</v>
      </c>
      <c r="F99" s="124">
        <v>1341</v>
      </c>
      <c r="G99" s="124">
        <v>786</v>
      </c>
      <c r="H99" s="124">
        <v>742</v>
      </c>
      <c r="I99" s="124">
        <v>288</v>
      </c>
      <c r="J99" s="124">
        <v>403</v>
      </c>
      <c r="K99" s="124">
        <v>610</v>
      </c>
      <c r="L99" s="124">
        <v>2091</v>
      </c>
      <c r="M99" s="124">
        <v>2050</v>
      </c>
      <c r="N99" s="124">
        <v>3117</v>
      </c>
      <c r="O99" s="124">
        <v>3883</v>
      </c>
      <c r="P99" s="124">
        <v>1568</v>
      </c>
      <c r="Q99" s="124">
        <v>741</v>
      </c>
      <c r="R99" s="124">
        <v>3548</v>
      </c>
      <c r="S99" s="124">
        <f t="shared" ref="S99:S106" si="76">SUM(D99:R99)</f>
        <v>26849</v>
      </c>
      <c r="V99" s="323">
        <v>3661</v>
      </c>
      <c r="W99" s="323">
        <v>2120</v>
      </c>
      <c r="X99" s="323">
        <v>1428</v>
      </c>
      <c r="Y99" s="323">
        <v>824</v>
      </c>
      <c r="Z99" s="323">
        <v>762</v>
      </c>
      <c r="AA99" s="323">
        <v>295</v>
      </c>
      <c r="AB99" s="323">
        <v>442</v>
      </c>
      <c r="AC99" s="323">
        <v>581</v>
      </c>
      <c r="AD99" s="323">
        <v>2142</v>
      </c>
      <c r="AE99" s="323">
        <v>1988</v>
      </c>
      <c r="AF99" s="323">
        <v>3299</v>
      </c>
      <c r="AG99" s="323">
        <v>3841</v>
      </c>
      <c r="AH99" s="323">
        <v>1622</v>
      </c>
      <c r="AI99" s="323">
        <v>732</v>
      </c>
      <c r="AJ99" s="323">
        <v>3693</v>
      </c>
      <c r="AK99" s="124">
        <f t="shared" ref="AK99:AK106" si="77">SUM(V99:AJ99)</f>
        <v>27430</v>
      </c>
      <c r="AL99" s="285"/>
    </row>
    <row r="100" spans="1:38" x14ac:dyDescent="0.25">
      <c r="A100" s="59" t="s">
        <v>172</v>
      </c>
      <c r="B100" s="59"/>
      <c r="C100" s="70">
        <v>0.18</v>
      </c>
      <c r="D100" s="124">
        <v>9483</v>
      </c>
      <c r="E100" s="124">
        <v>8389</v>
      </c>
      <c r="F100" s="124">
        <v>4574</v>
      </c>
      <c r="G100" s="124">
        <v>3914</v>
      </c>
      <c r="H100" s="124">
        <v>5378</v>
      </c>
      <c r="I100" s="124">
        <v>2121</v>
      </c>
      <c r="J100" s="124">
        <v>2681</v>
      </c>
      <c r="K100" s="124">
        <v>3467</v>
      </c>
      <c r="L100" s="124">
        <v>6214</v>
      </c>
      <c r="M100" s="124">
        <v>6765</v>
      </c>
      <c r="N100" s="124">
        <v>8389</v>
      </c>
      <c r="O100" s="124">
        <v>12506</v>
      </c>
      <c r="P100" s="124">
        <v>5462</v>
      </c>
      <c r="Q100" s="124">
        <v>2979</v>
      </c>
      <c r="R100" s="124">
        <v>9205</v>
      </c>
      <c r="S100" s="124">
        <f t="shared" si="76"/>
        <v>91527</v>
      </c>
      <c r="V100" s="323">
        <v>9787</v>
      </c>
      <c r="W100" s="323">
        <v>8711</v>
      </c>
      <c r="X100" s="323">
        <v>4657</v>
      </c>
      <c r="Y100" s="323">
        <v>4110</v>
      </c>
      <c r="Z100" s="323">
        <v>5576</v>
      </c>
      <c r="AA100" s="323">
        <v>2240</v>
      </c>
      <c r="AB100" s="323">
        <v>2786</v>
      </c>
      <c r="AC100" s="323">
        <v>3790</v>
      </c>
      <c r="AD100" s="323">
        <v>6432</v>
      </c>
      <c r="AE100" s="323">
        <v>6830</v>
      </c>
      <c r="AF100" s="323">
        <v>8653</v>
      </c>
      <c r="AG100" s="323">
        <v>12604</v>
      </c>
      <c r="AH100" s="323">
        <v>5564</v>
      </c>
      <c r="AI100" s="323">
        <v>3169</v>
      </c>
      <c r="AJ100" s="323">
        <v>9336</v>
      </c>
      <c r="AK100" s="124">
        <f t="shared" si="77"/>
        <v>94245</v>
      </c>
    </row>
    <row r="101" spans="1:38" x14ac:dyDescent="0.25">
      <c r="A101" s="59" t="s">
        <v>173</v>
      </c>
      <c r="B101" s="59"/>
      <c r="C101" s="70">
        <v>0.04</v>
      </c>
      <c r="D101" s="124">
        <v>1155</v>
      </c>
      <c r="E101" s="124">
        <v>848</v>
      </c>
      <c r="F101" s="124">
        <v>487</v>
      </c>
      <c r="G101" s="124">
        <v>361</v>
      </c>
      <c r="H101" s="124">
        <v>434</v>
      </c>
      <c r="I101" s="124">
        <v>163</v>
      </c>
      <c r="J101" s="124">
        <v>259</v>
      </c>
      <c r="K101" s="124">
        <v>327</v>
      </c>
      <c r="L101" s="124">
        <v>679</v>
      </c>
      <c r="M101" s="124">
        <v>602</v>
      </c>
      <c r="N101" s="124">
        <v>822</v>
      </c>
      <c r="O101" s="124">
        <v>1085</v>
      </c>
      <c r="P101" s="124">
        <v>558</v>
      </c>
      <c r="Q101" s="124">
        <v>355</v>
      </c>
      <c r="R101" s="124">
        <v>1032</v>
      </c>
      <c r="S101" s="124">
        <f t="shared" si="76"/>
        <v>9167</v>
      </c>
      <c r="V101" s="323">
        <v>1172</v>
      </c>
      <c r="W101" s="323">
        <v>866</v>
      </c>
      <c r="X101" s="323">
        <v>501</v>
      </c>
      <c r="Y101" s="323">
        <v>353</v>
      </c>
      <c r="Z101" s="323">
        <v>442</v>
      </c>
      <c r="AA101" s="323">
        <v>165</v>
      </c>
      <c r="AB101" s="323">
        <v>257</v>
      </c>
      <c r="AC101" s="323">
        <v>323</v>
      </c>
      <c r="AD101" s="323">
        <v>683</v>
      </c>
      <c r="AE101" s="323">
        <v>589</v>
      </c>
      <c r="AF101" s="323">
        <v>866</v>
      </c>
      <c r="AG101" s="323">
        <v>1101</v>
      </c>
      <c r="AH101" s="323">
        <v>569</v>
      </c>
      <c r="AI101" s="323">
        <v>363</v>
      </c>
      <c r="AJ101" s="323">
        <v>1078</v>
      </c>
      <c r="AK101" s="124">
        <f t="shared" si="77"/>
        <v>9328</v>
      </c>
      <c r="AL101" s="285"/>
    </row>
    <row r="102" spans="1:38" x14ac:dyDescent="0.25">
      <c r="A102" s="59" t="s">
        <v>174</v>
      </c>
      <c r="B102" s="59"/>
      <c r="C102" s="70">
        <v>0.02</v>
      </c>
      <c r="D102" s="124">
        <v>1913</v>
      </c>
      <c r="E102" s="124">
        <v>1446</v>
      </c>
      <c r="F102" s="124">
        <v>2311</v>
      </c>
      <c r="G102" s="124">
        <v>671</v>
      </c>
      <c r="H102" s="124">
        <v>715</v>
      </c>
      <c r="I102" s="124">
        <v>202</v>
      </c>
      <c r="J102" s="124">
        <v>431</v>
      </c>
      <c r="K102" s="124">
        <v>536</v>
      </c>
      <c r="L102" s="124">
        <v>347</v>
      </c>
      <c r="M102" s="124">
        <v>605</v>
      </c>
      <c r="N102" s="124">
        <v>588</v>
      </c>
      <c r="O102" s="124">
        <v>837</v>
      </c>
      <c r="P102" s="124">
        <v>859</v>
      </c>
      <c r="Q102" s="124">
        <v>518</v>
      </c>
      <c r="R102" s="124">
        <v>560</v>
      </c>
      <c r="S102" s="124">
        <f t="shared" si="76"/>
        <v>12539</v>
      </c>
      <c r="V102" s="323">
        <v>1903</v>
      </c>
      <c r="W102" s="323">
        <v>1464</v>
      </c>
      <c r="X102" s="323">
        <v>2304</v>
      </c>
      <c r="Y102" s="323">
        <v>726</v>
      </c>
      <c r="Z102" s="323">
        <v>728</v>
      </c>
      <c r="AA102" s="323">
        <v>250</v>
      </c>
      <c r="AB102" s="323">
        <v>436</v>
      </c>
      <c r="AC102" s="323">
        <v>539</v>
      </c>
      <c r="AD102" s="323">
        <v>350</v>
      </c>
      <c r="AE102" s="323">
        <v>617</v>
      </c>
      <c r="AF102" s="323">
        <v>588</v>
      </c>
      <c r="AG102" s="323">
        <v>850</v>
      </c>
      <c r="AH102" s="323">
        <v>859</v>
      </c>
      <c r="AI102" s="323">
        <v>536</v>
      </c>
      <c r="AJ102" s="323">
        <v>570</v>
      </c>
      <c r="AK102" s="124">
        <f t="shared" si="77"/>
        <v>12720</v>
      </c>
    </row>
    <row r="103" spans="1:38" x14ac:dyDescent="0.25">
      <c r="A103" s="59" t="s">
        <v>175</v>
      </c>
      <c r="B103" s="59"/>
      <c r="C103" s="70">
        <v>0.15</v>
      </c>
      <c r="D103" s="124">
        <v>223</v>
      </c>
      <c r="E103" s="124">
        <v>239</v>
      </c>
      <c r="F103" s="124">
        <v>153</v>
      </c>
      <c r="G103" s="124">
        <v>134</v>
      </c>
      <c r="H103" s="124">
        <v>149</v>
      </c>
      <c r="I103" s="124">
        <v>92</v>
      </c>
      <c r="J103" s="124">
        <v>116</v>
      </c>
      <c r="K103" s="124">
        <v>128</v>
      </c>
      <c r="L103" s="124">
        <v>121</v>
      </c>
      <c r="M103" s="124">
        <v>103</v>
      </c>
      <c r="N103" s="124">
        <v>118</v>
      </c>
      <c r="O103" s="124">
        <v>192</v>
      </c>
      <c r="P103" s="124">
        <v>115</v>
      </c>
      <c r="Q103" s="124">
        <v>127</v>
      </c>
      <c r="R103" s="124">
        <v>148</v>
      </c>
      <c r="S103" s="124">
        <f t="shared" si="76"/>
        <v>2158</v>
      </c>
      <c r="V103" s="323">
        <v>267</v>
      </c>
      <c r="W103" s="323">
        <v>277</v>
      </c>
      <c r="X103" s="323">
        <v>179</v>
      </c>
      <c r="Y103" s="323">
        <v>145</v>
      </c>
      <c r="Z103" s="323">
        <v>197</v>
      </c>
      <c r="AA103" s="323">
        <v>127</v>
      </c>
      <c r="AB103" s="323">
        <v>159</v>
      </c>
      <c r="AC103" s="323">
        <v>187</v>
      </c>
      <c r="AD103" s="323">
        <v>164</v>
      </c>
      <c r="AE103" s="323">
        <v>109</v>
      </c>
      <c r="AF103" s="323">
        <v>140</v>
      </c>
      <c r="AG103" s="323">
        <v>218</v>
      </c>
      <c r="AH103" s="323">
        <v>146</v>
      </c>
      <c r="AI103" s="323">
        <v>160</v>
      </c>
      <c r="AJ103" s="323">
        <v>158</v>
      </c>
      <c r="AK103" s="124">
        <f t="shared" si="77"/>
        <v>2633</v>
      </c>
    </row>
    <row r="104" spans="1:38" x14ac:dyDescent="0.25">
      <c r="A104" s="59" t="s">
        <v>176</v>
      </c>
      <c r="B104" s="59"/>
      <c r="C104" s="70">
        <v>0.06</v>
      </c>
      <c r="D104" s="124">
        <v>2782</v>
      </c>
      <c r="E104" s="124">
        <v>2780</v>
      </c>
      <c r="F104" s="124">
        <v>1657</v>
      </c>
      <c r="G104" s="124">
        <v>1536</v>
      </c>
      <c r="H104" s="124">
        <v>1915</v>
      </c>
      <c r="I104" s="124">
        <v>550</v>
      </c>
      <c r="J104" s="124">
        <v>852</v>
      </c>
      <c r="K104" s="124">
        <v>930</v>
      </c>
      <c r="L104" s="124">
        <v>1251</v>
      </c>
      <c r="M104" s="124">
        <v>1399</v>
      </c>
      <c r="N104" s="124">
        <v>1720</v>
      </c>
      <c r="O104" s="124">
        <v>2666</v>
      </c>
      <c r="P104" s="124">
        <v>1426</v>
      </c>
      <c r="Q104" s="124">
        <v>1175</v>
      </c>
      <c r="R104" s="124">
        <v>1957</v>
      </c>
      <c r="S104" s="124">
        <f t="shared" si="76"/>
        <v>24596</v>
      </c>
      <c r="V104" s="323">
        <v>2765</v>
      </c>
      <c r="W104" s="323">
        <v>2789</v>
      </c>
      <c r="X104" s="323">
        <v>1660</v>
      </c>
      <c r="Y104" s="323">
        <v>1518</v>
      </c>
      <c r="Z104" s="323">
        <v>1925</v>
      </c>
      <c r="AA104" s="323">
        <v>537</v>
      </c>
      <c r="AB104" s="323">
        <v>817</v>
      </c>
      <c r="AC104" s="323">
        <v>925</v>
      </c>
      <c r="AD104" s="323">
        <v>1257</v>
      </c>
      <c r="AE104" s="323">
        <v>1405</v>
      </c>
      <c r="AF104" s="323">
        <v>1693</v>
      </c>
      <c r="AG104" s="323">
        <v>2625</v>
      </c>
      <c r="AH104" s="323">
        <v>1417</v>
      </c>
      <c r="AI104" s="323">
        <v>1161</v>
      </c>
      <c r="AJ104" s="323">
        <v>1939</v>
      </c>
      <c r="AK104" s="124">
        <f t="shared" si="77"/>
        <v>24433</v>
      </c>
      <c r="AL104" s="285"/>
    </row>
    <row r="105" spans="1:38" x14ac:dyDescent="0.25">
      <c r="A105" s="59" t="s">
        <v>177</v>
      </c>
      <c r="B105" s="59"/>
      <c r="C105" s="70">
        <v>0.11000000000000001</v>
      </c>
      <c r="D105" s="124">
        <v>420</v>
      </c>
      <c r="E105" s="124">
        <v>524</v>
      </c>
      <c r="F105" s="124">
        <v>256</v>
      </c>
      <c r="G105" s="124">
        <v>355</v>
      </c>
      <c r="H105" s="124">
        <v>388</v>
      </c>
      <c r="I105" s="124">
        <v>103</v>
      </c>
      <c r="J105" s="124">
        <v>128</v>
      </c>
      <c r="K105" s="124">
        <v>168</v>
      </c>
      <c r="L105" s="124">
        <v>184</v>
      </c>
      <c r="M105" s="124">
        <v>161</v>
      </c>
      <c r="N105" s="124">
        <v>145</v>
      </c>
      <c r="O105" s="124">
        <v>223</v>
      </c>
      <c r="P105" s="124">
        <v>192</v>
      </c>
      <c r="Q105" s="124">
        <v>164</v>
      </c>
      <c r="R105" s="124">
        <v>156</v>
      </c>
      <c r="S105" s="124">
        <f t="shared" si="76"/>
        <v>3567</v>
      </c>
      <c r="V105" s="323">
        <v>359</v>
      </c>
      <c r="W105" s="323">
        <v>388</v>
      </c>
      <c r="X105" s="323">
        <v>210</v>
      </c>
      <c r="Y105" s="323">
        <v>290</v>
      </c>
      <c r="Z105" s="323">
        <v>366</v>
      </c>
      <c r="AA105" s="323">
        <v>98</v>
      </c>
      <c r="AB105" s="323">
        <v>114</v>
      </c>
      <c r="AC105" s="323">
        <v>124</v>
      </c>
      <c r="AD105" s="323">
        <v>180</v>
      </c>
      <c r="AE105" s="323">
        <v>134</v>
      </c>
      <c r="AF105" s="323">
        <v>110</v>
      </c>
      <c r="AG105" s="323">
        <v>173</v>
      </c>
      <c r="AH105" s="323">
        <v>146</v>
      </c>
      <c r="AI105" s="323">
        <v>150</v>
      </c>
      <c r="AJ105" s="323">
        <v>121</v>
      </c>
      <c r="AK105" s="124">
        <f t="shared" si="77"/>
        <v>2963</v>
      </c>
      <c r="AL105" s="285"/>
    </row>
    <row r="106" spans="1:38" x14ac:dyDescent="0.25">
      <c r="A106" s="59" t="s">
        <v>178</v>
      </c>
      <c r="B106" s="59"/>
      <c r="C106" s="132">
        <v>0.04</v>
      </c>
      <c r="D106" s="124">
        <v>134</v>
      </c>
      <c r="E106" s="124">
        <v>62</v>
      </c>
      <c r="F106" s="124">
        <v>47</v>
      </c>
      <c r="G106" s="124">
        <v>27</v>
      </c>
      <c r="H106" s="124">
        <v>30</v>
      </c>
      <c r="I106" s="124">
        <v>11</v>
      </c>
      <c r="J106" s="124">
        <v>17</v>
      </c>
      <c r="K106" s="124">
        <v>20.000000000000004</v>
      </c>
      <c r="L106" s="124">
        <v>61</v>
      </c>
      <c r="M106" s="124">
        <v>44</v>
      </c>
      <c r="N106" s="124">
        <v>54</v>
      </c>
      <c r="O106" s="124">
        <v>82</v>
      </c>
      <c r="P106" s="124">
        <v>51</v>
      </c>
      <c r="Q106" s="124">
        <v>28</v>
      </c>
      <c r="R106" s="124">
        <v>110.00000000000001</v>
      </c>
      <c r="S106" s="124">
        <f t="shared" si="76"/>
        <v>778</v>
      </c>
      <c r="V106" s="323">
        <v>144.99999999999997</v>
      </c>
      <c r="W106" s="323">
        <v>71</v>
      </c>
      <c r="X106" s="323">
        <v>50</v>
      </c>
      <c r="Y106" s="323">
        <v>28.999999999999996</v>
      </c>
      <c r="Z106" s="323">
        <v>28.000000000000004</v>
      </c>
      <c r="AA106" s="323">
        <v>11</v>
      </c>
      <c r="AB106" s="323">
        <v>18.000000000000004</v>
      </c>
      <c r="AC106" s="323">
        <v>20</v>
      </c>
      <c r="AD106" s="323">
        <v>69.000000000000014</v>
      </c>
      <c r="AE106" s="323">
        <v>41</v>
      </c>
      <c r="AF106" s="323">
        <v>62</v>
      </c>
      <c r="AG106" s="323">
        <v>92</v>
      </c>
      <c r="AH106" s="323">
        <v>51.999999999999993</v>
      </c>
      <c r="AI106" s="323">
        <v>33</v>
      </c>
      <c r="AJ106" s="323">
        <v>109.99999999999999</v>
      </c>
      <c r="AK106" s="124">
        <f t="shared" si="77"/>
        <v>831</v>
      </c>
      <c r="AL106" s="285"/>
    </row>
    <row r="107" spans="1:38" ht="15.75" thickBot="1" x14ac:dyDescent="0.3">
      <c r="A107" s="127" t="s">
        <v>138</v>
      </c>
      <c r="B107" s="23"/>
      <c r="C107" s="78" t="s">
        <v>30</v>
      </c>
      <c r="D107" s="11">
        <f>(D98/$S$98*$C$98+D99/$S$99*$C$99+D100/$S$100*$C$100+D101/$S$101*$C$101+D102/$S$102*$C$102+D103/$S$103*$C$103+D104/$S$104*$C$104+D105/$S$105*$C$105+D106/$S$106*$C$106)*100</f>
        <v>12.32846485842097</v>
      </c>
      <c r="E107" s="11">
        <f t="shared" ref="E107:S107" si="78">(E98/$S$98*$C$98+E99/$S$99*$C$99+E100/$S$100*$C$100+E101/$S$101*$C$101+E102/$S$102*$C$102+E103/$S$103*$C$103+E104/$S$104*$C$104+E105/$S$105*$C$105+E106/$S$106*$C$106)*100</f>
        <v>10.1960400621131</v>
      </c>
      <c r="F107" s="11">
        <f t="shared" si="78"/>
        <v>6.4031995421970036</v>
      </c>
      <c r="G107" s="11">
        <f t="shared" si="78"/>
        <v>5.3621836868766826</v>
      </c>
      <c r="H107" s="11">
        <f t="shared" si="78"/>
        <v>6.1874703835867182</v>
      </c>
      <c r="I107" s="11">
        <f t="shared" si="78"/>
        <v>2.2310841406415554</v>
      </c>
      <c r="J107" s="11">
        <f t="shared" si="78"/>
        <v>3.1333459781646007</v>
      </c>
      <c r="K107" s="11">
        <f t="shared" si="78"/>
        <v>3.6833343913646988</v>
      </c>
      <c r="L107" s="11">
        <f t="shared" si="78"/>
        <v>6.3174224694358028</v>
      </c>
      <c r="M107" s="11">
        <f t="shared" si="78"/>
        <v>6.2457639031642698</v>
      </c>
      <c r="N107" s="11">
        <f t="shared" si="78"/>
        <v>8.0532508891201697</v>
      </c>
      <c r="O107" s="11">
        <f t="shared" si="78"/>
        <v>11.050924818427788</v>
      </c>
      <c r="P107" s="11">
        <f t="shared" si="78"/>
        <v>5.6084596506691797</v>
      </c>
      <c r="Q107" s="11">
        <f t="shared" si="78"/>
        <v>3.9739568507335137</v>
      </c>
      <c r="R107" s="11">
        <f t="shared" si="78"/>
        <v>9.2250983750839453</v>
      </c>
      <c r="S107" s="11">
        <f t="shared" si="78"/>
        <v>100</v>
      </c>
      <c r="V107" s="325">
        <f>(V98/$AK$98*$C$98+V99/$AK$99*$C$99+V100/$AK$100*$C$100+V101/$AK$101*$C$101+V102/$AK$102*$C$102+V103/$AK$103*$C$103+V104/$AK$104*$C$104+V105/$AK$105*$C$105+V106/$AK$106*$C$106)*100</f>
        <v>12.276654100893712</v>
      </c>
      <c r="W107" s="325">
        <f t="shared" ref="W107:AJ107" si="79">(W98/$AK$98*$C$98+W99/$AK$99*$C$99+W100/$AK$100*$C$100+W101/$AK$101*$C$101+W102/$AK$102*$C$102+W103/$AK$103*$C$103+W104/$AK$104*$C$104+W105/$AK$105*$C$105+W106/$AK$106*$C$106)*100</f>
        <v>10.054888661733486</v>
      </c>
      <c r="X107" s="325">
        <f t="shared" si="79"/>
        <v>6.3290473923881274</v>
      </c>
      <c r="Y107" s="325">
        <f t="shared" si="79"/>
        <v>5.1733029929646142</v>
      </c>
      <c r="Z107" s="325">
        <f t="shared" si="79"/>
        <v>6.3923655491942348</v>
      </c>
      <c r="AA107" s="325">
        <f t="shared" si="79"/>
        <v>2.3674022625698106</v>
      </c>
      <c r="AB107" s="325">
        <f t="shared" si="79"/>
        <v>3.2476239882301985</v>
      </c>
      <c r="AC107" s="325">
        <f t="shared" si="79"/>
        <v>3.8767931702582756</v>
      </c>
      <c r="AD107" s="325">
        <f t="shared" si="79"/>
        <v>6.5223084000989582</v>
      </c>
      <c r="AE107" s="325">
        <f t="shared" si="79"/>
        <v>6.0271188390885655</v>
      </c>
      <c r="AF107" s="325">
        <f t="shared" si="79"/>
        <v>8.1288245525231364</v>
      </c>
      <c r="AG107" s="325">
        <f t="shared" si="79"/>
        <v>10.804281922044174</v>
      </c>
      <c r="AH107" s="325">
        <f t="shared" si="79"/>
        <v>5.647471872007678</v>
      </c>
      <c r="AI107" s="325">
        <f t="shared" si="79"/>
        <v>4.1326435398891883</v>
      </c>
      <c r="AJ107" s="325">
        <f t="shared" si="79"/>
        <v>9.0192727561158428</v>
      </c>
      <c r="AK107" s="325">
        <f>SUM(V107:AJ107)</f>
        <v>100</v>
      </c>
    </row>
    <row r="108" spans="1:38" ht="15.75" thickBot="1" x14ac:dyDescent="0.3">
      <c r="A108" s="66"/>
      <c r="B108" s="66"/>
      <c r="C108" s="79"/>
      <c r="D108" s="67"/>
      <c r="E108" s="67"/>
      <c r="F108" s="67"/>
      <c r="G108" s="67"/>
      <c r="H108" s="67"/>
      <c r="I108" s="67"/>
      <c r="J108" s="67"/>
      <c r="K108" s="67"/>
      <c r="L108" s="67"/>
      <c r="M108" s="67"/>
      <c r="N108" s="67"/>
      <c r="O108" s="67"/>
      <c r="P108" s="67"/>
      <c r="Q108" s="67"/>
      <c r="R108" s="67"/>
      <c r="S108" s="67"/>
      <c r="V108" s="324"/>
      <c r="W108" s="324"/>
      <c r="X108" s="274"/>
      <c r="Y108" s="274"/>
      <c r="Z108" s="274"/>
      <c r="AA108" s="274"/>
      <c r="AB108" s="274"/>
      <c r="AC108" s="274"/>
      <c r="AD108" s="274"/>
      <c r="AE108" s="274"/>
      <c r="AF108" s="274"/>
      <c r="AG108" s="274"/>
      <c r="AH108" s="274"/>
      <c r="AI108" s="274"/>
      <c r="AJ108" s="274"/>
      <c r="AK108" s="274"/>
    </row>
    <row r="109" spans="1:38" x14ac:dyDescent="0.25">
      <c r="A109" s="245" t="s">
        <v>249</v>
      </c>
      <c r="B109" s="232"/>
      <c r="C109" s="77"/>
      <c r="D109" s="10"/>
      <c r="E109" s="10"/>
      <c r="F109" s="10"/>
      <c r="G109" s="10"/>
      <c r="H109" s="10"/>
      <c r="I109" s="10"/>
      <c r="J109" s="10"/>
      <c r="K109" s="10"/>
      <c r="L109" s="10"/>
      <c r="M109" s="10"/>
      <c r="N109" s="10"/>
      <c r="O109" s="10"/>
      <c r="P109" s="10"/>
      <c r="Q109" s="10"/>
      <c r="R109" s="10"/>
      <c r="S109" s="10"/>
      <c r="V109" s="321"/>
      <c r="W109" s="321"/>
      <c r="X109" s="322"/>
      <c r="Y109" s="322"/>
      <c r="Z109" s="322"/>
      <c r="AA109" s="322"/>
      <c r="AB109" s="322"/>
      <c r="AC109" s="322"/>
      <c r="AD109" s="322"/>
      <c r="AE109" s="322"/>
      <c r="AF109" s="322"/>
      <c r="AG109" s="322"/>
      <c r="AH109" s="322"/>
      <c r="AI109" s="322"/>
      <c r="AJ109" s="322"/>
      <c r="AK109" s="322"/>
    </row>
    <row r="110" spans="1:38" x14ac:dyDescent="0.25">
      <c r="A110" s="59" t="s">
        <v>179</v>
      </c>
      <c r="B110" s="59"/>
      <c r="C110" s="70">
        <v>0.25</v>
      </c>
      <c r="D110" s="124">
        <f>D111*D112*D113</f>
        <v>38057.538086688961</v>
      </c>
      <c r="E110" s="124">
        <f t="shared" ref="E110:R110" si="80">E111*E112*E113</f>
        <v>46280.90097183999</v>
      </c>
      <c r="F110" s="124">
        <f t="shared" si="80"/>
        <v>29398.68383005117</v>
      </c>
      <c r="G110" s="124">
        <f t="shared" si="80"/>
        <v>29016.347212608111</v>
      </c>
      <c r="H110" s="124">
        <f t="shared" si="80"/>
        <v>23816.748463791653</v>
      </c>
      <c r="I110" s="124">
        <f t="shared" si="80"/>
        <v>2140.3051442895153</v>
      </c>
      <c r="J110" s="124">
        <f t="shared" si="80"/>
        <v>3292.8457114129224</v>
      </c>
      <c r="K110" s="124">
        <f t="shared" si="80"/>
        <v>5025.1977217768954</v>
      </c>
      <c r="L110" s="124">
        <f t="shared" si="80"/>
        <v>10548.213038472424</v>
      </c>
      <c r="M110" s="124">
        <f t="shared" si="80"/>
        <v>10273.743611477024</v>
      </c>
      <c r="N110" s="124">
        <f t="shared" si="80"/>
        <v>10623.691375919283</v>
      </c>
      <c r="O110" s="124">
        <f t="shared" si="80"/>
        <v>18076.628944685839</v>
      </c>
      <c r="P110" s="124">
        <f t="shared" si="80"/>
        <v>7552.6715501563494</v>
      </c>
      <c r="Q110" s="124">
        <f t="shared" si="80"/>
        <v>4722.1363684809075</v>
      </c>
      <c r="R110" s="124">
        <f t="shared" si="80"/>
        <v>10194.683958370117</v>
      </c>
      <c r="S110" s="124">
        <f>SUM(D110:R110)</f>
        <v>249020.33599002118</v>
      </c>
      <c r="V110" s="364">
        <f>V111*V112*V113</f>
        <v>38749.47507653886</v>
      </c>
      <c r="W110" s="364">
        <f t="shared" ref="W110:AJ110" si="81">W111*W112*W113</f>
        <v>46175.001064937242</v>
      </c>
      <c r="X110" s="364">
        <f t="shared" si="81"/>
        <v>29742.069269542804</v>
      </c>
      <c r="Y110" s="364">
        <f t="shared" si="81"/>
        <v>30509.093720870558</v>
      </c>
      <c r="Z110" s="364">
        <f t="shared" si="81"/>
        <v>23218.767440077641</v>
      </c>
      <c r="AA110" s="364">
        <f t="shared" si="81"/>
        <v>2362.5600565642158</v>
      </c>
      <c r="AB110" s="364">
        <f t="shared" si="81"/>
        <v>3117.8717997230547</v>
      </c>
      <c r="AC110" s="364">
        <f t="shared" si="81"/>
        <v>5251.802582346716</v>
      </c>
      <c r="AD110" s="364">
        <f t="shared" si="81"/>
        <v>11308.42179733762</v>
      </c>
      <c r="AE110" s="364">
        <f t="shared" si="81"/>
        <v>11576.045901733398</v>
      </c>
      <c r="AF110" s="364">
        <f t="shared" si="81"/>
        <v>11579.706803999434</v>
      </c>
      <c r="AG110" s="364">
        <f t="shared" si="81"/>
        <v>17638.763481892871</v>
      </c>
      <c r="AH110" s="364">
        <f t="shared" si="81"/>
        <v>7197.6069975400596</v>
      </c>
      <c r="AI110" s="364">
        <f t="shared" si="81"/>
        <v>4500.4934211112786</v>
      </c>
      <c r="AJ110" s="364">
        <f t="shared" si="81"/>
        <v>10666.319670863606</v>
      </c>
      <c r="AK110" s="124">
        <f>SUM(V110:AJ110)</f>
        <v>253593.99908507933</v>
      </c>
    </row>
    <row r="111" spans="1:38" x14ac:dyDescent="0.25">
      <c r="A111" s="59" t="s">
        <v>217</v>
      </c>
      <c r="B111" s="59"/>
      <c r="C111" s="70" t="s">
        <v>30</v>
      </c>
      <c r="D111" s="124">
        <v>25198</v>
      </c>
      <c r="E111" s="124">
        <v>31246</v>
      </c>
      <c r="F111" s="124">
        <v>23037</v>
      </c>
      <c r="G111" s="124">
        <v>21929</v>
      </c>
      <c r="H111" s="124">
        <v>26267</v>
      </c>
      <c r="I111" s="124">
        <v>7960</v>
      </c>
      <c r="J111" s="124">
        <v>11449</v>
      </c>
      <c r="K111" s="124">
        <v>15453</v>
      </c>
      <c r="L111" s="124">
        <v>9131</v>
      </c>
      <c r="M111" s="124">
        <v>7361</v>
      </c>
      <c r="N111" s="124">
        <v>6888</v>
      </c>
      <c r="O111" s="124">
        <v>12735</v>
      </c>
      <c r="P111" s="124">
        <v>13269</v>
      </c>
      <c r="Q111" s="124">
        <v>12913</v>
      </c>
      <c r="R111" s="124">
        <v>8776</v>
      </c>
      <c r="S111" s="124">
        <f t="shared" ref="S111:S121" si="82">SUM(D111:R111)</f>
        <v>233612</v>
      </c>
      <c r="V111" s="364">
        <v>25848</v>
      </c>
      <c r="W111" s="364">
        <v>32059</v>
      </c>
      <c r="X111" s="364">
        <v>23512</v>
      </c>
      <c r="Y111" s="364">
        <v>21820</v>
      </c>
      <c r="Z111" s="364">
        <v>26729</v>
      </c>
      <c r="AA111" s="364">
        <v>8007</v>
      </c>
      <c r="AB111" s="364">
        <v>11563</v>
      </c>
      <c r="AC111" s="364">
        <v>15684</v>
      </c>
      <c r="AD111" s="364">
        <v>9457</v>
      </c>
      <c r="AE111" s="364">
        <v>7345</v>
      </c>
      <c r="AF111" s="364">
        <v>6988</v>
      </c>
      <c r="AG111" s="364">
        <v>12738</v>
      </c>
      <c r="AH111" s="364">
        <v>13316</v>
      </c>
      <c r="AI111" s="364">
        <v>13105</v>
      </c>
      <c r="AJ111" s="364">
        <v>8863</v>
      </c>
      <c r="AK111" s="124">
        <f t="shared" ref="AK111:AK121" si="83">SUM(V111:AJ111)</f>
        <v>237034</v>
      </c>
    </row>
    <row r="112" spans="1:38" x14ac:dyDescent="0.25">
      <c r="A112" s="59" t="s">
        <v>218</v>
      </c>
      <c r="B112" s="59"/>
      <c r="C112" s="70" t="s">
        <v>30</v>
      </c>
      <c r="D112" s="125">
        <v>1.2360840971047538</v>
      </c>
      <c r="E112" s="125">
        <v>0.98445482551649732</v>
      </c>
      <c r="F112" s="125">
        <v>0.92180167380129396</v>
      </c>
      <c r="G112" s="125">
        <v>0.77760275482836472</v>
      </c>
      <c r="H112" s="125">
        <v>0.63384586739319149</v>
      </c>
      <c r="I112" s="125">
        <v>0.37355192987120078</v>
      </c>
      <c r="J112" s="125">
        <v>0.40059011457675525</v>
      </c>
      <c r="K112" s="125">
        <v>0.3864153874455778</v>
      </c>
      <c r="L112" s="125">
        <v>1.2460990845916218</v>
      </c>
      <c r="M112" s="125">
        <v>1.8324646013108505</v>
      </c>
      <c r="N112" s="125">
        <v>2.1278747250386894</v>
      </c>
      <c r="O112" s="125">
        <v>1.7641557093429563</v>
      </c>
      <c r="P112" s="125">
        <v>0.91264766221761229</v>
      </c>
      <c r="Q112" s="125">
        <v>0.59629689693448518</v>
      </c>
      <c r="R112" s="125">
        <v>1.6839447162236707</v>
      </c>
      <c r="S112" s="125">
        <v>1</v>
      </c>
      <c r="V112" s="365">
        <v>1.2198568246000052</v>
      </c>
      <c r="W112" s="365">
        <v>0.99809675849795598</v>
      </c>
      <c r="X112" s="365">
        <v>0.92287682573328478</v>
      </c>
      <c r="Y112" s="365">
        <v>0.77667940089308751</v>
      </c>
      <c r="Z112" s="365">
        <v>0.65035916350290013</v>
      </c>
      <c r="AA112" s="365">
        <v>0.391024197196706</v>
      </c>
      <c r="AB112" s="365">
        <v>0.38674736001703219</v>
      </c>
      <c r="AC112" s="365">
        <v>0.3939932621206666</v>
      </c>
      <c r="AD112" s="365">
        <v>1.2282737573597886</v>
      </c>
      <c r="AE112" s="365">
        <v>1.8555260119756423</v>
      </c>
      <c r="AF112" s="365">
        <v>2.19436614224144</v>
      </c>
      <c r="AG112" s="365">
        <v>1.7664217449155877</v>
      </c>
      <c r="AH112" s="365">
        <v>0.87912527648751149</v>
      </c>
      <c r="AI112" s="365">
        <v>0.56130582505483373</v>
      </c>
      <c r="AJ112" s="365">
        <v>1.7140736189208146</v>
      </c>
      <c r="AK112" s="125">
        <v>1</v>
      </c>
    </row>
    <row r="113" spans="1:38" x14ac:dyDescent="0.25">
      <c r="A113" s="59" t="s">
        <v>219</v>
      </c>
      <c r="B113" s="59"/>
      <c r="C113" s="70" t="s">
        <v>30</v>
      </c>
      <c r="D113" s="125">
        <v>1.2218744963286188</v>
      </c>
      <c r="E113" s="125">
        <v>1.504567181292227</v>
      </c>
      <c r="F113" s="125">
        <v>1.3844091879643849</v>
      </c>
      <c r="G113" s="125">
        <v>1.7016338700162497</v>
      </c>
      <c r="H113" s="125">
        <v>1.4305015501488609</v>
      </c>
      <c r="I113" s="125">
        <v>0.71979966990928235</v>
      </c>
      <c r="J113" s="125">
        <v>0.71796553782041095</v>
      </c>
      <c r="K113" s="125">
        <v>0.84156165201507593</v>
      </c>
      <c r="L113" s="125">
        <v>0.92706027714082018</v>
      </c>
      <c r="M113" s="125">
        <v>0.76165151761797512</v>
      </c>
      <c r="N113" s="125">
        <v>0.72483015216206392</v>
      </c>
      <c r="O113" s="125">
        <v>0.80460287415595633</v>
      </c>
      <c r="P113" s="125">
        <v>0.62367632559506525</v>
      </c>
      <c r="Q113" s="125">
        <v>0.61326591057817825</v>
      </c>
      <c r="R113" s="125">
        <v>0.68984150854801629</v>
      </c>
      <c r="S113" s="125">
        <v>1</v>
      </c>
      <c r="V113" s="365">
        <v>1.2289381278186138</v>
      </c>
      <c r="W113" s="365">
        <v>1.4430596969111722</v>
      </c>
      <c r="X113" s="365">
        <v>1.3706856532330514</v>
      </c>
      <c r="Y113" s="365">
        <v>1.8002498103079718</v>
      </c>
      <c r="Z113" s="365">
        <v>1.3356823491037768</v>
      </c>
      <c r="AA113" s="365">
        <v>0.75458713319119863</v>
      </c>
      <c r="AB113" s="365">
        <v>0.69720480331607981</v>
      </c>
      <c r="AC113" s="365">
        <v>0.84989008749193273</v>
      </c>
      <c r="AD113" s="365">
        <v>0.97353918585424215</v>
      </c>
      <c r="AE113" s="365">
        <v>0.84937875318593559</v>
      </c>
      <c r="AF113" s="365">
        <v>0.75515408008158069</v>
      </c>
      <c r="AG113" s="365">
        <v>0.78392134528856494</v>
      </c>
      <c r="AH113" s="365">
        <v>0.61484207022417414</v>
      </c>
      <c r="AI113" s="365">
        <v>0.61181984080394836</v>
      </c>
      <c r="AJ113" s="365">
        <v>0.70210873359301518</v>
      </c>
      <c r="AK113" s="125">
        <v>1</v>
      </c>
    </row>
    <row r="114" spans="1:38" x14ac:dyDescent="0.25">
      <c r="A114" s="59" t="s">
        <v>180</v>
      </c>
      <c r="B114" s="59"/>
      <c r="C114" s="70">
        <v>0.12</v>
      </c>
      <c r="D114" s="124">
        <v>1212</v>
      </c>
      <c r="E114" s="124">
        <v>1043</v>
      </c>
      <c r="F114" s="124">
        <v>685</v>
      </c>
      <c r="G114" s="124">
        <v>662</v>
      </c>
      <c r="H114" s="124">
        <v>747</v>
      </c>
      <c r="I114" s="124">
        <v>161</v>
      </c>
      <c r="J114" s="124">
        <v>295</v>
      </c>
      <c r="K114" s="124">
        <v>317</v>
      </c>
      <c r="L114" s="124">
        <v>400</v>
      </c>
      <c r="M114" s="124">
        <v>380</v>
      </c>
      <c r="N114" s="124">
        <v>492</v>
      </c>
      <c r="O114" s="124">
        <v>638</v>
      </c>
      <c r="P114" s="124">
        <v>412</v>
      </c>
      <c r="Q114" s="124">
        <v>333</v>
      </c>
      <c r="R114" s="124">
        <v>499</v>
      </c>
      <c r="S114" s="124">
        <f t="shared" si="82"/>
        <v>8276</v>
      </c>
      <c r="V114" s="323">
        <v>1252</v>
      </c>
      <c r="W114" s="323">
        <v>1053</v>
      </c>
      <c r="X114" s="323">
        <v>686</v>
      </c>
      <c r="Y114" s="323">
        <v>630</v>
      </c>
      <c r="Z114" s="323">
        <v>759</v>
      </c>
      <c r="AA114" s="323">
        <v>188</v>
      </c>
      <c r="AB114" s="323">
        <v>309</v>
      </c>
      <c r="AC114" s="323">
        <v>336</v>
      </c>
      <c r="AD114" s="323">
        <v>433</v>
      </c>
      <c r="AE114" s="323">
        <v>404</v>
      </c>
      <c r="AF114" s="323">
        <v>507</v>
      </c>
      <c r="AG114" s="323">
        <v>688</v>
      </c>
      <c r="AH114" s="323">
        <v>427</v>
      </c>
      <c r="AI114" s="323">
        <v>374</v>
      </c>
      <c r="AJ114" s="323">
        <v>513</v>
      </c>
      <c r="AK114" s="124">
        <f t="shared" si="83"/>
        <v>8559</v>
      </c>
      <c r="AL114" s="285"/>
    </row>
    <row r="115" spans="1:38" x14ac:dyDescent="0.25">
      <c r="A115" s="59" t="s">
        <v>185</v>
      </c>
      <c r="B115" s="59"/>
      <c r="C115" s="70">
        <v>0.25</v>
      </c>
      <c r="D115" s="124">
        <v>3664</v>
      </c>
      <c r="E115" s="124">
        <v>2017</v>
      </c>
      <c r="F115" s="124">
        <v>1341</v>
      </c>
      <c r="G115" s="124">
        <v>786</v>
      </c>
      <c r="H115" s="124">
        <v>742</v>
      </c>
      <c r="I115" s="124">
        <v>288</v>
      </c>
      <c r="J115" s="124">
        <v>403</v>
      </c>
      <c r="K115" s="124">
        <v>610</v>
      </c>
      <c r="L115" s="124">
        <v>2091</v>
      </c>
      <c r="M115" s="124">
        <v>2050</v>
      </c>
      <c r="N115" s="124">
        <v>3117</v>
      </c>
      <c r="O115" s="124">
        <v>3883</v>
      </c>
      <c r="P115" s="124">
        <v>1568</v>
      </c>
      <c r="Q115" s="124">
        <v>741</v>
      </c>
      <c r="R115" s="124">
        <v>3548</v>
      </c>
      <c r="S115" s="124">
        <f t="shared" si="82"/>
        <v>26849</v>
      </c>
      <c r="V115" s="323">
        <v>3661</v>
      </c>
      <c r="W115" s="323">
        <v>2120</v>
      </c>
      <c r="X115" s="323">
        <v>1428</v>
      </c>
      <c r="Y115" s="323">
        <v>824</v>
      </c>
      <c r="Z115" s="323">
        <v>762</v>
      </c>
      <c r="AA115" s="323">
        <v>295</v>
      </c>
      <c r="AB115" s="323">
        <v>442</v>
      </c>
      <c r="AC115" s="323">
        <v>581</v>
      </c>
      <c r="AD115" s="323">
        <v>2142</v>
      </c>
      <c r="AE115" s="323">
        <v>1988</v>
      </c>
      <c r="AF115" s="323">
        <v>3299</v>
      </c>
      <c r="AG115" s="323">
        <v>3841</v>
      </c>
      <c r="AH115" s="323">
        <v>1622</v>
      </c>
      <c r="AI115" s="323">
        <v>732</v>
      </c>
      <c r="AJ115" s="323">
        <v>3693</v>
      </c>
      <c r="AK115" s="124">
        <f t="shared" si="83"/>
        <v>27430</v>
      </c>
      <c r="AL115" s="285"/>
    </row>
    <row r="116" spans="1:38" x14ac:dyDescent="0.25">
      <c r="A116" s="59" t="s">
        <v>181</v>
      </c>
      <c r="B116" s="59"/>
      <c r="C116" s="70">
        <v>0.06</v>
      </c>
      <c r="D116" s="124">
        <v>9483</v>
      </c>
      <c r="E116" s="124">
        <v>8389</v>
      </c>
      <c r="F116" s="124">
        <v>4574</v>
      </c>
      <c r="G116" s="124">
        <v>3914</v>
      </c>
      <c r="H116" s="124">
        <v>5378</v>
      </c>
      <c r="I116" s="124">
        <v>2121</v>
      </c>
      <c r="J116" s="124">
        <v>2681</v>
      </c>
      <c r="K116" s="124">
        <v>3467</v>
      </c>
      <c r="L116" s="124">
        <v>6214</v>
      </c>
      <c r="M116" s="124">
        <v>6765</v>
      </c>
      <c r="N116" s="124">
        <v>8389</v>
      </c>
      <c r="O116" s="124">
        <v>12506</v>
      </c>
      <c r="P116" s="124">
        <v>5462</v>
      </c>
      <c r="Q116" s="124">
        <v>2979</v>
      </c>
      <c r="R116" s="124">
        <v>9205</v>
      </c>
      <c r="S116" s="124">
        <f t="shared" si="82"/>
        <v>91527</v>
      </c>
      <c r="V116" s="323">
        <v>9787</v>
      </c>
      <c r="W116" s="323">
        <v>8711</v>
      </c>
      <c r="X116" s="323">
        <v>4657</v>
      </c>
      <c r="Y116" s="323">
        <v>4110</v>
      </c>
      <c r="Z116" s="323">
        <v>5576</v>
      </c>
      <c r="AA116" s="323">
        <v>2240</v>
      </c>
      <c r="AB116" s="323">
        <v>2786</v>
      </c>
      <c r="AC116" s="323">
        <v>3790</v>
      </c>
      <c r="AD116" s="323">
        <v>6432</v>
      </c>
      <c r="AE116" s="323">
        <v>6830</v>
      </c>
      <c r="AF116" s="323">
        <v>8653</v>
      </c>
      <c r="AG116" s="323">
        <v>12604</v>
      </c>
      <c r="AH116" s="323">
        <v>5564</v>
      </c>
      <c r="AI116" s="323">
        <v>3169</v>
      </c>
      <c r="AJ116" s="323">
        <v>9336</v>
      </c>
      <c r="AK116" s="124">
        <f t="shared" si="83"/>
        <v>94245</v>
      </c>
    </row>
    <row r="117" spans="1:38" x14ac:dyDescent="0.25">
      <c r="A117" s="59" t="s">
        <v>182</v>
      </c>
      <c r="B117" s="59"/>
      <c r="C117" s="70">
        <v>0.08</v>
      </c>
      <c r="D117" s="124">
        <v>1155</v>
      </c>
      <c r="E117" s="124">
        <v>848</v>
      </c>
      <c r="F117" s="124">
        <v>487</v>
      </c>
      <c r="G117" s="124">
        <v>361</v>
      </c>
      <c r="H117" s="124">
        <v>434</v>
      </c>
      <c r="I117" s="124">
        <v>163</v>
      </c>
      <c r="J117" s="124">
        <v>259</v>
      </c>
      <c r="K117" s="124">
        <v>327</v>
      </c>
      <c r="L117" s="124">
        <v>679</v>
      </c>
      <c r="M117" s="124">
        <v>602</v>
      </c>
      <c r="N117" s="124">
        <v>822</v>
      </c>
      <c r="O117" s="124">
        <v>1085</v>
      </c>
      <c r="P117" s="124">
        <v>558</v>
      </c>
      <c r="Q117" s="124">
        <v>355</v>
      </c>
      <c r="R117" s="124">
        <v>1032</v>
      </c>
      <c r="S117" s="124">
        <f t="shared" si="82"/>
        <v>9167</v>
      </c>
      <c r="V117" s="323">
        <v>1172</v>
      </c>
      <c r="W117" s="323">
        <v>866</v>
      </c>
      <c r="X117" s="323">
        <v>501</v>
      </c>
      <c r="Y117" s="323">
        <v>353</v>
      </c>
      <c r="Z117" s="323">
        <v>442</v>
      </c>
      <c r="AA117" s="323">
        <v>165</v>
      </c>
      <c r="AB117" s="323">
        <v>257</v>
      </c>
      <c r="AC117" s="323">
        <v>323</v>
      </c>
      <c r="AD117" s="323">
        <v>683</v>
      </c>
      <c r="AE117" s="323">
        <v>589</v>
      </c>
      <c r="AF117" s="323">
        <v>866</v>
      </c>
      <c r="AG117" s="323">
        <v>1101</v>
      </c>
      <c r="AH117" s="323">
        <v>569</v>
      </c>
      <c r="AI117" s="323">
        <v>363</v>
      </c>
      <c r="AJ117" s="323">
        <v>1078</v>
      </c>
      <c r="AK117" s="124">
        <f t="shared" si="83"/>
        <v>9328</v>
      </c>
      <c r="AL117" s="285"/>
    </row>
    <row r="118" spans="1:38" x14ac:dyDescent="0.25">
      <c r="A118" s="59" t="s">
        <v>183</v>
      </c>
      <c r="B118" s="59"/>
      <c r="C118" s="70">
        <v>0.02</v>
      </c>
      <c r="D118" s="124">
        <v>1913</v>
      </c>
      <c r="E118" s="124">
        <v>1446</v>
      </c>
      <c r="F118" s="124">
        <v>2311</v>
      </c>
      <c r="G118" s="124">
        <v>671</v>
      </c>
      <c r="H118" s="124">
        <v>715</v>
      </c>
      <c r="I118" s="124">
        <v>202</v>
      </c>
      <c r="J118" s="124">
        <v>431</v>
      </c>
      <c r="K118" s="124">
        <v>536</v>
      </c>
      <c r="L118" s="124">
        <v>347</v>
      </c>
      <c r="M118" s="124">
        <v>605</v>
      </c>
      <c r="N118" s="124">
        <v>588</v>
      </c>
      <c r="O118" s="124">
        <v>837</v>
      </c>
      <c r="P118" s="124">
        <v>859</v>
      </c>
      <c r="Q118" s="124">
        <v>518</v>
      </c>
      <c r="R118" s="124">
        <v>560</v>
      </c>
      <c r="S118" s="124">
        <f t="shared" si="82"/>
        <v>12539</v>
      </c>
      <c r="V118" s="323">
        <f>V102</f>
        <v>1903</v>
      </c>
      <c r="W118" s="323">
        <f t="shared" ref="W118:AJ118" si="84">W102</f>
        <v>1464</v>
      </c>
      <c r="X118" s="323">
        <f t="shared" si="84"/>
        <v>2304</v>
      </c>
      <c r="Y118" s="323">
        <f t="shared" si="84"/>
        <v>726</v>
      </c>
      <c r="Z118" s="323">
        <f t="shared" si="84"/>
        <v>728</v>
      </c>
      <c r="AA118" s="323">
        <f t="shared" si="84"/>
        <v>250</v>
      </c>
      <c r="AB118" s="323">
        <f t="shared" si="84"/>
        <v>436</v>
      </c>
      <c r="AC118" s="323">
        <f t="shared" si="84"/>
        <v>539</v>
      </c>
      <c r="AD118" s="323">
        <f t="shared" si="84"/>
        <v>350</v>
      </c>
      <c r="AE118" s="323">
        <f t="shared" si="84"/>
        <v>617</v>
      </c>
      <c r="AF118" s="323">
        <f t="shared" si="84"/>
        <v>588</v>
      </c>
      <c r="AG118" s="323">
        <f t="shared" si="84"/>
        <v>850</v>
      </c>
      <c r="AH118" s="323">
        <f t="shared" si="84"/>
        <v>859</v>
      </c>
      <c r="AI118" s="323">
        <f t="shared" si="84"/>
        <v>536</v>
      </c>
      <c r="AJ118" s="323">
        <f t="shared" si="84"/>
        <v>570</v>
      </c>
      <c r="AK118" s="124">
        <f t="shared" si="83"/>
        <v>12720</v>
      </c>
    </row>
    <row r="119" spans="1:38" x14ac:dyDescent="0.25">
      <c r="A119" s="59" t="s">
        <v>176</v>
      </c>
      <c r="B119" s="59"/>
      <c r="C119" s="70">
        <v>0.05</v>
      </c>
      <c r="D119" s="124">
        <v>2782</v>
      </c>
      <c r="E119" s="124">
        <v>2780</v>
      </c>
      <c r="F119" s="124">
        <v>1657</v>
      </c>
      <c r="G119" s="124">
        <v>1536</v>
      </c>
      <c r="H119" s="124">
        <v>1915</v>
      </c>
      <c r="I119" s="124">
        <v>550</v>
      </c>
      <c r="J119" s="124">
        <v>852</v>
      </c>
      <c r="K119" s="124">
        <v>930</v>
      </c>
      <c r="L119" s="124">
        <v>1251</v>
      </c>
      <c r="M119" s="124">
        <v>1399</v>
      </c>
      <c r="N119" s="124">
        <v>1720</v>
      </c>
      <c r="O119" s="124">
        <v>2666</v>
      </c>
      <c r="P119" s="124">
        <v>1426</v>
      </c>
      <c r="Q119" s="124">
        <v>1175</v>
      </c>
      <c r="R119" s="124">
        <v>1957</v>
      </c>
      <c r="S119" s="124">
        <f t="shared" si="82"/>
        <v>24596</v>
      </c>
      <c r="V119" s="323">
        <v>2765</v>
      </c>
      <c r="W119" s="323">
        <v>2789</v>
      </c>
      <c r="X119" s="323">
        <v>1660</v>
      </c>
      <c r="Y119" s="323">
        <v>1518</v>
      </c>
      <c r="Z119" s="323">
        <v>1925</v>
      </c>
      <c r="AA119" s="323">
        <v>537</v>
      </c>
      <c r="AB119" s="323">
        <v>817</v>
      </c>
      <c r="AC119" s="323">
        <v>925</v>
      </c>
      <c r="AD119" s="323">
        <v>1257</v>
      </c>
      <c r="AE119" s="323">
        <v>1405</v>
      </c>
      <c r="AF119" s="323">
        <v>1693</v>
      </c>
      <c r="AG119" s="323">
        <v>2625</v>
      </c>
      <c r="AH119" s="323">
        <v>1417</v>
      </c>
      <c r="AI119" s="323">
        <v>1161</v>
      </c>
      <c r="AJ119" s="323">
        <v>1939</v>
      </c>
      <c r="AK119" s="323">
        <f>SUM(V119:AJ119)</f>
        <v>24433</v>
      </c>
    </row>
    <row r="120" spans="1:38" x14ac:dyDescent="0.25">
      <c r="A120" s="59" t="s">
        <v>177</v>
      </c>
      <c r="B120" s="59"/>
      <c r="C120" s="70">
        <v>0.05</v>
      </c>
      <c r="D120" s="124">
        <v>420</v>
      </c>
      <c r="E120" s="124">
        <v>524</v>
      </c>
      <c r="F120" s="124">
        <v>256</v>
      </c>
      <c r="G120" s="124">
        <v>355</v>
      </c>
      <c r="H120" s="124">
        <v>388</v>
      </c>
      <c r="I120" s="124">
        <v>103</v>
      </c>
      <c r="J120" s="124">
        <v>128</v>
      </c>
      <c r="K120" s="124">
        <v>168</v>
      </c>
      <c r="L120" s="124">
        <v>184</v>
      </c>
      <c r="M120" s="124">
        <v>161</v>
      </c>
      <c r="N120" s="124">
        <v>145</v>
      </c>
      <c r="O120" s="124">
        <v>223</v>
      </c>
      <c r="P120" s="124">
        <v>192</v>
      </c>
      <c r="Q120" s="124">
        <v>164</v>
      </c>
      <c r="R120" s="124">
        <v>156</v>
      </c>
      <c r="S120" s="124">
        <f t="shared" si="82"/>
        <v>3567</v>
      </c>
      <c r="V120" s="323">
        <v>359</v>
      </c>
      <c r="W120" s="323">
        <v>388</v>
      </c>
      <c r="X120" s="323">
        <v>210</v>
      </c>
      <c r="Y120" s="323">
        <v>290</v>
      </c>
      <c r="Z120" s="323">
        <v>366</v>
      </c>
      <c r="AA120" s="323">
        <v>98</v>
      </c>
      <c r="AB120" s="323">
        <v>114</v>
      </c>
      <c r="AC120" s="323">
        <v>124</v>
      </c>
      <c r="AD120" s="323">
        <v>180</v>
      </c>
      <c r="AE120" s="323">
        <v>134</v>
      </c>
      <c r="AF120" s="323">
        <v>110</v>
      </c>
      <c r="AG120" s="323">
        <v>173</v>
      </c>
      <c r="AH120" s="323">
        <v>146</v>
      </c>
      <c r="AI120" s="323">
        <v>150</v>
      </c>
      <c r="AJ120" s="323">
        <v>121</v>
      </c>
      <c r="AK120" s="124">
        <f t="shared" si="83"/>
        <v>2963</v>
      </c>
      <c r="AL120" s="285"/>
    </row>
    <row r="121" spans="1:38" x14ac:dyDescent="0.25">
      <c r="A121" s="59" t="s">
        <v>178</v>
      </c>
      <c r="B121" s="59"/>
      <c r="C121" s="70">
        <v>0.12</v>
      </c>
      <c r="D121" s="124">
        <v>134</v>
      </c>
      <c r="E121" s="124">
        <v>62</v>
      </c>
      <c r="F121" s="124">
        <v>47</v>
      </c>
      <c r="G121" s="124">
        <v>27</v>
      </c>
      <c r="H121" s="124">
        <v>30</v>
      </c>
      <c r="I121" s="124">
        <v>11</v>
      </c>
      <c r="J121" s="124">
        <v>17</v>
      </c>
      <c r="K121" s="124">
        <v>20.000000000000004</v>
      </c>
      <c r="L121" s="124">
        <v>61</v>
      </c>
      <c r="M121" s="124">
        <v>44</v>
      </c>
      <c r="N121" s="124">
        <v>54</v>
      </c>
      <c r="O121" s="124">
        <v>82</v>
      </c>
      <c r="P121" s="124">
        <v>51</v>
      </c>
      <c r="Q121" s="124">
        <v>28</v>
      </c>
      <c r="R121" s="124">
        <v>110.00000000000001</v>
      </c>
      <c r="S121" s="124">
        <f t="shared" si="82"/>
        <v>778</v>
      </c>
      <c r="V121" s="323">
        <v>144.99999999999997</v>
      </c>
      <c r="W121" s="323">
        <v>71</v>
      </c>
      <c r="X121" s="323">
        <v>50</v>
      </c>
      <c r="Y121" s="323">
        <v>28.999999999999996</v>
      </c>
      <c r="Z121" s="323">
        <v>28.000000000000004</v>
      </c>
      <c r="AA121" s="323">
        <v>11</v>
      </c>
      <c r="AB121" s="323">
        <v>18.000000000000004</v>
      </c>
      <c r="AC121" s="323">
        <v>20</v>
      </c>
      <c r="AD121" s="323">
        <v>69.000000000000014</v>
      </c>
      <c r="AE121" s="323">
        <v>41</v>
      </c>
      <c r="AF121" s="323">
        <v>62</v>
      </c>
      <c r="AG121" s="323">
        <v>92</v>
      </c>
      <c r="AH121" s="323">
        <v>51.999999999999993</v>
      </c>
      <c r="AI121" s="323">
        <v>33</v>
      </c>
      <c r="AJ121" s="323">
        <v>109.99999999999999</v>
      </c>
      <c r="AK121" s="124">
        <f t="shared" si="83"/>
        <v>831</v>
      </c>
      <c r="AL121" s="285"/>
    </row>
    <row r="122" spans="1:38" ht="15.75" thickBot="1" x14ac:dyDescent="0.3">
      <c r="A122" s="127" t="s">
        <v>139</v>
      </c>
      <c r="B122" s="23"/>
      <c r="C122" s="78" t="s">
        <v>30</v>
      </c>
      <c r="D122" s="11">
        <f>(D110/$S$110*$C$110+D114/$S$114*$C$114+D115/$S$115*$C$115+D116/$S$116*$C$116+D117/$S$117*$C$117+D118/$S$118*$C$118+D119/$S$119*$C$119+D120/$S$120*$C$120+D121/$S$121*$C$121)*100</f>
        <v>14.145620475927245</v>
      </c>
      <c r="E122" s="11">
        <f t="shared" ref="E122:R122" si="85">(E110/$S$110*$C$110+E114/$S$114*$C$114+E115/$S$115*$C$115+E116/$S$116*$C$116+E117/$S$117*$C$117+E118/$S$118*$C$118+E119/$S$119*$C$119+E120/$S$120*$C$120+E121/$S$121*$C$121)*100</f>
        <v>11.813281990042917</v>
      </c>
      <c r="F122" s="11">
        <f t="shared" si="85"/>
        <v>7.7074000413830532</v>
      </c>
      <c r="G122" s="11">
        <f t="shared" si="85"/>
        <v>6.5097693716804583</v>
      </c>
      <c r="H122" s="11">
        <f t="shared" si="85"/>
        <v>6.4063134733708571</v>
      </c>
      <c r="I122" s="11">
        <f t="shared" si="85"/>
        <v>1.4558464716848434</v>
      </c>
      <c r="J122" s="11">
        <f t="shared" si="85"/>
        <v>2.2189268727196501</v>
      </c>
      <c r="K122" s="11">
        <f t="shared" si="85"/>
        <v>2.8633027501317265</v>
      </c>
      <c r="L122" s="11">
        <f t="shared" si="85"/>
        <v>6.0943275628762636</v>
      </c>
      <c r="M122" s="11">
        <f t="shared" si="85"/>
        <v>5.7453066148064966</v>
      </c>
      <c r="N122" s="11">
        <f t="shared" si="85"/>
        <v>7.4291658831829688</v>
      </c>
      <c r="O122" s="11">
        <f t="shared" si="85"/>
        <v>10.374978778649757</v>
      </c>
      <c r="P122" s="11">
        <f t="shared" si="85"/>
        <v>5.1433311668268535</v>
      </c>
      <c r="Q122" s="11">
        <f t="shared" si="85"/>
        <v>3.135220556264033</v>
      </c>
      <c r="R122" s="11">
        <f t="shared" si="85"/>
        <v>8.9572079904528756</v>
      </c>
      <c r="S122" s="11">
        <v>99.999999999999986</v>
      </c>
      <c r="V122" s="325">
        <f>(V110/$AK$110*$C$110+V114/$AK$114*$C$114+V115/$AK$115*$C$115+V116/$AK$116*$C$116+V117/$AK$117*$C$117+V118/$AK$118*$C$118+V119/$AK$119*$C$119+V120/$AK$120*$C$120+V121/$AK$121*$C$121)*100</f>
        <v>14.104989802584299</v>
      </c>
      <c r="W122" s="325">
        <f t="shared" ref="W122:AJ122" si="86">(W110/$AK$110*$C$110+W114/$AK$114*$C$114+W115/$AK$115*$C$115+W116/$AK$116*$C$116+W117/$AK$117*$C$117+W118/$AK$118*$C$118+W119/$AK$119*$C$119+W120/$AK$120*$C$120+W121/$AK$121*$C$121)*100</f>
        <v>11.738823136095091</v>
      </c>
      <c r="X122" s="325">
        <f t="shared" si="86"/>
        <v>7.6998625723428038</v>
      </c>
      <c r="Y122" s="325">
        <f t="shared" si="86"/>
        <v>6.5392951091741587</v>
      </c>
      <c r="Z122" s="325">
        <f t="shared" si="86"/>
        <v>6.3120212605896784</v>
      </c>
      <c r="AA122" s="325">
        <f t="shared" si="86"/>
        <v>1.5228908259155078</v>
      </c>
      <c r="AB122" s="325">
        <f t="shared" si="86"/>
        <v>2.229265163269166</v>
      </c>
      <c r="AC122" s="325">
        <f t="shared" si="86"/>
        <v>2.808749144270358</v>
      </c>
      <c r="AD122" s="325">
        <f t="shared" si="86"/>
        <v>6.2817887497044866</v>
      </c>
      <c r="AE122" s="325">
        <f t="shared" si="86"/>
        <v>5.6621882458478545</v>
      </c>
      <c r="AF122" s="325">
        <f t="shared" si="86"/>
        <v>7.672568253234596</v>
      </c>
      <c r="AG122" s="325">
        <f t="shared" si="86"/>
        <v>10.242163946362091</v>
      </c>
      <c r="AH122" s="325">
        <f t="shared" si="86"/>
        <v>5.0510693956724735</v>
      </c>
      <c r="AI122" s="325">
        <f t="shared" si="86"/>
        <v>3.1997770821703284</v>
      </c>
      <c r="AJ122" s="325">
        <f t="shared" si="86"/>
        <v>8.9345473127671049</v>
      </c>
      <c r="AK122" s="325">
        <f>SUM(V122:AJ122)</f>
        <v>100</v>
      </c>
    </row>
    <row r="123" spans="1:38" x14ac:dyDescent="0.25">
      <c r="A123" s="234"/>
      <c r="B123" s="234"/>
      <c r="C123" s="72"/>
      <c r="D123" s="234"/>
      <c r="E123" s="234"/>
      <c r="F123" s="234"/>
      <c r="G123" s="234"/>
      <c r="H123" s="234"/>
      <c r="I123" s="234"/>
      <c r="J123" s="234"/>
      <c r="K123" s="234"/>
      <c r="L123" s="234"/>
      <c r="M123" s="234"/>
      <c r="N123" s="234"/>
      <c r="O123" s="234"/>
      <c r="P123" s="234"/>
      <c r="Q123" s="234"/>
      <c r="R123" s="234"/>
      <c r="S123" s="234"/>
      <c r="V123" s="99"/>
      <c r="W123" s="99"/>
      <c r="X123" s="87"/>
      <c r="Y123" s="87"/>
      <c r="Z123" s="87"/>
      <c r="AA123" s="87"/>
      <c r="AB123" s="87"/>
      <c r="AC123" s="87"/>
      <c r="AD123" s="87"/>
      <c r="AE123" s="87"/>
      <c r="AF123" s="87"/>
      <c r="AG123" s="87"/>
      <c r="AH123" s="87"/>
      <c r="AI123" s="87"/>
      <c r="AJ123" s="87"/>
      <c r="AK123" s="87"/>
    </row>
    <row r="124" spans="1:38" x14ac:dyDescent="0.25">
      <c r="A124" s="62" t="s">
        <v>139</v>
      </c>
      <c r="B124" s="62"/>
      <c r="C124" s="73">
        <v>0.8</v>
      </c>
      <c r="D124" s="63">
        <f>D122</f>
        <v>14.145620475927245</v>
      </c>
      <c r="E124" s="63">
        <f t="shared" ref="E124:S124" si="87">E122</f>
        <v>11.813281990042917</v>
      </c>
      <c r="F124" s="63">
        <f t="shared" si="87"/>
        <v>7.7074000413830532</v>
      </c>
      <c r="G124" s="63">
        <f t="shared" si="87"/>
        <v>6.5097693716804583</v>
      </c>
      <c r="H124" s="63">
        <f t="shared" si="87"/>
        <v>6.4063134733708571</v>
      </c>
      <c r="I124" s="63">
        <f t="shared" si="87"/>
        <v>1.4558464716848434</v>
      </c>
      <c r="J124" s="63">
        <f t="shared" si="87"/>
        <v>2.2189268727196501</v>
      </c>
      <c r="K124" s="63">
        <f t="shared" si="87"/>
        <v>2.8633027501317265</v>
      </c>
      <c r="L124" s="63">
        <f t="shared" si="87"/>
        <v>6.0943275628762636</v>
      </c>
      <c r="M124" s="63">
        <f t="shared" si="87"/>
        <v>5.7453066148064966</v>
      </c>
      <c r="N124" s="63">
        <f t="shared" si="87"/>
        <v>7.4291658831829688</v>
      </c>
      <c r="O124" s="63">
        <f t="shared" si="87"/>
        <v>10.374978778649757</v>
      </c>
      <c r="P124" s="63">
        <f t="shared" si="87"/>
        <v>5.1433311668268535</v>
      </c>
      <c r="Q124" s="63">
        <f t="shared" si="87"/>
        <v>3.135220556264033</v>
      </c>
      <c r="R124" s="63">
        <f t="shared" si="87"/>
        <v>8.9572079904528756</v>
      </c>
      <c r="S124" s="63">
        <f t="shared" si="87"/>
        <v>99.999999999999986</v>
      </c>
      <c r="V124" s="121">
        <f t="shared" ref="V124:AJ124" si="88">V122</f>
        <v>14.104989802584299</v>
      </c>
      <c r="W124" s="121">
        <f t="shared" si="88"/>
        <v>11.738823136095091</v>
      </c>
      <c r="X124" s="121">
        <f t="shared" si="88"/>
        <v>7.6998625723428038</v>
      </c>
      <c r="Y124" s="121">
        <f t="shared" si="88"/>
        <v>6.5392951091741587</v>
      </c>
      <c r="Z124" s="121">
        <f t="shared" si="88"/>
        <v>6.3120212605896784</v>
      </c>
      <c r="AA124" s="121">
        <f t="shared" si="88"/>
        <v>1.5228908259155078</v>
      </c>
      <c r="AB124" s="121">
        <f t="shared" si="88"/>
        <v>2.229265163269166</v>
      </c>
      <c r="AC124" s="121">
        <f t="shared" si="88"/>
        <v>2.808749144270358</v>
      </c>
      <c r="AD124" s="121">
        <f t="shared" si="88"/>
        <v>6.2817887497044866</v>
      </c>
      <c r="AE124" s="121">
        <f t="shared" si="88"/>
        <v>5.6621882458478545</v>
      </c>
      <c r="AF124" s="121">
        <f t="shared" si="88"/>
        <v>7.672568253234596</v>
      </c>
      <c r="AG124" s="121">
        <f t="shared" si="88"/>
        <v>10.242163946362091</v>
      </c>
      <c r="AH124" s="121">
        <f t="shared" si="88"/>
        <v>5.0510693956724735</v>
      </c>
      <c r="AI124" s="121">
        <f t="shared" si="88"/>
        <v>3.1997770821703284</v>
      </c>
      <c r="AJ124" s="121">
        <f t="shared" si="88"/>
        <v>8.9345473127671049</v>
      </c>
      <c r="AK124" s="121">
        <v>100</v>
      </c>
    </row>
    <row r="125" spans="1:38" x14ac:dyDescent="0.25">
      <c r="A125" s="62" t="s">
        <v>43</v>
      </c>
      <c r="B125" s="66"/>
      <c r="C125" s="79">
        <v>0.2</v>
      </c>
      <c r="D125" s="67">
        <v>15.33</v>
      </c>
      <c r="E125" s="67">
        <v>12.456</v>
      </c>
      <c r="F125" s="67">
        <v>8.5359999999999996</v>
      </c>
      <c r="G125" s="67">
        <v>5.4109999999999996</v>
      </c>
      <c r="H125" s="67">
        <v>6.2949999999999999</v>
      </c>
      <c r="I125" s="67">
        <v>1.7250000000000001</v>
      </c>
      <c r="J125" s="67">
        <v>3.0470000000000002</v>
      </c>
      <c r="K125" s="67">
        <v>3.4670000000000001</v>
      </c>
      <c r="L125" s="67">
        <v>6.8209999999999997</v>
      </c>
      <c r="M125" s="67">
        <v>6.3040000000000003</v>
      </c>
      <c r="N125" s="67">
        <v>6.5739999999999998</v>
      </c>
      <c r="O125" s="67">
        <v>6.0259999999999998</v>
      </c>
      <c r="P125" s="67">
        <v>5.4180000000000001</v>
      </c>
      <c r="Q125" s="67">
        <v>3.274</v>
      </c>
      <c r="R125" s="67">
        <v>9.3160000000000007</v>
      </c>
      <c r="S125" s="63">
        <v>100</v>
      </c>
      <c r="V125" s="273">
        <v>15.008598539174708</v>
      </c>
      <c r="W125" s="273">
        <v>12.553865555462377</v>
      </c>
      <c r="X125" s="273">
        <v>9.3443199665384551</v>
      </c>
      <c r="Y125" s="273">
        <v>5.7030136406475433</v>
      </c>
      <c r="Z125" s="273">
        <v>5.9636562351985445</v>
      </c>
      <c r="AA125" s="273">
        <v>2.0459264099138617</v>
      </c>
      <c r="AB125" s="273">
        <v>3.083904743688437</v>
      </c>
      <c r="AC125" s="273">
        <v>3.4937548643450529</v>
      </c>
      <c r="AD125" s="273">
        <v>7.3189144579146008</v>
      </c>
      <c r="AE125" s="273">
        <v>6.0076565817235101</v>
      </c>
      <c r="AF125" s="273">
        <v>6.1540540552792073</v>
      </c>
      <c r="AG125" s="273">
        <v>5.962354978043682</v>
      </c>
      <c r="AH125" s="273">
        <v>5.8764701368000667</v>
      </c>
      <c r="AI125" s="273">
        <v>2.9475432842249307</v>
      </c>
      <c r="AJ125" s="273">
        <v>8.5359665510450107</v>
      </c>
      <c r="AK125" s="121">
        <f>SUM(V125:AJ125)</f>
        <v>99.999999999999972</v>
      </c>
    </row>
    <row r="126" spans="1:38" ht="15.75" thickBot="1" x14ac:dyDescent="0.3">
      <c r="A126" s="127" t="s">
        <v>131</v>
      </c>
      <c r="B126" s="23"/>
      <c r="C126" s="78" t="s">
        <v>30</v>
      </c>
      <c r="D126" s="11">
        <f>SUMPRODUCT($C$124:$C$125,D124:D125)</f>
        <v>14.382496380741797</v>
      </c>
      <c r="E126" s="11">
        <f t="shared" ref="E126:S126" si="89">SUMPRODUCT($C$124:$C$125,E124:E125)</f>
        <v>11.941825592034334</v>
      </c>
      <c r="F126" s="11">
        <f t="shared" si="89"/>
        <v>7.873120033106443</v>
      </c>
      <c r="G126" s="11">
        <f t="shared" si="89"/>
        <v>6.2900154973443669</v>
      </c>
      <c r="H126" s="11">
        <f t="shared" si="89"/>
        <v>6.384050778696686</v>
      </c>
      <c r="I126" s="11">
        <f t="shared" si="89"/>
        <v>1.5096771773478748</v>
      </c>
      <c r="J126" s="11">
        <f t="shared" si="89"/>
        <v>2.3845414981757203</v>
      </c>
      <c r="K126" s="11">
        <f t="shared" si="89"/>
        <v>2.9840422001053812</v>
      </c>
      <c r="L126" s="11">
        <f t="shared" si="89"/>
        <v>6.2396620503010114</v>
      </c>
      <c r="M126" s="11">
        <f t="shared" si="89"/>
        <v>5.8570452918451981</v>
      </c>
      <c r="N126" s="11">
        <f t="shared" si="89"/>
        <v>7.258132706546375</v>
      </c>
      <c r="O126" s="11">
        <f t="shared" si="89"/>
        <v>9.5051830229198053</v>
      </c>
      <c r="P126" s="11">
        <f t="shared" si="89"/>
        <v>5.1982649334614823</v>
      </c>
      <c r="Q126" s="11">
        <f t="shared" si="89"/>
        <v>3.1629764450112265</v>
      </c>
      <c r="R126" s="11">
        <f t="shared" si="89"/>
        <v>9.0289663923623014</v>
      </c>
      <c r="S126" s="11">
        <f t="shared" si="89"/>
        <v>100</v>
      </c>
      <c r="V126" s="325">
        <f>SUMPRODUCT($C$124:$C$125,V124:V125)</f>
        <v>14.285711549902382</v>
      </c>
      <c r="W126" s="325">
        <f t="shared" ref="W126:AK126" si="90">SUMPRODUCT($C$124:$C$125,W124:W125)</f>
        <v>11.901831619968549</v>
      </c>
      <c r="X126" s="325">
        <f t="shared" si="90"/>
        <v>8.0287540511819344</v>
      </c>
      <c r="Y126" s="325">
        <f t="shared" si="90"/>
        <v>6.3720388154688363</v>
      </c>
      <c r="Z126" s="325">
        <f t="shared" si="90"/>
        <v>6.2423482555114518</v>
      </c>
      <c r="AA126" s="325">
        <f t="shared" si="90"/>
        <v>1.6274979427151788</v>
      </c>
      <c r="AB126" s="325">
        <f t="shared" si="90"/>
        <v>2.4001930793530204</v>
      </c>
      <c r="AC126" s="325">
        <f t="shared" si="90"/>
        <v>2.9457502882852973</v>
      </c>
      <c r="AD126" s="325">
        <f t="shared" si="90"/>
        <v>6.4892138913465098</v>
      </c>
      <c r="AE126" s="325">
        <f t="shared" si="90"/>
        <v>5.7312819130229862</v>
      </c>
      <c r="AF126" s="325">
        <f t="shared" si="90"/>
        <v>7.368865413643519</v>
      </c>
      <c r="AG126" s="325">
        <f t="shared" si="90"/>
        <v>9.3862021526984094</v>
      </c>
      <c r="AH126" s="325">
        <f t="shared" si="90"/>
        <v>5.216149543897993</v>
      </c>
      <c r="AI126" s="325">
        <f t="shared" si="90"/>
        <v>3.1493303225812492</v>
      </c>
      <c r="AJ126" s="325">
        <f t="shared" si="90"/>
        <v>8.8548311604226857</v>
      </c>
      <c r="AK126" s="325">
        <f t="shared" si="90"/>
        <v>100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EM69"/>
  <sheetViews>
    <sheetView topLeftCell="A27" zoomScale="85" zoomScaleNormal="85" workbookViewId="0">
      <selection activeCell="B68" sqref="B68"/>
    </sheetView>
  </sheetViews>
  <sheetFormatPr baseColWidth="10" defaultRowHeight="15" x14ac:dyDescent="0.25"/>
  <cols>
    <col min="1" max="1" width="27.7109375" style="15" customWidth="1"/>
    <col min="2" max="2" width="30.42578125" style="15" customWidth="1"/>
    <col min="3" max="3" width="22.85546875" style="15" customWidth="1"/>
    <col min="4" max="19" width="12.5703125" style="15" customWidth="1"/>
    <col min="20" max="16384" width="11.42578125" style="15"/>
  </cols>
  <sheetData>
    <row r="1" spans="1:40" x14ac:dyDescent="0.25">
      <c r="C1" s="117">
        <v>2018</v>
      </c>
      <c r="Z1" s="117">
        <v>2019</v>
      </c>
    </row>
    <row r="2" spans="1:40" x14ac:dyDescent="0.25">
      <c r="A2" s="235" t="s">
        <v>245</v>
      </c>
      <c r="B2" s="234"/>
      <c r="C2" s="234"/>
      <c r="D2" s="234"/>
      <c r="E2" s="234"/>
      <c r="F2" s="234"/>
      <c r="G2" s="234"/>
      <c r="H2" s="234"/>
      <c r="I2" s="234"/>
      <c r="J2" s="234"/>
      <c r="K2" s="234"/>
      <c r="L2" s="234"/>
      <c r="M2" s="234"/>
      <c r="N2" s="234"/>
      <c r="O2" s="234"/>
      <c r="P2" s="234"/>
      <c r="Q2" s="234"/>
      <c r="R2" s="234"/>
      <c r="S2" s="234"/>
      <c r="V2" s="235" t="s">
        <v>245</v>
      </c>
      <c r="W2" s="234"/>
      <c r="X2" s="234"/>
      <c r="Y2" s="234"/>
      <c r="Z2" s="234"/>
      <c r="AA2" s="234"/>
      <c r="AB2" s="234"/>
      <c r="AC2" s="234"/>
      <c r="AD2" s="234"/>
      <c r="AE2" s="234"/>
      <c r="AF2" s="234"/>
      <c r="AG2" s="234"/>
      <c r="AH2" s="234"/>
      <c r="AI2" s="234"/>
      <c r="AJ2" s="234"/>
      <c r="AK2" s="234"/>
      <c r="AL2" s="234"/>
      <c r="AM2" s="234"/>
      <c r="AN2" s="234"/>
    </row>
    <row r="3" spans="1:40" x14ac:dyDescent="0.25">
      <c r="B3" s="234"/>
      <c r="C3" s="234"/>
      <c r="D3" s="234"/>
      <c r="E3" s="234"/>
      <c r="F3" s="234"/>
      <c r="G3" s="234"/>
      <c r="H3" s="234"/>
      <c r="I3" s="234"/>
      <c r="J3" s="234"/>
      <c r="K3" s="234"/>
      <c r="L3" s="234"/>
      <c r="M3" s="234"/>
      <c r="N3" s="234"/>
      <c r="O3" s="234"/>
      <c r="P3" s="234"/>
      <c r="Q3" s="234"/>
      <c r="R3" s="234"/>
      <c r="S3" s="234"/>
      <c r="W3" s="234"/>
      <c r="X3" s="234"/>
      <c r="Y3" s="234"/>
      <c r="Z3" s="234"/>
      <c r="AA3" s="234"/>
      <c r="AB3" s="234"/>
      <c r="AC3" s="234"/>
      <c r="AD3" s="234"/>
      <c r="AE3" s="234"/>
      <c r="AF3" s="234"/>
      <c r="AG3" s="234"/>
      <c r="AH3" s="234"/>
      <c r="AI3" s="234"/>
      <c r="AJ3" s="234"/>
      <c r="AK3" s="234"/>
      <c r="AL3" s="234"/>
      <c r="AM3" s="234"/>
      <c r="AN3" s="234"/>
    </row>
    <row r="4" spans="1:40" ht="54.75" customHeight="1" x14ac:dyDescent="0.25">
      <c r="A4" s="115" t="s">
        <v>113</v>
      </c>
      <c r="B4" s="115" t="s">
        <v>114</v>
      </c>
      <c r="C4" s="115" t="s">
        <v>112</v>
      </c>
      <c r="D4" s="115" t="str">
        <f>'Tabell 4.1'!D4</f>
        <v xml:space="preserve">1. 
Gamle Oslo </v>
      </c>
      <c r="E4" s="115" t="str">
        <f>'Tabell 4.1'!E4</f>
        <v>2. 
Grünerløkka</v>
      </c>
      <c r="F4" s="115" t="str">
        <f>'Tabell 4.1'!F4</f>
        <v>3. 
Sagene</v>
      </c>
      <c r="G4" s="115" t="str">
        <f>'Tabell 4.1'!G4</f>
        <v>4. 
St. Hanshaugen</v>
      </c>
      <c r="H4" s="115" t="str">
        <f>'Tabell 4.1'!H4</f>
        <v>5. 
Frogner</v>
      </c>
      <c r="I4" s="115" t="str">
        <f>'Tabell 4.1'!I4</f>
        <v>6. 
Ullern</v>
      </c>
      <c r="J4" s="115" t="str">
        <f>'Tabell 4.1'!J4</f>
        <v>7. 
Vestre Aker</v>
      </c>
      <c r="K4" s="115" t="str">
        <f>'Tabell 4.1'!K4</f>
        <v>8. 
Nordre Aker</v>
      </c>
      <c r="L4" s="115" t="str">
        <f>'Tabell 4.1'!L4</f>
        <v>9. 
Bjerke</v>
      </c>
      <c r="M4" s="115" t="str">
        <f>'Tabell 4.1'!M4</f>
        <v>10. 
Grorud</v>
      </c>
      <c r="N4" s="115" t="str">
        <f>'Tabell 4.1'!N4</f>
        <v>11. 
Stovner</v>
      </c>
      <c r="O4" s="115" t="str">
        <f>'Tabell 4.1'!O4</f>
        <v>12. 
Alna</v>
      </c>
      <c r="P4" s="115" t="str">
        <f>'Tabell 4.1'!P4</f>
        <v>13. 
Østensjø</v>
      </c>
      <c r="Q4" s="115" t="str">
        <f>'Tabell 4.1'!Q4</f>
        <v>14.
Nordstrand</v>
      </c>
      <c r="R4" s="115" t="str">
        <f>'Tabell 4.1'!R4</f>
        <v>15. 
Søndre Nordstrand</v>
      </c>
      <c r="S4" s="115" t="str">
        <f>'Tabell 4.1'!S4</f>
        <v>Sum</v>
      </c>
      <c r="V4" s="115" t="s">
        <v>113</v>
      </c>
      <c r="W4" s="115" t="s">
        <v>114</v>
      </c>
      <c r="X4" s="115" t="s">
        <v>112</v>
      </c>
      <c r="Y4" s="115" t="str">
        <f>D4</f>
        <v xml:space="preserve">1. 
Gamle Oslo </v>
      </c>
      <c r="Z4" s="115" t="str">
        <f t="shared" ref="Z4:AN4" si="0">E4</f>
        <v>2. 
Grünerløkka</v>
      </c>
      <c r="AA4" s="115" t="str">
        <f t="shared" si="0"/>
        <v>3. 
Sagene</v>
      </c>
      <c r="AB4" s="115" t="str">
        <f t="shared" si="0"/>
        <v>4. 
St. Hanshaugen</v>
      </c>
      <c r="AC4" s="115" t="str">
        <f t="shared" si="0"/>
        <v>5. 
Frogner</v>
      </c>
      <c r="AD4" s="115" t="str">
        <f t="shared" si="0"/>
        <v>6. 
Ullern</v>
      </c>
      <c r="AE4" s="115" t="str">
        <f t="shared" si="0"/>
        <v>7. 
Vestre Aker</v>
      </c>
      <c r="AF4" s="115" t="str">
        <f t="shared" si="0"/>
        <v>8. 
Nordre Aker</v>
      </c>
      <c r="AG4" s="115" t="str">
        <f t="shared" si="0"/>
        <v>9. 
Bjerke</v>
      </c>
      <c r="AH4" s="115" t="str">
        <f t="shared" si="0"/>
        <v>10. 
Grorud</v>
      </c>
      <c r="AI4" s="115" t="str">
        <f t="shared" si="0"/>
        <v>11. 
Stovner</v>
      </c>
      <c r="AJ4" s="115" t="str">
        <f t="shared" si="0"/>
        <v>12. 
Alna</v>
      </c>
      <c r="AK4" s="115" t="str">
        <f t="shared" si="0"/>
        <v>13. 
Østensjø</v>
      </c>
      <c r="AL4" s="115" t="str">
        <f t="shared" si="0"/>
        <v>14.
Nordstrand</v>
      </c>
      <c r="AM4" s="115" t="str">
        <f t="shared" si="0"/>
        <v>15. 
Søndre Nordstrand</v>
      </c>
      <c r="AN4" s="115" t="str">
        <f t="shared" si="0"/>
        <v>Sum</v>
      </c>
    </row>
    <row r="5" spans="1:40" x14ac:dyDescent="0.25">
      <c r="A5" s="35"/>
      <c r="B5" s="35"/>
      <c r="C5" s="36"/>
      <c r="D5" s="33"/>
      <c r="E5" s="34"/>
      <c r="F5" s="34"/>
      <c r="G5" s="34"/>
      <c r="H5" s="33"/>
      <c r="I5" s="33"/>
      <c r="J5" s="33"/>
      <c r="K5" s="33"/>
      <c r="L5" s="33"/>
      <c r="M5" s="33"/>
      <c r="N5" s="33"/>
      <c r="O5" s="33"/>
      <c r="P5" s="33"/>
      <c r="Q5" s="33"/>
      <c r="R5" s="33"/>
      <c r="S5" s="33"/>
      <c r="V5" s="35"/>
      <c r="W5" s="35"/>
      <c r="X5" s="36"/>
      <c r="Y5" s="33"/>
      <c r="Z5" s="34"/>
      <c r="AA5" s="34"/>
      <c r="AB5" s="34"/>
      <c r="AC5" s="33"/>
      <c r="AD5" s="33"/>
      <c r="AE5" s="33"/>
      <c r="AF5" s="33"/>
      <c r="AG5" s="33"/>
      <c r="AH5" s="33"/>
      <c r="AI5" s="33"/>
      <c r="AJ5" s="33"/>
      <c r="AK5" s="33"/>
      <c r="AL5" s="33"/>
      <c r="AM5" s="33"/>
      <c r="AN5" s="33"/>
    </row>
    <row r="6" spans="1:40" x14ac:dyDescent="0.25">
      <c r="A6" s="236" t="s">
        <v>118</v>
      </c>
      <c r="B6" s="236" t="s">
        <v>119</v>
      </c>
      <c r="C6" s="45" t="s">
        <v>30</v>
      </c>
      <c r="D6" s="89">
        <f>SUM(D7:D12)</f>
        <v>798</v>
      </c>
      <c r="E6" s="89">
        <f t="shared" ref="E6:R6" si="1">SUM(E7:E12)</f>
        <v>859</v>
      </c>
      <c r="F6" s="89">
        <f t="shared" si="1"/>
        <v>746</v>
      </c>
      <c r="G6" s="89">
        <f t="shared" si="1"/>
        <v>391</v>
      </c>
      <c r="H6" s="89">
        <f t="shared" si="1"/>
        <v>489</v>
      </c>
      <c r="I6" s="89">
        <f t="shared" si="1"/>
        <v>389</v>
      </c>
      <c r="J6" s="89">
        <f t="shared" si="1"/>
        <v>483</v>
      </c>
      <c r="K6" s="89">
        <f t="shared" si="1"/>
        <v>579</v>
      </c>
      <c r="L6" s="89">
        <f t="shared" si="1"/>
        <v>320</v>
      </c>
      <c r="M6" s="89">
        <f t="shared" si="1"/>
        <v>368</v>
      </c>
      <c r="N6" s="89">
        <f t="shared" si="1"/>
        <v>270</v>
      </c>
      <c r="O6" s="89">
        <f t="shared" si="1"/>
        <v>449</v>
      </c>
      <c r="P6" s="89">
        <f t="shared" si="1"/>
        <v>769</v>
      </c>
      <c r="Q6" s="89">
        <f t="shared" si="1"/>
        <v>603</v>
      </c>
      <c r="R6" s="89">
        <f t="shared" si="1"/>
        <v>359</v>
      </c>
      <c r="S6" s="89">
        <f>SUM(D6:R6)</f>
        <v>7872</v>
      </c>
      <c r="V6" s="236" t="s">
        <v>118</v>
      </c>
      <c r="W6" s="236" t="s">
        <v>119</v>
      </c>
      <c r="X6" s="45" t="s">
        <v>30</v>
      </c>
      <c r="Y6" s="89">
        <f>SUM(Y7:Y12)</f>
        <v>771</v>
      </c>
      <c r="Z6" s="89">
        <f t="shared" ref="Z6:AM6" si="2">SUM(Z7:Z12)</f>
        <v>884</v>
      </c>
      <c r="AA6" s="89">
        <f t="shared" si="2"/>
        <v>748</v>
      </c>
      <c r="AB6" s="89">
        <f t="shared" si="2"/>
        <v>357</v>
      </c>
      <c r="AC6" s="89">
        <f t="shared" si="2"/>
        <v>472</v>
      </c>
      <c r="AD6" s="89">
        <f t="shared" si="2"/>
        <v>400</v>
      </c>
      <c r="AE6" s="89">
        <f t="shared" si="2"/>
        <v>479</v>
      </c>
      <c r="AF6" s="89">
        <f t="shared" si="2"/>
        <v>598</v>
      </c>
      <c r="AG6" s="89">
        <f t="shared" si="2"/>
        <v>291</v>
      </c>
      <c r="AH6" s="89">
        <f t="shared" si="2"/>
        <v>367</v>
      </c>
      <c r="AI6" s="89">
        <f t="shared" si="2"/>
        <v>269</v>
      </c>
      <c r="AJ6" s="89">
        <f t="shared" si="2"/>
        <v>459</v>
      </c>
      <c r="AK6" s="89">
        <f t="shared" si="2"/>
        <v>771</v>
      </c>
      <c r="AL6" s="89">
        <f t="shared" si="2"/>
        <v>608</v>
      </c>
      <c r="AM6" s="89">
        <f t="shared" si="2"/>
        <v>369</v>
      </c>
      <c r="AN6" s="89">
        <f>SUM(Y6:AM6)</f>
        <v>7843</v>
      </c>
    </row>
    <row r="7" spans="1:40" x14ac:dyDescent="0.25">
      <c r="A7" s="234"/>
      <c r="B7" s="234" t="s">
        <v>105</v>
      </c>
      <c r="C7" s="38">
        <v>0.13333333333333333</v>
      </c>
      <c r="D7" s="87">
        <v>0</v>
      </c>
      <c r="E7" s="87">
        <v>0</v>
      </c>
      <c r="F7" s="87">
        <v>0</v>
      </c>
      <c r="G7" s="87">
        <v>0</v>
      </c>
      <c r="H7" s="87">
        <v>0</v>
      </c>
      <c r="I7" s="87">
        <v>0</v>
      </c>
      <c r="J7" s="87">
        <v>0</v>
      </c>
      <c r="K7" s="87">
        <v>0</v>
      </c>
      <c r="L7" s="87">
        <v>0</v>
      </c>
      <c r="M7" s="87">
        <v>0</v>
      </c>
      <c r="N7" s="87">
        <v>0</v>
      </c>
      <c r="O7" s="87">
        <v>0</v>
      </c>
      <c r="P7" s="87">
        <v>0</v>
      </c>
      <c r="Q7" s="87">
        <v>0</v>
      </c>
      <c r="R7" s="87">
        <v>0</v>
      </c>
      <c r="S7" s="87">
        <v>0</v>
      </c>
      <c r="V7" s="234"/>
      <c r="W7" s="234" t="s">
        <v>105</v>
      </c>
      <c r="X7" s="38">
        <v>0.13333333333333333</v>
      </c>
      <c r="Y7" s="338">
        <v>0</v>
      </c>
      <c r="Z7" s="338">
        <v>0</v>
      </c>
      <c r="AA7" s="338">
        <v>0</v>
      </c>
      <c r="AB7" s="338">
        <v>0</v>
      </c>
      <c r="AC7" s="338">
        <v>0</v>
      </c>
      <c r="AD7" s="338">
        <v>0</v>
      </c>
      <c r="AE7" s="338">
        <v>0</v>
      </c>
      <c r="AF7" s="338">
        <v>0</v>
      </c>
      <c r="AG7" s="338">
        <v>0</v>
      </c>
      <c r="AH7" s="338">
        <v>0</v>
      </c>
      <c r="AI7" s="338">
        <v>0</v>
      </c>
      <c r="AJ7" s="338">
        <v>0</v>
      </c>
      <c r="AK7" s="338">
        <v>0</v>
      </c>
      <c r="AL7" s="338">
        <v>0</v>
      </c>
      <c r="AM7" s="338">
        <v>0</v>
      </c>
      <c r="AN7" s="87">
        <f>SUM(Y7:AM7)</f>
        <v>0</v>
      </c>
    </row>
    <row r="8" spans="1:40" x14ac:dyDescent="0.25">
      <c r="A8" s="234"/>
      <c r="B8" s="234" t="s">
        <v>106</v>
      </c>
      <c r="C8" s="38">
        <v>0.28888888888888897</v>
      </c>
      <c r="D8" s="87">
        <v>0</v>
      </c>
      <c r="E8" s="87">
        <v>0</v>
      </c>
      <c r="F8" s="87">
        <v>0</v>
      </c>
      <c r="G8" s="87">
        <v>0</v>
      </c>
      <c r="H8" s="87">
        <v>0</v>
      </c>
      <c r="I8" s="87">
        <v>0</v>
      </c>
      <c r="J8" s="87">
        <v>0</v>
      </c>
      <c r="K8" s="87">
        <v>0</v>
      </c>
      <c r="L8" s="87">
        <v>0</v>
      </c>
      <c r="M8" s="87">
        <v>0</v>
      </c>
      <c r="N8" s="87">
        <v>0</v>
      </c>
      <c r="O8" s="87">
        <v>0</v>
      </c>
      <c r="P8" s="87">
        <v>0</v>
      </c>
      <c r="Q8" s="87">
        <v>0</v>
      </c>
      <c r="R8" s="87">
        <v>0</v>
      </c>
      <c r="S8" s="87">
        <v>0</v>
      </c>
      <c r="V8" s="234"/>
      <c r="W8" s="234" t="s">
        <v>106</v>
      </c>
      <c r="X8" s="38">
        <v>0.28888888888888897</v>
      </c>
      <c r="Y8" s="338">
        <v>0</v>
      </c>
      <c r="Z8" s="338">
        <v>0</v>
      </c>
      <c r="AA8" s="338">
        <v>0</v>
      </c>
      <c r="AB8" s="338">
        <v>0</v>
      </c>
      <c r="AC8" s="338">
        <v>0</v>
      </c>
      <c r="AD8" s="338">
        <v>0</v>
      </c>
      <c r="AE8" s="338">
        <v>0</v>
      </c>
      <c r="AF8" s="338">
        <v>0</v>
      </c>
      <c r="AG8" s="338">
        <v>0</v>
      </c>
      <c r="AH8" s="338">
        <v>0</v>
      </c>
      <c r="AI8" s="338">
        <v>0</v>
      </c>
      <c r="AJ8" s="338">
        <v>0</v>
      </c>
      <c r="AK8" s="338">
        <v>0</v>
      </c>
      <c r="AL8" s="338">
        <v>0</v>
      </c>
      <c r="AM8" s="338">
        <v>0</v>
      </c>
      <c r="AN8" s="87">
        <f t="shared" ref="AN8:AN12" si="3">SUM(Y8:AM8)</f>
        <v>0</v>
      </c>
    </row>
    <row r="9" spans="1:40" x14ac:dyDescent="0.25">
      <c r="A9" s="234"/>
      <c r="B9" s="234" t="s">
        <v>107</v>
      </c>
      <c r="C9" s="38">
        <v>0.46666666666666667</v>
      </c>
      <c r="D9" s="87">
        <v>0</v>
      </c>
      <c r="E9" s="87">
        <v>0</v>
      </c>
      <c r="F9" s="87">
        <v>2</v>
      </c>
      <c r="G9" s="87">
        <v>0</v>
      </c>
      <c r="H9" s="87">
        <v>0</v>
      </c>
      <c r="I9" s="87">
        <v>0</v>
      </c>
      <c r="J9" s="87">
        <v>0</v>
      </c>
      <c r="K9" s="87">
        <v>0</v>
      </c>
      <c r="L9" s="87">
        <v>0</v>
      </c>
      <c r="M9" s="87">
        <v>2</v>
      </c>
      <c r="N9" s="87">
        <v>0</v>
      </c>
      <c r="O9" s="87">
        <v>0</v>
      </c>
      <c r="P9" s="87">
        <v>0</v>
      </c>
      <c r="Q9" s="87">
        <v>0</v>
      </c>
      <c r="R9" s="87">
        <v>0</v>
      </c>
      <c r="S9" s="87">
        <v>4</v>
      </c>
      <c r="V9" s="234"/>
      <c r="W9" s="234" t="s">
        <v>107</v>
      </c>
      <c r="X9" s="38">
        <v>0.46666666666666667</v>
      </c>
      <c r="Y9" s="338">
        <v>0</v>
      </c>
      <c r="Z9" s="338">
        <v>0</v>
      </c>
      <c r="AA9" s="338">
        <v>2</v>
      </c>
      <c r="AB9" s="338">
        <v>0</v>
      </c>
      <c r="AC9" s="338">
        <v>0</v>
      </c>
      <c r="AD9" s="338">
        <v>0</v>
      </c>
      <c r="AE9" s="338">
        <v>0</v>
      </c>
      <c r="AF9" s="338">
        <v>0</v>
      </c>
      <c r="AG9" s="338">
        <v>0</v>
      </c>
      <c r="AH9" s="338">
        <v>0</v>
      </c>
      <c r="AI9" s="338">
        <v>0</v>
      </c>
      <c r="AJ9" s="338">
        <v>0</v>
      </c>
      <c r="AK9" s="338">
        <v>0</v>
      </c>
      <c r="AL9" s="338">
        <v>0</v>
      </c>
      <c r="AM9" s="338">
        <v>0</v>
      </c>
      <c r="AN9" s="87">
        <f t="shared" si="3"/>
        <v>2</v>
      </c>
    </row>
    <row r="10" spans="1:40" x14ac:dyDescent="0.25">
      <c r="A10" s="234"/>
      <c r="B10" s="234" t="s">
        <v>108</v>
      </c>
      <c r="C10" s="38">
        <v>0.64444444444444449</v>
      </c>
      <c r="D10" s="87">
        <v>0</v>
      </c>
      <c r="E10" s="87">
        <v>0</v>
      </c>
      <c r="F10" s="87">
        <v>0</v>
      </c>
      <c r="G10" s="87">
        <v>0</v>
      </c>
      <c r="H10" s="87">
        <v>0</v>
      </c>
      <c r="I10" s="87">
        <v>0</v>
      </c>
      <c r="J10" s="87">
        <v>0</v>
      </c>
      <c r="K10" s="87">
        <v>0</v>
      </c>
      <c r="L10" s="87">
        <v>0</v>
      </c>
      <c r="M10" s="87">
        <v>0</v>
      </c>
      <c r="N10" s="87">
        <v>0</v>
      </c>
      <c r="O10" s="87">
        <v>0</v>
      </c>
      <c r="P10" s="87">
        <v>0</v>
      </c>
      <c r="Q10" s="87">
        <v>0</v>
      </c>
      <c r="R10" s="87">
        <v>0</v>
      </c>
      <c r="S10" s="87">
        <v>0</v>
      </c>
      <c r="V10" s="234"/>
      <c r="W10" s="234" t="s">
        <v>108</v>
      </c>
      <c r="X10" s="38">
        <v>0.64444444444444449</v>
      </c>
      <c r="Y10" s="338">
        <v>0</v>
      </c>
      <c r="Z10" s="338">
        <v>0</v>
      </c>
      <c r="AA10" s="338">
        <v>2</v>
      </c>
      <c r="AB10" s="338">
        <v>0</v>
      </c>
      <c r="AC10" s="338">
        <v>0</v>
      </c>
      <c r="AD10" s="338">
        <v>0</v>
      </c>
      <c r="AE10" s="338">
        <v>0</v>
      </c>
      <c r="AF10" s="338">
        <v>0</v>
      </c>
      <c r="AG10" s="338">
        <v>0</v>
      </c>
      <c r="AH10" s="338">
        <v>0</v>
      </c>
      <c r="AI10" s="338">
        <v>0</v>
      </c>
      <c r="AJ10" s="338">
        <v>0</v>
      </c>
      <c r="AK10" s="338">
        <v>0</v>
      </c>
      <c r="AL10" s="338">
        <v>0</v>
      </c>
      <c r="AM10" s="338">
        <v>0</v>
      </c>
      <c r="AN10" s="87">
        <f t="shared" si="3"/>
        <v>2</v>
      </c>
    </row>
    <row r="11" spans="1:40" x14ac:dyDescent="0.25">
      <c r="A11" s="234"/>
      <c r="B11" s="234" t="s">
        <v>109</v>
      </c>
      <c r="C11" s="38">
        <v>0.82222222222222219</v>
      </c>
      <c r="D11" s="87">
        <v>0</v>
      </c>
      <c r="E11" s="87">
        <v>0</v>
      </c>
      <c r="F11" s="87">
        <v>1</v>
      </c>
      <c r="G11" s="87">
        <v>0</v>
      </c>
      <c r="H11" s="87">
        <v>0</v>
      </c>
      <c r="I11" s="87">
        <v>0</v>
      </c>
      <c r="J11" s="87">
        <v>0</v>
      </c>
      <c r="K11" s="87">
        <v>0</v>
      </c>
      <c r="L11" s="87">
        <v>0</v>
      </c>
      <c r="M11" s="87">
        <v>0</v>
      </c>
      <c r="N11" s="87">
        <v>0</v>
      </c>
      <c r="O11" s="87">
        <v>0</v>
      </c>
      <c r="P11" s="87">
        <v>0</v>
      </c>
      <c r="Q11" s="87">
        <v>6</v>
      </c>
      <c r="R11" s="87">
        <v>0</v>
      </c>
      <c r="S11" s="87">
        <v>7</v>
      </c>
      <c r="V11" s="234"/>
      <c r="W11" s="234" t="s">
        <v>109</v>
      </c>
      <c r="X11" s="38">
        <v>0.82222222222222219</v>
      </c>
      <c r="Y11" s="338">
        <v>0</v>
      </c>
      <c r="Z11" s="338">
        <v>0</v>
      </c>
      <c r="AA11" s="338">
        <v>5</v>
      </c>
      <c r="AB11" s="338">
        <v>0</v>
      </c>
      <c r="AC11" s="338">
        <v>0</v>
      </c>
      <c r="AD11" s="338">
        <v>0</v>
      </c>
      <c r="AE11" s="338">
        <v>0</v>
      </c>
      <c r="AF11" s="338">
        <v>0</v>
      </c>
      <c r="AG11" s="338">
        <v>0</v>
      </c>
      <c r="AH11" s="338">
        <v>0</v>
      </c>
      <c r="AI11" s="338">
        <v>0</v>
      </c>
      <c r="AJ11" s="338">
        <v>0</v>
      </c>
      <c r="AK11" s="338">
        <v>0</v>
      </c>
      <c r="AL11" s="338">
        <v>4</v>
      </c>
      <c r="AM11" s="338">
        <v>0</v>
      </c>
      <c r="AN11" s="87">
        <f t="shared" si="3"/>
        <v>9</v>
      </c>
    </row>
    <row r="12" spans="1:40" x14ac:dyDescent="0.25">
      <c r="A12" s="234"/>
      <c r="B12" s="234" t="s">
        <v>110</v>
      </c>
      <c r="C12" s="38">
        <v>1</v>
      </c>
      <c r="D12" s="87">
        <v>798</v>
      </c>
      <c r="E12" s="87">
        <v>859</v>
      </c>
      <c r="F12" s="87">
        <v>743</v>
      </c>
      <c r="G12" s="87">
        <v>391</v>
      </c>
      <c r="H12" s="87">
        <v>489</v>
      </c>
      <c r="I12" s="87">
        <v>389</v>
      </c>
      <c r="J12" s="87">
        <v>483</v>
      </c>
      <c r="K12" s="87">
        <v>579</v>
      </c>
      <c r="L12" s="87">
        <v>320</v>
      </c>
      <c r="M12" s="87">
        <v>366</v>
      </c>
      <c r="N12" s="87">
        <v>270</v>
      </c>
      <c r="O12" s="87">
        <v>449</v>
      </c>
      <c r="P12" s="87">
        <v>769</v>
      </c>
      <c r="Q12" s="87">
        <v>597</v>
      </c>
      <c r="R12" s="87">
        <v>359</v>
      </c>
      <c r="S12" s="87">
        <v>7861</v>
      </c>
      <c r="V12" s="234"/>
      <c r="W12" s="234" t="s">
        <v>110</v>
      </c>
      <c r="X12" s="38">
        <v>1</v>
      </c>
      <c r="Y12" s="338">
        <v>771</v>
      </c>
      <c r="Z12" s="338">
        <v>884</v>
      </c>
      <c r="AA12" s="338">
        <v>739</v>
      </c>
      <c r="AB12" s="338">
        <v>357</v>
      </c>
      <c r="AC12" s="338">
        <v>472</v>
      </c>
      <c r="AD12" s="338">
        <v>400</v>
      </c>
      <c r="AE12" s="338">
        <v>479</v>
      </c>
      <c r="AF12" s="338">
        <v>598</v>
      </c>
      <c r="AG12" s="338">
        <v>291</v>
      </c>
      <c r="AH12" s="338">
        <v>367</v>
      </c>
      <c r="AI12" s="338">
        <v>269</v>
      </c>
      <c r="AJ12" s="338">
        <v>459</v>
      </c>
      <c r="AK12" s="338">
        <v>771</v>
      </c>
      <c r="AL12" s="338">
        <v>604</v>
      </c>
      <c r="AM12" s="338">
        <v>369</v>
      </c>
      <c r="AN12" s="87">
        <f t="shared" si="3"/>
        <v>7830</v>
      </c>
    </row>
    <row r="13" spans="1:40" x14ac:dyDescent="0.25">
      <c r="A13" s="234"/>
      <c r="B13" s="234"/>
      <c r="C13" s="38"/>
      <c r="D13" s="87"/>
      <c r="E13" s="87"/>
      <c r="F13" s="87"/>
      <c r="G13" s="87"/>
      <c r="H13" s="87"/>
      <c r="I13" s="87"/>
      <c r="J13" s="87"/>
      <c r="K13" s="87"/>
      <c r="L13" s="87"/>
      <c r="M13" s="87"/>
      <c r="N13" s="87"/>
      <c r="O13" s="87"/>
      <c r="P13" s="87"/>
      <c r="Q13" s="87"/>
      <c r="R13" s="87"/>
      <c r="S13" s="87"/>
      <c r="V13" s="234"/>
      <c r="W13" s="234"/>
      <c r="X13" s="38"/>
      <c r="Y13" s="87"/>
      <c r="Z13" s="87"/>
      <c r="AA13" s="87"/>
      <c r="AB13" s="87"/>
      <c r="AC13" s="87"/>
      <c r="AD13" s="87"/>
      <c r="AE13" s="87"/>
      <c r="AF13" s="87"/>
      <c r="AG13" s="87"/>
      <c r="AH13" s="87"/>
      <c r="AI13" s="87"/>
      <c r="AJ13" s="87"/>
      <c r="AK13" s="87"/>
      <c r="AL13" s="87"/>
      <c r="AM13" s="87"/>
      <c r="AN13" s="87"/>
    </row>
    <row r="14" spans="1:40" x14ac:dyDescent="0.25">
      <c r="A14" s="236" t="s">
        <v>111</v>
      </c>
      <c r="B14" s="236" t="s">
        <v>119</v>
      </c>
      <c r="C14" s="45" t="s">
        <v>30</v>
      </c>
      <c r="D14" s="89">
        <f>SUM(D15:D20)</f>
        <v>1071</v>
      </c>
      <c r="E14" s="89">
        <f t="shared" ref="E14:R14" si="4">SUM(E15:E20)</f>
        <v>1273</v>
      </c>
      <c r="F14" s="89">
        <f t="shared" si="4"/>
        <v>858</v>
      </c>
      <c r="G14" s="89">
        <f t="shared" si="4"/>
        <v>498</v>
      </c>
      <c r="H14" s="89">
        <f t="shared" si="4"/>
        <v>569</v>
      </c>
      <c r="I14" s="89">
        <f t="shared" si="4"/>
        <v>715</v>
      </c>
      <c r="J14" s="89">
        <f t="shared" si="4"/>
        <v>729</v>
      </c>
      <c r="K14" s="89">
        <f t="shared" si="4"/>
        <v>895</v>
      </c>
      <c r="L14" s="89">
        <f t="shared" si="4"/>
        <v>808</v>
      </c>
      <c r="M14" s="89">
        <f t="shared" si="4"/>
        <v>852</v>
      </c>
      <c r="N14" s="89">
        <f t="shared" si="4"/>
        <v>853</v>
      </c>
      <c r="O14" s="89">
        <f t="shared" si="4"/>
        <v>1203</v>
      </c>
      <c r="P14" s="89">
        <f t="shared" si="4"/>
        <v>1357</v>
      </c>
      <c r="Q14" s="89">
        <f t="shared" si="4"/>
        <v>1218</v>
      </c>
      <c r="R14" s="89">
        <f t="shared" si="4"/>
        <v>1039</v>
      </c>
      <c r="S14" s="89">
        <f t="shared" ref="S14" si="5">SUM(D14:R14)</f>
        <v>13938</v>
      </c>
      <c r="V14" s="236" t="s">
        <v>111</v>
      </c>
      <c r="W14" s="236" t="s">
        <v>119</v>
      </c>
      <c r="X14" s="45" t="s">
        <v>30</v>
      </c>
      <c r="Y14" s="89">
        <f>SUM(Y15:Y20)</f>
        <v>1088</v>
      </c>
      <c r="Z14" s="89">
        <f t="shared" ref="Z14:AM14" si="6">SUM(Z15:Z20)</f>
        <v>1218</v>
      </c>
      <c r="AA14" s="89">
        <f t="shared" si="6"/>
        <v>848</v>
      </c>
      <c r="AB14" s="89">
        <f t="shared" si="6"/>
        <v>516</v>
      </c>
      <c r="AC14" s="89">
        <f t="shared" si="6"/>
        <v>606</v>
      </c>
      <c r="AD14" s="89">
        <f t="shared" si="6"/>
        <v>693</v>
      </c>
      <c r="AE14" s="89">
        <f t="shared" si="6"/>
        <v>719</v>
      </c>
      <c r="AF14" s="89">
        <f t="shared" si="6"/>
        <v>900</v>
      </c>
      <c r="AG14" s="89">
        <f t="shared" si="6"/>
        <v>772</v>
      </c>
      <c r="AH14" s="89">
        <f t="shared" si="6"/>
        <v>848</v>
      </c>
      <c r="AI14" s="89">
        <f t="shared" si="6"/>
        <v>857</v>
      </c>
      <c r="AJ14" s="89">
        <f t="shared" si="6"/>
        <v>1182</v>
      </c>
      <c r="AK14" s="89">
        <f t="shared" si="6"/>
        <v>1378</v>
      </c>
      <c r="AL14" s="89">
        <f t="shared" si="6"/>
        <v>1207</v>
      </c>
      <c r="AM14" s="89">
        <f t="shared" si="6"/>
        <v>970</v>
      </c>
      <c r="AN14" s="89">
        <f>SUM(Y14:AM14)</f>
        <v>13802</v>
      </c>
    </row>
    <row r="15" spans="1:40" x14ac:dyDescent="0.25">
      <c r="A15" s="234"/>
      <c r="B15" s="234" t="s">
        <v>105</v>
      </c>
      <c r="C15" s="38">
        <v>0.13333333333333333</v>
      </c>
      <c r="D15" s="87">
        <v>0</v>
      </c>
      <c r="E15" s="87">
        <v>0</v>
      </c>
      <c r="F15" s="87">
        <v>0</v>
      </c>
      <c r="G15" s="87">
        <v>0</v>
      </c>
      <c r="H15" s="87">
        <v>0</v>
      </c>
      <c r="I15" s="87">
        <v>0</v>
      </c>
      <c r="J15" s="87">
        <v>0</v>
      </c>
      <c r="K15" s="87">
        <v>0</v>
      </c>
      <c r="L15" s="87">
        <v>0</v>
      </c>
      <c r="M15" s="87">
        <v>0</v>
      </c>
      <c r="N15" s="87">
        <v>0</v>
      </c>
      <c r="O15" s="87">
        <v>0</v>
      </c>
      <c r="P15" s="87">
        <v>0</v>
      </c>
      <c r="Q15" s="87">
        <v>0</v>
      </c>
      <c r="R15" s="87">
        <v>0</v>
      </c>
      <c r="S15" s="87">
        <v>0</v>
      </c>
      <c r="V15" s="234"/>
      <c r="W15" s="234" t="s">
        <v>105</v>
      </c>
      <c r="X15" s="38">
        <v>0.13333333333333333</v>
      </c>
      <c r="Y15" s="338">
        <v>0</v>
      </c>
      <c r="Z15" s="338">
        <v>0</v>
      </c>
      <c r="AA15" s="338">
        <v>0</v>
      </c>
      <c r="AB15" s="338">
        <v>0</v>
      </c>
      <c r="AC15" s="338">
        <v>0</v>
      </c>
      <c r="AD15" s="338">
        <v>0</v>
      </c>
      <c r="AE15" s="338">
        <v>0</v>
      </c>
      <c r="AF15" s="338">
        <v>0</v>
      </c>
      <c r="AG15" s="338">
        <v>0</v>
      </c>
      <c r="AH15" s="338">
        <v>0</v>
      </c>
      <c r="AI15" s="338">
        <v>0</v>
      </c>
      <c r="AJ15" s="338">
        <v>0</v>
      </c>
      <c r="AK15" s="338">
        <v>0</v>
      </c>
      <c r="AL15" s="338">
        <v>0</v>
      </c>
      <c r="AM15" s="338">
        <v>0</v>
      </c>
      <c r="AN15" s="87">
        <f>SUM(Y15:AM15)</f>
        <v>0</v>
      </c>
    </row>
    <row r="16" spans="1:40" x14ac:dyDescent="0.25">
      <c r="A16" s="234"/>
      <c r="B16" s="234" t="s">
        <v>106</v>
      </c>
      <c r="C16" s="38">
        <v>0.28888888888888886</v>
      </c>
      <c r="D16" s="87">
        <v>0</v>
      </c>
      <c r="E16" s="87">
        <v>0</v>
      </c>
      <c r="F16" s="87">
        <v>0</v>
      </c>
      <c r="G16" s="87">
        <v>0</v>
      </c>
      <c r="H16" s="87">
        <v>0</v>
      </c>
      <c r="I16" s="87">
        <v>0</v>
      </c>
      <c r="J16" s="87">
        <v>0</v>
      </c>
      <c r="K16" s="87">
        <v>0</v>
      </c>
      <c r="L16" s="87">
        <v>0</v>
      </c>
      <c r="M16" s="87">
        <v>0</v>
      </c>
      <c r="N16" s="87">
        <v>0</v>
      </c>
      <c r="O16" s="87">
        <v>0</v>
      </c>
      <c r="P16" s="87">
        <v>0</v>
      </c>
      <c r="Q16" s="87">
        <v>0</v>
      </c>
      <c r="R16" s="87">
        <v>0</v>
      </c>
      <c r="S16" s="87">
        <v>0</v>
      </c>
      <c r="V16" s="234"/>
      <c r="W16" s="234" t="s">
        <v>106</v>
      </c>
      <c r="X16" s="38">
        <v>0.28888888888888886</v>
      </c>
      <c r="Y16" s="338">
        <v>0</v>
      </c>
      <c r="Z16" s="338">
        <v>0</v>
      </c>
      <c r="AA16" s="338">
        <v>0</v>
      </c>
      <c r="AB16" s="338">
        <v>0</v>
      </c>
      <c r="AC16" s="338">
        <v>0</v>
      </c>
      <c r="AD16" s="338">
        <v>0</v>
      </c>
      <c r="AE16" s="338">
        <v>0</v>
      </c>
      <c r="AF16" s="338">
        <v>0</v>
      </c>
      <c r="AG16" s="338">
        <v>0</v>
      </c>
      <c r="AH16" s="338">
        <v>0</v>
      </c>
      <c r="AI16" s="338">
        <v>0</v>
      </c>
      <c r="AJ16" s="338">
        <v>0</v>
      </c>
      <c r="AK16" s="338">
        <v>0</v>
      </c>
      <c r="AL16" s="338">
        <v>0</v>
      </c>
      <c r="AM16" s="338">
        <v>0</v>
      </c>
      <c r="AN16" s="87">
        <f t="shared" ref="AN16:AN20" si="7">SUM(Y16:AM16)</f>
        <v>0</v>
      </c>
    </row>
    <row r="17" spans="1:16367" x14ac:dyDescent="0.25">
      <c r="A17" s="234"/>
      <c r="B17" s="234" t="s">
        <v>107</v>
      </c>
      <c r="C17" s="38">
        <v>0.46666666666666667</v>
      </c>
      <c r="D17" s="87">
        <v>0</v>
      </c>
      <c r="E17" s="87">
        <v>1</v>
      </c>
      <c r="F17" s="87">
        <v>0</v>
      </c>
      <c r="G17" s="87">
        <v>0</v>
      </c>
      <c r="H17" s="87">
        <v>0</v>
      </c>
      <c r="I17" s="87">
        <v>0</v>
      </c>
      <c r="J17" s="87">
        <v>0</v>
      </c>
      <c r="K17" s="87">
        <v>0</v>
      </c>
      <c r="L17" s="87">
        <v>18</v>
      </c>
      <c r="M17" s="87">
        <v>0</v>
      </c>
      <c r="N17" s="87">
        <v>0</v>
      </c>
      <c r="O17" s="87">
        <v>23</v>
      </c>
      <c r="P17" s="87">
        <v>0</v>
      </c>
      <c r="Q17" s="87">
        <v>0</v>
      </c>
      <c r="R17" s="87">
        <v>49</v>
      </c>
      <c r="S17" s="87">
        <v>91</v>
      </c>
      <c r="V17" s="234"/>
      <c r="W17" s="234" t="s">
        <v>107</v>
      </c>
      <c r="X17" s="38">
        <v>0.46666666666666667</v>
      </c>
      <c r="Y17" s="338">
        <v>0</v>
      </c>
      <c r="Z17" s="338">
        <v>1</v>
      </c>
      <c r="AA17" s="338">
        <v>1</v>
      </c>
      <c r="AB17" s="338">
        <v>0</v>
      </c>
      <c r="AC17" s="338">
        <v>0</v>
      </c>
      <c r="AD17" s="338">
        <v>0</v>
      </c>
      <c r="AE17" s="338">
        <v>0</v>
      </c>
      <c r="AF17" s="338">
        <v>0</v>
      </c>
      <c r="AG17" s="338">
        <v>0</v>
      </c>
      <c r="AH17" s="338">
        <v>0</v>
      </c>
      <c r="AI17" s="338">
        <v>0</v>
      </c>
      <c r="AJ17" s="338">
        <v>7</v>
      </c>
      <c r="AK17" s="338">
        <v>0</v>
      </c>
      <c r="AL17" s="338">
        <v>0</v>
      </c>
      <c r="AM17" s="338">
        <v>0</v>
      </c>
      <c r="AN17" s="87">
        <f t="shared" si="7"/>
        <v>9</v>
      </c>
    </row>
    <row r="18" spans="1:16367" x14ac:dyDescent="0.25">
      <c r="A18" s="234"/>
      <c r="B18" s="234" t="s">
        <v>108</v>
      </c>
      <c r="C18" s="38">
        <v>0.64444444444444449</v>
      </c>
      <c r="D18" s="87">
        <v>0</v>
      </c>
      <c r="E18" s="87">
        <v>0</v>
      </c>
      <c r="F18" s="87">
        <v>0</v>
      </c>
      <c r="G18" s="87">
        <v>0</v>
      </c>
      <c r="H18" s="87">
        <v>0</v>
      </c>
      <c r="I18" s="87">
        <v>0</v>
      </c>
      <c r="J18" s="87">
        <v>0</v>
      </c>
      <c r="K18" s="87">
        <v>0</v>
      </c>
      <c r="L18" s="87">
        <v>18</v>
      </c>
      <c r="M18" s="87">
        <v>10</v>
      </c>
      <c r="N18" s="87">
        <v>0</v>
      </c>
      <c r="O18" s="87">
        <v>0</v>
      </c>
      <c r="P18" s="87">
        <v>0</v>
      </c>
      <c r="Q18" s="87">
        <v>0</v>
      </c>
      <c r="R18" s="87">
        <v>11</v>
      </c>
      <c r="S18" s="87">
        <v>39</v>
      </c>
      <c r="V18" s="234"/>
      <c r="W18" s="234" t="s">
        <v>108</v>
      </c>
      <c r="X18" s="38">
        <v>0.64444444444444449</v>
      </c>
      <c r="Y18" s="338">
        <v>0</v>
      </c>
      <c r="Z18" s="338">
        <v>0</v>
      </c>
      <c r="AA18" s="338">
        <v>2</v>
      </c>
      <c r="AB18" s="338">
        <v>0</v>
      </c>
      <c r="AC18" s="338">
        <v>0</v>
      </c>
      <c r="AD18" s="338">
        <v>0</v>
      </c>
      <c r="AE18" s="338">
        <v>0</v>
      </c>
      <c r="AF18" s="338">
        <v>0</v>
      </c>
      <c r="AG18" s="338">
        <v>17</v>
      </c>
      <c r="AH18" s="338">
        <v>15</v>
      </c>
      <c r="AI18" s="338">
        <v>0</v>
      </c>
      <c r="AJ18" s="338">
        <v>0</v>
      </c>
      <c r="AK18" s="338">
        <v>0</v>
      </c>
      <c r="AL18" s="338">
        <v>0</v>
      </c>
      <c r="AM18" s="338">
        <v>12</v>
      </c>
      <c r="AN18" s="87">
        <f t="shared" si="7"/>
        <v>46</v>
      </c>
    </row>
    <row r="19" spans="1:16367" x14ac:dyDescent="0.25">
      <c r="A19" s="234"/>
      <c r="B19" s="234" t="s">
        <v>109</v>
      </c>
      <c r="C19" s="38">
        <v>0.82222222222222219</v>
      </c>
      <c r="D19" s="87">
        <v>19</v>
      </c>
      <c r="E19" s="87">
        <v>0</v>
      </c>
      <c r="F19" s="87">
        <v>4</v>
      </c>
      <c r="G19" s="87">
        <v>0</v>
      </c>
      <c r="H19" s="87">
        <v>0</v>
      </c>
      <c r="I19" s="87">
        <v>0</v>
      </c>
      <c r="J19" s="87">
        <v>0</v>
      </c>
      <c r="K19" s="87">
        <v>0</v>
      </c>
      <c r="L19" s="87">
        <v>0</v>
      </c>
      <c r="M19" s="87">
        <v>0</v>
      </c>
      <c r="N19" s="87">
        <v>0</v>
      </c>
      <c r="O19" s="87">
        <v>0</v>
      </c>
      <c r="P19" s="87">
        <v>0</v>
      </c>
      <c r="Q19" s="87">
        <v>2</v>
      </c>
      <c r="R19" s="87">
        <v>0</v>
      </c>
      <c r="S19" s="87">
        <v>25</v>
      </c>
      <c r="V19" s="234"/>
      <c r="W19" s="234" t="s">
        <v>109</v>
      </c>
      <c r="X19" s="38">
        <v>0.82222222222222219</v>
      </c>
      <c r="Y19" s="338">
        <v>17</v>
      </c>
      <c r="Z19" s="338">
        <v>0</v>
      </c>
      <c r="AA19" s="338">
        <v>4</v>
      </c>
      <c r="AB19" s="338">
        <v>0</v>
      </c>
      <c r="AC19" s="338">
        <v>0</v>
      </c>
      <c r="AD19" s="338">
        <v>0</v>
      </c>
      <c r="AE19" s="338">
        <v>0</v>
      </c>
      <c r="AF19" s="338">
        <v>0</v>
      </c>
      <c r="AG19" s="338">
        <v>0</v>
      </c>
      <c r="AH19" s="338">
        <v>0</v>
      </c>
      <c r="AI19" s="338">
        <v>0</v>
      </c>
      <c r="AJ19" s="338">
        <v>0</v>
      </c>
      <c r="AK19" s="338">
        <v>0</v>
      </c>
      <c r="AL19" s="338">
        <v>2</v>
      </c>
      <c r="AM19" s="338">
        <v>0</v>
      </c>
      <c r="AN19" s="87">
        <f t="shared" si="7"/>
        <v>23</v>
      </c>
    </row>
    <row r="20" spans="1:16367" x14ac:dyDescent="0.25">
      <c r="A20" s="234"/>
      <c r="B20" s="234" t="s">
        <v>110</v>
      </c>
      <c r="C20" s="38">
        <v>1</v>
      </c>
      <c r="D20" s="87">
        <v>1052</v>
      </c>
      <c r="E20" s="87">
        <v>1272</v>
      </c>
      <c r="F20" s="87">
        <v>854</v>
      </c>
      <c r="G20" s="87">
        <v>498</v>
      </c>
      <c r="H20" s="87">
        <v>569</v>
      </c>
      <c r="I20" s="87">
        <v>715</v>
      </c>
      <c r="J20" s="87">
        <v>729</v>
      </c>
      <c r="K20" s="87">
        <v>895</v>
      </c>
      <c r="L20" s="87">
        <v>772</v>
      </c>
      <c r="M20" s="87">
        <v>842</v>
      </c>
      <c r="N20" s="87">
        <v>853</v>
      </c>
      <c r="O20" s="87">
        <v>1180</v>
      </c>
      <c r="P20" s="87">
        <v>1357</v>
      </c>
      <c r="Q20" s="87">
        <v>1216</v>
      </c>
      <c r="R20" s="87">
        <v>979</v>
      </c>
      <c r="S20" s="87">
        <v>13783</v>
      </c>
      <c r="V20" s="234"/>
      <c r="W20" s="234" t="s">
        <v>110</v>
      </c>
      <c r="X20" s="38">
        <v>1</v>
      </c>
      <c r="Y20" s="338">
        <v>1071</v>
      </c>
      <c r="Z20" s="338">
        <v>1217</v>
      </c>
      <c r="AA20" s="338">
        <v>841</v>
      </c>
      <c r="AB20" s="338">
        <v>516</v>
      </c>
      <c r="AC20" s="338">
        <v>606</v>
      </c>
      <c r="AD20" s="338">
        <v>693</v>
      </c>
      <c r="AE20" s="338">
        <v>719</v>
      </c>
      <c r="AF20" s="338">
        <v>900</v>
      </c>
      <c r="AG20" s="338">
        <v>755</v>
      </c>
      <c r="AH20" s="338">
        <v>833</v>
      </c>
      <c r="AI20" s="338">
        <v>857</v>
      </c>
      <c r="AJ20" s="338">
        <v>1175</v>
      </c>
      <c r="AK20" s="338">
        <v>1378</v>
      </c>
      <c r="AL20" s="338">
        <v>1205</v>
      </c>
      <c r="AM20" s="338">
        <v>958</v>
      </c>
      <c r="AN20" s="87">
        <f t="shared" si="7"/>
        <v>13724</v>
      </c>
    </row>
    <row r="21" spans="1:16367" x14ac:dyDescent="0.25">
      <c r="A21" s="234"/>
      <c r="B21" s="234"/>
      <c r="C21" s="38"/>
      <c r="D21" s="87"/>
      <c r="E21" s="87"/>
      <c r="F21" s="87"/>
      <c r="G21" s="87"/>
      <c r="H21" s="87"/>
      <c r="I21" s="87"/>
      <c r="J21" s="87"/>
      <c r="K21" s="87"/>
      <c r="L21" s="87"/>
      <c r="M21" s="87"/>
      <c r="N21" s="87"/>
      <c r="O21" s="87"/>
      <c r="P21" s="87"/>
      <c r="Q21" s="87"/>
      <c r="R21" s="87"/>
      <c r="S21" s="87"/>
      <c r="V21" s="234"/>
      <c r="W21" s="234"/>
      <c r="X21" s="38"/>
      <c r="Y21" s="87"/>
      <c r="Z21" s="87"/>
      <c r="AA21" s="87"/>
      <c r="AB21" s="87"/>
      <c r="AC21" s="87"/>
      <c r="AD21" s="87"/>
      <c r="AE21" s="87"/>
      <c r="AF21" s="87"/>
      <c r="AG21" s="87"/>
      <c r="AH21" s="87"/>
      <c r="AI21" s="87"/>
      <c r="AJ21" s="87"/>
      <c r="AK21" s="87"/>
      <c r="AL21" s="87"/>
      <c r="AM21" s="87"/>
      <c r="AN21" s="87"/>
    </row>
    <row r="22" spans="1:16367" x14ac:dyDescent="0.25">
      <c r="A22" s="234"/>
      <c r="B22" s="234"/>
      <c r="C22" s="234"/>
      <c r="D22" s="87"/>
      <c r="E22" s="87"/>
      <c r="F22" s="87"/>
      <c r="G22" s="87"/>
      <c r="H22" s="87"/>
      <c r="I22" s="87"/>
      <c r="J22" s="87"/>
      <c r="K22" s="87"/>
      <c r="L22" s="87"/>
      <c r="M22" s="87"/>
      <c r="N22" s="87"/>
      <c r="O22" s="87"/>
      <c r="P22" s="87"/>
      <c r="Q22" s="87"/>
      <c r="R22" s="87"/>
      <c r="S22" s="87"/>
      <c r="V22" s="234"/>
      <c r="W22" s="234"/>
      <c r="X22" s="234"/>
      <c r="Y22" s="87"/>
      <c r="Z22" s="87"/>
      <c r="AA22" s="87"/>
      <c r="AB22" s="87"/>
      <c r="AC22" s="87"/>
      <c r="AD22" s="87"/>
      <c r="AE22" s="87"/>
      <c r="AF22" s="87"/>
      <c r="AG22" s="87"/>
      <c r="AH22" s="87"/>
      <c r="AI22" s="87"/>
      <c r="AJ22" s="87"/>
      <c r="AK22" s="87"/>
      <c r="AL22" s="87"/>
      <c r="AM22" s="87"/>
      <c r="AN22" s="87"/>
    </row>
    <row r="23" spans="1:16367" x14ac:dyDescent="0.25">
      <c r="A23" s="47" t="s">
        <v>118</v>
      </c>
      <c r="B23" s="47" t="s">
        <v>115</v>
      </c>
      <c r="C23" s="48" t="s">
        <v>30</v>
      </c>
      <c r="D23" s="91">
        <f>SUMPRODUCT($C$7:$C$12,D7:D12)</f>
        <v>798</v>
      </c>
      <c r="E23" s="91">
        <f t="shared" ref="E23:R23" si="8">SUMPRODUCT($C$7:$C$12,E7:E12)</f>
        <v>859</v>
      </c>
      <c r="F23" s="91">
        <f t="shared" si="8"/>
        <v>744.75555555555559</v>
      </c>
      <c r="G23" s="91">
        <f t="shared" si="8"/>
        <v>391</v>
      </c>
      <c r="H23" s="91">
        <f t="shared" si="8"/>
        <v>489</v>
      </c>
      <c r="I23" s="91">
        <f t="shared" si="8"/>
        <v>389</v>
      </c>
      <c r="J23" s="91">
        <f t="shared" si="8"/>
        <v>483</v>
      </c>
      <c r="K23" s="91">
        <f t="shared" si="8"/>
        <v>579</v>
      </c>
      <c r="L23" s="91">
        <f t="shared" si="8"/>
        <v>320</v>
      </c>
      <c r="M23" s="91">
        <f t="shared" si="8"/>
        <v>366.93333333333334</v>
      </c>
      <c r="N23" s="91">
        <f t="shared" si="8"/>
        <v>270</v>
      </c>
      <c r="O23" s="91">
        <f t="shared" si="8"/>
        <v>449</v>
      </c>
      <c r="P23" s="91">
        <f t="shared" si="8"/>
        <v>769</v>
      </c>
      <c r="Q23" s="91">
        <f t="shared" si="8"/>
        <v>601.93333333333328</v>
      </c>
      <c r="R23" s="91">
        <f t="shared" si="8"/>
        <v>359</v>
      </c>
      <c r="S23" s="91">
        <f>SUM(D23:R23)</f>
        <v>7868.6222222222223</v>
      </c>
      <c r="V23" s="47" t="s">
        <v>118</v>
      </c>
      <c r="W23" s="47" t="s">
        <v>115</v>
      </c>
      <c r="X23" s="48" t="s">
        <v>30</v>
      </c>
      <c r="Y23" s="91">
        <f>SUMPRODUCT($X$7:$X$12,Y7:Y12)</f>
        <v>771</v>
      </c>
      <c r="Z23" s="91">
        <f t="shared" ref="Z23:AN23" si="9">SUMPRODUCT($X$7:$X$12,Z7:Z12)</f>
        <v>884</v>
      </c>
      <c r="AA23" s="91">
        <f t="shared" si="9"/>
        <v>745.33333333333337</v>
      </c>
      <c r="AB23" s="91">
        <f t="shared" si="9"/>
        <v>357</v>
      </c>
      <c r="AC23" s="91">
        <f t="shared" si="9"/>
        <v>472</v>
      </c>
      <c r="AD23" s="91">
        <f t="shared" si="9"/>
        <v>400</v>
      </c>
      <c r="AE23" s="91">
        <f t="shared" si="9"/>
        <v>479</v>
      </c>
      <c r="AF23" s="91">
        <f t="shared" si="9"/>
        <v>598</v>
      </c>
      <c r="AG23" s="91">
        <f t="shared" si="9"/>
        <v>291</v>
      </c>
      <c r="AH23" s="91">
        <f t="shared" si="9"/>
        <v>367</v>
      </c>
      <c r="AI23" s="91">
        <f t="shared" si="9"/>
        <v>269</v>
      </c>
      <c r="AJ23" s="91">
        <f t="shared" si="9"/>
        <v>459</v>
      </c>
      <c r="AK23" s="91">
        <f t="shared" si="9"/>
        <v>771</v>
      </c>
      <c r="AL23" s="91">
        <f t="shared" si="9"/>
        <v>607.28888888888889</v>
      </c>
      <c r="AM23" s="91">
        <f t="shared" si="9"/>
        <v>369</v>
      </c>
      <c r="AN23" s="91">
        <f t="shared" si="9"/>
        <v>7839.6222222222223</v>
      </c>
    </row>
    <row r="24" spans="1:16367" ht="15.75" thickBot="1" x14ac:dyDescent="0.3">
      <c r="A24" s="40" t="s">
        <v>111</v>
      </c>
      <c r="B24" s="40" t="s">
        <v>115</v>
      </c>
      <c r="C24" s="49" t="s">
        <v>30</v>
      </c>
      <c r="D24" s="86">
        <f>SUMPRODUCT($C$15:$C$20,D15:D20)</f>
        <v>1067.6222222222223</v>
      </c>
      <c r="E24" s="86">
        <f t="shared" ref="E24:R24" si="10">SUMPRODUCT($C$15:$C$20,E15:E20)</f>
        <v>1272.4666666666667</v>
      </c>
      <c r="F24" s="86">
        <f t="shared" si="10"/>
        <v>857.28888888888889</v>
      </c>
      <c r="G24" s="86">
        <f t="shared" si="10"/>
        <v>498</v>
      </c>
      <c r="H24" s="86">
        <f t="shared" si="10"/>
        <v>569</v>
      </c>
      <c r="I24" s="86">
        <f t="shared" si="10"/>
        <v>715</v>
      </c>
      <c r="J24" s="86">
        <f t="shared" si="10"/>
        <v>729</v>
      </c>
      <c r="K24" s="86">
        <f t="shared" si="10"/>
        <v>895</v>
      </c>
      <c r="L24" s="86">
        <f t="shared" si="10"/>
        <v>792</v>
      </c>
      <c r="M24" s="86">
        <f t="shared" si="10"/>
        <v>848.44444444444446</v>
      </c>
      <c r="N24" s="86">
        <f t="shared" si="10"/>
        <v>853</v>
      </c>
      <c r="O24" s="86">
        <f t="shared" si="10"/>
        <v>1190.7333333333333</v>
      </c>
      <c r="P24" s="86">
        <f t="shared" si="10"/>
        <v>1357</v>
      </c>
      <c r="Q24" s="86">
        <f t="shared" si="10"/>
        <v>1217.6444444444444</v>
      </c>
      <c r="R24" s="86">
        <f t="shared" si="10"/>
        <v>1008.9555555555555</v>
      </c>
      <c r="S24" s="86">
        <f>SUM(D24:R24)</f>
        <v>13871.155555555557</v>
      </c>
      <c r="V24" s="40" t="s">
        <v>111</v>
      </c>
      <c r="W24" s="40" t="s">
        <v>115</v>
      </c>
      <c r="X24" s="49" t="s">
        <v>30</v>
      </c>
      <c r="Y24" s="86">
        <f>SUMPRODUCT($X$15:$X$20,Y15:Y20)</f>
        <v>1084.9777777777779</v>
      </c>
      <c r="Z24" s="86">
        <f t="shared" ref="Z24:AN24" si="11">SUMPRODUCT($X$15:$X$20,Z15:Z20)</f>
        <v>1217.4666666666667</v>
      </c>
      <c r="AA24" s="86">
        <f t="shared" si="11"/>
        <v>846.04444444444448</v>
      </c>
      <c r="AB24" s="86">
        <f t="shared" si="11"/>
        <v>516</v>
      </c>
      <c r="AC24" s="86">
        <f t="shared" si="11"/>
        <v>606</v>
      </c>
      <c r="AD24" s="86">
        <f t="shared" si="11"/>
        <v>693</v>
      </c>
      <c r="AE24" s="86">
        <f t="shared" si="11"/>
        <v>719</v>
      </c>
      <c r="AF24" s="86">
        <f t="shared" si="11"/>
        <v>900</v>
      </c>
      <c r="AG24" s="86">
        <f t="shared" si="11"/>
        <v>765.95555555555552</v>
      </c>
      <c r="AH24" s="86">
        <f t="shared" si="11"/>
        <v>842.66666666666663</v>
      </c>
      <c r="AI24" s="86">
        <f t="shared" si="11"/>
        <v>857</v>
      </c>
      <c r="AJ24" s="86">
        <f t="shared" si="11"/>
        <v>1178.2666666666667</v>
      </c>
      <c r="AK24" s="86">
        <f t="shared" si="11"/>
        <v>1378</v>
      </c>
      <c r="AL24" s="86">
        <f t="shared" si="11"/>
        <v>1206.6444444444444</v>
      </c>
      <c r="AM24" s="86">
        <f t="shared" si="11"/>
        <v>965.73333333333335</v>
      </c>
      <c r="AN24" s="86">
        <f t="shared" si="11"/>
        <v>13776.755555555555</v>
      </c>
    </row>
    <row r="25" spans="1:16367" x14ac:dyDescent="0.25">
      <c r="A25" s="147" t="s">
        <v>184</v>
      </c>
      <c r="B25" s="148"/>
      <c r="C25" s="149"/>
      <c r="D25" s="148"/>
      <c r="E25" s="149"/>
      <c r="F25" s="148"/>
      <c r="G25" s="149"/>
      <c r="H25" s="148"/>
      <c r="I25" s="149"/>
      <c r="J25" s="148"/>
      <c r="K25" s="149"/>
      <c r="L25" s="148"/>
      <c r="M25" s="149"/>
      <c r="N25" s="148"/>
      <c r="O25" s="149"/>
      <c r="P25" s="148"/>
      <c r="Q25" s="149"/>
      <c r="R25" s="148"/>
      <c r="S25" s="149"/>
      <c r="U25" s="145"/>
      <c r="V25" s="147" t="s">
        <v>184</v>
      </c>
      <c r="W25" s="148"/>
      <c r="X25" s="149"/>
      <c r="Y25" s="148"/>
      <c r="Z25" s="149"/>
      <c r="AA25" s="148"/>
      <c r="AB25" s="149"/>
      <c r="AC25" s="148"/>
      <c r="AD25" s="149"/>
      <c r="AE25" s="148"/>
      <c r="AF25" s="149"/>
      <c r="AG25" s="148"/>
      <c r="AH25" s="149"/>
      <c r="AI25" s="148"/>
      <c r="AJ25" s="149"/>
      <c r="AK25" s="148"/>
      <c r="AL25" s="149"/>
      <c r="AM25" s="148"/>
      <c r="AN25" s="149"/>
      <c r="AO25" s="145"/>
      <c r="AP25" s="144"/>
      <c r="AQ25" s="145"/>
      <c r="AR25" s="144"/>
      <c r="AS25" s="145"/>
      <c r="AT25" s="144"/>
      <c r="AU25" s="145"/>
      <c r="AV25" s="144"/>
      <c r="AW25" s="145"/>
      <c r="AX25" s="144"/>
      <c r="AY25" s="145"/>
      <c r="AZ25" s="144"/>
      <c r="BA25" s="145"/>
      <c r="BB25" s="144"/>
      <c r="BC25" s="145"/>
      <c r="BD25" s="144"/>
      <c r="BE25" s="145"/>
      <c r="BF25" s="144"/>
      <c r="BG25" s="145"/>
      <c r="BH25" s="144"/>
      <c r="BI25" s="145"/>
      <c r="BJ25" s="144"/>
      <c r="BK25" s="145"/>
      <c r="BL25" s="144"/>
      <c r="BM25" s="145"/>
      <c r="BN25" s="144"/>
      <c r="BO25" s="145"/>
      <c r="BP25" s="144"/>
      <c r="BQ25" s="145"/>
      <c r="BR25" s="144"/>
      <c r="BS25" s="145"/>
      <c r="BT25" s="144"/>
      <c r="BU25" s="145"/>
      <c r="BV25" s="144"/>
      <c r="BW25" s="145"/>
      <c r="BX25" s="144"/>
      <c r="BY25" s="145"/>
      <c r="BZ25" s="144"/>
      <c r="CA25" s="145"/>
      <c r="CB25" s="144"/>
      <c r="CC25" s="145"/>
      <c r="CD25" s="144"/>
      <c r="CE25" s="145"/>
      <c r="CF25" s="144"/>
      <c r="CG25" s="145"/>
      <c r="CH25" s="144"/>
      <c r="CI25" s="145"/>
      <c r="CJ25" s="144"/>
      <c r="CK25" s="145"/>
      <c r="CL25" s="144"/>
      <c r="CM25" s="145"/>
      <c r="CN25" s="144"/>
      <c r="CO25" s="145"/>
      <c r="CP25" s="144"/>
      <c r="CQ25" s="145"/>
      <c r="CR25" s="144"/>
      <c r="CS25" s="145"/>
      <c r="CT25" s="144"/>
      <c r="CU25" s="145"/>
      <c r="CV25" s="144"/>
      <c r="CW25" s="145"/>
      <c r="CX25" s="144"/>
      <c r="CY25" s="145"/>
      <c r="CZ25" s="144"/>
      <c r="DA25" s="145"/>
      <c r="DB25" s="144"/>
      <c r="DC25" s="145"/>
      <c r="DD25" s="144"/>
      <c r="DE25" s="145"/>
      <c r="DF25" s="144"/>
      <c r="DG25" s="145"/>
      <c r="DH25" s="144"/>
      <c r="DI25" s="145"/>
      <c r="DJ25" s="144"/>
      <c r="DK25" s="145"/>
      <c r="DL25" s="144"/>
      <c r="DM25" s="145"/>
      <c r="DN25" s="144"/>
      <c r="DO25" s="145"/>
      <c r="DP25" s="144"/>
      <c r="DQ25" s="145"/>
      <c r="DR25" s="144"/>
      <c r="DS25" s="145"/>
      <c r="DT25" s="144"/>
      <c r="DU25" s="145"/>
      <c r="DV25" s="144"/>
      <c r="DW25" s="145"/>
      <c r="DX25" s="144"/>
      <c r="DY25" s="145"/>
      <c r="DZ25" s="144"/>
      <c r="EA25" s="145"/>
      <c r="EB25" s="144"/>
      <c r="EC25" s="145"/>
      <c r="ED25" s="144"/>
      <c r="EE25" s="145"/>
      <c r="EF25" s="144"/>
      <c r="EG25" s="145"/>
      <c r="EH25" s="144"/>
      <c r="EI25" s="145"/>
      <c r="EJ25" s="144"/>
      <c r="EK25" s="145"/>
      <c r="EL25" s="144"/>
      <c r="EM25" s="145"/>
      <c r="EN25" s="144"/>
      <c r="EO25" s="145"/>
      <c r="EP25" s="144"/>
      <c r="EQ25" s="145"/>
      <c r="ER25" s="144"/>
      <c r="ES25" s="145"/>
      <c r="ET25" s="144"/>
      <c r="EU25" s="145"/>
      <c r="EV25" s="144"/>
      <c r="EW25" s="145"/>
      <c r="EX25" s="144"/>
      <c r="EY25" s="145"/>
      <c r="EZ25" s="144"/>
      <c r="FA25" s="145"/>
      <c r="FB25" s="144"/>
      <c r="FC25" s="145"/>
      <c r="FD25" s="144"/>
      <c r="FE25" s="145"/>
      <c r="FF25" s="144"/>
      <c r="FG25" s="145"/>
      <c r="FH25" s="144"/>
      <c r="FI25" s="145"/>
      <c r="FJ25" s="144"/>
      <c r="FK25" s="145"/>
      <c r="FL25" s="144"/>
      <c r="FM25" s="145"/>
      <c r="FN25" s="144"/>
      <c r="FO25" s="145"/>
      <c r="FP25" s="144"/>
      <c r="FQ25" s="145"/>
      <c r="FR25" s="144"/>
      <c r="FS25" s="145"/>
      <c r="FT25" s="144"/>
      <c r="FU25" s="145"/>
      <c r="FV25" s="144"/>
      <c r="FW25" s="145"/>
      <c r="FX25" s="144"/>
      <c r="FY25" s="145"/>
      <c r="FZ25" s="144"/>
      <c r="GA25" s="145"/>
      <c r="GB25" s="144"/>
      <c r="GC25" s="145"/>
      <c r="GD25" s="144"/>
      <c r="GE25" s="145"/>
      <c r="GF25" s="144"/>
      <c r="GG25" s="145"/>
      <c r="GH25" s="144"/>
      <c r="GI25" s="145"/>
      <c r="GJ25" s="144"/>
      <c r="GK25" s="145"/>
      <c r="GL25" s="144"/>
      <c r="GM25" s="145"/>
      <c r="GN25" s="144"/>
      <c r="GO25" s="145"/>
      <c r="GP25" s="144"/>
      <c r="GQ25" s="145"/>
      <c r="GR25" s="144"/>
      <c r="GS25" s="145"/>
      <c r="GT25" s="144"/>
      <c r="GU25" s="145"/>
      <c r="GV25" s="144"/>
      <c r="GW25" s="145"/>
      <c r="GX25" s="144"/>
      <c r="GY25" s="145"/>
      <c r="GZ25" s="144"/>
      <c r="HA25" s="145"/>
      <c r="HB25" s="144"/>
      <c r="HC25" s="145"/>
      <c r="HD25" s="144"/>
      <c r="HE25" s="145"/>
      <c r="HF25" s="144"/>
      <c r="HG25" s="145"/>
      <c r="HH25" s="144"/>
      <c r="HI25" s="145"/>
      <c r="HJ25" s="144"/>
      <c r="HK25" s="145"/>
      <c r="HL25" s="144"/>
      <c r="HM25" s="145"/>
      <c r="HN25" s="144"/>
      <c r="HO25" s="145"/>
      <c r="HP25" s="144"/>
      <c r="HQ25" s="145"/>
      <c r="HR25" s="144"/>
      <c r="HS25" s="145"/>
      <c r="HT25" s="144"/>
      <c r="HU25" s="145"/>
      <c r="HV25" s="144"/>
      <c r="HW25" s="145"/>
      <c r="HX25" s="144"/>
      <c r="HY25" s="145"/>
      <c r="HZ25" s="144"/>
      <c r="IA25" s="145"/>
      <c r="IB25" s="144"/>
      <c r="IC25" s="145"/>
      <c r="ID25" s="144"/>
      <c r="IE25" s="145"/>
      <c r="IF25" s="144"/>
      <c r="IG25" s="145"/>
      <c r="IH25" s="144"/>
      <c r="II25" s="145"/>
      <c r="IJ25" s="144"/>
      <c r="IK25" s="145"/>
      <c r="IL25" s="144"/>
      <c r="IM25" s="145"/>
      <c r="IN25" s="144"/>
      <c r="IO25" s="145"/>
      <c r="IP25" s="144"/>
      <c r="IQ25" s="145"/>
      <c r="IR25" s="144"/>
      <c r="IS25" s="145"/>
      <c r="IT25" s="144"/>
      <c r="IU25" s="145"/>
      <c r="IV25" s="144"/>
      <c r="IW25" s="145"/>
      <c r="IX25" s="144"/>
      <c r="IY25" s="145"/>
      <c r="IZ25" s="144"/>
      <c r="JA25" s="145"/>
      <c r="JB25" s="144"/>
      <c r="JC25" s="145"/>
      <c r="JD25" s="144"/>
      <c r="JE25" s="145"/>
      <c r="JF25" s="144"/>
      <c r="JG25" s="145"/>
      <c r="JH25" s="144"/>
      <c r="JI25" s="145"/>
      <c r="JJ25" s="144"/>
      <c r="JK25" s="145"/>
      <c r="JL25" s="144"/>
      <c r="JM25" s="145"/>
      <c r="JN25" s="144"/>
      <c r="JO25" s="145"/>
      <c r="JP25" s="144"/>
      <c r="JQ25" s="145"/>
      <c r="JR25" s="144"/>
      <c r="JS25" s="145"/>
      <c r="JT25" s="144"/>
      <c r="JU25" s="145"/>
      <c r="JV25" s="144"/>
      <c r="JW25" s="145"/>
      <c r="JX25" s="144"/>
      <c r="JY25" s="145"/>
      <c r="JZ25" s="144"/>
      <c r="KA25" s="145"/>
      <c r="KB25" s="144"/>
      <c r="KC25" s="145"/>
      <c r="KD25" s="144"/>
      <c r="KE25" s="145"/>
      <c r="KF25" s="144"/>
      <c r="KG25" s="145"/>
      <c r="KH25" s="144"/>
      <c r="KI25" s="145"/>
      <c r="KJ25" s="144"/>
      <c r="KK25" s="145"/>
      <c r="KL25" s="144"/>
      <c r="KM25" s="145"/>
      <c r="KN25" s="144"/>
      <c r="KO25" s="145"/>
      <c r="KP25" s="144"/>
      <c r="KQ25" s="145"/>
      <c r="KR25" s="144"/>
      <c r="KS25" s="145"/>
      <c r="KT25" s="144"/>
      <c r="KU25" s="145"/>
      <c r="KV25" s="144"/>
      <c r="KW25" s="145"/>
      <c r="KX25" s="144"/>
      <c r="KY25" s="145"/>
      <c r="KZ25" s="144"/>
      <c r="LA25" s="145"/>
      <c r="LB25" s="144"/>
      <c r="LC25" s="145"/>
      <c r="LD25" s="144"/>
      <c r="LE25" s="145"/>
      <c r="LF25" s="144"/>
      <c r="LG25" s="145"/>
      <c r="LH25" s="144"/>
      <c r="LI25" s="145"/>
      <c r="LJ25" s="144"/>
      <c r="LK25" s="145"/>
      <c r="LL25" s="144"/>
      <c r="LM25" s="145"/>
      <c r="LN25" s="144"/>
      <c r="LO25" s="145"/>
      <c r="LP25" s="144"/>
      <c r="LQ25" s="145"/>
      <c r="LR25" s="144"/>
      <c r="LS25" s="145"/>
      <c r="LT25" s="144"/>
      <c r="LU25" s="145"/>
      <c r="LV25" s="144"/>
      <c r="LW25" s="145"/>
      <c r="LX25" s="144"/>
      <c r="LY25" s="145"/>
      <c r="LZ25" s="144"/>
      <c r="MA25" s="145"/>
      <c r="MB25" s="144"/>
      <c r="MC25" s="145"/>
      <c r="MD25" s="144"/>
      <c r="ME25" s="145"/>
      <c r="MF25" s="144"/>
      <c r="MG25" s="145"/>
      <c r="MH25" s="144"/>
      <c r="MI25" s="145"/>
      <c r="MJ25" s="144"/>
      <c r="MK25" s="145"/>
      <c r="ML25" s="144"/>
      <c r="MM25" s="145"/>
      <c r="MN25" s="144"/>
      <c r="MO25" s="145"/>
      <c r="MP25" s="144"/>
      <c r="MQ25" s="145"/>
      <c r="MR25" s="144"/>
      <c r="MS25" s="145"/>
      <c r="MT25" s="144"/>
      <c r="MU25" s="145"/>
      <c r="MV25" s="144"/>
      <c r="MW25" s="145"/>
      <c r="MX25" s="144"/>
      <c r="MY25" s="145"/>
      <c r="MZ25" s="144"/>
      <c r="NA25" s="145"/>
      <c r="NB25" s="144"/>
      <c r="NC25" s="145"/>
      <c r="ND25" s="144"/>
      <c r="NE25" s="145"/>
      <c r="NF25" s="144"/>
      <c r="NG25" s="145"/>
      <c r="NH25" s="144"/>
      <c r="NI25" s="145"/>
      <c r="NJ25" s="144"/>
      <c r="NK25" s="145"/>
      <c r="NL25" s="144"/>
      <c r="NM25" s="145"/>
      <c r="NN25" s="144"/>
      <c r="NO25" s="145"/>
      <c r="NP25" s="144"/>
      <c r="NQ25" s="145"/>
      <c r="NR25" s="144"/>
      <c r="NS25" s="145"/>
      <c r="NT25" s="144"/>
      <c r="NU25" s="145"/>
      <c r="NV25" s="144"/>
      <c r="NW25" s="145"/>
      <c r="NX25" s="144"/>
      <c r="NY25" s="145"/>
      <c r="NZ25" s="144"/>
      <c r="OA25" s="145"/>
      <c r="OB25" s="144"/>
      <c r="OC25" s="145"/>
      <c r="OD25" s="144"/>
      <c r="OE25" s="145"/>
      <c r="OF25" s="144"/>
      <c r="OG25" s="145"/>
      <c r="OH25" s="144"/>
      <c r="OI25" s="145"/>
      <c r="OJ25" s="144"/>
      <c r="OK25" s="145"/>
      <c r="OL25" s="144"/>
      <c r="OM25" s="145"/>
      <c r="ON25" s="144"/>
      <c r="OO25" s="145"/>
      <c r="OP25" s="144"/>
      <c r="OQ25" s="145"/>
      <c r="OR25" s="144"/>
      <c r="OS25" s="145"/>
      <c r="OT25" s="144"/>
      <c r="OU25" s="145"/>
      <c r="OV25" s="144"/>
      <c r="OW25" s="145"/>
      <c r="OX25" s="144"/>
      <c r="OY25" s="145"/>
      <c r="OZ25" s="144"/>
      <c r="PA25" s="145"/>
      <c r="PB25" s="144"/>
      <c r="PC25" s="145"/>
      <c r="PD25" s="144"/>
      <c r="PE25" s="145"/>
      <c r="PF25" s="144"/>
      <c r="PG25" s="145"/>
      <c r="PH25" s="144"/>
      <c r="PI25" s="145"/>
      <c r="PJ25" s="144"/>
      <c r="PK25" s="145"/>
      <c r="PL25" s="144"/>
      <c r="PM25" s="145"/>
      <c r="PN25" s="144"/>
      <c r="PO25" s="145"/>
      <c r="PP25" s="144"/>
      <c r="PQ25" s="145"/>
      <c r="PR25" s="144"/>
      <c r="PS25" s="145"/>
      <c r="PT25" s="144"/>
      <c r="PU25" s="145"/>
      <c r="PV25" s="144"/>
      <c r="PW25" s="145"/>
      <c r="PX25" s="144"/>
      <c r="PY25" s="145"/>
      <c r="PZ25" s="144"/>
      <c r="QA25" s="145"/>
      <c r="QB25" s="144"/>
      <c r="QC25" s="145"/>
      <c r="QD25" s="144"/>
      <c r="QE25" s="145"/>
      <c r="QF25" s="144"/>
      <c r="QG25" s="145"/>
      <c r="QH25" s="144"/>
      <c r="QI25" s="145"/>
      <c r="QJ25" s="144"/>
      <c r="QK25" s="145"/>
      <c r="QL25" s="144"/>
      <c r="QM25" s="145"/>
      <c r="QN25" s="144"/>
      <c r="QO25" s="145"/>
      <c r="QP25" s="144"/>
      <c r="QQ25" s="145"/>
      <c r="QR25" s="144"/>
      <c r="QS25" s="145"/>
      <c r="QT25" s="144"/>
      <c r="QU25" s="145"/>
      <c r="QV25" s="144"/>
      <c r="QW25" s="145"/>
      <c r="QX25" s="144"/>
      <c r="QY25" s="145"/>
      <c r="QZ25" s="144"/>
      <c r="RA25" s="145"/>
      <c r="RB25" s="144"/>
      <c r="RC25" s="145"/>
      <c r="RD25" s="144"/>
      <c r="RE25" s="145"/>
      <c r="RF25" s="144"/>
      <c r="RG25" s="145"/>
      <c r="RH25" s="144"/>
      <c r="RI25" s="145"/>
      <c r="RJ25" s="144"/>
      <c r="RK25" s="145"/>
      <c r="RL25" s="144"/>
      <c r="RM25" s="145"/>
      <c r="RN25" s="144"/>
      <c r="RO25" s="145"/>
      <c r="RP25" s="144"/>
      <c r="RQ25" s="145"/>
      <c r="RR25" s="144"/>
      <c r="RS25" s="145"/>
      <c r="RT25" s="144"/>
      <c r="RU25" s="145"/>
      <c r="RV25" s="144"/>
      <c r="RW25" s="145"/>
      <c r="RX25" s="144"/>
      <c r="RY25" s="145"/>
      <c r="RZ25" s="144"/>
      <c r="SA25" s="145"/>
      <c r="SB25" s="144"/>
      <c r="SC25" s="145"/>
      <c r="SD25" s="144"/>
      <c r="SE25" s="145"/>
      <c r="SF25" s="144"/>
      <c r="SG25" s="145"/>
      <c r="SH25" s="144"/>
      <c r="SI25" s="145"/>
      <c r="SJ25" s="144"/>
      <c r="SK25" s="145"/>
      <c r="SL25" s="144"/>
      <c r="SM25" s="145"/>
      <c r="SN25" s="144"/>
      <c r="SO25" s="145"/>
      <c r="SP25" s="144"/>
      <c r="SQ25" s="145"/>
      <c r="SR25" s="144"/>
      <c r="SS25" s="145"/>
      <c r="ST25" s="144"/>
      <c r="SU25" s="145"/>
      <c r="SV25" s="144"/>
      <c r="SW25" s="145"/>
      <c r="SX25" s="144"/>
      <c r="SY25" s="145"/>
      <c r="SZ25" s="144"/>
      <c r="TA25" s="145"/>
      <c r="TB25" s="144"/>
      <c r="TC25" s="145"/>
      <c r="TD25" s="144"/>
      <c r="TE25" s="145"/>
      <c r="TF25" s="144"/>
      <c r="TG25" s="145"/>
      <c r="TH25" s="144"/>
      <c r="TI25" s="145"/>
      <c r="TJ25" s="144"/>
      <c r="TK25" s="145"/>
      <c r="TL25" s="144"/>
      <c r="TM25" s="145"/>
      <c r="TN25" s="144"/>
      <c r="TO25" s="145"/>
      <c r="TP25" s="144"/>
      <c r="TQ25" s="145"/>
      <c r="TR25" s="144"/>
      <c r="TS25" s="145"/>
      <c r="TT25" s="144"/>
      <c r="TU25" s="145"/>
      <c r="TV25" s="144"/>
      <c r="TW25" s="145"/>
      <c r="TX25" s="144"/>
      <c r="TY25" s="145"/>
      <c r="TZ25" s="144"/>
      <c r="UA25" s="145"/>
      <c r="UB25" s="144"/>
      <c r="UC25" s="145"/>
      <c r="UD25" s="144"/>
      <c r="UE25" s="145"/>
      <c r="UF25" s="144"/>
      <c r="UG25" s="145"/>
      <c r="UH25" s="144"/>
      <c r="UI25" s="145"/>
      <c r="UJ25" s="144"/>
      <c r="UK25" s="145"/>
      <c r="UL25" s="144"/>
      <c r="UM25" s="145"/>
      <c r="UN25" s="144"/>
      <c r="UO25" s="145"/>
      <c r="UP25" s="144"/>
      <c r="UQ25" s="145"/>
      <c r="UR25" s="144"/>
      <c r="US25" s="145"/>
      <c r="UT25" s="144"/>
      <c r="UU25" s="145"/>
      <c r="UV25" s="144"/>
      <c r="UW25" s="145"/>
      <c r="UX25" s="144"/>
      <c r="UY25" s="145"/>
      <c r="UZ25" s="144"/>
      <c r="VA25" s="145"/>
      <c r="VB25" s="144"/>
      <c r="VC25" s="145"/>
      <c r="VD25" s="144"/>
      <c r="VE25" s="145"/>
      <c r="VF25" s="144"/>
      <c r="VG25" s="145"/>
      <c r="VH25" s="144"/>
      <c r="VI25" s="145"/>
      <c r="VJ25" s="144"/>
      <c r="VK25" s="145"/>
      <c r="VL25" s="144"/>
      <c r="VM25" s="145"/>
      <c r="VN25" s="144"/>
      <c r="VO25" s="145"/>
      <c r="VP25" s="144"/>
      <c r="VQ25" s="145"/>
      <c r="VR25" s="144"/>
      <c r="VS25" s="145"/>
      <c r="VT25" s="144"/>
      <c r="VU25" s="145"/>
      <c r="VV25" s="144"/>
      <c r="VW25" s="145"/>
      <c r="VX25" s="144"/>
      <c r="VY25" s="145"/>
      <c r="VZ25" s="144"/>
      <c r="WA25" s="145"/>
      <c r="WB25" s="144"/>
      <c r="WC25" s="145"/>
      <c r="WD25" s="144"/>
      <c r="WE25" s="145"/>
      <c r="WF25" s="144"/>
      <c r="WG25" s="145"/>
      <c r="WH25" s="144"/>
      <c r="WI25" s="145"/>
      <c r="WJ25" s="144"/>
      <c r="WK25" s="145"/>
      <c r="WL25" s="144"/>
      <c r="WM25" s="145"/>
      <c r="WN25" s="144"/>
      <c r="WO25" s="145"/>
      <c r="WP25" s="144"/>
      <c r="WQ25" s="145"/>
      <c r="WR25" s="144"/>
      <c r="WS25" s="145"/>
      <c r="WT25" s="144"/>
      <c r="WU25" s="145"/>
      <c r="WV25" s="144"/>
      <c r="WW25" s="145"/>
      <c r="WX25" s="144"/>
      <c r="WY25" s="145"/>
      <c r="WZ25" s="144"/>
      <c r="XA25" s="145"/>
      <c r="XB25" s="144"/>
      <c r="XC25" s="145"/>
      <c r="XD25" s="144"/>
      <c r="XE25" s="145"/>
      <c r="XF25" s="144"/>
      <c r="XG25" s="145"/>
      <c r="XH25" s="144"/>
      <c r="XI25" s="145"/>
      <c r="XJ25" s="144"/>
      <c r="XK25" s="145"/>
      <c r="XL25" s="144"/>
      <c r="XM25" s="145"/>
      <c r="XN25" s="144"/>
      <c r="XO25" s="145"/>
      <c r="XP25" s="144"/>
      <c r="XQ25" s="145"/>
      <c r="XR25" s="144"/>
      <c r="XS25" s="145"/>
      <c r="XT25" s="144"/>
      <c r="XU25" s="145"/>
      <c r="XV25" s="144"/>
      <c r="XW25" s="145"/>
      <c r="XX25" s="144"/>
      <c r="XY25" s="145"/>
      <c r="XZ25" s="144"/>
      <c r="YA25" s="145"/>
      <c r="YB25" s="144"/>
      <c r="YC25" s="145"/>
      <c r="YD25" s="144"/>
      <c r="YE25" s="145"/>
      <c r="YF25" s="144"/>
      <c r="YG25" s="145"/>
      <c r="YH25" s="144"/>
      <c r="YI25" s="145"/>
      <c r="YJ25" s="144"/>
      <c r="YK25" s="145"/>
      <c r="YL25" s="144"/>
      <c r="YM25" s="145"/>
      <c r="YN25" s="144"/>
      <c r="YO25" s="145"/>
      <c r="YP25" s="144"/>
      <c r="YQ25" s="145"/>
      <c r="YR25" s="144"/>
      <c r="YS25" s="145"/>
      <c r="YT25" s="144"/>
      <c r="YU25" s="145"/>
      <c r="YV25" s="144"/>
      <c r="YW25" s="145"/>
      <c r="YX25" s="144"/>
      <c r="YY25" s="145"/>
      <c r="YZ25" s="144"/>
      <c r="ZA25" s="145"/>
      <c r="ZB25" s="144"/>
      <c r="ZC25" s="145"/>
      <c r="ZD25" s="144"/>
      <c r="ZE25" s="145"/>
      <c r="ZF25" s="144"/>
      <c r="ZG25" s="145"/>
      <c r="ZH25" s="144"/>
      <c r="ZI25" s="145"/>
      <c r="ZJ25" s="144"/>
      <c r="ZK25" s="145"/>
      <c r="ZL25" s="144"/>
      <c r="ZM25" s="145"/>
      <c r="ZN25" s="144"/>
      <c r="ZO25" s="145"/>
      <c r="ZP25" s="144"/>
      <c r="ZQ25" s="145"/>
      <c r="ZR25" s="144"/>
      <c r="ZS25" s="145"/>
      <c r="ZT25" s="144"/>
      <c r="ZU25" s="145"/>
      <c r="ZV25" s="144"/>
      <c r="ZW25" s="145"/>
      <c r="ZX25" s="144"/>
      <c r="ZY25" s="145"/>
      <c r="ZZ25" s="144"/>
      <c r="AAA25" s="145"/>
      <c r="AAB25" s="144"/>
      <c r="AAC25" s="145"/>
      <c r="AAD25" s="144"/>
      <c r="AAE25" s="145"/>
      <c r="AAF25" s="144"/>
      <c r="AAG25" s="145"/>
      <c r="AAH25" s="144"/>
      <c r="AAI25" s="145"/>
      <c r="AAJ25" s="144"/>
      <c r="AAK25" s="145"/>
      <c r="AAL25" s="144"/>
      <c r="AAM25" s="145"/>
      <c r="AAN25" s="144"/>
      <c r="AAO25" s="145"/>
      <c r="AAP25" s="144"/>
      <c r="AAQ25" s="145"/>
      <c r="AAR25" s="144"/>
      <c r="AAS25" s="145"/>
      <c r="AAT25" s="144"/>
      <c r="AAU25" s="145"/>
      <c r="AAV25" s="144"/>
      <c r="AAW25" s="145"/>
      <c r="AAX25" s="144"/>
      <c r="AAY25" s="145"/>
      <c r="AAZ25" s="144"/>
      <c r="ABA25" s="145"/>
      <c r="ABB25" s="144"/>
      <c r="ABC25" s="145"/>
      <c r="ABD25" s="144"/>
      <c r="ABE25" s="145"/>
      <c r="ABF25" s="144"/>
      <c r="ABG25" s="145"/>
      <c r="ABH25" s="144"/>
      <c r="ABI25" s="145"/>
      <c r="ABJ25" s="144"/>
      <c r="ABK25" s="145"/>
      <c r="ABL25" s="144"/>
      <c r="ABM25" s="145"/>
      <c r="ABN25" s="144"/>
      <c r="ABO25" s="145"/>
      <c r="ABP25" s="144"/>
      <c r="ABQ25" s="145"/>
      <c r="ABR25" s="144"/>
      <c r="ABS25" s="145"/>
      <c r="ABT25" s="144"/>
      <c r="ABU25" s="145"/>
      <c r="ABV25" s="144"/>
      <c r="ABW25" s="145"/>
      <c r="ABX25" s="144"/>
      <c r="ABY25" s="145"/>
      <c r="ABZ25" s="144"/>
      <c r="ACA25" s="145"/>
      <c r="ACB25" s="144"/>
      <c r="ACC25" s="145"/>
      <c r="ACD25" s="144"/>
      <c r="ACE25" s="145"/>
      <c r="ACF25" s="144"/>
      <c r="ACG25" s="145"/>
      <c r="ACH25" s="144"/>
      <c r="ACI25" s="145"/>
      <c r="ACJ25" s="144"/>
      <c r="ACK25" s="145"/>
      <c r="ACL25" s="144"/>
      <c r="ACM25" s="145"/>
      <c r="ACN25" s="144"/>
      <c r="ACO25" s="145"/>
      <c r="ACP25" s="144"/>
      <c r="ACQ25" s="145"/>
      <c r="ACR25" s="144"/>
      <c r="ACS25" s="145"/>
      <c r="ACT25" s="144"/>
      <c r="ACU25" s="145"/>
      <c r="ACV25" s="144"/>
      <c r="ACW25" s="145"/>
      <c r="ACX25" s="144"/>
      <c r="ACY25" s="145"/>
      <c r="ACZ25" s="144"/>
      <c r="ADA25" s="145"/>
      <c r="ADB25" s="144"/>
      <c r="ADC25" s="145"/>
      <c r="ADD25" s="144"/>
      <c r="ADE25" s="145"/>
      <c r="ADF25" s="144"/>
      <c r="ADG25" s="145"/>
      <c r="ADH25" s="144"/>
      <c r="ADI25" s="145"/>
      <c r="ADJ25" s="144"/>
      <c r="ADK25" s="145"/>
      <c r="ADL25" s="144"/>
      <c r="ADM25" s="145"/>
      <c r="ADN25" s="144"/>
      <c r="ADO25" s="145"/>
      <c r="ADP25" s="144"/>
      <c r="ADQ25" s="145"/>
      <c r="ADR25" s="144"/>
      <c r="ADS25" s="145"/>
      <c r="ADT25" s="144"/>
      <c r="ADU25" s="145"/>
      <c r="ADV25" s="144"/>
      <c r="ADW25" s="145"/>
      <c r="ADX25" s="144"/>
      <c r="ADY25" s="145"/>
      <c r="ADZ25" s="144"/>
      <c r="AEA25" s="145"/>
      <c r="AEB25" s="144"/>
      <c r="AEC25" s="145"/>
      <c r="AED25" s="144"/>
      <c r="AEE25" s="145"/>
      <c r="AEF25" s="144"/>
      <c r="AEG25" s="145"/>
      <c r="AEH25" s="144"/>
      <c r="AEI25" s="145"/>
      <c r="AEJ25" s="144"/>
      <c r="AEK25" s="145"/>
      <c r="AEL25" s="144"/>
      <c r="AEM25" s="145"/>
      <c r="AEN25" s="144"/>
      <c r="AEO25" s="145"/>
      <c r="AEP25" s="144"/>
      <c r="AEQ25" s="145"/>
      <c r="AER25" s="144"/>
      <c r="AES25" s="145"/>
      <c r="AET25" s="144"/>
      <c r="AEU25" s="145"/>
      <c r="AEV25" s="144"/>
      <c r="AEW25" s="145"/>
      <c r="AEX25" s="144"/>
      <c r="AEY25" s="145"/>
      <c r="AEZ25" s="144"/>
      <c r="AFA25" s="145"/>
      <c r="AFB25" s="144"/>
      <c r="AFC25" s="145"/>
      <c r="AFD25" s="144"/>
      <c r="AFE25" s="145"/>
      <c r="AFF25" s="144"/>
      <c r="AFG25" s="145"/>
      <c r="AFH25" s="144"/>
      <c r="AFI25" s="145"/>
      <c r="AFJ25" s="144"/>
      <c r="AFK25" s="145"/>
      <c r="AFL25" s="144"/>
      <c r="AFM25" s="145"/>
      <c r="AFN25" s="144"/>
      <c r="AFO25" s="145"/>
      <c r="AFP25" s="144"/>
      <c r="AFQ25" s="145"/>
      <c r="AFR25" s="144"/>
      <c r="AFS25" s="145"/>
      <c r="AFT25" s="144"/>
      <c r="AFU25" s="145"/>
      <c r="AFV25" s="144"/>
      <c r="AFW25" s="145"/>
      <c r="AFX25" s="144"/>
      <c r="AFY25" s="145"/>
      <c r="AFZ25" s="144"/>
      <c r="AGA25" s="145"/>
      <c r="AGB25" s="144"/>
      <c r="AGC25" s="145"/>
      <c r="AGD25" s="144"/>
      <c r="AGE25" s="145"/>
      <c r="AGF25" s="144"/>
      <c r="AGG25" s="145"/>
      <c r="AGH25" s="144"/>
      <c r="AGI25" s="145"/>
      <c r="AGJ25" s="144"/>
      <c r="AGK25" s="145"/>
      <c r="AGL25" s="144"/>
      <c r="AGM25" s="145"/>
      <c r="AGN25" s="144"/>
      <c r="AGO25" s="145"/>
      <c r="AGP25" s="144"/>
      <c r="AGQ25" s="145"/>
      <c r="AGR25" s="144"/>
      <c r="AGS25" s="145"/>
      <c r="AGT25" s="144"/>
      <c r="AGU25" s="145"/>
      <c r="AGV25" s="144"/>
      <c r="AGW25" s="145"/>
      <c r="AGX25" s="144"/>
      <c r="AGY25" s="145"/>
      <c r="AGZ25" s="144"/>
      <c r="AHA25" s="145"/>
      <c r="AHB25" s="144"/>
      <c r="AHC25" s="145"/>
      <c r="AHD25" s="144"/>
      <c r="AHE25" s="145"/>
      <c r="AHF25" s="144"/>
      <c r="AHG25" s="145"/>
      <c r="AHH25" s="144"/>
      <c r="AHI25" s="145"/>
      <c r="AHJ25" s="144"/>
      <c r="AHK25" s="145"/>
      <c r="AHL25" s="144"/>
      <c r="AHM25" s="145"/>
      <c r="AHN25" s="144"/>
      <c r="AHO25" s="145"/>
      <c r="AHP25" s="144"/>
      <c r="AHQ25" s="145"/>
      <c r="AHR25" s="144"/>
      <c r="AHS25" s="145"/>
      <c r="AHT25" s="144"/>
      <c r="AHU25" s="145"/>
      <c r="AHV25" s="144"/>
      <c r="AHW25" s="145"/>
      <c r="AHX25" s="144"/>
      <c r="AHY25" s="145"/>
      <c r="AHZ25" s="144"/>
      <c r="AIA25" s="145"/>
      <c r="AIB25" s="144"/>
      <c r="AIC25" s="145"/>
      <c r="AID25" s="144"/>
      <c r="AIE25" s="145"/>
      <c r="AIF25" s="144"/>
      <c r="AIG25" s="145"/>
      <c r="AIH25" s="144"/>
      <c r="AII25" s="145"/>
      <c r="AIJ25" s="144"/>
      <c r="AIK25" s="145"/>
      <c r="AIL25" s="144"/>
      <c r="AIM25" s="145"/>
      <c r="AIN25" s="144"/>
      <c r="AIO25" s="145"/>
      <c r="AIP25" s="144"/>
      <c r="AIQ25" s="145"/>
      <c r="AIR25" s="144"/>
      <c r="AIS25" s="145"/>
      <c r="AIT25" s="144"/>
      <c r="AIU25" s="145"/>
      <c r="AIV25" s="144"/>
      <c r="AIW25" s="145"/>
      <c r="AIX25" s="144"/>
      <c r="AIY25" s="145"/>
      <c r="AIZ25" s="144"/>
      <c r="AJA25" s="145"/>
      <c r="AJB25" s="144"/>
      <c r="AJC25" s="145"/>
      <c r="AJD25" s="144"/>
      <c r="AJE25" s="145"/>
      <c r="AJF25" s="144"/>
      <c r="AJG25" s="145"/>
      <c r="AJH25" s="144"/>
      <c r="AJI25" s="145"/>
      <c r="AJJ25" s="144"/>
      <c r="AJK25" s="145"/>
      <c r="AJL25" s="144"/>
      <c r="AJM25" s="145"/>
      <c r="AJN25" s="144"/>
      <c r="AJO25" s="145"/>
      <c r="AJP25" s="144"/>
      <c r="AJQ25" s="145"/>
      <c r="AJR25" s="144"/>
      <c r="AJS25" s="145"/>
      <c r="AJT25" s="144"/>
      <c r="AJU25" s="145"/>
      <c r="AJV25" s="144"/>
      <c r="AJW25" s="145"/>
      <c r="AJX25" s="144"/>
      <c r="AJY25" s="145"/>
      <c r="AJZ25" s="144"/>
      <c r="AKA25" s="145"/>
      <c r="AKB25" s="144"/>
      <c r="AKC25" s="145"/>
      <c r="AKD25" s="144"/>
      <c r="AKE25" s="145"/>
      <c r="AKF25" s="144"/>
      <c r="AKG25" s="145"/>
      <c r="AKH25" s="144"/>
      <c r="AKI25" s="145"/>
      <c r="AKJ25" s="144"/>
      <c r="AKK25" s="145"/>
      <c r="AKL25" s="144"/>
      <c r="AKM25" s="145"/>
      <c r="AKN25" s="144"/>
      <c r="AKO25" s="145"/>
      <c r="AKP25" s="144"/>
      <c r="AKQ25" s="145"/>
      <c r="AKR25" s="144"/>
      <c r="AKS25" s="145"/>
      <c r="AKT25" s="144"/>
      <c r="AKU25" s="145"/>
      <c r="AKV25" s="144"/>
      <c r="AKW25" s="145"/>
      <c r="AKX25" s="144"/>
      <c r="AKY25" s="145"/>
      <c r="AKZ25" s="144"/>
      <c r="ALA25" s="145"/>
      <c r="ALB25" s="144"/>
      <c r="ALC25" s="145"/>
      <c r="ALD25" s="144"/>
      <c r="ALE25" s="145"/>
      <c r="ALF25" s="144"/>
      <c r="ALG25" s="145"/>
      <c r="ALH25" s="144"/>
      <c r="ALI25" s="145"/>
      <c r="ALJ25" s="144"/>
      <c r="ALK25" s="145"/>
      <c r="ALL25" s="144"/>
      <c r="ALM25" s="145"/>
      <c r="ALN25" s="144"/>
      <c r="ALO25" s="145"/>
      <c r="ALP25" s="144"/>
      <c r="ALQ25" s="145"/>
      <c r="ALR25" s="144"/>
      <c r="ALS25" s="145"/>
      <c r="ALT25" s="144"/>
      <c r="ALU25" s="145"/>
      <c r="ALV25" s="144"/>
      <c r="ALW25" s="145"/>
      <c r="ALX25" s="144"/>
      <c r="ALY25" s="145"/>
      <c r="ALZ25" s="144"/>
      <c r="AMA25" s="145"/>
      <c r="AMB25" s="144"/>
      <c r="AMC25" s="145"/>
      <c r="AMD25" s="144"/>
      <c r="AME25" s="145"/>
      <c r="AMF25" s="144"/>
      <c r="AMG25" s="145"/>
      <c r="AMH25" s="144"/>
      <c r="AMI25" s="145"/>
      <c r="AMJ25" s="144"/>
      <c r="AMK25" s="145"/>
      <c r="AML25" s="144"/>
      <c r="AMM25" s="145"/>
      <c r="AMN25" s="144"/>
      <c r="AMO25" s="145"/>
      <c r="AMP25" s="144"/>
      <c r="AMQ25" s="145"/>
      <c r="AMR25" s="144"/>
      <c r="AMS25" s="145"/>
      <c r="AMT25" s="144"/>
      <c r="AMU25" s="145"/>
      <c r="AMV25" s="144"/>
      <c r="AMW25" s="145"/>
      <c r="AMX25" s="144"/>
      <c r="AMY25" s="145"/>
      <c r="AMZ25" s="144"/>
      <c r="ANA25" s="145"/>
      <c r="ANB25" s="144"/>
      <c r="ANC25" s="145"/>
      <c r="AND25" s="144"/>
      <c r="ANE25" s="145"/>
      <c r="ANF25" s="144"/>
      <c r="ANG25" s="145"/>
      <c r="ANH25" s="144"/>
      <c r="ANI25" s="145"/>
      <c r="ANJ25" s="144"/>
      <c r="ANK25" s="145"/>
      <c r="ANL25" s="144"/>
      <c r="ANM25" s="145"/>
      <c r="ANN25" s="144"/>
      <c r="ANO25" s="145"/>
      <c r="ANP25" s="144"/>
      <c r="ANQ25" s="145"/>
      <c r="ANR25" s="144"/>
      <c r="ANS25" s="145"/>
      <c r="ANT25" s="144"/>
      <c r="ANU25" s="145"/>
      <c r="ANV25" s="144"/>
      <c r="ANW25" s="145"/>
      <c r="ANX25" s="144"/>
      <c r="ANY25" s="145"/>
      <c r="ANZ25" s="144"/>
      <c r="AOA25" s="145"/>
      <c r="AOB25" s="144"/>
      <c r="AOC25" s="145"/>
      <c r="AOD25" s="144"/>
      <c r="AOE25" s="145"/>
      <c r="AOF25" s="144"/>
      <c r="AOG25" s="145"/>
      <c r="AOH25" s="144"/>
      <c r="AOI25" s="145"/>
      <c r="AOJ25" s="144"/>
      <c r="AOK25" s="145"/>
      <c r="AOL25" s="144"/>
      <c r="AOM25" s="145"/>
      <c r="AON25" s="144"/>
      <c r="AOO25" s="145"/>
      <c r="AOP25" s="144"/>
      <c r="AOQ25" s="145"/>
      <c r="AOR25" s="144"/>
      <c r="AOS25" s="145"/>
      <c r="AOT25" s="144"/>
      <c r="AOU25" s="145"/>
      <c r="AOV25" s="144"/>
      <c r="AOW25" s="145"/>
      <c r="AOX25" s="144"/>
      <c r="AOY25" s="145"/>
      <c r="AOZ25" s="144"/>
      <c r="APA25" s="145"/>
      <c r="APB25" s="144"/>
      <c r="APC25" s="145"/>
      <c r="APD25" s="144"/>
      <c r="APE25" s="145"/>
      <c r="APF25" s="144"/>
      <c r="APG25" s="145"/>
      <c r="APH25" s="144"/>
      <c r="API25" s="145"/>
      <c r="APJ25" s="144"/>
      <c r="APK25" s="145"/>
      <c r="APL25" s="144"/>
      <c r="APM25" s="145"/>
      <c r="APN25" s="144"/>
      <c r="APO25" s="145"/>
      <c r="APP25" s="144"/>
      <c r="APQ25" s="145"/>
      <c r="APR25" s="144"/>
      <c r="APS25" s="145"/>
      <c r="APT25" s="144"/>
      <c r="APU25" s="145"/>
      <c r="APV25" s="144"/>
      <c r="APW25" s="145"/>
      <c r="APX25" s="144"/>
      <c r="APY25" s="145"/>
      <c r="APZ25" s="144"/>
      <c r="AQA25" s="145"/>
      <c r="AQB25" s="144"/>
      <c r="AQC25" s="145"/>
      <c r="AQD25" s="144"/>
      <c r="AQE25" s="145"/>
      <c r="AQF25" s="144"/>
      <c r="AQG25" s="145"/>
      <c r="AQH25" s="144"/>
      <c r="AQI25" s="145"/>
      <c r="AQJ25" s="144"/>
      <c r="AQK25" s="145"/>
      <c r="AQL25" s="144"/>
      <c r="AQM25" s="145"/>
      <c r="AQN25" s="144"/>
      <c r="AQO25" s="145"/>
      <c r="AQP25" s="144"/>
      <c r="AQQ25" s="145"/>
      <c r="AQR25" s="144"/>
      <c r="AQS25" s="145"/>
      <c r="AQT25" s="144"/>
      <c r="AQU25" s="145"/>
      <c r="AQV25" s="144"/>
      <c r="AQW25" s="145"/>
      <c r="AQX25" s="144"/>
      <c r="AQY25" s="145"/>
      <c r="AQZ25" s="144"/>
      <c r="ARA25" s="145"/>
      <c r="ARB25" s="144"/>
      <c r="ARC25" s="145"/>
      <c r="ARD25" s="144"/>
      <c r="ARE25" s="145"/>
      <c r="ARF25" s="144"/>
      <c r="ARG25" s="145"/>
      <c r="ARH25" s="144"/>
      <c r="ARI25" s="145"/>
      <c r="ARJ25" s="144"/>
      <c r="ARK25" s="145"/>
      <c r="ARL25" s="144"/>
      <c r="ARM25" s="145"/>
      <c r="ARN25" s="144"/>
      <c r="ARO25" s="145"/>
      <c r="ARP25" s="144"/>
      <c r="ARQ25" s="145"/>
      <c r="ARR25" s="144"/>
      <c r="ARS25" s="145"/>
      <c r="ART25" s="144"/>
      <c r="ARU25" s="145"/>
      <c r="ARV25" s="144"/>
      <c r="ARW25" s="145"/>
      <c r="ARX25" s="144"/>
      <c r="ARY25" s="145"/>
      <c r="ARZ25" s="144"/>
      <c r="ASA25" s="145"/>
      <c r="ASB25" s="144"/>
      <c r="ASC25" s="145"/>
      <c r="ASD25" s="144"/>
      <c r="ASE25" s="145"/>
      <c r="ASF25" s="144"/>
      <c r="ASG25" s="145"/>
      <c r="ASH25" s="144"/>
      <c r="ASI25" s="145"/>
      <c r="ASJ25" s="144"/>
      <c r="ASK25" s="145"/>
      <c r="ASL25" s="144"/>
      <c r="ASM25" s="145"/>
      <c r="ASN25" s="144"/>
      <c r="ASO25" s="145"/>
      <c r="ASP25" s="144"/>
      <c r="ASQ25" s="145"/>
      <c r="ASR25" s="144"/>
      <c r="ASS25" s="145"/>
      <c r="AST25" s="144"/>
      <c r="ASU25" s="145"/>
      <c r="ASV25" s="144"/>
      <c r="ASW25" s="145"/>
      <c r="ASX25" s="144"/>
      <c r="ASY25" s="145"/>
      <c r="ASZ25" s="144"/>
      <c r="ATA25" s="145"/>
      <c r="ATB25" s="144"/>
      <c r="ATC25" s="145"/>
      <c r="ATD25" s="144"/>
      <c r="ATE25" s="145"/>
      <c r="ATF25" s="144"/>
      <c r="ATG25" s="145"/>
      <c r="ATH25" s="144"/>
      <c r="ATI25" s="145"/>
      <c r="ATJ25" s="144"/>
      <c r="ATK25" s="145"/>
      <c r="ATL25" s="144"/>
      <c r="ATM25" s="145"/>
      <c r="ATN25" s="144"/>
      <c r="ATO25" s="145"/>
      <c r="ATP25" s="144"/>
      <c r="ATQ25" s="145"/>
      <c r="ATR25" s="144"/>
      <c r="ATS25" s="145"/>
      <c r="ATT25" s="144"/>
      <c r="ATU25" s="145"/>
      <c r="ATV25" s="144"/>
      <c r="ATW25" s="145"/>
      <c r="ATX25" s="144"/>
      <c r="ATY25" s="145"/>
      <c r="ATZ25" s="144"/>
      <c r="AUA25" s="145"/>
      <c r="AUB25" s="144"/>
      <c r="AUC25" s="145"/>
      <c r="AUD25" s="144"/>
      <c r="AUE25" s="145"/>
      <c r="AUF25" s="144"/>
      <c r="AUG25" s="145"/>
      <c r="AUH25" s="144"/>
      <c r="AUI25" s="145"/>
      <c r="AUJ25" s="144"/>
      <c r="AUK25" s="145"/>
      <c r="AUL25" s="144"/>
      <c r="AUM25" s="145"/>
      <c r="AUN25" s="144"/>
      <c r="AUO25" s="145"/>
      <c r="AUP25" s="144"/>
      <c r="AUQ25" s="145"/>
      <c r="AUR25" s="144"/>
      <c r="AUS25" s="145"/>
      <c r="AUT25" s="144"/>
      <c r="AUU25" s="145"/>
      <c r="AUV25" s="144"/>
      <c r="AUW25" s="145"/>
      <c r="AUX25" s="144"/>
      <c r="AUY25" s="145"/>
      <c r="AUZ25" s="144"/>
      <c r="AVA25" s="145"/>
      <c r="AVB25" s="144"/>
      <c r="AVC25" s="145"/>
      <c r="AVD25" s="144"/>
      <c r="AVE25" s="145"/>
      <c r="AVF25" s="144"/>
      <c r="AVG25" s="145"/>
      <c r="AVH25" s="144"/>
      <c r="AVI25" s="145"/>
      <c r="AVJ25" s="144"/>
      <c r="AVK25" s="145"/>
      <c r="AVL25" s="144"/>
      <c r="AVM25" s="145"/>
      <c r="AVN25" s="144"/>
      <c r="AVO25" s="145"/>
      <c r="AVP25" s="144"/>
      <c r="AVQ25" s="145"/>
      <c r="AVR25" s="144"/>
      <c r="AVS25" s="145"/>
      <c r="AVT25" s="144"/>
      <c r="AVU25" s="145"/>
      <c r="AVV25" s="144"/>
      <c r="AVW25" s="145"/>
      <c r="AVX25" s="144"/>
      <c r="AVY25" s="145"/>
      <c r="AVZ25" s="144"/>
      <c r="AWA25" s="145"/>
      <c r="AWB25" s="144"/>
      <c r="AWC25" s="145"/>
      <c r="AWD25" s="144"/>
      <c r="AWE25" s="145"/>
      <c r="AWF25" s="144"/>
      <c r="AWG25" s="145"/>
      <c r="AWH25" s="144"/>
      <c r="AWI25" s="145"/>
      <c r="AWJ25" s="144"/>
      <c r="AWK25" s="145"/>
      <c r="AWL25" s="144"/>
      <c r="AWM25" s="145"/>
      <c r="AWN25" s="144"/>
      <c r="AWO25" s="145"/>
      <c r="AWP25" s="144"/>
      <c r="AWQ25" s="145"/>
      <c r="AWR25" s="144"/>
      <c r="AWS25" s="145"/>
      <c r="AWT25" s="144"/>
      <c r="AWU25" s="145"/>
      <c r="AWV25" s="144"/>
      <c r="AWW25" s="145"/>
      <c r="AWX25" s="144"/>
      <c r="AWY25" s="145"/>
      <c r="AWZ25" s="144"/>
      <c r="AXA25" s="145"/>
      <c r="AXB25" s="144"/>
      <c r="AXC25" s="145"/>
      <c r="AXD25" s="144"/>
      <c r="AXE25" s="145"/>
      <c r="AXF25" s="144"/>
      <c r="AXG25" s="145"/>
      <c r="AXH25" s="144"/>
      <c r="AXI25" s="145"/>
      <c r="AXJ25" s="144"/>
      <c r="AXK25" s="145"/>
      <c r="AXL25" s="144"/>
      <c r="AXM25" s="145"/>
      <c r="AXN25" s="144"/>
      <c r="AXO25" s="145"/>
      <c r="AXP25" s="144"/>
      <c r="AXQ25" s="145"/>
      <c r="AXR25" s="144"/>
      <c r="AXS25" s="145"/>
      <c r="AXT25" s="144"/>
      <c r="AXU25" s="145"/>
      <c r="AXV25" s="144"/>
      <c r="AXW25" s="145"/>
      <c r="AXX25" s="144"/>
      <c r="AXY25" s="145"/>
      <c r="AXZ25" s="144"/>
      <c r="AYA25" s="145"/>
      <c r="AYB25" s="144"/>
      <c r="AYC25" s="145"/>
      <c r="AYD25" s="144"/>
      <c r="AYE25" s="145"/>
      <c r="AYF25" s="144"/>
      <c r="AYG25" s="145"/>
      <c r="AYH25" s="144"/>
      <c r="AYI25" s="145"/>
      <c r="AYJ25" s="144"/>
      <c r="AYK25" s="145"/>
      <c r="AYL25" s="144"/>
      <c r="AYM25" s="145"/>
      <c r="AYN25" s="144"/>
      <c r="AYO25" s="145"/>
      <c r="AYP25" s="144"/>
      <c r="AYQ25" s="145"/>
      <c r="AYR25" s="144"/>
      <c r="AYS25" s="145"/>
      <c r="AYT25" s="144"/>
      <c r="AYU25" s="145"/>
      <c r="AYV25" s="144"/>
      <c r="AYW25" s="145"/>
      <c r="AYX25" s="144"/>
      <c r="AYY25" s="145"/>
      <c r="AYZ25" s="144"/>
      <c r="AZA25" s="145"/>
      <c r="AZB25" s="144"/>
      <c r="AZC25" s="145"/>
      <c r="AZD25" s="144"/>
      <c r="AZE25" s="145"/>
      <c r="AZF25" s="144"/>
      <c r="AZG25" s="145"/>
      <c r="AZH25" s="144"/>
      <c r="AZI25" s="145"/>
      <c r="AZJ25" s="144"/>
      <c r="AZK25" s="145"/>
      <c r="AZL25" s="144"/>
      <c r="AZM25" s="145"/>
      <c r="AZN25" s="144"/>
      <c r="AZO25" s="145"/>
      <c r="AZP25" s="144"/>
      <c r="AZQ25" s="145"/>
      <c r="AZR25" s="144"/>
      <c r="AZS25" s="145"/>
      <c r="AZT25" s="144"/>
      <c r="AZU25" s="145"/>
      <c r="AZV25" s="144"/>
      <c r="AZW25" s="145"/>
      <c r="AZX25" s="144"/>
      <c r="AZY25" s="145"/>
      <c r="AZZ25" s="144"/>
      <c r="BAA25" s="145"/>
      <c r="BAB25" s="144"/>
      <c r="BAC25" s="145"/>
      <c r="BAD25" s="144"/>
      <c r="BAE25" s="145"/>
      <c r="BAF25" s="144"/>
      <c r="BAG25" s="145"/>
      <c r="BAH25" s="144"/>
      <c r="BAI25" s="145"/>
      <c r="BAJ25" s="144"/>
      <c r="BAK25" s="145"/>
      <c r="BAL25" s="144"/>
      <c r="BAM25" s="145"/>
      <c r="BAN25" s="144"/>
      <c r="BAO25" s="145"/>
      <c r="BAP25" s="144"/>
      <c r="BAQ25" s="145"/>
      <c r="BAR25" s="144"/>
      <c r="BAS25" s="145"/>
      <c r="BAT25" s="144"/>
      <c r="BAU25" s="145"/>
      <c r="BAV25" s="144"/>
      <c r="BAW25" s="145"/>
      <c r="BAX25" s="144"/>
      <c r="BAY25" s="145"/>
      <c r="BAZ25" s="144"/>
      <c r="BBA25" s="145"/>
      <c r="BBB25" s="144"/>
      <c r="BBC25" s="145"/>
      <c r="BBD25" s="144"/>
      <c r="BBE25" s="145"/>
      <c r="BBF25" s="144"/>
      <c r="BBG25" s="145"/>
      <c r="BBH25" s="144"/>
      <c r="BBI25" s="145"/>
      <c r="BBJ25" s="144"/>
      <c r="BBK25" s="145"/>
      <c r="BBL25" s="144"/>
      <c r="BBM25" s="145"/>
      <c r="BBN25" s="144"/>
      <c r="BBO25" s="145"/>
      <c r="BBP25" s="144"/>
      <c r="BBQ25" s="145"/>
      <c r="BBR25" s="144"/>
      <c r="BBS25" s="145"/>
      <c r="BBT25" s="144"/>
      <c r="BBU25" s="145"/>
      <c r="BBV25" s="144"/>
      <c r="BBW25" s="145"/>
      <c r="BBX25" s="144"/>
      <c r="BBY25" s="145"/>
      <c r="BBZ25" s="144"/>
      <c r="BCA25" s="145"/>
      <c r="BCB25" s="144"/>
      <c r="BCC25" s="145"/>
      <c r="BCD25" s="144"/>
      <c r="BCE25" s="145"/>
      <c r="BCF25" s="144"/>
      <c r="BCG25" s="145"/>
      <c r="BCH25" s="144"/>
      <c r="BCI25" s="145"/>
      <c r="BCJ25" s="144"/>
      <c r="BCK25" s="145"/>
      <c r="BCL25" s="144"/>
      <c r="BCM25" s="145"/>
      <c r="BCN25" s="144"/>
      <c r="BCO25" s="145"/>
      <c r="BCP25" s="144"/>
      <c r="BCQ25" s="145"/>
      <c r="BCR25" s="144"/>
      <c r="BCS25" s="145"/>
      <c r="BCT25" s="144"/>
      <c r="BCU25" s="145"/>
      <c r="BCV25" s="144"/>
      <c r="BCW25" s="145"/>
      <c r="BCX25" s="144"/>
      <c r="BCY25" s="145"/>
      <c r="BCZ25" s="144"/>
      <c r="BDA25" s="145"/>
      <c r="BDB25" s="144"/>
      <c r="BDC25" s="145"/>
      <c r="BDD25" s="144"/>
      <c r="BDE25" s="145"/>
      <c r="BDF25" s="144"/>
      <c r="BDG25" s="145"/>
      <c r="BDH25" s="144"/>
      <c r="BDI25" s="145"/>
      <c r="BDJ25" s="144"/>
      <c r="BDK25" s="145"/>
      <c r="BDL25" s="144"/>
      <c r="BDM25" s="145"/>
      <c r="BDN25" s="144"/>
      <c r="BDO25" s="145"/>
      <c r="BDP25" s="144"/>
      <c r="BDQ25" s="145"/>
      <c r="BDR25" s="144"/>
      <c r="BDS25" s="145"/>
      <c r="BDT25" s="144"/>
      <c r="BDU25" s="145"/>
      <c r="BDV25" s="144"/>
      <c r="BDW25" s="145"/>
      <c r="BDX25" s="144"/>
      <c r="BDY25" s="145"/>
      <c r="BDZ25" s="144"/>
      <c r="BEA25" s="145"/>
      <c r="BEB25" s="144"/>
      <c r="BEC25" s="145"/>
      <c r="BED25" s="144"/>
      <c r="BEE25" s="145"/>
      <c r="BEF25" s="144"/>
      <c r="BEG25" s="145"/>
      <c r="BEH25" s="144"/>
      <c r="BEI25" s="145"/>
      <c r="BEJ25" s="144"/>
      <c r="BEK25" s="145"/>
      <c r="BEL25" s="144"/>
      <c r="BEM25" s="145"/>
      <c r="BEN25" s="144"/>
      <c r="BEO25" s="145"/>
      <c r="BEP25" s="144"/>
      <c r="BEQ25" s="145"/>
      <c r="BER25" s="144"/>
      <c r="BES25" s="145"/>
      <c r="BET25" s="144"/>
      <c r="BEU25" s="145"/>
      <c r="BEV25" s="144"/>
      <c r="BEW25" s="145"/>
      <c r="BEX25" s="144"/>
      <c r="BEY25" s="145"/>
      <c r="BEZ25" s="144"/>
      <c r="BFA25" s="145"/>
      <c r="BFB25" s="144"/>
      <c r="BFC25" s="145"/>
      <c r="BFD25" s="144"/>
      <c r="BFE25" s="145"/>
      <c r="BFF25" s="144"/>
      <c r="BFG25" s="145"/>
      <c r="BFH25" s="144"/>
      <c r="BFI25" s="145"/>
      <c r="BFJ25" s="144"/>
      <c r="BFK25" s="145"/>
      <c r="BFL25" s="144"/>
      <c r="BFM25" s="145"/>
      <c r="BFN25" s="144"/>
      <c r="BFO25" s="145"/>
      <c r="BFP25" s="144"/>
      <c r="BFQ25" s="145"/>
      <c r="BFR25" s="144"/>
      <c r="BFS25" s="145"/>
      <c r="BFT25" s="144"/>
      <c r="BFU25" s="145"/>
      <c r="BFV25" s="144"/>
      <c r="BFW25" s="145"/>
      <c r="BFX25" s="144"/>
      <c r="BFY25" s="145"/>
      <c r="BFZ25" s="144"/>
      <c r="BGA25" s="145"/>
      <c r="BGB25" s="144"/>
      <c r="BGC25" s="145"/>
      <c r="BGD25" s="144"/>
      <c r="BGE25" s="145"/>
      <c r="BGF25" s="144"/>
      <c r="BGG25" s="145"/>
      <c r="BGH25" s="144"/>
      <c r="BGI25" s="145"/>
      <c r="BGJ25" s="144"/>
      <c r="BGK25" s="145"/>
      <c r="BGL25" s="144"/>
      <c r="BGM25" s="145"/>
      <c r="BGN25" s="144"/>
      <c r="BGO25" s="145"/>
      <c r="BGP25" s="144"/>
      <c r="BGQ25" s="145"/>
      <c r="BGR25" s="144"/>
      <c r="BGS25" s="145"/>
      <c r="BGT25" s="144"/>
      <c r="BGU25" s="145"/>
      <c r="BGV25" s="144"/>
      <c r="BGW25" s="145"/>
      <c r="BGX25" s="144"/>
      <c r="BGY25" s="145"/>
      <c r="BGZ25" s="144"/>
      <c r="BHA25" s="145"/>
      <c r="BHB25" s="144"/>
      <c r="BHC25" s="145"/>
      <c r="BHD25" s="144"/>
      <c r="BHE25" s="145"/>
      <c r="BHF25" s="144"/>
      <c r="BHG25" s="145"/>
      <c r="BHH25" s="144"/>
      <c r="BHI25" s="145"/>
      <c r="BHJ25" s="144"/>
      <c r="BHK25" s="145"/>
      <c r="BHL25" s="144"/>
      <c r="BHM25" s="145"/>
      <c r="BHN25" s="144"/>
      <c r="BHO25" s="145"/>
      <c r="BHP25" s="144"/>
      <c r="BHQ25" s="145"/>
      <c r="BHR25" s="144"/>
      <c r="BHS25" s="145"/>
      <c r="BHT25" s="144"/>
      <c r="BHU25" s="145"/>
      <c r="BHV25" s="144"/>
      <c r="BHW25" s="145"/>
      <c r="BHX25" s="144"/>
      <c r="BHY25" s="145"/>
      <c r="BHZ25" s="144"/>
      <c r="BIA25" s="145"/>
      <c r="BIB25" s="144"/>
      <c r="BIC25" s="145"/>
      <c r="BID25" s="144"/>
      <c r="BIE25" s="145"/>
      <c r="BIF25" s="144"/>
      <c r="BIG25" s="145"/>
      <c r="BIH25" s="144"/>
      <c r="BII25" s="145"/>
      <c r="BIJ25" s="144"/>
      <c r="BIK25" s="145"/>
      <c r="BIL25" s="144"/>
      <c r="BIM25" s="145"/>
      <c r="BIN25" s="144"/>
      <c r="BIO25" s="145"/>
      <c r="BIP25" s="144"/>
      <c r="BIQ25" s="145"/>
      <c r="BIR25" s="144"/>
      <c r="BIS25" s="145"/>
      <c r="BIT25" s="144"/>
      <c r="BIU25" s="145"/>
      <c r="BIV25" s="144"/>
      <c r="BIW25" s="145"/>
      <c r="BIX25" s="144"/>
      <c r="BIY25" s="145"/>
      <c r="BIZ25" s="144"/>
      <c r="BJA25" s="145"/>
      <c r="BJB25" s="144"/>
      <c r="BJC25" s="145"/>
      <c r="BJD25" s="144"/>
      <c r="BJE25" s="145"/>
      <c r="BJF25" s="144"/>
      <c r="BJG25" s="145"/>
      <c r="BJH25" s="144"/>
      <c r="BJI25" s="145"/>
      <c r="BJJ25" s="144"/>
      <c r="BJK25" s="145"/>
      <c r="BJL25" s="144"/>
      <c r="BJM25" s="145"/>
      <c r="BJN25" s="144"/>
      <c r="BJO25" s="145"/>
      <c r="BJP25" s="144"/>
      <c r="BJQ25" s="145"/>
      <c r="BJR25" s="144"/>
      <c r="BJS25" s="145"/>
      <c r="BJT25" s="144"/>
      <c r="BJU25" s="145"/>
      <c r="BJV25" s="144"/>
      <c r="BJW25" s="145"/>
      <c r="BJX25" s="144"/>
      <c r="BJY25" s="145"/>
      <c r="BJZ25" s="144"/>
      <c r="BKA25" s="145"/>
      <c r="BKB25" s="144"/>
      <c r="BKC25" s="145"/>
      <c r="BKD25" s="144"/>
      <c r="BKE25" s="145"/>
      <c r="BKF25" s="144"/>
      <c r="BKG25" s="145"/>
      <c r="BKH25" s="144"/>
      <c r="BKI25" s="145"/>
      <c r="BKJ25" s="144"/>
      <c r="BKK25" s="145"/>
      <c r="BKL25" s="144"/>
      <c r="BKM25" s="145"/>
      <c r="BKN25" s="144"/>
      <c r="BKO25" s="145"/>
      <c r="BKP25" s="144"/>
      <c r="BKQ25" s="145"/>
      <c r="BKR25" s="144"/>
      <c r="BKS25" s="145"/>
      <c r="BKT25" s="144"/>
      <c r="BKU25" s="145"/>
      <c r="BKV25" s="144"/>
      <c r="BKW25" s="145"/>
      <c r="BKX25" s="144"/>
      <c r="BKY25" s="145"/>
      <c r="BKZ25" s="144"/>
      <c r="BLA25" s="145"/>
      <c r="BLB25" s="144"/>
      <c r="BLC25" s="145"/>
      <c r="BLD25" s="144"/>
      <c r="BLE25" s="145"/>
      <c r="BLF25" s="144"/>
      <c r="BLG25" s="145"/>
      <c r="BLH25" s="144"/>
      <c r="BLI25" s="145"/>
      <c r="BLJ25" s="144"/>
      <c r="BLK25" s="145"/>
      <c r="BLL25" s="144"/>
      <c r="BLM25" s="145"/>
      <c r="BLN25" s="144"/>
      <c r="BLO25" s="145"/>
      <c r="BLP25" s="144"/>
      <c r="BLQ25" s="145"/>
      <c r="BLR25" s="144"/>
      <c r="BLS25" s="145"/>
      <c r="BLT25" s="144"/>
      <c r="BLU25" s="145"/>
      <c r="BLV25" s="144"/>
      <c r="BLW25" s="145"/>
      <c r="BLX25" s="144"/>
      <c r="BLY25" s="145"/>
      <c r="BLZ25" s="144"/>
      <c r="BMA25" s="145"/>
      <c r="BMB25" s="144"/>
      <c r="BMC25" s="145"/>
      <c r="BMD25" s="144"/>
      <c r="BME25" s="145"/>
      <c r="BMF25" s="144"/>
      <c r="BMG25" s="145"/>
      <c r="BMH25" s="144"/>
      <c r="BMI25" s="145"/>
      <c r="BMJ25" s="144"/>
      <c r="BMK25" s="145"/>
      <c r="BML25" s="144"/>
      <c r="BMM25" s="145"/>
      <c r="BMN25" s="144"/>
      <c r="BMO25" s="145"/>
      <c r="BMP25" s="144"/>
      <c r="BMQ25" s="145"/>
      <c r="BMR25" s="144"/>
      <c r="BMS25" s="145"/>
      <c r="BMT25" s="144"/>
      <c r="BMU25" s="145"/>
      <c r="BMV25" s="144"/>
      <c r="BMW25" s="145"/>
      <c r="BMX25" s="144"/>
      <c r="BMY25" s="145"/>
      <c r="BMZ25" s="144"/>
      <c r="BNA25" s="145"/>
      <c r="BNB25" s="144"/>
      <c r="BNC25" s="145"/>
      <c r="BND25" s="144"/>
      <c r="BNE25" s="145"/>
      <c r="BNF25" s="144"/>
      <c r="BNG25" s="145"/>
      <c r="BNH25" s="144"/>
      <c r="BNI25" s="145"/>
      <c r="BNJ25" s="144"/>
      <c r="BNK25" s="145"/>
      <c r="BNL25" s="144"/>
      <c r="BNM25" s="145"/>
      <c r="BNN25" s="144"/>
      <c r="BNO25" s="145"/>
      <c r="BNP25" s="144"/>
      <c r="BNQ25" s="145"/>
      <c r="BNR25" s="144"/>
      <c r="BNS25" s="145"/>
      <c r="BNT25" s="144"/>
      <c r="BNU25" s="145"/>
      <c r="BNV25" s="144"/>
      <c r="BNW25" s="145"/>
      <c r="BNX25" s="144"/>
      <c r="BNY25" s="145"/>
      <c r="BNZ25" s="144"/>
      <c r="BOA25" s="145"/>
      <c r="BOB25" s="144"/>
      <c r="BOC25" s="145"/>
      <c r="BOD25" s="144"/>
      <c r="BOE25" s="145"/>
      <c r="BOF25" s="144"/>
      <c r="BOG25" s="145"/>
      <c r="BOH25" s="144"/>
      <c r="BOI25" s="145"/>
      <c r="BOJ25" s="144"/>
      <c r="BOK25" s="145"/>
      <c r="BOL25" s="144"/>
      <c r="BOM25" s="145"/>
      <c r="BON25" s="144"/>
      <c r="BOO25" s="145"/>
      <c r="BOP25" s="144"/>
      <c r="BOQ25" s="145"/>
      <c r="BOR25" s="144"/>
      <c r="BOS25" s="145"/>
      <c r="BOT25" s="144"/>
      <c r="BOU25" s="145"/>
      <c r="BOV25" s="144"/>
      <c r="BOW25" s="145"/>
      <c r="BOX25" s="144"/>
      <c r="BOY25" s="145"/>
      <c r="BOZ25" s="144"/>
      <c r="BPA25" s="145"/>
      <c r="BPB25" s="144"/>
      <c r="BPC25" s="145"/>
      <c r="BPD25" s="144"/>
      <c r="BPE25" s="145"/>
      <c r="BPF25" s="144"/>
      <c r="BPG25" s="145"/>
      <c r="BPH25" s="144"/>
      <c r="BPI25" s="145"/>
      <c r="BPJ25" s="144"/>
      <c r="BPK25" s="145"/>
      <c r="BPL25" s="144"/>
      <c r="BPM25" s="145"/>
      <c r="BPN25" s="144"/>
      <c r="BPO25" s="145"/>
      <c r="BPP25" s="144"/>
      <c r="BPQ25" s="145"/>
      <c r="BPR25" s="144"/>
      <c r="BPS25" s="145"/>
      <c r="BPT25" s="144"/>
      <c r="BPU25" s="145"/>
      <c r="BPV25" s="144"/>
      <c r="BPW25" s="145"/>
      <c r="BPX25" s="144"/>
      <c r="BPY25" s="145"/>
      <c r="BPZ25" s="144"/>
      <c r="BQA25" s="145"/>
      <c r="BQB25" s="144"/>
      <c r="BQC25" s="145"/>
      <c r="BQD25" s="144"/>
      <c r="BQE25" s="145"/>
      <c r="BQF25" s="144"/>
      <c r="BQG25" s="145"/>
      <c r="BQH25" s="144"/>
      <c r="BQI25" s="145"/>
      <c r="BQJ25" s="144"/>
      <c r="BQK25" s="145"/>
      <c r="BQL25" s="144"/>
      <c r="BQM25" s="145"/>
      <c r="BQN25" s="144"/>
      <c r="BQO25" s="145"/>
      <c r="BQP25" s="144"/>
      <c r="BQQ25" s="145"/>
      <c r="BQR25" s="144"/>
      <c r="BQS25" s="145"/>
      <c r="BQT25" s="144"/>
      <c r="BQU25" s="145"/>
      <c r="BQV25" s="144"/>
      <c r="BQW25" s="145"/>
      <c r="BQX25" s="144"/>
      <c r="BQY25" s="145"/>
      <c r="BQZ25" s="144"/>
      <c r="BRA25" s="145"/>
      <c r="BRB25" s="144"/>
      <c r="BRC25" s="145"/>
      <c r="BRD25" s="144"/>
      <c r="BRE25" s="145"/>
      <c r="BRF25" s="144"/>
      <c r="BRG25" s="145"/>
      <c r="BRH25" s="144"/>
      <c r="BRI25" s="145"/>
      <c r="BRJ25" s="144"/>
      <c r="BRK25" s="145"/>
      <c r="BRL25" s="144"/>
      <c r="BRM25" s="145"/>
      <c r="BRN25" s="144"/>
      <c r="BRO25" s="145"/>
      <c r="BRP25" s="144"/>
      <c r="BRQ25" s="145"/>
      <c r="BRR25" s="144"/>
      <c r="BRS25" s="145"/>
      <c r="BRT25" s="144"/>
      <c r="BRU25" s="145"/>
      <c r="BRV25" s="144"/>
      <c r="BRW25" s="145"/>
      <c r="BRX25" s="144"/>
      <c r="BRY25" s="145"/>
      <c r="BRZ25" s="144"/>
      <c r="BSA25" s="145"/>
      <c r="BSB25" s="144"/>
      <c r="BSC25" s="145"/>
      <c r="BSD25" s="144"/>
      <c r="BSE25" s="145"/>
      <c r="BSF25" s="144"/>
      <c r="BSG25" s="145"/>
      <c r="BSH25" s="144"/>
      <c r="BSI25" s="145"/>
      <c r="BSJ25" s="144"/>
      <c r="BSK25" s="145"/>
      <c r="BSL25" s="144"/>
      <c r="BSM25" s="145"/>
      <c r="BSN25" s="144"/>
      <c r="BSO25" s="145"/>
      <c r="BSP25" s="144"/>
      <c r="BSQ25" s="145"/>
      <c r="BSR25" s="144"/>
      <c r="BSS25" s="145"/>
      <c r="BST25" s="144"/>
      <c r="BSU25" s="145"/>
      <c r="BSV25" s="144"/>
      <c r="BSW25" s="145"/>
      <c r="BSX25" s="144"/>
      <c r="BSY25" s="145"/>
      <c r="BSZ25" s="144"/>
      <c r="BTA25" s="145"/>
      <c r="BTB25" s="144"/>
      <c r="BTC25" s="145"/>
      <c r="BTD25" s="144"/>
      <c r="BTE25" s="145"/>
      <c r="BTF25" s="144"/>
      <c r="BTG25" s="145"/>
      <c r="BTH25" s="144"/>
      <c r="BTI25" s="145"/>
      <c r="BTJ25" s="144"/>
      <c r="BTK25" s="145"/>
      <c r="BTL25" s="144"/>
      <c r="BTM25" s="145"/>
      <c r="BTN25" s="144"/>
      <c r="BTO25" s="145"/>
      <c r="BTP25" s="144"/>
      <c r="BTQ25" s="145"/>
      <c r="BTR25" s="144"/>
      <c r="BTS25" s="145"/>
      <c r="BTT25" s="144"/>
      <c r="BTU25" s="145"/>
      <c r="BTV25" s="144"/>
      <c r="BTW25" s="145"/>
      <c r="BTX25" s="144"/>
      <c r="BTY25" s="145"/>
      <c r="BTZ25" s="144"/>
      <c r="BUA25" s="145"/>
      <c r="BUB25" s="144"/>
      <c r="BUC25" s="145"/>
      <c r="BUD25" s="144"/>
      <c r="BUE25" s="145"/>
      <c r="BUF25" s="144"/>
      <c r="BUG25" s="145"/>
      <c r="BUH25" s="144"/>
      <c r="BUI25" s="145"/>
      <c r="BUJ25" s="144"/>
      <c r="BUK25" s="145"/>
      <c r="BUL25" s="144"/>
      <c r="BUM25" s="145"/>
      <c r="BUN25" s="144"/>
      <c r="BUO25" s="145"/>
      <c r="BUP25" s="144"/>
      <c r="BUQ25" s="145"/>
      <c r="BUR25" s="144"/>
      <c r="BUS25" s="145"/>
      <c r="BUT25" s="144"/>
      <c r="BUU25" s="145"/>
      <c r="BUV25" s="144"/>
      <c r="BUW25" s="145"/>
      <c r="BUX25" s="144"/>
      <c r="BUY25" s="145"/>
      <c r="BUZ25" s="144"/>
      <c r="BVA25" s="145"/>
      <c r="BVB25" s="144"/>
      <c r="BVC25" s="145"/>
      <c r="BVD25" s="144"/>
      <c r="BVE25" s="145"/>
      <c r="BVF25" s="144"/>
      <c r="BVG25" s="145"/>
      <c r="BVH25" s="144"/>
      <c r="BVI25" s="145"/>
      <c r="BVJ25" s="144"/>
      <c r="BVK25" s="145"/>
      <c r="BVL25" s="144"/>
      <c r="BVM25" s="145"/>
      <c r="BVN25" s="144"/>
      <c r="BVO25" s="145"/>
      <c r="BVP25" s="144"/>
      <c r="BVQ25" s="145"/>
      <c r="BVR25" s="144"/>
      <c r="BVS25" s="145"/>
      <c r="BVT25" s="144"/>
      <c r="BVU25" s="145"/>
      <c r="BVV25" s="144"/>
      <c r="BVW25" s="145"/>
      <c r="BVX25" s="144"/>
      <c r="BVY25" s="145"/>
      <c r="BVZ25" s="144"/>
      <c r="BWA25" s="145"/>
      <c r="BWB25" s="144"/>
      <c r="BWC25" s="145"/>
      <c r="BWD25" s="144"/>
      <c r="BWE25" s="145"/>
      <c r="BWF25" s="144"/>
      <c r="BWG25" s="145"/>
      <c r="BWH25" s="144"/>
      <c r="BWI25" s="145"/>
      <c r="BWJ25" s="144"/>
      <c r="BWK25" s="145"/>
      <c r="BWL25" s="144"/>
      <c r="BWM25" s="145"/>
      <c r="BWN25" s="144"/>
      <c r="BWO25" s="145"/>
      <c r="BWP25" s="144"/>
      <c r="BWQ25" s="145"/>
      <c r="BWR25" s="144"/>
      <c r="BWS25" s="145"/>
      <c r="BWT25" s="144"/>
      <c r="BWU25" s="145"/>
      <c r="BWV25" s="144"/>
      <c r="BWW25" s="145"/>
      <c r="BWX25" s="144"/>
      <c r="BWY25" s="145"/>
      <c r="BWZ25" s="144"/>
      <c r="BXA25" s="145"/>
      <c r="BXB25" s="144"/>
      <c r="BXC25" s="145"/>
      <c r="BXD25" s="144"/>
      <c r="BXE25" s="145"/>
      <c r="BXF25" s="144"/>
      <c r="BXG25" s="145"/>
      <c r="BXH25" s="144"/>
      <c r="BXI25" s="145"/>
      <c r="BXJ25" s="144"/>
      <c r="BXK25" s="145"/>
      <c r="BXL25" s="144"/>
      <c r="BXM25" s="145"/>
      <c r="BXN25" s="144"/>
      <c r="BXO25" s="145"/>
      <c r="BXP25" s="144"/>
      <c r="BXQ25" s="145"/>
      <c r="BXR25" s="144"/>
      <c r="BXS25" s="145"/>
      <c r="BXT25" s="144"/>
      <c r="BXU25" s="145"/>
      <c r="BXV25" s="144"/>
      <c r="BXW25" s="145"/>
      <c r="BXX25" s="144"/>
      <c r="BXY25" s="145"/>
      <c r="BXZ25" s="144"/>
      <c r="BYA25" s="145"/>
      <c r="BYB25" s="144"/>
      <c r="BYC25" s="145"/>
      <c r="BYD25" s="144"/>
      <c r="BYE25" s="145"/>
      <c r="BYF25" s="144"/>
      <c r="BYG25" s="145"/>
      <c r="BYH25" s="144"/>
      <c r="BYI25" s="145"/>
      <c r="BYJ25" s="144"/>
      <c r="BYK25" s="145"/>
      <c r="BYL25" s="144"/>
      <c r="BYM25" s="145"/>
      <c r="BYN25" s="144"/>
      <c r="BYO25" s="145"/>
      <c r="BYP25" s="144"/>
      <c r="BYQ25" s="145"/>
      <c r="BYR25" s="144"/>
      <c r="BYS25" s="145"/>
      <c r="BYT25" s="144"/>
      <c r="BYU25" s="145"/>
      <c r="BYV25" s="144"/>
      <c r="BYW25" s="145"/>
      <c r="BYX25" s="144"/>
      <c r="BYY25" s="145"/>
      <c r="BYZ25" s="144"/>
      <c r="BZA25" s="145"/>
      <c r="BZB25" s="144"/>
      <c r="BZC25" s="145"/>
      <c r="BZD25" s="144"/>
      <c r="BZE25" s="145"/>
      <c r="BZF25" s="144"/>
      <c r="BZG25" s="145"/>
      <c r="BZH25" s="144"/>
      <c r="BZI25" s="145"/>
      <c r="BZJ25" s="144"/>
      <c r="BZK25" s="145"/>
      <c r="BZL25" s="144"/>
      <c r="BZM25" s="145"/>
      <c r="BZN25" s="144"/>
      <c r="BZO25" s="145"/>
      <c r="BZP25" s="144"/>
      <c r="BZQ25" s="145"/>
      <c r="BZR25" s="144"/>
      <c r="BZS25" s="145"/>
      <c r="BZT25" s="144"/>
      <c r="BZU25" s="145"/>
      <c r="BZV25" s="144"/>
      <c r="BZW25" s="145"/>
      <c r="BZX25" s="144"/>
      <c r="BZY25" s="145"/>
      <c r="BZZ25" s="144"/>
      <c r="CAA25" s="145"/>
      <c r="CAB25" s="144"/>
      <c r="CAC25" s="145"/>
      <c r="CAD25" s="144"/>
      <c r="CAE25" s="145"/>
      <c r="CAF25" s="144"/>
      <c r="CAG25" s="145"/>
      <c r="CAH25" s="144"/>
      <c r="CAI25" s="145"/>
      <c r="CAJ25" s="144"/>
      <c r="CAK25" s="145"/>
      <c r="CAL25" s="144"/>
      <c r="CAM25" s="145"/>
      <c r="CAN25" s="144"/>
      <c r="CAO25" s="145"/>
      <c r="CAP25" s="144"/>
      <c r="CAQ25" s="145"/>
      <c r="CAR25" s="144"/>
      <c r="CAS25" s="145"/>
      <c r="CAT25" s="144"/>
      <c r="CAU25" s="145"/>
      <c r="CAV25" s="144"/>
      <c r="CAW25" s="145"/>
      <c r="CAX25" s="144"/>
      <c r="CAY25" s="145"/>
      <c r="CAZ25" s="144"/>
      <c r="CBA25" s="145"/>
      <c r="CBB25" s="144"/>
      <c r="CBC25" s="145"/>
      <c r="CBD25" s="144"/>
      <c r="CBE25" s="145"/>
      <c r="CBF25" s="144"/>
      <c r="CBG25" s="145"/>
      <c r="CBH25" s="144"/>
      <c r="CBI25" s="145"/>
      <c r="CBJ25" s="144"/>
      <c r="CBK25" s="145"/>
      <c r="CBL25" s="144"/>
      <c r="CBM25" s="145"/>
      <c r="CBN25" s="144"/>
      <c r="CBO25" s="145"/>
      <c r="CBP25" s="144"/>
      <c r="CBQ25" s="145"/>
      <c r="CBR25" s="144"/>
      <c r="CBS25" s="145"/>
      <c r="CBT25" s="144"/>
      <c r="CBU25" s="145"/>
      <c r="CBV25" s="144"/>
      <c r="CBW25" s="145"/>
      <c r="CBX25" s="144"/>
      <c r="CBY25" s="145"/>
      <c r="CBZ25" s="144"/>
      <c r="CCA25" s="145"/>
      <c r="CCB25" s="144"/>
      <c r="CCC25" s="145"/>
      <c r="CCD25" s="144"/>
      <c r="CCE25" s="145"/>
      <c r="CCF25" s="144"/>
      <c r="CCG25" s="145"/>
      <c r="CCH25" s="144"/>
      <c r="CCI25" s="145"/>
      <c r="CCJ25" s="144"/>
      <c r="CCK25" s="145"/>
      <c r="CCL25" s="144"/>
      <c r="CCM25" s="145"/>
      <c r="CCN25" s="144"/>
      <c r="CCO25" s="145"/>
      <c r="CCP25" s="144"/>
      <c r="CCQ25" s="145"/>
      <c r="CCR25" s="144"/>
      <c r="CCS25" s="145"/>
      <c r="CCT25" s="144"/>
      <c r="CCU25" s="145"/>
      <c r="CCV25" s="144"/>
      <c r="CCW25" s="145"/>
      <c r="CCX25" s="144"/>
      <c r="CCY25" s="145"/>
      <c r="CCZ25" s="144"/>
      <c r="CDA25" s="145"/>
      <c r="CDB25" s="144"/>
      <c r="CDC25" s="145"/>
      <c r="CDD25" s="144"/>
      <c r="CDE25" s="145"/>
      <c r="CDF25" s="144"/>
      <c r="CDG25" s="145"/>
      <c r="CDH25" s="144"/>
      <c r="CDI25" s="145"/>
      <c r="CDJ25" s="144"/>
      <c r="CDK25" s="145"/>
      <c r="CDL25" s="144"/>
      <c r="CDM25" s="145"/>
      <c r="CDN25" s="144"/>
      <c r="CDO25" s="145"/>
      <c r="CDP25" s="144"/>
      <c r="CDQ25" s="145"/>
      <c r="CDR25" s="144"/>
      <c r="CDS25" s="145"/>
      <c r="CDT25" s="144"/>
      <c r="CDU25" s="145"/>
      <c r="CDV25" s="144"/>
      <c r="CDW25" s="145"/>
      <c r="CDX25" s="144"/>
      <c r="CDY25" s="145"/>
      <c r="CDZ25" s="144"/>
      <c r="CEA25" s="145"/>
      <c r="CEB25" s="144"/>
      <c r="CEC25" s="145"/>
      <c r="CED25" s="144"/>
      <c r="CEE25" s="145"/>
      <c r="CEF25" s="144"/>
      <c r="CEG25" s="145"/>
      <c r="CEH25" s="144"/>
      <c r="CEI25" s="145"/>
      <c r="CEJ25" s="144"/>
      <c r="CEK25" s="145"/>
      <c r="CEL25" s="144"/>
      <c r="CEM25" s="145"/>
      <c r="CEN25" s="144"/>
      <c r="CEO25" s="145"/>
      <c r="CEP25" s="144"/>
      <c r="CEQ25" s="145"/>
      <c r="CER25" s="144"/>
      <c r="CES25" s="145"/>
      <c r="CET25" s="144"/>
      <c r="CEU25" s="145"/>
      <c r="CEV25" s="144"/>
      <c r="CEW25" s="145"/>
      <c r="CEX25" s="144"/>
      <c r="CEY25" s="145"/>
      <c r="CEZ25" s="144"/>
      <c r="CFA25" s="145"/>
      <c r="CFB25" s="144"/>
      <c r="CFC25" s="145"/>
      <c r="CFD25" s="144"/>
      <c r="CFE25" s="145"/>
      <c r="CFF25" s="144"/>
      <c r="CFG25" s="145"/>
      <c r="CFH25" s="144"/>
      <c r="CFI25" s="145"/>
      <c r="CFJ25" s="144"/>
      <c r="CFK25" s="145"/>
      <c r="CFL25" s="144"/>
      <c r="CFM25" s="145"/>
      <c r="CFN25" s="144"/>
      <c r="CFO25" s="145"/>
      <c r="CFP25" s="144"/>
      <c r="CFQ25" s="145"/>
      <c r="CFR25" s="144"/>
      <c r="CFS25" s="145"/>
      <c r="CFT25" s="144"/>
      <c r="CFU25" s="145"/>
      <c r="CFV25" s="144"/>
      <c r="CFW25" s="145"/>
      <c r="CFX25" s="144"/>
      <c r="CFY25" s="145"/>
      <c r="CFZ25" s="144"/>
      <c r="CGA25" s="145"/>
      <c r="CGB25" s="144"/>
      <c r="CGC25" s="145"/>
      <c r="CGD25" s="144"/>
      <c r="CGE25" s="145"/>
      <c r="CGF25" s="144"/>
      <c r="CGG25" s="145"/>
      <c r="CGH25" s="144"/>
      <c r="CGI25" s="145"/>
      <c r="CGJ25" s="144"/>
      <c r="CGK25" s="145"/>
      <c r="CGL25" s="144"/>
      <c r="CGM25" s="145"/>
      <c r="CGN25" s="144"/>
      <c r="CGO25" s="145"/>
      <c r="CGP25" s="144"/>
      <c r="CGQ25" s="145"/>
      <c r="CGR25" s="144"/>
      <c r="CGS25" s="145"/>
      <c r="CGT25" s="144"/>
      <c r="CGU25" s="145"/>
      <c r="CGV25" s="144"/>
      <c r="CGW25" s="145"/>
      <c r="CGX25" s="144"/>
      <c r="CGY25" s="145"/>
      <c r="CGZ25" s="144"/>
      <c r="CHA25" s="145"/>
      <c r="CHB25" s="144"/>
      <c r="CHC25" s="145"/>
      <c r="CHD25" s="144"/>
      <c r="CHE25" s="145"/>
      <c r="CHF25" s="144"/>
      <c r="CHG25" s="145"/>
      <c r="CHH25" s="144"/>
      <c r="CHI25" s="145"/>
      <c r="CHJ25" s="144"/>
      <c r="CHK25" s="145"/>
      <c r="CHL25" s="144"/>
      <c r="CHM25" s="145"/>
      <c r="CHN25" s="144"/>
      <c r="CHO25" s="145"/>
      <c r="CHP25" s="144"/>
      <c r="CHQ25" s="145"/>
      <c r="CHR25" s="144"/>
      <c r="CHS25" s="145"/>
      <c r="CHT25" s="144"/>
      <c r="CHU25" s="145"/>
      <c r="CHV25" s="144"/>
      <c r="CHW25" s="145"/>
      <c r="CHX25" s="144"/>
      <c r="CHY25" s="145"/>
      <c r="CHZ25" s="144"/>
      <c r="CIA25" s="145"/>
      <c r="CIB25" s="144"/>
      <c r="CIC25" s="145"/>
      <c r="CID25" s="144"/>
      <c r="CIE25" s="145"/>
      <c r="CIF25" s="144"/>
      <c r="CIG25" s="145"/>
      <c r="CIH25" s="144"/>
      <c r="CII25" s="145"/>
      <c r="CIJ25" s="144"/>
      <c r="CIK25" s="145"/>
      <c r="CIL25" s="144"/>
      <c r="CIM25" s="145"/>
      <c r="CIN25" s="144"/>
      <c r="CIO25" s="145"/>
      <c r="CIP25" s="144"/>
      <c r="CIQ25" s="145"/>
      <c r="CIR25" s="144"/>
      <c r="CIS25" s="145"/>
      <c r="CIT25" s="144"/>
      <c r="CIU25" s="145"/>
      <c r="CIV25" s="144"/>
      <c r="CIW25" s="145"/>
      <c r="CIX25" s="144"/>
      <c r="CIY25" s="145"/>
      <c r="CIZ25" s="144"/>
      <c r="CJA25" s="145"/>
      <c r="CJB25" s="144"/>
      <c r="CJC25" s="145"/>
      <c r="CJD25" s="144"/>
      <c r="CJE25" s="145"/>
      <c r="CJF25" s="144"/>
      <c r="CJG25" s="145"/>
      <c r="CJH25" s="144"/>
      <c r="CJI25" s="145"/>
      <c r="CJJ25" s="144"/>
      <c r="CJK25" s="145"/>
      <c r="CJL25" s="144"/>
      <c r="CJM25" s="145"/>
      <c r="CJN25" s="144"/>
      <c r="CJO25" s="145"/>
      <c r="CJP25" s="144"/>
      <c r="CJQ25" s="145"/>
      <c r="CJR25" s="144"/>
      <c r="CJS25" s="145"/>
      <c r="CJT25" s="144"/>
      <c r="CJU25" s="145"/>
      <c r="CJV25" s="144"/>
      <c r="CJW25" s="145"/>
      <c r="CJX25" s="144"/>
      <c r="CJY25" s="145"/>
      <c r="CJZ25" s="144"/>
      <c r="CKA25" s="145"/>
      <c r="CKB25" s="144"/>
      <c r="CKC25" s="145"/>
      <c r="CKD25" s="144"/>
      <c r="CKE25" s="145"/>
      <c r="CKF25" s="144"/>
      <c r="CKG25" s="145"/>
      <c r="CKH25" s="144"/>
      <c r="CKI25" s="145"/>
      <c r="CKJ25" s="144"/>
      <c r="CKK25" s="145"/>
      <c r="CKL25" s="144"/>
      <c r="CKM25" s="145"/>
      <c r="CKN25" s="144"/>
      <c r="CKO25" s="145"/>
      <c r="CKP25" s="144"/>
      <c r="CKQ25" s="145"/>
      <c r="CKR25" s="144"/>
      <c r="CKS25" s="145"/>
      <c r="CKT25" s="144"/>
      <c r="CKU25" s="145"/>
      <c r="CKV25" s="144"/>
      <c r="CKW25" s="145"/>
      <c r="CKX25" s="144"/>
      <c r="CKY25" s="145"/>
      <c r="CKZ25" s="144"/>
      <c r="CLA25" s="145"/>
      <c r="CLB25" s="144"/>
      <c r="CLC25" s="145"/>
      <c r="CLD25" s="144"/>
      <c r="CLE25" s="145"/>
      <c r="CLF25" s="144"/>
      <c r="CLG25" s="145"/>
      <c r="CLH25" s="144"/>
      <c r="CLI25" s="145"/>
      <c r="CLJ25" s="144"/>
      <c r="CLK25" s="145"/>
      <c r="CLL25" s="144"/>
      <c r="CLM25" s="145"/>
      <c r="CLN25" s="144"/>
      <c r="CLO25" s="145"/>
      <c r="CLP25" s="144"/>
      <c r="CLQ25" s="145"/>
      <c r="CLR25" s="144"/>
      <c r="CLS25" s="145"/>
      <c r="CLT25" s="144"/>
      <c r="CLU25" s="145"/>
      <c r="CLV25" s="144"/>
      <c r="CLW25" s="145"/>
      <c r="CLX25" s="144"/>
      <c r="CLY25" s="145"/>
      <c r="CLZ25" s="144"/>
      <c r="CMA25" s="145"/>
      <c r="CMB25" s="144"/>
      <c r="CMC25" s="145"/>
      <c r="CMD25" s="144"/>
      <c r="CME25" s="145"/>
      <c r="CMF25" s="144"/>
      <c r="CMG25" s="145"/>
      <c r="CMH25" s="144"/>
      <c r="CMI25" s="145"/>
      <c r="CMJ25" s="144"/>
      <c r="CMK25" s="145"/>
      <c r="CML25" s="144"/>
      <c r="CMM25" s="145"/>
      <c r="CMN25" s="144"/>
      <c r="CMO25" s="145"/>
      <c r="CMP25" s="144"/>
      <c r="CMQ25" s="145"/>
      <c r="CMR25" s="144"/>
      <c r="CMS25" s="145"/>
      <c r="CMT25" s="144"/>
      <c r="CMU25" s="145"/>
      <c r="CMV25" s="144"/>
      <c r="CMW25" s="145"/>
      <c r="CMX25" s="144"/>
      <c r="CMY25" s="145"/>
      <c r="CMZ25" s="144"/>
      <c r="CNA25" s="145"/>
      <c r="CNB25" s="144"/>
      <c r="CNC25" s="145"/>
      <c r="CND25" s="144"/>
      <c r="CNE25" s="145"/>
      <c r="CNF25" s="144"/>
      <c r="CNG25" s="145"/>
      <c r="CNH25" s="144"/>
      <c r="CNI25" s="145"/>
      <c r="CNJ25" s="144"/>
      <c r="CNK25" s="145"/>
      <c r="CNL25" s="144"/>
      <c r="CNM25" s="145"/>
      <c r="CNN25" s="144"/>
      <c r="CNO25" s="145"/>
      <c r="CNP25" s="144"/>
      <c r="CNQ25" s="145"/>
      <c r="CNR25" s="144"/>
      <c r="CNS25" s="145"/>
      <c r="CNT25" s="144"/>
      <c r="CNU25" s="145"/>
      <c r="CNV25" s="144"/>
      <c r="CNW25" s="145"/>
      <c r="CNX25" s="144"/>
      <c r="CNY25" s="145"/>
      <c r="CNZ25" s="144"/>
      <c r="COA25" s="145"/>
      <c r="COB25" s="144"/>
      <c r="COC25" s="145"/>
      <c r="COD25" s="144"/>
      <c r="COE25" s="145"/>
      <c r="COF25" s="144"/>
      <c r="COG25" s="145"/>
      <c r="COH25" s="144"/>
      <c r="COI25" s="145"/>
      <c r="COJ25" s="144"/>
      <c r="COK25" s="145"/>
      <c r="COL25" s="144"/>
      <c r="COM25" s="145"/>
      <c r="CON25" s="144"/>
      <c r="COO25" s="145"/>
      <c r="COP25" s="144"/>
      <c r="COQ25" s="145"/>
      <c r="COR25" s="144"/>
      <c r="COS25" s="145"/>
      <c r="COT25" s="144"/>
      <c r="COU25" s="145"/>
      <c r="COV25" s="144"/>
      <c r="COW25" s="145"/>
      <c r="COX25" s="144"/>
      <c r="COY25" s="145"/>
      <c r="COZ25" s="144"/>
      <c r="CPA25" s="145"/>
      <c r="CPB25" s="144"/>
      <c r="CPC25" s="145"/>
      <c r="CPD25" s="144"/>
      <c r="CPE25" s="145"/>
      <c r="CPF25" s="144"/>
      <c r="CPG25" s="145"/>
      <c r="CPH25" s="144"/>
      <c r="CPI25" s="145"/>
      <c r="CPJ25" s="144"/>
      <c r="CPK25" s="145"/>
      <c r="CPL25" s="144"/>
      <c r="CPM25" s="145"/>
      <c r="CPN25" s="144"/>
      <c r="CPO25" s="145"/>
      <c r="CPP25" s="144"/>
      <c r="CPQ25" s="145"/>
      <c r="CPR25" s="144"/>
      <c r="CPS25" s="145"/>
      <c r="CPT25" s="144"/>
      <c r="CPU25" s="145"/>
      <c r="CPV25" s="144"/>
      <c r="CPW25" s="145"/>
      <c r="CPX25" s="144"/>
      <c r="CPY25" s="145"/>
      <c r="CPZ25" s="144"/>
      <c r="CQA25" s="145"/>
      <c r="CQB25" s="144"/>
      <c r="CQC25" s="145"/>
      <c r="CQD25" s="144"/>
      <c r="CQE25" s="145"/>
      <c r="CQF25" s="144"/>
      <c r="CQG25" s="145"/>
      <c r="CQH25" s="144"/>
      <c r="CQI25" s="145"/>
      <c r="CQJ25" s="144"/>
      <c r="CQK25" s="145"/>
      <c r="CQL25" s="144"/>
      <c r="CQM25" s="145"/>
      <c r="CQN25" s="144"/>
      <c r="CQO25" s="145"/>
      <c r="CQP25" s="144"/>
      <c r="CQQ25" s="145"/>
      <c r="CQR25" s="144"/>
      <c r="CQS25" s="145"/>
      <c r="CQT25" s="144"/>
      <c r="CQU25" s="145"/>
      <c r="CQV25" s="144"/>
      <c r="CQW25" s="145"/>
      <c r="CQX25" s="144"/>
      <c r="CQY25" s="145"/>
      <c r="CQZ25" s="144"/>
      <c r="CRA25" s="145"/>
      <c r="CRB25" s="144"/>
      <c r="CRC25" s="145"/>
      <c r="CRD25" s="144"/>
      <c r="CRE25" s="145"/>
      <c r="CRF25" s="144"/>
      <c r="CRG25" s="145"/>
      <c r="CRH25" s="144"/>
      <c r="CRI25" s="145"/>
      <c r="CRJ25" s="144"/>
      <c r="CRK25" s="145"/>
      <c r="CRL25" s="144"/>
      <c r="CRM25" s="145"/>
      <c r="CRN25" s="144"/>
      <c r="CRO25" s="145"/>
      <c r="CRP25" s="144"/>
      <c r="CRQ25" s="145"/>
      <c r="CRR25" s="144"/>
      <c r="CRS25" s="145"/>
      <c r="CRT25" s="144"/>
      <c r="CRU25" s="145"/>
      <c r="CRV25" s="144"/>
      <c r="CRW25" s="145"/>
      <c r="CRX25" s="144"/>
      <c r="CRY25" s="145"/>
      <c r="CRZ25" s="144"/>
      <c r="CSA25" s="145"/>
      <c r="CSB25" s="144"/>
      <c r="CSC25" s="145"/>
      <c r="CSD25" s="144"/>
      <c r="CSE25" s="145"/>
      <c r="CSF25" s="144"/>
      <c r="CSG25" s="145"/>
      <c r="CSH25" s="144"/>
      <c r="CSI25" s="145"/>
      <c r="CSJ25" s="144"/>
      <c r="CSK25" s="145"/>
      <c r="CSL25" s="144"/>
      <c r="CSM25" s="145"/>
      <c r="CSN25" s="144"/>
      <c r="CSO25" s="145"/>
      <c r="CSP25" s="144"/>
      <c r="CSQ25" s="145"/>
      <c r="CSR25" s="144"/>
      <c r="CSS25" s="145"/>
      <c r="CST25" s="144"/>
      <c r="CSU25" s="145"/>
      <c r="CSV25" s="144"/>
      <c r="CSW25" s="145"/>
      <c r="CSX25" s="144"/>
      <c r="CSY25" s="145"/>
      <c r="CSZ25" s="144"/>
      <c r="CTA25" s="145"/>
      <c r="CTB25" s="144"/>
      <c r="CTC25" s="145"/>
      <c r="CTD25" s="144"/>
      <c r="CTE25" s="145"/>
      <c r="CTF25" s="144"/>
      <c r="CTG25" s="145"/>
      <c r="CTH25" s="144"/>
      <c r="CTI25" s="145"/>
      <c r="CTJ25" s="144"/>
      <c r="CTK25" s="145"/>
      <c r="CTL25" s="144"/>
      <c r="CTM25" s="145"/>
      <c r="CTN25" s="144"/>
      <c r="CTO25" s="145"/>
      <c r="CTP25" s="144"/>
      <c r="CTQ25" s="145"/>
      <c r="CTR25" s="144"/>
      <c r="CTS25" s="145"/>
      <c r="CTT25" s="144"/>
      <c r="CTU25" s="145"/>
      <c r="CTV25" s="144"/>
      <c r="CTW25" s="145"/>
      <c r="CTX25" s="144"/>
      <c r="CTY25" s="145"/>
      <c r="CTZ25" s="144"/>
      <c r="CUA25" s="145"/>
      <c r="CUB25" s="144"/>
      <c r="CUC25" s="145"/>
      <c r="CUD25" s="144"/>
      <c r="CUE25" s="145"/>
      <c r="CUF25" s="144"/>
      <c r="CUG25" s="145"/>
      <c r="CUH25" s="144"/>
      <c r="CUI25" s="145"/>
      <c r="CUJ25" s="144"/>
      <c r="CUK25" s="145"/>
      <c r="CUL25" s="144"/>
      <c r="CUM25" s="145"/>
      <c r="CUN25" s="144"/>
      <c r="CUO25" s="145"/>
      <c r="CUP25" s="144"/>
      <c r="CUQ25" s="145"/>
      <c r="CUR25" s="144"/>
      <c r="CUS25" s="145"/>
      <c r="CUT25" s="144"/>
      <c r="CUU25" s="145"/>
      <c r="CUV25" s="144"/>
      <c r="CUW25" s="145"/>
      <c r="CUX25" s="144"/>
      <c r="CUY25" s="145"/>
      <c r="CUZ25" s="144"/>
      <c r="CVA25" s="145"/>
      <c r="CVB25" s="144"/>
      <c r="CVC25" s="145"/>
      <c r="CVD25" s="144"/>
      <c r="CVE25" s="145"/>
      <c r="CVF25" s="144"/>
      <c r="CVG25" s="145"/>
      <c r="CVH25" s="144"/>
      <c r="CVI25" s="145"/>
      <c r="CVJ25" s="144"/>
      <c r="CVK25" s="145"/>
      <c r="CVL25" s="144"/>
      <c r="CVM25" s="145"/>
      <c r="CVN25" s="144"/>
      <c r="CVO25" s="145"/>
      <c r="CVP25" s="144"/>
      <c r="CVQ25" s="145"/>
      <c r="CVR25" s="144"/>
      <c r="CVS25" s="145"/>
      <c r="CVT25" s="144"/>
      <c r="CVU25" s="145"/>
      <c r="CVV25" s="144"/>
      <c r="CVW25" s="145"/>
      <c r="CVX25" s="144"/>
      <c r="CVY25" s="145"/>
      <c r="CVZ25" s="144"/>
      <c r="CWA25" s="145"/>
      <c r="CWB25" s="144"/>
      <c r="CWC25" s="145"/>
      <c r="CWD25" s="144"/>
      <c r="CWE25" s="145"/>
      <c r="CWF25" s="144"/>
      <c r="CWG25" s="145"/>
      <c r="CWH25" s="144"/>
      <c r="CWI25" s="145"/>
      <c r="CWJ25" s="144"/>
      <c r="CWK25" s="145"/>
      <c r="CWL25" s="144"/>
      <c r="CWM25" s="145"/>
      <c r="CWN25" s="144"/>
      <c r="CWO25" s="145"/>
      <c r="CWP25" s="144"/>
      <c r="CWQ25" s="145"/>
      <c r="CWR25" s="144"/>
      <c r="CWS25" s="145"/>
      <c r="CWT25" s="144"/>
      <c r="CWU25" s="145"/>
      <c r="CWV25" s="144"/>
      <c r="CWW25" s="145"/>
      <c r="CWX25" s="144"/>
      <c r="CWY25" s="145"/>
      <c r="CWZ25" s="144"/>
      <c r="CXA25" s="145"/>
      <c r="CXB25" s="144"/>
      <c r="CXC25" s="145"/>
      <c r="CXD25" s="144"/>
      <c r="CXE25" s="145"/>
      <c r="CXF25" s="144"/>
      <c r="CXG25" s="145"/>
      <c r="CXH25" s="144"/>
      <c r="CXI25" s="145"/>
      <c r="CXJ25" s="144"/>
      <c r="CXK25" s="145"/>
      <c r="CXL25" s="144"/>
      <c r="CXM25" s="145"/>
      <c r="CXN25" s="144"/>
      <c r="CXO25" s="145"/>
      <c r="CXP25" s="144"/>
      <c r="CXQ25" s="145"/>
      <c r="CXR25" s="144"/>
      <c r="CXS25" s="145"/>
      <c r="CXT25" s="144"/>
      <c r="CXU25" s="145"/>
      <c r="CXV25" s="144"/>
      <c r="CXW25" s="145"/>
      <c r="CXX25" s="144"/>
      <c r="CXY25" s="145"/>
      <c r="CXZ25" s="144"/>
      <c r="CYA25" s="145"/>
      <c r="CYB25" s="144"/>
      <c r="CYC25" s="145"/>
      <c r="CYD25" s="144"/>
      <c r="CYE25" s="145"/>
      <c r="CYF25" s="144"/>
      <c r="CYG25" s="145"/>
      <c r="CYH25" s="144"/>
      <c r="CYI25" s="145"/>
      <c r="CYJ25" s="144"/>
      <c r="CYK25" s="145"/>
      <c r="CYL25" s="144"/>
      <c r="CYM25" s="145"/>
      <c r="CYN25" s="144"/>
      <c r="CYO25" s="145"/>
      <c r="CYP25" s="144"/>
      <c r="CYQ25" s="145"/>
      <c r="CYR25" s="144"/>
      <c r="CYS25" s="145"/>
      <c r="CYT25" s="144"/>
      <c r="CYU25" s="145"/>
      <c r="CYV25" s="144"/>
      <c r="CYW25" s="145"/>
      <c r="CYX25" s="144"/>
      <c r="CYY25" s="145"/>
      <c r="CYZ25" s="144"/>
      <c r="CZA25" s="145"/>
      <c r="CZB25" s="144"/>
      <c r="CZC25" s="145"/>
      <c r="CZD25" s="144"/>
      <c r="CZE25" s="145"/>
      <c r="CZF25" s="144"/>
      <c r="CZG25" s="145"/>
      <c r="CZH25" s="144"/>
      <c r="CZI25" s="145"/>
      <c r="CZJ25" s="144"/>
      <c r="CZK25" s="145"/>
      <c r="CZL25" s="144"/>
      <c r="CZM25" s="145"/>
      <c r="CZN25" s="144"/>
      <c r="CZO25" s="145"/>
      <c r="CZP25" s="144"/>
      <c r="CZQ25" s="145"/>
      <c r="CZR25" s="144"/>
      <c r="CZS25" s="145"/>
      <c r="CZT25" s="144"/>
      <c r="CZU25" s="145"/>
      <c r="CZV25" s="144"/>
      <c r="CZW25" s="145"/>
      <c r="CZX25" s="144"/>
      <c r="CZY25" s="145"/>
      <c r="CZZ25" s="144"/>
      <c r="DAA25" s="145"/>
      <c r="DAB25" s="144"/>
      <c r="DAC25" s="145"/>
      <c r="DAD25" s="144"/>
      <c r="DAE25" s="145"/>
      <c r="DAF25" s="144"/>
      <c r="DAG25" s="145"/>
      <c r="DAH25" s="144"/>
      <c r="DAI25" s="145"/>
      <c r="DAJ25" s="144"/>
      <c r="DAK25" s="145"/>
      <c r="DAL25" s="144"/>
      <c r="DAM25" s="145"/>
      <c r="DAN25" s="144"/>
      <c r="DAO25" s="145"/>
      <c r="DAP25" s="144"/>
      <c r="DAQ25" s="145"/>
      <c r="DAR25" s="144"/>
      <c r="DAS25" s="145"/>
      <c r="DAT25" s="144"/>
      <c r="DAU25" s="145"/>
      <c r="DAV25" s="144"/>
      <c r="DAW25" s="145"/>
      <c r="DAX25" s="144"/>
      <c r="DAY25" s="145"/>
      <c r="DAZ25" s="144"/>
      <c r="DBA25" s="145"/>
      <c r="DBB25" s="144"/>
      <c r="DBC25" s="145"/>
      <c r="DBD25" s="144"/>
      <c r="DBE25" s="145"/>
      <c r="DBF25" s="144"/>
      <c r="DBG25" s="145"/>
      <c r="DBH25" s="144"/>
      <c r="DBI25" s="145"/>
      <c r="DBJ25" s="144"/>
      <c r="DBK25" s="145"/>
      <c r="DBL25" s="144"/>
      <c r="DBM25" s="145"/>
      <c r="DBN25" s="144"/>
      <c r="DBO25" s="145"/>
      <c r="DBP25" s="144"/>
      <c r="DBQ25" s="145"/>
      <c r="DBR25" s="144"/>
      <c r="DBS25" s="145"/>
      <c r="DBT25" s="144"/>
      <c r="DBU25" s="145"/>
      <c r="DBV25" s="144"/>
      <c r="DBW25" s="145"/>
      <c r="DBX25" s="144"/>
      <c r="DBY25" s="145"/>
      <c r="DBZ25" s="144"/>
      <c r="DCA25" s="145"/>
      <c r="DCB25" s="144"/>
      <c r="DCC25" s="145"/>
      <c r="DCD25" s="144"/>
      <c r="DCE25" s="145"/>
      <c r="DCF25" s="144"/>
      <c r="DCG25" s="145"/>
      <c r="DCH25" s="144"/>
      <c r="DCI25" s="145"/>
      <c r="DCJ25" s="144"/>
      <c r="DCK25" s="145"/>
      <c r="DCL25" s="144"/>
      <c r="DCM25" s="145"/>
      <c r="DCN25" s="144"/>
      <c r="DCO25" s="145"/>
      <c r="DCP25" s="144"/>
      <c r="DCQ25" s="145"/>
      <c r="DCR25" s="144"/>
      <c r="DCS25" s="145"/>
      <c r="DCT25" s="144"/>
      <c r="DCU25" s="145"/>
      <c r="DCV25" s="144"/>
      <c r="DCW25" s="145"/>
      <c r="DCX25" s="144"/>
      <c r="DCY25" s="145"/>
      <c r="DCZ25" s="144"/>
      <c r="DDA25" s="145"/>
      <c r="DDB25" s="144"/>
      <c r="DDC25" s="145"/>
      <c r="DDD25" s="144"/>
      <c r="DDE25" s="145"/>
      <c r="DDF25" s="144"/>
      <c r="DDG25" s="145"/>
      <c r="DDH25" s="144"/>
      <c r="DDI25" s="145"/>
      <c r="DDJ25" s="144"/>
      <c r="DDK25" s="145"/>
      <c r="DDL25" s="144"/>
      <c r="DDM25" s="145"/>
      <c r="DDN25" s="144"/>
      <c r="DDO25" s="145"/>
      <c r="DDP25" s="144"/>
      <c r="DDQ25" s="145"/>
      <c r="DDR25" s="144"/>
      <c r="DDS25" s="145"/>
      <c r="DDT25" s="144"/>
      <c r="DDU25" s="145"/>
      <c r="DDV25" s="144"/>
      <c r="DDW25" s="145"/>
      <c r="DDX25" s="144"/>
      <c r="DDY25" s="145"/>
      <c r="DDZ25" s="144"/>
      <c r="DEA25" s="145"/>
      <c r="DEB25" s="144"/>
      <c r="DEC25" s="145"/>
      <c r="DED25" s="144"/>
      <c r="DEE25" s="145"/>
      <c r="DEF25" s="144"/>
      <c r="DEG25" s="145"/>
      <c r="DEH25" s="144"/>
      <c r="DEI25" s="145"/>
      <c r="DEJ25" s="144"/>
      <c r="DEK25" s="145"/>
      <c r="DEL25" s="144"/>
      <c r="DEM25" s="145"/>
      <c r="DEN25" s="144"/>
      <c r="DEO25" s="145"/>
      <c r="DEP25" s="144"/>
      <c r="DEQ25" s="145"/>
      <c r="DER25" s="144"/>
      <c r="DES25" s="145"/>
      <c r="DET25" s="144"/>
      <c r="DEU25" s="145"/>
      <c r="DEV25" s="144"/>
      <c r="DEW25" s="145"/>
      <c r="DEX25" s="144"/>
      <c r="DEY25" s="145"/>
      <c r="DEZ25" s="144"/>
      <c r="DFA25" s="145"/>
      <c r="DFB25" s="144"/>
      <c r="DFC25" s="145"/>
      <c r="DFD25" s="144"/>
      <c r="DFE25" s="145"/>
      <c r="DFF25" s="144"/>
      <c r="DFG25" s="145"/>
      <c r="DFH25" s="144"/>
      <c r="DFI25" s="145"/>
      <c r="DFJ25" s="144"/>
      <c r="DFK25" s="145"/>
      <c r="DFL25" s="144"/>
      <c r="DFM25" s="145"/>
      <c r="DFN25" s="144"/>
      <c r="DFO25" s="145"/>
      <c r="DFP25" s="144"/>
      <c r="DFQ25" s="145"/>
      <c r="DFR25" s="144"/>
      <c r="DFS25" s="145"/>
      <c r="DFT25" s="144"/>
      <c r="DFU25" s="145"/>
      <c r="DFV25" s="144"/>
      <c r="DFW25" s="145"/>
      <c r="DFX25" s="144"/>
      <c r="DFY25" s="145"/>
      <c r="DFZ25" s="144"/>
      <c r="DGA25" s="145"/>
      <c r="DGB25" s="144"/>
      <c r="DGC25" s="145"/>
      <c r="DGD25" s="144"/>
      <c r="DGE25" s="145"/>
      <c r="DGF25" s="144"/>
      <c r="DGG25" s="145"/>
      <c r="DGH25" s="144"/>
      <c r="DGI25" s="145"/>
      <c r="DGJ25" s="144"/>
      <c r="DGK25" s="145"/>
      <c r="DGL25" s="144"/>
      <c r="DGM25" s="145"/>
      <c r="DGN25" s="144"/>
      <c r="DGO25" s="145"/>
      <c r="DGP25" s="144"/>
      <c r="DGQ25" s="145"/>
      <c r="DGR25" s="144"/>
      <c r="DGS25" s="145"/>
      <c r="DGT25" s="144"/>
      <c r="DGU25" s="145"/>
      <c r="DGV25" s="144"/>
      <c r="DGW25" s="145"/>
      <c r="DGX25" s="144"/>
      <c r="DGY25" s="145"/>
      <c r="DGZ25" s="144"/>
      <c r="DHA25" s="145"/>
      <c r="DHB25" s="144"/>
      <c r="DHC25" s="145"/>
      <c r="DHD25" s="144"/>
      <c r="DHE25" s="145"/>
      <c r="DHF25" s="144"/>
      <c r="DHG25" s="145"/>
      <c r="DHH25" s="144"/>
      <c r="DHI25" s="145"/>
      <c r="DHJ25" s="144"/>
      <c r="DHK25" s="145"/>
      <c r="DHL25" s="144"/>
      <c r="DHM25" s="145"/>
      <c r="DHN25" s="144"/>
      <c r="DHO25" s="145"/>
      <c r="DHP25" s="144"/>
      <c r="DHQ25" s="145"/>
      <c r="DHR25" s="144"/>
      <c r="DHS25" s="145"/>
      <c r="DHT25" s="144"/>
      <c r="DHU25" s="145"/>
      <c r="DHV25" s="144"/>
      <c r="DHW25" s="145"/>
      <c r="DHX25" s="144"/>
      <c r="DHY25" s="145"/>
      <c r="DHZ25" s="144"/>
      <c r="DIA25" s="145"/>
      <c r="DIB25" s="144"/>
      <c r="DIC25" s="145"/>
      <c r="DID25" s="144"/>
      <c r="DIE25" s="145"/>
      <c r="DIF25" s="144"/>
      <c r="DIG25" s="145"/>
      <c r="DIH25" s="144"/>
      <c r="DII25" s="145"/>
      <c r="DIJ25" s="144"/>
      <c r="DIK25" s="145"/>
      <c r="DIL25" s="144"/>
      <c r="DIM25" s="145"/>
      <c r="DIN25" s="144"/>
      <c r="DIO25" s="145"/>
      <c r="DIP25" s="144"/>
      <c r="DIQ25" s="145"/>
      <c r="DIR25" s="144"/>
      <c r="DIS25" s="145"/>
      <c r="DIT25" s="144"/>
      <c r="DIU25" s="145"/>
      <c r="DIV25" s="144"/>
      <c r="DIW25" s="145"/>
      <c r="DIX25" s="144"/>
      <c r="DIY25" s="145"/>
      <c r="DIZ25" s="144"/>
      <c r="DJA25" s="145"/>
      <c r="DJB25" s="144"/>
      <c r="DJC25" s="145"/>
      <c r="DJD25" s="144"/>
      <c r="DJE25" s="145"/>
      <c r="DJF25" s="144"/>
      <c r="DJG25" s="145"/>
      <c r="DJH25" s="144"/>
      <c r="DJI25" s="145"/>
      <c r="DJJ25" s="144"/>
      <c r="DJK25" s="145"/>
      <c r="DJL25" s="144"/>
      <c r="DJM25" s="145"/>
      <c r="DJN25" s="144"/>
      <c r="DJO25" s="145"/>
      <c r="DJP25" s="144"/>
      <c r="DJQ25" s="145"/>
      <c r="DJR25" s="144"/>
      <c r="DJS25" s="145"/>
      <c r="DJT25" s="144"/>
      <c r="DJU25" s="145"/>
      <c r="DJV25" s="144"/>
      <c r="DJW25" s="145"/>
      <c r="DJX25" s="144"/>
      <c r="DJY25" s="145"/>
      <c r="DJZ25" s="144"/>
      <c r="DKA25" s="145"/>
      <c r="DKB25" s="144"/>
      <c r="DKC25" s="145"/>
      <c r="DKD25" s="144"/>
      <c r="DKE25" s="145"/>
      <c r="DKF25" s="144"/>
      <c r="DKG25" s="145"/>
      <c r="DKH25" s="144"/>
      <c r="DKI25" s="145"/>
      <c r="DKJ25" s="144"/>
      <c r="DKK25" s="145"/>
      <c r="DKL25" s="144"/>
      <c r="DKM25" s="145"/>
      <c r="DKN25" s="144"/>
      <c r="DKO25" s="145"/>
      <c r="DKP25" s="144"/>
      <c r="DKQ25" s="145"/>
      <c r="DKR25" s="144"/>
      <c r="DKS25" s="145"/>
      <c r="DKT25" s="144"/>
      <c r="DKU25" s="145"/>
      <c r="DKV25" s="144"/>
      <c r="DKW25" s="145"/>
      <c r="DKX25" s="144"/>
      <c r="DKY25" s="145"/>
      <c r="DKZ25" s="144"/>
      <c r="DLA25" s="145"/>
      <c r="DLB25" s="144"/>
      <c r="DLC25" s="145"/>
      <c r="DLD25" s="144"/>
      <c r="DLE25" s="145"/>
      <c r="DLF25" s="144"/>
      <c r="DLG25" s="145"/>
      <c r="DLH25" s="144"/>
      <c r="DLI25" s="145"/>
      <c r="DLJ25" s="144"/>
      <c r="DLK25" s="145"/>
      <c r="DLL25" s="144"/>
      <c r="DLM25" s="145"/>
      <c r="DLN25" s="144"/>
      <c r="DLO25" s="145"/>
      <c r="DLP25" s="144"/>
      <c r="DLQ25" s="145"/>
      <c r="DLR25" s="144"/>
      <c r="DLS25" s="145"/>
      <c r="DLT25" s="144"/>
      <c r="DLU25" s="145"/>
      <c r="DLV25" s="144"/>
      <c r="DLW25" s="145"/>
      <c r="DLX25" s="144"/>
      <c r="DLY25" s="145"/>
      <c r="DLZ25" s="144"/>
      <c r="DMA25" s="145"/>
      <c r="DMB25" s="144"/>
      <c r="DMC25" s="145"/>
      <c r="DMD25" s="144"/>
      <c r="DME25" s="145"/>
      <c r="DMF25" s="144"/>
      <c r="DMG25" s="145"/>
      <c r="DMH25" s="144"/>
      <c r="DMI25" s="145"/>
      <c r="DMJ25" s="144"/>
      <c r="DMK25" s="145"/>
      <c r="DML25" s="144"/>
      <c r="DMM25" s="145"/>
      <c r="DMN25" s="144"/>
      <c r="DMO25" s="145"/>
      <c r="DMP25" s="144"/>
      <c r="DMQ25" s="145"/>
      <c r="DMR25" s="144"/>
      <c r="DMS25" s="145"/>
      <c r="DMT25" s="144"/>
      <c r="DMU25" s="145"/>
      <c r="DMV25" s="144"/>
      <c r="DMW25" s="145"/>
      <c r="DMX25" s="144"/>
      <c r="DMY25" s="145"/>
      <c r="DMZ25" s="144"/>
      <c r="DNA25" s="145"/>
      <c r="DNB25" s="144"/>
      <c r="DNC25" s="145"/>
      <c r="DND25" s="144"/>
      <c r="DNE25" s="145"/>
      <c r="DNF25" s="144"/>
      <c r="DNG25" s="145"/>
      <c r="DNH25" s="144"/>
      <c r="DNI25" s="145"/>
      <c r="DNJ25" s="144"/>
      <c r="DNK25" s="145"/>
      <c r="DNL25" s="144"/>
      <c r="DNM25" s="145"/>
      <c r="DNN25" s="144"/>
      <c r="DNO25" s="145"/>
      <c r="DNP25" s="144"/>
      <c r="DNQ25" s="145"/>
      <c r="DNR25" s="144"/>
      <c r="DNS25" s="145"/>
      <c r="DNT25" s="144"/>
      <c r="DNU25" s="145"/>
      <c r="DNV25" s="144"/>
      <c r="DNW25" s="145"/>
      <c r="DNX25" s="144"/>
      <c r="DNY25" s="145"/>
      <c r="DNZ25" s="144"/>
      <c r="DOA25" s="145"/>
      <c r="DOB25" s="144"/>
      <c r="DOC25" s="145"/>
      <c r="DOD25" s="144"/>
      <c r="DOE25" s="145"/>
      <c r="DOF25" s="144"/>
      <c r="DOG25" s="145"/>
      <c r="DOH25" s="144"/>
      <c r="DOI25" s="145"/>
      <c r="DOJ25" s="144"/>
      <c r="DOK25" s="145"/>
      <c r="DOL25" s="144"/>
      <c r="DOM25" s="145"/>
      <c r="DON25" s="144"/>
      <c r="DOO25" s="145"/>
      <c r="DOP25" s="144"/>
      <c r="DOQ25" s="145"/>
      <c r="DOR25" s="144"/>
      <c r="DOS25" s="145"/>
      <c r="DOT25" s="144"/>
      <c r="DOU25" s="145"/>
      <c r="DOV25" s="144"/>
      <c r="DOW25" s="145"/>
      <c r="DOX25" s="144"/>
      <c r="DOY25" s="145"/>
      <c r="DOZ25" s="144"/>
      <c r="DPA25" s="145"/>
      <c r="DPB25" s="144"/>
      <c r="DPC25" s="145"/>
      <c r="DPD25" s="144"/>
      <c r="DPE25" s="145"/>
      <c r="DPF25" s="144"/>
      <c r="DPG25" s="145"/>
      <c r="DPH25" s="144"/>
      <c r="DPI25" s="145"/>
      <c r="DPJ25" s="144"/>
      <c r="DPK25" s="145"/>
      <c r="DPL25" s="144"/>
      <c r="DPM25" s="145"/>
      <c r="DPN25" s="144"/>
      <c r="DPO25" s="145"/>
      <c r="DPP25" s="144"/>
      <c r="DPQ25" s="145"/>
      <c r="DPR25" s="144"/>
      <c r="DPS25" s="145"/>
      <c r="DPT25" s="144"/>
      <c r="DPU25" s="145"/>
      <c r="DPV25" s="144"/>
      <c r="DPW25" s="145"/>
      <c r="DPX25" s="144"/>
      <c r="DPY25" s="145"/>
      <c r="DPZ25" s="144"/>
      <c r="DQA25" s="145"/>
      <c r="DQB25" s="144"/>
      <c r="DQC25" s="145"/>
      <c r="DQD25" s="144"/>
      <c r="DQE25" s="145"/>
      <c r="DQF25" s="144"/>
      <c r="DQG25" s="145"/>
      <c r="DQH25" s="144"/>
      <c r="DQI25" s="145"/>
      <c r="DQJ25" s="144"/>
      <c r="DQK25" s="145"/>
      <c r="DQL25" s="144"/>
      <c r="DQM25" s="145"/>
      <c r="DQN25" s="144"/>
      <c r="DQO25" s="145"/>
      <c r="DQP25" s="144"/>
      <c r="DQQ25" s="145"/>
      <c r="DQR25" s="144"/>
      <c r="DQS25" s="145"/>
      <c r="DQT25" s="144"/>
      <c r="DQU25" s="145"/>
      <c r="DQV25" s="144"/>
      <c r="DQW25" s="145"/>
      <c r="DQX25" s="144"/>
      <c r="DQY25" s="145"/>
      <c r="DQZ25" s="144"/>
      <c r="DRA25" s="145"/>
      <c r="DRB25" s="144"/>
      <c r="DRC25" s="145"/>
      <c r="DRD25" s="144"/>
      <c r="DRE25" s="145"/>
      <c r="DRF25" s="144"/>
      <c r="DRG25" s="145"/>
      <c r="DRH25" s="144"/>
      <c r="DRI25" s="145"/>
      <c r="DRJ25" s="144"/>
      <c r="DRK25" s="145"/>
      <c r="DRL25" s="144"/>
      <c r="DRM25" s="145"/>
      <c r="DRN25" s="144"/>
      <c r="DRO25" s="145"/>
      <c r="DRP25" s="144"/>
      <c r="DRQ25" s="145"/>
      <c r="DRR25" s="144"/>
      <c r="DRS25" s="145"/>
      <c r="DRT25" s="144"/>
      <c r="DRU25" s="145"/>
      <c r="DRV25" s="144"/>
      <c r="DRW25" s="145"/>
      <c r="DRX25" s="144"/>
      <c r="DRY25" s="145"/>
      <c r="DRZ25" s="144"/>
      <c r="DSA25" s="145"/>
      <c r="DSB25" s="144"/>
      <c r="DSC25" s="145"/>
      <c r="DSD25" s="144"/>
      <c r="DSE25" s="145"/>
      <c r="DSF25" s="144"/>
      <c r="DSG25" s="145"/>
      <c r="DSH25" s="144"/>
      <c r="DSI25" s="145"/>
      <c r="DSJ25" s="144"/>
      <c r="DSK25" s="145"/>
      <c r="DSL25" s="144"/>
      <c r="DSM25" s="145"/>
      <c r="DSN25" s="144"/>
      <c r="DSO25" s="145"/>
      <c r="DSP25" s="144"/>
      <c r="DSQ25" s="145"/>
      <c r="DSR25" s="144"/>
      <c r="DSS25" s="145"/>
      <c r="DST25" s="144"/>
      <c r="DSU25" s="145"/>
      <c r="DSV25" s="144"/>
      <c r="DSW25" s="145"/>
      <c r="DSX25" s="144"/>
      <c r="DSY25" s="145"/>
      <c r="DSZ25" s="144"/>
      <c r="DTA25" s="145"/>
      <c r="DTB25" s="144"/>
      <c r="DTC25" s="145"/>
      <c r="DTD25" s="144"/>
      <c r="DTE25" s="145"/>
      <c r="DTF25" s="144"/>
      <c r="DTG25" s="145"/>
      <c r="DTH25" s="144"/>
      <c r="DTI25" s="145"/>
      <c r="DTJ25" s="144"/>
      <c r="DTK25" s="145"/>
      <c r="DTL25" s="144"/>
      <c r="DTM25" s="145"/>
      <c r="DTN25" s="144"/>
      <c r="DTO25" s="145"/>
      <c r="DTP25" s="144"/>
      <c r="DTQ25" s="145"/>
      <c r="DTR25" s="144"/>
      <c r="DTS25" s="145"/>
      <c r="DTT25" s="144"/>
      <c r="DTU25" s="145"/>
      <c r="DTV25" s="144"/>
      <c r="DTW25" s="145"/>
      <c r="DTX25" s="144"/>
      <c r="DTY25" s="145"/>
      <c r="DTZ25" s="144"/>
      <c r="DUA25" s="145"/>
      <c r="DUB25" s="144"/>
      <c r="DUC25" s="145"/>
      <c r="DUD25" s="144"/>
      <c r="DUE25" s="145"/>
      <c r="DUF25" s="144"/>
      <c r="DUG25" s="145"/>
      <c r="DUH25" s="144"/>
      <c r="DUI25" s="145"/>
      <c r="DUJ25" s="144"/>
      <c r="DUK25" s="145"/>
      <c r="DUL25" s="144"/>
      <c r="DUM25" s="145"/>
      <c r="DUN25" s="144"/>
      <c r="DUO25" s="145"/>
      <c r="DUP25" s="144"/>
      <c r="DUQ25" s="145"/>
      <c r="DUR25" s="144"/>
      <c r="DUS25" s="145"/>
      <c r="DUT25" s="144"/>
      <c r="DUU25" s="145"/>
      <c r="DUV25" s="144"/>
      <c r="DUW25" s="145"/>
      <c r="DUX25" s="144"/>
      <c r="DUY25" s="145"/>
      <c r="DUZ25" s="144"/>
      <c r="DVA25" s="145"/>
      <c r="DVB25" s="144"/>
      <c r="DVC25" s="145"/>
      <c r="DVD25" s="144"/>
      <c r="DVE25" s="145"/>
      <c r="DVF25" s="144"/>
      <c r="DVG25" s="145"/>
      <c r="DVH25" s="144"/>
      <c r="DVI25" s="145"/>
      <c r="DVJ25" s="144"/>
      <c r="DVK25" s="145"/>
      <c r="DVL25" s="144"/>
      <c r="DVM25" s="145"/>
      <c r="DVN25" s="144"/>
      <c r="DVO25" s="145"/>
      <c r="DVP25" s="144"/>
      <c r="DVQ25" s="145"/>
      <c r="DVR25" s="144"/>
      <c r="DVS25" s="145"/>
      <c r="DVT25" s="144"/>
      <c r="DVU25" s="145"/>
      <c r="DVV25" s="144"/>
      <c r="DVW25" s="145"/>
      <c r="DVX25" s="144"/>
      <c r="DVY25" s="145"/>
      <c r="DVZ25" s="144"/>
      <c r="DWA25" s="145"/>
      <c r="DWB25" s="144"/>
      <c r="DWC25" s="145"/>
      <c r="DWD25" s="144"/>
      <c r="DWE25" s="145"/>
      <c r="DWF25" s="144"/>
      <c r="DWG25" s="145"/>
      <c r="DWH25" s="144"/>
      <c r="DWI25" s="145"/>
      <c r="DWJ25" s="144"/>
      <c r="DWK25" s="145"/>
      <c r="DWL25" s="144"/>
      <c r="DWM25" s="145"/>
      <c r="DWN25" s="144"/>
      <c r="DWO25" s="145"/>
      <c r="DWP25" s="144"/>
      <c r="DWQ25" s="145"/>
      <c r="DWR25" s="144"/>
      <c r="DWS25" s="145"/>
      <c r="DWT25" s="144"/>
      <c r="DWU25" s="145"/>
      <c r="DWV25" s="144"/>
      <c r="DWW25" s="145"/>
      <c r="DWX25" s="144"/>
      <c r="DWY25" s="145"/>
      <c r="DWZ25" s="144"/>
      <c r="DXA25" s="145"/>
      <c r="DXB25" s="144"/>
      <c r="DXC25" s="145"/>
      <c r="DXD25" s="144"/>
      <c r="DXE25" s="145"/>
      <c r="DXF25" s="144"/>
      <c r="DXG25" s="145"/>
      <c r="DXH25" s="144"/>
      <c r="DXI25" s="145"/>
      <c r="DXJ25" s="144"/>
      <c r="DXK25" s="145"/>
      <c r="DXL25" s="144"/>
      <c r="DXM25" s="145"/>
      <c r="DXN25" s="144"/>
      <c r="DXO25" s="145"/>
      <c r="DXP25" s="144"/>
      <c r="DXQ25" s="145"/>
      <c r="DXR25" s="144"/>
      <c r="DXS25" s="145"/>
      <c r="DXT25" s="144"/>
      <c r="DXU25" s="145"/>
      <c r="DXV25" s="144"/>
      <c r="DXW25" s="145"/>
      <c r="DXX25" s="144"/>
      <c r="DXY25" s="145"/>
      <c r="DXZ25" s="144"/>
      <c r="DYA25" s="145"/>
      <c r="DYB25" s="144"/>
      <c r="DYC25" s="145"/>
      <c r="DYD25" s="144"/>
      <c r="DYE25" s="145"/>
      <c r="DYF25" s="144"/>
      <c r="DYG25" s="145"/>
      <c r="DYH25" s="144"/>
      <c r="DYI25" s="145"/>
      <c r="DYJ25" s="144"/>
      <c r="DYK25" s="145"/>
      <c r="DYL25" s="144"/>
      <c r="DYM25" s="145"/>
      <c r="DYN25" s="144"/>
      <c r="DYO25" s="145"/>
      <c r="DYP25" s="144"/>
      <c r="DYQ25" s="145"/>
      <c r="DYR25" s="144"/>
      <c r="DYS25" s="145"/>
      <c r="DYT25" s="144"/>
      <c r="DYU25" s="145"/>
      <c r="DYV25" s="144"/>
      <c r="DYW25" s="145"/>
      <c r="DYX25" s="144"/>
      <c r="DYY25" s="145"/>
      <c r="DYZ25" s="144"/>
      <c r="DZA25" s="145"/>
      <c r="DZB25" s="144"/>
      <c r="DZC25" s="145"/>
      <c r="DZD25" s="144"/>
      <c r="DZE25" s="145"/>
      <c r="DZF25" s="144"/>
      <c r="DZG25" s="145"/>
      <c r="DZH25" s="144"/>
      <c r="DZI25" s="145"/>
      <c r="DZJ25" s="144"/>
      <c r="DZK25" s="145"/>
      <c r="DZL25" s="144"/>
      <c r="DZM25" s="145"/>
      <c r="DZN25" s="144"/>
      <c r="DZO25" s="145"/>
      <c r="DZP25" s="144"/>
      <c r="DZQ25" s="145"/>
      <c r="DZR25" s="144"/>
      <c r="DZS25" s="145"/>
      <c r="DZT25" s="144"/>
      <c r="DZU25" s="145"/>
      <c r="DZV25" s="144"/>
      <c r="DZW25" s="145"/>
      <c r="DZX25" s="144"/>
      <c r="DZY25" s="145"/>
      <c r="DZZ25" s="144"/>
      <c r="EAA25" s="145"/>
      <c r="EAB25" s="144"/>
      <c r="EAC25" s="145"/>
      <c r="EAD25" s="144"/>
      <c r="EAE25" s="145"/>
      <c r="EAF25" s="144"/>
      <c r="EAG25" s="145"/>
      <c r="EAH25" s="144"/>
      <c r="EAI25" s="145"/>
      <c r="EAJ25" s="144"/>
      <c r="EAK25" s="145"/>
      <c r="EAL25" s="144"/>
      <c r="EAM25" s="145"/>
      <c r="EAN25" s="144"/>
      <c r="EAO25" s="145"/>
      <c r="EAP25" s="144"/>
      <c r="EAQ25" s="145"/>
      <c r="EAR25" s="144"/>
      <c r="EAS25" s="145"/>
      <c r="EAT25" s="144"/>
      <c r="EAU25" s="145"/>
      <c r="EAV25" s="144"/>
      <c r="EAW25" s="145"/>
      <c r="EAX25" s="144"/>
      <c r="EAY25" s="145"/>
      <c r="EAZ25" s="144"/>
      <c r="EBA25" s="145"/>
      <c r="EBB25" s="144"/>
      <c r="EBC25" s="145"/>
      <c r="EBD25" s="144"/>
      <c r="EBE25" s="145"/>
      <c r="EBF25" s="144"/>
      <c r="EBG25" s="145"/>
      <c r="EBH25" s="144"/>
      <c r="EBI25" s="145"/>
      <c r="EBJ25" s="144"/>
      <c r="EBK25" s="145"/>
      <c r="EBL25" s="144"/>
      <c r="EBM25" s="145"/>
      <c r="EBN25" s="144"/>
      <c r="EBO25" s="145"/>
      <c r="EBP25" s="144"/>
      <c r="EBQ25" s="145"/>
      <c r="EBR25" s="144"/>
      <c r="EBS25" s="145"/>
      <c r="EBT25" s="144"/>
      <c r="EBU25" s="145"/>
      <c r="EBV25" s="144"/>
      <c r="EBW25" s="145"/>
      <c r="EBX25" s="144"/>
      <c r="EBY25" s="145"/>
      <c r="EBZ25" s="144"/>
      <c r="ECA25" s="145"/>
      <c r="ECB25" s="144"/>
      <c r="ECC25" s="145"/>
      <c r="ECD25" s="144"/>
      <c r="ECE25" s="145"/>
      <c r="ECF25" s="144"/>
      <c r="ECG25" s="145"/>
      <c r="ECH25" s="144"/>
      <c r="ECI25" s="145"/>
      <c r="ECJ25" s="144"/>
      <c r="ECK25" s="145"/>
      <c r="ECL25" s="144"/>
      <c r="ECM25" s="145"/>
      <c r="ECN25" s="144"/>
      <c r="ECO25" s="145"/>
      <c r="ECP25" s="144"/>
      <c r="ECQ25" s="145"/>
      <c r="ECR25" s="144"/>
      <c r="ECS25" s="145"/>
      <c r="ECT25" s="144"/>
      <c r="ECU25" s="145"/>
      <c r="ECV25" s="144"/>
      <c r="ECW25" s="145"/>
      <c r="ECX25" s="144"/>
      <c r="ECY25" s="145"/>
      <c r="ECZ25" s="144"/>
      <c r="EDA25" s="145"/>
      <c r="EDB25" s="144"/>
      <c r="EDC25" s="145"/>
      <c r="EDD25" s="144"/>
      <c r="EDE25" s="145"/>
      <c r="EDF25" s="144"/>
      <c r="EDG25" s="145"/>
      <c r="EDH25" s="144"/>
      <c r="EDI25" s="145"/>
      <c r="EDJ25" s="144"/>
      <c r="EDK25" s="145"/>
      <c r="EDL25" s="144"/>
      <c r="EDM25" s="145"/>
      <c r="EDN25" s="144"/>
      <c r="EDO25" s="145"/>
      <c r="EDP25" s="144"/>
      <c r="EDQ25" s="145"/>
      <c r="EDR25" s="144"/>
      <c r="EDS25" s="145"/>
      <c r="EDT25" s="144"/>
      <c r="EDU25" s="145"/>
      <c r="EDV25" s="144"/>
      <c r="EDW25" s="145"/>
      <c r="EDX25" s="144"/>
      <c r="EDY25" s="145"/>
      <c r="EDZ25" s="144"/>
      <c r="EEA25" s="145"/>
      <c r="EEB25" s="144"/>
      <c r="EEC25" s="145"/>
      <c r="EED25" s="144"/>
      <c r="EEE25" s="145"/>
      <c r="EEF25" s="144"/>
      <c r="EEG25" s="145"/>
      <c r="EEH25" s="144"/>
      <c r="EEI25" s="145"/>
      <c r="EEJ25" s="144"/>
      <c r="EEK25" s="145"/>
      <c r="EEL25" s="144"/>
      <c r="EEM25" s="145"/>
      <c r="EEN25" s="144"/>
      <c r="EEO25" s="145"/>
      <c r="EEP25" s="144"/>
      <c r="EEQ25" s="145"/>
      <c r="EER25" s="144"/>
      <c r="EES25" s="145"/>
      <c r="EET25" s="144"/>
      <c r="EEU25" s="145"/>
      <c r="EEV25" s="144"/>
      <c r="EEW25" s="145"/>
      <c r="EEX25" s="144"/>
      <c r="EEY25" s="145"/>
      <c r="EEZ25" s="144"/>
      <c r="EFA25" s="145"/>
      <c r="EFB25" s="144"/>
      <c r="EFC25" s="145"/>
      <c r="EFD25" s="144"/>
      <c r="EFE25" s="145"/>
      <c r="EFF25" s="144"/>
      <c r="EFG25" s="145"/>
      <c r="EFH25" s="144"/>
      <c r="EFI25" s="145"/>
      <c r="EFJ25" s="144"/>
      <c r="EFK25" s="145"/>
      <c r="EFL25" s="144"/>
      <c r="EFM25" s="145"/>
      <c r="EFN25" s="144"/>
      <c r="EFO25" s="145"/>
      <c r="EFP25" s="144"/>
      <c r="EFQ25" s="145"/>
      <c r="EFR25" s="144"/>
      <c r="EFS25" s="145"/>
      <c r="EFT25" s="144"/>
      <c r="EFU25" s="145"/>
      <c r="EFV25" s="144"/>
      <c r="EFW25" s="145"/>
      <c r="EFX25" s="144"/>
      <c r="EFY25" s="145"/>
      <c r="EFZ25" s="144"/>
      <c r="EGA25" s="145"/>
      <c r="EGB25" s="144"/>
      <c r="EGC25" s="145"/>
      <c r="EGD25" s="144"/>
      <c r="EGE25" s="145"/>
      <c r="EGF25" s="144"/>
      <c r="EGG25" s="145"/>
      <c r="EGH25" s="144"/>
      <c r="EGI25" s="145"/>
      <c r="EGJ25" s="144"/>
      <c r="EGK25" s="145"/>
      <c r="EGL25" s="144"/>
      <c r="EGM25" s="145"/>
      <c r="EGN25" s="144"/>
      <c r="EGO25" s="145"/>
      <c r="EGP25" s="144"/>
      <c r="EGQ25" s="145"/>
      <c r="EGR25" s="144"/>
      <c r="EGS25" s="145"/>
      <c r="EGT25" s="144"/>
      <c r="EGU25" s="145"/>
      <c r="EGV25" s="144"/>
      <c r="EGW25" s="145"/>
      <c r="EGX25" s="144"/>
      <c r="EGY25" s="145"/>
      <c r="EGZ25" s="144"/>
      <c r="EHA25" s="145"/>
      <c r="EHB25" s="144"/>
      <c r="EHC25" s="145"/>
      <c r="EHD25" s="144"/>
      <c r="EHE25" s="145"/>
      <c r="EHF25" s="144"/>
      <c r="EHG25" s="145"/>
      <c r="EHH25" s="144"/>
      <c r="EHI25" s="145"/>
      <c r="EHJ25" s="144"/>
      <c r="EHK25" s="145"/>
      <c r="EHL25" s="144"/>
      <c r="EHM25" s="145"/>
      <c r="EHN25" s="144"/>
      <c r="EHO25" s="145"/>
      <c r="EHP25" s="144"/>
      <c r="EHQ25" s="145"/>
      <c r="EHR25" s="144"/>
      <c r="EHS25" s="145"/>
      <c r="EHT25" s="144"/>
      <c r="EHU25" s="145"/>
      <c r="EHV25" s="144"/>
      <c r="EHW25" s="145"/>
      <c r="EHX25" s="144"/>
      <c r="EHY25" s="145"/>
      <c r="EHZ25" s="144"/>
      <c r="EIA25" s="145"/>
      <c r="EIB25" s="144"/>
      <c r="EIC25" s="145"/>
      <c r="EID25" s="144"/>
      <c r="EIE25" s="145"/>
      <c r="EIF25" s="144"/>
      <c r="EIG25" s="145"/>
      <c r="EIH25" s="144"/>
      <c r="EII25" s="145"/>
      <c r="EIJ25" s="144"/>
      <c r="EIK25" s="145"/>
      <c r="EIL25" s="144"/>
      <c r="EIM25" s="145"/>
      <c r="EIN25" s="144"/>
      <c r="EIO25" s="145"/>
      <c r="EIP25" s="144"/>
      <c r="EIQ25" s="145"/>
      <c r="EIR25" s="144"/>
      <c r="EIS25" s="145"/>
      <c r="EIT25" s="144"/>
      <c r="EIU25" s="145"/>
      <c r="EIV25" s="144"/>
      <c r="EIW25" s="145"/>
      <c r="EIX25" s="144"/>
      <c r="EIY25" s="145"/>
      <c r="EIZ25" s="144"/>
      <c r="EJA25" s="145"/>
      <c r="EJB25" s="144"/>
      <c r="EJC25" s="145"/>
      <c r="EJD25" s="144"/>
      <c r="EJE25" s="145"/>
      <c r="EJF25" s="144"/>
      <c r="EJG25" s="145"/>
      <c r="EJH25" s="144"/>
      <c r="EJI25" s="145"/>
      <c r="EJJ25" s="144"/>
      <c r="EJK25" s="145"/>
      <c r="EJL25" s="144"/>
      <c r="EJM25" s="145"/>
      <c r="EJN25" s="144"/>
      <c r="EJO25" s="145"/>
      <c r="EJP25" s="144"/>
      <c r="EJQ25" s="145"/>
      <c r="EJR25" s="144"/>
      <c r="EJS25" s="145"/>
      <c r="EJT25" s="144"/>
      <c r="EJU25" s="145"/>
      <c r="EJV25" s="144"/>
      <c r="EJW25" s="145"/>
      <c r="EJX25" s="144"/>
      <c r="EJY25" s="145"/>
      <c r="EJZ25" s="144"/>
      <c r="EKA25" s="145"/>
      <c r="EKB25" s="144"/>
      <c r="EKC25" s="145"/>
      <c r="EKD25" s="144"/>
      <c r="EKE25" s="145"/>
      <c r="EKF25" s="144"/>
      <c r="EKG25" s="145"/>
      <c r="EKH25" s="144"/>
      <c r="EKI25" s="145"/>
      <c r="EKJ25" s="144"/>
      <c r="EKK25" s="145"/>
      <c r="EKL25" s="144"/>
      <c r="EKM25" s="145"/>
      <c r="EKN25" s="144"/>
      <c r="EKO25" s="145"/>
      <c r="EKP25" s="144"/>
      <c r="EKQ25" s="145"/>
      <c r="EKR25" s="144"/>
      <c r="EKS25" s="145"/>
      <c r="EKT25" s="144"/>
      <c r="EKU25" s="145"/>
      <c r="EKV25" s="144"/>
      <c r="EKW25" s="145"/>
      <c r="EKX25" s="144"/>
      <c r="EKY25" s="145"/>
      <c r="EKZ25" s="144"/>
      <c r="ELA25" s="145"/>
      <c r="ELB25" s="144"/>
      <c r="ELC25" s="145"/>
      <c r="ELD25" s="144"/>
      <c r="ELE25" s="145"/>
      <c r="ELF25" s="144"/>
      <c r="ELG25" s="145"/>
      <c r="ELH25" s="144"/>
      <c r="ELI25" s="145"/>
      <c r="ELJ25" s="144"/>
      <c r="ELK25" s="145"/>
      <c r="ELL25" s="144"/>
      <c r="ELM25" s="145"/>
      <c r="ELN25" s="144"/>
      <c r="ELO25" s="145"/>
      <c r="ELP25" s="144"/>
      <c r="ELQ25" s="145"/>
      <c r="ELR25" s="144"/>
      <c r="ELS25" s="145"/>
      <c r="ELT25" s="144"/>
      <c r="ELU25" s="145"/>
      <c r="ELV25" s="144"/>
      <c r="ELW25" s="145"/>
      <c r="ELX25" s="144"/>
      <c r="ELY25" s="145"/>
      <c r="ELZ25" s="144"/>
      <c r="EMA25" s="145"/>
      <c r="EMB25" s="144"/>
      <c r="EMC25" s="145"/>
      <c r="EMD25" s="144"/>
      <c r="EME25" s="145"/>
      <c r="EMF25" s="144"/>
      <c r="EMG25" s="145"/>
      <c r="EMH25" s="144"/>
      <c r="EMI25" s="145"/>
      <c r="EMJ25" s="144"/>
      <c r="EMK25" s="145"/>
      <c r="EML25" s="144"/>
      <c r="EMM25" s="145"/>
      <c r="EMN25" s="144"/>
      <c r="EMO25" s="145"/>
      <c r="EMP25" s="144"/>
      <c r="EMQ25" s="145"/>
      <c r="EMR25" s="144"/>
      <c r="EMS25" s="145"/>
      <c r="EMT25" s="144"/>
      <c r="EMU25" s="145"/>
      <c r="EMV25" s="144"/>
      <c r="EMW25" s="145"/>
      <c r="EMX25" s="144"/>
      <c r="EMY25" s="145"/>
      <c r="EMZ25" s="144"/>
      <c r="ENA25" s="145"/>
      <c r="ENB25" s="144"/>
      <c r="ENC25" s="145"/>
      <c r="END25" s="144"/>
      <c r="ENE25" s="145"/>
      <c r="ENF25" s="144"/>
      <c r="ENG25" s="145"/>
      <c r="ENH25" s="144"/>
      <c r="ENI25" s="145"/>
      <c r="ENJ25" s="144"/>
      <c r="ENK25" s="145"/>
      <c r="ENL25" s="144"/>
      <c r="ENM25" s="145"/>
      <c r="ENN25" s="144"/>
      <c r="ENO25" s="145"/>
      <c r="ENP25" s="144"/>
      <c r="ENQ25" s="145"/>
      <c r="ENR25" s="144"/>
      <c r="ENS25" s="145"/>
      <c r="ENT25" s="144"/>
      <c r="ENU25" s="145"/>
      <c r="ENV25" s="144"/>
      <c r="ENW25" s="145"/>
      <c r="ENX25" s="144"/>
      <c r="ENY25" s="145"/>
      <c r="ENZ25" s="144"/>
      <c r="EOA25" s="145"/>
      <c r="EOB25" s="144"/>
      <c r="EOC25" s="145"/>
      <c r="EOD25" s="144"/>
      <c r="EOE25" s="145"/>
      <c r="EOF25" s="144"/>
      <c r="EOG25" s="145"/>
      <c r="EOH25" s="144"/>
      <c r="EOI25" s="145"/>
      <c r="EOJ25" s="144"/>
      <c r="EOK25" s="145"/>
      <c r="EOL25" s="144"/>
      <c r="EOM25" s="145"/>
      <c r="EON25" s="144"/>
      <c r="EOO25" s="145"/>
      <c r="EOP25" s="144"/>
      <c r="EOQ25" s="145"/>
      <c r="EOR25" s="144"/>
      <c r="EOS25" s="145"/>
      <c r="EOT25" s="144"/>
      <c r="EOU25" s="145"/>
      <c r="EOV25" s="144"/>
      <c r="EOW25" s="145"/>
      <c r="EOX25" s="144"/>
      <c r="EOY25" s="145"/>
      <c r="EOZ25" s="144"/>
      <c r="EPA25" s="145"/>
      <c r="EPB25" s="144"/>
      <c r="EPC25" s="145"/>
      <c r="EPD25" s="144"/>
      <c r="EPE25" s="145"/>
      <c r="EPF25" s="144"/>
      <c r="EPG25" s="145"/>
      <c r="EPH25" s="144"/>
      <c r="EPI25" s="145"/>
      <c r="EPJ25" s="144"/>
      <c r="EPK25" s="145"/>
      <c r="EPL25" s="144"/>
      <c r="EPM25" s="145"/>
      <c r="EPN25" s="144"/>
      <c r="EPO25" s="145"/>
      <c r="EPP25" s="144"/>
      <c r="EPQ25" s="145"/>
      <c r="EPR25" s="144"/>
      <c r="EPS25" s="145"/>
      <c r="EPT25" s="144"/>
      <c r="EPU25" s="145"/>
      <c r="EPV25" s="144"/>
      <c r="EPW25" s="145"/>
      <c r="EPX25" s="144"/>
      <c r="EPY25" s="145"/>
      <c r="EPZ25" s="144"/>
      <c r="EQA25" s="145"/>
      <c r="EQB25" s="144"/>
      <c r="EQC25" s="145"/>
      <c r="EQD25" s="144"/>
      <c r="EQE25" s="145"/>
      <c r="EQF25" s="144"/>
      <c r="EQG25" s="145"/>
      <c r="EQH25" s="144"/>
      <c r="EQI25" s="145"/>
      <c r="EQJ25" s="144"/>
      <c r="EQK25" s="145"/>
      <c r="EQL25" s="144"/>
      <c r="EQM25" s="145"/>
      <c r="EQN25" s="144"/>
      <c r="EQO25" s="145"/>
      <c r="EQP25" s="144"/>
      <c r="EQQ25" s="145"/>
      <c r="EQR25" s="144"/>
      <c r="EQS25" s="145"/>
      <c r="EQT25" s="144"/>
      <c r="EQU25" s="145"/>
      <c r="EQV25" s="144"/>
      <c r="EQW25" s="145"/>
      <c r="EQX25" s="144"/>
      <c r="EQY25" s="145"/>
      <c r="EQZ25" s="144"/>
      <c r="ERA25" s="145"/>
      <c r="ERB25" s="144"/>
      <c r="ERC25" s="145"/>
      <c r="ERD25" s="144"/>
      <c r="ERE25" s="145"/>
      <c r="ERF25" s="144"/>
      <c r="ERG25" s="145"/>
      <c r="ERH25" s="144"/>
      <c r="ERI25" s="145"/>
      <c r="ERJ25" s="144"/>
      <c r="ERK25" s="145"/>
      <c r="ERL25" s="144"/>
      <c r="ERM25" s="145"/>
      <c r="ERN25" s="144"/>
      <c r="ERO25" s="145"/>
      <c r="ERP25" s="144"/>
      <c r="ERQ25" s="145"/>
      <c r="ERR25" s="144"/>
      <c r="ERS25" s="145"/>
      <c r="ERT25" s="144"/>
      <c r="ERU25" s="145"/>
      <c r="ERV25" s="144"/>
      <c r="ERW25" s="145"/>
      <c r="ERX25" s="144"/>
      <c r="ERY25" s="145"/>
      <c r="ERZ25" s="144"/>
      <c r="ESA25" s="145"/>
      <c r="ESB25" s="144"/>
      <c r="ESC25" s="145"/>
      <c r="ESD25" s="144"/>
      <c r="ESE25" s="145"/>
      <c r="ESF25" s="144"/>
      <c r="ESG25" s="145"/>
      <c r="ESH25" s="144"/>
      <c r="ESI25" s="145"/>
      <c r="ESJ25" s="144"/>
      <c r="ESK25" s="145"/>
      <c r="ESL25" s="144"/>
      <c r="ESM25" s="145"/>
      <c r="ESN25" s="144"/>
      <c r="ESO25" s="145"/>
      <c r="ESP25" s="144"/>
      <c r="ESQ25" s="145"/>
      <c r="ESR25" s="144"/>
      <c r="ESS25" s="145"/>
      <c r="EST25" s="144"/>
      <c r="ESU25" s="145"/>
      <c r="ESV25" s="144"/>
      <c r="ESW25" s="145"/>
      <c r="ESX25" s="144"/>
      <c r="ESY25" s="145"/>
      <c r="ESZ25" s="144"/>
      <c r="ETA25" s="145"/>
      <c r="ETB25" s="144"/>
      <c r="ETC25" s="145"/>
      <c r="ETD25" s="144"/>
      <c r="ETE25" s="145"/>
      <c r="ETF25" s="144"/>
      <c r="ETG25" s="145"/>
      <c r="ETH25" s="144"/>
      <c r="ETI25" s="145"/>
      <c r="ETJ25" s="144"/>
      <c r="ETK25" s="145"/>
      <c r="ETL25" s="144"/>
      <c r="ETM25" s="145"/>
      <c r="ETN25" s="144"/>
      <c r="ETO25" s="145"/>
      <c r="ETP25" s="144"/>
      <c r="ETQ25" s="145"/>
      <c r="ETR25" s="144"/>
      <c r="ETS25" s="145"/>
      <c r="ETT25" s="144"/>
      <c r="ETU25" s="145"/>
      <c r="ETV25" s="144"/>
      <c r="ETW25" s="145"/>
      <c r="ETX25" s="144"/>
      <c r="ETY25" s="145"/>
      <c r="ETZ25" s="144"/>
      <c r="EUA25" s="145"/>
      <c r="EUB25" s="144"/>
      <c r="EUC25" s="145"/>
      <c r="EUD25" s="144"/>
      <c r="EUE25" s="145"/>
      <c r="EUF25" s="144"/>
      <c r="EUG25" s="145"/>
      <c r="EUH25" s="144"/>
      <c r="EUI25" s="145"/>
      <c r="EUJ25" s="144"/>
      <c r="EUK25" s="145"/>
      <c r="EUL25" s="144"/>
      <c r="EUM25" s="145"/>
      <c r="EUN25" s="144"/>
      <c r="EUO25" s="145"/>
      <c r="EUP25" s="144"/>
      <c r="EUQ25" s="145"/>
      <c r="EUR25" s="144"/>
      <c r="EUS25" s="145"/>
      <c r="EUT25" s="144"/>
      <c r="EUU25" s="145"/>
      <c r="EUV25" s="144"/>
      <c r="EUW25" s="145"/>
      <c r="EUX25" s="144"/>
      <c r="EUY25" s="145"/>
      <c r="EUZ25" s="144"/>
      <c r="EVA25" s="145"/>
      <c r="EVB25" s="144"/>
      <c r="EVC25" s="145"/>
      <c r="EVD25" s="144"/>
      <c r="EVE25" s="145"/>
      <c r="EVF25" s="144"/>
      <c r="EVG25" s="145"/>
      <c r="EVH25" s="144"/>
      <c r="EVI25" s="145"/>
      <c r="EVJ25" s="144"/>
      <c r="EVK25" s="145"/>
      <c r="EVL25" s="144"/>
      <c r="EVM25" s="145"/>
      <c r="EVN25" s="144"/>
      <c r="EVO25" s="145"/>
      <c r="EVP25" s="144"/>
      <c r="EVQ25" s="145"/>
      <c r="EVR25" s="144"/>
      <c r="EVS25" s="145"/>
      <c r="EVT25" s="144"/>
      <c r="EVU25" s="145"/>
      <c r="EVV25" s="144"/>
      <c r="EVW25" s="145"/>
      <c r="EVX25" s="144"/>
      <c r="EVY25" s="145"/>
      <c r="EVZ25" s="144"/>
      <c r="EWA25" s="145"/>
      <c r="EWB25" s="144"/>
      <c r="EWC25" s="145"/>
      <c r="EWD25" s="144"/>
      <c r="EWE25" s="145"/>
      <c r="EWF25" s="144"/>
      <c r="EWG25" s="145"/>
      <c r="EWH25" s="144"/>
      <c r="EWI25" s="145"/>
      <c r="EWJ25" s="144"/>
      <c r="EWK25" s="145"/>
      <c r="EWL25" s="144"/>
      <c r="EWM25" s="145"/>
      <c r="EWN25" s="144"/>
      <c r="EWO25" s="145"/>
      <c r="EWP25" s="144"/>
      <c r="EWQ25" s="145"/>
      <c r="EWR25" s="144"/>
      <c r="EWS25" s="145"/>
      <c r="EWT25" s="144"/>
      <c r="EWU25" s="145"/>
      <c r="EWV25" s="144"/>
      <c r="EWW25" s="145"/>
      <c r="EWX25" s="144"/>
      <c r="EWY25" s="145"/>
      <c r="EWZ25" s="144"/>
      <c r="EXA25" s="145"/>
      <c r="EXB25" s="144"/>
      <c r="EXC25" s="145"/>
      <c r="EXD25" s="144"/>
      <c r="EXE25" s="145"/>
      <c r="EXF25" s="144"/>
      <c r="EXG25" s="145"/>
      <c r="EXH25" s="144"/>
      <c r="EXI25" s="145"/>
      <c r="EXJ25" s="144"/>
      <c r="EXK25" s="145"/>
      <c r="EXL25" s="144"/>
      <c r="EXM25" s="145"/>
      <c r="EXN25" s="144"/>
      <c r="EXO25" s="145"/>
      <c r="EXP25" s="144"/>
      <c r="EXQ25" s="145"/>
      <c r="EXR25" s="144"/>
      <c r="EXS25" s="145"/>
      <c r="EXT25" s="144"/>
      <c r="EXU25" s="145"/>
      <c r="EXV25" s="144"/>
      <c r="EXW25" s="145"/>
      <c r="EXX25" s="144"/>
      <c r="EXY25" s="145"/>
      <c r="EXZ25" s="144"/>
      <c r="EYA25" s="145"/>
      <c r="EYB25" s="144"/>
      <c r="EYC25" s="145"/>
      <c r="EYD25" s="144"/>
      <c r="EYE25" s="145"/>
      <c r="EYF25" s="144"/>
      <c r="EYG25" s="145"/>
      <c r="EYH25" s="144"/>
      <c r="EYI25" s="145"/>
      <c r="EYJ25" s="144"/>
      <c r="EYK25" s="145"/>
      <c r="EYL25" s="144"/>
      <c r="EYM25" s="145"/>
      <c r="EYN25" s="144"/>
      <c r="EYO25" s="145"/>
      <c r="EYP25" s="144"/>
      <c r="EYQ25" s="145"/>
      <c r="EYR25" s="144"/>
      <c r="EYS25" s="145"/>
      <c r="EYT25" s="144"/>
      <c r="EYU25" s="145"/>
      <c r="EYV25" s="144"/>
      <c r="EYW25" s="145"/>
      <c r="EYX25" s="144"/>
      <c r="EYY25" s="145"/>
      <c r="EYZ25" s="144"/>
      <c r="EZA25" s="145"/>
      <c r="EZB25" s="144"/>
      <c r="EZC25" s="145"/>
      <c r="EZD25" s="144"/>
      <c r="EZE25" s="145"/>
      <c r="EZF25" s="144"/>
      <c r="EZG25" s="145"/>
      <c r="EZH25" s="144"/>
      <c r="EZI25" s="145"/>
      <c r="EZJ25" s="144"/>
      <c r="EZK25" s="145"/>
      <c r="EZL25" s="144"/>
      <c r="EZM25" s="145"/>
      <c r="EZN25" s="144"/>
      <c r="EZO25" s="145"/>
      <c r="EZP25" s="144"/>
      <c r="EZQ25" s="145"/>
      <c r="EZR25" s="144"/>
      <c r="EZS25" s="145"/>
      <c r="EZT25" s="144"/>
      <c r="EZU25" s="145"/>
      <c r="EZV25" s="144"/>
      <c r="EZW25" s="145"/>
      <c r="EZX25" s="144"/>
      <c r="EZY25" s="145"/>
      <c r="EZZ25" s="144"/>
      <c r="FAA25" s="145"/>
      <c r="FAB25" s="144"/>
      <c r="FAC25" s="145"/>
      <c r="FAD25" s="144"/>
      <c r="FAE25" s="145"/>
      <c r="FAF25" s="144"/>
      <c r="FAG25" s="145"/>
      <c r="FAH25" s="144"/>
      <c r="FAI25" s="145"/>
      <c r="FAJ25" s="144"/>
      <c r="FAK25" s="145"/>
      <c r="FAL25" s="144"/>
      <c r="FAM25" s="145"/>
      <c r="FAN25" s="144"/>
      <c r="FAO25" s="145"/>
      <c r="FAP25" s="144"/>
      <c r="FAQ25" s="145"/>
      <c r="FAR25" s="144"/>
      <c r="FAS25" s="145"/>
      <c r="FAT25" s="144"/>
      <c r="FAU25" s="145"/>
      <c r="FAV25" s="144"/>
      <c r="FAW25" s="145"/>
      <c r="FAX25" s="144"/>
      <c r="FAY25" s="145"/>
      <c r="FAZ25" s="144"/>
      <c r="FBA25" s="145"/>
      <c r="FBB25" s="144"/>
      <c r="FBC25" s="145"/>
      <c r="FBD25" s="144"/>
      <c r="FBE25" s="145"/>
      <c r="FBF25" s="144"/>
      <c r="FBG25" s="145"/>
      <c r="FBH25" s="144"/>
      <c r="FBI25" s="145"/>
      <c r="FBJ25" s="144"/>
      <c r="FBK25" s="145"/>
      <c r="FBL25" s="144"/>
      <c r="FBM25" s="145"/>
      <c r="FBN25" s="144"/>
      <c r="FBO25" s="145"/>
      <c r="FBP25" s="144"/>
      <c r="FBQ25" s="145"/>
      <c r="FBR25" s="144"/>
      <c r="FBS25" s="145"/>
      <c r="FBT25" s="144"/>
      <c r="FBU25" s="145"/>
      <c r="FBV25" s="144"/>
      <c r="FBW25" s="145"/>
      <c r="FBX25" s="144"/>
      <c r="FBY25" s="145"/>
      <c r="FBZ25" s="144"/>
      <c r="FCA25" s="145"/>
      <c r="FCB25" s="144"/>
      <c r="FCC25" s="145"/>
      <c r="FCD25" s="144"/>
      <c r="FCE25" s="145"/>
      <c r="FCF25" s="144"/>
      <c r="FCG25" s="145"/>
      <c r="FCH25" s="144"/>
      <c r="FCI25" s="145"/>
      <c r="FCJ25" s="144"/>
      <c r="FCK25" s="145"/>
      <c r="FCL25" s="144"/>
      <c r="FCM25" s="145"/>
      <c r="FCN25" s="144"/>
      <c r="FCO25" s="145"/>
      <c r="FCP25" s="144"/>
      <c r="FCQ25" s="145"/>
      <c r="FCR25" s="144"/>
      <c r="FCS25" s="145"/>
      <c r="FCT25" s="144"/>
      <c r="FCU25" s="145"/>
      <c r="FCV25" s="144"/>
      <c r="FCW25" s="145"/>
      <c r="FCX25" s="144"/>
      <c r="FCY25" s="145"/>
      <c r="FCZ25" s="144"/>
      <c r="FDA25" s="145"/>
      <c r="FDB25" s="144"/>
      <c r="FDC25" s="145"/>
      <c r="FDD25" s="144"/>
      <c r="FDE25" s="145"/>
      <c r="FDF25" s="144"/>
      <c r="FDG25" s="145"/>
      <c r="FDH25" s="144"/>
      <c r="FDI25" s="145"/>
      <c r="FDJ25" s="144"/>
      <c r="FDK25" s="145"/>
      <c r="FDL25" s="144"/>
      <c r="FDM25" s="145"/>
      <c r="FDN25" s="144"/>
      <c r="FDO25" s="145"/>
      <c r="FDP25" s="144"/>
      <c r="FDQ25" s="145"/>
      <c r="FDR25" s="144"/>
      <c r="FDS25" s="145"/>
      <c r="FDT25" s="144"/>
      <c r="FDU25" s="145"/>
      <c r="FDV25" s="144"/>
      <c r="FDW25" s="145"/>
      <c r="FDX25" s="144"/>
      <c r="FDY25" s="145"/>
      <c r="FDZ25" s="144"/>
      <c r="FEA25" s="145"/>
      <c r="FEB25" s="144"/>
      <c r="FEC25" s="145"/>
      <c r="FED25" s="144"/>
      <c r="FEE25" s="145"/>
      <c r="FEF25" s="144"/>
      <c r="FEG25" s="145"/>
      <c r="FEH25" s="144"/>
      <c r="FEI25" s="145"/>
      <c r="FEJ25" s="144"/>
      <c r="FEK25" s="145"/>
      <c r="FEL25" s="144"/>
      <c r="FEM25" s="145"/>
      <c r="FEN25" s="144"/>
      <c r="FEO25" s="145"/>
      <c r="FEP25" s="144"/>
      <c r="FEQ25" s="145"/>
      <c r="FER25" s="144"/>
      <c r="FES25" s="145"/>
      <c r="FET25" s="144"/>
      <c r="FEU25" s="145"/>
      <c r="FEV25" s="144"/>
      <c r="FEW25" s="145"/>
      <c r="FEX25" s="144"/>
      <c r="FEY25" s="145"/>
      <c r="FEZ25" s="144"/>
      <c r="FFA25" s="145"/>
      <c r="FFB25" s="144"/>
      <c r="FFC25" s="145"/>
      <c r="FFD25" s="144"/>
      <c r="FFE25" s="145"/>
      <c r="FFF25" s="144"/>
      <c r="FFG25" s="145"/>
      <c r="FFH25" s="144"/>
      <c r="FFI25" s="145"/>
      <c r="FFJ25" s="144"/>
      <c r="FFK25" s="145"/>
      <c r="FFL25" s="144"/>
      <c r="FFM25" s="145"/>
      <c r="FFN25" s="144"/>
      <c r="FFO25" s="145"/>
      <c r="FFP25" s="144"/>
      <c r="FFQ25" s="145"/>
      <c r="FFR25" s="144"/>
      <c r="FFS25" s="145"/>
      <c r="FFT25" s="144"/>
      <c r="FFU25" s="145"/>
      <c r="FFV25" s="144"/>
      <c r="FFW25" s="145"/>
      <c r="FFX25" s="144"/>
      <c r="FFY25" s="145"/>
      <c r="FFZ25" s="144"/>
      <c r="FGA25" s="145"/>
      <c r="FGB25" s="144"/>
      <c r="FGC25" s="145"/>
      <c r="FGD25" s="144"/>
      <c r="FGE25" s="145"/>
      <c r="FGF25" s="144"/>
      <c r="FGG25" s="145"/>
      <c r="FGH25" s="144"/>
      <c r="FGI25" s="145"/>
      <c r="FGJ25" s="144"/>
      <c r="FGK25" s="145"/>
      <c r="FGL25" s="144"/>
      <c r="FGM25" s="145"/>
      <c r="FGN25" s="144"/>
      <c r="FGO25" s="145"/>
      <c r="FGP25" s="144"/>
      <c r="FGQ25" s="145"/>
      <c r="FGR25" s="144"/>
      <c r="FGS25" s="145"/>
      <c r="FGT25" s="144"/>
      <c r="FGU25" s="145"/>
      <c r="FGV25" s="144"/>
      <c r="FGW25" s="145"/>
      <c r="FGX25" s="144"/>
      <c r="FGY25" s="145"/>
      <c r="FGZ25" s="144"/>
      <c r="FHA25" s="145"/>
      <c r="FHB25" s="144"/>
      <c r="FHC25" s="145"/>
      <c r="FHD25" s="144"/>
      <c r="FHE25" s="145"/>
      <c r="FHF25" s="144"/>
      <c r="FHG25" s="145"/>
      <c r="FHH25" s="144"/>
      <c r="FHI25" s="145"/>
      <c r="FHJ25" s="144"/>
      <c r="FHK25" s="145"/>
      <c r="FHL25" s="144"/>
      <c r="FHM25" s="145"/>
      <c r="FHN25" s="144"/>
      <c r="FHO25" s="145"/>
      <c r="FHP25" s="144"/>
      <c r="FHQ25" s="145"/>
      <c r="FHR25" s="144"/>
      <c r="FHS25" s="145"/>
      <c r="FHT25" s="144"/>
      <c r="FHU25" s="145"/>
      <c r="FHV25" s="144"/>
      <c r="FHW25" s="145"/>
      <c r="FHX25" s="144"/>
      <c r="FHY25" s="145"/>
      <c r="FHZ25" s="144"/>
      <c r="FIA25" s="145"/>
      <c r="FIB25" s="144"/>
      <c r="FIC25" s="145"/>
      <c r="FID25" s="144"/>
      <c r="FIE25" s="145"/>
      <c r="FIF25" s="144"/>
      <c r="FIG25" s="145"/>
      <c r="FIH25" s="144"/>
      <c r="FII25" s="145"/>
      <c r="FIJ25" s="144"/>
      <c r="FIK25" s="145"/>
      <c r="FIL25" s="144"/>
      <c r="FIM25" s="145"/>
      <c r="FIN25" s="144"/>
      <c r="FIO25" s="145"/>
      <c r="FIP25" s="144"/>
      <c r="FIQ25" s="145"/>
      <c r="FIR25" s="144"/>
      <c r="FIS25" s="145"/>
      <c r="FIT25" s="144"/>
      <c r="FIU25" s="145"/>
      <c r="FIV25" s="144"/>
      <c r="FIW25" s="145"/>
      <c r="FIX25" s="144"/>
      <c r="FIY25" s="145"/>
      <c r="FIZ25" s="144"/>
      <c r="FJA25" s="145"/>
      <c r="FJB25" s="144"/>
      <c r="FJC25" s="145"/>
      <c r="FJD25" s="144"/>
      <c r="FJE25" s="145"/>
      <c r="FJF25" s="144"/>
      <c r="FJG25" s="145"/>
      <c r="FJH25" s="144"/>
      <c r="FJI25" s="145"/>
      <c r="FJJ25" s="144"/>
      <c r="FJK25" s="145"/>
      <c r="FJL25" s="144"/>
      <c r="FJM25" s="145"/>
      <c r="FJN25" s="144"/>
      <c r="FJO25" s="145"/>
      <c r="FJP25" s="144"/>
      <c r="FJQ25" s="145"/>
      <c r="FJR25" s="144"/>
      <c r="FJS25" s="145"/>
      <c r="FJT25" s="144"/>
      <c r="FJU25" s="145"/>
      <c r="FJV25" s="144"/>
      <c r="FJW25" s="145"/>
      <c r="FJX25" s="144"/>
      <c r="FJY25" s="145"/>
      <c r="FJZ25" s="144"/>
      <c r="FKA25" s="145"/>
      <c r="FKB25" s="144"/>
      <c r="FKC25" s="145"/>
      <c r="FKD25" s="144"/>
      <c r="FKE25" s="145"/>
      <c r="FKF25" s="144"/>
      <c r="FKG25" s="145"/>
      <c r="FKH25" s="144"/>
      <c r="FKI25" s="145"/>
      <c r="FKJ25" s="144"/>
      <c r="FKK25" s="145"/>
      <c r="FKL25" s="144"/>
      <c r="FKM25" s="145"/>
      <c r="FKN25" s="144"/>
      <c r="FKO25" s="145"/>
      <c r="FKP25" s="144"/>
      <c r="FKQ25" s="145"/>
      <c r="FKR25" s="144"/>
      <c r="FKS25" s="145"/>
      <c r="FKT25" s="144"/>
      <c r="FKU25" s="145"/>
      <c r="FKV25" s="144"/>
      <c r="FKW25" s="145"/>
      <c r="FKX25" s="144"/>
      <c r="FKY25" s="145"/>
      <c r="FKZ25" s="144"/>
      <c r="FLA25" s="145"/>
      <c r="FLB25" s="144"/>
      <c r="FLC25" s="145"/>
      <c r="FLD25" s="144"/>
      <c r="FLE25" s="145"/>
      <c r="FLF25" s="144"/>
      <c r="FLG25" s="145"/>
      <c r="FLH25" s="144"/>
      <c r="FLI25" s="145"/>
      <c r="FLJ25" s="144"/>
      <c r="FLK25" s="145"/>
      <c r="FLL25" s="144"/>
      <c r="FLM25" s="145"/>
      <c r="FLN25" s="144"/>
      <c r="FLO25" s="145"/>
      <c r="FLP25" s="144"/>
      <c r="FLQ25" s="145"/>
      <c r="FLR25" s="144"/>
      <c r="FLS25" s="145"/>
      <c r="FLT25" s="144"/>
      <c r="FLU25" s="145"/>
      <c r="FLV25" s="144"/>
      <c r="FLW25" s="145"/>
      <c r="FLX25" s="144"/>
      <c r="FLY25" s="145"/>
      <c r="FLZ25" s="144"/>
      <c r="FMA25" s="145"/>
      <c r="FMB25" s="144"/>
      <c r="FMC25" s="145"/>
      <c r="FMD25" s="144"/>
      <c r="FME25" s="145"/>
      <c r="FMF25" s="144"/>
      <c r="FMG25" s="145"/>
      <c r="FMH25" s="144"/>
      <c r="FMI25" s="145"/>
      <c r="FMJ25" s="144"/>
      <c r="FMK25" s="145"/>
      <c r="FML25" s="144"/>
      <c r="FMM25" s="145"/>
      <c r="FMN25" s="144"/>
      <c r="FMO25" s="145"/>
      <c r="FMP25" s="144"/>
      <c r="FMQ25" s="145"/>
      <c r="FMR25" s="144"/>
      <c r="FMS25" s="145"/>
      <c r="FMT25" s="144"/>
      <c r="FMU25" s="145"/>
      <c r="FMV25" s="144"/>
      <c r="FMW25" s="145"/>
      <c r="FMX25" s="144"/>
      <c r="FMY25" s="145"/>
      <c r="FMZ25" s="144"/>
      <c r="FNA25" s="145"/>
      <c r="FNB25" s="144"/>
      <c r="FNC25" s="145"/>
      <c r="FND25" s="144"/>
      <c r="FNE25" s="145"/>
      <c r="FNF25" s="144"/>
      <c r="FNG25" s="145"/>
      <c r="FNH25" s="144"/>
      <c r="FNI25" s="145"/>
      <c r="FNJ25" s="144"/>
      <c r="FNK25" s="145"/>
      <c r="FNL25" s="144"/>
      <c r="FNM25" s="145"/>
      <c r="FNN25" s="144"/>
      <c r="FNO25" s="145"/>
      <c r="FNP25" s="144"/>
      <c r="FNQ25" s="145"/>
      <c r="FNR25" s="144"/>
      <c r="FNS25" s="145"/>
      <c r="FNT25" s="144"/>
      <c r="FNU25" s="145"/>
      <c r="FNV25" s="144"/>
      <c r="FNW25" s="145"/>
      <c r="FNX25" s="144"/>
      <c r="FNY25" s="145"/>
      <c r="FNZ25" s="144"/>
      <c r="FOA25" s="145"/>
      <c r="FOB25" s="144"/>
      <c r="FOC25" s="145"/>
      <c r="FOD25" s="144"/>
      <c r="FOE25" s="145"/>
      <c r="FOF25" s="144"/>
      <c r="FOG25" s="145"/>
      <c r="FOH25" s="144"/>
      <c r="FOI25" s="145"/>
      <c r="FOJ25" s="144"/>
      <c r="FOK25" s="145"/>
      <c r="FOL25" s="144"/>
      <c r="FOM25" s="145"/>
      <c r="FON25" s="144"/>
      <c r="FOO25" s="145"/>
      <c r="FOP25" s="144"/>
      <c r="FOQ25" s="145"/>
      <c r="FOR25" s="144"/>
      <c r="FOS25" s="145"/>
      <c r="FOT25" s="144"/>
      <c r="FOU25" s="145"/>
      <c r="FOV25" s="144"/>
      <c r="FOW25" s="145"/>
      <c r="FOX25" s="144"/>
      <c r="FOY25" s="145"/>
      <c r="FOZ25" s="144"/>
      <c r="FPA25" s="145"/>
      <c r="FPB25" s="144"/>
      <c r="FPC25" s="145"/>
      <c r="FPD25" s="144"/>
      <c r="FPE25" s="145"/>
      <c r="FPF25" s="144"/>
      <c r="FPG25" s="145"/>
      <c r="FPH25" s="144"/>
      <c r="FPI25" s="145"/>
      <c r="FPJ25" s="144"/>
      <c r="FPK25" s="145"/>
      <c r="FPL25" s="144"/>
      <c r="FPM25" s="145"/>
      <c r="FPN25" s="144"/>
      <c r="FPO25" s="145"/>
      <c r="FPP25" s="144"/>
      <c r="FPQ25" s="145"/>
      <c r="FPR25" s="144"/>
      <c r="FPS25" s="145"/>
      <c r="FPT25" s="144"/>
      <c r="FPU25" s="145"/>
      <c r="FPV25" s="144"/>
      <c r="FPW25" s="145"/>
      <c r="FPX25" s="144"/>
      <c r="FPY25" s="145"/>
      <c r="FPZ25" s="144"/>
      <c r="FQA25" s="145"/>
      <c r="FQB25" s="144"/>
      <c r="FQC25" s="145"/>
      <c r="FQD25" s="144"/>
      <c r="FQE25" s="145"/>
      <c r="FQF25" s="144"/>
      <c r="FQG25" s="145"/>
      <c r="FQH25" s="144"/>
      <c r="FQI25" s="145"/>
      <c r="FQJ25" s="144"/>
      <c r="FQK25" s="145"/>
      <c r="FQL25" s="144"/>
      <c r="FQM25" s="145"/>
      <c r="FQN25" s="144"/>
      <c r="FQO25" s="145"/>
      <c r="FQP25" s="144"/>
      <c r="FQQ25" s="145"/>
      <c r="FQR25" s="144"/>
      <c r="FQS25" s="145"/>
      <c r="FQT25" s="144"/>
      <c r="FQU25" s="145"/>
      <c r="FQV25" s="144"/>
      <c r="FQW25" s="145"/>
      <c r="FQX25" s="144"/>
      <c r="FQY25" s="145"/>
      <c r="FQZ25" s="144"/>
      <c r="FRA25" s="145"/>
      <c r="FRB25" s="144"/>
      <c r="FRC25" s="145"/>
      <c r="FRD25" s="144"/>
      <c r="FRE25" s="145"/>
      <c r="FRF25" s="144"/>
      <c r="FRG25" s="145"/>
      <c r="FRH25" s="144"/>
      <c r="FRI25" s="145"/>
      <c r="FRJ25" s="144"/>
      <c r="FRK25" s="145"/>
      <c r="FRL25" s="144"/>
      <c r="FRM25" s="145"/>
      <c r="FRN25" s="144"/>
      <c r="FRO25" s="145"/>
      <c r="FRP25" s="144"/>
      <c r="FRQ25" s="145"/>
      <c r="FRR25" s="144"/>
      <c r="FRS25" s="145"/>
      <c r="FRT25" s="144"/>
      <c r="FRU25" s="145"/>
      <c r="FRV25" s="144"/>
      <c r="FRW25" s="145"/>
      <c r="FRX25" s="144"/>
      <c r="FRY25" s="145"/>
      <c r="FRZ25" s="144"/>
      <c r="FSA25" s="145"/>
      <c r="FSB25" s="144"/>
      <c r="FSC25" s="145"/>
      <c r="FSD25" s="144"/>
      <c r="FSE25" s="145"/>
      <c r="FSF25" s="144"/>
      <c r="FSG25" s="145"/>
      <c r="FSH25" s="144"/>
      <c r="FSI25" s="145"/>
      <c r="FSJ25" s="144"/>
      <c r="FSK25" s="145"/>
      <c r="FSL25" s="144"/>
      <c r="FSM25" s="145"/>
      <c r="FSN25" s="144"/>
      <c r="FSO25" s="145"/>
      <c r="FSP25" s="144"/>
      <c r="FSQ25" s="145"/>
      <c r="FSR25" s="144"/>
      <c r="FSS25" s="145"/>
      <c r="FST25" s="144"/>
      <c r="FSU25" s="145"/>
      <c r="FSV25" s="144"/>
      <c r="FSW25" s="145"/>
      <c r="FSX25" s="144"/>
      <c r="FSY25" s="145"/>
      <c r="FSZ25" s="144"/>
      <c r="FTA25" s="145"/>
      <c r="FTB25" s="144"/>
      <c r="FTC25" s="145"/>
      <c r="FTD25" s="144"/>
      <c r="FTE25" s="145"/>
      <c r="FTF25" s="144"/>
      <c r="FTG25" s="145"/>
      <c r="FTH25" s="144"/>
      <c r="FTI25" s="145"/>
      <c r="FTJ25" s="144"/>
      <c r="FTK25" s="145"/>
      <c r="FTL25" s="144"/>
      <c r="FTM25" s="145"/>
      <c r="FTN25" s="144"/>
      <c r="FTO25" s="145"/>
      <c r="FTP25" s="144"/>
      <c r="FTQ25" s="145"/>
      <c r="FTR25" s="144"/>
      <c r="FTS25" s="145"/>
      <c r="FTT25" s="144"/>
      <c r="FTU25" s="145"/>
      <c r="FTV25" s="144"/>
      <c r="FTW25" s="145"/>
      <c r="FTX25" s="144"/>
      <c r="FTY25" s="145"/>
      <c r="FTZ25" s="144"/>
      <c r="FUA25" s="145"/>
      <c r="FUB25" s="144"/>
      <c r="FUC25" s="145"/>
      <c r="FUD25" s="144"/>
      <c r="FUE25" s="145"/>
      <c r="FUF25" s="144"/>
      <c r="FUG25" s="145"/>
      <c r="FUH25" s="144"/>
      <c r="FUI25" s="145"/>
      <c r="FUJ25" s="144"/>
      <c r="FUK25" s="145"/>
      <c r="FUL25" s="144"/>
      <c r="FUM25" s="145"/>
      <c r="FUN25" s="144"/>
      <c r="FUO25" s="145"/>
      <c r="FUP25" s="144"/>
      <c r="FUQ25" s="145"/>
      <c r="FUR25" s="144"/>
      <c r="FUS25" s="145"/>
      <c r="FUT25" s="144"/>
      <c r="FUU25" s="145"/>
      <c r="FUV25" s="144"/>
      <c r="FUW25" s="145"/>
      <c r="FUX25" s="144"/>
      <c r="FUY25" s="145"/>
      <c r="FUZ25" s="144"/>
      <c r="FVA25" s="145"/>
      <c r="FVB25" s="144"/>
      <c r="FVC25" s="145"/>
      <c r="FVD25" s="144"/>
      <c r="FVE25" s="145"/>
      <c r="FVF25" s="144"/>
      <c r="FVG25" s="145"/>
      <c r="FVH25" s="144"/>
      <c r="FVI25" s="145"/>
      <c r="FVJ25" s="144"/>
      <c r="FVK25" s="145"/>
      <c r="FVL25" s="144"/>
      <c r="FVM25" s="145"/>
      <c r="FVN25" s="144"/>
      <c r="FVO25" s="145"/>
      <c r="FVP25" s="144"/>
      <c r="FVQ25" s="145"/>
      <c r="FVR25" s="144"/>
      <c r="FVS25" s="145"/>
      <c r="FVT25" s="144"/>
      <c r="FVU25" s="145"/>
      <c r="FVV25" s="144"/>
      <c r="FVW25" s="145"/>
      <c r="FVX25" s="144"/>
      <c r="FVY25" s="145"/>
      <c r="FVZ25" s="144"/>
      <c r="FWA25" s="145"/>
      <c r="FWB25" s="144"/>
      <c r="FWC25" s="145"/>
      <c r="FWD25" s="144"/>
      <c r="FWE25" s="145"/>
      <c r="FWF25" s="144"/>
      <c r="FWG25" s="145"/>
      <c r="FWH25" s="144"/>
      <c r="FWI25" s="145"/>
      <c r="FWJ25" s="144"/>
      <c r="FWK25" s="145"/>
      <c r="FWL25" s="144"/>
      <c r="FWM25" s="145"/>
      <c r="FWN25" s="144"/>
      <c r="FWO25" s="145"/>
      <c r="FWP25" s="144"/>
      <c r="FWQ25" s="145"/>
      <c r="FWR25" s="144"/>
      <c r="FWS25" s="145"/>
      <c r="FWT25" s="144"/>
      <c r="FWU25" s="145"/>
      <c r="FWV25" s="144"/>
      <c r="FWW25" s="145"/>
      <c r="FWX25" s="144"/>
      <c r="FWY25" s="145"/>
      <c r="FWZ25" s="144"/>
      <c r="FXA25" s="145"/>
      <c r="FXB25" s="144"/>
      <c r="FXC25" s="145"/>
      <c r="FXD25" s="144"/>
      <c r="FXE25" s="145"/>
      <c r="FXF25" s="144"/>
      <c r="FXG25" s="145"/>
      <c r="FXH25" s="144"/>
      <c r="FXI25" s="145"/>
      <c r="FXJ25" s="144"/>
      <c r="FXK25" s="145"/>
      <c r="FXL25" s="144"/>
      <c r="FXM25" s="145"/>
      <c r="FXN25" s="144"/>
      <c r="FXO25" s="145"/>
      <c r="FXP25" s="144"/>
      <c r="FXQ25" s="145"/>
      <c r="FXR25" s="144"/>
      <c r="FXS25" s="145"/>
      <c r="FXT25" s="144"/>
      <c r="FXU25" s="145"/>
      <c r="FXV25" s="144"/>
      <c r="FXW25" s="145"/>
      <c r="FXX25" s="144"/>
      <c r="FXY25" s="145"/>
      <c r="FXZ25" s="144"/>
      <c r="FYA25" s="145"/>
      <c r="FYB25" s="144"/>
      <c r="FYC25" s="145"/>
      <c r="FYD25" s="144"/>
      <c r="FYE25" s="145"/>
      <c r="FYF25" s="144"/>
      <c r="FYG25" s="145"/>
      <c r="FYH25" s="144"/>
      <c r="FYI25" s="145"/>
      <c r="FYJ25" s="144"/>
      <c r="FYK25" s="145"/>
      <c r="FYL25" s="144"/>
      <c r="FYM25" s="145"/>
      <c r="FYN25" s="144"/>
      <c r="FYO25" s="145"/>
      <c r="FYP25" s="144"/>
      <c r="FYQ25" s="145"/>
      <c r="FYR25" s="144"/>
      <c r="FYS25" s="145"/>
      <c r="FYT25" s="144"/>
      <c r="FYU25" s="145"/>
      <c r="FYV25" s="144"/>
      <c r="FYW25" s="145"/>
      <c r="FYX25" s="144"/>
      <c r="FYY25" s="145"/>
      <c r="FYZ25" s="144"/>
      <c r="FZA25" s="145"/>
      <c r="FZB25" s="144"/>
      <c r="FZC25" s="145"/>
      <c r="FZD25" s="144"/>
      <c r="FZE25" s="145"/>
      <c r="FZF25" s="144"/>
      <c r="FZG25" s="145"/>
      <c r="FZH25" s="144"/>
      <c r="FZI25" s="145"/>
      <c r="FZJ25" s="144"/>
      <c r="FZK25" s="145"/>
      <c r="FZL25" s="144"/>
      <c r="FZM25" s="145"/>
      <c r="FZN25" s="144"/>
      <c r="FZO25" s="145"/>
      <c r="FZP25" s="144"/>
      <c r="FZQ25" s="145"/>
      <c r="FZR25" s="144"/>
      <c r="FZS25" s="145"/>
      <c r="FZT25" s="144"/>
      <c r="FZU25" s="145"/>
      <c r="FZV25" s="144"/>
      <c r="FZW25" s="145"/>
      <c r="FZX25" s="144"/>
      <c r="FZY25" s="145"/>
      <c r="FZZ25" s="144"/>
      <c r="GAA25" s="145"/>
      <c r="GAB25" s="144"/>
      <c r="GAC25" s="145"/>
      <c r="GAD25" s="144"/>
      <c r="GAE25" s="145"/>
      <c r="GAF25" s="144"/>
      <c r="GAG25" s="145"/>
      <c r="GAH25" s="144"/>
      <c r="GAI25" s="145"/>
      <c r="GAJ25" s="144"/>
      <c r="GAK25" s="145"/>
      <c r="GAL25" s="144"/>
      <c r="GAM25" s="145"/>
      <c r="GAN25" s="144"/>
      <c r="GAO25" s="145"/>
      <c r="GAP25" s="144"/>
      <c r="GAQ25" s="145"/>
      <c r="GAR25" s="144"/>
      <c r="GAS25" s="145"/>
      <c r="GAT25" s="144"/>
      <c r="GAU25" s="145"/>
      <c r="GAV25" s="144"/>
      <c r="GAW25" s="145"/>
      <c r="GAX25" s="144"/>
      <c r="GAY25" s="145"/>
      <c r="GAZ25" s="144"/>
      <c r="GBA25" s="145"/>
      <c r="GBB25" s="144"/>
      <c r="GBC25" s="145"/>
      <c r="GBD25" s="144"/>
      <c r="GBE25" s="145"/>
      <c r="GBF25" s="144"/>
      <c r="GBG25" s="145"/>
      <c r="GBH25" s="144"/>
      <c r="GBI25" s="145"/>
      <c r="GBJ25" s="144"/>
      <c r="GBK25" s="145"/>
      <c r="GBL25" s="144"/>
      <c r="GBM25" s="145"/>
      <c r="GBN25" s="144"/>
      <c r="GBO25" s="145"/>
      <c r="GBP25" s="144"/>
      <c r="GBQ25" s="145"/>
      <c r="GBR25" s="144"/>
      <c r="GBS25" s="145"/>
      <c r="GBT25" s="144"/>
      <c r="GBU25" s="145"/>
      <c r="GBV25" s="144"/>
      <c r="GBW25" s="145"/>
      <c r="GBX25" s="144"/>
      <c r="GBY25" s="145"/>
      <c r="GBZ25" s="144"/>
      <c r="GCA25" s="145"/>
      <c r="GCB25" s="144"/>
      <c r="GCC25" s="145"/>
      <c r="GCD25" s="144"/>
      <c r="GCE25" s="145"/>
      <c r="GCF25" s="144"/>
      <c r="GCG25" s="145"/>
      <c r="GCH25" s="144"/>
      <c r="GCI25" s="145"/>
      <c r="GCJ25" s="144"/>
      <c r="GCK25" s="145"/>
      <c r="GCL25" s="144"/>
      <c r="GCM25" s="145"/>
      <c r="GCN25" s="144"/>
      <c r="GCO25" s="145"/>
      <c r="GCP25" s="144"/>
      <c r="GCQ25" s="145"/>
      <c r="GCR25" s="144"/>
      <c r="GCS25" s="145"/>
      <c r="GCT25" s="144"/>
      <c r="GCU25" s="145"/>
      <c r="GCV25" s="144"/>
      <c r="GCW25" s="145"/>
      <c r="GCX25" s="144"/>
      <c r="GCY25" s="145"/>
      <c r="GCZ25" s="144"/>
      <c r="GDA25" s="145"/>
      <c r="GDB25" s="144"/>
      <c r="GDC25" s="145"/>
      <c r="GDD25" s="144"/>
      <c r="GDE25" s="145"/>
      <c r="GDF25" s="144"/>
      <c r="GDG25" s="145"/>
      <c r="GDH25" s="144"/>
      <c r="GDI25" s="145"/>
      <c r="GDJ25" s="144"/>
      <c r="GDK25" s="145"/>
      <c r="GDL25" s="144"/>
      <c r="GDM25" s="145"/>
      <c r="GDN25" s="144"/>
      <c r="GDO25" s="145"/>
      <c r="GDP25" s="144"/>
      <c r="GDQ25" s="145"/>
      <c r="GDR25" s="144"/>
      <c r="GDS25" s="145"/>
      <c r="GDT25" s="144"/>
      <c r="GDU25" s="145"/>
      <c r="GDV25" s="144"/>
      <c r="GDW25" s="145"/>
      <c r="GDX25" s="144"/>
      <c r="GDY25" s="145"/>
      <c r="GDZ25" s="144"/>
      <c r="GEA25" s="145"/>
      <c r="GEB25" s="144"/>
      <c r="GEC25" s="145"/>
      <c r="GED25" s="144"/>
      <c r="GEE25" s="145"/>
      <c r="GEF25" s="144"/>
      <c r="GEG25" s="145"/>
      <c r="GEH25" s="144"/>
      <c r="GEI25" s="145"/>
      <c r="GEJ25" s="144"/>
      <c r="GEK25" s="145"/>
      <c r="GEL25" s="144"/>
      <c r="GEM25" s="145"/>
      <c r="GEN25" s="144"/>
      <c r="GEO25" s="145"/>
      <c r="GEP25" s="144"/>
      <c r="GEQ25" s="145"/>
      <c r="GER25" s="144"/>
      <c r="GES25" s="145"/>
      <c r="GET25" s="144"/>
      <c r="GEU25" s="145"/>
      <c r="GEV25" s="144"/>
      <c r="GEW25" s="145"/>
      <c r="GEX25" s="144"/>
      <c r="GEY25" s="145"/>
      <c r="GEZ25" s="144"/>
      <c r="GFA25" s="145"/>
      <c r="GFB25" s="144"/>
      <c r="GFC25" s="145"/>
      <c r="GFD25" s="144"/>
      <c r="GFE25" s="145"/>
      <c r="GFF25" s="144"/>
      <c r="GFG25" s="145"/>
      <c r="GFH25" s="144"/>
      <c r="GFI25" s="145"/>
      <c r="GFJ25" s="144"/>
      <c r="GFK25" s="145"/>
      <c r="GFL25" s="144"/>
      <c r="GFM25" s="145"/>
      <c r="GFN25" s="144"/>
      <c r="GFO25" s="145"/>
      <c r="GFP25" s="144"/>
      <c r="GFQ25" s="145"/>
      <c r="GFR25" s="144"/>
      <c r="GFS25" s="145"/>
      <c r="GFT25" s="144"/>
      <c r="GFU25" s="145"/>
      <c r="GFV25" s="144"/>
      <c r="GFW25" s="145"/>
      <c r="GFX25" s="144"/>
      <c r="GFY25" s="145"/>
      <c r="GFZ25" s="144"/>
      <c r="GGA25" s="145"/>
      <c r="GGB25" s="144"/>
      <c r="GGC25" s="145"/>
      <c r="GGD25" s="144"/>
      <c r="GGE25" s="145"/>
      <c r="GGF25" s="144"/>
      <c r="GGG25" s="145"/>
      <c r="GGH25" s="144"/>
      <c r="GGI25" s="145"/>
      <c r="GGJ25" s="144"/>
      <c r="GGK25" s="145"/>
      <c r="GGL25" s="144"/>
      <c r="GGM25" s="145"/>
      <c r="GGN25" s="144"/>
      <c r="GGO25" s="145"/>
      <c r="GGP25" s="144"/>
      <c r="GGQ25" s="145"/>
      <c r="GGR25" s="144"/>
      <c r="GGS25" s="145"/>
      <c r="GGT25" s="144"/>
      <c r="GGU25" s="145"/>
      <c r="GGV25" s="144"/>
      <c r="GGW25" s="145"/>
      <c r="GGX25" s="144"/>
      <c r="GGY25" s="145"/>
      <c r="GGZ25" s="144"/>
      <c r="GHA25" s="145"/>
      <c r="GHB25" s="144"/>
      <c r="GHC25" s="145"/>
      <c r="GHD25" s="144"/>
      <c r="GHE25" s="145"/>
      <c r="GHF25" s="144"/>
      <c r="GHG25" s="145"/>
      <c r="GHH25" s="144"/>
      <c r="GHI25" s="145"/>
      <c r="GHJ25" s="144"/>
      <c r="GHK25" s="145"/>
      <c r="GHL25" s="144"/>
      <c r="GHM25" s="145"/>
      <c r="GHN25" s="144"/>
      <c r="GHO25" s="145"/>
      <c r="GHP25" s="144"/>
      <c r="GHQ25" s="145"/>
      <c r="GHR25" s="144"/>
      <c r="GHS25" s="145"/>
      <c r="GHT25" s="144"/>
      <c r="GHU25" s="145"/>
      <c r="GHV25" s="144"/>
      <c r="GHW25" s="145"/>
      <c r="GHX25" s="144"/>
      <c r="GHY25" s="145"/>
      <c r="GHZ25" s="144"/>
      <c r="GIA25" s="145"/>
      <c r="GIB25" s="144"/>
      <c r="GIC25" s="145"/>
      <c r="GID25" s="144"/>
      <c r="GIE25" s="145"/>
      <c r="GIF25" s="144"/>
      <c r="GIG25" s="145"/>
      <c r="GIH25" s="144"/>
      <c r="GII25" s="145"/>
      <c r="GIJ25" s="144"/>
      <c r="GIK25" s="145"/>
      <c r="GIL25" s="144"/>
      <c r="GIM25" s="145"/>
      <c r="GIN25" s="144"/>
      <c r="GIO25" s="145"/>
      <c r="GIP25" s="144"/>
      <c r="GIQ25" s="145"/>
      <c r="GIR25" s="144"/>
      <c r="GIS25" s="145"/>
      <c r="GIT25" s="144"/>
      <c r="GIU25" s="145"/>
      <c r="GIV25" s="144"/>
      <c r="GIW25" s="145"/>
      <c r="GIX25" s="144"/>
      <c r="GIY25" s="145"/>
      <c r="GIZ25" s="144"/>
      <c r="GJA25" s="145"/>
      <c r="GJB25" s="144"/>
      <c r="GJC25" s="145"/>
      <c r="GJD25" s="144"/>
      <c r="GJE25" s="145"/>
      <c r="GJF25" s="144"/>
      <c r="GJG25" s="145"/>
      <c r="GJH25" s="144"/>
      <c r="GJI25" s="145"/>
      <c r="GJJ25" s="144"/>
      <c r="GJK25" s="145"/>
      <c r="GJL25" s="144"/>
      <c r="GJM25" s="145"/>
      <c r="GJN25" s="144"/>
      <c r="GJO25" s="145"/>
      <c r="GJP25" s="144"/>
      <c r="GJQ25" s="145"/>
      <c r="GJR25" s="144"/>
      <c r="GJS25" s="145"/>
      <c r="GJT25" s="144"/>
      <c r="GJU25" s="145"/>
      <c r="GJV25" s="144"/>
      <c r="GJW25" s="145"/>
      <c r="GJX25" s="144"/>
      <c r="GJY25" s="145"/>
      <c r="GJZ25" s="144"/>
      <c r="GKA25" s="145"/>
      <c r="GKB25" s="144"/>
      <c r="GKC25" s="145"/>
      <c r="GKD25" s="144"/>
      <c r="GKE25" s="145"/>
      <c r="GKF25" s="144"/>
      <c r="GKG25" s="145"/>
      <c r="GKH25" s="144"/>
      <c r="GKI25" s="145"/>
      <c r="GKJ25" s="144"/>
      <c r="GKK25" s="145"/>
      <c r="GKL25" s="144"/>
      <c r="GKM25" s="145"/>
      <c r="GKN25" s="144"/>
      <c r="GKO25" s="145"/>
      <c r="GKP25" s="144"/>
      <c r="GKQ25" s="145"/>
      <c r="GKR25" s="144"/>
      <c r="GKS25" s="145"/>
      <c r="GKT25" s="144"/>
      <c r="GKU25" s="145"/>
      <c r="GKV25" s="144"/>
      <c r="GKW25" s="145"/>
      <c r="GKX25" s="144"/>
      <c r="GKY25" s="145"/>
      <c r="GKZ25" s="144"/>
      <c r="GLA25" s="145"/>
      <c r="GLB25" s="144"/>
      <c r="GLC25" s="145"/>
      <c r="GLD25" s="144"/>
      <c r="GLE25" s="145"/>
      <c r="GLF25" s="144"/>
      <c r="GLG25" s="145"/>
      <c r="GLH25" s="144"/>
      <c r="GLI25" s="145"/>
      <c r="GLJ25" s="144"/>
      <c r="GLK25" s="145"/>
      <c r="GLL25" s="144"/>
      <c r="GLM25" s="145"/>
      <c r="GLN25" s="144"/>
      <c r="GLO25" s="145"/>
      <c r="GLP25" s="144"/>
      <c r="GLQ25" s="145"/>
      <c r="GLR25" s="144"/>
      <c r="GLS25" s="145"/>
      <c r="GLT25" s="144"/>
      <c r="GLU25" s="145"/>
      <c r="GLV25" s="144"/>
      <c r="GLW25" s="145"/>
      <c r="GLX25" s="144"/>
      <c r="GLY25" s="145"/>
      <c r="GLZ25" s="144"/>
      <c r="GMA25" s="145"/>
      <c r="GMB25" s="144"/>
      <c r="GMC25" s="145"/>
      <c r="GMD25" s="144"/>
      <c r="GME25" s="145"/>
      <c r="GMF25" s="144"/>
      <c r="GMG25" s="145"/>
      <c r="GMH25" s="144"/>
      <c r="GMI25" s="145"/>
      <c r="GMJ25" s="144"/>
      <c r="GMK25" s="145"/>
      <c r="GML25" s="144"/>
      <c r="GMM25" s="145"/>
      <c r="GMN25" s="144"/>
      <c r="GMO25" s="145"/>
      <c r="GMP25" s="144"/>
      <c r="GMQ25" s="145"/>
      <c r="GMR25" s="144"/>
      <c r="GMS25" s="145"/>
      <c r="GMT25" s="144"/>
      <c r="GMU25" s="145"/>
      <c r="GMV25" s="144"/>
      <c r="GMW25" s="145"/>
      <c r="GMX25" s="144"/>
      <c r="GMY25" s="145"/>
      <c r="GMZ25" s="144"/>
      <c r="GNA25" s="145"/>
      <c r="GNB25" s="144"/>
      <c r="GNC25" s="145"/>
      <c r="GND25" s="144"/>
      <c r="GNE25" s="145"/>
      <c r="GNF25" s="144"/>
      <c r="GNG25" s="145"/>
      <c r="GNH25" s="144"/>
      <c r="GNI25" s="145"/>
      <c r="GNJ25" s="144"/>
      <c r="GNK25" s="145"/>
      <c r="GNL25" s="144"/>
      <c r="GNM25" s="145"/>
      <c r="GNN25" s="144"/>
      <c r="GNO25" s="145"/>
      <c r="GNP25" s="144"/>
      <c r="GNQ25" s="145"/>
      <c r="GNR25" s="144"/>
      <c r="GNS25" s="145"/>
      <c r="GNT25" s="144"/>
      <c r="GNU25" s="145"/>
      <c r="GNV25" s="144"/>
      <c r="GNW25" s="145"/>
      <c r="GNX25" s="144"/>
      <c r="GNY25" s="145"/>
      <c r="GNZ25" s="144"/>
      <c r="GOA25" s="145"/>
      <c r="GOB25" s="144"/>
      <c r="GOC25" s="145"/>
      <c r="GOD25" s="144"/>
      <c r="GOE25" s="145"/>
      <c r="GOF25" s="144"/>
      <c r="GOG25" s="145"/>
      <c r="GOH25" s="144"/>
      <c r="GOI25" s="145"/>
      <c r="GOJ25" s="144"/>
      <c r="GOK25" s="145"/>
      <c r="GOL25" s="144"/>
      <c r="GOM25" s="145"/>
      <c r="GON25" s="144"/>
      <c r="GOO25" s="145"/>
      <c r="GOP25" s="144"/>
      <c r="GOQ25" s="145"/>
      <c r="GOR25" s="144"/>
      <c r="GOS25" s="145"/>
      <c r="GOT25" s="144"/>
      <c r="GOU25" s="145"/>
      <c r="GOV25" s="144"/>
      <c r="GOW25" s="145"/>
      <c r="GOX25" s="144"/>
      <c r="GOY25" s="145"/>
      <c r="GOZ25" s="144"/>
      <c r="GPA25" s="145"/>
      <c r="GPB25" s="144"/>
      <c r="GPC25" s="145"/>
      <c r="GPD25" s="144"/>
      <c r="GPE25" s="145"/>
      <c r="GPF25" s="144"/>
      <c r="GPG25" s="145"/>
      <c r="GPH25" s="144"/>
      <c r="GPI25" s="145"/>
      <c r="GPJ25" s="144"/>
      <c r="GPK25" s="145"/>
      <c r="GPL25" s="144"/>
      <c r="GPM25" s="145"/>
      <c r="GPN25" s="144"/>
      <c r="GPO25" s="145"/>
      <c r="GPP25" s="144"/>
      <c r="GPQ25" s="145"/>
      <c r="GPR25" s="144"/>
      <c r="GPS25" s="145"/>
      <c r="GPT25" s="144"/>
      <c r="GPU25" s="145"/>
      <c r="GPV25" s="144"/>
      <c r="GPW25" s="145"/>
      <c r="GPX25" s="144"/>
      <c r="GPY25" s="145"/>
      <c r="GPZ25" s="144"/>
      <c r="GQA25" s="145"/>
      <c r="GQB25" s="144"/>
      <c r="GQC25" s="145"/>
      <c r="GQD25" s="144"/>
      <c r="GQE25" s="145"/>
      <c r="GQF25" s="144"/>
      <c r="GQG25" s="145"/>
      <c r="GQH25" s="144"/>
      <c r="GQI25" s="145"/>
      <c r="GQJ25" s="144"/>
      <c r="GQK25" s="145"/>
      <c r="GQL25" s="144"/>
      <c r="GQM25" s="145"/>
      <c r="GQN25" s="144"/>
      <c r="GQO25" s="145"/>
      <c r="GQP25" s="144"/>
      <c r="GQQ25" s="145"/>
      <c r="GQR25" s="144"/>
      <c r="GQS25" s="145"/>
      <c r="GQT25" s="144"/>
      <c r="GQU25" s="145"/>
      <c r="GQV25" s="144"/>
      <c r="GQW25" s="145"/>
      <c r="GQX25" s="144"/>
      <c r="GQY25" s="145"/>
      <c r="GQZ25" s="144"/>
      <c r="GRA25" s="145"/>
      <c r="GRB25" s="144"/>
      <c r="GRC25" s="145"/>
      <c r="GRD25" s="144"/>
      <c r="GRE25" s="145"/>
      <c r="GRF25" s="144"/>
      <c r="GRG25" s="145"/>
      <c r="GRH25" s="144"/>
      <c r="GRI25" s="145"/>
      <c r="GRJ25" s="144"/>
      <c r="GRK25" s="145"/>
      <c r="GRL25" s="144"/>
      <c r="GRM25" s="145"/>
      <c r="GRN25" s="144"/>
      <c r="GRO25" s="145"/>
      <c r="GRP25" s="144"/>
      <c r="GRQ25" s="145"/>
      <c r="GRR25" s="144"/>
      <c r="GRS25" s="145"/>
      <c r="GRT25" s="144"/>
      <c r="GRU25" s="145"/>
      <c r="GRV25" s="144"/>
      <c r="GRW25" s="145"/>
      <c r="GRX25" s="144"/>
      <c r="GRY25" s="145"/>
      <c r="GRZ25" s="144"/>
      <c r="GSA25" s="145"/>
      <c r="GSB25" s="144"/>
      <c r="GSC25" s="145"/>
      <c r="GSD25" s="144"/>
      <c r="GSE25" s="145"/>
      <c r="GSF25" s="144"/>
      <c r="GSG25" s="145"/>
      <c r="GSH25" s="144"/>
      <c r="GSI25" s="145"/>
      <c r="GSJ25" s="144"/>
      <c r="GSK25" s="145"/>
      <c r="GSL25" s="144"/>
      <c r="GSM25" s="145"/>
      <c r="GSN25" s="144"/>
      <c r="GSO25" s="145"/>
      <c r="GSP25" s="144"/>
      <c r="GSQ25" s="145"/>
      <c r="GSR25" s="144"/>
      <c r="GSS25" s="145"/>
      <c r="GST25" s="144"/>
      <c r="GSU25" s="145"/>
      <c r="GSV25" s="144"/>
      <c r="GSW25" s="145"/>
      <c r="GSX25" s="144"/>
      <c r="GSY25" s="145"/>
      <c r="GSZ25" s="144"/>
      <c r="GTA25" s="145"/>
      <c r="GTB25" s="144"/>
      <c r="GTC25" s="145"/>
      <c r="GTD25" s="144"/>
      <c r="GTE25" s="145"/>
      <c r="GTF25" s="144"/>
      <c r="GTG25" s="145"/>
      <c r="GTH25" s="144"/>
      <c r="GTI25" s="145"/>
      <c r="GTJ25" s="144"/>
      <c r="GTK25" s="145"/>
      <c r="GTL25" s="144"/>
      <c r="GTM25" s="145"/>
      <c r="GTN25" s="144"/>
      <c r="GTO25" s="145"/>
      <c r="GTP25" s="144"/>
      <c r="GTQ25" s="145"/>
      <c r="GTR25" s="144"/>
      <c r="GTS25" s="145"/>
      <c r="GTT25" s="144"/>
      <c r="GTU25" s="145"/>
      <c r="GTV25" s="144"/>
      <c r="GTW25" s="145"/>
      <c r="GTX25" s="144"/>
      <c r="GTY25" s="145"/>
      <c r="GTZ25" s="144"/>
      <c r="GUA25" s="145"/>
      <c r="GUB25" s="144"/>
      <c r="GUC25" s="145"/>
      <c r="GUD25" s="144"/>
      <c r="GUE25" s="145"/>
      <c r="GUF25" s="144"/>
      <c r="GUG25" s="145"/>
      <c r="GUH25" s="144"/>
      <c r="GUI25" s="145"/>
      <c r="GUJ25" s="144"/>
      <c r="GUK25" s="145"/>
      <c r="GUL25" s="144"/>
      <c r="GUM25" s="145"/>
      <c r="GUN25" s="144"/>
      <c r="GUO25" s="145"/>
      <c r="GUP25" s="144"/>
      <c r="GUQ25" s="145"/>
      <c r="GUR25" s="144"/>
      <c r="GUS25" s="145"/>
      <c r="GUT25" s="144"/>
      <c r="GUU25" s="145"/>
      <c r="GUV25" s="144"/>
      <c r="GUW25" s="145"/>
      <c r="GUX25" s="144"/>
      <c r="GUY25" s="145"/>
      <c r="GUZ25" s="144"/>
      <c r="GVA25" s="145"/>
      <c r="GVB25" s="144"/>
      <c r="GVC25" s="145"/>
      <c r="GVD25" s="144"/>
      <c r="GVE25" s="145"/>
      <c r="GVF25" s="144"/>
      <c r="GVG25" s="145"/>
      <c r="GVH25" s="144"/>
      <c r="GVI25" s="145"/>
      <c r="GVJ25" s="144"/>
      <c r="GVK25" s="145"/>
      <c r="GVL25" s="144"/>
      <c r="GVM25" s="145"/>
      <c r="GVN25" s="144"/>
      <c r="GVO25" s="145"/>
      <c r="GVP25" s="144"/>
      <c r="GVQ25" s="145"/>
      <c r="GVR25" s="144"/>
      <c r="GVS25" s="145"/>
      <c r="GVT25" s="144"/>
      <c r="GVU25" s="145"/>
      <c r="GVV25" s="144"/>
      <c r="GVW25" s="145"/>
      <c r="GVX25" s="144"/>
      <c r="GVY25" s="145"/>
      <c r="GVZ25" s="144"/>
      <c r="GWA25" s="145"/>
      <c r="GWB25" s="144"/>
      <c r="GWC25" s="145"/>
      <c r="GWD25" s="144"/>
      <c r="GWE25" s="145"/>
      <c r="GWF25" s="144"/>
      <c r="GWG25" s="145"/>
      <c r="GWH25" s="144"/>
      <c r="GWI25" s="145"/>
      <c r="GWJ25" s="144"/>
      <c r="GWK25" s="145"/>
      <c r="GWL25" s="144"/>
      <c r="GWM25" s="145"/>
      <c r="GWN25" s="144"/>
      <c r="GWO25" s="145"/>
      <c r="GWP25" s="144"/>
      <c r="GWQ25" s="145"/>
      <c r="GWR25" s="144"/>
      <c r="GWS25" s="145"/>
      <c r="GWT25" s="144"/>
      <c r="GWU25" s="145"/>
      <c r="GWV25" s="144"/>
      <c r="GWW25" s="145"/>
      <c r="GWX25" s="144"/>
      <c r="GWY25" s="145"/>
      <c r="GWZ25" s="144"/>
      <c r="GXA25" s="145"/>
      <c r="GXB25" s="144"/>
      <c r="GXC25" s="145"/>
      <c r="GXD25" s="144"/>
      <c r="GXE25" s="145"/>
      <c r="GXF25" s="144"/>
      <c r="GXG25" s="145"/>
      <c r="GXH25" s="144"/>
      <c r="GXI25" s="145"/>
      <c r="GXJ25" s="144"/>
      <c r="GXK25" s="145"/>
      <c r="GXL25" s="144"/>
      <c r="GXM25" s="145"/>
      <c r="GXN25" s="144"/>
      <c r="GXO25" s="145"/>
      <c r="GXP25" s="144"/>
      <c r="GXQ25" s="145"/>
      <c r="GXR25" s="144"/>
      <c r="GXS25" s="145"/>
      <c r="GXT25" s="144"/>
      <c r="GXU25" s="145"/>
      <c r="GXV25" s="144"/>
      <c r="GXW25" s="145"/>
      <c r="GXX25" s="144"/>
      <c r="GXY25" s="145"/>
      <c r="GXZ25" s="144"/>
      <c r="GYA25" s="145"/>
      <c r="GYB25" s="144"/>
      <c r="GYC25" s="145"/>
      <c r="GYD25" s="144"/>
      <c r="GYE25" s="145"/>
      <c r="GYF25" s="144"/>
      <c r="GYG25" s="145"/>
      <c r="GYH25" s="144"/>
      <c r="GYI25" s="145"/>
      <c r="GYJ25" s="144"/>
      <c r="GYK25" s="145"/>
      <c r="GYL25" s="144"/>
      <c r="GYM25" s="145"/>
      <c r="GYN25" s="144"/>
      <c r="GYO25" s="145"/>
      <c r="GYP25" s="144"/>
      <c r="GYQ25" s="145"/>
      <c r="GYR25" s="144"/>
      <c r="GYS25" s="145"/>
      <c r="GYT25" s="144"/>
      <c r="GYU25" s="145"/>
      <c r="GYV25" s="144"/>
      <c r="GYW25" s="145"/>
      <c r="GYX25" s="144"/>
      <c r="GYY25" s="145"/>
      <c r="GYZ25" s="144"/>
      <c r="GZA25" s="145"/>
      <c r="GZB25" s="144"/>
      <c r="GZC25" s="145"/>
      <c r="GZD25" s="144"/>
      <c r="GZE25" s="145"/>
      <c r="GZF25" s="144"/>
      <c r="GZG25" s="145"/>
      <c r="GZH25" s="144"/>
      <c r="GZI25" s="145"/>
      <c r="GZJ25" s="144"/>
      <c r="GZK25" s="145"/>
      <c r="GZL25" s="144"/>
      <c r="GZM25" s="145"/>
      <c r="GZN25" s="144"/>
      <c r="GZO25" s="145"/>
      <c r="GZP25" s="144"/>
      <c r="GZQ25" s="145"/>
      <c r="GZR25" s="144"/>
      <c r="GZS25" s="145"/>
      <c r="GZT25" s="144"/>
      <c r="GZU25" s="145"/>
      <c r="GZV25" s="144"/>
      <c r="GZW25" s="145"/>
      <c r="GZX25" s="144"/>
      <c r="GZY25" s="145"/>
      <c r="GZZ25" s="144"/>
      <c r="HAA25" s="145"/>
      <c r="HAB25" s="144"/>
      <c r="HAC25" s="145"/>
      <c r="HAD25" s="144"/>
      <c r="HAE25" s="145"/>
      <c r="HAF25" s="144"/>
      <c r="HAG25" s="145"/>
      <c r="HAH25" s="144"/>
      <c r="HAI25" s="145"/>
      <c r="HAJ25" s="144"/>
      <c r="HAK25" s="145"/>
      <c r="HAL25" s="144"/>
      <c r="HAM25" s="145"/>
      <c r="HAN25" s="144"/>
      <c r="HAO25" s="145"/>
      <c r="HAP25" s="144"/>
      <c r="HAQ25" s="145"/>
      <c r="HAR25" s="144"/>
      <c r="HAS25" s="145"/>
      <c r="HAT25" s="144"/>
      <c r="HAU25" s="145"/>
      <c r="HAV25" s="144"/>
      <c r="HAW25" s="145"/>
      <c r="HAX25" s="144"/>
      <c r="HAY25" s="145"/>
      <c r="HAZ25" s="144"/>
      <c r="HBA25" s="145"/>
      <c r="HBB25" s="144"/>
      <c r="HBC25" s="145"/>
      <c r="HBD25" s="144"/>
      <c r="HBE25" s="145"/>
      <c r="HBF25" s="144"/>
      <c r="HBG25" s="145"/>
      <c r="HBH25" s="144"/>
      <c r="HBI25" s="145"/>
      <c r="HBJ25" s="144"/>
      <c r="HBK25" s="145"/>
      <c r="HBL25" s="144"/>
      <c r="HBM25" s="145"/>
      <c r="HBN25" s="144"/>
      <c r="HBO25" s="145"/>
      <c r="HBP25" s="144"/>
      <c r="HBQ25" s="145"/>
      <c r="HBR25" s="144"/>
      <c r="HBS25" s="145"/>
      <c r="HBT25" s="144"/>
      <c r="HBU25" s="145"/>
      <c r="HBV25" s="144"/>
      <c r="HBW25" s="145"/>
      <c r="HBX25" s="144"/>
      <c r="HBY25" s="145"/>
      <c r="HBZ25" s="144"/>
      <c r="HCA25" s="145"/>
      <c r="HCB25" s="144"/>
      <c r="HCC25" s="145"/>
      <c r="HCD25" s="144"/>
      <c r="HCE25" s="145"/>
      <c r="HCF25" s="144"/>
      <c r="HCG25" s="145"/>
      <c r="HCH25" s="144"/>
      <c r="HCI25" s="145"/>
      <c r="HCJ25" s="144"/>
      <c r="HCK25" s="145"/>
      <c r="HCL25" s="144"/>
      <c r="HCM25" s="145"/>
      <c r="HCN25" s="144"/>
      <c r="HCO25" s="145"/>
      <c r="HCP25" s="144"/>
      <c r="HCQ25" s="145"/>
      <c r="HCR25" s="144"/>
      <c r="HCS25" s="145"/>
      <c r="HCT25" s="144"/>
      <c r="HCU25" s="145"/>
      <c r="HCV25" s="144"/>
      <c r="HCW25" s="145"/>
      <c r="HCX25" s="144"/>
      <c r="HCY25" s="145"/>
      <c r="HCZ25" s="144"/>
      <c r="HDA25" s="145"/>
      <c r="HDB25" s="144"/>
      <c r="HDC25" s="145"/>
      <c r="HDD25" s="144"/>
      <c r="HDE25" s="145"/>
      <c r="HDF25" s="144"/>
      <c r="HDG25" s="145"/>
      <c r="HDH25" s="144"/>
      <c r="HDI25" s="145"/>
      <c r="HDJ25" s="144"/>
      <c r="HDK25" s="145"/>
      <c r="HDL25" s="144"/>
      <c r="HDM25" s="145"/>
      <c r="HDN25" s="144"/>
      <c r="HDO25" s="145"/>
      <c r="HDP25" s="144"/>
      <c r="HDQ25" s="145"/>
      <c r="HDR25" s="144"/>
      <c r="HDS25" s="145"/>
      <c r="HDT25" s="144"/>
      <c r="HDU25" s="145"/>
      <c r="HDV25" s="144"/>
      <c r="HDW25" s="145"/>
      <c r="HDX25" s="144"/>
      <c r="HDY25" s="145"/>
      <c r="HDZ25" s="144"/>
      <c r="HEA25" s="145"/>
      <c r="HEB25" s="144"/>
      <c r="HEC25" s="145"/>
      <c r="HED25" s="144"/>
      <c r="HEE25" s="145"/>
      <c r="HEF25" s="144"/>
      <c r="HEG25" s="145"/>
      <c r="HEH25" s="144"/>
      <c r="HEI25" s="145"/>
      <c r="HEJ25" s="144"/>
      <c r="HEK25" s="145"/>
      <c r="HEL25" s="144"/>
      <c r="HEM25" s="145"/>
      <c r="HEN25" s="144"/>
      <c r="HEO25" s="145"/>
      <c r="HEP25" s="144"/>
      <c r="HEQ25" s="145"/>
      <c r="HER25" s="144"/>
      <c r="HES25" s="145"/>
      <c r="HET25" s="144"/>
      <c r="HEU25" s="145"/>
      <c r="HEV25" s="144"/>
      <c r="HEW25" s="145"/>
      <c r="HEX25" s="144"/>
      <c r="HEY25" s="145"/>
      <c r="HEZ25" s="144"/>
      <c r="HFA25" s="145"/>
      <c r="HFB25" s="144"/>
      <c r="HFC25" s="145"/>
      <c r="HFD25" s="144"/>
      <c r="HFE25" s="145"/>
      <c r="HFF25" s="144"/>
      <c r="HFG25" s="145"/>
      <c r="HFH25" s="144"/>
      <c r="HFI25" s="145"/>
      <c r="HFJ25" s="144"/>
      <c r="HFK25" s="145"/>
      <c r="HFL25" s="144"/>
      <c r="HFM25" s="145"/>
      <c r="HFN25" s="144"/>
      <c r="HFO25" s="145"/>
      <c r="HFP25" s="144"/>
      <c r="HFQ25" s="145"/>
      <c r="HFR25" s="144"/>
      <c r="HFS25" s="145"/>
      <c r="HFT25" s="144"/>
      <c r="HFU25" s="145"/>
      <c r="HFV25" s="144"/>
      <c r="HFW25" s="145"/>
      <c r="HFX25" s="144"/>
      <c r="HFY25" s="145"/>
      <c r="HFZ25" s="144"/>
      <c r="HGA25" s="145"/>
      <c r="HGB25" s="144"/>
      <c r="HGC25" s="145"/>
      <c r="HGD25" s="144"/>
      <c r="HGE25" s="145"/>
      <c r="HGF25" s="144"/>
      <c r="HGG25" s="145"/>
      <c r="HGH25" s="144"/>
      <c r="HGI25" s="145"/>
      <c r="HGJ25" s="144"/>
      <c r="HGK25" s="145"/>
      <c r="HGL25" s="144"/>
      <c r="HGM25" s="145"/>
      <c r="HGN25" s="144"/>
      <c r="HGO25" s="145"/>
      <c r="HGP25" s="144"/>
      <c r="HGQ25" s="145"/>
      <c r="HGR25" s="144"/>
      <c r="HGS25" s="145"/>
      <c r="HGT25" s="144"/>
      <c r="HGU25" s="145"/>
      <c r="HGV25" s="144"/>
      <c r="HGW25" s="145"/>
      <c r="HGX25" s="144"/>
      <c r="HGY25" s="145"/>
      <c r="HGZ25" s="144"/>
      <c r="HHA25" s="145"/>
      <c r="HHB25" s="144"/>
      <c r="HHC25" s="145"/>
      <c r="HHD25" s="144"/>
      <c r="HHE25" s="145"/>
      <c r="HHF25" s="144"/>
      <c r="HHG25" s="145"/>
      <c r="HHH25" s="144"/>
      <c r="HHI25" s="145"/>
      <c r="HHJ25" s="144"/>
      <c r="HHK25" s="145"/>
      <c r="HHL25" s="144"/>
      <c r="HHM25" s="145"/>
      <c r="HHN25" s="144"/>
      <c r="HHO25" s="145"/>
      <c r="HHP25" s="144"/>
      <c r="HHQ25" s="145"/>
      <c r="HHR25" s="144"/>
      <c r="HHS25" s="145"/>
      <c r="HHT25" s="144"/>
      <c r="HHU25" s="145"/>
      <c r="HHV25" s="144"/>
      <c r="HHW25" s="145"/>
      <c r="HHX25" s="144"/>
      <c r="HHY25" s="145"/>
      <c r="HHZ25" s="144"/>
      <c r="HIA25" s="145"/>
      <c r="HIB25" s="144"/>
      <c r="HIC25" s="145"/>
      <c r="HID25" s="144"/>
      <c r="HIE25" s="145"/>
      <c r="HIF25" s="144"/>
      <c r="HIG25" s="145"/>
      <c r="HIH25" s="144"/>
      <c r="HII25" s="145"/>
      <c r="HIJ25" s="144"/>
      <c r="HIK25" s="145"/>
      <c r="HIL25" s="144"/>
      <c r="HIM25" s="145"/>
      <c r="HIN25" s="144"/>
      <c r="HIO25" s="145"/>
      <c r="HIP25" s="144"/>
      <c r="HIQ25" s="145"/>
      <c r="HIR25" s="144"/>
      <c r="HIS25" s="145"/>
      <c r="HIT25" s="144"/>
      <c r="HIU25" s="145"/>
      <c r="HIV25" s="144"/>
      <c r="HIW25" s="145"/>
      <c r="HIX25" s="144"/>
      <c r="HIY25" s="145"/>
      <c r="HIZ25" s="144"/>
      <c r="HJA25" s="145"/>
      <c r="HJB25" s="144"/>
      <c r="HJC25" s="145"/>
      <c r="HJD25" s="144"/>
      <c r="HJE25" s="145"/>
      <c r="HJF25" s="144"/>
      <c r="HJG25" s="145"/>
      <c r="HJH25" s="144"/>
      <c r="HJI25" s="145"/>
      <c r="HJJ25" s="144"/>
      <c r="HJK25" s="145"/>
      <c r="HJL25" s="144"/>
      <c r="HJM25" s="145"/>
      <c r="HJN25" s="144"/>
      <c r="HJO25" s="145"/>
      <c r="HJP25" s="144"/>
      <c r="HJQ25" s="145"/>
      <c r="HJR25" s="144"/>
      <c r="HJS25" s="145"/>
      <c r="HJT25" s="144"/>
      <c r="HJU25" s="145"/>
      <c r="HJV25" s="144"/>
      <c r="HJW25" s="145"/>
      <c r="HJX25" s="144"/>
      <c r="HJY25" s="145"/>
      <c r="HJZ25" s="144"/>
      <c r="HKA25" s="145"/>
      <c r="HKB25" s="144"/>
      <c r="HKC25" s="145"/>
      <c r="HKD25" s="144"/>
      <c r="HKE25" s="145"/>
      <c r="HKF25" s="144"/>
      <c r="HKG25" s="145"/>
      <c r="HKH25" s="144"/>
      <c r="HKI25" s="145"/>
      <c r="HKJ25" s="144"/>
      <c r="HKK25" s="145"/>
      <c r="HKL25" s="144"/>
      <c r="HKM25" s="145"/>
      <c r="HKN25" s="144"/>
      <c r="HKO25" s="145"/>
      <c r="HKP25" s="144"/>
      <c r="HKQ25" s="145"/>
      <c r="HKR25" s="144"/>
      <c r="HKS25" s="145"/>
      <c r="HKT25" s="144"/>
      <c r="HKU25" s="145"/>
      <c r="HKV25" s="144"/>
      <c r="HKW25" s="145"/>
      <c r="HKX25" s="144"/>
      <c r="HKY25" s="145"/>
      <c r="HKZ25" s="144"/>
      <c r="HLA25" s="145"/>
      <c r="HLB25" s="144"/>
      <c r="HLC25" s="145"/>
      <c r="HLD25" s="144"/>
      <c r="HLE25" s="145"/>
      <c r="HLF25" s="144"/>
      <c r="HLG25" s="145"/>
      <c r="HLH25" s="144"/>
      <c r="HLI25" s="145"/>
      <c r="HLJ25" s="144"/>
      <c r="HLK25" s="145"/>
      <c r="HLL25" s="144"/>
      <c r="HLM25" s="145"/>
      <c r="HLN25" s="144"/>
      <c r="HLO25" s="145"/>
      <c r="HLP25" s="144"/>
      <c r="HLQ25" s="145"/>
      <c r="HLR25" s="144"/>
      <c r="HLS25" s="145"/>
      <c r="HLT25" s="144"/>
      <c r="HLU25" s="145"/>
      <c r="HLV25" s="144"/>
      <c r="HLW25" s="145"/>
      <c r="HLX25" s="144"/>
      <c r="HLY25" s="145"/>
      <c r="HLZ25" s="144"/>
      <c r="HMA25" s="145"/>
      <c r="HMB25" s="144"/>
      <c r="HMC25" s="145"/>
      <c r="HMD25" s="144"/>
      <c r="HME25" s="145"/>
      <c r="HMF25" s="144"/>
      <c r="HMG25" s="145"/>
      <c r="HMH25" s="144"/>
      <c r="HMI25" s="145"/>
      <c r="HMJ25" s="144"/>
      <c r="HMK25" s="145"/>
      <c r="HML25" s="144"/>
      <c r="HMM25" s="145"/>
      <c r="HMN25" s="144"/>
      <c r="HMO25" s="145"/>
      <c r="HMP25" s="144"/>
      <c r="HMQ25" s="145"/>
      <c r="HMR25" s="144"/>
      <c r="HMS25" s="145"/>
      <c r="HMT25" s="144"/>
      <c r="HMU25" s="145"/>
      <c r="HMV25" s="144"/>
      <c r="HMW25" s="145"/>
      <c r="HMX25" s="144"/>
      <c r="HMY25" s="145"/>
      <c r="HMZ25" s="144"/>
      <c r="HNA25" s="145"/>
      <c r="HNB25" s="144"/>
      <c r="HNC25" s="145"/>
      <c r="HND25" s="144"/>
      <c r="HNE25" s="145"/>
      <c r="HNF25" s="144"/>
      <c r="HNG25" s="145"/>
      <c r="HNH25" s="144"/>
      <c r="HNI25" s="145"/>
      <c r="HNJ25" s="144"/>
      <c r="HNK25" s="145"/>
      <c r="HNL25" s="144"/>
      <c r="HNM25" s="145"/>
      <c r="HNN25" s="144"/>
      <c r="HNO25" s="145"/>
      <c r="HNP25" s="144"/>
      <c r="HNQ25" s="145"/>
      <c r="HNR25" s="144"/>
      <c r="HNS25" s="145"/>
      <c r="HNT25" s="144"/>
      <c r="HNU25" s="145"/>
      <c r="HNV25" s="144"/>
      <c r="HNW25" s="145"/>
      <c r="HNX25" s="144"/>
      <c r="HNY25" s="145"/>
      <c r="HNZ25" s="144"/>
      <c r="HOA25" s="145"/>
      <c r="HOB25" s="144"/>
      <c r="HOC25" s="145"/>
      <c r="HOD25" s="144"/>
      <c r="HOE25" s="145"/>
      <c r="HOF25" s="144"/>
      <c r="HOG25" s="145"/>
      <c r="HOH25" s="144"/>
      <c r="HOI25" s="145"/>
      <c r="HOJ25" s="144"/>
      <c r="HOK25" s="145"/>
      <c r="HOL25" s="144"/>
      <c r="HOM25" s="145"/>
      <c r="HON25" s="144"/>
      <c r="HOO25" s="145"/>
      <c r="HOP25" s="144"/>
      <c r="HOQ25" s="145"/>
      <c r="HOR25" s="144"/>
      <c r="HOS25" s="145"/>
      <c r="HOT25" s="144"/>
      <c r="HOU25" s="145"/>
      <c r="HOV25" s="144"/>
      <c r="HOW25" s="145"/>
      <c r="HOX25" s="144"/>
      <c r="HOY25" s="145"/>
      <c r="HOZ25" s="144"/>
      <c r="HPA25" s="145"/>
      <c r="HPB25" s="144"/>
      <c r="HPC25" s="145"/>
      <c r="HPD25" s="144"/>
      <c r="HPE25" s="145"/>
      <c r="HPF25" s="144"/>
      <c r="HPG25" s="145"/>
      <c r="HPH25" s="144"/>
      <c r="HPI25" s="145"/>
      <c r="HPJ25" s="144"/>
      <c r="HPK25" s="145"/>
      <c r="HPL25" s="144"/>
      <c r="HPM25" s="145"/>
      <c r="HPN25" s="144"/>
      <c r="HPO25" s="145"/>
      <c r="HPP25" s="144"/>
      <c r="HPQ25" s="145"/>
      <c r="HPR25" s="144"/>
      <c r="HPS25" s="145"/>
      <c r="HPT25" s="144"/>
      <c r="HPU25" s="145"/>
      <c r="HPV25" s="144"/>
      <c r="HPW25" s="145"/>
      <c r="HPX25" s="144"/>
      <c r="HPY25" s="145"/>
      <c r="HPZ25" s="144"/>
      <c r="HQA25" s="145"/>
      <c r="HQB25" s="144"/>
      <c r="HQC25" s="145"/>
      <c r="HQD25" s="144"/>
      <c r="HQE25" s="145"/>
      <c r="HQF25" s="144"/>
      <c r="HQG25" s="145"/>
      <c r="HQH25" s="144"/>
      <c r="HQI25" s="145"/>
      <c r="HQJ25" s="144"/>
      <c r="HQK25" s="145"/>
      <c r="HQL25" s="144"/>
      <c r="HQM25" s="145"/>
      <c r="HQN25" s="144"/>
      <c r="HQO25" s="145"/>
      <c r="HQP25" s="144"/>
      <c r="HQQ25" s="145"/>
      <c r="HQR25" s="144"/>
      <c r="HQS25" s="145"/>
      <c r="HQT25" s="144"/>
      <c r="HQU25" s="145"/>
      <c r="HQV25" s="144"/>
      <c r="HQW25" s="145"/>
      <c r="HQX25" s="144"/>
      <c r="HQY25" s="145"/>
      <c r="HQZ25" s="144"/>
      <c r="HRA25" s="145"/>
      <c r="HRB25" s="144"/>
      <c r="HRC25" s="145"/>
      <c r="HRD25" s="144"/>
      <c r="HRE25" s="145"/>
      <c r="HRF25" s="144"/>
      <c r="HRG25" s="145"/>
      <c r="HRH25" s="144"/>
      <c r="HRI25" s="145"/>
      <c r="HRJ25" s="144"/>
      <c r="HRK25" s="145"/>
      <c r="HRL25" s="144"/>
      <c r="HRM25" s="145"/>
      <c r="HRN25" s="144"/>
      <c r="HRO25" s="145"/>
      <c r="HRP25" s="144"/>
      <c r="HRQ25" s="145"/>
      <c r="HRR25" s="144"/>
      <c r="HRS25" s="145"/>
      <c r="HRT25" s="144"/>
      <c r="HRU25" s="145"/>
      <c r="HRV25" s="144"/>
      <c r="HRW25" s="145"/>
      <c r="HRX25" s="144"/>
      <c r="HRY25" s="145"/>
      <c r="HRZ25" s="144"/>
      <c r="HSA25" s="145"/>
      <c r="HSB25" s="144"/>
      <c r="HSC25" s="145"/>
      <c r="HSD25" s="144"/>
      <c r="HSE25" s="145"/>
      <c r="HSF25" s="144"/>
      <c r="HSG25" s="145"/>
      <c r="HSH25" s="144"/>
      <c r="HSI25" s="145"/>
      <c r="HSJ25" s="144"/>
      <c r="HSK25" s="145"/>
      <c r="HSL25" s="144"/>
      <c r="HSM25" s="145"/>
      <c r="HSN25" s="144"/>
      <c r="HSO25" s="145"/>
      <c r="HSP25" s="144"/>
      <c r="HSQ25" s="145"/>
      <c r="HSR25" s="144"/>
      <c r="HSS25" s="145"/>
      <c r="HST25" s="144"/>
      <c r="HSU25" s="145"/>
      <c r="HSV25" s="144"/>
      <c r="HSW25" s="145"/>
      <c r="HSX25" s="144"/>
      <c r="HSY25" s="145"/>
      <c r="HSZ25" s="144"/>
      <c r="HTA25" s="145"/>
      <c r="HTB25" s="144"/>
      <c r="HTC25" s="145"/>
      <c r="HTD25" s="144"/>
      <c r="HTE25" s="145"/>
      <c r="HTF25" s="144"/>
      <c r="HTG25" s="145"/>
      <c r="HTH25" s="144"/>
      <c r="HTI25" s="145"/>
      <c r="HTJ25" s="144"/>
      <c r="HTK25" s="145"/>
      <c r="HTL25" s="144"/>
      <c r="HTM25" s="145"/>
      <c r="HTN25" s="144"/>
      <c r="HTO25" s="145"/>
      <c r="HTP25" s="144"/>
      <c r="HTQ25" s="145"/>
      <c r="HTR25" s="144"/>
      <c r="HTS25" s="145"/>
      <c r="HTT25" s="144"/>
      <c r="HTU25" s="145"/>
      <c r="HTV25" s="144"/>
      <c r="HTW25" s="145"/>
      <c r="HTX25" s="144"/>
      <c r="HTY25" s="145"/>
      <c r="HTZ25" s="144"/>
      <c r="HUA25" s="145"/>
      <c r="HUB25" s="144"/>
      <c r="HUC25" s="145"/>
      <c r="HUD25" s="144"/>
      <c r="HUE25" s="145"/>
      <c r="HUF25" s="144"/>
      <c r="HUG25" s="145"/>
      <c r="HUH25" s="144"/>
      <c r="HUI25" s="145"/>
      <c r="HUJ25" s="144"/>
      <c r="HUK25" s="145"/>
      <c r="HUL25" s="144"/>
      <c r="HUM25" s="145"/>
      <c r="HUN25" s="144"/>
      <c r="HUO25" s="145"/>
      <c r="HUP25" s="144"/>
      <c r="HUQ25" s="145"/>
      <c r="HUR25" s="144"/>
      <c r="HUS25" s="145"/>
      <c r="HUT25" s="144"/>
      <c r="HUU25" s="145"/>
      <c r="HUV25" s="144"/>
      <c r="HUW25" s="145"/>
      <c r="HUX25" s="144"/>
      <c r="HUY25" s="145"/>
      <c r="HUZ25" s="144"/>
      <c r="HVA25" s="145"/>
      <c r="HVB25" s="144"/>
      <c r="HVC25" s="145"/>
      <c r="HVD25" s="144"/>
      <c r="HVE25" s="145"/>
      <c r="HVF25" s="144"/>
      <c r="HVG25" s="145"/>
      <c r="HVH25" s="144"/>
      <c r="HVI25" s="145"/>
      <c r="HVJ25" s="144"/>
      <c r="HVK25" s="145"/>
      <c r="HVL25" s="144"/>
      <c r="HVM25" s="145"/>
      <c r="HVN25" s="144"/>
      <c r="HVO25" s="145"/>
      <c r="HVP25" s="144"/>
      <c r="HVQ25" s="145"/>
      <c r="HVR25" s="144"/>
      <c r="HVS25" s="145"/>
      <c r="HVT25" s="144"/>
      <c r="HVU25" s="145"/>
      <c r="HVV25" s="144"/>
      <c r="HVW25" s="145"/>
      <c r="HVX25" s="144"/>
      <c r="HVY25" s="145"/>
      <c r="HVZ25" s="144"/>
      <c r="HWA25" s="145"/>
      <c r="HWB25" s="144"/>
      <c r="HWC25" s="145"/>
      <c r="HWD25" s="144"/>
      <c r="HWE25" s="145"/>
      <c r="HWF25" s="144"/>
      <c r="HWG25" s="145"/>
      <c r="HWH25" s="144"/>
      <c r="HWI25" s="145"/>
      <c r="HWJ25" s="144"/>
      <c r="HWK25" s="145"/>
      <c r="HWL25" s="144"/>
      <c r="HWM25" s="145"/>
      <c r="HWN25" s="144"/>
      <c r="HWO25" s="145"/>
      <c r="HWP25" s="144"/>
      <c r="HWQ25" s="145"/>
      <c r="HWR25" s="144"/>
      <c r="HWS25" s="145"/>
      <c r="HWT25" s="144"/>
      <c r="HWU25" s="145"/>
      <c r="HWV25" s="144"/>
      <c r="HWW25" s="145"/>
      <c r="HWX25" s="144"/>
      <c r="HWY25" s="145"/>
      <c r="HWZ25" s="144"/>
      <c r="HXA25" s="145"/>
      <c r="HXB25" s="144"/>
      <c r="HXC25" s="145"/>
      <c r="HXD25" s="144"/>
      <c r="HXE25" s="145"/>
      <c r="HXF25" s="144"/>
      <c r="HXG25" s="145"/>
      <c r="HXH25" s="144"/>
      <c r="HXI25" s="145"/>
      <c r="HXJ25" s="144"/>
      <c r="HXK25" s="145"/>
      <c r="HXL25" s="144"/>
      <c r="HXM25" s="145"/>
      <c r="HXN25" s="144"/>
      <c r="HXO25" s="145"/>
      <c r="HXP25" s="144"/>
      <c r="HXQ25" s="145"/>
      <c r="HXR25" s="144"/>
      <c r="HXS25" s="145"/>
      <c r="HXT25" s="144"/>
      <c r="HXU25" s="145"/>
      <c r="HXV25" s="144"/>
      <c r="HXW25" s="145"/>
      <c r="HXX25" s="144"/>
      <c r="HXY25" s="145"/>
      <c r="HXZ25" s="144"/>
      <c r="HYA25" s="145"/>
      <c r="HYB25" s="144"/>
      <c r="HYC25" s="145"/>
      <c r="HYD25" s="144"/>
      <c r="HYE25" s="145"/>
      <c r="HYF25" s="144"/>
      <c r="HYG25" s="145"/>
      <c r="HYH25" s="144"/>
      <c r="HYI25" s="145"/>
      <c r="HYJ25" s="144"/>
      <c r="HYK25" s="145"/>
      <c r="HYL25" s="144"/>
      <c r="HYM25" s="145"/>
      <c r="HYN25" s="144"/>
      <c r="HYO25" s="145"/>
      <c r="HYP25" s="144"/>
      <c r="HYQ25" s="145"/>
      <c r="HYR25" s="144"/>
      <c r="HYS25" s="145"/>
      <c r="HYT25" s="144"/>
      <c r="HYU25" s="145"/>
      <c r="HYV25" s="144"/>
      <c r="HYW25" s="145"/>
      <c r="HYX25" s="144"/>
      <c r="HYY25" s="145"/>
      <c r="HYZ25" s="144"/>
      <c r="HZA25" s="145"/>
      <c r="HZB25" s="144"/>
      <c r="HZC25" s="145"/>
      <c r="HZD25" s="144"/>
      <c r="HZE25" s="145"/>
      <c r="HZF25" s="144"/>
      <c r="HZG25" s="145"/>
      <c r="HZH25" s="144"/>
      <c r="HZI25" s="145"/>
      <c r="HZJ25" s="144"/>
      <c r="HZK25" s="145"/>
      <c r="HZL25" s="144"/>
      <c r="HZM25" s="145"/>
      <c r="HZN25" s="144"/>
      <c r="HZO25" s="145"/>
      <c r="HZP25" s="144"/>
      <c r="HZQ25" s="145"/>
      <c r="HZR25" s="144"/>
      <c r="HZS25" s="145"/>
      <c r="HZT25" s="144"/>
      <c r="HZU25" s="145"/>
      <c r="HZV25" s="144"/>
      <c r="HZW25" s="145"/>
      <c r="HZX25" s="144"/>
      <c r="HZY25" s="145"/>
      <c r="HZZ25" s="144"/>
      <c r="IAA25" s="145"/>
      <c r="IAB25" s="144"/>
      <c r="IAC25" s="145"/>
      <c r="IAD25" s="144"/>
      <c r="IAE25" s="145"/>
      <c r="IAF25" s="144"/>
      <c r="IAG25" s="145"/>
      <c r="IAH25" s="144"/>
      <c r="IAI25" s="145"/>
      <c r="IAJ25" s="144"/>
      <c r="IAK25" s="145"/>
      <c r="IAL25" s="144"/>
      <c r="IAM25" s="145"/>
      <c r="IAN25" s="144"/>
      <c r="IAO25" s="145"/>
      <c r="IAP25" s="144"/>
      <c r="IAQ25" s="145"/>
      <c r="IAR25" s="144"/>
      <c r="IAS25" s="145"/>
      <c r="IAT25" s="144"/>
      <c r="IAU25" s="145"/>
      <c r="IAV25" s="144"/>
      <c r="IAW25" s="145"/>
      <c r="IAX25" s="144"/>
      <c r="IAY25" s="145"/>
      <c r="IAZ25" s="144"/>
      <c r="IBA25" s="145"/>
      <c r="IBB25" s="144"/>
      <c r="IBC25" s="145"/>
      <c r="IBD25" s="144"/>
      <c r="IBE25" s="145"/>
      <c r="IBF25" s="144"/>
      <c r="IBG25" s="145"/>
      <c r="IBH25" s="144"/>
      <c r="IBI25" s="145"/>
      <c r="IBJ25" s="144"/>
      <c r="IBK25" s="145"/>
      <c r="IBL25" s="144"/>
      <c r="IBM25" s="145"/>
      <c r="IBN25" s="144"/>
      <c r="IBO25" s="145"/>
      <c r="IBP25" s="144"/>
      <c r="IBQ25" s="145"/>
      <c r="IBR25" s="144"/>
      <c r="IBS25" s="145"/>
      <c r="IBT25" s="144"/>
      <c r="IBU25" s="145"/>
      <c r="IBV25" s="144"/>
      <c r="IBW25" s="145"/>
      <c r="IBX25" s="144"/>
      <c r="IBY25" s="145"/>
      <c r="IBZ25" s="144"/>
      <c r="ICA25" s="145"/>
      <c r="ICB25" s="144"/>
      <c r="ICC25" s="145"/>
      <c r="ICD25" s="144"/>
      <c r="ICE25" s="145"/>
      <c r="ICF25" s="144"/>
      <c r="ICG25" s="145"/>
      <c r="ICH25" s="144"/>
      <c r="ICI25" s="145"/>
      <c r="ICJ25" s="144"/>
      <c r="ICK25" s="145"/>
      <c r="ICL25" s="144"/>
      <c r="ICM25" s="145"/>
      <c r="ICN25" s="144"/>
      <c r="ICO25" s="145"/>
      <c r="ICP25" s="144"/>
      <c r="ICQ25" s="145"/>
      <c r="ICR25" s="144"/>
      <c r="ICS25" s="145"/>
      <c r="ICT25" s="144"/>
      <c r="ICU25" s="145"/>
      <c r="ICV25" s="144"/>
      <c r="ICW25" s="145"/>
      <c r="ICX25" s="144"/>
      <c r="ICY25" s="145"/>
      <c r="ICZ25" s="144"/>
      <c r="IDA25" s="145"/>
      <c r="IDB25" s="144"/>
      <c r="IDC25" s="145"/>
      <c r="IDD25" s="144"/>
      <c r="IDE25" s="145"/>
      <c r="IDF25" s="144"/>
      <c r="IDG25" s="145"/>
      <c r="IDH25" s="144"/>
      <c r="IDI25" s="145"/>
      <c r="IDJ25" s="144"/>
      <c r="IDK25" s="145"/>
      <c r="IDL25" s="144"/>
      <c r="IDM25" s="145"/>
      <c r="IDN25" s="144"/>
      <c r="IDO25" s="145"/>
      <c r="IDP25" s="144"/>
      <c r="IDQ25" s="145"/>
      <c r="IDR25" s="144"/>
      <c r="IDS25" s="145"/>
      <c r="IDT25" s="144"/>
      <c r="IDU25" s="145"/>
      <c r="IDV25" s="144"/>
      <c r="IDW25" s="145"/>
      <c r="IDX25" s="144"/>
      <c r="IDY25" s="145"/>
      <c r="IDZ25" s="144"/>
      <c r="IEA25" s="145"/>
      <c r="IEB25" s="144"/>
      <c r="IEC25" s="145"/>
      <c r="IED25" s="144"/>
      <c r="IEE25" s="145"/>
      <c r="IEF25" s="144"/>
      <c r="IEG25" s="145"/>
      <c r="IEH25" s="144"/>
      <c r="IEI25" s="145"/>
      <c r="IEJ25" s="144"/>
      <c r="IEK25" s="145"/>
      <c r="IEL25" s="144"/>
      <c r="IEM25" s="145"/>
      <c r="IEN25" s="144"/>
      <c r="IEO25" s="145"/>
      <c r="IEP25" s="144"/>
      <c r="IEQ25" s="145"/>
      <c r="IER25" s="144"/>
      <c r="IES25" s="145"/>
      <c r="IET25" s="144"/>
      <c r="IEU25" s="145"/>
      <c r="IEV25" s="144"/>
      <c r="IEW25" s="145"/>
      <c r="IEX25" s="144"/>
      <c r="IEY25" s="145"/>
      <c r="IEZ25" s="144"/>
      <c r="IFA25" s="145"/>
      <c r="IFB25" s="144"/>
      <c r="IFC25" s="145"/>
      <c r="IFD25" s="144"/>
      <c r="IFE25" s="145"/>
      <c r="IFF25" s="144"/>
      <c r="IFG25" s="145"/>
      <c r="IFH25" s="144"/>
      <c r="IFI25" s="145"/>
      <c r="IFJ25" s="144"/>
      <c r="IFK25" s="145"/>
      <c r="IFL25" s="144"/>
      <c r="IFM25" s="145"/>
      <c r="IFN25" s="144"/>
      <c r="IFO25" s="145"/>
      <c r="IFP25" s="144"/>
      <c r="IFQ25" s="145"/>
      <c r="IFR25" s="144"/>
      <c r="IFS25" s="145"/>
      <c r="IFT25" s="144"/>
      <c r="IFU25" s="145"/>
      <c r="IFV25" s="144"/>
      <c r="IFW25" s="145"/>
      <c r="IFX25" s="144"/>
      <c r="IFY25" s="145"/>
      <c r="IFZ25" s="144"/>
      <c r="IGA25" s="145"/>
      <c r="IGB25" s="144"/>
      <c r="IGC25" s="145"/>
      <c r="IGD25" s="144"/>
      <c r="IGE25" s="145"/>
      <c r="IGF25" s="144"/>
      <c r="IGG25" s="145"/>
      <c r="IGH25" s="144"/>
      <c r="IGI25" s="145"/>
      <c r="IGJ25" s="144"/>
      <c r="IGK25" s="145"/>
      <c r="IGL25" s="144"/>
      <c r="IGM25" s="145"/>
      <c r="IGN25" s="144"/>
      <c r="IGO25" s="145"/>
      <c r="IGP25" s="144"/>
      <c r="IGQ25" s="145"/>
      <c r="IGR25" s="144"/>
      <c r="IGS25" s="145"/>
      <c r="IGT25" s="144"/>
      <c r="IGU25" s="145"/>
      <c r="IGV25" s="144"/>
      <c r="IGW25" s="145"/>
      <c r="IGX25" s="144"/>
      <c r="IGY25" s="145"/>
      <c r="IGZ25" s="144"/>
      <c r="IHA25" s="145"/>
      <c r="IHB25" s="144"/>
      <c r="IHC25" s="145"/>
      <c r="IHD25" s="144"/>
      <c r="IHE25" s="145"/>
      <c r="IHF25" s="144"/>
      <c r="IHG25" s="145"/>
      <c r="IHH25" s="144"/>
      <c r="IHI25" s="145"/>
      <c r="IHJ25" s="144"/>
      <c r="IHK25" s="145"/>
      <c r="IHL25" s="144"/>
      <c r="IHM25" s="145"/>
      <c r="IHN25" s="144"/>
      <c r="IHO25" s="145"/>
      <c r="IHP25" s="144"/>
      <c r="IHQ25" s="145"/>
      <c r="IHR25" s="144"/>
      <c r="IHS25" s="145"/>
      <c r="IHT25" s="144"/>
      <c r="IHU25" s="145"/>
      <c r="IHV25" s="144"/>
      <c r="IHW25" s="145"/>
      <c r="IHX25" s="144"/>
      <c r="IHY25" s="145"/>
      <c r="IHZ25" s="144"/>
      <c r="IIA25" s="145"/>
      <c r="IIB25" s="144"/>
      <c r="IIC25" s="145"/>
      <c r="IID25" s="144"/>
      <c r="IIE25" s="145"/>
      <c r="IIF25" s="144"/>
      <c r="IIG25" s="145"/>
      <c r="IIH25" s="144"/>
      <c r="III25" s="145"/>
      <c r="IIJ25" s="144"/>
      <c r="IIK25" s="145"/>
      <c r="IIL25" s="144"/>
      <c r="IIM25" s="145"/>
      <c r="IIN25" s="144"/>
      <c r="IIO25" s="145"/>
      <c r="IIP25" s="144"/>
      <c r="IIQ25" s="145"/>
      <c r="IIR25" s="144"/>
      <c r="IIS25" s="145"/>
      <c r="IIT25" s="144"/>
      <c r="IIU25" s="145"/>
      <c r="IIV25" s="144"/>
      <c r="IIW25" s="145"/>
      <c r="IIX25" s="144"/>
      <c r="IIY25" s="145"/>
      <c r="IIZ25" s="144"/>
      <c r="IJA25" s="145"/>
      <c r="IJB25" s="144"/>
      <c r="IJC25" s="145"/>
      <c r="IJD25" s="144"/>
      <c r="IJE25" s="145"/>
      <c r="IJF25" s="144"/>
      <c r="IJG25" s="145"/>
      <c r="IJH25" s="144"/>
      <c r="IJI25" s="145"/>
      <c r="IJJ25" s="144"/>
      <c r="IJK25" s="145"/>
      <c r="IJL25" s="144"/>
      <c r="IJM25" s="145"/>
      <c r="IJN25" s="144"/>
      <c r="IJO25" s="145"/>
      <c r="IJP25" s="144"/>
      <c r="IJQ25" s="145"/>
      <c r="IJR25" s="144"/>
      <c r="IJS25" s="145"/>
      <c r="IJT25" s="144"/>
      <c r="IJU25" s="145"/>
      <c r="IJV25" s="144"/>
      <c r="IJW25" s="145"/>
      <c r="IJX25" s="144"/>
      <c r="IJY25" s="145"/>
      <c r="IJZ25" s="144"/>
      <c r="IKA25" s="145"/>
      <c r="IKB25" s="144"/>
      <c r="IKC25" s="145"/>
      <c r="IKD25" s="144"/>
      <c r="IKE25" s="145"/>
      <c r="IKF25" s="144"/>
      <c r="IKG25" s="145"/>
      <c r="IKH25" s="144"/>
      <c r="IKI25" s="145"/>
      <c r="IKJ25" s="144"/>
      <c r="IKK25" s="145"/>
      <c r="IKL25" s="144"/>
      <c r="IKM25" s="145"/>
      <c r="IKN25" s="144"/>
      <c r="IKO25" s="145"/>
      <c r="IKP25" s="144"/>
      <c r="IKQ25" s="145"/>
      <c r="IKR25" s="144"/>
      <c r="IKS25" s="145"/>
      <c r="IKT25" s="144"/>
      <c r="IKU25" s="145"/>
      <c r="IKV25" s="144"/>
      <c r="IKW25" s="145"/>
      <c r="IKX25" s="144"/>
      <c r="IKY25" s="145"/>
      <c r="IKZ25" s="144"/>
      <c r="ILA25" s="145"/>
      <c r="ILB25" s="144"/>
      <c r="ILC25" s="145"/>
      <c r="ILD25" s="144"/>
      <c r="ILE25" s="145"/>
      <c r="ILF25" s="144"/>
      <c r="ILG25" s="145"/>
      <c r="ILH25" s="144"/>
      <c r="ILI25" s="145"/>
      <c r="ILJ25" s="144"/>
      <c r="ILK25" s="145"/>
      <c r="ILL25" s="144"/>
      <c r="ILM25" s="145"/>
      <c r="ILN25" s="144"/>
      <c r="ILO25" s="145"/>
      <c r="ILP25" s="144"/>
      <c r="ILQ25" s="145"/>
      <c r="ILR25" s="144"/>
      <c r="ILS25" s="145"/>
      <c r="ILT25" s="144"/>
      <c r="ILU25" s="145"/>
      <c r="ILV25" s="144"/>
      <c r="ILW25" s="145"/>
      <c r="ILX25" s="144"/>
      <c r="ILY25" s="145"/>
      <c r="ILZ25" s="144"/>
      <c r="IMA25" s="145"/>
      <c r="IMB25" s="144"/>
      <c r="IMC25" s="145"/>
      <c r="IMD25" s="144"/>
      <c r="IME25" s="145"/>
      <c r="IMF25" s="144"/>
      <c r="IMG25" s="145"/>
      <c r="IMH25" s="144"/>
      <c r="IMI25" s="145"/>
      <c r="IMJ25" s="144"/>
      <c r="IMK25" s="145"/>
      <c r="IML25" s="144"/>
      <c r="IMM25" s="145"/>
      <c r="IMN25" s="144"/>
      <c r="IMO25" s="145"/>
      <c r="IMP25" s="144"/>
      <c r="IMQ25" s="145"/>
      <c r="IMR25" s="144"/>
      <c r="IMS25" s="145"/>
      <c r="IMT25" s="144"/>
      <c r="IMU25" s="145"/>
      <c r="IMV25" s="144"/>
      <c r="IMW25" s="145"/>
      <c r="IMX25" s="144"/>
      <c r="IMY25" s="145"/>
      <c r="IMZ25" s="144"/>
      <c r="INA25" s="145"/>
      <c r="INB25" s="144"/>
      <c r="INC25" s="145"/>
      <c r="IND25" s="144"/>
      <c r="INE25" s="145"/>
      <c r="INF25" s="144"/>
      <c r="ING25" s="145"/>
      <c r="INH25" s="144"/>
      <c r="INI25" s="145"/>
      <c r="INJ25" s="144"/>
      <c r="INK25" s="145"/>
      <c r="INL25" s="144"/>
      <c r="INM25" s="145"/>
      <c r="INN25" s="144"/>
      <c r="INO25" s="145"/>
      <c r="INP25" s="144"/>
      <c r="INQ25" s="145"/>
      <c r="INR25" s="144"/>
      <c r="INS25" s="145"/>
      <c r="INT25" s="144"/>
      <c r="INU25" s="145"/>
      <c r="INV25" s="144"/>
      <c r="INW25" s="145"/>
      <c r="INX25" s="144"/>
      <c r="INY25" s="145"/>
      <c r="INZ25" s="144"/>
      <c r="IOA25" s="145"/>
      <c r="IOB25" s="144"/>
      <c r="IOC25" s="145"/>
      <c r="IOD25" s="144"/>
      <c r="IOE25" s="145"/>
      <c r="IOF25" s="144"/>
      <c r="IOG25" s="145"/>
      <c r="IOH25" s="144"/>
      <c r="IOI25" s="145"/>
      <c r="IOJ25" s="144"/>
      <c r="IOK25" s="145"/>
      <c r="IOL25" s="144"/>
      <c r="IOM25" s="145"/>
      <c r="ION25" s="144"/>
      <c r="IOO25" s="145"/>
      <c r="IOP25" s="144"/>
      <c r="IOQ25" s="145"/>
      <c r="IOR25" s="144"/>
      <c r="IOS25" s="145"/>
      <c r="IOT25" s="144"/>
      <c r="IOU25" s="145"/>
      <c r="IOV25" s="144"/>
      <c r="IOW25" s="145"/>
      <c r="IOX25" s="144"/>
      <c r="IOY25" s="145"/>
      <c r="IOZ25" s="144"/>
      <c r="IPA25" s="145"/>
      <c r="IPB25" s="144"/>
      <c r="IPC25" s="145"/>
      <c r="IPD25" s="144"/>
      <c r="IPE25" s="145"/>
      <c r="IPF25" s="144"/>
      <c r="IPG25" s="145"/>
      <c r="IPH25" s="144"/>
      <c r="IPI25" s="145"/>
      <c r="IPJ25" s="144"/>
      <c r="IPK25" s="145"/>
      <c r="IPL25" s="144"/>
      <c r="IPM25" s="145"/>
      <c r="IPN25" s="144"/>
      <c r="IPO25" s="145"/>
      <c r="IPP25" s="144"/>
      <c r="IPQ25" s="145"/>
      <c r="IPR25" s="144"/>
      <c r="IPS25" s="145"/>
      <c r="IPT25" s="144"/>
      <c r="IPU25" s="145"/>
      <c r="IPV25" s="144"/>
      <c r="IPW25" s="145"/>
      <c r="IPX25" s="144"/>
      <c r="IPY25" s="145"/>
      <c r="IPZ25" s="144"/>
      <c r="IQA25" s="145"/>
      <c r="IQB25" s="144"/>
      <c r="IQC25" s="145"/>
      <c r="IQD25" s="144"/>
      <c r="IQE25" s="145"/>
      <c r="IQF25" s="144"/>
      <c r="IQG25" s="145"/>
      <c r="IQH25" s="144"/>
      <c r="IQI25" s="145"/>
      <c r="IQJ25" s="144"/>
      <c r="IQK25" s="145"/>
      <c r="IQL25" s="144"/>
      <c r="IQM25" s="145"/>
      <c r="IQN25" s="144"/>
      <c r="IQO25" s="145"/>
      <c r="IQP25" s="144"/>
      <c r="IQQ25" s="145"/>
      <c r="IQR25" s="144"/>
      <c r="IQS25" s="145"/>
      <c r="IQT25" s="144"/>
      <c r="IQU25" s="145"/>
      <c r="IQV25" s="144"/>
      <c r="IQW25" s="145"/>
      <c r="IQX25" s="144"/>
      <c r="IQY25" s="145"/>
      <c r="IQZ25" s="144"/>
      <c r="IRA25" s="145"/>
      <c r="IRB25" s="144"/>
      <c r="IRC25" s="145"/>
      <c r="IRD25" s="144"/>
      <c r="IRE25" s="145"/>
      <c r="IRF25" s="144"/>
      <c r="IRG25" s="145"/>
      <c r="IRH25" s="144"/>
      <c r="IRI25" s="145"/>
      <c r="IRJ25" s="144"/>
      <c r="IRK25" s="145"/>
      <c r="IRL25" s="144"/>
      <c r="IRM25" s="145"/>
      <c r="IRN25" s="144"/>
      <c r="IRO25" s="145"/>
      <c r="IRP25" s="144"/>
      <c r="IRQ25" s="145"/>
      <c r="IRR25" s="144"/>
      <c r="IRS25" s="145"/>
      <c r="IRT25" s="144"/>
      <c r="IRU25" s="145"/>
      <c r="IRV25" s="144"/>
      <c r="IRW25" s="145"/>
      <c r="IRX25" s="144"/>
      <c r="IRY25" s="145"/>
      <c r="IRZ25" s="144"/>
      <c r="ISA25" s="145"/>
      <c r="ISB25" s="144"/>
      <c r="ISC25" s="145"/>
      <c r="ISD25" s="144"/>
      <c r="ISE25" s="145"/>
      <c r="ISF25" s="144"/>
      <c r="ISG25" s="145"/>
      <c r="ISH25" s="144"/>
      <c r="ISI25" s="145"/>
      <c r="ISJ25" s="144"/>
      <c r="ISK25" s="145"/>
      <c r="ISL25" s="144"/>
      <c r="ISM25" s="145"/>
      <c r="ISN25" s="144"/>
      <c r="ISO25" s="145"/>
      <c r="ISP25" s="144"/>
      <c r="ISQ25" s="145"/>
      <c r="ISR25" s="144"/>
      <c r="ISS25" s="145"/>
      <c r="IST25" s="144"/>
      <c r="ISU25" s="145"/>
      <c r="ISV25" s="144"/>
      <c r="ISW25" s="145"/>
      <c r="ISX25" s="144"/>
      <c r="ISY25" s="145"/>
      <c r="ISZ25" s="144"/>
      <c r="ITA25" s="145"/>
      <c r="ITB25" s="144"/>
      <c r="ITC25" s="145"/>
      <c r="ITD25" s="144"/>
      <c r="ITE25" s="145"/>
      <c r="ITF25" s="144"/>
      <c r="ITG25" s="145"/>
      <c r="ITH25" s="144"/>
      <c r="ITI25" s="145"/>
      <c r="ITJ25" s="144"/>
      <c r="ITK25" s="145"/>
      <c r="ITL25" s="144"/>
      <c r="ITM25" s="145"/>
      <c r="ITN25" s="144"/>
      <c r="ITO25" s="145"/>
      <c r="ITP25" s="144"/>
      <c r="ITQ25" s="145"/>
      <c r="ITR25" s="144"/>
      <c r="ITS25" s="145"/>
      <c r="ITT25" s="144"/>
      <c r="ITU25" s="145"/>
      <c r="ITV25" s="144"/>
      <c r="ITW25" s="145"/>
      <c r="ITX25" s="144"/>
      <c r="ITY25" s="145"/>
      <c r="ITZ25" s="144"/>
      <c r="IUA25" s="145"/>
      <c r="IUB25" s="144"/>
      <c r="IUC25" s="145"/>
      <c r="IUD25" s="144"/>
      <c r="IUE25" s="145"/>
      <c r="IUF25" s="144"/>
      <c r="IUG25" s="145"/>
      <c r="IUH25" s="144"/>
      <c r="IUI25" s="145"/>
      <c r="IUJ25" s="144"/>
      <c r="IUK25" s="145"/>
      <c r="IUL25" s="144"/>
      <c r="IUM25" s="145"/>
      <c r="IUN25" s="144"/>
      <c r="IUO25" s="145"/>
      <c r="IUP25" s="144"/>
      <c r="IUQ25" s="145"/>
      <c r="IUR25" s="144"/>
      <c r="IUS25" s="145"/>
      <c r="IUT25" s="144"/>
      <c r="IUU25" s="145"/>
      <c r="IUV25" s="144"/>
      <c r="IUW25" s="145"/>
      <c r="IUX25" s="144"/>
      <c r="IUY25" s="145"/>
      <c r="IUZ25" s="144"/>
      <c r="IVA25" s="145"/>
      <c r="IVB25" s="144"/>
      <c r="IVC25" s="145"/>
      <c r="IVD25" s="144"/>
      <c r="IVE25" s="145"/>
      <c r="IVF25" s="144"/>
      <c r="IVG25" s="145"/>
      <c r="IVH25" s="144"/>
      <c r="IVI25" s="145"/>
      <c r="IVJ25" s="144"/>
      <c r="IVK25" s="145"/>
      <c r="IVL25" s="144"/>
      <c r="IVM25" s="145"/>
      <c r="IVN25" s="144"/>
      <c r="IVO25" s="145"/>
      <c r="IVP25" s="144"/>
      <c r="IVQ25" s="145"/>
      <c r="IVR25" s="144"/>
      <c r="IVS25" s="145"/>
      <c r="IVT25" s="144"/>
      <c r="IVU25" s="145"/>
      <c r="IVV25" s="144"/>
      <c r="IVW25" s="145"/>
      <c r="IVX25" s="144"/>
      <c r="IVY25" s="145"/>
      <c r="IVZ25" s="144"/>
      <c r="IWA25" s="145"/>
      <c r="IWB25" s="144"/>
      <c r="IWC25" s="145"/>
      <c r="IWD25" s="144"/>
      <c r="IWE25" s="145"/>
      <c r="IWF25" s="144"/>
      <c r="IWG25" s="145"/>
      <c r="IWH25" s="144"/>
      <c r="IWI25" s="145"/>
      <c r="IWJ25" s="144"/>
      <c r="IWK25" s="145"/>
      <c r="IWL25" s="144"/>
      <c r="IWM25" s="145"/>
      <c r="IWN25" s="144"/>
      <c r="IWO25" s="145"/>
      <c r="IWP25" s="144"/>
      <c r="IWQ25" s="145"/>
      <c r="IWR25" s="144"/>
      <c r="IWS25" s="145"/>
      <c r="IWT25" s="144"/>
      <c r="IWU25" s="145"/>
      <c r="IWV25" s="144"/>
      <c r="IWW25" s="145"/>
      <c r="IWX25" s="144"/>
      <c r="IWY25" s="145"/>
      <c r="IWZ25" s="144"/>
      <c r="IXA25" s="145"/>
      <c r="IXB25" s="144"/>
      <c r="IXC25" s="145"/>
      <c r="IXD25" s="144"/>
      <c r="IXE25" s="145"/>
      <c r="IXF25" s="144"/>
      <c r="IXG25" s="145"/>
      <c r="IXH25" s="144"/>
      <c r="IXI25" s="145"/>
      <c r="IXJ25" s="144"/>
      <c r="IXK25" s="145"/>
      <c r="IXL25" s="144"/>
      <c r="IXM25" s="145"/>
      <c r="IXN25" s="144"/>
      <c r="IXO25" s="145"/>
      <c r="IXP25" s="144"/>
      <c r="IXQ25" s="145"/>
      <c r="IXR25" s="144"/>
      <c r="IXS25" s="145"/>
      <c r="IXT25" s="144"/>
      <c r="IXU25" s="145"/>
      <c r="IXV25" s="144"/>
      <c r="IXW25" s="145"/>
      <c r="IXX25" s="144"/>
      <c r="IXY25" s="145"/>
      <c r="IXZ25" s="144"/>
      <c r="IYA25" s="145"/>
      <c r="IYB25" s="144"/>
      <c r="IYC25" s="145"/>
      <c r="IYD25" s="144"/>
      <c r="IYE25" s="145"/>
      <c r="IYF25" s="144"/>
      <c r="IYG25" s="145"/>
      <c r="IYH25" s="144"/>
      <c r="IYI25" s="145"/>
      <c r="IYJ25" s="144"/>
      <c r="IYK25" s="145"/>
      <c r="IYL25" s="144"/>
      <c r="IYM25" s="145"/>
      <c r="IYN25" s="144"/>
      <c r="IYO25" s="145"/>
      <c r="IYP25" s="144"/>
      <c r="IYQ25" s="145"/>
      <c r="IYR25" s="144"/>
      <c r="IYS25" s="145"/>
      <c r="IYT25" s="144"/>
      <c r="IYU25" s="145"/>
      <c r="IYV25" s="144"/>
      <c r="IYW25" s="145"/>
      <c r="IYX25" s="144"/>
      <c r="IYY25" s="145"/>
      <c r="IYZ25" s="144"/>
      <c r="IZA25" s="145"/>
      <c r="IZB25" s="144"/>
      <c r="IZC25" s="145"/>
      <c r="IZD25" s="144"/>
      <c r="IZE25" s="145"/>
      <c r="IZF25" s="144"/>
      <c r="IZG25" s="145"/>
      <c r="IZH25" s="144"/>
      <c r="IZI25" s="145"/>
      <c r="IZJ25" s="144"/>
      <c r="IZK25" s="145"/>
      <c r="IZL25" s="144"/>
      <c r="IZM25" s="145"/>
      <c r="IZN25" s="144"/>
      <c r="IZO25" s="145"/>
      <c r="IZP25" s="144"/>
      <c r="IZQ25" s="145"/>
      <c r="IZR25" s="144"/>
      <c r="IZS25" s="145"/>
      <c r="IZT25" s="144"/>
      <c r="IZU25" s="145"/>
      <c r="IZV25" s="144"/>
      <c r="IZW25" s="145"/>
      <c r="IZX25" s="144"/>
      <c r="IZY25" s="145"/>
      <c r="IZZ25" s="144"/>
      <c r="JAA25" s="145"/>
      <c r="JAB25" s="144"/>
      <c r="JAC25" s="145"/>
      <c r="JAD25" s="144"/>
      <c r="JAE25" s="145"/>
      <c r="JAF25" s="144"/>
      <c r="JAG25" s="145"/>
      <c r="JAH25" s="144"/>
      <c r="JAI25" s="145"/>
      <c r="JAJ25" s="144"/>
      <c r="JAK25" s="145"/>
      <c r="JAL25" s="144"/>
      <c r="JAM25" s="145"/>
      <c r="JAN25" s="144"/>
      <c r="JAO25" s="145"/>
      <c r="JAP25" s="144"/>
      <c r="JAQ25" s="145"/>
      <c r="JAR25" s="144"/>
      <c r="JAS25" s="145"/>
      <c r="JAT25" s="144"/>
      <c r="JAU25" s="145"/>
      <c r="JAV25" s="144"/>
      <c r="JAW25" s="145"/>
      <c r="JAX25" s="144"/>
      <c r="JAY25" s="145"/>
      <c r="JAZ25" s="144"/>
      <c r="JBA25" s="145"/>
      <c r="JBB25" s="144"/>
      <c r="JBC25" s="145"/>
      <c r="JBD25" s="144"/>
      <c r="JBE25" s="145"/>
      <c r="JBF25" s="144"/>
      <c r="JBG25" s="145"/>
      <c r="JBH25" s="144"/>
      <c r="JBI25" s="145"/>
      <c r="JBJ25" s="144"/>
      <c r="JBK25" s="145"/>
      <c r="JBL25" s="144"/>
      <c r="JBM25" s="145"/>
      <c r="JBN25" s="144"/>
      <c r="JBO25" s="145"/>
      <c r="JBP25" s="144"/>
      <c r="JBQ25" s="145"/>
      <c r="JBR25" s="144"/>
      <c r="JBS25" s="145"/>
      <c r="JBT25" s="144"/>
      <c r="JBU25" s="145"/>
      <c r="JBV25" s="144"/>
      <c r="JBW25" s="145"/>
      <c r="JBX25" s="144"/>
      <c r="JBY25" s="145"/>
      <c r="JBZ25" s="144"/>
      <c r="JCA25" s="145"/>
      <c r="JCB25" s="144"/>
      <c r="JCC25" s="145"/>
      <c r="JCD25" s="144"/>
      <c r="JCE25" s="145"/>
      <c r="JCF25" s="144"/>
      <c r="JCG25" s="145"/>
      <c r="JCH25" s="144"/>
      <c r="JCI25" s="145"/>
      <c r="JCJ25" s="144"/>
      <c r="JCK25" s="145"/>
      <c r="JCL25" s="144"/>
      <c r="JCM25" s="145"/>
      <c r="JCN25" s="144"/>
      <c r="JCO25" s="145"/>
      <c r="JCP25" s="144"/>
      <c r="JCQ25" s="145"/>
      <c r="JCR25" s="144"/>
      <c r="JCS25" s="145"/>
      <c r="JCT25" s="144"/>
      <c r="JCU25" s="145"/>
      <c r="JCV25" s="144"/>
      <c r="JCW25" s="145"/>
      <c r="JCX25" s="144"/>
      <c r="JCY25" s="145"/>
      <c r="JCZ25" s="144"/>
      <c r="JDA25" s="145"/>
      <c r="JDB25" s="144"/>
      <c r="JDC25" s="145"/>
      <c r="JDD25" s="144"/>
      <c r="JDE25" s="145"/>
      <c r="JDF25" s="144"/>
      <c r="JDG25" s="145"/>
      <c r="JDH25" s="144"/>
      <c r="JDI25" s="145"/>
      <c r="JDJ25" s="144"/>
      <c r="JDK25" s="145"/>
      <c r="JDL25" s="144"/>
      <c r="JDM25" s="145"/>
      <c r="JDN25" s="144"/>
      <c r="JDO25" s="145"/>
      <c r="JDP25" s="144"/>
      <c r="JDQ25" s="145"/>
      <c r="JDR25" s="144"/>
      <c r="JDS25" s="145"/>
      <c r="JDT25" s="144"/>
      <c r="JDU25" s="145"/>
      <c r="JDV25" s="144"/>
      <c r="JDW25" s="145"/>
      <c r="JDX25" s="144"/>
      <c r="JDY25" s="145"/>
      <c r="JDZ25" s="144"/>
      <c r="JEA25" s="145"/>
      <c r="JEB25" s="144"/>
      <c r="JEC25" s="145"/>
      <c r="JED25" s="144"/>
      <c r="JEE25" s="145"/>
      <c r="JEF25" s="144"/>
      <c r="JEG25" s="145"/>
      <c r="JEH25" s="144"/>
      <c r="JEI25" s="145"/>
      <c r="JEJ25" s="144"/>
      <c r="JEK25" s="145"/>
      <c r="JEL25" s="144"/>
      <c r="JEM25" s="145"/>
      <c r="JEN25" s="144"/>
      <c r="JEO25" s="145"/>
      <c r="JEP25" s="144"/>
      <c r="JEQ25" s="145"/>
      <c r="JER25" s="144"/>
      <c r="JES25" s="145"/>
      <c r="JET25" s="144"/>
      <c r="JEU25" s="145"/>
      <c r="JEV25" s="144"/>
      <c r="JEW25" s="145"/>
      <c r="JEX25" s="144"/>
      <c r="JEY25" s="145"/>
      <c r="JEZ25" s="144"/>
      <c r="JFA25" s="145"/>
      <c r="JFB25" s="144"/>
      <c r="JFC25" s="145"/>
      <c r="JFD25" s="144"/>
      <c r="JFE25" s="145"/>
      <c r="JFF25" s="144"/>
      <c r="JFG25" s="145"/>
      <c r="JFH25" s="144"/>
      <c r="JFI25" s="145"/>
      <c r="JFJ25" s="144"/>
      <c r="JFK25" s="145"/>
      <c r="JFL25" s="144"/>
      <c r="JFM25" s="145"/>
      <c r="JFN25" s="144"/>
      <c r="JFO25" s="145"/>
      <c r="JFP25" s="144"/>
      <c r="JFQ25" s="145"/>
      <c r="JFR25" s="144"/>
      <c r="JFS25" s="145"/>
      <c r="JFT25" s="144"/>
      <c r="JFU25" s="145"/>
      <c r="JFV25" s="144"/>
      <c r="JFW25" s="145"/>
      <c r="JFX25" s="144"/>
      <c r="JFY25" s="145"/>
      <c r="JFZ25" s="144"/>
      <c r="JGA25" s="145"/>
      <c r="JGB25" s="144"/>
      <c r="JGC25" s="145"/>
      <c r="JGD25" s="144"/>
      <c r="JGE25" s="145"/>
      <c r="JGF25" s="144"/>
      <c r="JGG25" s="145"/>
      <c r="JGH25" s="144"/>
      <c r="JGI25" s="145"/>
      <c r="JGJ25" s="144"/>
      <c r="JGK25" s="145"/>
      <c r="JGL25" s="144"/>
      <c r="JGM25" s="145"/>
      <c r="JGN25" s="144"/>
      <c r="JGO25" s="145"/>
      <c r="JGP25" s="144"/>
      <c r="JGQ25" s="145"/>
      <c r="JGR25" s="144"/>
      <c r="JGS25" s="145"/>
      <c r="JGT25" s="144"/>
      <c r="JGU25" s="145"/>
      <c r="JGV25" s="144"/>
      <c r="JGW25" s="145"/>
      <c r="JGX25" s="144"/>
      <c r="JGY25" s="145"/>
      <c r="JGZ25" s="144"/>
      <c r="JHA25" s="145"/>
      <c r="JHB25" s="144"/>
      <c r="JHC25" s="145"/>
      <c r="JHD25" s="144"/>
      <c r="JHE25" s="145"/>
      <c r="JHF25" s="144"/>
      <c r="JHG25" s="145"/>
      <c r="JHH25" s="144"/>
      <c r="JHI25" s="145"/>
      <c r="JHJ25" s="144"/>
      <c r="JHK25" s="145"/>
      <c r="JHL25" s="144"/>
      <c r="JHM25" s="145"/>
      <c r="JHN25" s="144"/>
      <c r="JHO25" s="145"/>
      <c r="JHP25" s="144"/>
      <c r="JHQ25" s="145"/>
      <c r="JHR25" s="144"/>
      <c r="JHS25" s="145"/>
      <c r="JHT25" s="144"/>
      <c r="JHU25" s="145"/>
      <c r="JHV25" s="144"/>
      <c r="JHW25" s="145"/>
      <c r="JHX25" s="144"/>
      <c r="JHY25" s="145"/>
      <c r="JHZ25" s="144"/>
      <c r="JIA25" s="145"/>
      <c r="JIB25" s="144"/>
      <c r="JIC25" s="145"/>
      <c r="JID25" s="144"/>
      <c r="JIE25" s="145"/>
      <c r="JIF25" s="144"/>
      <c r="JIG25" s="145"/>
      <c r="JIH25" s="144"/>
      <c r="JII25" s="145"/>
      <c r="JIJ25" s="144"/>
      <c r="JIK25" s="145"/>
      <c r="JIL25" s="144"/>
      <c r="JIM25" s="145"/>
      <c r="JIN25" s="144"/>
      <c r="JIO25" s="145"/>
      <c r="JIP25" s="144"/>
      <c r="JIQ25" s="145"/>
      <c r="JIR25" s="144"/>
      <c r="JIS25" s="145"/>
      <c r="JIT25" s="144"/>
      <c r="JIU25" s="145"/>
      <c r="JIV25" s="144"/>
      <c r="JIW25" s="145"/>
      <c r="JIX25" s="144"/>
      <c r="JIY25" s="145"/>
      <c r="JIZ25" s="144"/>
      <c r="JJA25" s="145"/>
      <c r="JJB25" s="144"/>
      <c r="JJC25" s="145"/>
      <c r="JJD25" s="144"/>
      <c r="JJE25" s="145"/>
      <c r="JJF25" s="144"/>
      <c r="JJG25" s="145"/>
      <c r="JJH25" s="144"/>
      <c r="JJI25" s="145"/>
      <c r="JJJ25" s="144"/>
      <c r="JJK25" s="145"/>
      <c r="JJL25" s="144"/>
      <c r="JJM25" s="145"/>
      <c r="JJN25" s="144"/>
      <c r="JJO25" s="145"/>
      <c r="JJP25" s="144"/>
      <c r="JJQ25" s="145"/>
      <c r="JJR25" s="144"/>
      <c r="JJS25" s="145"/>
      <c r="JJT25" s="144"/>
      <c r="JJU25" s="145"/>
      <c r="JJV25" s="144"/>
      <c r="JJW25" s="145"/>
      <c r="JJX25" s="144"/>
      <c r="JJY25" s="145"/>
      <c r="JJZ25" s="144"/>
      <c r="JKA25" s="145"/>
      <c r="JKB25" s="144"/>
      <c r="JKC25" s="145"/>
      <c r="JKD25" s="144"/>
      <c r="JKE25" s="145"/>
      <c r="JKF25" s="144"/>
      <c r="JKG25" s="145"/>
      <c r="JKH25" s="144"/>
      <c r="JKI25" s="145"/>
      <c r="JKJ25" s="144"/>
      <c r="JKK25" s="145"/>
      <c r="JKL25" s="144"/>
      <c r="JKM25" s="145"/>
      <c r="JKN25" s="144"/>
      <c r="JKO25" s="145"/>
      <c r="JKP25" s="144"/>
      <c r="JKQ25" s="145"/>
      <c r="JKR25" s="144"/>
      <c r="JKS25" s="145"/>
      <c r="JKT25" s="144"/>
      <c r="JKU25" s="145"/>
      <c r="JKV25" s="144"/>
      <c r="JKW25" s="145"/>
      <c r="JKX25" s="144"/>
      <c r="JKY25" s="145"/>
      <c r="JKZ25" s="144"/>
      <c r="JLA25" s="145"/>
      <c r="JLB25" s="144"/>
      <c r="JLC25" s="145"/>
      <c r="JLD25" s="144"/>
      <c r="JLE25" s="145"/>
      <c r="JLF25" s="144"/>
      <c r="JLG25" s="145"/>
      <c r="JLH25" s="144"/>
      <c r="JLI25" s="145"/>
      <c r="JLJ25" s="144"/>
      <c r="JLK25" s="145"/>
      <c r="JLL25" s="144"/>
      <c r="JLM25" s="145"/>
      <c r="JLN25" s="144"/>
      <c r="JLO25" s="145"/>
      <c r="JLP25" s="144"/>
      <c r="JLQ25" s="145"/>
      <c r="JLR25" s="144"/>
      <c r="JLS25" s="145"/>
      <c r="JLT25" s="144"/>
      <c r="JLU25" s="145"/>
      <c r="JLV25" s="144"/>
      <c r="JLW25" s="145"/>
      <c r="JLX25" s="144"/>
      <c r="JLY25" s="145"/>
      <c r="JLZ25" s="144"/>
      <c r="JMA25" s="145"/>
      <c r="JMB25" s="144"/>
      <c r="JMC25" s="145"/>
      <c r="JMD25" s="144"/>
      <c r="JME25" s="145"/>
      <c r="JMF25" s="144"/>
      <c r="JMG25" s="145"/>
      <c r="JMH25" s="144"/>
      <c r="JMI25" s="145"/>
      <c r="JMJ25" s="144"/>
      <c r="JMK25" s="145"/>
      <c r="JML25" s="144"/>
      <c r="JMM25" s="145"/>
      <c r="JMN25" s="144"/>
      <c r="JMO25" s="145"/>
      <c r="JMP25" s="144"/>
      <c r="JMQ25" s="145"/>
      <c r="JMR25" s="144"/>
      <c r="JMS25" s="145"/>
      <c r="JMT25" s="144"/>
      <c r="JMU25" s="145"/>
      <c r="JMV25" s="144"/>
      <c r="JMW25" s="145"/>
      <c r="JMX25" s="144"/>
      <c r="JMY25" s="145"/>
      <c r="JMZ25" s="144"/>
      <c r="JNA25" s="145"/>
      <c r="JNB25" s="144"/>
      <c r="JNC25" s="145"/>
      <c r="JND25" s="144"/>
      <c r="JNE25" s="145"/>
      <c r="JNF25" s="144"/>
      <c r="JNG25" s="145"/>
      <c r="JNH25" s="144"/>
      <c r="JNI25" s="145"/>
      <c r="JNJ25" s="144"/>
      <c r="JNK25" s="145"/>
      <c r="JNL25" s="144"/>
      <c r="JNM25" s="145"/>
      <c r="JNN25" s="144"/>
      <c r="JNO25" s="145"/>
      <c r="JNP25" s="144"/>
      <c r="JNQ25" s="145"/>
      <c r="JNR25" s="144"/>
      <c r="JNS25" s="145"/>
      <c r="JNT25" s="144"/>
      <c r="JNU25" s="145"/>
      <c r="JNV25" s="144"/>
      <c r="JNW25" s="145"/>
      <c r="JNX25" s="144"/>
      <c r="JNY25" s="145"/>
      <c r="JNZ25" s="144"/>
      <c r="JOA25" s="145"/>
      <c r="JOB25" s="144"/>
      <c r="JOC25" s="145"/>
      <c r="JOD25" s="144"/>
      <c r="JOE25" s="145"/>
      <c r="JOF25" s="144"/>
      <c r="JOG25" s="145"/>
      <c r="JOH25" s="144"/>
      <c r="JOI25" s="145"/>
      <c r="JOJ25" s="144"/>
      <c r="JOK25" s="145"/>
      <c r="JOL25" s="144"/>
      <c r="JOM25" s="145"/>
      <c r="JON25" s="144"/>
      <c r="JOO25" s="145"/>
      <c r="JOP25" s="144"/>
      <c r="JOQ25" s="145"/>
      <c r="JOR25" s="144"/>
      <c r="JOS25" s="145"/>
      <c r="JOT25" s="144"/>
      <c r="JOU25" s="145"/>
      <c r="JOV25" s="144"/>
      <c r="JOW25" s="145"/>
      <c r="JOX25" s="144"/>
      <c r="JOY25" s="145"/>
      <c r="JOZ25" s="144"/>
      <c r="JPA25" s="145"/>
      <c r="JPB25" s="144"/>
      <c r="JPC25" s="145"/>
      <c r="JPD25" s="144"/>
      <c r="JPE25" s="145"/>
      <c r="JPF25" s="144"/>
      <c r="JPG25" s="145"/>
      <c r="JPH25" s="144"/>
      <c r="JPI25" s="145"/>
      <c r="JPJ25" s="144"/>
      <c r="JPK25" s="145"/>
      <c r="JPL25" s="144"/>
      <c r="JPM25" s="145"/>
      <c r="JPN25" s="144"/>
      <c r="JPO25" s="145"/>
      <c r="JPP25" s="144"/>
      <c r="JPQ25" s="145"/>
      <c r="JPR25" s="144"/>
      <c r="JPS25" s="145"/>
      <c r="JPT25" s="144"/>
      <c r="JPU25" s="145"/>
      <c r="JPV25" s="144"/>
      <c r="JPW25" s="145"/>
      <c r="JPX25" s="144"/>
      <c r="JPY25" s="145"/>
      <c r="JPZ25" s="144"/>
      <c r="JQA25" s="145"/>
      <c r="JQB25" s="144"/>
      <c r="JQC25" s="145"/>
      <c r="JQD25" s="144"/>
      <c r="JQE25" s="145"/>
      <c r="JQF25" s="144"/>
      <c r="JQG25" s="145"/>
      <c r="JQH25" s="144"/>
      <c r="JQI25" s="145"/>
      <c r="JQJ25" s="144"/>
      <c r="JQK25" s="145"/>
      <c r="JQL25" s="144"/>
      <c r="JQM25" s="145"/>
      <c r="JQN25" s="144"/>
      <c r="JQO25" s="145"/>
      <c r="JQP25" s="144"/>
      <c r="JQQ25" s="145"/>
      <c r="JQR25" s="144"/>
      <c r="JQS25" s="145"/>
      <c r="JQT25" s="144"/>
      <c r="JQU25" s="145"/>
      <c r="JQV25" s="144"/>
      <c r="JQW25" s="145"/>
      <c r="JQX25" s="144"/>
      <c r="JQY25" s="145"/>
      <c r="JQZ25" s="144"/>
      <c r="JRA25" s="145"/>
      <c r="JRB25" s="144"/>
      <c r="JRC25" s="145"/>
      <c r="JRD25" s="144"/>
      <c r="JRE25" s="145"/>
      <c r="JRF25" s="144"/>
      <c r="JRG25" s="145"/>
      <c r="JRH25" s="144"/>
      <c r="JRI25" s="145"/>
      <c r="JRJ25" s="144"/>
      <c r="JRK25" s="145"/>
      <c r="JRL25" s="144"/>
      <c r="JRM25" s="145"/>
      <c r="JRN25" s="144"/>
      <c r="JRO25" s="145"/>
      <c r="JRP25" s="144"/>
      <c r="JRQ25" s="145"/>
      <c r="JRR25" s="144"/>
      <c r="JRS25" s="145"/>
      <c r="JRT25" s="144"/>
      <c r="JRU25" s="145"/>
      <c r="JRV25" s="144"/>
      <c r="JRW25" s="145"/>
      <c r="JRX25" s="144"/>
      <c r="JRY25" s="145"/>
      <c r="JRZ25" s="144"/>
      <c r="JSA25" s="145"/>
      <c r="JSB25" s="144"/>
      <c r="JSC25" s="145"/>
      <c r="JSD25" s="144"/>
      <c r="JSE25" s="145"/>
      <c r="JSF25" s="144"/>
      <c r="JSG25" s="145"/>
      <c r="JSH25" s="144"/>
      <c r="JSI25" s="145"/>
      <c r="JSJ25" s="144"/>
      <c r="JSK25" s="145"/>
      <c r="JSL25" s="144"/>
      <c r="JSM25" s="145"/>
      <c r="JSN25" s="144"/>
      <c r="JSO25" s="145"/>
      <c r="JSP25" s="144"/>
      <c r="JSQ25" s="145"/>
      <c r="JSR25" s="144"/>
      <c r="JSS25" s="145"/>
      <c r="JST25" s="144"/>
      <c r="JSU25" s="145"/>
      <c r="JSV25" s="144"/>
      <c r="JSW25" s="145"/>
      <c r="JSX25" s="144"/>
      <c r="JSY25" s="145"/>
      <c r="JSZ25" s="144"/>
      <c r="JTA25" s="145"/>
      <c r="JTB25" s="144"/>
      <c r="JTC25" s="145"/>
      <c r="JTD25" s="144"/>
      <c r="JTE25" s="145"/>
      <c r="JTF25" s="144"/>
      <c r="JTG25" s="145"/>
      <c r="JTH25" s="144"/>
      <c r="JTI25" s="145"/>
      <c r="JTJ25" s="144"/>
      <c r="JTK25" s="145"/>
      <c r="JTL25" s="144"/>
      <c r="JTM25" s="145"/>
      <c r="JTN25" s="144"/>
      <c r="JTO25" s="145"/>
      <c r="JTP25" s="144"/>
      <c r="JTQ25" s="145"/>
      <c r="JTR25" s="144"/>
      <c r="JTS25" s="145"/>
      <c r="JTT25" s="144"/>
      <c r="JTU25" s="145"/>
      <c r="JTV25" s="144"/>
      <c r="JTW25" s="145"/>
      <c r="JTX25" s="144"/>
      <c r="JTY25" s="145"/>
      <c r="JTZ25" s="144"/>
      <c r="JUA25" s="145"/>
      <c r="JUB25" s="144"/>
      <c r="JUC25" s="145"/>
      <c r="JUD25" s="144"/>
      <c r="JUE25" s="145"/>
      <c r="JUF25" s="144"/>
      <c r="JUG25" s="145"/>
      <c r="JUH25" s="144"/>
      <c r="JUI25" s="145"/>
      <c r="JUJ25" s="144"/>
      <c r="JUK25" s="145"/>
      <c r="JUL25" s="144"/>
      <c r="JUM25" s="145"/>
      <c r="JUN25" s="144"/>
      <c r="JUO25" s="145"/>
      <c r="JUP25" s="144"/>
      <c r="JUQ25" s="145"/>
      <c r="JUR25" s="144"/>
      <c r="JUS25" s="145"/>
      <c r="JUT25" s="144"/>
      <c r="JUU25" s="145"/>
      <c r="JUV25" s="144"/>
      <c r="JUW25" s="145"/>
      <c r="JUX25" s="144"/>
      <c r="JUY25" s="145"/>
      <c r="JUZ25" s="144"/>
      <c r="JVA25" s="145"/>
      <c r="JVB25" s="144"/>
      <c r="JVC25" s="145"/>
      <c r="JVD25" s="144"/>
      <c r="JVE25" s="145"/>
      <c r="JVF25" s="144"/>
      <c r="JVG25" s="145"/>
      <c r="JVH25" s="144"/>
      <c r="JVI25" s="145"/>
      <c r="JVJ25" s="144"/>
      <c r="JVK25" s="145"/>
      <c r="JVL25" s="144"/>
      <c r="JVM25" s="145"/>
      <c r="JVN25" s="144"/>
      <c r="JVO25" s="145"/>
      <c r="JVP25" s="144"/>
      <c r="JVQ25" s="145"/>
      <c r="JVR25" s="144"/>
      <c r="JVS25" s="145"/>
      <c r="JVT25" s="144"/>
      <c r="JVU25" s="145"/>
      <c r="JVV25" s="144"/>
      <c r="JVW25" s="145"/>
      <c r="JVX25" s="144"/>
      <c r="JVY25" s="145"/>
      <c r="JVZ25" s="144"/>
      <c r="JWA25" s="145"/>
      <c r="JWB25" s="144"/>
      <c r="JWC25" s="145"/>
      <c r="JWD25" s="144"/>
      <c r="JWE25" s="145"/>
      <c r="JWF25" s="144"/>
      <c r="JWG25" s="145"/>
      <c r="JWH25" s="144"/>
      <c r="JWI25" s="145"/>
      <c r="JWJ25" s="144"/>
      <c r="JWK25" s="145"/>
      <c r="JWL25" s="144"/>
      <c r="JWM25" s="145"/>
      <c r="JWN25" s="144"/>
      <c r="JWO25" s="145"/>
      <c r="JWP25" s="144"/>
      <c r="JWQ25" s="145"/>
      <c r="JWR25" s="144"/>
      <c r="JWS25" s="145"/>
      <c r="JWT25" s="144"/>
      <c r="JWU25" s="145"/>
      <c r="JWV25" s="144"/>
      <c r="JWW25" s="145"/>
      <c r="JWX25" s="144"/>
      <c r="JWY25" s="145"/>
      <c r="JWZ25" s="144"/>
      <c r="JXA25" s="145"/>
      <c r="JXB25" s="144"/>
      <c r="JXC25" s="145"/>
      <c r="JXD25" s="144"/>
      <c r="JXE25" s="145"/>
      <c r="JXF25" s="144"/>
      <c r="JXG25" s="145"/>
      <c r="JXH25" s="144"/>
      <c r="JXI25" s="145"/>
      <c r="JXJ25" s="144"/>
      <c r="JXK25" s="145"/>
      <c r="JXL25" s="144"/>
      <c r="JXM25" s="145"/>
      <c r="JXN25" s="144"/>
      <c r="JXO25" s="145"/>
      <c r="JXP25" s="144"/>
      <c r="JXQ25" s="145"/>
      <c r="JXR25" s="144"/>
      <c r="JXS25" s="145"/>
      <c r="JXT25" s="144"/>
      <c r="JXU25" s="145"/>
      <c r="JXV25" s="144"/>
      <c r="JXW25" s="145"/>
      <c r="JXX25" s="144"/>
      <c r="JXY25" s="145"/>
      <c r="JXZ25" s="144"/>
      <c r="JYA25" s="145"/>
      <c r="JYB25" s="144"/>
      <c r="JYC25" s="145"/>
      <c r="JYD25" s="144"/>
      <c r="JYE25" s="145"/>
      <c r="JYF25" s="144"/>
      <c r="JYG25" s="145"/>
      <c r="JYH25" s="144"/>
      <c r="JYI25" s="145"/>
      <c r="JYJ25" s="144"/>
      <c r="JYK25" s="145"/>
      <c r="JYL25" s="144"/>
      <c r="JYM25" s="145"/>
      <c r="JYN25" s="144"/>
      <c r="JYO25" s="145"/>
      <c r="JYP25" s="144"/>
      <c r="JYQ25" s="145"/>
      <c r="JYR25" s="144"/>
      <c r="JYS25" s="145"/>
      <c r="JYT25" s="144"/>
      <c r="JYU25" s="145"/>
      <c r="JYV25" s="144"/>
      <c r="JYW25" s="145"/>
      <c r="JYX25" s="144"/>
      <c r="JYY25" s="145"/>
      <c r="JYZ25" s="144"/>
      <c r="JZA25" s="145"/>
      <c r="JZB25" s="144"/>
      <c r="JZC25" s="145"/>
      <c r="JZD25" s="144"/>
      <c r="JZE25" s="145"/>
      <c r="JZF25" s="144"/>
      <c r="JZG25" s="145"/>
      <c r="JZH25" s="144"/>
      <c r="JZI25" s="145"/>
      <c r="JZJ25" s="144"/>
      <c r="JZK25" s="145"/>
      <c r="JZL25" s="144"/>
      <c r="JZM25" s="145"/>
      <c r="JZN25" s="144"/>
      <c r="JZO25" s="145"/>
      <c r="JZP25" s="144"/>
      <c r="JZQ25" s="145"/>
      <c r="JZR25" s="144"/>
      <c r="JZS25" s="145"/>
      <c r="JZT25" s="144"/>
      <c r="JZU25" s="145"/>
      <c r="JZV25" s="144"/>
      <c r="JZW25" s="145"/>
      <c r="JZX25" s="144"/>
      <c r="JZY25" s="145"/>
      <c r="JZZ25" s="144"/>
      <c r="KAA25" s="145"/>
      <c r="KAB25" s="144"/>
      <c r="KAC25" s="145"/>
      <c r="KAD25" s="144"/>
      <c r="KAE25" s="145"/>
      <c r="KAF25" s="144"/>
      <c r="KAG25" s="145"/>
      <c r="KAH25" s="144"/>
      <c r="KAI25" s="145"/>
      <c r="KAJ25" s="144"/>
      <c r="KAK25" s="145"/>
      <c r="KAL25" s="144"/>
      <c r="KAM25" s="145"/>
      <c r="KAN25" s="144"/>
      <c r="KAO25" s="145"/>
      <c r="KAP25" s="144"/>
      <c r="KAQ25" s="145"/>
      <c r="KAR25" s="144"/>
      <c r="KAS25" s="145"/>
      <c r="KAT25" s="144"/>
      <c r="KAU25" s="145"/>
      <c r="KAV25" s="144"/>
      <c r="KAW25" s="145"/>
      <c r="KAX25" s="144"/>
      <c r="KAY25" s="145"/>
      <c r="KAZ25" s="144"/>
      <c r="KBA25" s="145"/>
      <c r="KBB25" s="144"/>
      <c r="KBC25" s="145"/>
      <c r="KBD25" s="144"/>
      <c r="KBE25" s="145"/>
      <c r="KBF25" s="144"/>
      <c r="KBG25" s="145"/>
      <c r="KBH25" s="144"/>
      <c r="KBI25" s="145"/>
      <c r="KBJ25" s="144"/>
      <c r="KBK25" s="145"/>
      <c r="KBL25" s="144"/>
      <c r="KBM25" s="145"/>
      <c r="KBN25" s="144"/>
      <c r="KBO25" s="145"/>
      <c r="KBP25" s="144"/>
      <c r="KBQ25" s="145"/>
      <c r="KBR25" s="144"/>
      <c r="KBS25" s="145"/>
      <c r="KBT25" s="144"/>
      <c r="KBU25" s="145"/>
      <c r="KBV25" s="144"/>
      <c r="KBW25" s="145"/>
      <c r="KBX25" s="144"/>
      <c r="KBY25" s="145"/>
      <c r="KBZ25" s="144"/>
      <c r="KCA25" s="145"/>
      <c r="KCB25" s="144"/>
      <c r="KCC25" s="145"/>
      <c r="KCD25" s="144"/>
      <c r="KCE25" s="145"/>
      <c r="KCF25" s="144"/>
      <c r="KCG25" s="145"/>
      <c r="KCH25" s="144"/>
      <c r="KCI25" s="145"/>
      <c r="KCJ25" s="144"/>
      <c r="KCK25" s="145"/>
      <c r="KCL25" s="144"/>
      <c r="KCM25" s="145"/>
      <c r="KCN25" s="144"/>
      <c r="KCO25" s="145"/>
      <c r="KCP25" s="144"/>
      <c r="KCQ25" s="145"/>
      <c r="KCR25" s="144"/>
      <c r="KCS25" s="145"/>
      <c r="KCT25" s="144"/>
      <c r="KCU25" s="145"/>
      <c r="KCV25" s="144"/>
      <c r="KCW25" s="145"/>
      <c r="KCX25" s="144"/>
      <c r="KCY25" s="145"/>
      <c r="KCZ25" s="144"/>
      <c r="KDA25" s="145"/>
      <c r="KDB25" s="144"/>
      <c r="KDC25" s="145"/>
      <c r="KDD25" s="144"/>
      <c r="KDE25" s="145"/>
      <c r="KDF25" s="144"/>
      <c r="KDG25" s="145"/>
      <c r="KDH25" s="144"/>
      <c r="KDI25" s="145"/>
      <c r="KDJ25" s="144"/>
      <c r="KDK25" s="145"/>
      <c r="KDL25" s="144"/>
      <c r="KDM25" s="145"/>
      <c r="KDN25" s="144"/>
      <c r="KDO25" s="145"/>
      <c r="KDP25" s="144"/>
      <c r="KDQ25" s="145"/>
      <c r="KDR25" s="144"/>
      <c r="KDS25" s="145"/>
      <c r="KDT25" s="144"/>
      <c r="KDU25" s="145"/>
      <c r="KDV25" s="144"/>
      <c r="KDW25" s="145"/>
      <c r="KDX25" s="144"/>
      <c r="KDY25" s="145"/>
      <c r="KDZ25" s="144"/>
      <c r="KEA25" s="145"/>
      <c r="KEB25" s="144"/>
      <c r="KEC25" s="145"/>
      <c r="KED25" s="144"/>
      <c r="KEE25" s="145"/>
      <c r="KEF25" s="144"/>
      <c r="KEG25" s="145"/>
      <c r="KEH25" s="144"/>
      <c r="KEI25" s="145"/>
      <c r="KEJ25" s="144"/>
      <c r="KEK25" s="145"/>
      <c r="KEL25" s="144"/>
      <c r="KEM25" s="145"/>
      <c r="KEN25" s="144"/>
      <c r="KEO25" s="145"/>
      <c r="KEP25" s="144"/>
      <c r="KEQ25" s="145"/>
      <c r="KER25" s="144"/>
      <c r="KES25" s="145"/>
      <c r="KET25" s="144"/>
      <c r="KEU25" s="145"/>
      <c r="KEV25" s="144"/>
      <c r="KEW25" s="145"/>
      <c r="KEX25" s="144"/>
      <c r="KEY25" s="145"/>
      <c r="KEZ25" s="144"/>
      <c r="KFA25" s="145"/>
      <c r="KFB25" s="144"/>
      <c r="KFC25" s="145"/>
      <c r="KFD25" s="144"/>
      <c r="KFE25" s="145"/>
      <c r="KFF25" s="144"/>
      <c r="KFG25" s="145"/>
      <c r="KFH25" s="144"/>
      <c r="KFI25" s="145"/>
      <c r="KFJ25" s="144"/>
      <c r="KFK25" s="145"/>
      <c r="KFL25" s="144"/>
      <c r="KFM25" s="145"/>
      <c r="KFN25" s="144"/>
      <c r="KFO25" s="145"/>
      <c r="KFP25" s="144"/>
      <c r="KFQ25" s="145"/>
      <c r="KFR25" s="144"/>
      <c r="KFS25" s="145"/>
      <c r="KFT25" s="144"/>
      <c r="KFU25" s="145"/>
      <c r="KFV25" s="144"/>
      <c r="KFW25" s="145"/>
      <c r="KFX25" s="144"/>
      <c r="KFY25" s="145"/>
      <c r="KFZ25" s="144"/>
      <c r="KGA25" s="145"/>
      <c r="KGB25" s="144"/>
      <c r="KGC25" s="145"/>
      <c r="KGD25" s="144"/>
      <c r="KGE25" s="145"/>
      <c r="KGF25" s="144"/>
      <c r="KGG25" s="145"/>
      <c r="KGH25" s="144"/>
      <c r="KGI25" s="145"/>
      <c r="KGJ25" s="144"/>
      <c r="KGK25" s="145"/>
      <c r="KGL25" s="144"/>
      <c r="KGM25" s="145"/>
      <c r="KGN25" s="144"/>
      <c r="KGO25" s="145"/>
      <c r="KGP25" s="144"/>
      <c r="KGQ25" s="145"/>
      <c r="KGR25" s="144"/>
      <c r="KGS25" s="145"/>
      <c r="KGT25" s="144"/>
      <c r="KGU25" s="145"/>
      <c r="KGV25" s="144"/>
      <c r="KGW25" s="145"/>
      <c r="KGX25" s="144"/>
      <c r="KGY25" s="145"/>
      <c r="KGZ25" s="144"/>
      <c r="KHA25" s="145"/>
      <c r="KHB25" s="144"/>
      <c r="KHC25" s="145"/>
      <c r="KHD25" s="144"/>
      <c r="KHE25" s="145"/>
      <c r="KHF25" s="144"/>
      <c r="KHG25" s="145"/>
      <c r="KHH25" s="144"/>
      <c r="KHI25" s="145"/>
      <c r="KHJ25" s="144"/>
      <c r="KHK25" s="145"/>
      <c r="KHL25" s="144"/>
      <c r="KHM25" s="145"/>
      <c r="KHN25" s="144"/>
      <c r="KHO25" s="145"/>
      <c r="KHP25" s="144"/>
      <c r="KHQ25" s="145"/>
      <c r="KHR25" s="144"/>
      <c r="KHS25" s="145"/>
      <c r="KHT25" s="144"/>
      <c r="KHU25" s="145"/>
      <c r="KHV25" s="144"/>
      <c r="KHW25" s="145"/>
      <c r="KHX25" s="144"/>
      <c r="KHY25" s="145"/>
      <c r="KHZ25" s="144"/>
      <c r="KIA25" s="145"/>
      <c r="KIB25" s="144"/>
      <c r="KIC25" s="145"/>
      <c r="KID25" s="144"/>
      <c r="KIE25" s="145"/>
      <c r="KIF25" s="144"/>
      <c r="KIG25" s="145"/>
      <c r="KIH25" s="144"/>
      <c r="KII25" s="145"/>
      <c r="KIJ25" s="144"/>
      <c r="KIK25" s="145"/>
      <c r="KIL25" s="144"/>
      <c r="KIM25" s="145"/>
      <c r="KIN25" s="144"/>
      <c r="KIO25" s="145"/>
      <c r="KIP25" s="144"/>
      <c r="KIQ25" s="145"/>
      <c r="KIR25" s="144"/>
      <c r="KIS25" s="145"/>
      <c r="KIT25" s="144"/>
      <c r="KIU25" s="145"/>
      <c r="KIV25" s="144"/>
      <c r="KIW25" s="145"/>
      <c r="KIX25" s="144"/>
      <c r="KIY25" s="145"/>
      <c r="KIZ25" s="144"/>
      <c r="KJA25" s="145"/>
      <c r="KJB25" s="144"/>
      <c r="KJC25" s="145"/>
      <c r="KJD25" s="144"/>
      <c r="KJE25" s="145"/>
      <c r="KJF25" s="144"/>
      <c r="KJG25" s="145"/>
      <c r="KJH25" s="144"/>
      <c r="KJI25" s="145"/>
      <c r="KJJ25" s="144"/>
      <c r="KJK25" s="145"/>
      <c r="KJL25" s="144"/>
      <c r="KJM25" s="145"/>
      <c r="KJN25" s="144"/>
      <c r="KJO25" s="145"/>
      <c r="KJP25" s="144"/>
      <c r="KJQ25" s="145"/>
      <c r="KJR25" s="144"/>
      <c r="KJS25" s="145"/>
      <c r="KJT25" s="144"/>
      <c r="KJU25" s="145"/>
      <c r="KJV25" s="144"/>
      <c r="KJW25" s="145"/>
      <c r="KJX25" s="144"/>
      <c r="KJY25" s="145"/>
      <c r="KJZ25" s="144"/>
      <c r="KKA25" s="145"/>
      <c r="KKB25" s="144"/>
      <c r="KKC25" s="145"/>
      <c r="KKD25" s="144"/>
      <c r="KKE25" s="145"/>
      <c r="KKF25" s="144"/>
      <c r="KKG25" s="145"/>
      <c r="KKH25" s="144"/>
      <c r="KKI25" s="145"/>
      <c r="KKJ25" s="144"/>
      <c r="KKK25" s="145"/>
      <c r="KKL25" s="144"/>
      <c r="KKM25" s="145"/>
      <c r="KKN25" s="144"/>
      <c r="KKO25" s="145"/>
      <c r="KKP25" s="144"/>
      <c r="KKQ25" s="145"/>
      <c r="KKR25" s="144"/>
      <c r="KKS25" s="145"/>
      <c r="KKT25" s="144"/>
      <c r="KKU25" s="145"/>
      <c r="KKV25" s="144"/>
      <c r="KKW25" s="145"/>
      <c r="KKX25" s="144"/>
      <c r="KKY25" s="145"/>
      <c r="KKZ25" s="144"/>
      <c r="KLA25" s="145"/>
      <c r="KLB25" s="144"/>
      <c r="KLC25" s="145"/>
      <c r="KLD25" s="144"/>
      <c r="KLE25" s="145"/>
      <c r="KLF25" s="144"/>
      <c r="KLG25" s="145"/>
      <c r="KLH25" s="144"/>
      <c r="KLI25" s="145"/>
      <c r="KLJ25" s="144"/>
      <c r="KLK25" s="145"/>
      <c r="KLL25" s="144"/>
      <c r="KLM25" s="145"/>
      <c r="KLN25" s="144"/>
      <c r="KLO25" s="145"/>
      <c r="KLP25" s="144"/>
      <c r="KLQ25" s="145"/>
      <c r="KLR25" s="144"/>
      <c r="KLS25" s="145"/>
      <c r="KLT25" s="144"/>
      <c r="KLU25" s="145"/>
      <c r="KLV25" s="144"/>
      <c r="KLW25" s="145"/>
      <c r="KLX25" s="144"/>
      <c r="KLY25" s="145"/>
      <c r="KLZ25" s="144"/>
      <c r="KMA25" s="145"/>
      <c r="KMB25" s="144"/>
      <c r="KMC25" s="145"/>
      <c r="KMD25" s="144"/>
      <c r="KME25" s="145"/>
      <c r="KMF25" s="144"/>
      <c r="KMG25" s="145"/>
      <c r="KMH25" s="144"/>
      <c r="KMI25" s="145"/>
      <c r="KMJ25" s="144"/>
      <c r="KMK25" s="145"/>
      <c r="KML25" s="144"/>
      <c r="KMM25" s="145"/>
      <c r="KMN25" s="144"/>
      <c r="KMO25" s="145"/>
      <c r="KMP25" s="144"/>
      <c r="KMQ25" s="145"/>
      <c r="KMR25" s="144"/>
      <c r="KMS25" s="145"/>
      <c r="KMT25" s="144"/>
      <c r="KMU25" s="145"/>
      <c r="KMV25" s="144"/>
      <c r="KMW25" s="145"/>
      <c r="KMX25" s="144"/>
      <c r="KMY25" s="145"/>
      <c r="KMZ25" s="144"/>
      <c r="KNA25" s="145"/>
      <c r="KNB25" s="144"/>
      <c r="KNC25" s="145"/>
      <c r="KND25" s="144"/>
      <c r="KNE25" s="145"/>
      <c r="KNF25" s="144"/>
      <c r="KNG25" s="145"/>
      <c r="KNH25" s="144"/>
      <c r="KNI25" s="145"/>
      <c r="KNJ25" s="144"/>
      <c r="KNK25" s="145"/>
      <c r="KNL25" s="144"/>
      <c r="KNM25" s="145"/>
      <c r="KNN25" s="144"/>
      <c r="KNO25" s="145"/>
      <c r="KNP25" s="144"/>
      <c r="KNQ25" s="145"/>
      <c r="KNR25" s="144"/>
      <c r="KNS25" s="145"/>
      <c r="KNT25" s="144"/>
      <c r="KNU25" s="145"/>
      <c r="KNV25" s="144"/>
      <c r="KNW25" s="145"/>
      <c r="KNX25" s="144"/>
      <c r="KNY25" s="145"/>
      <c r="KNZ25" s="144"/>
      <c r="KOA25" s="145"/>
      <c r="KOB25" s="144"/>
      <c r="KOC25" s="145"/>
      <c r="KOD25" s="144"/>
      <c r="KOE25" s="145"/>
      <c r="KOF25" s="144"/>
      <c r="KOG25" s="145"/>
      <c r="KOH25" s="144"/>
      <c r="KOI25" s="145"/>
      <c r="KOJ25" s="144"/>
      <c r="KOK25" s="145"/>
      <c r="KOL25" s="144"/>
      <c r="KOM25" s="145"/>
      <c r="KON25" s="144"/>
      <c r="KOO25" s="145"/>
      <c r="KOP25" s="144"/>
      <c r="KOQ25" s="145"/>
      <c r="KOR25" s="144"/>
      <c r="KOS25" s="145"/>
      <c r="KOT25" s="144"/>
      <c r="KOU25" s="145"/>
      <c r="KOV25" s="144"/>
      <c r="KOW25" s="145"/>
      <c r="KOX25" s="144"/>
      <c r="KOY25" s="145"/>
      <c r="KOZ25" s="144"/>
      <c r="KPA25" s="145"/>
      <c r="KPB25" s="144"/>
      <c r="KPC25" s="145"/>
      <c r="KPD25" s="144"/>
      <c r="KPE25" s="145"/>
      <c r="KPF25" s="144"/>
      <c r="KPG25" s="145"/>
      <c r="KPH25" s="144"/>
      <c r="KPI25" s="145"/>
      <c r="KPJ25" s="144"/>
      <c r="KPK25" s="145"/>
      <c r="KPL25" s="144"/>
      <c r="KPM25" s="145"/>
      <c r="KPN25" s="144"/>
      <c r="KPO25" s="145"/>
      <c r="KPP25" s="144"/>
      <c r="KPQ25" s="145"/>
      <c r="KPR25" s="144"/>
      <c r="KPS25" s="145"/>
      <c r="KPT25" s="144"/>
      <c r="KPU25" s="145"/>
      <c r="KPV25" s="144"/>
      <c r="KPW25" s="145"/>
      <c r="KPX25" s="144"/>
      <c r="KPY25" s="145"/>
      <c r="KPZ25" s="144"/>
      <c r="KQA25" s="145"/>
      <c r="KQB25" s="144"/>
      <c r="KQC25" s="145"/>
      <c r="KQD25" s="144"/>
      <c r="KQE25" s="145"/>
      <c r="KQF25" s="144"/>
      <c r="KQG25" s="145"/>
      <c r="KQH25" s="144"/>
      <c r="KQI25" s="145"/>
      <c r="KQJ25" s="144"/>
      <c r="KQK25" s="145"/>
      <c r="KQL25" s="144"/>
      <c r="KQM25" s="145"/>
      <c r="KQN25" s="144"/>
      <c r="KQO25" s="145"/>
      <c r="KQP25" s="144"/>
      <c r="KQQ25" s="145"/>
      <c r="KQR25" s="144"/>
      <c r="KQS25" s="145"/>
      <c r="KQT25" s="144"/>
      <c r="KQU25" s="145"/>
      <c r="KQV25" s="144"/>
      <c r="KQW25" s="145"/>
      <c r="KQX25" s="144"/>
      <c r="KQY25" s="145"/>
      <c r="KQZ25" s="144"/>
      <c r="KRA25" s="145"/>
      <c r="KRB25" s="144"/>
      <c r="KRC25" s="145"/>
      <c r="KRD25" s="144"/>
      <c r="KRE25" s="145"/>
      <c r="KRF25" s="144"/>
      <c r="KRG25" s="145"/>
      <c r="KRH25" s="144"/>
      <c r="KRI25" s="145"/>
      <c r="KRJ25" s="144"/>
      <c r="KRK25" s="145"/>
      <c r="KRL25" s="144"/>
      <c r="KRM25" s="145"/>
      <c r="KRN25" s="144"/>
      <c r="KRO25" s="145"/>
      <c r="KRP25" s="144"/>
      <c r="KRQ25" s="145"/>
      <c r="KRR25" s="144"/>
      <c r="KRS25" s="145"/>
      <c r="KRT25" s="144"/>
      <c r="KRU25" s="145"/>
      <c r="KRV25" s="144"/>
      <c r="KRW25" s="145"/>
      <c r="KRX25" s="144"/>
      <c r="KRY25" s="145"/>
      <c r="KRZ25" s="144"/>
      <c r="KSA25" s="145"/>
      <c r="KSB25" s="144"/>
      <c r="KSC25" s="145"/>
      <c r="KSD25" s="144"/>
      <c r="KSE25" s="145"/>
      <c r="KSF25" s="144"/>
      <c r="KSG25" s="145"/>
      <c r="KSH25" s="144"/>
      <c r="KSI25" s="145"/>
      <c r="KSJ25" s="144"/>
      <c r="KSK25" s="145"/>
      <c r="KSL25" s="144"/>
      <c r="KSM25" s="145"/>
      <c r="KSN25" s="144"/>
      <c r="KSO25" s="145"/>
      <c r="KSP25" s="144"/>
      <c r="KSQ25" s="145"/>
      <c r="KSR25" s="144"/>
      <c r="KSS25" s="145"/>
      <c r="KST25" s="144"/>
      <c r="KSU25" s="145"/>
      <c r="KSV25" s="144"/>
      <c r="KSW25" s="145"/>
      <c r="KSX25" s="144"/>
      <c r="KSY25" s="145"/>
      <c r="KSZ25" s="144"/>
      <c r="KTA25" s="145"/>
      <c r="KTB25" s="144"/>
      <c r="KTC25" s="145"/>
      <c r="KTD25" s="144"/>
      <c r="KTE25" s="145"/>
      <c r="KTF25" s="144"/>
      <c r="KTG25" s="145"/>
      <c r="KTH25" s="144"/>
      <c r="KTI25" s="145"/>
      <c r="KTJ25" s="144"/>
      <c r="KTK25" s="145"/>
      <c r="KTL25" s="144"/>
      <c r="KTM25" s="145"/>
      <c r="KTN25" s="144"/>
      <c r="KTO25" s="145"/>
      <c r="KTP25" s="144"/>
      <c r="KTQ25" s="145"/>
      <c r="KTR25" s="144"/>
      <c r="KTS25" s="145"/>
      <c r="KTT25" s="144"/>
      <c r="KTU25" s="145"/>
      <c r="KTV25" s="144"/>
      <c r="KTW25" s="145"/>
      <c r="KTX25" s="144"/>
      <c r="KTY25" s="145"/>
      <c r="KTZ25" s="144"/>
      <c r="KUA25" s="145"/>
      <c r="KUB25" s="144"/>
      <c r="KUC25" s="145"/>
      <c r="KUD25" s="144"/>
      <c r="KUE25" s="145"/>
      <c r="KUF25" s="144"/>
      <c r="KUG25" s="145"/>
      <c r="KUH25" s="144"/>
      <c r="KUI25" s="145"/>
      <c r="KUJ25" s="144"/>
      <c r="KUK25" s="145"/>
      <c r="KUL25" s="144"/>
      <c r="KUM25" s="145"/>
      <c r="KUN25" s="144"/>
      <c r="KUO25" s="145"/>
      <c r="KUP25" s="144"/>
      <c r="KUQ25" s="145"/>
      <c r="KUR25" s="144"/>
      <c r="KUS25" s="145"/>
      <c r="KUT25" s="144"/>
      <c r="KUU25" s="145"/>
      <c r="KUV25" s="144"/>
      <c r="KUW25" s="145"/>
      <c r="KUX25" s="144"/>
      <c r="KUY25" s="145"/>
      <c r="KUZ25" s="144"/>
      <c r="KVA25" s="145"/>
      <c r="KVB25" s="144"/>
      <c r="KVC25" s="145"/>
      <c r="KVD25" s="144"/>
      <c r="KVE25" s="145"/>
      <c r="KVF25" s="144"/>
      <c r="KVG25" s="145"/>
      <c r="KVH25" s="144"/>
      <c r="KVI25" s="145"/>
      <c r="KVJ25" s="144"/>
      <c r="KVK25" s="145"/>
      <c r="KVL25" s="144"/>
      <c r="KVM25" s="145"/>
      <c r="KVN25" s="144"/>
      <c r="KVO25" s="145"/>
      <c r="KVP25" s="144"/>
      <c r="KVQ25" s="145"/>
      <c r="KVR25" s="144"/>
      <c r="KVS25" s="145"/>
      <c r="KVT25" s="144"/>
      <c r="KVU25" s="145"/>
      <c r="KVV25" s="144"/>
      <c r="KVW25" s="145"/>
      <c r="KVX25" s="144"/>
      <c r="KVY25" s="145"/>
      <c r="KVZ25" s="144"/>
      <c r="KWA25" s="145"/>
      <c r="KWB25" s="144"/>
      <c r="KWC25" s="145"/>
      <c r="KWD25" s="144"/>
      <c r="KWE25" s="145"/>
      <c r="KWF25" s="144"/>
      <c r="KWG25" s="145"/>
      <c r="KWH25" s="144"/>
      <c r="KWI25" s="145"/>
      <c r="KWJ25" s="144"/>
      <c r="KWK25" s="145"/>
      <c r="KWL25" s="144"/>
      <c r="KWM25" s="145"/>
      <c r="KWN25" s="144"/>
      <c r="KWO25" s="145"/>
      <c r="KWP25" s="144"/>
      <c r="KWQ25" s="145"/>
      <c r="KWR25" s="144"/>
      <c r="KWS25" s="145"/>
      <c r="KWT25" s="144"/>
      <c r="KWU25" s="145"/>
      <c r="KWV25" s="144"/>
      <c r="KWW25" s="145"/>
      <c r="KWX25" s="144"/>
      <c r="KWY25" s="145"/>
      <c r="KWZ25" s="144"/>
      <c r="KXA25" s="145"/>
      <c r="KXB25" s="144"/>
      <c r="KXC25" s="145"/>
      <c r="KXD25" s="144"/>
      <c r="KXE25" s="145"/>
      <c r="KXF25" s="144"/>
      <c r="KXG25" s="145"/>
      <c r="KXH25" s="144"/>
      <c r="KXI25" s="145"/>
      <c r="KXJ25" s="144"/>
      <c r="KXK25" s="145"/>
      <c r="KXL25" s="144"/>
      <c r="KXM25" s="145"/>
      <c r="KXN25" s="144"/>
      <c r="KXO25" s="145"/>
      <c r="KXP25" s="144"/>
      <c r="KXQ25" s="145"/>
      <c r="KXR25" s="144"/>
      <c r="KXS25" s="145"/>
      <c r="KXT25" s="144"/>
      <c r="KXU25" s="145"/>
      <c r="KXV25" s="144"/>
      <c r="KXW25" s="145"/>
      <c r="KXX25" s="144"/>
      <c r="KXY25" s="145"/>
      <c r="KXZ25" s="144"/>
      <c r="KYA25" s="145"/>
      <c r="KYB25" s="144"/>
      <c r="KYC25" s="145"/>
      <c r="KYD25" s="144"/>
      <c r="KYE25" s="145"/>
      <c r="KYF25" s="144"/>
      <c r="KYG25" s="145"/>
      <c r="KYH25" s="144"/>
      <c r="KYI25" s="145"/>
      <c r="KYJ25" s="144"/>
      <c r="KYK25" s="145"/>
      <c r="KYL25" s="144"/>
      <c r="KYM25" s="145"/>
      <c r="KYN25" s="144"/>
      <c r="KYO25" s="145"/>
      <c r="KYP25" s="144"/>
      <c r="KYQ25" s="145"/>
      <c r="KYR25" s="144"/>
      <c r="KYS25" s="145"/>
      <c r="KYT25" s="144"/>
      <c r="KYU25" s="145"/>
      <c r="KYV25" s="144"/>
      <c r="KYW25" s="145"/>
      <c r="KYX25" s="144"/>
      <c r="KYY25" s="145"/>
      <c r="KYZ25" s="144"/>
      <c r="KZA25" s="145"/>
      <c r="KZB25" s="144"/>
      <c r="KZC25" s="145"/>
      <c r="KZD25" s="144"/>
      <c r="KZE25" s="145"/>
      <c r="KZF25" s="144"/>
      <c r="KZG25" s="145"/>
      <c r="KZH25" s="144"/>
      <c r="KZI25" s="145"/>
      <c r="KZJ25" s="144"/>
      <c r="KZK25" s="145"/>
      <c r="KZL25" s="144"/>
      <c r="KZM25" s="145"/>
      <c r="KZN25" s="144"/>
      <c r="KZO25" s="145"/>
      <c r="KZP25" s="144"/>
      <c r="KZQ25" s="145"/>
      <c r="KZR25" s="144"/>
      <c r="KZS25" s="145"/>
      <c r="KZT25" s="144"/>
      <c r="KZU25" s="145"/>
      <c r="KZV25" s="144"/>
      <c r="KZW25" s="145"/>
      <c r="KZX25" s="144"/>
      <c r="KZY25" s="145"/>
      <c r="KZZ25" s="144"/>
      <c r="LAA25" s="145"/>
      <c r="LAB25" s="144"/>
      <c r="LAC25" s="145"/>
      <c r="LAD25" s="144"/>
      <c r="LAE25" s="145"/>
      <c r="LAF25" s="144"/>
      <c r="LAG25" s="145"/>
      <c r="LAH25" s="144"/>
      <c r="LAI25" s="145"/>
      <c r="LAJ25" s="144"/>
      <c r="LAK25" s="145"/>
      <c r="LAL25" s="144"/>
      <c r="LAM25" s="145"/>
      <c r="LAN25" s="144"/>
      <c r="LAO25" s="145"/>
      <c r="LAP25" s="144"/>
      <c r="LAQ25" s="145"/>
      <c r="LAR25" s="144"/>
      <c r="LAS25" s="145"/>
      <c r="LAT25" s="144"/>
      <c r="LAU25" s="145"/>
      <c r="LAV25" s="144"/>
      <c r="LAW25" s="145"/>
      <c r="LAX25" s="144"/>
      <c r="LAY25" s="145"/>
      <c r="LAZ25" s="144"/>
      <c r="LBA25" s="145"/>
      <c r="LBB25" s="144"/>
      <c r="LBC25" s="145"/>
      <c r="LBD25" s="144"/>
      <c r="LBE25" s="145"/>
      <c r="LBF25" s="144"/>
      <c r="LBG25" s="145"/>
      <c r="LBH25" s="144"/>
      <c r="LBI25" s="145"/>
      <c r="LBJ25" s="144"/>
      <c r="LBK25" s="145"/>
      <c r="LBL25" s="144"/>
      <c r="LBM25" s="145"/>
      <c r="LBN25" s="144"/>
      <c r="LBO25" s="145"/>
      <c r="LBP25" s="144"/>
      <c r="LBQ25" s="145"/>
      <c r="LBR25" s="144"/>
      <c r="LBS25" s="145"/>
      <c r="LBT25" s="144"/>
      <c r="LBU25" s="145"/>
      <c r="LBV25" s="144"/>
      <c r="LBW25" s="145"/>
      <c r="LBX25" s="144"/>
      <c r="LBY25" s="145"/>
      <c r="LBZ25" s="144"/>
      <c r="LCA25" s="145"/>
      <c r="LCB25" s="144"/>
      <c r="LCC25" s="145"/>
      <c r="LCD25" s="144"/>
      <c r="LCE25" s="145"/>
      <c r="LCF25" s="144"/>
      <c r="LCG25" s="145"/>
      <c r="LCH25" s="144"/>
      <c r="LCI25" s="145"/>
      <c r="LCJ25" s="144"/>
      <c r="LCK25" s="145"/>
      <c r="LCL25" s="144"/>
      <c r="LCM25" s="145"/>
      <c r="LCN25" s="144"/>
      <c r="LCO25" s="145"/>
      <c r="LCP25" s="144"/>
      <c r="LCQ25" s="145"/>
      <c r="LCR25" s="144"/>
      <c r="LCS25" s="145"/>
      <c r="LCT25" s="144"/>
      <c r="LCU25" s="145"/>
      <c r="LCV25" s="144"/>
      <c r="LCW25" s="145"/>
      <c r="LCX25" s="144"/>
      <c r="LCY25" s="145"/>
      <c r="LCZ25" s="144"/>
      <c r="LDA25" s="145"/>
      <c r="LDB25" s="144"/>
      <c r="LDC25" s="145"/>
      <c r="LDD25" s="144"/>
      <c r="LDE25" s="145"/>
      <c r="LDF25" s="144"/>
      <c r="LDG25" s="145"/>
      <c r="LDH25" s="144"/>
      <c r="LDI25" s="145"/>
      <c r="LDJ25" s="144"/>
      <c r="LDK25" s="145"/>
      <c r="LDL25" s="144"/>
      <c r="LDM25" s="145"/>
      <c r="LDN25" s="144"/>
      <c r="LDO25" s="145"/>
      <c r="LDP25" s="144"/>
      <c r="LDQ25" s="145"/>
      <c r="LDR25" s="144"/>
      <c r="LDS25" s="145"/>
      <c r="LDT25" s="144"/>
      <c r="LDU25" s="145"/>
      <c r="LDV25" s="144"/>
      <c r="LDW25" s="145"/>
      <c r="LDX25" s="144"/>
      <c r="LDY25" s="145"/>
      <c r="LDZ25" s="144"/>
      <c r="LEA25" s="145"/>
      <c r="LEB25" s="144"/>
      <c r="LEC25" s="145"/>
      <c r="LED25" s="144"/>
      <c r="LEE25" s="145"/>
      <c r="LEF25" s="144"/>
      <c r="LEG25" s="145"/>
      <c r="LEH25" s="144"/>
      <c r="LEI25" s="145"/>
      <c r="LEJ25" s="144"/>
      <c r="LEK25" s="145"/>
      <c r="LEL25" s="144"/>
      <c r="LEM25" s="145"/>
      <c r="LEN25" s="144"/>
      <c r="LEO25" s="145"/>
      <c r="LEP25" s="144"/>
      <c r="LEQ25" s="145"/>
      <c r="LER25" s="144"/>
      <c r="LES25" s="145"/>
      <c r="LET25" s="144"/>
      <c r="LEU25" s="145"/>
      <c r="LEV25" s="144"/>
      <c r="LEW25" s="145"/>
      <c r="LEX25" s="144"/>
      <c r="LEY25" s="145"/>
      <c r="LEZ25" s="144"/>
      <c r="LFA25" s="145"/>
      <c r="LFB25" s="144"/>
      <c r="LFC25" s="145"/>
      <c r="LFD25" s="144"/>
      <c r="LFE25" s="145"/>
      <c r="LFF25" s="144"/>
      <c r="LFG25" s="145"/>
      <c r="LFH25" s="144"/>
      <c r="LFI25" s="145"/>
      <c r="LFJ25" s="144"/>
      <c r="LFK25" s="145"/>
      <c r="LFL25" s="144"/>
      <c r="LFM25" s="145"/>
      <c r="LFN25" s="144"/>
      <c r="LFO25" s="145"/>
      <c r="LFP25" s="144"/>
      <c r="LFQ25" s="145"/>
      <c r="LFR25" s="144"/>
      <c r="LFS25" s="145"/>
      <c r="LFT25" s="144"/>
      <c r="LFU25" s="145"/>
      <c r="LFV25" s="144"/>
      <c r="LFW25" s="145"/>
      <c r="LFX25" s="144"/>
      <c r="LFY25" s="145"/>
      <c r="LFZ25" s="144"/>
      <c r="LGA25" s="145"/>
      <c r="LGB25" s="144"/>
      <c r="LGC25" s="145"/>
      <c r="LGD25" s="144"/>
      <c r="LGE25" s="145"/>
      <c r="LGF25" s="144"/>
      <c r="LGG25" s="145"/>
      <c r="LGH25" s="144"/>
      <c r="LGI25" s="145"/>
      <c r="LGJ25" s="144"/>
      <c r="LGK25" s="145"/>
      <c r="LGL25" s="144"/>
      <c r="LGM25" s="145"/>
      <c r="LGN25" s="144"/>
      <c r="LGO25" s="145"/>
      <c r="LGP25" s="144"/>
      <c r="LGQ25" s="145"/>
      <c r="LGR25" s="144"/>
      <c r="LGS25" s="145"/>
      <c r="LGT25" s="144"/>
      <c r="LGU25" s="145"/>
      <c r="LGV25" s="144"/>
      <c r="LGW25" s="145"/>
      <c r="LGX25" s="144"/>
      <c r="LGY25" s="145"/>
      <c r="LGZ25" s="144"/>
      <c r="LHA25" s="145"/>
      <c r="LHB25" s="144"/>
      <c r="LHC25" s="145"/>
      <c r="LHD25" s="144"/>
      <c r="LHE25" s="145"/>
      <c r="LHF25" s="144"/>
      <c r="LHG25" s="145"/>
      <c r="LHH25" s="144"/>
      <c r="LHI25" s="145"/>
      <c r="LHJ25" s="144"/>
      <c r="LHK25" s="145"/>
      <c r="LHL25" s="144"/>
      <c r="LHM25" s="145"/>
      <c r="LHN25" s="144"/>
      <c r="LHO25" s="145"/>
      <c r="LHP25" s="144"/>
      <c r="LHQ25" s="145"/>
      <c r="LHR25" s="144"/>
      <c r="LHS25" s="145"/>
      <c r="LHT25" s="144"/>
      <c r="LHU25" s="145"/>
      <c r="LHV25" s="144"/>
      <c r="LHW25" s="145"/>
      <c r="LHX25" s="144"/>
      <c r="LHY25" s="145"/>
      <c r="LHZ25" s="144"/>
      <c r="LIA25" s="145"/>
      <c r="LIB25" s="144"/>
      <c r="LIC25" s="145"/>
      <c r="LID25" s="144"/>
      <c r="LIE25" s="145"/>
      <c r="LIF25" s="144"/>
      <c r="LIG25" s="145"/>
      <c r="LIH25" s="144"/>
      <c r="LII25" s="145"/>
      <c r="LIJ25" s="144"/>
      <c r="LIK25" s="145"/>
      <c r="LIL25" s="144"/>
      <c r="LIM25" s="145"/>
      <c r="LIN25" s="144"/>
      <c r="LIO25" s="145"/>
      <c r="LIP25" s="144"/>
      <c r="LIQ25" s="145"/>
      <c r="LIR25" s="144"/>
      <c r="LIS25" s="145"/>
      <c r="LIT25" s="144"/>
      <c r="LIU25" s="145"/>
      <c r="LIV25" s="144"/>
      <c r="LIW25" s="145"/>
      <c r="LIX25" s="144"/>
      <c r="LIY25" s="145"/>
      <c r="LIZ25" s="144"/>
      <c r="LJA25" s="145"/>
      <c r="LJB25" s="144"/>
      <c r="LJC25" s="145"/>
      <c r="LJD25" s="144"/>
      <c r="LJE25" s="145"/>
      <c r="LJF25" s="144"/>
      <c r="LJG25" s="145"/>
      <c r="LJH25" s="144"/>
      <c r="LJI25" s="145"/>
      <c r="LJJ25" s="144"/>
      <c r="LJK25" s="145"/>
      <c r="LJL25" s="144"/>
      <c r="LJM25" s="145"/>
      <c r="LJN25" s="144"/>
      <c r="LJO25" s="145"/>
      <c r="LJP25" s="144"/>
      <c r="LJQ25" s="145"/>
      <c r="LJR25" s="144"/>
      <c r="LJS25" s="145"/>
      <c r="LJT25" s="144"/>
      <c r="LJU25" s="145"/>
      <c r="LJV25" s="144"/>
      <c r="LJW25" s="145"/>
      <c r="LJX25" s="144"/>
      <c r="LJY25" s="145"/>
      <c r="LJZ25" s="144"/>
      <c r="LKA25" s="145"/>
      <c r="LKB25" s="144"/>
      <c r="LKC25" s="145"/>
      <c r="LKD25" s="144"/>
      <c r="LKE25" s="145"/>
      <c r="LKF25" s="144"/>
      <c r="LKG25" s="145"/>
      <c r="LKH25" s="144"/>
      <c r="LKI25" s="145"/>
      <c r="LKJ25" s="144"/>
      <c r="LKK25" s="145"/>
      <c r="LKL25" s="144"/>
      <c r="LKM25" s="145"/>
      <c r="LKN25" s="144"/>
      <c r="LKO25" s="145"/>
      <c r="LKP25" s="144"/>
      <c r="LKQ25" s="145"/>
      <c r="LKR25" s="144"/>
      <c r="LKS25" s="145"/>
      <c r="LKT25" s="144"/>
      <c r="LKU25" s="145"/>
      <c r="LKV25" s="144"/>
      <c r="LKW25" s="145"/>
      <c r="LKX25" s="144"/>
      <c r="LKY25" s="145"/>
      <c r="LKZ25" s="144"/>
      <c r="LLA25" s="145"/>
      <c r="LLB25" s="144"/>
      <c r="LLC25" s="145"/>
      <c r="LLD25" s="144"/>
      <c r="LLE25" s="145"/>
      <c r="LLF25" s="144"/>
      <c r="LLG25" s="145"/>
      <c r="LLH25" s="144"/>
      <c r="LLI25" s="145"/>
      <c r="LLJ25" s="144"/>
      <c r="LLK25" s="145"/>
      <c r="LLL25" s="144"/>
      <c r="LLM25" s="145"/>
      <c r="LLN25" s="144"/>
      <c r="LLO25" s="145"/>
      <c r="LLP25" s="144"/>
      <c r="LLQ25" s="145"/>
      <c r="LLR25" s="144"/>
      <c r="LLS25" s="145"/>
      <c r="LLT25" s="144"/>
      <c r="LLU25" s="145"/>
      <c r="LLV25" s="144"/>
      <c r="LLW25" s="145"/>
      <c r="LLX25" s="144"/>
      <c r="LLY25" s="145"/>
      <c r="LLZ25" s="144"/>
      <c r="LMA25" s="145"/>
      <c r="LMB25" s="144"/>
      <c r="LMC25" s="145"/>
      <c r="LMD25" s="144"/>
      <c r="LME25" s="145"/>
      <c r="LMF25" s="144"/>
      <c r="LMG25" s="145"/>
      <c r="LMH25" s="144"/>
      <c r="LMI25" s="145"/>
      <c r="LMJ25" s="144"/>
      <c r="LMK25" s="145"/>
      <c r="LML25" s="144"/>
      <c r="LMM25" s="145"/>
      <c r="LMN25" s="144"/>
      <c r="LMO25" s="145"/>
      <c r="LMP25" s="144"/>
      <c r="LMQ25" s="145"/>
      <c r="LMR25" s="144"/>
      <c r="LMS25" s="145"/>
      <c r="LMT25" s="144"/>
      <c r="LMU25" s="145"/>
      <c r="LMV25" s="144"/>
      <c r="LMW25" s="145"/>
      <c r="LMX25" s="144"/>
      <c r="LMY25" s="145"/>
      <c r="LMZ25" s="144"/>
      <c r="LNA25" s="145"/>
      <c r="LNB25" s="144"/>
      <c r="LNC25" s="145"/>
      <c r="LND25" s="144"/>
      <c r="LNE25" s="145"/>
      <c r="LNF25" s="144"/>
      <c r="LNG25" s="145"/>
      <c r="LNH25" s="144"/>
      <c r="LNI25" s="145"/>
      <c r="LNJ25" s="144"/>
      <c r="LNK25" s="145"/>
      <c r="LNL25" s="144"/>
      <c r="LNM25" s="145"/>
      <c r="LNN25" s="144"/>
      <c r="LNO25" s="145"/>
      <c r="LNP25" s="144"/>
      <c r="LNQ25" s="145"/>
      <c r="LNR25" s="144"/>
      <c r="LNS25" s="145"/>
      <c r="LNT25" s="144"/>
      <c r="LNU25" s="145"/>
      <c r="LNV25" s="144"/>
      <c r="LNW25" s="145"/>
      <c r="LNX25" s="144"/>
      <c r="LNY25" s="145"/>
      <c r="LNZ25" s="144"/>
      <c r="LOA25" s="145"/>
      <c r="LOB25" s="144"/>
      <c r="LOC25" s="145"/>
      <c r="LOD25" s="144"/>
      <c r="LOE25" s="145"/>
      <c r="LOF25" s="144"/>
      <c r="LOG25" s="145"/>
      <c r="LOH25" s="144"/>
      <c r="LOI25" s="145"/>
      <c r="LOJ25" s="144"/>
      <c r="LOK25" s="145"/>
      <c r="LOL25" s="144"/>
      <c r="LOM25" s="145"/>
      <c r="LON25" s="144"/>
      <c r="LOO25" s="145"/>
      <c r="LOP25" s="144"/>
      <c r="LOQ25" s="145"/>
      <c r="LOR25" s="144"/>
      <c r="LOS25" s="145"/>
      <c r="LOT25" s="144"/>
      <c r="LOU25" s="145"/>
      <c r="LOV25" s="144"/>
      <c r="LOW25" s="145"/>
      <c r="LOX25" s="144"/>
      <c r="LOY25" s="145"/>
      <c r="LOZ25" s="144"/>
      <c r="LPA25" s="145"/>
      <c r="LPB25" s="144"/>
      <c r="LPC25" s="145"/>
      <c r="LPD25" s="144"/>
      <c r="LPE25" s="145"/>
      <c r="LPF25" s="144"/>
      <c r="LPG25" s="145"/>
      <c r="LPH25" s="144"/>
      <c r="LPI25" s="145"/>
      <c r="LPJ25" s="144"/>
      <c r="LPK25" s="145"/>
      <c r="LPL25" s="144"/>
      <c r="LPM25" s="145"/>
      <c r="LPN25" s="144"/>
      <c r="LPO25" s="145"/>
      <c r="LPP25" s="144"/>
      <c r="LPQ25" s="145"/>
      <c r="LPR25" s="144"/>
      <c r="LPS25" s="145"/>
      <c r="LPT25" s="144"/>
      <c r="LPU25" s="145"/>
      <c r="LPV25" s="144"/>
      <c r="LPW25" s="145"/>
      <c r="LPX25" s="144"/>
      <c r="LPY25" s="145"/>
      <c r="LPZ25" s="144"/>
      <c r="LQA25" s="145"/>
      <c r="LQB25" s="144"/>
      <c r="LQC25" s="145"/>
      <c r="LQD25" s="144"/>
      <c r="LQE25" s="145"/>
      <c r="LQF25" s="144"/>
      <c r="LQG25" s="145"/>
      <c r="LQH25" s="144"/>
      <c r="LQI25" s="145"/>
      <c r="LQJ25" s="144"/>
      <c r="LQK25" s="145"/>
      <c r="LQL25" s="144"/>
      <c r="LQM25" s="145"/>
      <c r="LQN25" s="144"/>
      <c r="LQO25" s="145"/>
      <c r="LQP25" s="144"/>
      <c r="LQQ25" s="145"/>
      <c r="LQR25" s="144"/>
      <c r="LQS25" s="145"/>
      <c r="LQT25" s="144"/>
      <c r="LQU25" s="145"/>
      <c r="LQV25" s="144"/>
      <c r="LQW25" s="145"/>
      <c r="LQX25" s="144"/>
      <c r="LQY25" s="145"/>
      <c r="LQZ25" s="144"/>
      <c r="LRA25" s="145"/>
      <c r="LRB25" s="144"/>
      <c r="LRC25" s="145"/>
      <c r="LRD25" s="144"/>
      <c r="LRE25" s="145"/>
      <c r="LRF25" s="144"/>
      <c r="LRG25" s="145"/>
      <c r="LRH25" s="144"/>
      <c r="LRI25" s="145"/>
      <c r="LRJ25" s="144"/>
      <c r="LRK25" s="145"/>
      <c r="LRL25" s="144"/>
      <c r="LRM25" s="145"/>
      <c r="LRN25" s="144"/>
      <c r="LRO25" s="145"/>
      <c r="LRP25" s="144"/>
      <c r="LRQ25" s="145"/>
      <c r="LRR25" s="144"/>
      <c r="LRS25" s="145"/>
      <c r="LRT25" s="144"/>
      <c r="LRU25" s="145"/>
      <c r="LRV25" s="144"/>
      <c r="LRW25" s="145"/>
      <c r="LRX25" s="144"/>
      <c r="LRY25" s="145"/>
      <c r="LRZ25" s="144"/>
      <c r="LSA25" s="145"/>
      <c r="LSB25" s="144"/>
      <c r="LSC25" s="145"/>
      <c r="LSD25" s="144"/>
      <c r="LSE25" s="145"/>
      <c r="LSF25" s="144"/>
      <c r="LSG25" s="145"/>
      <c r="LSH25" s="144"/>
      <c r="LSI25" s="145"/>
      <c r="LSJ25" s="144"/>
      <c r="LSK25" s="145"/>
      <c r="LSL25" s="144"/>
      <c r="LSM25" s="145"/>
      <c r="LSN25" s="144"/>
      <c r="LSO25" s="145"/>
      <c r="LSP25" s="144"/>
      <c r="LSQ25" s="145"/>
      <c r="LSR25" s="144"/>
      <c r="LSS25" s="145"/>
      <c r="LST25" s="144"/>
      <c r="LSU25" s="145"/>
      <c r="LSV25" s="144"/>
      <c r="LSW25" s="145"/>
      <c r="LSX25" s="144"/>
      <c r="LSY25" s="145"/>
      <c r="LSZ25" s="144"/>
      <c r="LTA25" s="145"/>
      <c r="LTB25" s="144"/>
      <c r="LTC25" s="145"/>
      <c r="LTD25" s="144"/>
      <c r="LTE25" s="145"/>
      <c r="LTF25" s="144"/>
      <c r="LTG25" s="145"/>
      <c r="LTH25" s="144"/>
      <c r="LTI25" s="145"/>
      <c r="LTJ25" s="144"/>
      <c r="LTK25" s="145"/>
      <c r="LTL25" s="144"/>
      <c r="LTM25" s="145"/>
      <c r="LTN25" s="144"/>
      <c r="LTO25" s="145"/>
      <c r="LTP25" s="144"/>
      <c r="LTQ25" s="145"/>
      <c r="LTR25" s="144"/>
      <c r="LTS25" s="145"/>
      <c r="LTT25" s="144"/>
      <c r="LTU25" s="145"/>
      <c r="LTV25" s="144"/>
      <c r="LTW25" s="145"/>
      <c r="LTX25" s="144"/>
      <c r="LTY25" s="145"/>
      <c r="LTZ25" s="144"/>
      <c r="LUA25" s="145"/>
      <c r="LUB25" s="144"/>
      <c r="LUC25" s="145"/>
      <c r="LUD25" s="144"/>
      <c r="LUE25" s="145"/>
      <c r="LUF25" s="144"/>
      <c r="LUG25" s="145"/>
      <c r="LUH25" s="144"/>
      <c r="LUI25" s="145"/>
      <c r="LUJ25" s="144"/>
      <c r="LUK25" s="145"/>
      <c r="LUL25" s="144"/>
      <c r="LUM25" s="145"/>
      <c r="LUN25" s="144"/>
      <c r="LUO25" s="145"/>
      <c r="LUP25" s="144"/>
      <c r="LUQ25" s="145"/>
      <c r="LUR25" s="144"/>
      <c r="LUS25" s="145"/>
      <c r="LUT25" s="144"/>
      <c r="LUU25" s="145"/>
      <c r="LUV25" s="144"/>
      <c r="LUW25" s="145"/>
      <c r="LUX25" s="144"/>
      <c r="LUY25" s="145"/>
      <c r="LUZ25" s="144"/>
      <c r="LVA25" s="145"/>
      <c r="LVB25" s="144"/>
      <c r="LVC25" s="145"/>
      <c r="LVD25" s="144"/>
      <c r="LVE25" s="145"/>
      <c r="LVF25" s="144"/>
      <c r="LVG25" s="145"/>
      <c r="LVH25" s="144"/>
      <c r="LVI25" s="145"/>
      <c r="LVJ25" s="144"/>
      <c r="LVK25" s="145"/>
      <c r="LVL25" s="144"/>
      <c r="LVM25" s="145"/>
      <c r="LVN25" s="144"/>
      <c r="LVO25" s="145"/>
      <c r="LVP25" s="144"/>
      <c r="LVQ25" s="145"/>
      <c r="LVR25" s="144"/>
      <c r="LVS25" s="145"/>
      <c r="LVT25" s="144"/>
      <c r="LVU25" s="145"/>
      <c r="LVV25" s="144"/>
      <c r="LVW25" s="145"/>
      <c r="LVX25" s="144"/>
      <c r="LVY25" s="145"/>
      <c r="LVZ25" s="144"/>
      <c r="LWA25" s="145"/>
      <c r="LWB25" s="144"/>
      <c r="LWC25" s="145"/>
      <c r="LWD25" s="144"/>
      <c r="LWE25" s="145"/>
      <c r="LWF25" s="144"/>
      <c r="LWG25" s="145"/>
      <c r="LWH25" s="144"/>
      <c r="LWI25" s="145"/>
      <c r="LWJ25" s="144"/>
      <c r="LWK25" s="145"/>
      <c r="LWL25" s="144"/>
      <c r="LWM25" s="145"/>
      <c r="LWN25" s="144"/>
      <c r="LWO25" s="145"/>
      <c r="LWP25" s="144"/>
      <c r="LWQ25" s="145"/>
      <c r="LWR25" s="144"/>
      <c r="LWS25" s="145"/>
      <c r="LWT25" s="144"/>
      <c r="LWU25" s="145"/>
      <c r="LWV25" s="144"/>
      <c r="LWW25" s="145"/>
      <c r="LWX25" s="144"/>
      <c r="LWY25" s="145"/>
      <c r="LWZ25" s="144"/>
      <c r="LXA25" s="145"/>
      <c r="LXB25" s="144"/>
      <c r="LXC25" s="145"/>
      <c r="LXD25" s="144"/>
      <c r="LXE25" s="145"/>
      <c r="LXF25" s="144"/>
      <c r="LXG25" s="145"/>
      <c r="LXH25" s="144"/>
      <c r="LXI25" s="145"/>
      <c r="LXJ25" s="144"/>
      <c r="LXK25" s="145"/>
      <c r="LXL25" s="144"/>
      <c r="LXM25" s="145"/>
      <c r="LXN25" s="144"/>
      <c r="LXO25" s="145"/>
      <c r="LXP25" s="144"/>
      <c r="LXQ25" s="145"/>
      <c r="LXR25" s="144"/>
      <c r="LXS25" s="145"/>
      <c r="LXT25" s="144"/>
      <c r="LXU25" s="145"/>
      <c r="LXV25" s="144"/>
      <c r="LXW25" s="145"/>
      <c r="LXX25" s="144"/>
      <c r="LXY25" s="145"/>
      <c r="LXZ25" s="144"/>
      <c r="LYA25" s="145"/>
      <c r="LYB25" s="144"/>
      <c r="LYC25" s="145"/>
      <c r="LYD25" s="144"/>
      <c r="LYE25" s="145"/>
      <c r="LYF25" s="144"/>
      <c r="LYG25" s="145"/>
      <c r="LYH25" s="144"/>
      <c r="LYI25" s="145"/>
      <c r="LYJ25" s="144"/>
      <c r="LYK25" s="145"/>
      <c r="LYL25" s="144"/>
      <c r="LYM25" s="145"/>
      <c r="LYN25" s="144"/>
      <c r="LYO25" s="145"/>
      <c r="LYP25" s="144"/>
      <c r="LYQ25" s="145"/>
      <c r="LYR25" s="144"/>
      <c r="LYS25" s="145"/>
      <c r="LYT25" s="144"/>
      <c r="LYU25" s="145"/>
      <c r="LYV25" s="144"/>
      <c r="LYW25" s="145"/>
      <c r="LYX25" s="144"/>
      <c r="LYY25" s="145"/>
      <c r="LYZ25" s="144"/>
      <c r="LZA25" s="145"/>
      <c r="LZB25" s="144"/>
      <c r="LZC25" s="145"/>
      <c r="LZD25" s="144"/>
      <c r="LZE25" s="145"/>
      <c r="LZF25" s="144"/>
      <c r="LZG25" s="145"/>
      <c r="LZH25" s="144"/>
      <c r="LZI25" s="145"/>
      <c r="LZJ25" s="144"/>
      <c r="LZK25" s="145"/>
      <c r="LZL25" s="144"/>
      <c r="LZM25" s="145"/>
      <c r="LZN25" s="144"/>
      <c r="LZO25" s="145"/>
      <c r="LZP25" s="144"/>
      <c r="LZQ25" s="145"/>
      <c r="LZR25" s="144"/>
      <c r="LZS25" s="145"/>
      <c r="LZT25" s="144"/>
      <c r="LZU25" s="145"/>
      <c r="LZV25" s="144"/>
      <c r="LZW25" s="145"/>
      <c r="LZX25" s="144"/>
      <c r="LZY25" s="145"/>
      <c r="LZZ25" s="144"/>
      <c r="MAA25" s="145"/>
      <c r="MAB25" s="144"/>
      <c r="MAC25" s="145"/>
      <c r="MAD25" s="144"/>
      <c r="MAE25" s="145"/>
      <c r="MAF25" s="144"/>
      <c r="MAG25" s="145"/>
      <c r="MAH25" s="144"/>
      <c r="MAI25" s="145"/>
      <c r="MAJ25" s="144"/>
      <c r="MAK25" s="145"/>
      <c r="MAL25" s="144"/>
      <c r="MAM25" s="145"/>
      <c r="MAN25" s="144"/>
      <c r="MAO25" s="145"/>
      <c r="MAP25" s="144"/>
      <c r="MAQ25" s="145"/>
      <c r="MAR25" s="144"/>
      <c r="MAS25" s="145"/>
      <c r="MAT25" s="144"/>
      <c r="MAU25" s="145"/>
      <c r="MAV25" s="144"/>
      <c r="MAW25" s="145"/>
      <c r="MAX25" s="144"/>
      <c r="MAY25" s="145"/>
      <c r="MAZ25" s="144"/>
      <c r="MBA25" s="145"/>
      <c r="MBB25" s="144"/>
      <c r="MBC25" s="145"/>
      <c r="MBD25" s="144"/>
      <c r="MBE25" s="145"/>
      <c r="MBF25" s="144"/>
      <c r="MBG25" s="145"/>
      <c r="MBH25" s="144"/>
      <c r="MBI25" s="145"/>
      <c r="MBJ25" s="144"/>
      <c r="MBK25" s="145"/>
      <c r="MBL25" s="144"/>
      <c r="MBM25" s="145"/>
      <c r="MBN25" s="144"/>
      <c r="MBO25" s="145"/>
      <c r="MBP25" s="144"/>
      <c r="MBQ25" s="145"/>
      <c r="MBR25" s="144"/>
      <c r="MBS25" s="145"/>
      <c r="MBT25" s="144"/>
      <c r="MBU25" s="145"/>
      <c r="MBV25" s="144"/>
      <c r="MBW25" s="145"/>
      <c r="MBX25" s="144"/>
      <c r="MBY25" s="145"/>
      <c r="MBZ25" s="144"/>
      <c r="MCA25" s="145"/>
      <c r="MCB25" s="144"/>
      <c r="MCC25" s="145"/>
      <c r="MCD25" s="144"/>
      <c r="MCE25" s="145"/>
      <c r="MCF25" s="144"/>
      <c r="MCG25" s="145"/>
      <c r="MCH25" s="144"/>
      <c r="MCI25" s="145"/>
      <c r="MCJ25" s="144"/>
      <c r="MCK25" s="145"/>
      <c r="MCL25" s="144"/>
      <c r="MCM25" s="145"/>
      <c r="MCN25" s="144"/>
      <c r="MCO25" s="145"/>
      <c r="MCP25" s="144"/>
      <c r="MCQ25" s="145"/>
      <c r="MCR25" s="144"/>
      <c r="MCS25" s="145"/>
      <c r="MCT25" s="144"/>
      <c r="MCU25" s="145"/>
      <c r="MCV25" s="144"/>
      <c r="MCW25" s="145"/>
      <c r="MCX25" s="144"/>
      <c r="MCY25" s="145"/>
      <c r="MCZ25" s="144"/>
      <c r="MDA25" s="145"/>
      <c r="MDB25" s="144"/>
      <c r="MDC25" s="145"/>
      <c r="MDD25" s="144"/>
      <c r="MDE25" s="145"/>
      <c r="MDF25" s="144"/>
      <c r="MDG25" s="145"/>
      <c r="MDH25" s="144"/>
      <c r="MDI25" s="145"/>
      <c r="MDJ25" s="144"/>
      <c r="MDK25" s="145"/>
      <c r="MDL25" s="144"/>
      <c r="MDM25" s="145"/>
      <c r="MDN25" s="144"/>
      <c r="MDO25" s="145"/>
      <c r="MDP25" s="144"/>
      <c r="MDQ25" s="145"/>
      <c r="MDR25" s="144"/>
      <c r="MDS25" s="145"/>
      <c r="MDT25" s="144"/>
      <c r="MDU25" s="145"/>
      <c r="MDV25" s="144"/>
      <c r="MDW25" s="145"/>
      <c r="MDX25" s="144"/>
      <c r="MDY25" s="145"/>
      <c r="MDZ25" s="144"/>
      <c r="MEA25" s="145"/>
      <c r="MEB25" s="144"/>
      <c r="MEC25" s="145"/>
      <c r="MED25" s="144"/>
      <c r="MEE25" s="145"/>
      <c r="MEF25" s="144"/>
      <c r="MEG25" s="145"/>
      <c r="MEH25" s="144"/>
      <c r="MEI25" s="145"/>
      <c r="MEJ25" s="144"/>
      <c r="MEK25" s="145"/>
      <c r="MEL25" s="144"/>
      <c r="MEM25" s="145"/>
      <c r="MEN25" s="144"/>
      <c r="MEO25" s="145"/>
      <c r="MEP25" s="144"/>
      <c r="MEQ25" s="145"/>
      <c r="MER25" s="144"/>
      <c r="MES25" s="145"/>
      <c r="MET25" s="144"/>
      <c r="MEU25" s="145"/>
      <c r="MEV25" s="144"/>
      <c r="MEW25" s="145"/>
      <c r="MEX25" s="144"/>
      <c r="MEY25" s="145"/>
      <c r="MEZ25" s="144"/>
      <c r="MFA25" s="145"/>
      <c r="MFB25" s="144"/>
      <c r="MFC25" s="145"/>
      <c r="MFD25" s="144"/>
      <c r="MFE25" s="145"/>
      <c r="MFF25" s="144"/>
      <c r="MFG25" s="145"/>
      <c r="MFH25" s="144"/>
      <c r="MFI25" s="145"/>
      <c r="MFJ25" s="144"/>
      <c r="MFK25" s="145"/>
      <c r="MFL25" s="144"/>
      <c r="MFM25" s="145"/>
      <c r="MFN25" s="144"/>
      <c r="MFO25" s="145"/>
      <c r="MFP25" s="144"/>
      <c r="MFQ25" s="145"/>
      <c r="MFR25" s="144"/>
      <c r="MFS25" s="145"/>
      <c r="MFT25" s="144"/>
      <c r="MFU25" s="145"/>
      <c r="MFV25" s="144"/>
      <c r="MFW25" s="145"/>
      <c r="MFX25" s="144"/>
      <c r="MFY25" s="145"/>
      <c r="MFZ25" s="144"/>
      <c r="MGA25" s="145"/>
      <c r="MGB25" s="144"/>
      <c r="MGC25" s="145"/>
      <c r="MGD25" s="144"/>
      <c r="MGE25" s="145"/>
      <c r="MGF25" s="144"/>
      <c r="MGG25" s="145"/>
      <c r="MGH25" s="144"/>
      <c r="MGI25" s="145"/>
      <c r="MGJ25" s="144"/>
      <c r="MGK25" s="145"/>
      <c r="MGL25" s="144"/>
      <c r="MGM25" s="145"/>
      <c r="MGN25" s="144"/>
      <c r="MGO25" s="145"/>
      <c r="MGP25" s="144"/>
      <c r="MGQ25" s="145"/>
      <c r="MGR25" s="144"/>
      <c r="MGS25" s="145"/>
      <c r="MGT25" s="144"/>
      <c r="MGU25" s="145"/>
      <c r="MGV25" s="144"/>
      <c r="MGW25" s="145"/>
      <c r="MGX25" s="144"/>
      <c r="MGY25" s="145"/>
      <c r="MGZ25" s="144"/>
      <c r="MHA25" s="145"/>
      <c r="MHB25" s="144"/>
      <c r="MHC25" s="145"/>
      <c r="MHD25" s="144"/>
      <c r="MHE25" s="145"/>
      <c r="MHF25" s="144"/>
      <c r="MHG25" s="145"/>
      <c r="MHH25" s="144"/>
      <c r="MHI25" s="145"/>
      <c r="MHJ25" s="144"/>
      <c r="MHK25" s="145"/>
      <c r="MHL25" s="144"/>
      <c r="MHM25" s="145"/>
      <c r="MHN25" s="144"/>
      <c r="MHO25" s="145"/>
      <c r="MHP25" s="144"/>
      <c r="MHQ25" s="145"/>
      <c r="MHR25" s="144"/>
      <c r="MHS25" s="145"/>
      <c r="MHT25" s="144"/>
      <c r="MHU25" s="145"/>
      <c r="MHV25" s="144"/>
      <c r="MHW25" s="145"/>
      <c r="MHX25" s="144"/>
      <c r="MHY25" s="145"/>
      <c r="MHZ25" s="144"/>
      <c r="MIA25" s="145"/>
      <c r="MIB25" s="144"/>
      <c r="MIC25" s="145"/>
      <c r="MID25" s="144"/>
      <c r="MIE25" s="145"/>
      <c r="MIF25" s="144"/>
      <c r="MIG25" s="145"/>
      <c r="MIH25" s="144"/>
      <c r="MII25" s="145"/>
      <c r="MIJ25" s="144"/>
      <c r="MIK25" s="145"/>
      <c r="MIL25" s="144"/>
      <c r="MIM25" s="145"/>
      <c r="MIN25" s="144"/>
      <c r="MIO25" s="145"/>
      <c r="MIP25" s="144"/>
      <c r="MIQ25" s="145"/>
      <c r="MIR25" s="144"/>
      <c r="MIS25" s="145"/>
      <c r="MIT25" s="144"/>
      <c r="MIU25" s="145"/>
      <c r="MIV25" s="144"/>
      <c r="MIW25" s="145"/>
      <c r="MIX25" s="144"/>
      <c r="MIY25" s="145"/>
      <c r="MIZ25" s="144"/>
      <c r="MJA25" s="145"/>
      <c r="MJB25" s="144"/>
      <c r="MJC25" s="145"/>
      <c r="MJD25" s="144"/>
      <c r="MJE25" s="145"/>
      <c r="MJF25" s="144"/>
      <c r="MJG25" s="145"/>
      <c r="MJH25" s="144"/>
      <c r="MJI25" s="145"/>
      <c r="MJJ25" s="144"/>
      <c r="MJK25" s="145"/>
      <c r="MJL25" s="144"/>
      <c r="MJM25" s="145"/>
      <c r="MJN25" s="144"/>
      <c r="MJO25" s="145"/>
      <c r="MJP25" s="144"/>
      <c r="MJQ25" s="145"/>
      <c r="MJR25" s="144"/>
      <c r="MJS25" s="145"/>
      <c r="MJT25" s="144"/>
      <c r="MJU25" s="145"/>
      <c r="MJV25" s="144"/>
      <c r="MJW25" s="145"/>
      <c r="MJX25" s="144"/>
      <c r="MJY25" s="145"/>
      <c r="MJZ25" s="144"/>
      <c r="MKA25" s="145"/>
      <c r="MKB25" s="144"/>
      <c r="MKC25" s="145"/>
      <c r="MKD25" s="144"/>
      <c r="MKE25" s="145"/>
      <c r="MKF25" s="144"/>
      <c r="MKG25" s="145"/>
      <c r="MKH25" s="144"/>
      <c r="MKI25" s="145"/>
      <c r="MKJ25" s="144"/>
      <c r="MKK25" s="145"/>
      <c r="MKL25" s="144"/>
      <c r="MKM25" s="145"/>
      <c r="MKN25" s="144"/>
      <c r="MKO25" s="145"/>
      <c r="MKP25" s="144"/>
      <c r="MKQ25" s="145"/>
      <c r="MKR25" s="144"/>
      <c r="MKS25" s="145"/>
      <c r="MKT25" s="144"/>
      <c r="MKU25" s="145"/>
      <c r="MKV25" s="144"/>
      <c r="MKW25" s="145"/>
      <c r="MKX25" s="144"/>
      <c r="MKY25" s="145"/>
      <c r="MKZ25" s="144"/>
      <c r="MLA25" s="145"/>
      <c r="MLB25" s="144"/>
      <c r="MLC25" s="145"/>
      <c r="MLD25" s="144"/>
      <c r="MLE25" s="145"/>
      <c r="MLF25" s="144"/>
      <c r="MLG25" s="145"/>
      <c r="MLH25" s="144"/>
      <c r="MLI25" s="145"/>
      <c r="MLJ25" s="144"/>
      <c r="MLK25" s="145"/>
      <c r="MLL25" s="144"/>
      <c r="MLM25" s="145"/>
      <c r="MLN25" s="144"/>
      <c r="MLO25" s="145"/>
      <c r="MLP25" s="144"/>
      <c r="MLQ25" s="145"/>
      <c r="MLR25" s="144"/>
      <c r="MLS25" s="145"/>
      <c r="MLT25" s="144"/>
      <c r="MLU25" s="145"/>
      <c r="MLV25" s="144"/>
      <c r="MLW25" s="145"/>
      <c r="MLX25" s="144"/>
      <c r="MLY25" s="145"/>
      <c r="MLZ25" s="144"/>
      <c r="MMA25" s="145"/>
      <c r="MMB25" s="144"/>
      <c r="MMC25" s="145"/>
      <c r="MMD25" s="144"/>
      <c r="MME25" s="145"/>
      <c r="MMF25" s="144"/>
      <c r="MMG25" s="145"/>
      <c r="MMH25" s="144"/>
      <c r="MMI25" s="145"/>
      <c r="MMJ25" s="144"/>
      <c r="MMK25" s="145"/>
      <c r="MML25" s="144"/>
      <c r="MMM25" s="145"/>
      <c r="MMN25" s="144"/>
      <c r="MMO25" s="145"/>
      <c r="MMP25" s="144"/>
      <c r="MMQ25" s="145"/>
      <c r="MMR25" s="144"/>
      <c r="MMS25" s="145"/>
      <c r="MMT25" s="144"/>
      <c r="MMU25" s="145"/>
      <c r="MMV25" s="144"/>
      <c r="MMW25" s="145"/>
      <c r="MMX25" s="144"/>
      <c r="MMY25" s="145"/>
      <c r="MMZ25" s="144"/>
      <c r="MNA25" s="145"/>
      <c r="MNB25" s="144"/>
      <c r="MNC25" s="145"/>
      <c r="MND25" s="144"/>
      <c r="MNE25" s="145"/>
      <c r="MNF25" s="144"/>
      <c r="MNG25" s="145"/>
      <c r="MNH25" s="144"/>
      <c r="MNI25" s="145"/>
      <c r="MNJ25" s="144"/>
      <c r="MNK25" s="145"/>
      <c r="MNL25" s="144"/>
      <c r="MNM25" s="145"/>
      <c r="MNN25" s="144"/>
      <c r="MNO25" s="145"/>
      <c r="MNP25" s="144"/>
      <c r="MNQ25" s="145"/>
      <c r="MNR25" s="144"/>
      <c r="MNS25" s="145"/>
      <c r="MNT25" s="144"/>
      <c r="MNU25" s="145"/>
      <c r="MNV25" s="144"/>
      <c r="MNW25" s="145"/>
      <c r="MNX25" s="144"/>
      <c r="MNY25" s="145"/>
      <c r="MNZ25" s="144"/>
      <c r="MOA25" s="145"/>
      <c r="MOB25" s="144"/>
      <c r="MOC25" s="145"/>
      <c r="MOD25" s="144"/>
      <c r="MOE25" s="145"/>
      <c r="MOF25" s="144"/>
      <c r="MOG25" s="145"/>
      <c r="MOH25" s="144"/>
      <c r="MOI25" s="145"/>
      <c r="MOJ25" s="144"/>
      <c r="MOK25" s="145"/>
      <c r="MOL25" s="144"/>
      <c r="MOM25" s="145"/>
      <c r="MON25" s="144"/>
      <c r="MOO25" s="145"/>
      <c r="MOP25" s="144"/>
      <c r="MOQ25" s="145"/>
      <c r="MOR25" s="144"/>
      <c r="MOS25" s="145"/>
      <c r="MOT25" s="144"/>
      <c r="MOU25" s="145"/>
      <c r="MOV25" s="144"/>
      <c r="MOW25" s="145"/>
      <c r="MOX25" s="144"/>
      <c r="MOY25" s="145"/>
      <c r="MOZ25" s="144"/>
      <c r="MPA25" s="145"/>
      <c r="MPB25" s="144"/>
      <c r="MPC25" s="145"/>
      <c r="MPD25" s="144"/>
      <c r="MPE25" s="145"/>
      <c r="MPF25" s="144"/>
      <c r="MPG25" s="145"/>
      <c r="MPH25" s="144"/>
      <c r="MPI25" s="145"/>
      <c r="MPJ25" s="144"/>
      <c r="MPK25" s="145"/>
      <c r="MPL25" s="144"/>
      <c r="MPM25" s="145"/>
      <c r="MPN25" s="144"/>
      <c r="MPO25" s="145"/>
      <c r="MPP25" s="144"/>
      <c r="MPQ25" s="145"/>
      <c r="MPR25" s="144"/>
      <c r="MPS25" s="145"/>
      <c r="MPT25" s="144"/>
      <c r="MPU25" s="145"/>
      <c r="MPV25" s="144"/>
      <c r="MPW25" s="145"/>
      <c r="MPX25" s="144"/>
      <c r="MPY25" s="145"/>
      <c r="MPZ25" s="144"/>
      <c r="MQA25" s="145"/>
      <c r="MQB25" s="144"/>
      <c r="MQC25" s="145"/>
      <c r="MQD25" s="144"/>
      <c r="MQE25" s="145"/>
      <c r="MQF25" s="144"/>
      <c r="MQG25" s="145"/>
      <c r="MQH25" s="144"/>
      <c r="MQI25" s="145"/>
      <c r="MQJ25" s="144"/>
      <c r="MQK25" s="145"/>
      <c r="MQL25" s="144"/>
      <c r="MQM25" s="145"/>
      <c r="MQN25" s="144"/>
      <c r="MQO25" s="145"/>
      <c r="MQP25" s="144"/>
      <c r="MQQ25" s="145"/>
      <c r="MQR25" s="144"/>
      <c r="MQS25" s="145"/>
      <c r="MQT25" s="144"/>
      <c r="MQU25" s="145"/>
      <c r="MQV25" s="144"/>
      <c r="MQW25" s="145"/>
      <c r="MQX25" s="144"/>
      <c r="MQY25" s="145"/>
      <c r="MQZ25" s="144"/>
      <c r="MRA25" s="145"/>
      <c r="MRB25" s="144"/>
      <c r="MRC25" s="145"/>
      <c r="MRD25" s="144"/>
      <c r="MRE25" s="145"/>
      <c r="MRF25" s="144"/>
      <c r="MRG25" s="145"/>
      <c r="MRH25" s="144"/>
      <c r="MRI25" s="145"/>
      <c r="MRJ25" s="144"/>
      <c r="MRK25" s="145"/>
      <c r="MRL25" s="144"/>
      <c r="MRM25" s="145"/>
      <c r="MRN25" s="144"/>
      <c r="MRO25" s="145"/>
      <c r="MRP25" s="144"/>
      <c r="MRQ25" s="145"/>
      <c r="MRR25" s="144"/>
      <c r="MRS25" s="145"/>
      <c r="MRT25" s="144"/>
      <c r="MRU25" s="145"/>
      <c r="MRV25" s="144"/>
      <c r="MRW25" s="145"/>
      <c r="MRX25" s="144"/>
      <c r="MRY25" s="145"/>
      <c r="MRZ25" s="144"/>
      <c r="MSA25" s="145"/>
      <c r="MSB25" s="144"/>
      <c r="MSC25" s="145"/>
      <c r="MSD25" s="144"/>
      <c r="MSE25" s="145"/>
      <c r="MSF25" s="144"/>
      <c r="MSG25" s="145"/>
      <c r="MSH25" s="144"/>
      <c r="MSI25" s="145"/>
      <c r="MSJ25" s="144"/>
      <c r="MSK25" s="145"/>
      <c r="MSL25" s="144"/>
      <c r="MSM25" s="145"/>
      <c r="MSN25" s="144"/>
      <c r="MSO25" s="145"/>
      <c r="MSP25" s="144"/>
      <c r="MSQ25" s="145"/>
      <c r="MSR25" s="144"/>
      <c r="MSS25" s="145"/>
      <c r="MST25" s="144"/>
      <c r="MSU25" s="145"/>
      <c r="MSV25" s="144"/>
      <c r="MSW25" s="145"/>
      <c r="MSX25" s="144"/>
      <c r="MSY25" s="145"/>
      <c r="MSZ25" s="144"/>
      <c r="MTA25" s="145"/>
      <c r="MTB25" s="144"/>
      <c r="MTC25" s="145"/>
      <c r="MTD25" s="144"/>
      <c r="MTE25" s="145"/>
      <c r="MTF25" s="144"/>
      <c r="MTG25" s="145"/>
      <c r="MTH25" s="144"/>
      <c r="MTI25" s="145"/>
      <c r="MTJ25" s="144"/>
      <c r="MTK25" s="145"/>
      <c r="MTL25" s="144"/>
      <c r="MTM25" s="145"/>
      <c r="MTN25" s="144"/>
      <c r="MTO25" s="145"/>
      <c r="MTP25" s="144"/>
      <c r="MTQ25" s="145"/>
      <c r="MTR25" s="144"/>
      <c r="MTS25" s="145"/>
      <c r="MTT25" s="144"/>
      <c r="MTU25" s="145"/>
      <c r="MTV25" s="144"/>
      <c r="MTW25" s="145"/>
      <c r="MTX25" s="144"/>
      <c r="MTY25" s="145"/>
      <c r="MTZ25" s="144"/>
      <c r="MUA25" s="145"/>
      <c r="MUB25" s="144"/>
      <c r="MUC25" s="145"/>
      <c r="MUD25" s="144"/>
      <c r="MUE25" s="145"/>
      <c r="MUF25" s="144"/>
      <c r="MUG25" s="145"/>
      <c r="MUH25" s="144"/>
      <c r="MUI25" s="145"/>
      <c r="MUJ25" s="144"/>
      <c r="MUK25" s="145"/>
      <c r="MUL25" s="144"/>
      <c r="MUM25" s="145"/>
      <c r="MUN25" s="144"/>
      <c r="MUO25" s="145"/>
      <c r="MUP25" s="144"/>
      <c r="MUQ25" s="145"/>
      <c r="MUR25" s="144"/>
      <c r="MUS25" s="145"/>
      <c r="MUT25" s="144"/>
      <c r="MUU25" s="145"/>
      <c r="MUV25" s="144"/>
      <c r="MUW25" s="145"/>
      <c r="MUX25" s="144"/>
      <c r="MUY25" s="145"/>
      <c r="MUZ25" s="144"/>
      <c r="MVA25" s="145"/>
      <c r="MVB25" s="144"/>
      <c r="MVC25" s="145"/>
      <c r="MVD25" s="144"/>
      <c r="MVE25" s="145"/>
      <c r="MVF25" s="144"/>
      <c r="MVG25" s="145"/>
      <c r="MVH25" s="144"/>
      <c r="MVI25" s="145"/>
      <c r="MVJ25" s="144"/>
      <c r="MVK25" s="145"/>
      <c r="MVL25" s="144"/>
      <c r="MVM25" s="145"/>
      <c r="MVN25" s="144"/>
      <c r="MVO25" s="145"/>
      <c r="MVP25" s="144"/>
      <c r="MVQ25" s="145"/>
      <c r="MVR25" s="144"/>
      <c r="MVS25" s="145"/>
      <c r="MVT25" s="144"/>
      <c r="MVU25" s="145"/>
      <c r="MVV25" s="144"/>
      <c r="MVW25" s="145"/>
      <c r="MVX25" s="144"/>
      <c r="MVY25" s="145"/>
      <c r="MVZ25" s="144"/>
      <c r="MWA25" s="145"/>
      <c r="MWB25" s="144"/>
      <c r="MWC25" s="145"/>
      <c r="MWD25" s="144"/>
      <c r="MWE25" s="145"/>
      <c r="MWF25" s="144"/>
      <c r="MWG25" s="145"/>
      <c r="MWH25" s="144"/>
      <c r="MWI25" s="145"/>
      <c r="MWJ25" s="144"/>
      <c r="MWK25" s="145"/>
      <c r="MWL25" s="144"/>
      <c r="MWM25" s="145"/>
      <c r="MWN25" s="144"/>
      <c r="MWO25" s="145"/>
      <c r="MWP25" s="144"/>
      <c r="MWQ25" s="145"/>
      <c r="MWR25" s="144"/>
      <c r="MWS25" s="145"/>
      <c r="MWT25" s="144"/>
      <c r="MWU25" s="145"/>
      <c r="MWV25" s="144"/>
      <c r="MWW25" s="145"/>
      <c r="MWX25" s="144"/>
      <c r="MWY25" s="145"/>
      <c r="MWZ25" s="144"/>
      <c r="MXA25" s="145"/>
      <c r="MXB25" s="144"/>
      <c r="MXC25" s="145"/>
      <c r="MXD25" s="144"/>
      <c r="MXE25" s="145"/>
      <c r="MXF25" s="144"/>
      <c r="MXG25" s="145"/>
      <c r="MXH25" s="144"/>
      <c r="MXI25" s="145"/>
      <c r="MXJ25" s="144"/>
      <c r="MXK25" s="145"/>
      <c r="MXL25" s="144"/>
      <c r="MXM25" s="145"/>
      <c r="MXN25" s="144"/>
      <c r="MXO25" s="145"/>
      <c r="MXP25" s="144"/>
      <c r="MXQ25" s="145"/>
      <c r="MXR25" s="144"/>
      <c r="MXS25" s="145"/>
      <c r="MXT25" s="144"/>
      <c r="MXU25" s="145"/>
      <c r="MXV25" s="144"/>
      <c r="MXW25" s="145"/>
      <c r="MXX25" s="144"/>
      <c r="MXY25" s="145"/>
      <c r="MXZ25" s="144"/>
      <c r="MYA25" s="145"/>
      <c r="MYB25" s="144"/>
      <c r="MYC25" s="145"/>
      <c r="MYD25" s="144"/>
      <c r="MYE25" s="145"/>
      <c r="MYF25" s="144"/>
      <c r="MYG25" s="145"/>
      <c r="MYH25" s="144"/>
      <c r="MYI25" s="145"/>
      <c r="MYJ25" s="144"/>
      <c r="MYK25" s="145"/>
      <c r="MYL25" s="144"/>
      <c r="MYM25" s="145"/>
      <c r="MYN25" s="144"/>
      <c r="MYO25" s="145"/>
      <c r="MYP25" s="144"/>
      <c r="MYQ25" s="145"/>
      <c r="MYR25" s="144"/>
      <c r="MYS25" s="145"/>
      <c r="MYT25" s="144"/>
      <c r="MYU25" s="145"/>
      <c r="MYV25" s="144"/>
      <c r="MYW25" s="145"/>
      <c r="MYX25" s="144"/>
      <c r="MYY25" s="145"/>
      <c r="MYZ25" s="144"/>
      <c r="MZA25" s="145"/>
      <c r="MZB25" s="144"/>
      <c r="MZC25" s="145"/>
      <c r="MZD25" s="144"/>
      <c r="MZE25" s="145"/>
      <c r="MZF25" s="144"/>
      <c r="MZG25" s="145"/>
      <c r="MZH25" s="144"/>
      <c r="MZI25" s="145"/>
      <c r="MZJ25" s="144"/>
      <c r="MZK25" s="145"/>
      <c r="MZL25" s="144"/>
      <c r="MZM25" s="145"/>
      <c r="MZN25" s="144"/>
      <c r="MZO25" s="145"/>
      <c r="MZP25" s="144"/>
      <c r="MZQ25" s="145"/>
      <c r="MZR25" s="144"/>
      <c r="MZS25" s="145"/>
      <c r="MZT25" s="144"/>
      <c r="MZU25" s="145"/>
      <c r="MZV25" s="144"/>
      <c r="MZW25" s="145"/>
      <c r="MZX25" s="144"/>
      <c r="MZY25" s="145"/>
      <c r="MZZ25" s="144"/>
      <c r="NAA25" s="145"/>
      <c r="NAB25" s="144"/>
      <c r="NAC25" s="145"/>
      <c r="NAD25" s="144"/>
      <c r="NAE25" s="145"/>
      <c r="NAF25" s="144"/>
      <c r="NAG25" s="145"/>
      <c r="NAH25" s="144"/>
      <c r="NAI25" s="145"/>
      <c r="NAJ25" s="144"/>
      <c r="NAK25" s="145"/>
      <c r="NAL25" s="144"/>
      <c r="NAM25" s="145"/>
      <c r="NAN25" s="144"/>
      <c r="NAO25" s="145"/>
      <c r="NAP25" s="144"/>
      <c r="NAQ25" s="145"/>
      <c r="NAR25" s="144"/>
      <c r="NAS25" s="145"/>
      <c r="NAT25" s="144"/>
      <c r="NAU25" s="145"/>
      <c r="NAV25" s="144"/>
      <c r="NAW25" s="145"/>
      <c r="NAX25" s="144"/>
      <c r="NAY25" s="145"/>
      <c r="NAZ25" s="144"/>
      <c r="NBA25" s="145"/>
      <c r="NBB25" s="144"/>
      <c r="NBC25" s="145"/>
      <c r="NBD25" s="144"/>
      <c r="NBE25" s="145"/>
      <c r="NBF25" s="144"/>
      <c r="NBG25" s="145"/>
      <c r="NBH25" s="144"/>
      <c r="NBI25" s="145"/>
      <c r="NBJ25" s="144"/>
      <c r="NBK25" s="145"/>
      <c r="NBL25" s="144"/>
      <c r="NBM25" s="145"/>
      <c r="NBN25" s="144"/>
      <c r="NBO25" s="145"/>
      <c r="NBP25" s="144"/>
      <c r="NBQ25" s="145"/>
      <c r="NBR25" s="144"/>
      <c r="NBS25" s="145"/>
      <c r="NBT25" s="144"/>
      <c r="NBU25" s="145"/>
      <c r="NBV25" s="144"/>
      <c r="NBW25" s="145"/>
      <c r="NBX25" s="144"/>
      <c r="NBY25" s="145"/>
      <c r="NBZ25" s="144"/>
      <c r="NCA25" s="145"/>
      <c r="NCB25" s="144"/>
      <c r="NCC25" s="145"/>
      <c r="NCD25" s="144"/>
      <c r="NCE25" s="145"/>
      <c r="NCF25" s="144"/>
      <c r="NCG25" s="145"/>
      <c r="NCH25" s="144"/>
      <c r="NCI25" s="145"/>
      <c r="NCJ25" s="144"/>
      <c r="NCK25" s="145"/>
      <c r="NCL25" s="144"/>
      <c r="NCM25" s="145"/>
      <c r="NCN25" s="144"/>
      <c r="NCO25" s="145"/>
      <c r="NCP25" s="144"/>
      <c r="NCQ25" s="145"/>
      <c r="NCR25" s="144"/>
      <c r="NCS25" s="145"/>
      <c r="NCT25" s="144"/>
      <c r="NCU25" s="145"/>
      <c r="NCV25" s="144"/>
      <c r="NCW25" s="145"/>
      <c r="NCX25" s="144"/>
      <c r="NCY25" s="145"/>
      <c r="NCZ25" s="144"/>
      <c r="NDA25" s="145"/>
      <c r="NDB25" s="144"/>
      <c r="NDC25" s="145"/>
      <c r="NDD25" s="144"/>
      <c r="NDE25" s="145"/>
      <c r="NDF25" s="144"/>
      <c r="NDG25" s="145"/>
      <c r="NDH25" s="144"/>
      <c r="NDI25" s="145"/>
      <c r="NDJ25" s="144"/>
      <c r="NDK25" s="145"/>
      <c r="NDL25" s="144"/>
      <c r="NDM25" s="145"/>
      <c r="NDN25" s="144"/>
      <c r="NDO25" s="145"/>
      <c r="NDP25" s="144"/>
      <c r="NDQ25" s="145"/>
      <c r="NDR25" s="144"/>
      <c r="NDS25" s="145"/>
      <c r="NDT25" s="144"/>
      <c r="NDU25" s="145"/>
      <c r="NDV25" s="144"/>
      <c r="NDW25" s="145"/>
      <c r="NDX25" s="144"/>
      <c r="NDY25" s="145"/>
      <c r="NDZ25" s="144"/>
      <c r="NEA25" s="145"/>
      <c r="NEB25" s="144"/>
      <c r="NEC25" s="145"/>
      <c r="NED25" s="144"/>
      <c r="NEE25" s="145"/>
      <c r="NEF25" s="144"/>
      <c r="NEG25" s="145"/>
      <c r="NEH25" s="144"/>
      <c r="NEI25" s="145"/>
      <c r="NEJ25" s="144"/>
      <c r="NEK25" s="145"/>
      <c r="NEL25" s="144"/>
      <c r="NEM25" s="145"/>
      <c r="NEN25" s="144"/>
      <c r="NEO25" s="145"/>
      <c r="NEP25" s="144"/>
      <c r="NEQ25" s="145"/>
      <c r="NER25" s="144"/>
      <c r="NES25" s="145"/>
      <c r="NET25" s="144"/>
      <c r="NEU25" s="145"/>
      <c r="NEV25" s="144"/>
      <c r="NEW25" s="145"/>
      <c r="NEX25" s="144"/>
      <c r="NEY25" s="145"/>
      <c r="NEZ25" s="144"/>
      <c r="NFA25" s="145"/>
      <c r="NFB25" s="144"/>
      <c r="NFC25" s="145"/>
      <c r="NFD25" s="144"/>
      <c r="NFE25" s="145"/>
      <c r="NFF25" s="144"/>
      <c r="NFG25" s="145"/>
      <c r="NFH25" s="144"/>
      <c r="NFI25" s="145"/>
      <c r="NFJ25" s="144"/>
      <c r="NFK25" s="145"/>
      <c r="NFL25" s="144"/>
      <c r="NFM25" s="145"/>
      <c r="NFN25" s="144"/>
      <c r="NFO25" s="145"/>
      <c r="NFP25" s="144"/>
      <c r="NFQ25" s="145"/>
      <c r="NFR25" s="144"/>
      <c r="NFS25" s="145"/>
      <c r="NFT25" s="144"/>
      <c r="NFU25" s="145"/>
      <c r="NFV25" s="144"/>
      <c r="NFW25" s="145"/>
      <c r="NFX25" s="144"/>
      <c r="NFY25" s="145"/>
      <c r="NFZ25" s="144"/>
      <c r="NGA25" s="145"/>
      <c r="NGB25" s="144"/>
      <c r="NGC25" s="145"/>
      <c r="NGD25" s="144"/>
      <c r="NGE25" s="145"/>
      <c r="NGF25" s="144"/>
      <c r="NGG25" s="145"/>
      <c r="NGH25" s="144"/>
      <c r="NGI25" s="145"/>
      <c r="NGJ25" s="144"/>
      <c r="NGK25" s="145"/>
      <c r="NGL25" s="144"/>
      <c r="NGM25" s="145"/>
      <c r="NGN25" s="144"/>
      <c r="NGO25" s="145"/>
      <c r="NGP25" s="144"/>
      <c r="NGQ25" s="145"/>
      <c r="NGR25" s="144"/>
      <c r="NGS25" s="145"/>
      <c r="NGT25" s="144"/>
      <c r="NGU25" s="145"/>
      <c r="NGV25" s="144"/>
      <c r="NGW25" s="145"/>
      <c r="NGX25" s="144"/>
      <c r="NGY25" s="145"/>
      <c r="NGZ25" s="144"/>
      <c r="NHA25" s="145"/>
      <c r="NHB25" s="144"/>
      <c r="NHC25" s="145"/>
      <c r="NHD25" s="144"/>
      <c r="NHE25" s="145"/>
      <c r="NHF25" s="144"/>
      <c r="NHG25" s="145"/>
      <c r="NHH25" s="144"/>
      <c r="NHI25" s="145"/>
      <c r="NHJ25" s="144"/>
      <c r="NHK25" s="145"/>
      <c r="NHL25" s="144"/>
      <c r="NHM25" s="145"/>
      <c r="NHN25" s="144"/>
      <c r="NHO25" s="145"/>
      <c r="NHP25" s="144"/>
      <c r="NHQ25" s="145"/>
      <c r="NHR25" s="144"/>
      <c r="NHS25" s="145"/>
      <c r="NHT25" s="144"/>
      <c r="NHU25" s="145"/>
      <c r="NHV25" s="144"/>
      <c r="NHW25" s="145"/>
      <c r="NHX25" s="144"/>
      <c r="NHY25" s="145"/>
      <c r="NHZ25" s="144"/>
      <c r="NIA25" s="145"/>
      <c r="NIB25" s="144"/>
      <c r="NIC25" s="145"/>
      <c r="NID25" s="144"/>
      <c r="NIE25" s="145"/>
      <c r="NIF25" s="144"/>
      <c r="NIG25" s="145"/>
      <c r="NIH25" s="144"/>
      <c r="NII25" s="145"/>
      <c r="NIJ25" s="144"/>
      <c r="NIK25" s="145"/>
      <c r="NIL25" s="144"/>
      <c r="NIM25" s="145"/>
      <c r="NIN25" s="144"/>
      <c r="NIO25" s="145"/>
      <c r="NIP25" s="144"/>
      <c r="NIQ25" s="145"/>
      <c r="NIR25" s="144"/>
      <c r="NIS25" s="145"/>
      <c r="NIT25" s="144"/>
      <c r="NIU25" s="145"/>
      <c r="NIV25" s="144"/>
      <c r="NIW25" s="145"/>
      <c r="NIX25" s="144"/>
      <c r="NIY25" s="145"/>
      <c r="NIZ25" s="144"/>
      <c r="NJA25" s="145"/>
      <c r="NJB25" s="144"/>
      <c r="NJC25" s="145"/>
      <c r="NJD25" s="144"/>
      <c r="NJE25" s="145"/>
      <c r="NJF25" s="144"/>
      <c r="NJG25" s="145"/>
      <c r="NJH25" s="144"/>
      <c r="NJI25" s="145"/>
      <c r="NJJ25" s="144"/>
      <c r="NJK25" s="145"/>
      <c r="NJL25" s="144"/>
      <c r="NJM25" s="145"/>
      <c r="NJN25" s="144"/>
      <c r="NJO25" s="145"/>
      <c r="NJP25" s="144"/>
      <c r="NJQ25" s="145"/>
      <c r="NJR25" s="144"/>
      <c r="NJS25" s="145"/>
      <c r="NJT25" s="144"/>
      <c r="NJU25" s="145"/>
      <c r="NJV25" s="144"/>
      <c r="NJW25" s="145"/>
      <c r="NJX25" s="144"/>
      <c r="NJY25" s="145"/>
      <c r="NJZ25" s="144"/>
      <c r="NKA25" s="145"/>
      <c r="NKB25" s="144"/>
      <c r="NKC25" s="145"/>
      <c r="NKD25" s="144"/>
      <c r="NKE25" s="145"/>
      <c r="NKF25" s="144"/>
      <c r="NKG25" s="145"/>
      <c r="NKH25" s="144"/>
      <c r="NKI25" s="145"/>
      <c r="NKJ25" s="144"/>
      <c r="NKK25" s="145"/>
      <c r="NKL25" s="144"/>
      <c r="NKM25" s="145"/>
      <c r="NKN25" s="144"/>
      <c r="NKO25" s="145"/>
      <c r="NKP25" s="144"/>
      <c r="NKQ25" s="145"/>
      <c r="NKR25" s="144"/>
      <c r="NKS25" s="145"/>
      <c r="NKT25" s="144"/>
      <c r="NKU25" s="145"/>
      <c r="NKV25" s="144"/>
      <c r="NKW25" s="145"/>
      <c r="NKX25" s="144"/>
      <c r="NKY25" s="145"/>
      <c r="NKZ25" s="144"/>
      <c r="NLA25" s="145"/>
      <c r="NLB25" s="144"/>
      <c r="NLC25" s="145"/>
      <c r="NLD25" s="144"/>
      <c r="NLE25" s="145"/>
      <c r="NLF25" s="144"/>
      <c r="NLG25" s="145"/>
      <c r="NLH25" s="144"/>
      <c r="NLI25" s="145"/>
      <c r="NLJ25" s="144"/>
      <c r="NLK25" s="145"/>
      <c r="NLL25" s="144"/>
      <c r="NLM25" s="145"/>
      <c r="NLN25" s="144"/>
      <c r="NLO25" s="145"/>
      <c r="NLP25" s="144"/>
      <c r="NLQ25" s="145"/>
      <c r="NLR25" s="144"/>
      <c r="NLS25" s="145"/>
      <c r="NLT25" s="144"/>
      <c r="NLU25" s="145"/>
      <c r="NLV25" s="144"/>
      <c r="NLW25" s="145"/>
      <c r="NLX25" s="144"/>
      <c r="NLY25" s="145"/>
      <c r="NLZ25" s="144"/>
      <c r="NMA25" s="145"/>
      <c r="NMB25" s="144"/>
      <c r="NMC25" s="145"/>
      <c r="NMD25" s="144"/>
      <c r="NME25" s="145"/>
      <c r="NMF25" s="144"/>
      <c r="NMG25" s="145"/>
      <c r="NMH25" s="144"/>
      <c r="NMI25" s="145"/>
      <c r="NMJ25" s="144"/>
      <c r="NMK25" s="145"/>
      <c r="NML25" s="144"/>
      <c r="NMM25" s="145"/>
      <c r="NMN25" s="144"/>
      <c r="NMO25" s="145"/>
      <c r="NMP25" s="144"/>
      <c r="NMQ25" s="145"/>
      <c r="NMR25" s="144"/>
      <c r="NMS25" s="145"/>
      <c r="NMT25" s="144"/>
      <c r="NMU25" s="145"/>
      <c r="NMV25" s="144"/>
      <c r="NMW25" s="145"/>
      <c r="NMX25" s="144"/>
      <c r="NMY25" s="145"/>
      <c r="NMZ25" s="144"/>
      <c r="NNA25" s="145"/>
      <c r="NNB25" s="144"/>
      <c r="NNC25" s="145"/>
      <c r="NND25" s="144"/>
      <c r="NNE25" s="145"/>
      <c r="NNF25" s="144"/>
      <c r="NNG25" s="145"/>
      <c r="NNH25" s="144"/>
      <c r="NNI25" s="145"/>
      <c r="NNJ25" s="144"/>
      <c r="NNK25" s="145"/>
      <c r="NNL25" s="144"/>
      <c r="NNM25" s="145"/>
      <c r="NNN25" s="144"/>
      <c r="NNO25" s="145"/>
      <c r="NNP25" s="144"/>
      <c r="NNQ25" s="145"/>
      <c r="NNR25" s="144"/>
      <c r="NNS25" s="145"/>
      <c r="NNT25" s="144"/>
      <c r="NNU25" s="145"/>
      <c r="NNV25" s="144"/>
      <c r="NNW25" s="145"/>
      <c r="NNX25" s="144"/>
      <c r="NNY25" s="145"/>
      <c r="NNZ25" s="144"/>
      <c r="NOA25" s="145"/>
      <c r="NOB25" s="144"/>
      <c r="NOC25" s="145"/>
      <c r="NOD25" s="144"/>
      <c r="NOE25" s="145"/>
      <c r="NOF25" s="144"/>
      <c r="NOG25" s="145"/>
      <c r="NOH25" s="144"/>
      <c r="NOI25" s="145"/>
      <c r="NOJ25" s="144"/>
      <c r="NOK25" s="145"/>
      <c r="NOL25" s="144"/>
      <c r="NOM25" s="145"/>
      <c r="NON25" s="144"/>
      <c r="NOO25" s="145"/>
      <c r="NOP25" s="144"/>
      <c r="NOQ25" s="145"/>
      <c r="NOR25" s="144"/>
      <c r="NOS25" s="145"/>
      <c r="NOT25" s="144"/>
      <c r="NOU25" s="145"/>
      <c r="NOV25" s="144"/>
      <c r="NOW25" s="145"/>
      <c r="NOX25" s="144"/>
      <c r="NOY25" s="145"/>
      <c r="NOZ25" s="144"/>
      <c r="NPA25" s="145"/>
      <c r="NPB25" s="144"/>
      <c r="NPC25" s="145"/>
      <c r="NPD25" s="144"/>
      <c r="NPE25" s="145"/>
      <c r="NPF25" s="144"/>
      <c r="NPG25" s="145"/>
      <c r="NPH25" s="144"/>
      <c r="NPI25" s="145"/>
      <c r="NPJ25" s="144"/>
      <c r="NPK25" s="145"/>
      <c r="NPL25" s="144"/>
      <c r="NPM25" s="145"/>
      <c r="NPN25" s="144"/>
      <c r="NPO25" s="145"/>
      <c r="NPP25" s="144"/>
      <c r="NPQ25" s="145"/>
      <c r="NPR25" s="144"/>
      <c r="NPS25" s="145"/>
      <c r="NPT25" s="144"/>
      <c r="NPU25" s="145"/>
      <c r="NPV25" s="144"/>
      <c r="NPW25" s="145"/>
      <c r="NPX25" s="144"/>
      <c r="NPY25" s="145"/>
      <c r="NPZ25" s="144"/>
      <c r="NQA25" s="145"/>
      <c r="NQB25" s="144"/>
      <c r="NQC25" s="145"/>
      <c r="NQD25" s="144"/>
      <c r="NQE25" s="145"/>
      <c r="NQF25" s="144"/>
      <c r="NQG25" s="145"/>
      <c r="NQH25" s="144"/>
      <c r="NQI25" s="145"/>
      <c r="NQJ25" s="144"/>
      <c r="NQK25" s="145"/>
      <c r="NQL25" s="144"/>
      <c r="NQM25" s="145"/>
      <c r="NQN25" s="144"/>
      <c r="NQO25" s="145"/>
      <c r="NQP25" s="144"/>
      <c r="NQQ25" s="145"/>
      <c r="NQR25" s="144"/>
      <c r="NQS25" s="145"/>
      <c r="NQT25" s="144"/>
      <c r="NQU25" s="145"/>
      <c r="NQV25" s="144"/>
      <c r="NQW25" s="145"/>
      <c r="NQX25" s="144"/>
      <c r="NQY25" s="145"/>
      <c r="NQZ25" s="144"/>
      <c r="NRA25" s="145"/>
      <c r="NRB25" s="144"/>
      <c r="NRC25" s="145"/>
      <c r="NRD25" s="144"/>
      <c r="NRE25" s="145"/>
      <c r="NRF25" s="144"/>
      <c r="NRG25" s="145"/>
      <c r="NRH25" s="144"/>
      <c r="NRI25" s="145"/>
      <c r="NRJ25" s="144"/>
      <c r="NRK25" s="145"/>
      <c r="NRL25" s="144"/>
      <c r="NRM25" s="145"/>
      <c r="NRN25" s="144"/>
      <c r="NRO25" s="145"/>
      <c r="NRP25" s="144"/>
      <c r="NRQ25" s="145"/>
      <c r="NRR25" s="144"/>
      <c r="NRS25" s="145"/>
      <c r="NRT25" s="144"/>
      <c r="NRU25" s="145"/>
      <c r="NRV25" s="144"/>
      <c r="NRW25" s="145"/>
      <c r="NRX25" s="144"/>
      <c r="NRY25" s="145"/>
      <c r="NRZ25" s="144"/>
      <c r="NSA25" s="145"/>
      <c r="NSB25" s="144"/>
      <c r="NSC25" s="145"/>
      <c r="NSD25" s="144"/>
      <c r="NSE25" s="145"/>
      <c r="NSF25" s="144"/>
      <c r="NSG25" s="145"/>
      <c r="NSH25" s="144"/>
      <c r="NSI25" s="145"/>
      <c r="NSJ25" s="144"/>
      <c r="NSK25" s="145"/>
      <c r="NSL25" s="144"/>
      <c r="NSM25" s="145"/>
      <c r="NSN25" s="144"/>
      <c r="NSO25" s="145"/>
      <c r="NSP25" s="144"/>
      <c r="NSQ25" s="145"/>
      <c r="NSR25" s="144"/>
      <c r="NSS25" s="145"/>
      <c r="NST25" s="144"/>
      <c r="NSU25" s="145"/>
      <c r="NSV25" s="144"/>
      <c r="NSW25" s="145"/>
      <c r="NSX25" s="144"/>
      <c r="NSY25" s="145"/>
      <c r="NSZ25" s="144"/>
      <c r="NTA25" s="145"/>
      <c r="NTB25" s="144"/>
      <c r="NTC25" s="145"/>
      <c r="NTD25" s="144"/>
      <c r="NTE25" s="145"/>
      <c r="NTF25" s="144"/>
      <c r="NTG25" s="145"/>
      <c r="NTH25" s="144"/>
      <c r="NTI25" s="145"/>
      <c r="NTJ25" s="144"/>
      <c r="NTK25" s="145"/>
      <c r="NTL25" s="144"/>
      <c r="NTM25" s="145"/>
      <c r="NTN25" s="144"/>
      <c r="NTO25" s="145"/>
      <c r="NTP25" s="144"/>
      <c r="NTQ25" s="145"/>
      <c r="NTR25" s="144"/>
      <c r="NTS25" s="145"/>
      <c r="NTT25" s="144"/>
      <c r="NTU25" s="145"/>
      <c r="NTV25" s="144"/>
      <c r="NTW25" s="145"/>
      <c r="NTX25" s="144"/>
      <c r="NTY25" s="145"/>
      <c r="NTZ25" s="144"/>
      <c r="NUA25" s="145"/>
      <c r="NUB25" s="144"/>
      <c r="NUC25" s="145"/>
      <c r="NUD25" s="144"/>
      <c r="NUE25" s="145"/>
      <c r="NUF25" s="144"/>
      <c r="NUG25" s="145"/>
      <c r="NUH25" s="144"/>
      <c r="NUI25" s="145"/>
      <c r="NUJ25" s="144"/>
      <c r="NUK25" s="145"/>
      <c r="NUL25" s="144"/>
      <c r="NUM25" s="145"/>
      <c r="NUN25" s="144"/>
      <c r="NUO25" s="145"/>
      <c r="NUP25" s="144"/>
      <c r="NUQ25" s="145"/>
      <c r="NUR25" s="144"/>
      <c r="NUS25" s="145"/>
      <c r="NUT25" s="144"/>
      <c r="NUU25" s="145"/>
      <c r="NUV25" s="144"/>
      <c r="NUW25" s="145"/>
      <c r="NUX25" s="144"/>
      <c r="NUY25" s="145"/>
      <c r="NUZ25" s="144"/>
      <c r="NVA25" s="145"/>
      <c r="NVB25" s="144"/>
      <c r="NVC25" s="145"/>
      <c r="NVD25" s="144"/>
      <c r="NVE25" s="145"/>
      <c r="NVF25" s="144"/>
      <c r="NVG25" s="145"/>
      <c r="NVH25" s="144"/>
      <c r="NVI25" s="145"/>
      <c r="NVJ25" s="144"/>
      <c r="NVK25" s="145"/>
      <c r="NVL25" s="144"/>
      <c r="NVM25" s="145"/>
      <c r="NVN25" s="144"/>
      <c r="NVO25" s="145"/>
      <c r="NVP25" s="144"/>
      <c r="NVQ25" s="145"/>
      <c r="NVR25" s="144"/>
      <c r="NVS25" s="145"/>
      <c r="NVT25" s="144"/>
      <c r="NVU25" s="145"/>
      <c r="NVV25" s="144"/>
      <c r="NVW25" s="145"/>
      <c r="NVX25" s="144"/>
      <c r="NVY25" s="145"/>
      <c r="NVZ25" s="144"/>
      <c r="NWA25" s="145"/>
      <c r="NWB25" s="144"/>
      <c r="NWC25" s="145"/>
      <c r="NWD25" s="144"/>
      <c r="NWE25" s="145"/>
      <c r="NWF25" s="144"/>
      <c r="NWG25" s="145"/>
      <c r="NWH25" s="144"/>
      <c r="NWI25" s="145"/>
      <c r="NWJ25" s="144"/>
      <c r="NWK25" s="145"/>
      <c r="NWL25" s="144"/>
      <c r="NWM25" s="145"/>
      <c r="NWN25" s="144"/>
      <c r="NWO25" s="145"/>
      <c r="NWP25" s="144"/>
      <c r="NWQ25" s="145"/>
      <c r="NWR25" s="144"/>
      <c r="NWS25" s="145"/>
      <c r="NWT25" s="144"/>
      <c r="NWU25" s="145"/>
      <c r="NWV25" s="144"/>
      <c r="NWW25" s="145"/>
      <c r="NWX25" s="144"/>
      <c r="NWY25" s="145"/>
      <c r="NWZ25" s="144"/>
      <c r="NXA25" s="145"/>
      <c r="NXB25" s="144"/>
      <c r="NXC25" s="145"/>
      <c r="NXD25" s="144"/>
      <c r="NXE25" s="145"/>
      <c r="NXF25" s="144"/>
      <c r="NXG25" s="145"/>
      <c r="NXH25" s="144"/>
      <c r="NXI25" s="145"/>
      <c r="NXJ25" s="144"/>
      <c r="NXK25" s="145"/>
      <c r="NXL25" s="144"/>
      <c r="NXM25" s="145"/>
      <c r="NXN25" s="144"/>
      <c r="NXO25" s="145"/>
      <c r="NXP25" s="144"/>
      <c r="NXQ25" s="145"/>
      <c r="NXR25" s="144"/>
      <c r="NXS25" s="145"/>
      <c r="NXT25" s="144"/>
      <c r="NXU25" s="145"/>
      <c r="NXV25" s="144"/>
      <c r="NXW25" s="145"/>
      <c r="NXX25" s="144"/>
      <c r="NXY25" s="145"/>
      <c r="NXZ25" s="144"/>
      <c r="NYA25" s="145"/>
      <c r="NYB25" s="144"/>
      <c r="NYC25" s="145"/>
      <c r="NYD25" s="144"/>
      <c r="NYE25" s="145"/>
      <c r="NYF25" s="144"/>
      <c r="NYG25" s="145"/>
      <c r="NYH25" s="144"/>
      <c r="NYI25" s="145"/>
      <c r="NYJ25" s="144"/>
      <c r="NYK25" s="145"/>
      <c r="NYL25" s="144"/>
      <c r="NYM25" s="145"/>
      <c r="NYN25" s="144"/>
      <c r="NYO25" s="145"/>
      <c r="NYP25" s="144"/>
      <c r="NYQ25" s="145"/>
      <c r="NYR25" s="144"/>
      <c r="NYS25" s="145"/>
      <c r="NYT25" s="144"/>
      <c r="NYU25" s="145"/>
      <c r="NYV25" s="144"/>
      <c r="NYW25" s="145"/>
      <c r="NYX25" s="144"/>
      <c r="NYY25" s="145"/>
      <c r="NYZ25" s="144"/>
      <c r="NZA25" s="145"/>
      <c r="NZB25" s="144"/>
      <c r="NZC25" s="145"/>
      <c r="NZD25" s="144"/>
      <c r="NZE25" s="145"/>
      <c r="NZF25" s="144"/>
      <c r="NZG25" s="145"/>
      <c r="NZH25" s="144"/>
      <c r="NZI25" s="145"/>
      <c r="NZJ25" s="144"/>
      <c r="NZK25" s="145"/>
      <c r="NZL25" s="144"/>
      <c r="NZM25" s="145"/>
      <c r="NZN25" s="144"/>
      <c r="NZO25" s="145"/>
      <c r="NZP25" s="144"/>
      <c r="NZQ25" s="145"/>
      <c r="NZR25" s="144"/>
      <c r="NZS25" s="145"/>
      <c r="NZT25" s="144"/>
      <c r="NZU25" s="145"/>
      <c r="NZV25" s="144"/>
      <c r="NZW25" s="145"/>
      <c r="NZX25" s="144"/>
      <c r="NZY25" s="145"/>
      <c r="NZZ25" s="144"/>
      <c r="OAA25" s="145"/>
      <c r="OAB25" s="144"/>
      <c r="OAC25" s="145"/>
      <c r="OAD25" s="144"/>
      <c r="OAE25" s="145"/>
      <c r="OAF25" s="144"/>
      <c r="OAG25" s="145"/>
      <c r="OAH25" s="144"/>
      <c r="OAI25" s="145"/>
      <c r="OAJ25" s="144"/>
      <c r="OAK25" s="145"/>
      <c r="OAL25" s="144"/>
      <c r="OAM25" s="145"/>
      <c r="OAN25" s="144"/>
      <c r="OAO25" s="145"/>
      <c r="OAP25" s="144"/>
      <c r="OAQ25" s="145"/>
      <c r="OAR25" s="144"/>
      <c r="OAS25" s="145"/>
      <c r="OAT25" s="144"/>
      <c r="OAU25" s="145"/>
      <c r="OAV25" s="144"/>
      <c r="OAW25" s="145"/>
      <c r="OAX25" s="144"/>
      <c r="OAY25" s="145"/>
      <c r="OAZ25" s="144"/>
      <c r="OBA25" s="145"/>
      <c r="OBB25" s="144"/>
      <c r="OBC25" s="145"/>
      <c r="OBD25" s="144"/>
      <c r="OBE25" s="145"/>
      <c r="OBF25" s="144"/>
      <c r="OBG25" s="145"/>
      <c r="OBH25" s="144"/>
      <c r="OBI25" s="145"/>
      <c r="OBJ25" s="144"/>
      <c r="OBK25" s="145"/>
      <c r="OBL25" s="144"/>
      <c r="OBM25" s="145"/>
      <c r="OBN25" s="144"/>
      <c r="OBO25" s="145"/>
      <c r="OBP25" s="144"/>
      <c r="OBQ25" s="145"/>
      <c r="OBR25" s="144"/>
      <c r="OBS25" s="145"/>
      <c r="OBT25" s="144"/>
      <c r="OBU25" s="145"/>
      <c r="OBV25" s="144"/>
      <c r="OBW25" s="145"/>
      <c r="OBX25" s="144"/>
      <c r="OBY25" s="145"/>
      <c r="OBZ25" s="144"/>
      <c r="OCA25" s="145"/>
      <c r="OCB25" s="144"/>
      <c r="OCC25" s="145"/>
      <c r="OCD25" s="144"/>
      <c r="OCE25" s="145"/>
      <c r="OCF25" s="144"/>
      <c r="OCG25" s="145"/>
      <c r="OCH25" s="144"/>
      <c r="OCI25" s="145"/>
      <c r="OCJ25" s="144"/>
      <c r="OCK25" s="145"/>
      <c r="OCL25" s="144"/>
      <c r="OCM25" s="145"/>
      <c r="OCN25" s="144"/>
      <c r="OCO25" s="145"/>
      <c r="OCP25" s="144"/>
      <c r="OCQ25" s="145"/>
      <c r="OCR25" s="144"/>
      <c r="OCS25" s="145"/>
      <c r="OCT25" s="144"/>
      <c r="OCU25" s="145"/>
      <c r="OCV25" s="144"/>
      <c r="OCW25" s="145"/>
      <c r="OCX25" s="144"/>
      <c r="OCY25" s="145"/>
      <c r="OCZ25" s="144"/>
      <c r="ODA25" s="145"/>
      <c r="ODB25" s="144"/>
      <c r="ODC25" s="145"/>
      <c r="ODD25" s="144"/>
      <c r="ODE25" s="145"/>
      <c r="ODF25" s="144"/>
      <c r="ODG25" s="145"/>
      <c r="ODH25" s="144"/>
      <c r="ODI25" s="145"/>
      <c r="ODJ25" s="144"/>
      <c r="ODK25" s="145"/>
      <c r="ODL25" s="144"/>
      <c r="ODM25" s="145"/>
      <c r="ODN25" s="144"/>
      <c r="ODO25" s="145"/>
      <c r="ODP25" s="144"/>
      <c r="ODQ25" s="145"/>
      <c r="ODR25" s="144"/>
      <c r="ODS25" s="145"/>
      <c r="ODT25" s="144"/>
      <c r="ODU25" s="145"/>
      <c r="ODV25" s="144"/>
      <c r="ODW25" s="145"/>
      <c r="ODX25" s="144"/>
      <c r="ODY25" s="145"/>
      <c r="ODZ25" s="144"/>
      <c r="OEA25" s="145"/>
      <c r="OEB25" s="144"/>
      <c r="OEC25" s="145"/>
      <c r="OED25" s="144"/>
      <c r="OEE25" s="145"/>
      <c r="OEF25" s="144"/>
      <c r="OEG25" s="145"/>
      <c r="OEH25" s="144"/>
      <c r="OEI25" s="145"/>
      <c r="OEJ25" s="144"/>
      <c r="OEK25" s="145"/>
      <c r="OEL25" s="144"/>
      <c r="OEM25" s="145"/>
      <c r="OEN25" s="144"/>
      <c r="OEO25" s="145"/>
      <c r="OEP25" s="144"/>
      <c r="OEQ25" s="145"/>
      <c r="OER25" s="144"/>
      <c r="OES25" s="145"/>
      <c r="OET25" s="144"/>
      <c r="OEU25" s="145"/>
      <c r="OEV25" s="144"/>
      <c r="OEW25" s="145"/>
      <c r="OEX25" s="144"/>
      <c r="OEY25" s="145"/>
      <c r="OEZ25" s="144"/>
      <c r="OFA25" s="145"/>
      <c r="OFB25" s="144"/>
      <c r="OFC25" s="145"/>
      <c r="OFD25" s="144"/>
      <c r="OFE25" s="145"/>
      <c r="OFF25" s="144"/>
      <c r="OFG25" s="145"/>
      <c r="OFH25" s="144"/>
      <c r="OFI25" s="145"/>
      <c r="OFJ25" s="144"/>
      <c r="OFK25" s="145"/>
      <c r="OFL25" s="144"/>
      <c r="OFM25" s="145"/>
      <c r="OFN25" s="144"/>
      <c r="OFO25" s="145"/>
      <c r="OFP25" s="144"/>
      <c r="OFQ25" s="145"/>
      <c r="OFR25" s="144"/>
      <c r="OFS25" s="145"/>
      <c r="OFT25" s="144"/>
      <c r="OFU25" s="145"/>
      <c r="OFV25" s="144"/>
      <c r="OFW25" s="145"/>
      <c r="OFX25" s="144"/>
      <c r="OFY25" s="145"/>
      <c r="OFZ25" s="144"/>
      <c r="OGA25" s="145"/>
      <c r="OGB25" s="144"/>
      <c r="OGC25" s="145"/>
      <c r="OGD25" s="144"/>
      <c r="OGE25" s="145"/>
      <c r="OGF25" s="144"/>
      <c r="OGG25" s="145"/>
      <c r="OGH25" s="144"/>
      <c r="OGI25" s="145"/>
      <c r="OGJ25" s="144"/>
      <c r="OGK25" s="145"/>
      <c r="OGL25" s="144"/>
      <c r="OGM25" s="145"/>
      <c r="OGN25" s="144"/>
      <c r="OGO25" s="145"/>
      <c r="OGP25" s="144"/>
      <c r="OGQ25" s="145"/>
      <c r="OGR25" s="144"/>
      <c r="OGS25" s="145"/>
      <c r="OGT25" s="144"/>
      <c r="OGU25" s="145"/>
      <c r="OGV25" s="144"/>
      <c r="OGW25" s="145"/>
      <c r="OGX25" s="144"/>
      <c r="OGY25" s="145"/>
      <c r="OGZ25" s="144"/>
      <c r="OHA25" s="145"/>
      <c r="OHB25" s="144"/>
      <c r="OHC25" s="145"/>
      <c r="OHD25" s="144"/>
      <c r="OHE25" s="145"/>
      <c r="OHF25" s="144"/>
      <c r="OHG25" s="145"/>
      <c r="OHH25" s="144"/>
      <c r="OHI25" s="145"/>
      <c r="OHJ25" s="144"/>
      <c r="OHK25" s="145"/>
      <c r="OHL25" s="144"/>
      <c r="OHM25" s="145"/>
      <c r="OHN25" s="144"/>
      <c r="OHO25" s="145"/>
      <c r="OHP25" s="144"/>
      <c r="OHQ25" s="145"/>
      <c r="OHR25" s="144"/>
      <c r="OHS25" s="145"/>
      <c r="OHT25" s="144"/>
      <c r="OHU25" s="145"/>
      <c r="OHV25" s="144"/>
      <c r="OHW25" s="145"/>
      <c r="OHX25" s="144"/>
      <c r="OHY25" s="145"/>
      <c r="OHZ25" s="144"/>
      <c r="OIA25" s="145"/>
      <c r="OIB25" s="144"/>
      <c r="OIC25" s="145"/>
      <c r="OID25" s="144"/>
      <c r="OIE25" s="145"/>
      <c r="OIF25" s="144"/>
      <c r="OIG25" s="145"/>
      <c r="OIH25" s="144"/>
      <c r="OII25" s="145"/>
      <c r="OIJ25" s="144"/>
      <c r="OIK25" s="145"/>
      <c r="OIL25" s="144"/>
      <c r="OIM25" s="145"/>
      <c r="OIN25" s="144"/>
      <c r="OIO25" s="145"/>
      <c r="OIP25" s="144"/>
      <c r="OIQ25" s="145"/>
      <c r="OIR25" s="144"/>
      <c r="OIS25" s="145"/>
      <c r="OIT25" s="144"/>
      <c r="OIU25" s="145"/>
      <c r="OIV25" s="144"/>
      <c r="OIW25" s="145"/>
      <c r="OIX25" s="144"/>
      <c r="OIY25" s="145"/>
      <c r="OIZ25" s="144"/>
      <c r="OJA25" s="145"/>
      <c r="OJB25" s="144"/>
      <c r="OJC25" s="145"/>
      <c r="OJD25" s="144"/>
      <c r="OJE25" s="145"/>
      <c r="OJF25" s="144"/>
      <c r="OJG25" s="145"/>
      <c r="OJH25" s="144"/>
      <c r="OJI25" s="145"/>
      <c r="OJJ25" s="144"/>
      <c r="OJK25" s="145"/>
      <c r="OJL25" s="144"/>
      <c r="OJM25" s="145"/>
      <c r="OJN25" s="144"/>
      <c r="OJO25" s="145"/>
      <c r="OJP25" s="144"/>
      <c r="OJQ25" s="145"/>
      <c r="OJR25" s="144"/>
      <c r="OJS25" s="145"/>
      <c r="OJT25" s="144"/>
      <c r="OJU25" s="145"/>
      <c r="OJV25" s="144"/>
      <c r="OJW25" s="145"/>
      <c r="OJX25" s="144"/>
      <c r="OJY25" s="145"/>
      <c r="OJZ25" s="144"/>
      <c r="OKA25" s="145"/>
      <c r="OKB25" s="144"/>
      <c r="OKC25" s="145"/>
      <c r="OKD25" s="144"/>
      <c r="OKE25" s="145"/>
      <c r="OKF25" s="144"/>
      <c r="OKG25" s="145"/>
      <c r="OKH25" s="144"/>
      <c r="OKI25" s="145"/>
      <c r="OKJ25" s="144"/>
      <c r="OKK25" s="145"/>
      <c r="OKL25" s="144"/>
      <c r="OKM25" s="145"/>
      <c r="OKN25" s="144"/>
      <c r="OKO25" s="145"/>
      <c r="OKP25" s="144"/>
      <c r="OKQ25" s="145"/>
      <c r="OKR25" s="144"/>
      <c r="OKS25" s="145"/>
      <c r="OKT25" s="144"/>
      <c r="OKU25" s="145"/>
      <c r="OKV25" s="144"/>
      <c r="OKW25" s="145"/>
      <c r="OKX25" s="144"/>
      <c r="OKY25" s="145"/>
      <c r="OKZ25" s="144"/>
      <c r="OLA25" s="145"/>
      <c r="OLB25" s="144"/>
      <c r="OLC25" s="145"/>
      <c r="OLD25" s="144"/>
      <c r="OLE25" s="145"/>
      <c r="OLF25" s="144"/>
      <c r="OLG25" s="145"/>
      <c r="OLH25" s="144"/>
      <c r="OLI25" s="145"/>
      <c r="OLJ25" s="144"/>
      <c r="OLK25" s="145"/>
      <c r="OLL25" s="144"/>
      <c r="OLM25" s="145"/>
      <c r="OLN25" s="144"/>
      <c r="OLO25" s="145"/>
      <c r="OLP25" s="144"/>
      <c r="OLQ25" s="145"/>
      <c r="OLR25" s="144"/>
      <c r="OLS25" s="145"/>
      <c r="OLT25" s="144"/>
      <c r="OLU25" s="145"/>
      <c r="OLV25" s="144"/>
      <c r="OLW25" s="145"/>
      <c r="OLX25" s="144"/>
      <c r="OLY25" s="145"/>
      <c r="OLZ25" s="144"/>
      <c r="OMA25" s="145"/>
      <c r="OMB25" s="144"/>
      <c r="OMC25" s="145"/>
      <c r="OMD25" s="144"/>
      <c r="OME25" s="145"/>
      <c r="OMF25" s="144"/>
      <c r="OMG25" s="145"/>
      <c r="OMH25" s="144"/>
      <c r="OMI25" s="145"/>
      <c r="OMJ25" s="144"/>
      <c r="OMK25" s="145"/>
      <c r="OML25" s="144"/>
      <c r="OMM25" s="145"/>
      <c r="OMN25" s="144"/>
      <c r="OMO25" s="145"/>
      <c r="OMP25" s="144"/>
      <c r="OMQ25" s="145"/>
      <c r="OMR25" s="144"/>
      <c r="OMS25" s="145"/>
      <c r="OMT25" s="144"/>
      <c r="OMU25" s="145"/>
      <c r="OMV25" s="144"/>
      <c r="OMW25" s="145"/>
      <c r="OMX25" s="144"/>
      <c r="OMY25" s="145"/>
      <c r="OMZ25" s="144"/>
      <c r="ONA25" s="145"/>
      <c r="ONB25" s="144"/>
      <c r="ONC25" s="145"/>
      <c r="OND25" s="144"/>
      <c r="ONE25" s="145"/>
      <c r="ONF25" s="144"/>
      <c r="ONG25" s="145"/>
      <c r="ONH25" s="144"/>
      <c r="ONI25" s="145"/>
      <c r="ONJ25" s="144"/>
      <c r="ONK25" s="145"/>
      <c r="ONL25" s="144"/>
      <c r="ONM25" s="145"/>
      <c r="ONN25" s="144"/>
      <c r="ONO25" s="145"/>
      <c r="ONP25" s="144"/>
      <c r="ONQ25" s="145"/>
      <c r="ONR25" s="144"/>
      <c r="ONS25" s="145"/>
      <c r="ONT25" s="144"/>
      <c r="ONU25" s="145"/>
      <c r="ONV25" s="144"/>
      <c r="ONW25" s="145"/>
      <c r="ONX25" s="144"/>
      <c r="ONY25" s="145"/>
      <c r="ONZ25" s="144"/>
      <c r="OOA25" s="145"/>
      <c r="OOB25" s="144"/>
      <c r="OOC25" s="145"/>
      <c r="OOD25" s="144"/>
      <c r="OOE25" s="145"/>
      <c r="OOF25" s="144"/>
      <c r="OOG25" s="145"/>
      <c r="OOH25" s="144"/>
      <c r="OOI25" s="145"/>
      <c r="OOJ25" s="144"/>
      <c r="OOK25" s="145"/>
      <c r="OOL25" s="144"/>
      <c r="OOM25" s="145"/>
      <c r="OON25" s="144"/>
      <c r="OOO25" s="145"/>
      <c r="OOP25" s="144"/>
      <c r="OOQ25" s="145"/>
      <c r="OOR25" s="144"/>
      <c r="OOS25" s="145"/>
      <c r="OOT25" s="144"/>
      <c r="OOU25" s="145"/>
      <c r="OOV25" s="144"/>
      <c r="OOW25" s="145"/>
      <c r="OOX25" s="144"/>
      <c r="OOY25" s="145"/>
      <c r="OOZ25" s="144"/>
      <c r="OPA25" s="145"/>
      <c r="OPB25" s="144"/>
      <c r="OPC25" s="145"/>
      <c r="OPD25" s="144"/>
      <c r="OPE25" s="145"/>
      <c r="OPF25" s="144"/>
      <c r="OPG25" s="145"/>
      <c r="OPH25" s="144"/>
      <c r="OPI25" s="145"/>
      <c r="OPJ25" s="144"/>
      <c r="OPK25" s="145"/>
      <c r="OPL25" s="144"/>
      <c r="OPM25" s="145"/>
      <c r="OPN25" s="144"/>
      <c r="OPO25" s="145"/>
      <c r="OPP25" s="144"/>
      <c r="OPQ25" s="145"/>
      <c r="OPR25" s="144"/>
      <c r="OPS25" s="145"/>
      <c r="OPT25" s="144"/>
      <c r="OPU25" s="145"/>
      <c r="OPV25" s="144"/>
      <c r="OPW25" s="145"/>
      <c r="OPX25" s="144"/>
      <c r="OPY25" s="145"/>
      <c r="OPZ25" s="144"/>
      <c r="OQA25" s="145"/>
      <c r="OQB25" s="144"/>
      <c r="OQC25" s="145"/>
      <c r="OQD25" s="144"/>
      <c r="OQE25" s="145"/>
      <c r="OQF25" s="144"/>
      <c r="OQG25" s="145"/>
      <c r="OQH25" s="144"/>
      <c r="OQI25" s="145"/>
      <c r="OQJ25" s="144"/>
      <c r="OQK25" s="145"/>
      <c r="OQL25" s="144"/>
      <c r="OQM25" s="145"/>
      <c r="OQN25" s="144"/>
      <c r="OQO25" s="145"/>
      <c r="OQP25" s="144"/>
      <c r="OQQ25" s="145"/>
      <c r="OQR25" s="144"/>
      <c r="OQS25" s="145"/>
      <c r="OQT25" s="144"/>
      <c r="OQU25" s="145"/>
      <c r="OQV25" s="144"/>
      <c r="OQW25" s="145"/>
      <c r="OQX25" s="144"/>
      <c r="OQY25" s="145"/>
      <c r="OQZ25" s="144"/>
      <c r="ORA25" s="145"/>
      <c r="ORB25" s="144"/>
      <c r="ORC25" s="145"/>
      <c r="ORD25" s="144"/>
      <c r="ORE25" s="145"/>
      <c r="ORF25" s="144"/>
      <c r="ORG25" s="145"/>
      <c r="ORH25" s="144"/>
      <c r="ORI25" s="145"/>
      <c r="ORJ25" s="144"/>
      <c r="ORK25" s="145"/>
      <c r="ORL25" s="144"/>
      <c r="ORM25" s="145"/>
      <c r="ORN25" s="144"/>
      <c r="ORO25" s="145"/>
      <c r="ORP25" s="144"/>
      <c r="ORQ25" s="145"/>
      <c r="ORR25" s="144"/>
      <c r="ORS25" s="145"/>
      <c r="ORT25" s="144"/>
      <c r="ORU25" s="145"/>
      <c r="ORV25" s="144"/>
      <c r="ORW25" s="145"/>
      <c r="ORX25" s="144"/>
      <c r="ORY25" s="145"/>
      <c r="ORZ25" s="144"/>
      <c r="OSA25" s="145"/>
      <c r="OSB25" s="144"/>
      <c r="OSC25" s="145"/>
      <c r="OSD25" s="144"/>
      <c r="OSE25" s="145"/>
      <c r="OSF25" s="144"/>
      <c r="OSG25" s="145"/>
      <c r="OSH25" s="144"/>
      <c r="OSI25" s="145"/>
      <c r="OSJ25" s="144"/>
      <c r="OSK25" s="145"/>
      <c r="OSL25" s="144"/>
      <c r="OSM25" s="145"/>
      <c r="OSN25" s="144"/>
      <c r="OSO25" s="145"/>
      <c r="OSP25" s="144"/>
      <c r="OSQ25" s="145"/>
      <c r="OSR25" s="144"/>
      <c r="OSS25" s="145"/>
      <c r="OST25" s="144"/>
      <c r="OSU25" s="145"/>
      <c r="OSV25" s="144"/>
      <c r="OSW25" s="145"/>
      <c r="OSX25" s="144"/>
      <c r="OSY25" s="145"/>
      <c r="OSZ25" s="144"/>
      <c r="OTA25" s="145"/>
      <c r="OTB25" s="144"/>
      <c r="OTC25" s="145"/>
      <c r="OTD25" s="144"/>
      <c r="OTE25" s="145"/>
      <c r="OTF25" s="144"/>
      <c r="OTG25" s="145"/>
      <c r="OTH25" s="144"/>
      <c r="OTI25" s="145"/>
      <c r="OTJ25" s="144"/>
      <c r="OTK25" s="145"/>
      <c r="OTL25" s="144"/>
      <c r="OTM25" s="145"/>
      <c r="OTN25" s="144"/>
      <c r="OTO25" s="145"/>
      <c r="OTP25" s="144"/>
      <c r="OTQ25" s="145"/>
      <c r="OTR25" s="144"/>
      <c r="OTS25" s="145"/>
      <c r="OTT25" s="144"/>
      <c r="OTU25" s="145"/>
      <c r="OTV25" s="144"/>
      <c r="OTW25" s="145"/>
      <c r="OTX25" s="144"/>
      <c r="OTY25" s="145"/>
      <c r="OTZ25" s="144"/>
      <c r="OUA25" s="145"/>
      <c r="OUB25" s="144"/>
      <c r="OUC25" s="145"/>
      <c r="OUD25" s="144"/>
      <c r="OUE25" s="145"/>
      <c r="OUF25" s="144"/>
      <c r="OUG25" s="145"/>
      <c r="OUH25" s="144"/>
      <c r="OUI25" s="145"/>
      <c r="OUJ25" s="144"/>
      <c r="OUK25" s="145"/>
      <c r="OUL25" s="144"/>
      <c r="OUM25" s="145"/>
      <c r="OUN25" s="144"/>
      <c r="OUO25" s="145"/>
      <c r="OUP25" s="144"/>
      <c r="OUQ25" s="145"/>
      <c r="OUR25" s="144"/>
      <c r="OUS25" s="145"/>
      <c r="OUT25" s="144"/>
      <c r="OUU25" s="145"/>
      <c r="OUV25" s="144"/>
      <c r="OUW25" s="145"/>
      <c r="OUX25" s="144"/>
      <c r="OUY25" s="145"/>
      <c r="OUZ25" s="144"/>
      <c r="OVA25" s="145"/>
      <c r="OVB25" s="144"/>
      <c r="OVC25" s="145"/>
      <c r="OVD25" s="144"/>
      <c r="OVE25" s="145"/>
      <c r="OVF25" s="144"/>
      <c r="OVG25" s="145"/>
      <c r="OVH25" s="144"/>
      <c r="OVI25" s="145"/>
      <c r="OVJ25" s="144"/>
      <c r="OVK25" s="145"/>
      <c r="OVL25" s="144"/>
      <c r="OVM25" s="145"/>
      <c r="OVN25" s="144"/>
      <c r="OVO25" s="145"/>
      <c r="OVP25" s="144"/>
      <c r="OVQ25" s="145"/>
      <c r="OVR25" s="144"/>
      <c r="OVS25" s="145"/>
      <c r="OVT25" s="144"/>
      <c r="OVU25" s="145"/>
      <c r="OVV25" s="144"/>
      <c r="OVW25" s="145"/>
      <c r="OVX25" s="144"/>
      <c r="OVY25" s="145"/>
      <c r="OVZ25" s="144"/>
      <c r="OWA25" s="145"/>
      <c r="OWB25" s="144"/>
      <c r="OWC25" s="145"/>
      <c r="OWD25" s="144"/>
      <c r="OWE25" s="145"/>
      <c r="OWF25" s="144"/>
      <c r="OWG25" s="145"/>
      <c r="OWH25" s="144"/>
      <c r="OWI25" s="145"/>
      <c r="OWJ25" s="144"/>
      <c r="OWK25" s="145"/>
      <c r="OWL25" s="144"/>
      <c r="OWM25" s="145"/>
      <c r="OWN25" s="144"/>
      <c r="OWO25" s="145"/>
      <c r="OWP25" s="144"/>
      <c r="OWQ25" s="145"/>
      <c r="OWR25" s="144"/>
      <c r="OWS25" s="145"/>
      <c r="OWT25" s="144"/>
      <c r="OWU25" s="145"/>
      <c r="OWV25" s="144"/>
      <c r="OWW25" s="145"/>
      <c r="OWX25" s="144"/>
      <c r="OWY25" s="145"/>
      <c r="OWZ25" s="144"/>
      <c r="OXA25" s="145"/>
      <c r="OXB25" s="144"/>
      <c r="OXC25" s="145"/>
      <c r="OXD25" s="144"/>
      <c r="OXE25" s="145"/>
      <c r="OXF25" s="144"/>
      <c r="OXG25" s="145"/>
      <c r="OXH25" s="144"/>
      <c r="OXI25" s="145"/>
      <c r="OXJ25" s="144"/>
      <c r="OXK25" s="145"/>
      <c r="OXL25" s="144"/>
      <c r="OXM25" s="145"/>
      <c r="OXN25" s="144"/>
      <c r="OXO25" s="145"/>
      <c r="OXP25" s="144"/>
      <c r="OXQ25" s="145"/>
      <c r="OXR25" s="144"/>
      <c r="OXS25" s="145"/>
      <c r="OXT25" s="144"/>
      <c r="OXU25" s="145"/>
      <c r="OXV25" s="144"/>
      <c r="OXW25" s="145"/>
      <c r="OXX25" s="144"/>
      <c r="OXY25" s="145"/>
      <c r="OXZ25" s="144"/>
      <c r="OYA25" s="145"/>
      <c r="OYB25" s="144"/>
      <c r="OYC25" s="145"/>
      <c r="OYD25" s="144"/>
      <c r="OYE25" s="145"/>
      <c r="OYF25" s="144"/>
      <c r="OYG25" s="145"/>
      <c r="OYH25" s="144"/>
      <c r="OYI25" s="145"/>
      <c r="OYJ25" s="144"/>
      <c r="OYK25" s="145"/>
      <c r="OYL25" s="144"/>
      <c r="OYM25" s="145"/>
      <c r="OYN25" s="144"/>
      <c r="OYO25" s="145"/>
      <c r="OYP25" s="144"/>
      <c r="OYQ25" s="145"/>
      <c r="OYR25" s="144"/>
      <c r="OYS25" s="145"/>
      <c r="OYT25" s="144"/>
      <c r="OYU25" s="145"/>
      <c r="OYV25" s="144"/>
      <c r="OYW25" s="145"/>
      <c r="OYX25" s="144"/>
      <c r="OYY25" s="145"/>
      <c r="OYZ25" s="144"/>
      <c r="OZA25" s="145"/>
      <c r="OZB25" s="144"/>
      <c r="OZC25" s="145"/>
      <c r="OZD25" s="144"/>
      <c r="OZE25" s="145"/>
      <c r="OZF25" s="144"/>
      <c r="OZG25" s="145"/>
      <c r="OZH25" s="144"/>
      <c r="OZI25" s="145"/>
      <c r="OZJ25" s="144"/>
      <c r="OZK25" s="145"/>
      <c r="OZL25" s="144"/>
      <c r="OZM25" s="145"/>
      <c r="OZN25" s="144"/>
      <c r="OZO25" s="145"/>
      <c r="OZP25" s="144"/>
      <c r="OZQ25" s="145"/>
      <c r="OZR25" s="144"/>
      <c r="OZS25" s="145"/>
      <c r="OZT25" s="144"/>
      <c r="OZU25" s="145"/>
      <c r="OZV25" s="144"/>
      <c r="OZW25" s="145"/>
      <c r="OZX25" s="144"/>
      <c r="OZY25" s="145"/>
      <c r="OZZ25" s="144"/>
      <c r="PAA25" s="145"/>
      <c r="PAB25" s="144"/>
      <c r="PAC25" s="145"/>
      <c r="PAD25" s="144"/>
      <c r="PAE25" s="145"/>
      <c r="PAF25" s="144"/>
      <c r="PAG25" s="145"/>
      <c r="PAH25" s="144"/>
      <c r="PAI25" s="145"/>
      <c r="PAJ25" s="144"/>
      <c r="PAK25" s="145"/>
      <c r="PAL25" s="144"/>
      <c r="PAM25" s="145"/>
      <c r="PAN25" s="144"/>
      <c r="PAO25" s="145"/>
      <c r="PAP25" s="144"/>
      <c r="PAQ25" s="145"/>
      <c r="PAR25" s="144"/>
      <c r="PAS25" s="145"/>
      <c r="PAT25" s="144"/>
      <c r="PAU25" s="145"/>
      <c r="PAV25" s="144"/>
      <c r="PAW25" s="145"/>
      <c r="PAX25" s="144"/>
      <c r="PAY25" s="145"/>
      <c r="PAZ25" s="144"/>
      <c r="PBA25" s="145"/>
      <c r="PBB25" s="144"/>
      <c r="PBC25" s="145"/>
      <c r="PBD25" s="144"/>
      <c r="PBE25" s="145"/>
      <c r="PBF25" s="144"/>
      <c r="PBG25" s="145"/>
      <c r="PBH25" s="144"/>
      <c r="PBI25" s="145"/>
      <c r="PBJ25" s="144"/>
      <c r="PBK25" s="145"/>
      <c r="PBL25" s="144"/>
      <c r="PBM25" s="145"/>
      <c r="PBN25" s="144"/>
      <c r="PBO25" s="145"/>
      <c r="PBP25" s="144"/>
      <c r="PBQ25" s="145"/>
      <c r="PBR25" s="144"/>
      <c r="PBS25" s="145"/>
      <c r="PBT25" s="144"/>
      <c r="PBU25" s="145"/>
      <c r="PBV25" s="144"/>
      <c r="PBW25" s="145"/>
      <c r="PBX25" s="144"/>
      <c r="PBY25" s="145"/>
      <c r="PBZ25" s="144"/>
      <c r="PCA25" s="145"/>
      <c r="PCB25" s="144"/>
      <c r="PCC25" s="145"/>
      <c r="PCD25" s="144"/>
      <c r="PCE25" s="145"/>
      <c r="PCF25" s="144"/>
      <c r="PCG25" s="145"/>
      <c r="PCH25" s="144"/>
      <c r="PCI25" s="145"/>
      <c r="PCJ25" s="144"/>
      <c r="PCK25" s="145"/>
      <c r="PCL25" s="144"/>
      <c r="PCM25" s="145"/>
      <c r="PCN25" s="144"/>
      <c r="PCO25" s="145"/>
      <c r="PCP25" s="144"/>
      <c r="PCQ25" s="145"/>
      <c r="PCR25" s="144"/>
      <c r="PCS25" s="145"/>
      <c r="PCT25" s="144"/>
      <c r="PCU25" s="145"/>
      <c r="PCV25" s="144"/>
      <c r="PCW25" s="145"/>
      <c r="PCX25" s="144"/>
      <c r="PCY25" s="145"/>
      <c r="PCZ25" s="144"/>
      <c r="PDA25" s="145"/>
      <c r="PDB25" s="144"/>
      <c r="PDC25" s="145"/>
      <c r="PDD25" s="144"/>
      <c r="PDE25" s="145"/>
      <c r="PDF25" s="144"/>
      <c r="PDG25" s="145"/>
      <c r="PDH25" s="144"/>
      <c r="PDI25" s="145"/>
      <c r="PDJ25" s="144"/>
      <c r="PDK25" s="145"/>
      <c r="PDL25" s="144"/>
      <c r="PDM25" s="145"/>
      <c r="PDN25" s="144"/>
      <c r="PDO25" s="145"/>
      <c r="PDP25" s="144"/>
      <c r="PDQ25" s="145"/>
      <c r="PDR25" s="144"/>
      <c r="PDS25" s="145"/>
      <c r="PDT25" s="144"/>
      <c r="PDU25" s="145"/>
      <c r="PDV25" s="144"/>
      <c r="PDW25" s="145"/>
      <c r="PDX25" s="144"/>
      <c r="PDY25" s="145"/>
      <c r="PDZ25" s="144"/>
      <c r="PEA25" s="145"/>
      <c r="PEB25" s="144"/>
      <c r="PEC25" s="145"/>
      <c r="PED25" s="144"/>
      <c r="PEE25" s="145"/>
      <c r="PEF25" s="144"/>
      <c r="PEG25" s="145"/>
      <c r="PEH25" s="144"/>
      <c r="PEI25" s="145"/>
      <c r="PEJ25" s="144"/>
      <c r="PEK25" s="145"/>
      <c r="PEL25" s="144"/>
      <c r="PEM25" s="145"/>
      <c r="PEN25" s="144"/>
      <c r="PEO25" s="145"/>
      <c r="PEP25" s="144"/>
      <c r="PEQ25" s="145"/>
      <c r="PER25" s="144"/>
      <c r="PES25" s="145"/>
      <c r="PET25" s="144"/>
      <c r="PEU25" s="145"/>
      <c r="PEV25" s="144"/>
      <c r="PEW25" s="145"/>
      <c r="PEX25" s="144"/>
      <c r="PEY25" s="145"/>
      <c r="PEZ25" s="144"/>
      <c r="PFA25" s="145"/>
      <c r="PFB25" s="144"/>
      <c r="PFC25" s="145"/>
      <c r="PFD25" s="144"/>
      <c r="PFE25" s="145"/>
      <c r="PFF25" s="144"/>
      <c r="PFG25" s="145"/>
      <c r="PFH25" s="144"/>
      <c r="PFI25" s="145"/>
      <c r="PFJ25" s="144"/>
      <c r="PFK25" s="145"/>
      <c r="PFL25" s="144"/>
      <c r="PFM25" s="145"/>
      <c r="PFN25" s="144"/>
      <c r="PFO25" s="145"/>
      <c r="PFP25" s="144"/>
      <c r="PFQ25" s="145"/>
      <c r="PFR25" s="144"/>
      <c r="PFS25" s="145"/>
      <c r="PFT25" s="144"/>
      <c r="PFU25" s="145"/>
      <c r="PFV25" s="144"/>
      <c r="PFW25" s="145"/>
      <c r="PFX25" s="144"/>
      <c r="PFY25" s="145"/>
      <c r="PFZ25" s="144"/>
      <c r="PGA25" s="145"/>
      <c r="PGB25" s="144"/>
      <c r="PGC25" s="145"/>
      <c r="PGD25" s="144"/>
      <c r="PGE25" s="145"/>
      <c r="PGF25" s="144"/>
      <c r="PGG25" s="145"/>
      <c r="PGH25" s="144"/>
      <c r="PGI25" s="145"/>
      <c r="PGJ25" s="144"/>
      <c r="PGK25" s="145"/>
      <c r="PGL25" s="144"/>
      <c r="PGM25" s="145"/>
      <c r="PGN25" s="144"/>
      <c r="PGO25" s="145"/>
      <c r="PGP25" s="144"/>
      <c r="PGQ25" s="145"/>
      <c r="PGR25" s="144"/>
      <c r="PGS25" s="145"/>
      <c r="PGT25" s="144"/>
      <c r="PGU25" s="145"/>
      <c r="PGV25" s="144"/>
      <c r="PGW25" s="145"/>
      <c r="PGX25" s="144"/>
      <c r="PGY25" s="145"/>
      <c r="PGZ25" s="144"/>
      <c r="PHA25" s="145"/>
      <c r="PHB25" s="144"/>
      <c r="PHC25" s="145"/>
      <c r="PHD25" s="144"/>
      <c r="PHE25" s="145"/>
      <c r="PHF25" s="144"/>
      <c r="PHG25" s="145"/>
      <c r="PHH25" s="144"/>
      <c r="PHI25" s="145"/>
      <c r="PHJ25" s="144"/>
      <c r="PHK25" s="145"/>
      <c r="PHL25" s="144"/>
      <c r="PHM25" s="145"/>
      <c r="PHN25" s="144"/>
      <c r="PHO25" s="145"/>
      <c r="PHP25" s="144"/>
      <c r="PHQ25" s="145"/>
      <c r="PHR25" s="144"/>
      <c r="PHS25" s="145"/>
      <c r="PHT25" s="144"/>
      <c r="PHU25" s="145"/>
      <c r="PHV25" s="144"/>
      <c r="PHW25" s="145"/>
      <c r="PHX25" s="144"/>
      <c r="PHY25" s="145"/>
      <c r="PHZ25" s="144"/>
      <c r="PIA25" s="145"/>
      <c r="PIB25" s="144"/>
      <c r="PIC25" s="145"/>
      <c r="PID25" s="144"/>
      <c r="PIE25" s="145"/>
      <c r="PIF25" s="144"/>
      <c r="PIG25" s="145"/>
      <c r="PIH25" s="144"/>
      <c r="PII25" s="145"/>
      <c r="PIJ25" s="144"/>
      <c r="PIK25" s="145"/>
      <c r="PIL25" s="144"/>
      <c r="PIM25" s="145"/>
      <c r="PIN25" s="144"/>
      <c r="PIO25" s="145"/>
      <c r="PIP25" s="144"/>
      <c r="PIQ25" s="145"/>
      <c r="PIR25" s="144"/>
      <c r="PIS25" s="145"/>
      <c r="PIT25" s="144"/>
      <c r="PIU25" s="145"/>
      <c r="PIV25" s="144"/>
      <c r="PIW25" s="145"/>
      <c r="PIX25" s="144"/>
      <c r="PIY25" s="145"/>
      <c r="PIZ25" s="144"/>
      <c r="PJA25" s="145"/>
      <c r="PJB25" s="144"/>
      <c r="PJC25" s="145"/>
      <c r="PJD25" s="144"/>
      <c r="PJE25" s="145"/>
      <c r="PJF25" s="144"/>
      <c r="PJG25" s="145"/>
      <c r="PJH25" s="144"/>
      <c r="PJI25" s="145"/>
      <c r="PJJ25" s="144"/>
      <c r="PJK25" s="145"/>
      <c r="PJL25" s="144"/>
      <c r="PJM25" s="145"/>
      <c r="PJN25" s="144"/>
      <c r="PJO25" s="145"/>
      <c r="PJP25" s="144"/>
      <c r="PJQ25" s="145"/>
      <c r="PJR25" s="144"/>
      <c r="PJS25" s="145"/>
      <c r="PJT25" s="144"/>
      <c r="PJU25" s="145"/>
      <c r="PJV25" s="144"/>
      <c r="PJW25" s="145"/>
      <c r="PJX25" s="144"/>
      <c r="PJY25" s="145"/>
      <c r="PJZ25" s="144"/>
      <c r="PKA25" s="145"/>
      <c r="PKB25" s="144"/>
      <c r="PKC25" s="145"/>
      <c r="PKD25" s="144"/>
      <c r="PKE25" s="145"/>
      <c r="PKF25" s="144"/>
      <c r="PKG25" s="145"/>
      <c r="PKH25" s="144"/>
      <c r="PKI25" s="145"/>
      <c r="PKJ25" s="144"/>
      <c r="PKK25" s="145"/>
      <c r="PKL25" s="144"/>
      <c r="PKM25" s="145"/>
      <c r="PKN25" s="144"/>
      <c r="PKO25" s="145"/>
      <c r="PKP25" s="144"/>
      <c r="PKQ25" s="145"/>
      <c r="PKR25" s="144"/>
      <c r="PKS25" s="145"/>
      <c r="PKT25" s="144"/>
      <c r="PKU25" s="145"/>
      <c r="PKV25" s="144"/>
      <c r="PKW25" s="145"/>
      <c r="PKX25" s="144"/>
      <c r="PKY25" s="145"/>
      <c r="PKZ25" s="144"/>
      <c r="PLA25" s="145"/>
      <c r="PLB25" s="144"/>
      <c r="PLC25" s="145"/>
      <c r="PLD25" s="144"/>
      <c r="PLE25" s="145"/>
      <c r="PLF25" s="144"/>
      <c r="PLG25" s="145"/>
      <c r="PLH25" s="144"/>
      <c r="PLI25" s="145"/>
      <c r="PLJ25" s="144"/>
      <c r="PLK25" s="145"/>
      <c r="PLL25" s="144"/>
      <c r="PLM25" s="145"/>
      <c r="PLN25" s="144"/>
      <c r="PLO25" s="145"/>
      <c r="PLP25" s="144"/>
      <c r="PLQ25" s="145"/>
      <c r="PLR25" s="144"/>
      <c r="PLS25" s="145"/>
      <c r="PLT25" s="144"/>
      <c r="PLU25" s="145"/>
      <c r="PLV25" s="144"/>
      <c r="PLW25" s="145"/>
      <c r="PLX25" s="144"/>
      <c r="PLY25" s="145"/>
      <c r="PLZ25" s="144"/>
      <c r="PMA25" s="145"/>
      <c r="PMB25" s="144"/>
      <c r="PMC25" s="145"/>
      <c r="PMD25" s="144"/>
      <c r="PME25" s="145"/>
      <c r="PMF25" s="144"/>
      <c r="PMG25" s="145"/>
      <c r="PMH25" s="144"/>
      <c r="PMI25" s="145"/>
      <c r="PMJ25" s="144"/>
      <c r="PMK25" s="145"/>
      <c r="PML25" s="144"/>
      <c r="PMM25" s="145"/>
      <c r="PMN25" s="144"/>
      <c r="PMO25" s="145"/>
      <c r="PMP25" s="144"/>
      <c r="PMQ25" s="145"/>
      <c r="PMR25" s="144"/>
      <c r="PMS25" s="145"/>
      <c r="PMT25" s="144"/>
      <c r="PMU25" s="145"/>
      <c r="PMV25" s="144"/>
      <c r="PMW25" s="145"/>
      <c r="PMX25" s="144"/>
      <c r="PMY25" s="145"/>
      <c r="PMZ25" s="144"/>
      <c r="PNA25" s="145"/>
      <c r="PNB25" s="144"/>
      <c r="PNC25" s="145"/>
      <c r="PND25" s="144"/>
      <c r="PNE25" s="145"/>
      <c r="PNF25" s="144"/>
      <c r="PNG25" s="145"/>
      <c r="PNH25" s="144"/>
      <c r="PNI25" s="145"/>
      <c r="PNJ25" s="144"/>
      <c r="PNK25" s="145"/>
      <c r="PNL25" s="144"/>
      <c r="PNM25" s="145"/>
      <c r="PNN25" s="144"/>
      <c r="PNO25" s="145"/>
      <c r="PNP25" s="144"/>
      <c r="PNQ25" s="145"/>
      <c r="PNR25" s="144"/>
      <c r="PNS25" s="145"/>
      <c r="PNT25" s="144"/>
      <c r="PNU25" s="145"/>
      <c r="PNV25" s="144"/>
      <c r="PNW25" s="145"/>
      <c r="PNX25" s="144"/>
      <c r="PNY25" s="145"/>
      <c r="PNZ25" s="144"/>
      <c r="POA25" s="145"/>
      <c r="POB25" s="144"/>
      <c r="POC25" s="145"/>
      <c r="POD25" s="144"/>
      <c r="POE25" s="145"/>
      <c r="POF25" s="144"/>
      <c r="POG25" s="145"/>
      <c r="POH25" s="144"/>
      <c r="POI25" s="145"/>
      <c r="POJ25" s="144"/>
      <c r="POK25" s="145"/>
      <c r="POL25" s="144"/>
      <c r="POM25" s="145"/>
      <c r="PON25" s="144"/>
      <c r="POO25" s="145"/>
      <c r="POP25" s="144"/>
      <c r="POQ25" s="145"/>
      <c r="POR25" s="144"/>
      <c r="POS25" s="145"/>
      <c r="POT25" s="144"/>
      <c r="POU25" s="145"/>
      <c r="POV25" s="144"/>
      <c r="POW25" s="145"/>
      <c r="POX25" s="144"/>
      <c r="POY25" s="145"/>
      <c r="POZ25" s="144"/>
      <c r="PPA25" s="145"/>
      <c r="PPB25" s="144"/>
      <c r="PPC25" s="145"/>
      <c r="PPD25" s="144"/>
      <c r="PPE25" s="145"/>
      <c r="PPF25" s="144"/>
      <c r="PPG25" s="145"/>
      <c r="PPH25" s="144"/>
      <c r="PPI25" s="145"/>
      <c r="PPJ25" s="144"/>
      <c r="PPK25" s="145"/>
      <c r="PPL25" s="144"/>
      <c r="PPM25" s="145"/>
      <c r="PPN25" s="144"/>
      <c r="PPO25" s="145"/>
      <c r="PPP25" s="144"/>
      <c r="PPQ25" s="145"/>
      <c r="PPR25" s="144"/>
      <c r="PPS25" s="145"/>
      <c r="PPT25" s="144"/>
      <c r="PPU25" s="145"/>
      <c r="PPV25" s="144"/>
      <c r="PPW25" s="145"/>
      <c r="PPX25" s="144"/>
      <c r="PPY25" s="145"/>
      <c r="PPZ25" s="144"/>
      <c r="PQA25" s="145"/>
      <c r="PQB25" s="144"/>
      <c r="PQC25" s="145"/>
      <c r="PQD25" s="144"/>
      <c r="PQE25" s="145"/>
      <c r="PQF25" s="144"/>
      <c r="PQG25" s="145"/>
      <c r="PQH25" s="144"/>
      <c r="PQI25" s="145"/>
      <c r="PQJ25" s="144"/>
      <c r="PQK25" s="145"/>
      <c r="PQL25" s="144"/>
      <c r="PQM25" s="145"/>
      <c r="PQN25" s="144"/>
      <c r="PQO25" s="145"/>
      <c r="PQP25" s="144"/>
      <c r="PQQ25" s="145"/>
      <c r="PQR25" s="144"/>
      <c r="PQS25" s="145"/>
      <c r="PQT25" s="144"/>
      <c r="PQU25" s="145"/>
      <c r="PQV25" s="144"/>
      <c r="PQW25" s="145"/>
      <c r="PQX25" s="144"/>
      <c r="PQY25" s="145"/>
      <c r="PQZ25" s="144"/>
      <c r="PRA25" s="145"/>
      <c r="PRB25" s="144"/>
      <c r="PRC25" s="145"/>
      <c r="PRD25" s="144"/>
      <c r="PRE25" s="145"/>
      <c r="PRF25" s="144"/>
      <c r="PRG25" s="145"/>
      <c r="PRH25" s="144"/>
      <c r="PRI25" s="145"/>
      <c r="PRJ25" s="144"/>
      <c r="PRK25" s="145"/>
      <c r="PRL25" s="144"/>
      <c r="PRM25" s="145"/>
      <c r="PRN25" s="144"/>
      <c r="PRO25" s="145"/>
      <c r="PRP25" s="144"/>
      <c r="PRQ25" s="145"/>
      <c r="PRR25" s="144"/>
      <c r="PRS25" s="145"/>
      <c r="PRT25" s="144"/>
      <c r="PRU25" s="145"/>
      <c r="PRV25" s="144"/>
      <c r="PRW25" s="145"/>
      <c r="PRX25" s="144"/>
      <c r="PRY25" s="145"/>
      <c r="PRZ25" s="144"/>
      <c r="PSA25" s="145"/>
      <c r="PSB25" s="144"/>
      <c r="PSC25" s="145"/>
      <c r="PSD25" s="144"/>
      <c r="PSE25" s="145"/>
      <c r="PSF25" s="144"/>
      <c r="PSG25" s="145"/>
      <c r="PSH25" s="144"/>
      <c r="PSI25" s="145"/>
      <c r="PSJ25" s="144"/>
      <c r="PSK25" s="145"/>
      <c r="PSL25" s="144"/>
      <c r="PSM25" s="145"/>
      <c r="PSN25" s="144"/>
      <c r="PSO25" s="145"/>
      <c r="PSP25" s="144"/>
      <c r="PSQ25" s="145"/>
      <c r="PSR25" s="144"/>
      <c r="PSS25" s="145"/>
      <c r="PST25" s="144"/>
      <c r="PSU25" s="145"/>
      <c r="PSV25" s="144"/>
      <c r="PSW25" s="145"/>
      <c r="PSX25" s="144"/>
      <c r="PSY25" s="145"/>
      <c r="PSZ25" s="144"/>
      <c r="PTA25" s="145"/>
      <c r="PTB25" s="144"/>
      <c r="PTC25" s="145"/>
      <c r="PTD25" s="144"/>
      <c r="PTE25" s="145"/>
      <c r="PTF25" s="144"/>
      <c r="PTG25" s="145"/>
      <c r="PTH25" s="144"/>
      <c r="PTI25" s="145"/>
      <c r="PTJ25" s="144"/>
      <c r="PTK25" s="145"/>
      <c r="PTL25" s="144"/>
      <c r="PTM25" s="145"/>
      <c r="PTN25" s="144"/>
      <c r="PTO25" s="145"/>
      <c r="PTP25" s="144"/>
      <c r="PTQ25" s="145"/>
      <c r="PTR25" s="144"/>
      <c r="PTS25" s="145"/>
      <c r="PTT25" s="144"/>
      <c r="PTU25" s="145"/>
      <c r="PTV25" s="144"/>
      <c r="PTW25" s="145"/>
      <c r="PTX25" s="144"/>
      <c r="PTY25" s="145"/>
      <c r="PTZ25" s="144"/>
      <c r="PUA25" s="145"/>
      <c r="PUB25" s="144"/>
      <c r="PUC25" s="145"/>
      <c r="PUD25" s="144"/>
      <c r="PUE25" s="145"/>
      <c r="PUF25" s="144"/>
      <c r="PUG25" s="145"/>
      <c r="PUH25" s="144"/>
      <c r="PUI25" s="145"/>
      <c r="PUJ25" s="144"/>
      <c r="PUK25" s="145"/>
      <c r="PUL25" s="144"/>
      <c r="PUM25" s="145"/>
      <c r="PUN25" s="144"/>
      <c r="PUO25" s="145"/>
      <c r="PUP25" s="144"/>
      <c r="PUQ25" s="145"/>
      <c r="PUR25" s="144"/>
      <c r="PUS25" s="145"/>
      <c r="PUT25" s="144"/>
      <c r="PUU25" s="145"/>
      <c r="PUV25" s="144"/>
      <c r="PUW25" s="145"/>
      <c r="PUX25" s="144"/>
      <c r="PUY25" s="145"/>
      <c r="PUZ25" s="144"/>
      <c r="PVA25" s="145"/>
      <c r="PVB25" s="144"/>
      <c r="PVC25" s="145"/>
      <c r="PVD25" s="144"/>
      <c r="PVE25" s="145"/>
      <c r="PVF25" s="144"/>
      <c r="PVG25" s="145"/>
      <c r="PVH25" s="144"/>
      <c r="PVI25" s="145"/>
      <c r="PVJ25" s="144"/>
      <c r="PVK25" s="145"/>
      <c r="PVL25" s="144"/>
      <c r="PVM25" s="145"/>
      <c r="PVN25" s="144"/>
      <c r="PVO25" s="145"/>
      <c r="PVP25" s="144"/>
      <c r="PVQ25" s="145"/>
      <c r="PVR25" s="144"/>
      <c r="PVS25" s="145"/>
      <c r="PVT25" s="144"/>
      <c r="PVU25" s="145"/>
      <c r="PVV25" s="144"/>
      <c r="PVW25" s="145"/>
      <c r="PVX25" s="144"/>
      <c r="PVY25" s="145"/>
      <c r="PVZ25" s="144"/>
      <c r="PWA25" s="145"/>
      <c r="PWB25" s="144"/>
      <c r="PWC25" s="145"/>
      <c r="PWD25" s="144"/>
      <c r="PWE25" s="145"/>
      <c r="PWF25" s="144"/>
      <c r="PWG25" s="145"/>
      <c r="PWH25" s="144"/>
      <c r="PWI25" s="145"/>
      <c r="PWJ25" s="144"/>
      <c r="PWK25" s="145"/>
      <c r="PWL25" s="144"/>
      <c r="PWM25" s="145"/>
      <c r="PWN25" s="144"/>
      <c r="PWO25" s="145"/>
      <c r="PWP25" s="144"/>
      <c r="PWQ25" s="145"/>
      <c r="PWR25" s="144"/>
      <c r="PWS25" s="145"/>
      <c r="PWT25" s="144"/>
      <c r="PWU25" s="145"/>
      <c r="PWV25" s="144"/>
      <c r="PWW25" s="145"/>
      <c r="PWX25" s="144"/>
      <c r="PWY25" s="145"/>
      <c r="PWZ25" s="144"/>
      <c r="PXA25" s="145"/>
      <c r="PXB25" s="144"/>
      <c r="PXC25" s="145"/>
      <c r="PXD25" s="144"/>
      <c r="PXE25" s="145"/>
      <c r="PXF25" s="144"/>
      <c r="PXG25" s="145"/>
      <c r="PXH25" s="144"/>
      <c r="PXI25" s="145"/>
      <c r="PXJ25" s="144"/>
      <c r="PXK25" s="145"/>
      <c r="PXL25" s="144"/>
      <c r="PXM25" s="145"/>
      <c r="PXN25" s="144"/>
      <c r="PXO25" s="145"/>
      <c r="PXP25" s="144"/>
      <c r="PXQ25" s="145"/>
      <c r="PXR25" s="144"/>
      <c r="PXS25" s="145"/>
      <c r="PXT25" s="144"/>
      <c r="PXU25" s="145"/>
      <c r="PXV25" s="144"/>
      <c r="PXW25" s="145"/>
      <c r="PXX25" s="144"/>
      <c r="PXY25" s="145"/>
      <c r="PXZ25" s="144"/>
      <c r="PYA25" s="145"/>
      <c r="PYB25" s="144"/>
      <c r="PYC25" s="145"/>
      <c r="PYD25" s="144"/>
      <c r="PYE25" s="145"/>
      <c r="PYF25" s="144"/>
      <c r="PYG25" s="145"/>
      <c r="PYH25" s="144"/>
      <c r="PYI25" s="145"/>
      <c r="PYJ25" s="144"/>
      <c r="PYK25" s="145"/>
      <c r="PYL25" s="144"/>
      <c r="PYM25" s="145"/>
      <c r="PYN25" s="144"/>
      <c r="PYO25" s="145"/>
      <c r="PYP25" s="144"/>
      <c r="PYQ25" s="145"/>
      <c r="PYR25" s="144"/>
      <c r="PYS25" s="145"/>
      <c r="PYT25" s="144"/>
      <c r="PYU25" s="145"/>
      <c r="PYV25" s="144"/>
      <c r="PYW25" s="145"/>
      <c r="PYX25" s="144"/>
      <c r="PYY25" s="145"/>
      <c r="PYZ25" s="144"/>
      <c r="PZA25" s="145"/>
      <c r="PZB25" s="144"/>
      <c r="PZC25" s="145"/>
      <c r="PZD25" s="144"/>
      <c r="PZE25" s="145"/>
      <c r="PZF25" s="144"/>
      <c r="PZG25" s="145"/>
      <c r="PZH25" s="144"/>
      <c r="PZI25" s="145"/>
      <c r="PZJ25" s="144"/>
      <c r="PZK25" s="145"/>
      <c r="PZL25" s="144"/>
      <c r="PZM25" s="145"/>
      <c r="PZN25" s="144"/>
      <c r="PZO25" s="145"/>
      <c r="PZP25" s="144"/>
      <c r="PZQ25" s="145"/>
      <c r="PZR25" s="144"/>
      <c r="PZS25" s="145"/>
      <c r="PZT25" s="144"/>
      <c r="PZU25" s="145"/>
      <c r="PZV25" s="144"/>
      <c r="PZW25" s="145"/>
      <c r="PZX25" s="144"/>
      <c r="PZY25" s="145"/>
      <c r="PZZ25" s="144"/>
      <c r="QAA25" s="145"/>
      <c r="QAB25" s="144"/>
      <c r="QAC25" s="145"/>
      <c r="QAD25" s="144"/>
      <c r="QAE25" s="145"/>
      <c r="QAF25" s="144"/>
      <c r="QAG25" s="145"/>
      <c r="QAH25" s="144"/>
      <c r="QAI25" s="145"/>
      <c r="QAJ25" s="144"/>
      <c r="QAK25" s="145"/>
      <c r="QAL25" s="144"/>
      <c r="QAM25" s="145"/>
      <c r="QAN25" s="144"/>
      <c r="QAO25" s="145"/>
      <c r="QAP25" s="144"/>
      <c r="QAQ25" s="145"/>
      <c r="QAR25" s="144"/>
      <c r="QAS25" s="145"/>
      <c r="QAT25" s="144"/>
      <c r="QAU25" s="145"/>
      <c r="QAV25" s="144"/>
      <c r="QAW25" s="145"/>
      <c r="QAX25" s="144"/>
      <c r="QAY25" s="145"/>
      <c r="QAZ25" s="144"/>
      <c r="QBA25" s="145"/>
      <c r="QBB25" s="144"/>
      <c r="QBC25" s="145"/>
      <c r="QBD25" s="144"/>
      <c r="QBE25" s="145"/>
      <c r="QBF25" s="144"/>
      <c r="QBG25" s="145"/>
      <c r="QBH25" s="144"/>
      <c r="QBI25" s="145"/>
      <c r="QBJ25" s="144"/>
      <c r="QBK25" s="145"/>
      <c r="QBL25" s="144"/>
      <c r="QBM25" s="145"/>
      <c r="QBN25" s="144"/>
      <c r="QBO25" s="145"/>
      <c r="QBP25" s="144"/>
      <c r="QBQ25" s="145"/>
      <c r="QBR25" s="144"/>
      <c r="QBS25" s="145"/>
      <c r="QBT25" s="144"/>
      <c r="QBU25" s="145"/>
      <c r="QBV25" s="144"/>
      <c r="QBW25" s="145"/>
      <c r="QBX25" s="144"/>
      <c r="QBY25" s="145"/>
      <c r="QBZ25" s="144"/>
      <c r="QCA25" s="145"/>
      <c r="QCB25" s="144"/>
      <c r="QCC25" s="145"/>
      <c r="QCD25" s="144"/>
      <c r="QCE25" s="145"/>
      <c r="QCF25" s="144"/>
      <c r="QCG25" s="145"/>
      <c r="QCH25" s="144"/>
      <c r="QCI25" s="145"/>
      <c r="QCJ25" s="144"/>
      <c r="QCK25" s="145"/>
      <c r="QCL25" s="144"/>
      <c r="QCM25" s="145"/>
      <c r="QCN25" s="144"/>
      <c r="QCO25" s="145"/>
      <c r="QCP25" s="144"/>
      <c r="QCQ25" s="145"/>
      <c r="QCR25" s="144"/>
      <c r="QCS25" s="145"/>
      <c r="QCT25" s="144"/>
      <c r="QCU25" s="145"/>
      <c r="QCV25" s="144"/>
      <c r="QCW25" s="145"/>
      <c r="QCX25" s="144"/>
      <c r="QCY25" s="145"/>
      <c r="QCZ25" s="144"/>
      <c r="QDA25" s="145"/>
      <c r="QDB25" s="144"/>
      <c r="QDC25" s="145"/>
      <c r="QDD25" s="144"/>
      <c r="QDE25" s="145"/>
      <c r="QDF25" s="144"/>
      <c r="QDG25" s="145"/>
      <c r="QDH25" s="144"/>
      <c r="QDI25" s="145"/>
      <c r="QDJ25" s="144"/>
      <c r="QDK25" s="145"/>
      <c r="QDL25" s="144"/>
      <c r="QDM25" s="145"/>
      <c r="QDN25" s="144"/>
      <c r="QDO25" s="145"/>
      <c r="QDP25" s="144"/>
      <c r="QDQ25" s="145"/>
      <c r="QDR25" s="144"/>
      <c r="QDS25" s="145"/>
      <c r="QDT25" s="144"/>
      <c r="QDU25" s="145"/>
      <c r="QDV25" s="144"/>
      <c r="QDW25" s="145"/>
      <c r="QDX25" s="144"/>
      <c r="QDY25" s="145"/>
      <c r="QDZ25" s="144"/>
      <c r="QEA25" s="145"/>
      <c r="QEB25" s="144"/>
      <c r="QEC25" s="145"/>
      <c r="QED25" s="144"/>
      <c r="QEE25" s="145"/>
      <c r="QEF25" s="144"/>
      <c r="QEG25" s="145"/>
      <c r="QEH25" s="144"/>
      <c r="QEI25" s="145"/>
      <c r="QEJ25" s="144"/>
      <c r="QEK25" s="145"/>
      <c r="QEL25" s="144"/>
      <c r="QEM25" s="145"/>
      <c r="QEN25" s="144"/>
      <c r="QEO25" s="145"/>
      <c r="QEP25" s="144"/>
      <c r="QEQ25" s="145"/>
      <c r="QER25" s="144"/>
      <c r="QES25" s="145"/>
      <c r="QET25" s="144"/>
      <c r="QEU25" s="145"/>
      <c r="QEV25" s="144"/>
      <c r="QEW25" s="145"/>
      <c r="QEX25" s="144"/>
      <c r="QEY25" s="145"/>
      <c r="QEZ25" s="144"/>
      <c r="QFA25" s="145"/>
      <c r="QFB25" s="144"/>
      <c r="QFC25" s="145"/>
      <c r="QFD25" s="144"/>
      <c r="QFE25" s="145"/>
      <c r="QFF25" s="144"/>
      <c r="QFG25" s="145"/>
      <c r="QFH25" s="144"/>
      <c r="QFI25" s="145"/>
      <c r="QFJ25" s="144"/>
      <c r="QFK25" s="145"/>
      <c r="QFL25" s="144"/>
      <c r="QFM25" s="145"/>
      <c r="QFN25" s="144"/>
      <c r="QFO25" s="145"/>
      <c r="QFP25" s="144"/>
      <c r="QFQ25" s="145"/>
      <c r="QFR25" s="144"/>
      <c r="QFS25" s="145"/>
      <c r="QFT25" s="144"/>
      <c r="QFU25" s="145"/>
      <c r="QFV25" s="144"/>
      <c r="QFW25" s="145"/>
      <c r="QFX25" s="144"/>
      <c r="QFY25" s="145"/>
      <c r="QFZ25" s="144"/>
      <c r="QGA25" s="145"/>
      <c r="QGB25" s="144"/>
      <c r="QGC25" s="145"/>
      <c r="QGD25" s="144"/>
      <c r="QGE25" s="145"/>
      <c r="QGF25" s="144"/>
      <c r="QGG25" s="145"/>
      <c r="QGH25" s="144"/>
      <c r="QGI25" s="145"/>
      <c r="QGJ25" s="144"/>
      <c r="QGK25" s="145"/>
      <c r="QGL25" s="144"/>
      <c r="QGM25" s="145"/>
      <c r="QGN25" s="144"/>
      <c r="QGO25" s="145"/>
      <c r="QGP25" s="144"/>
      <c r="QGQ25" s="145"/>
      <c r="QGR25" s="144"/>
      <c r="QGS25" s="145"/>
      <c r="QGT25" s="144"/>
      <c r="QGU25" s="145"/>
      <c r="QGV25" s="144"/>
      <c r="QGW25" s="145"/>
      <c r="QGX25" s="144"/>
      <c r="QGY25" s="145"/>
      <c r="QGZ25" s="144"/>
      <c r="QHA25" s="145"/>
      <c r="QHB25" s="144"/>
      <c r="QHC25" s="145"/>
      <c r="QHD25" s="144"/>
      <c r="QHE25" s="145"/>
      <c r="QHF25" s="144"/>
      <c r="QHG25" s="145"/>
      <c r="QHH25" s="144"/>
      <c r="QHI25" s="145"/>
      <c r="QHJ25" s="144"/>
      <c r="QHK25" s="145"/>
      <c r="QHL25" s="144"/>
      <c r="QHM25" s="145"/>
      <c r="QHN25" s="144"/>
      <c r="QHO25" s="145"/>
      <c r="QHP25" s="144"/>
      <c r="QHQ25" s="145"/>
      <c r="QHR25" s="144"/>
      <c r="QHS25" s="145"/>
      <c r="QHT25" s="144"/>
      <c r="QHU25" s="145"/>
      <c r="QHV25" s="144"/>
      <c r="QHW25" s="145"/>
      <c r="QHX25" s="144"/>
      <c r="QHY25" s="145"/>
      <c r="QHZ25" s="144"/>
      <c r="QIA25" s="145"/>
      <c r="QIB25" s="144"/>
      <c r="QIC25" s="145"/>
      <c r="QID25" s="144"/>
      <c r="QIE25" s="145"/>
      <c r="QIF25" s="144"/>
      <c r="QIG25" s="145"/>
      <c r="QIH25" s="144"/>
      <c r="QII25" s="145"/>
      <c r="QIJ25" s="144"/>
      <c r="QIK25" s="145"/>
      <c r="QIL25" s="144"/>
      <c r="QIM25" s="145"/>
      <c r="QIN25" s="144"/>
      <c r="QIO25" s="145"/>
      <c r="QIP25" s="144"/>
      <c r="QIQ25" s="145"/>
      <c r="QIR25" s="144"/>
      <c r="QIS25" s="145"/>
      <c r="QIT25" s="144"/>
      <c r="QIU25" s="145"/>
      <c r="QIV25" s="144"/>
      <c r="QIW25" s="145"/>
      <c r="QIX25" s="144"/>
      <c r="QIY25" s="145"/>
      <c r="QIZ25" s="144"/>
      <c r="QJA25" s="145"/>
      <c r="QJB25" s="144"/>
      <c r="QJC25" s="145"/>
      <c r="QJD25" s="144"/>
      <c r="QJE25" s="145"/>
      <c r="QJF25" s="144"/>
      <c r="QJG25" s="145"/>
      <c r="QJH25" s="144"/>
      <c r="QJI25" s="145"/>
      <c r="QJJ25" s="144"/>
      <c r="QJK25" s="145"/>
      <c r="QJL25" s="144"/>
      <c r="QJM25" s="145"/>
      <c r="QJN25" s="144"/>
      <c r="QJO25" s="145"/>
      <c r="QJP25" s="144"/>
      <c r="QJQ25" s="145"/>
      <c r="QJR25" s="144"/>
      <c r="QJS25" s="145"/>
      <c r="QJT25" s="144"/>
      <c r="QJU25" s="145"/>
      <c r="QJV25" s="144"/>
      <c r="QJW25" s="145"/>
      <c r="QJX25" s="144"/>
      <c r="QJY25" s="145"/>
      <c r="QJZ25" s="144"/>
      <c r="QKA25" s="145"/>
      <c r="QKB25" s="144"/>
      <c r="QKC25" s="145"/>
      <c r="QKD25" s="144"/>
      <c r="QKE25" s="145"/>
      <c r="QKF25" s="144"/>
      <c r="QKG25" s="145"/>
      <c r="QKH25" s="144"/>
      <c r="QKI25" s="145"/>
      <c r="QKJ25" s="144"/>
      <c r="QKK25" s="145"/>
      <c r="QKL25" s="144"/>
      <c r="QKM25" s="145"/>
      <c r="QKN25" s="144"/>
      <c r="QKO25" s="145"/>
      <c r="QKP25" s="144"/>
      <c r="QKQ25" s="145"/>
      <c r="QKR25" s="144"/>
      <c r="QKS25" s="145"/>
      <c r="QKT25" s="144"/>
      <c r="QKU25" s="145"/>
      <c r="QKV25" s="144"/>
      <c r="QKW25" s="145"/>
      <c r="QKX25" s="144"/>
      <c r="QKY25" s="145"/>
      <c r="QKZ25" s="144"/>
      <c r="QLA25" s="145"/>
      <c r="QLB25" s="144"/>
      <c r="QLC25" s="145"/>
      <c r="QLD25" s="144"/>
      <c r="QLE25" s="145"/>
      <c r="QLF25" s="144"/>
      <c r="QLG25" s="145"/>
      <c r="QLH25" s="144"/>
      <c r="QLI25" s="145"/>
      <c r="QLJ25" s="144"/>
      <c r="QLK25" s="145"/>
      <c r="QLL25" s="144"/>
      <c r="QLM25" s="145"/>
      <c r="QLN25" s="144"/>
      <c r="QLO25" s="145"/>
      <c r="QLP25" s="144"/>
      <c r="QLQ25" s="145"/>
      <c r="QLR25" s="144"/>
      <c r="QLS25" s="145"/>
      <c r="QLT25" s="144"/>
      <c r="QLU25" s="145"/>
      <c r="QLV25" s="144"/>
      <c r="QLW25" s="145"/>
      <c r="QLX25" s="144"/>
      <c r="QLY25" s="145"/>
      <c r="QLZ25" s="144"/>
      <c r="QMA25" s="145"/>
      <c r="QMB25" s="144"/>
      <c r="QMC25" s="145"/>
      <c r="QMD25" s="144"/>
      <c r="QME25" s="145"/>
      <c r="QMF25" s="144"/>
      <c r="QMG25" s="145"/>
      <c r="QMH25" s="144"/>
      <c r="QMI25" s="145"/>
      <c r="QMJ25" s="144"/>
      <c r="QMK25" s="145"/>
      <c r="QML25" s="144"/>
      <c r="QMM25" s="145"/>
      <c r="QMN25" s="144"/>
      <c r="QMO25" s="145"/>
      <c r="QMP25" s="144"/>
      <c r="QMQ25" s="145"/>
      <c r="QMR25" s="144"/>
      <c r="QMS25" s="145"/>
      <c r="QMT25" s="144"/>
      <c r="QMU25" s="145"/>
      <c r="QMV25" s="144"/>
      <c r="QMW25" s="145"/>
      <c r="QMX25" s="144"/>
      <c r="QMY25" s="145"/>
      <c r="QMZ25" s="144"/>
      <c r="QNA25" s="145"/>
      <c r="QNB25" s="144"/>
      <c r="QNC25" s="145"/>
      <c r="QND25" s="144"/>
      <c r="QNE25" s="145"/>
      <c r="QNF25" s="144"/>
      <c r="QNG25" s="145"/>
      <c r="QNH25" s="144"/>
      <c r="QNI25" s="145"/>
      <c r="QNJ25" s="144"/>
      <c r="QNK25" s="145"/>
      <c r="QNL25" s="144"/>
      <c r="QNM25" s="145"/>
      <c r="QNN25" s="144"/>
      <c r="QNO25" s="145"/>
      <c r="QNP25" s="144"/>
      <c r="QNQ25" s="145"/>
      <c r="QNR25" s="144"/>
      <c r="QNS25" s="145"/>
      <c r="QNT25" s="144"/>
      <c r="QNU25" s="145"/>
      <c r="QNV25" s="144"/>
      <c r="QNW25" s="145"/>
      <c r="QNX25" s="144"/>
      <c r="QNY25" s="145"/>
      <c r="QNZ25" s="144"/>
      <c r="QOA25" s="145"/>
      <c r="QOB25" s="144"/>
      <c r="QOC25" s="145"/>
      <c r="QOD25" s="144"/>
      <c r="QOE25" s="145"/>
      <c r="QOF25" s="144"/>
      <c r="QOG25" s="145"/>
      <c r="QOH25" s="144"/>
      <c r="QOI25" s="145"/>
      <c r="QOJ25" s="144"/>
      <c r="QOK25" s="145"/>
      <c r="QOL25" s="144"/>
      <c r="QOM25" s="145"/>
      <c r="QON25" s="144"/>
      <c r="QOO25" s="145"/>
      <c r="QOP25" s="144"/>
      <c r="QOQ25" s="145"/>
      <c r="QOR25" s="144"/>
      <c r="QOS25" s="145"/>
      <c r="QOT25" s="144"/>
      <c r="QOU25" s="145"/>
      <c r="QOV25" s="144"/>
      <c r="QOW25" s="145"/>
      <c r="QOX25" s="144"/>
      <c r="QOY25" s="145"/>
      <c r="QOZ25" s="144"/>
      <c r="QPA25" s="145"/>
      <c r="QPB25" s="144"/>
      <c r="QPC25" s="145"/>
      <c r="QPD25" s="144"/>
      <c r="QPE25" s="145"/>
      <c r="QPF25" s="144"/>
      <c r="QPG25" s="145"/>
      <c r="QPH25" s="144"/>
      <c r="QPI25" s="145"/>
      <c r="QPJ25" s="144"/>
      <c r="QPK25" s="145"/>
      <c r="QPL25" s="144"/>
      <c r="QPM25" s="145"/>
      <c r="QPN25" s="144"/>
      <c r="QPO25" s="145"/>
      <c r="QPP25" s="144"/>
      <c r="QPQ25" s="145"/>
      <c r="QPR25" s="144"/>
      <c r="QPS25" s="145"/>
      <c r="QPT25" s="144"/>
      <c r="QPU25" s="145"/>
      <c r="QPV25" s="144"/>
      <c r="QPW25" s="145"/>
      <c r="QPX25" s="144"/>
      <c r="QPY25" s="145"/>
      <c r="QPZ25" s="144"/>
      <c r="QQA25" s="145"/>
      <c r="QQB25" s="144"/>
      <c r="QQC25" s="145"/>
      <c r="QQD25" s="144"/>
      <c r="QQE25" s="145"/>
      <c r="QQF25" s="144"/>
      <c r="QQG25" s="145"/>
      <c r="QQH25" s="144"/>
      <c r="QQI25" s="145"/>
      <c r="QQJ25" s="144"/>
      <c r="QQK25" s="145"/>
      <c r="QQL25" s="144"/>
      <c r="QQM25" s="145"/>
      <c r="QQN25" s="144"/>
      <c r="QQO25" s="145"/>
      <c r="QQP25" s="144"/>
      <c r="QQQ25" s="145"/>
      <c r="QQR25" s="144"/>
      <c r="QQS25" s="145"/>
      <c r="QQT25" s="144"/>
      <c r="QQU25" s="145"/>
      <c r="QQV25" s="144"/>
      <c r="QQW25" s="145"/>
      <c r="QQX25" s="144"/>
      <c r="QQY25" s="145"/>
      <c r="QQZ25" s="144"/>
      <c r="QRA25" s="145"/>
      <c r="QRB25" s="144"/>
      <c r="QRC25" s="145"/>
      <c r="QRD25" s="144"/>
      <c r="QRE25" s="145"/>
      <c r="QRF25" s="144"/>
      <c r="QRG25" s="145"/>
      <c r="QRH25" s="144"/>
      <c r="QRI25" s="145"/>
      <c r="QRJ25" s="144"/>
      <c r="QRK25" s="145"/>
      <c r="QRL25" s="144"/>
      <c r="QRM25" s="145"/>
      <c r="QRN25" s="144"/>
      <c r="QRO25" s="145"/>
      <c r="QRP25" s="144"/>
      <c r="QRQ25" s="145"/>
      <c r="QRR25" s="144"/>
      <c r="QRS25" s="145"/>
      <c r="QRT25" s="144"/>
      <c r="QRU25" s="145"/>
      <c r="QRV25" s="144"/>
      <c r="QRW25" s="145"/>
      <c r="QRX25" s="144"/>
      <c r="QRY25" s="145"/>
      <c r="QRZ25" s="144"/>
      <c r="QSA25" s="145"/>
      <c r="QSB25" s="144"/>
      <c r="QSC25" s="145"/>
      <c r="QSD25" s="144"/>
      <c r="QSE25" s="145"/>
      <c r="QSF25" s="144"/>
      <c r="QSG25" s="145"/>
      <c r="QSH25" s="144"/>
      <c r="QSI25" s="145"/>
      <c r="QSJ25" s="144"/>
      <c r="QSK25" s="145"/>
      <c r="QSL25" s="144"/>
      <c r="QSM25" s="145"/>
      <c r="QSN25" s="144"/>
      <c r="QSO25" s="145"/>
      <c r="QSP25" s="144"/>
      <c r="QSQ25" s="145"/>
      <c r="QSR25" s="144"/>
      <c r="QSS25" s="145"/>
      <c r="QST25" s="144"/>
      <c r="QSU25" s="145"/>
      <c r="QSV25" s="144"/>
      <c r="QSW25" s="145"/>
      <c r="QSX25" s="144"/>
      <c r="QSY25" s="145"/>
      <c r="QSZ25" s="144"/>
      <c r="QTA25" s="145"/>
      <c r="QTB25" s="144"/>
      <c r="QTC25" s="145"/>
      <c r="QTD25" s="144"/>
      <c r="QTE25" s="145"/>
      <c r="QTF25" s="144"/>
      <c r="QTG25" s="145"/>
      <c r="QTH25" s="144"/>
      <c r="QTI25" s="145"/>
      <c r="QTJ25" s="144"/>
      <c r="QTK25" s="145"/>
      <c r="QTL25" s="144"/>
      <c r="QTM25" s="145"/>
      <c r="QTN25" s="144"/>
      <c r="QTO25" s="145"/>
      <c r="QTP25" s="144"/>
      <c r="QTQ25" s="145"/>
      <c r="QTR25" s="144"/>
      <c r="QTS25" s="145"/>
      <c r="QTT25" s="144"/>
      <c r="QTU25" s="145"/>
      <c r="QTV25" s="144"/>
      <c r="QTW25" s="145"/>
      <c r="QTX25" s="144"/>
      <c r="QTY25" s="145"/>
      <c r="QTZ25" s="144"/>
      <c r="QUA25" s="145"/>
      <c r="QUB25" s="144"/>
      <c r="QUC25" s="145"/>
      <c r="QUD25" s="144"/>
      <c r="QUE25" s="145"/>
      <c r="QUF25" s="144"/>
      <c r="QUG25" s="145"/>
      <c r="QUH25" s="144"/>
      <c r="QUI25" s="145"/>
      <c r="QUJ25" s="144"/>
      <c r="QUK25" s="145"/>
      <c r="QUL25" s="144"/>
      <c r="QUM25" s="145"/>
      <c r="QUN25" s="144"/>
      <c r="QUO25" s="145"/>
      <c r="QUP25" s="144"/>
      <c r="QUQ25" s="145"/>
      <c r="QUR25" s="144"/>
      <c r="QUS25" s="145"/>
      <c r="QUT25" s="144"/>
      <c r="QUU25" s="145"/>
      <c r="QUV25" s="144"/>
      <c r="QUW25" s="145"/>
      <c r="QUX25" s="144"/>
      <c r="QUY25" s="145"/>
      <c r="QUZ25" s="144"/>
      <c r="QVA25" s="145"/>
      <c r="QVB25" s="144"/>
      <c r="QVC25" s="145"/>
      <c r="QVD25" s="144"/>
      <c r="QVE25" s="145"/>
      <c r="QVF25" s="144"/>
      <c r="QVG25" s="145"/>
      <c r="QVH25" s="144"/>
      <c r="QVI25" s="145"/>
      <c r="QVJ25" s="144"/>
      <c r="QVK25" s="145"/>
      <c r="QVL25" s="144"/>
      <c r="QVM25" s="145"/>
      <c r="QVN25" s="144"/>
      <c r="QVO25" s="145"/>
      <c r="QVP25" s="144"/>
      <c r="QVQ25" s="145"/>
      <c r="QVR25" s="144"/>
      <c r="QVS25" s="145"/>
      <c r="QVT25" s="144"/>
      <c r="QVU25" s="145"/>
      <c r="QVV25" s="144"/>
      <c r="QVW25" s="145"/>
      <c r="QVX25" s="144"/>
      <c r="QVY25" s="145"/>
      <c r="QVZ25" s="144"/>
      <c r="QWA25" s="145"/>
      <c r="QWB25" s="144"/>
      <c r="QWC25" s="145"/>
      <c r="QWD25" s="144"/>
      <c r="QWE25" s="145"/>
      <c r="QWF25" s="144"/>
      <c r="QWG25" s="145"/>
      <c r="QWH25" s="144"/>
      <c r="QWI25" s="145"/>
      <c r="QWJ25" s="144"/>
      <c r="QWK25" s="145"/>
      <c r="QWL25" s="144"/>
      <c r="QWM25" s="145"/>
      <c r="QWN25" s="144"/>
      <c r="QWO25" s="145"/>
      <c r="QWP25" s="144"/>
      <c r="QWQ25" s="145"/>
      <c r="QWR25" s="144"/>
      <c r="QWS25" s="145"/>
      <c r="QWT25" s="144"/>
      <c r="QWU25" s="145"/>
      <c r="QWV25" s="144"/>
      <c r="QWW25" s="145"/>
      <c r="QWX25" s="144"/>
      <c r="QWY25" s="145"/>
      <c r="QWZ25" s="144"/>
      <c r="QXA25" s="145"/>
      <c r="QXB25" s="144"/>
      <c r="QXC25" s="145"/>
      <c r="QXD25" s="144"/>
      <c r="QXE25" s="145"/>
      <c r="QXF25" s="144"/>
      <c r="QXG25" s="145"/>
      <c r="QXH25" s="144"/>
      <c r="QXI25" s="145"/>
      <c r="QXJ25" s="144"/>
      <c r="QXK25" s="145"/>
      <c r="QXL25" s="144"/>
      <c r="QXM25" s="145"/>
      <c r="QXN25" s="144"/>
      <c r="QXO25" s="145"/>
      <c r="QXP25" s="144"/>
      <c r="QXQ25" s="145"/>
      <c r="QXR25" s="144"/>
      <c r="QXS25" s="145"/>
      <c r="QXT25" s="144"/>
      <c r="QXU25" s="145"/>
      <c r="QXV25" s="144"/>
      <c r="QXW25" s="145"/>
      <c r="QXX25" s="144"/>
      <c r="QXY25" s="145"/>
      <c r="QXZ25" s="144"/>
      <c r="QYA25" s="145"/>
      <c r="QYB25" s="144"/>
      <c r="QYC25" s="145"/>
      <c r="QYD25" s="144"/>
      <c r="QYE25" s="145"/>
      <c r="QYF25" s="144"/>
      <c r="QYG25" s="145"/>
      <c r="QYH25" s="144"/>
      <c r="QYI25" s="145"/>
      <c r="QYJ25" s="144"/>
      <c r="QYK25" s="145"/>
      <c r="QYL25" s="144"/>
      <c r="QYM25" s="145"/>
      <c r="QYN25" s="144"/>
      <c r="QYO25" s="145"/>
      <c r="QYP25" s="144"/>
      <c r="QYQ25" s="145"/>
      <c r="QYR25" s="144"/>
      <c r="QYS25" s="145"/>
      <c r="QYT25" s="144"/>
      <c r="QYU25" s="145"/>
      <c r="QYV25" s="144"/>
      <c r="QYW25" s="145"/>
      <c r="QYX25" s="144"/>
      <c r="QYY25" s="145"/>
      <c r="QYZ25" s="144"/>
      <c r="QZA25" s="145"/>
      <c r="QZB25" s="144"/>
      <c r="QZC25" s="145"/>
      <c r="QZD25" s="144"/>
      <c r="QZE25" s="145"/>
      <c r="QZF25" s="144"/>
      <c r="QZG25" s="145"/>
      <c r="QZH25" s="144"/>
      <c r="QZI25" s="145"/>
      <c r="QZJ25" s="144"/>
      <c r="QZK25" s="145"/>
      <c r="QZL25" s="144"/>
      <c r="QZM25" s="145"/>
      <c r="QZN25" s="144"/>
      <c r="QZO25" s="145"/>
      <c r="QZP25" s="144"/>
      <c r="QZQ25" s="145"/>
      <c r="QZR25" s="144"/>
      <c r="QZS25" s="145"/>
      <c r="QZT25" s="144"/>
      <c r="QZU25" s="145"/>
      <c r="QZV25" s="144"/>
      <c r="QZW25" s="145"/>
      <c r="QZX25" s="144"/>
      <c r="QZY25" s="145"/>
      <c r="QZZ25" s="144"/>
      <c r="RAA25" s="145"/>
      <c r="RAB25" s="144"/>
      <c r="RAC25" s="145"/>
      <c r="RAD25" s="144"/>
      <c r="RAE25" s="145"/>
      <c r="RAF25" s="144"/>
      <c r="RAG25" s="145"/>
      <c r="RAH25" s="144"/>
      <c r="RAI25" s="145"/>
      <c r="RAJ25" s="144"/>
      <c r="RAK25" s="145"/>
      <c r="RAL25" s="144"/>
      <c r="RAM25" s="145"/>
      <c r="RAN25" s="144"/>
      <c r="RAO25" s="145"/>
      <c r="RAP25" s="144"/>
      <c r="RAQ25" s="145"/>
      <c r="RAR25" s="144"/>
      <c r="RAS25" s="145"/>
      <c r="RAT25" s="144"/>
      <c r="RAU25" s="145"/>
      <c r="RAV25" s="144"/>
      <c r="RAW25" s="145"/>
      <c r="RAX25" s="144"/>
      <c r="RAY25" s="145"/>
      <c r="RAZ25" s="144"/>
      <c r="RBA25" s="145"/>
      <c r="RBB25" s="144"/>
      <c r="RBC25" s="145"/>
      <c r="RBD25" s="144"/>
      <c r="RBE25" s="145"/>
      <c r="RBF25" s="144"/>
      <c r="RBG25" s="145"/>
      <c r="RBH25" s="144"/>
      <c r="RBI25" s="145"/>
      <c r="RBJ25" s="144"/>
      <c r="RBK25" s="145"/>
      <c r="RBL25" s="144"/>
      <c r="RBM25" s="145"/>
      <c r="RBN25" s="144"/>
      <c r="RBO25" s="145"/>
      <c r="RBP25" s="144"/>
      <c r="RBQ25" s="145"/>
      <c r="RBR25" s="144"/>
      <c r="RBS25" s="145"/>
      <c r="RBT25" s="144"/>
      <c r="RBU25" s="145"/>
      <c r="RBV25" s="144"/>
      <c r="RBW25" s="145"/>
      <c r="RBX25" s="144"/>
      <c r="RBY25" s="145"/>
      <c r="RBZ25" s="144"/>
      <c r="RCA25" s="145"/>
      <c r="RCB25" s="144"/>
      <c r="RCC25" s="145"/>
      <c r="RCD25" s="144"/>
      <c r="RCE25" s="145"/>
      <c r="RCF25" s="144"/>
      <c r="RCG25" s="145"/>
      <c r="RCH25" s="144"/>
      <c r="RCI25" s="145"/>
      <c r="RCJ25" s="144"/>
      <c r="RCK25" s="145"/>
      <c r="RCL25" s="144"/>
      <c r="RCM25" s="145"/>
      <c r="RCN25" s="144"/>
      <c r="RCO25" s="145"/>
      <c r="RCP25" s="144"/>
      <c r="RCQ25" s="145"/>
      <c r="RCR25" s="144"/>
      <c r="RCS25" s="145"/>
      <c r="RCT25" s="144"/>
      <c r="RCU25" s="145"/>
      <c r="RCV25" s="144"/>
      <c r="RCW25" s="145"/>
      <c r="RCX25" s="144"/>
      <c r="RCY25" s="145"/>
      <c r="RCZ25" s="144"/>
      <c r="RDA25" s="145"/>
      <c r="RDB25" s="144"/>
      <c r="RDC25" s="145"/>
      <c r="RDD25" s="144"/>
      <c r="RDE25" s="145"/>
      <c r="RDF25" s="144"/>
      <c r="RDG25" s="145"/>
      <c r="RDH25" s="144"/>
      <c r="RDI25" s="145"/>
      <c r="RDJ25" s="144"/>
      <c r="RDK25" s="145"/>
      <c r="RDL25" s="144"/>
      <c r="RDM25" s="145"/>
      <c r="RDN25" s="144"/>
      <c r="RDO25" s="145"/>
      <c r="RDP25" s="144"/>
      <c r="RDQ25" s="145"/>
      <c r="RDR25" s="144"/>
      <c r="RDS25" s="145"/>
      <c r="RDT25" s="144"/>
      <c r="RDU25" s="145"/>
      <c r="RDV25" s="144"/>
      <c r="RDW25" s="145"/>
      <c r="RDX25" s="144"/>
      <c r="RDY25" s="145"/>
      <c r="RDZ25" s="144"/>
      <c r="REA25" s="145"/>
      <c r="REB25" s="144"/>
      <c r="REC25" s="145"/>
      <c r="RED25" s="144"/>
      <c r="REE25" s="145"/>
      <c r="REF25" s="144"/>
      <c r="REG25" s="145"/>
      <c r="REH25" s="144"/>
      <c r="REI25" s="145"/>
      <c r="REJ25" s="144"/>
      <c r="REK25" s="145"/>
      <c r="REL25" s="144"/>
      <c r="REM25" s="145"/>
      <c r="REN25" s="144"/>
      <c r="REO25" s="145"/>
      <c r="REP25" s="144"/>
      <c r="REQ25" s="145"/>
      <c r="RER25" s="144"/>
      <c r="RES25" s="145"/>
      <c r="RET25" s="144"/>
      <c r="REU25" s="145"/>
      <c r="REV25" s="144"/>
      <c r="REW25" s="145"/>
      <c r="REX25" s="144"/>
      <c r="REY25" s="145"/>
      <c r="REZ25" s="144"/>
      <c r="RFA25" s="145"/>
      <c r="RFB25" s="144"/>
      <c r="RFC25" s="145"/>
      <c r="RFD25" s="144"/>
      <c r="RFE25" s="145"/>
      <c r="RFF25" s="144"/>
      <c r="RFG25" s="145"/>
      <c r="RFH25" s="144"/>
      <c r="RFI25" s="145"/>
      <c r="RFJ25" s="144"/>
      <c r="RFK25" s="145"/>
      <c r="RFL25" s="144"/>
      <c r="RFM25" s="145"/>
      <c r="RFN25" s="144"/>
      <c r="RFO25" s="145"/>
      <c r="RFP25" s="144"/>
      <c r="RFQ25" s="145"/>
      <c r="RFR25" s="144"/>
      <c r="RFS25" s="145"/>
      <c r="RFT25" s="144"/>
      <c r="RFU25" s="145"/>
      <c r="RFV25" s="144"/>
      <c r="RFW25" s="145"/>
      <c r="RFX25" s="144"/>
      <c r="RFY25" s="145"/>
      <c r="RFZ25" s="144"/>
      <c r="RGA25" s="145"/>
      <c r="RGB25" s="144"/>
      <c r="RGC25" s="145"/>
      <c r="RGD25" s="144"/>
      <c r="RGE25" s="145"/>
      <c r="RGF25" s="144"/>
      <c r="RGG25" s="145"/>
      <c r="RGH25" s="144"/>
      <c r="RGI25" s="145"/>
      <c r="RGJ25" s="144"/>
      <c r="RGK25" s="145"/>
      <c r="RGL25" s="144"/>
      <c r="RGM25" s="145"/>
      <c r="RGN25" s="144"/>
      <c r="RGO25" s="145"/>
      <c r="RGP25" s="144"/>
      <c r="RGQ25" s="145"/>
      <c r="RGR25" s="144"/>
      <c r="RGS25" s="145"/>
      <c r="RGT25" s="144"/>
      <c r="RGU25" s="145"/>
      <c r="RGV25" s="144"/>
      <c r="RGW25" s="145"/>
      <c r="RGX25" s="144"/>
      <c r="RGY25" s="145"/>
      <c r="RGZ25" s="144"/>
      <c r="RHA25" s="145"/>
      <c r="RHB25" s="144"/>
      <c r="RHC25" s="145"/>
      <c r="RHD25" s="144"/>
      <c r="RHE25" s="145"/>
      <c r="RHF25" s="144"/>
      <c r="RHG25" s="145"/>
      <c r="RHH25" s="144"/>
      <c r="RHI25" s="145"/>
      <c r="RHJ25" s="144"/>
      <c r="RHK25" s="145"/>
      <c r="RHL25" s="144"/>
      <c r="RHM25" s="145"/>
      <c r="RHN25" s="144"/>
      <c r="RHO25" s="145"/>
      <c r="RHP25" s="144"/>
      <c r="RHQ25" s="145"/>
      <c r="RHR25" s="144"/>
      <c r="RHS25" s="145"/>
      <c r="RHT25" s="144"/>
      <c r="RHU25" s="145"/>
      <c r="RHV25" s="144"/>
      <c r="RHW25" s="145"/>
      <c r="RHX25" s="144"/>
      <c r="RHY25" s="145"/>
      <c r="RHZ25" s="144"/>
      <c r="RIA25" s="145"/>
      <c r="RIB25" s="144"/>
      <c r="RIC25" s="145"/>
      <c r="RID25" s="144"/>
      <c r="RIE25" s="145"/>
      <c r="RIF25" s="144"/>
      <c r="RIG25" s="145"/>
      <c r="RIH25" s="144"/>
      <c r="RII25" s="145"/>
      <c r="RIJ25" s="144"/>
      <c r="RIK25" s="145"/>
      <c r="RIL25" s="144"/>
      <c r="RIM25" s="145"/>
      <c r="RIN25" s="144"/>
      <c r="RIO25" s="145"/>
      <c r="RIP25" s="144"/>
      <c r="RIQ25" s="145"/>
      <c r="RIR25" s="144"/>
      <c r="RIS25" s="145"/>
      <c r="RIT25" s="144"/>
      <c r="RIU25" s="145"/>
      <c r="RIV25" s="144"/>
      <c r="RIW25" s="145"/>
      <c r="RIX25" s="144"/>
      <c r="RIY25" s="145"/>
      <c r="RIZ25" s="144"/>
      <c r="RJA25" s="145"/>
      <c r="RJB25" s="144"/>
      <c r="RJC25" s="145"/>
      <c r="RJD25" s="144"/>
      <c r="RJE25" s="145"/>
      <c r="RJF25" s="144"/>
      <c r="RJG25" s="145"/>
      <c r="RJH25" s="144"/>
      <c r="RJI25" s="145"/>
      <c r="RJJ25" s="144"/>
      <c r="RJK25" s="145"/>
      <c r="RJL25" s="144"/>
      <c r="RJM25" s="145"/>
      <c r="RJN25" s="144"/>
      <c r="RJO25" s="145"/>
      <c r="RJP25" s="144"/>
      <c r="RJQ25" s="145"/>
      <c r="RJR25" s="144"/>
      <c r="RJS25" s="145"/>
      <c r="RJT25" s="144"/>
      <c r="RJU25" s="145"/>
      <c r="RJV25" s="144"/>
      <c r="RJW25" s="145"/>
      <c r="RJX25" s="144"/>
      <c r="RJY25" s="145"/>
      <c r="RJZ25" s="144"/>
      <c r="RKA25" s="145"/>
      <c r="RKB25" s="144"/>
      <c r="RKC25" s="145"/>
      <c r="RKD25" s="144"/>
      <c r="RKE25" s="145"/>
      <c r="RKF25" s="144"/>
      <c r="RKG25" s="145"/>
      <c r="RKH25" s="144"/>
      <c r="RKI25" s="145"/>
      <c r="RKJ25" s="144"/>
      <c r="RKK25" s="145"/>
      <c r="RKL25" s="144"/>
      <c r="RKM25" s="145"/>
      <c r="RKN25" s="144"/>
      <c r="RKO25" s="145"/>
      <c r="RKP25" s="144"/>
      <c r="RKQ25" s="145"/>
      <c r="RKR25" s="144"/>
      <c r="RKS25" s="145"/>
      <c r="RKT25" s="144"/>
      <c r="RKU25" s="145"/>
      <c r="RKV25" s="144"/>
      <c r="RKW25" s="145"/>
      <c r="RKX25" s="144"/>
      <c r="RKY25" s="145"/>
      <c r="RKZ25" s="144"/>
      <c r="RLA25" s="145"/>
      <c r="RLB25" s="144"/>
      <c r="RLC25" s="145"/>
      <c r="RLD25" s="144"/>
      <c r="RLE25" s="145"/>
      <c r="RLF25" s="144"/>
      <c r="RLG25" s="145"/>
      <c r="RLH25" s="144"/>
      <c r="RLI25" s="145"/>
      <c r="RLJ25" s="144"/>
      <c r="RLK25" s="145"/>
      <c r="RLL25" s="144"/>
      <c r="RLM25" s="145"/>
      <c r="RLN25" s="144"/>
      <c r="RLO25" s="145"/>
      <c r="RLP25" s="144"/>
      <c r="RLQ25" s="145"/>
      <c r="RLR25" s="144"/>
      <c r="RLS25" s="145"/>
      <c r="RLT25" s="144"/>
      <c r="RLU25" s="145"/>
      <c r="RLV25" s="144"/>
      <c r="RLW25" s="145"/>
      <c r="RLX25" s="144"/>
      <c r="RLY25" s="145"/>
      <c r="RLZ25" s="144"/>
      <c r="RMA25" s="145"/>
      <c r="RMB25" s="144"/>
      <c r="RMC25" s="145"/>
      <c r="RMD25" s="144"/>
      <c r="RME25" s="145"/>
      <c r="RMF25" s="144"/>
      <c r="RMG25" s="145"/>
      <c r="RMH25" s="144"/>
      <c r="RMI25" s="145"/>
      <c r="RMJ25" s="144"/>
      <c r="RMK25" s="145"/>
      <c r="RML25" s="144"/>
      <c r="RMM25" s="145"/>
      <c r="RMN25" s="144"/>
      <c r="RMO25" s="145"/>
      <c r="RMP25" s="144"/>
      <c r="RMQ25" s="145"/>
      <c r="RMR25" s="144"/>
      <c r="RMS25" s="145"/>
      <c r="RMT25" s="144"/>
      <c r="RMU25" s="145"/>
      <c r="RMV25" s="144"/>
      <c r="RMW25" s="145"/>
      <c r="RMX25" s="144"/>
      <c r="RMY25" s="145"/>
      <c r="RMZ25" s="144"/>
      <c r="RNA25" s="145"/>
      <c r="RNB25" s="144"/>
      <c r="RNC25" s="145"/>
      <c r="RND25" s="144"/>
      <c r="RNE25" s="145"/>
      <c r="RNF25" s="144"/>
      <c r="RNG25" s="145"/>
      <c r="RNH25" s="144"/>
      <c r="RNI25" s="145"/>
      <c r="RNJ25" s="144"/>
      <c r="RNK25" s="145"/>
      <c r="RNL25" s="144"/>
      <c r="RNM25" s="145"/>
      <c r="RNN25" s="144"/>
      <c r="RNO25" s="145"/>
      <c r="RNP25" s="144"/>
      <c r="RNQ25" s="145"/>
      <c r="RNR25" s="144"/>
      <c r="RNS25" s="145"/>
      <c r="RNT25" s="144"/>
      <c r="RNU25" s="145"/>
      <c r="RNV25" s="144"/>
      <c r="RNW25" s="145"/>
      <c r="RNX25" s="144"/>
      <c r="RNY25" s="145"/>
      <c r="RNZ25" s="144"/>
      <c r="ROA25" s="145"/>
      <c r="ROB25" s="144"/>
      <c r="ROC25" s="145"/>
      <c r="ROD25" s="144"/>
      <c r="ROE25" s="145"/>
      <c r="ROF25" s="144"/>
      <c r="ROG25" s="145"/>
      <c r="ROH25" s="144"/>
      <c r="ROI25" s="145"/>
      <c r="ROJ25" s="144"/>
      <c r="ROK25" s="145"/>
      <c r="ROL25" s="144"/>
      <c r="ROM25" s="145"/>
      <c r="RON25" s="144"/>
      <c r="ROO25" s="145"/>
      <c r="ROP25" s="144"/>
      <c r="ROQ25" s="145"/>
      <c r="ROR25" s="144"/>
      <c r="ROS25" s="145"/>
      <c r="ROT25" s="144"/>
      <c r="ROU25" s="145"/>
      <c r="ROV25" s="144"/>
      <c r="ROW25" s="145"/>
      <c r="ROX25" s="144"/>
      <c r="ROY25" s="145"/>
      <c r="ROZ25" s="144"/>
      <c r="RPA25" s="145"/>
      <c r="RPB25" s="144"/>
      <c r="RPC25" s="145"/>
      <c r="RPD25" s="144"/>
      <c r="RPE25" s="145"/>
      <c r="RPF25" s="144"/>
      <c r="RPG25" s="145"/>
      <c r="RPH25" s="144"/>
      <c r="RPI25" s="145"/>
      <c r="RPJ25" s="144"/>
      <c r="RPK25" s="145"/>
      <c r="RPL25" s="144"/>
      <c r="RPM25" s="145"/>
      <c r="RPN25" s="144"/>
      <c r="RPO25" s="145"/>
      <c r="RPP25" s="144"/>
      <c r="RPQ25" s="145"/>
      <c r="RPR25" s="144"/>
      <c r="RPS25" s="145"/>
      <c r="RPT25" s="144"/>
      <c r="RPU25" s="145"/>
      <c r="RPV25" s="144"/>
      <c r="RPW25" s="145"/>
      <c r="RPX25" s="144"/>
      <c r="RPY25" s="145"/>
      <c r="RPZ25" s="144"/>
      <c r="RQA25" s="145"/>
      <c r="RQB25" s="144"/>
      <c r="RQC25" s="145"/>
      <c r="RQD25" s="144"/>
      <c r="RQE25" s="145"/>
      <c r="RQF25" s="144"/>
      <c r="RQG25" s="145"/>
      <c r="RQH25" s="144"/>
      <c r="RQI25" s="145"/>
      <c r="RQJ25" s="144"/>
      <c r="RQK25" s="145"/>
      <c r="RQL25" s="144"/>
      <c r="RQM25" s="145"/>
      <c r="RQN25" s="144"/>
      <c r="RQO25" s="145"/>
      <c r="RQP25" s="144"/>
      <c r="RQQ25" s="145"/>
      <c r="RQR25" s="144"/>
      <c r="RQS25" s="145"/>
      <c r="RQT25" s="144"/>
      <c r="RQU25" s="145"/>
      <c r="RQV25" s="144"/>
      <c r="RQW25" s="145"/>
      <c r="RQX25" s="144"/>
      <c r="RQY25" s="145"/>
      <c r="RQZ25" s="144"/>
      <c r="RRA25" s="145"/>
      <c r="RRB25" s="144"/>
      <c r="RRC25" s="145"/>
      <c r="RRD25" s="144"/>
      <c r="RRE25" s="145"/>
      <c r="RRF25" s="144"/>
      <c r="RRG25" s="145"/>
      <c r="RRH25" s="144"/>
      <c r="RRI25" s="145"/>
      <c r="RRJ25" s="144"/>
      <c r="RRK25" s="145"/>
      <c r="RRL25" s="144"/>
      <c r="RRM25" s="145"/>
      <c r="RRN25" s="144"/>
      <c r="RRO25" s="145"/>
      <c r="RRP25" s="144"/>
      <c r="RRQ25" s="145"/>
      <c r="RRR25" s="144"/>
      <c r="RRS25" s="145"/>
      <c r="RRT25" s="144"/>
      <c r="RRU25" s="145"/>
      <c r="RRV25" s="144"/>
      <c r="RRW25" s="145"/>
      <c r="RRX25" s="144"/>
      <c r="RRY25" s="145"/>
      <c r="RRZ25" s="144"/>
      <c r="RSA25" s="145"/>
      <c r="RSB25" s="144"/>
      <c r="RSC25" s="145"/>
      <c r="RSD25" s="144"/>
      <c r="RSE25" s="145"/>
      <c r="RSF25" s="144"/>
      <c r="RSG25" s="145"/>
      <c r="RSH25" s="144"/>
      <c r="RSI25" s="145"/>
      <c r="RSJ25" s="144"/>
      <c r="RSK25" s="145"/>
      <c r="RSL25" s="144"/>
      <c r="RSM25" s="145"/>
      <c r="RSN25" s="144"/>
      <c r="RSO25" s="145"/>
      <c r="RSP25" s="144"/>
      <c r="RSQ25" s="145"/>
      <c r="RSR25" s="144"/>
      <c r="RSS25" s="145"/>
      <c r="RST25" s="144"/>
      <c r="RSU25" s="145"/>
      <c r="RSV25" s="144"/>
      <c r="RSW25" s="145"/>
      <c r="RSX25" s="144"/>
      <c r="RSY25" s="145"/>
      <c r="RSZ25" s="144"/>
      <c r="RTA25" s="145"/>
      <c r="RTB25" s="144"/>
      <c r="RTC25" s="145"/>
      <c r="RTD25" s="144"/>
      <c r="RTE25" s="145"/>
      <c r="RTF25" s="144"/>
      <c r="RTG25" s="145"/>
      <c r="RTH25" s="144"/>
      <c r="RTI25" s="145"/>
      <c r="RTJ25" s="144"/>
      <c r="RTK25" s="145"/>
      <c r="RTL25" s="144"/>
      <c r="RTM25" s="145"/>
      <c r="RTN25" s="144"/>
      <c r="RTO25" s="145"/>
      <c r="RTP25" s="144"/>
      <c r="RTQ25" s="145"/>
      <c r="RTR25" s="144"/>
      <c r="RTS25" s="145"/>
      <c r="RTT25" s="144"/>
      <c r="RTU25" s="145"/>
      <c r="RTV25" s="144"/>
      <c r="RTW25" s="145"/>
      <c r="RTX25" s="144"/>
      <c r="RTY25" s="145"/>
      <c r="RTZ25" s="144"/>
      <c r="RUA25" s="145"/>
      <c r="RUB25" s="144"/>
      <c r="RUC25" s="145"/>
      <c r="RUD25" s="144"/>
      <c r="RUE25" s="145"/>
      <c r="RUF25" s="144"/>
      <c r="RUG25" s="145"/>
      <c r="RUH25" s="144"/>
      <c r="RUI25" s="145"/>
      <c r="RUJ25" s="144"/>
      <c r="RUK25" s="145"/>
      <c r="RUL25" s="144"/>
      <c r="RUM25" s="145"/>
      <c r="RUN25" s="144"/>
      <c r="RUO25" s="145"/>
      <c r="RUP25" s="144"/>
      <c r="RUQ25" s="145"/>
      <c r="RUR25" s="144"/>
      <c r="RUS25" s="145"/>
      <c r="RUT25" s="144"/>
      <c r="RUU25" s="145"/>
      <c r="RUV25" s="144"/>
      <c r="RUW25" s="145"/>
      <c r="RUX25" s="144"/>
      <c r="RUY25" s="145"/>
      <c r="RUZ25" s="144"/>
      <c r="RVA25" s="145"/>
      <c r="RVB25" s="144"/>
      <c r="RVC25" s="145"/>
      <c r="RVD25" s="144"/>
      <c r="RVE25" s="145"/>
      <c r="RVF25" s="144"/>
      <c r="RVG25" s="145"/>
      <c r="RVH25" s="144"/>
      <c r="RVI25" s="145"/>
      <c r="RVJ25" s="144"/>
      <c r="RVK25" s="145"/>
      <c r="RVL25" s="144"/>
      <c r="RVM25" s="145"/>
      <c r="RVN25" s="144"/>
      <c r="RVO25" s="145"/>
      <c r="RVP25" s="144"/>
      <c r="RVQ25" s="145"/>
      <c r="RVR25" s="144"/>
      <c r="RVS25" s="145"/>
      <c r="RVT25" s="144"/>
      <c r="RVU25" s="145"/>
      <c r="RVV25" s="144"/>
      <c r="RVW25" s="145"/>
      <c r="RVX25" s="144"/>
      <c r="RVY25" s="145"/>
      <c r="RVZ25" s="144"/>
      <c r="RWA25" s="145"/>
      <c r="RWB25" s="144"/>
      <c r="RWC25" s="145"/>
      <c r="RWD25" s="144"/>
      <c r="RWE25" s="145"/>
      <c r="RWF25" s="144"/>
      <c r="RWG25" s="145"/>
      <c r="RWH25" s="144"/>
      <c r="RWI25" s="145"/>
      <c r="RWJ25" s="144"/>
      <c r="RWK25" s="145"/>
      <c r="RWL25" s="144"/>
      <c r="RWM25" s="145"/>
      <c r="RWN25" s="144"/>
      <c r="RWO25" s="145"/>
      <c r="RWP25" s="144"/>
      <c r="RWQ25" s="145"/>
      <c r="RWR25" s="144"/>
      <c r="RWS25" s="145"/>
      <c r="RWT25" s="144"/>
      <c r="RWU25" s="145"/>
      <c r="RWV25" s="144"/>
      <c r="RWW25" s="145"/>
      <c r="RWX25" s="144"/>
      <c r="RWY25" s="145"/>
      <c r="RWZ25" s="144"/>
      <c r="RXA25" s="145"/>
      <c r="RXB25" s="144"/>
      <c r="RXC25" s="145"/>
      <c r="RXD25" s="144"/>
      <c r="RXE25" s="145"/>
      <c r="RXF25" s="144"/>
      <c r="RXG25" s="145"/>
      <c r="RXH25" s="144"/>
      <c r="RXI25" s="145"/>
      <c r="RXJ25" s="144"/>
      <c r="RXK25" s="145"/>
      <c r="RXL25" s="144"/>
      <c r="RXM25" s="145"/>
      <c r="RXN25" s="144"/>
      <c r="RXO25" s="145"/>
      <c r="RXP25" s="144"/>
      <c r="RXQ25" s="145"/>
      <c r="RXR25" s="144"/>
      <c r="RXS25" s="145"/>
      <c r="RXT25" s="144"/>
      <c r="RXU25" s="145"/>
      <c r="RXV25" s="144"/>
      <c r="RXW25" s="145"/>
      <c r="RXX25" s="144"/>
      <c r="RXY25" s="145"/>
      <c r="RXZ25" s="144"/>
      <c r="RYA25" s="145"/>
      <c r="RYB25" s="144"/>
      <c r="RYC25" s="145"/>
      <c r="RYD25" s="144"/>
      <c r="RYE25" s="145"/>
      <c r="RYF25" s="144"/>
      <c r="RYG25" s="145"/>
      <c r="RYH25" s="144"/>
      <c r="RYI25" s="145"/>
      <c r="RYJ25" s="144"/>
      <c r="RYK25" s="145"/>
      <c r="RYL25" s="144"/>
      <c r="RYM25" s="145"/>
      <c r="RYN25" s="144"/>
      <c r="RYO25" s="145"/>
      <c r="RYP25" s="144"/>
      <c r="RYQ25" s="145"/>
      <c r="RYR25" s="144"/>
      <c r="RYS25" s="145"/>
      <c r="RYT25" s="144"/>
      <c r="RYU25" s="145"/>
      <c r="RYV25" s="144"/>
      <c r="RYW25" s="145"/>
      <c r="RYX25" s="144"/>
      <c r="RYY25" s="145"/>
      <c r="RYZ25" s="144"/>
      <c r="RZA25" s="145"/>
      <c r="RZB25" s="144"/>
      <c r="RZC25" s="145"/>
      <c r="RZD25" s="144"/>
      <c r="RZE25" s="145"/>
      <c r="RZF25" s="144"/>
      <c r="RZG25" s="145"/>
      <c r="RZH25" s="144"/>
      <c r="RZI25" s="145"/>
      <c r="RZJ25" s="144"/>
      <c r="RZK25" s="145"/>
      <c r="RZL25" s="144"/>
      <c r="RZM25" s="145"/>
      <c r="RZN25" s="144"/>
      <c r="RZO25" s="145"/>
      <c r="RZP25" s="144"/>
      <c r="RZQ25" s="145"/>
      <c r="RZR25" s="144"/>
      <c r="RZS25" s="145"/>
      <c r="RZT25" s="144"/>
      <c r="RZU25" s="145"/>
      <c r="RZV25" s="144"/>
      <c r="RZW25" s="145"/>
      <c r="RZX25" s="144"/>
      <c r="RZY25" s="145"/>
      <c r="RZZ25" s="144"/>
      <c r="SAA25" s="145"/>
      <c r="SAB25" s="144"/>
      <c r="SAC25" s="145"/>
      <c r="SAD25" s="144"/>
      <c r="SAE25" s="145"/>
      <c r="SAF25" s="144"/>
      <c r="SAG25" s="145"/>
      <c r="SAH25" s="144"/>
      <c r="SAI25" s="145"/>
      <c r="SAJ25" s="144"/>
      <c r="SAK25" s="145"/>
      <c r="SAL25" s="144"/>
      <c r="SAM25" s="145"/>
      <c r="SAN25" s="144"/>
      <c r="SAO25" s="145"/>
      <c r="SAP25" s="144"/>
      <c r="SAQ25" s="145"/>
      <c r="SAR25" s="144"/>
      <c r="SAS25" s="145"/>
      <c r="SAT25" s="144"/>
      <c r="SAU25" s="145"/>
      <c r="SAV25" s="144"/>
      <c r="SAW25" s="145"/>
      <c r="SAX25" s="144"/>
      <c r="SAY25" s="145"/>
      <c r="SAZ25" s="144"/>
      <c r="SBA25" s="145"/>
      <c r="SBB25" s="144"/>
      <c r="SBC25" s="145"/>
      <c r="SBD25" s="144"/>
      <c r="SBE25" s="145"/>
      <c r="SBF25" s="144"/>
      <c r="SBG25" s="145"/>
      <c r="SBH25" s="144"/>
      <c r="SBI25" s="145"/>
      <c r="SBJ25" s="144"/>
      <c r="SBK25" s="145"/>
      <c r="SBL25" s="144"/>
      <c r="SBM25" s="145"/>
      <c r="SBN25" s="144"/>
      <c r="SBO25" s="145"/>
      <c r="SBP25" s="144"/>
      <c r="SBQ25" s="145"/>
      <c r="SBR25" s="144"/>
      <c r="SBS25" s="145"/>
      <c r="SBT25" s="144"/>
      <c r="SBU25" s="145"/>
      <c r="SBV25" s="144"/>
      <c r="SBW25" s="145"/>
      <c r="SBX25" s="144"/>
      <c r="SBY25" s="145"/>
      <c r="SBZ25" s="144"/>
      <c r="SCA25" s="145"/>
      <c r="SCB25" s="144"/>
      <c r="SCC25" s="145"/>
      <c r="SCD25" s="144"/>
      <c r="SCE25" s="145"/>
      <c r="SCF25" s="144"/>
      <c r="SCG25" s="145"/>
      <c r="SCH25" s="144"/>
      <c r="SCI25" s="145"/>
      <c r="SCJ25" s="144"/>
      <c r="SCK25" s="145"/>
      <c r="SCL25" s="144"/>
      <c r="SCM25" s="145"/>
      <c r="SCN25" s="144"/>
      <c r="SCO25" s="145"/>
      <c r="SCP25" s="144"/>
      <c r="SCQ25" s="145"/>
      <c r="SCR25" s="144"/>
      <c r="SCS25" s="145"/>
      <c r="SCT25" s="144"/>
      <c r="SCU25" s="145"/>
      <c r="SCV25" s="144"/>
      <c r="SCW25" s="145"/>
      <c r="SCX25" s="144"/>
      <c r="SCY25" s="145"/>
      <c r="SCZ25" s="144"/>
      <c r="SDA25" s="145"/>
      <c r="SDB25" s="144"/>
      <c r="SDC25" s="145"/>
      <c r="SDD25" s="144"/>
      <c r="SDE25" s="145"/>
      <c r="SDF25" s="144"/>
      <c r="SDG25" s="145"/>
      <c r="SDH25" s="144"/>
      <c r="SDI25" s="145"/>
      <c r="SDJ25" s="144"/>
      <c r="SDK25" s="145"/>
      <c r="SDL25" s="144"/>
      <c r="SDM25" s="145"/>
      <c r="SDN25" s="144"/>
      <c r="SDO25" s="145"/>
      <c r="SDP25" s="144"/>
      <c r="SDQ25" s="145"/>
      <c r="SDR25" s="144"/>
      <c r="SDS25" s="145"/>
      <c r="SDT25" s="144"/>
      <c r="SDU25" s="145"/>
      <c r="SDV25" s="144"/>
      <c r="SDW25" s="145"/>
      <c r="SDX25" s="144"/>
      <c r="SDY25" s="145"/>
      <c r="SDZ25" s="144"/>
      <c r="SEA25" s="145"/>
      <c r="SEB25" s="144"/>
      <c r="SEC25" s="145"/>
      <c r="SED25" s="144"/>
      <c r="SEE25" s="145"/>
      <c r="SEF25" s="144"/>
      <c r="SEG25" s="145"/>
      <c r="SEH25" s="144"/>
      <c r="SEI25" s="145"/>
      <c r="SEJ25" s="144"/>
      <c r="SEK25" s="145"/>
      <c r="SEL25" s="144"/>
      <c r="SEM25" s="145"/>
      <c r="SEN25" s="144"/>
      <c r="SEO25" s="145"/>
      <c r="SEP25" s="144"/>
      <c r="SEQ25" s="145"/>
      <c r="SER25" s="144"/>
      <c r="SES25" s="145"/>
      <c r="SET25" s="144"/>
      <c r="SEU25" s="145"/>
      <c r="SEV25" s="144"/>
      <c r="SEW25" s="145"/>
      <c r="SEX25" s="144"/>
      <c r="SEY25" s="145"/>
      <c r="SEZ25" s="144"/>
      <c r="SFA25" s="145"/>
      <c r="SFB25" s="144"/>
      <c r="SFC25" s="145"/>
      <c r="SFD25" s="144"/>
      <c r="SFE25" s="145"/>
      <c r="SFF25" s="144"/>
      <c r="SFG25" s="145"/>
      <c r="SFH25" s="144"/>
      <c r="SFI25" s="145"/>
      <c r="SFJ25" s="144"/>
      <c r="SFK25" s="145"/>
      <c r="SFL25" s="144"/>
      <c r="SFM25" s="145"/>
      <c r="SFN25" s="144"/>
      <c r="SFO25" s="145"/>
      <c r="SFP25" s="144"/>
      <c r="SFQ25" s="145"/>
      <c r="SFR25" s="144"/>
      <c r="SFS25" s="145"/>
      <c r="SFT25" s="144"/>
      <c r="SFU25" s="145"/>
      <c r="SFV25" s="144"/>
      <c r="SFW25" s="145"/>
      <c r="SFX25" s="144"/>
      <c r="SFY25" s="145"/>
      <c r="SFZ25" s="144"/>
      <c r="SGA25" s="145"/>
      <c r="SGB25" s="144"/>
      <c r="SGC25" s="145"/>
      <c r="SGD25" s="144"/>
      <c r="SGE25" s="145"/>
      <c r="SGF25" s="144"/>
      <c r="SGG25" s="145"/>
      <c r="SGH25" s="144"/>
      <c r="SGI25" s="145"/>
      <c r="SGJ25" s="144"/>
      <c r="SGK25" s="145"/>
      <c r="SGL25" s="144"/>
      <c r="SGM25" s="145"/>
      <c r="SGN25" s="144"/>
      <c r="SGO25" s="145"/>
      <c r="SGP25" s="144"/>
      <c r="SGQ25" s="145"/>
      <c r="SGR25" s="144"/>
      <c r="SGS25" s="145"/>
      <c r="SGT25" s="144"/>
      <c r="SGU25" s="145"/>
      <c r="SGV25" s="144"/>
      <c r="SGW25" s="145"/>
      <c r="SGX25" s="144"/>
      <c r="SGY25" s="145"/>
      <c r="SGZ25" s="144"/>
      <c r="SHA25" s="145"/>
      <c r="SHB25" s="144"/>
      <c r="SHC25" s="145"/>
      <c r="SHD25" s="144"/>
      <c r="SHE25" s="145"/>
      <c r="SHF25" s="144"/>
      <c r="SHG25" s="145"/>
      <c r="SHH25" s="144"/>
      <c r="SHI25" s="145"/>
      <c r="SHJ25" s="144"/>
      <c r="SHK25" s="145"/>
      <c r="SHL25" s="144"/>
      <c r="SHM25" s="145"/>
      <c r="SHN25" s="144"/>
      <c r="SHO25" s="145"/>
      <c r="SHP25" s="144"/>
      <c r="SHQ25" s="145"/>
      <c r="SHR25" s="144"/>
      <c r="SHS25" s="145"/>
      <c r="SHT25" s="144"/>
      <c r="SHU25" s="145"/>
      <c r="SHV25" s="144"/>
      <c r="SHW25" s="145"/>
      <c r="SHX25" s="144"/>
      <c r="SHY25" s="145"/>
      <c r="SHZ25" s="144"/>
      <c r="SIA25" s="145"/>
      <c r="SIB25" s="144"/>
      <c r="SIC25" s="145"/>
      <c r="SID25" s="144"/>
      <c r="SIE25" s="145"/>
      <c r="SIF25" s="144"/>
      <c r="SIG25" s="145"/>
      <c r="SIH25" s="144"/>
      <c r="SII25" s="145"/>
      <c r="SIJ25" s="144"/>
      <c r="SIK25" s="145"/>
      <c r="SIL25" s="144"/>
      <c r="SIM25" s="145"/>
      <c r="SIN25" s="144"/>
      <c r="SIO25" s="145"/>
      <c r="SIP25" s="144"/>
      <c r="SIQ25" s="145"/>
      <c r="SIR25" s="144"/>
      <c r="SIS25" s="145"/>
      <c r="SIT25" s="144"/>
      <c r="SIU25" s="145"/>
      <c r="SIV25" s="144"/>
      <c r="SIW25" s="145"/>
      <c r="SIX25" s="144"/>
      <c r="SIY25" s="145"/>
      <c r="SIZ25" s="144"/>
      <c r="SJA25" s="145"/>
      <c r="SJB25" s="144"/>
      <c r="SJC25" s="145"/>
      <c r="SJD25" s="144"/>
      <c r="SJE25" s="145"/>
      <c r="SJF25" s="144"/>
      <c r="SJG25" s="145"/>
      <c r="SJH25" s="144"/>
      <c r="SJI25" s="145"/>
      <c r="SJJ25" s="144"/>
      <c r="SJK25" s="145"/>
      <c r="SJL25" s="144"/>
      <c r="SJM25" s="145"/>
      <c r="SJN25" s="144"/>
      <c r="SJO25" s="145"/>
      <c r="SJP25" s="144"/>
      <c r="SJQ25" s="145"/>
      <c r="SJR25" s="144"/>
      <c r="SJS25" s="145"/>
      <c r="SJT25" s="144"/>
      <c r="SJU25" s="145"/>
      <c r="SJV25" s="144"/>
      <c r="SJW25" s="145"/>
      <c r="SJX25" s="144"/>
      <c r="SJY25" s="145"/>
      <c r="SJZ25" s="144"/>
      <c r="SKA25" s="145"/>
      <c r="SKB25" s="144"/>
      <c r="SKC25" s="145"/>
      <c r="SKD25" s="144"/>
      <c r="SKE25" s="145"/>
      <c r="SKF25" s="144"/>
      <c r="SKG25" s="145"/>
      <c r="SKH25" s="144"/>
      <c r="SKI25" s="145"/>
      <c r="SKJ25" s="144"/>
      <c r="SKK25" s="145"/>
      <c r="SKL25" s="144"/>
      <c r="SKM25" s="145"/>
      <c r="SKN25" s="144"/>
      <c r="SKO25" s="145"/>
      <c r="SKP25" s="144"/>
      <c r="SKQ25" s="145"/>
      <c r="SKR25" s="144"/>
      <c r="SKS25" s="145"/>
      <c r="SKT25" s="144"/>
      <c r="SKU25" s="145"/>
      <c r="SKV25" s="144"/>
      <c r="SKW25" s="145"/>
      <c r="SKX25" s="144"/>
      <c r="SKY25" s="145"/>
      <c r="SKZ25" s="144"/>
      <c r="SLA25" s="145"/>
      <c r="SLB25" s="144"/>
      <c r="SLC25" s="145"/>
      <c r="SLD25" s="144"/>
      <c r="SLE25" s="145"/>
      <c r="SLF25" s="144"/>
      <c r="SLG25" s="145"/>
      <c r="SLH25" s="144"/>
      <c r="SLI25" s="145"/>
      <c r="SLJ25" s="144"/>
      <c r="SLK25" s="145"/>
      <c r="SLL25" s="144"/>
      <c r="SLM25" s="145"/>
      <c r="SLN25" s="144"/>
      <c r="SLO25" s="145"/>
      <c r="SLP25" s="144"/>
      <c r="SLQ25" s="145"/>
      <c r="SLR25" s="144"/>
      <c r="SLS25" s="145"/>
      <c r="SLT25" s="144"/>
      <c r="SLU25" s="145"/>
      <c r="SLV25" s="144"/>
      <c r="SLW25" s="145"/>
      <c r="SLX25" s="144"/>
      <c r="SLY25" s="145"/>
      <c r="SLZ25" s="144"/>
      <c r="SMA25" s="145"/>
      <c r="SMB25" s="144"/>
      <c r="SMC25" s="145"/>
      <c r="SMD25" s="144"/>
      <c r="SME25" s="145"/>
      <c r="SMF25" s="144"/>
      <c r="SMG25" s="145"/>
      <c r="SMH25" s="144"/>
      <c r="SMI25" s="145"/>
      <c r="SMJ25" s="144"/>
      <c r="SMK25" s="145"/>
      <c r="SML25" s="144"/>
      <c r="SMM25" s="145"/>
      <c r="SMN25" s="144"/>
      <c r="SMO25" s="145"/>
      <c r="SMP25" s="144"/>
      <c r="SMQ25" s="145"/>
      <c r="SMR25" s="144"/>
      <c r="SMS25" s="145"/>
      <c r="SMT25" s="144"/>
      <c r="SMU25" s="145"/>
      <c r="SMV25" s="144"/>
      <c r="SMW25" s="145"/>
      <c r="SMX25" s="144"/>
      <c r="SMY25" s="145"/>
      <c r="SMZ25" s="144"/>
      <c r="SNA25" s="145"/>
      <c r="SNB25" s="144"/>
      <c r="SNC25" s="145"/>
      <c r="SND25" s="144"/>
      <c r="SNE25" s="145"/>
      <c r="SNF25" s="144"/>
      <c r="SNG25" s="145"/>
      <c r="SNH25" s="144"/>
      <c r="SNI25" s="145"/>
      <c r="SNJ25" s="144"/>
      <c r="SNK25" s="145"/>
      <c r="SNL25" s="144"/>
      <c r="SNM25" s="145"/>
      <c r="SNN25" s="144"/>
      <c r="SNO25" s="145"/>
      <c r="SNP25" s="144"/>
      <c r="SNQ25" s="145"/>
      <c r="SNR25" s="144"/>
      <c r="SNS25" s="145"/>
      <c r="SNT25" s="144"/>
      <c r="SNU25" s="145"/>
      <c r="SNV25" s="144"/>
      <c r="SNW25" s="145"/>
      <c r="SNX25" s="144"/>
      <c r="SNY25" s="145"/>
      <c r="SNZ25" s="144"/>
      <c r="SOA25" s="145"/>
      <c r="SOB25" s="144"/>
      <c r="SOC25" s="145"/>
      <c r="SOD25" s="144"/>
      <c r="SOE25" s="145"/>
      <c r="SOF25" s="144"/>
      <c r="SOG25" s="145"/>
      <c r="SOH25" s="144"/>
      <c r="SOI25" s="145"/>
      <c r="SOJ25" s="144"/>
      <c r="SOK25" s="145"/>
      <c r="SOL25" s="144"/>
      <c r="SOM25" s="145"/>
      <c r="SON25" s="144"/>
      <c r="SOO25" s="145"/>
      <c r="SOP25" s="144"/>
      <c r="SOQ25" s="145"/>
      <c r="SOR25" s="144"/>
      <c r="SOS25" s="145"/>
      <c r="SOT25" s="144"/>
      <c r="SOU25" s="145"/>
      <c r="SOV25" s="144"/>
      <c r="SOW25" s="145"/>
      <c r="SOX25" s="144"/>
      <c r="SOY25" s="145"/>
      <c r="SOZ25" s="144"/>
      <c r="SPA25" s="145"/>
      <c r="SPB25" s="144"/>
      <c r="SPC25" s="145"/>
      <c r="SPD25" s="144"/>
      <c r="SPE25" s="145"/>
      <c r="SPF25" s="144"/>
      <c r="SPG25" s="145"/>
      <c r="SPH25" s="144"/>
      <c r="SPI25" s="145"/>
      <c r="SPJ25" s="144"/>
      <c r="SPK25" s="145"/>
      <c r="SPL25" s="144"/>
      <c r="SPM25" s="145"/>
      <c r="SPN25" s="144"/>
      <c r="SPO25" s="145"/>
      <c r="SPP25" s="144"/>
      <c r="SPQ25" s="145"/>
      <c r="SPR25" s="144"/>
      <c r="SPS25" s="145"/>
      <c r="SPT25" s="144"/>
      <c r="SPU25" s="145"/>
      <c r="SPV25" s="144"/>
      <c r="SPW25" s="145"/>
      <c r="SPX25" s="144"/>
      <c r="SPY25" s="145"/>
      <c r="SPZ25" s="144"/>
      <c r="SQA25" s="145"/>
      <c r="SQB25" s="144"/>
      <c r="SQC25" s="145"/>
      <c r="SQD25" s="144"/>
      <c r="SQE25" s="145"/>
      <c r="SQF25" s="144"/>
      <c r="SQG25" s="145"/>
      <c r="SQH25" s="144"/>
      <c r="SQI25" s="145"/>
      <c r="SQJ25" s="144"/>
      <c r="SQK25" s="145"/>
      <c r="SQL25" s="144"/>
      <c r="SQM25" s="145"/>
      <c r="SQN25" s="144"/>
      <c r="SQO25" s="145"/>
      <c r="SQP25" s="144"/>
      <c r="SQQ25" s="145"/>
      <c r="SQR25" s="144"/>
      <c r="SQS25" s="145"/>
      <c r="SQT25" s="144"/>
      <c r="SQU25" s="145"/>
      <c r="SQV25" s="144"/>
      <c r="SQW25" s="145"/>
      <c r="SQX25" s="144"/>
      <c r="SQY25" s="145"/>
      <c r="SQZ25" s="144"/>
      <c r="SRA25" s="145"/>
      <c r="SRB25" s="144"/>
      <c r="SRC25" s="145"/>
      <c r="SRD25" s="144"/>
      <c r="SRE25" s="145"/>
      <c r="SRF25" s="144"/>
      <c r="SRG25" s="145"/>
      <c r="SRH25" s="144"/>
      <c r="SRI25" s="145"/>
      <c r="SRJ25" s="144"/>
      <c r="SRK25" s="145"/>
      <c r="SRL25" s="144"/>
      <c r="SRM25" s="145"/>
      <c r="SRN25" s="144"/>
      <c r="SRO25" s="145"/>
      <c r="SRP25" s="144"/>
      <c r="SRQ25" s="145"/>
      <c r="SRR25" s="144"/>
      <c r="SRS25" s="145"/>
      <c r="SRT25" s="144"/>
      <c r="SRU25" s="145"/>
      <c r="SRV25" s="144"/>
      <c r="SRW25" s="145"/>
      <c r="SRX25" s="144"/>
      <c r="SRY25" s="145"/>
      <c r="SRZ25" s="144"/>
      <c r="SSA25" s="145"/>
      <c r="SSB25" s="144"/>
      <c r="SSC25" s="145"/>
      <c r="SSD25" s="144"/>
      <c r="SSE25" s="145"/>
      <c r="SSF25" s="144"/>
      <c r="SSG25" s="145"/>
      <c r="SSH25" s="144"/>
      <c r="SSI25" s="145"/>
      <c r="SSJ25" s="144"/>
      <c r="SSK25" s="145"/>
      <c r="SSL25" s="144"/>
      <c r="SSM25" s="145"/>
      <c r="SSN25" s="144"/>
      <c r="SSO25" s="145"/>
      <c r="SSP25" s="144"/>
      <c r="SSQ25" s="145"/>
      <c r="SSR25" s="144"/>
      <c r="SSS25" s="145"/>
      <c r="SST25" s="144"/>
      <c r="SSU25" s="145"/>
      <c r="SSV25" s="144"/>
      <c r="SSW25" s="145"/>
      <c r="SSX25" s="144"/>
      <c r="SSY25" s="145"/>
      <c r="SSZ25" s="144"/>
      <c r="STA25" s="145"/>
      <c r="STB25" s="144"/>
      <c r="STC25" s="145"/>
      <c r="STD25" s="144"/>
      <c r="STE25" s="145"/>
      <c r="STF25" s="144"/>
      <c r="STG25" s="145"/>
      <c r="STH25" s="144"/>
      <c r="STI25" s="145"/>
      <c r="STJ25" s="144"/>
      <c r="STK25" s="145"/>
      <c r="STL25" s="144"/>
      <c r="STM25" s="145"/>
      <c r="STN25" s="144"/>
      <c r="STO25" s="145"/>
      <c r="STP25" s="144"/>
      <c r="STQ25" s="145"/>
      <c r="STR25" s="144"/>
      <c r="STS25" s="145"/>
      <c r="STT25" s="144"/>
      <c r="STU25" s="145"/>
      <c r="STV25" s="144"/>
      <c r="STW25" s="145"/>
      <c r="STX25" s="144"/>
      <c r="STY25" s="145"/>
      <c r="STZ25" s="144"/>
      <c r="SUA25" s="145"/>
      <c r="SUB25" s="144"/>
      <c r="SUC25" s="145"/>
      <c r="SUD25" s="144"/>
      <c r="SUE25" s="145"/>
      <c r="SUF25" s="144"/>
      <c r="SUG25" s="145"/>
      <c r="SUH25" s="144"/>
      <c r="SUI25" s="145"/>
      <c r="SUJ25" s="144"/>
      <c r="SUK25" s="145"/>
      <c r="SUL25" s="144"/>
      <c r="SUM25" s="145"/>
      <c r="SUN25" s="144"/>
      <c r="SUO25" s="145"/>
      <c r="SUP25" s="144"/>
      <c r="SUQ25" s="145"/>
      <c r="SUR25" s="144"/>
      <c r="SUS25" s="145"/>
      <c r="SUT25" s="144"/>
      <c r="SUU25" s="145"/>
      <c r="SUV25" s="144"/>
      <c r="SUW25" s="145"/>
      <c r="SUX25" s="144"/>
      <c r="SUY25" s="145"/>
      <c r="SUZ25" s="144"/>
      <c r="SVA25" s="145"/>
      <c r="SVB25" s="144"/>
      <c r="SVC25" s="145"/>
      <c r="SVD25" s="144"/>
      <c r="SVE25" s="145"/>
      <c r="SVF25" s="144"/>
      <c r="SVG25" s="145"/>
      <c r="SVH25" s="144"/>
      <c r="SVI25" s="145"/>
      <c r="SVJ25" s="144"/>
      <c r="SVK25" s="145"/>
      <c r="SVL25" s="144"/>
      <c r="SVM25" s="145"/>
      <c r="SVN25" s="144"/>
      <c r="SVO25" s="145"/>
      <c r="SVP25" s="144"/>
      <c r="SVQ25" s="145"/>
      <c r="SVR25" s="144"/>
      <c r="SVS25" s="145"/>
      <c r="SVT25" s="144"/>
      <c r="SVU25" s="145"/>
      <c r="SVV25" s="144"/>
      <c r="SVW25" s="145"/>
      <c r="SVX25" s="144"/>
      <c r="SVY25" s="145"/>
      <c r="SVZ25" s="144"/>
      <c r="SWA25" s="145"/>
      <c r="SWB25" s="144"/>
      <c r="SWC25" s="145"/>
      <c r="SWD25" s="144"/>
      <c r="SWE25" s="145"/>
      <c r="SWF25" s="144"/>
      <c r="SWG25" s="145"/>
      <c r="SWH25" s="144"/>
      <c r="SWI25" s="145"/>
      <c r="SWJ25" s="144"/>
      <c r="SWK25" s="145"/>
      <c r="SWL25" s="144"/>
      <c r="SWM25" s="145"/>
      <c r="SWN25" s="144"/>
      <c r="SWO25" s="145"/>
      <c r="SWP25" s="144"/>
      <c r="SWQ25" s="145"/>
      <c r="SWR25" s="144"/>
      <c r="SWS25" s="145"/>
      <c r="SWT25" s="144"/>
      <c r="SWU25" s="145"/>
      <c r="SWV25" s="144"/>
      <c r="SWW25" s="145"/>
      <c r="SWX25" s="144"/>
      <c r="SWY25" s="145"/>
      <c r="SWZ25" s="144"/>
      <c r="SXA25" s="145"/>
      <c r="SXB25" s="144"/>
      <c r="SXC25" s="145"/>
      <c r="SXD25" s="144"/>
      <c r="SXE25" s="145"/>
      <c r="SXF25" s="144"/>
      <c r="SXG25" s="145"/>
      <c r="SXH25" s="144"/>
      <c r="SXI25" s="145"/>
      <c r="SXJ25" s="144"/>
      <c r="SXK25" s="145"/>
      <c r="SXL25" s="144"/>
      <c r="SXM25" s="145"/>
      <c r="SXN25" s="144"/>
      <c r="SXO25" s="145"/>
      <c r="SXP25" s="144"/>
      <c r="SXQ25" s="145"/>
      <c r="SXR25" s="144"/>
      <c r="SXS25" s="145"/>
      <c r="SXT25" s="144"/>
      <c r="SXU25" s="145"/>
      <c r="SXV25" s="144"/>
      <c r="SXW25" s="145"/>
      <c r="SXX25" s="144"/>
      <c r="SXY25" s="145"/>
      <c r="SXZ25" s="144"/>
      <c r="SYA25" s="145"/>
      <c r="SYB25" s="144"/>
      <c r="SYC25" s="145"/>
      <c r="SYD25" s="144"/>
      <c r="SYE25" s="145"/>
      <c r="SYF25" s="144"/>
      <c r="SYG25" s="145"/>
      <c r="SYH25" s="144"/>
      <c r="SYI25" s="145"/>
      <c r="SYJ25" s="144"/>
      <c r="SYK25" s="145"/>
      <c r="SYL25" s="144"/>
      <c r="SYM25" s="145"/>
      <c r="SYN25" s="144"/>
      <c r="SYO25" s="145"/>
      <c r="SYP25" s="144"/>
      <c r="SYQ25" s="145"/>
      <c r="SYR25" s="144"/>
      <c r="SYS25" s="145"/>
      <c r="SYT25" s="144"/>
      <c r="SYU25" s="145"/>
      <c r="SYV25" s="144"/>
      <c r="SYW25" s="145"/>
      <c r="SYX25" s="144"/>
      <c r="SYY25" s="145"/>
      <c r="SYZ25" s="144"/>
      <c r="SZA25" s="145"/>
      <c r="SZB25" s="144"/>
      <c r="SZC25" s="145"/>
      <c r="SZD25" s="144"/>
      <c r="SZE25" s="145"/>
      <c r="SZF25" s="144"/>
      <c r="SZG25" s="145"/>
      <c r="SZH25" s="144"/>
      <c r="SZI25" s="145"/>
      <c r="SZJ25" s="144"/>
      <c r="SZK25" s="145"/>
      <c r="SZL25" s="144"/>
      <c r="SZM25" s="145"/>
      <c r="SZN25" s="144"/>
      <c r="SZO25" s="145"/>
      <c r="SZP25" s="144"/>
      <c r="SZQ25" s="145"/>
      <c r="SZR25" s="144"/>
      <c r="SZS25" s="145"/>
      <c r="SZT25" s="144"/>
      <c r="SZU25" s="145"/>
      <c r="SZV25" s="144"/>
      <c r="SZW25" s="145"/>
      <c r="SZX25" s="144"/>
      <c r="SZY25" s="145"/>
      <c r="SZZ25" s="144"/>
      <c r="TAA25" s="145"/>
      <c r="TAB25" s="144"/>
      <c r="TAC25" s="145"/>
      <c r="TAD25" s="144"/>
      <c r="TAE25" s="145"/>
      <c r="TAF25" s="144"/>
      <c r="TAG25" s="145"/>
      <c r="TAH25" s="144"/>
      <c r="TAI25" s="145"/>
      <c r="TAJ25" s="144"/>
      <c r="TAK25" s="145"/>
      <c r="TAL25" s="144"/>
      <c r="TAM25" s="145"/>
      <c r="TAN25" s="144"/>
      <c r="TAO25" s="145"/>
      <c r="TAP25" s="144"/>
      <c r="TAQ25" s="145"/>
      <c r="TAR25" s="144"/>
      <c r="TAS25" s="145"/>
      <c r="TAT25" s="144"/>
      <c r="TAU25" s="145"/>
      <c r="TAV25" s="144"/>
      <c r="TAW25" s="145"/>
      <c r="TAX25" s="144"/>
      <c r="TAY25" s="145"/>
      <c r="TAZ25" s="144"/>
      <c r="TBA25" s="145"/>
      <c r="TBB25" s="144"/>
      <c r="TBC25" s="145"/>
      <c r="TBD25" s="144"/>
      <c r="TBE25" s="145"/>
      <c r="TBF25" s="144"/>
      <c r="TBG25" s="145"/>
      <c r="TBH25" s="144"/>
      <c r="TBI25" s="145"/>
      <c r="TBJ25" s="144"/>
      <c r="TBK25" s="145"/>
      <c r="TBL25" s="144"/>
      <c r="TBM25" s="145"/>
      <c r="TBN25" s="144"/>
      <c r="TBO25" s="145"/>
      <c r="TBP25" s="144"/>
      <c r="TBQ25" s="145"/>
      <c r="TBR25" s="144"/>
      <c r="TBS25" s="145"/>
      <c r="TBT25" s="144"/>
      <c r="TBU25" s="145"/>
      <c r="TBV25" s="144"/>
      <c r="TBW25" s="145"/>
      <c r="TBX25" s="144"/>
      <c r="TBY25" s="145"/>
      <c r="TBZ25" s="144"/>
      <c r="TCA25" s="145"/>
      <c r="TCB25" s="144"/>
      <c r="TCC25" s="145"/>
      <c r="TCD25" s="144"/>
      <c r="TCE25" s="145"/>
      <c r="TCF25" s="144"/>
      <c r="TCG25" s="145"/>
      <c r="TCH25" s="144"/>
      <c r="TCI25" s="145"/>
      <c r="TCJ25" s="144"/>
      <c r="TCK25" s="145"/>
      <c r="TCL25" s="144"/>
      <c r="TCM25" s="145"/>
      <c r="TCN25" s="144"/>
      <c r="TCO25" s="145"/>
      <c r="TCP25" s="144"/>
      <c r="TCQ25" s="145"/>
      <c r="TCR25" s="144"/>
      <c r="TCS25" s="145"/>
      <c r="TCT25" s="144"/>
      <c r="TCU25" s="145"/>
      <c r="TCV25" s="144"/>
      <c r="TCW25" s="145"/>
      <c r="TCX25" s="144"/>
      <c r="TCY25" s="145"/>
      <c r="TCZ25" s="144"/>
      <c r="TDA25" s="145"/>
      <c r="TDB25" s="144"/>
      <c r="TDC25" s="145"/>
      <c r="TDD25" s="144"/>
      <c r="TDE25" s="145"/>
      <c r="TDF25" s="144"/>
      <c r="TDG25" s="145"/>
      <c r="TDH25" s="144"/>
      <c r="TDI25" s="145"/>
      <c r="TDJ25" s="144"/>
      <c r="TDK25" s="145"/>
      <c r="TDL25" s="144"/>
      <c r="TDM25" s="145"/>
      <c r="TDN25" s="144"/>
      <c r="TDO25" s="145"/>
      <c r="TDP25" s="144"/>
      <c r="TDQ25" s="145"/>
      <c r="TDR25" s="144"/>
      <c r="TDS25" s="145"/>
      <c r="TDT25" s="144"/>
      <c r="TDU25" s="145"/>
      <c r="TDV25" s="144"/>
      <c r="TDW25" s="145"/>
      <c r="TDX25" s="144"/>
      <c r="TDY25" s="145"/>
      <c r="TDZ25" s="144"/>
      <c r="TEA25" s="145"/>
      <c r="TEB25" s="144"/>
      <c r="TEC25" s="145"/>
      <c r="TED25" s="144"/>
      <c r="TEE25" s="145"/>
      <c r="TEF25" s="144"/>
      <c r="TEG25" s="145"/>
      <c r="TEH25" s="144"/>
      <c r="TEI25" s="145"/>
      <c r="TEJ25" s="144"/>
      <c r="TEK25" s="145"/>
      <c r="TEL25" s="144"/>
      <c r="TEM25" s="145"/>
      <c r="TEN25" s="144"/>
      <c r="TEO25" s="145"/>
      <c r="TEP25" s="144"/>
      <c r="TEQ25" s="145"/>
      <c r="TER25" s="144"/>
      <c r="TES25" s="145"/>
      <c r="TET25" s="144"/>
      <c r="TEU25" s="145"/>
      <c r="TEV25" s="144"/>
      <c r="TEW25" s="145"/>
      <c r="TEX25" s="144"/>
      <c r="TEY25" s="145"/>
      <c r="TEZ25" s="144"/>
      <c r="TFA25" s="145"/>
      <c r="TFB25" s="144"/>
      <c r="TFC25" s="145"/>
      <c r="TFD25" s="144"/>
      <c r="TFE25" s="145"/>
      <c r="TFF25" s="144"/>
      <c r="TFG25" s="145"/>
      <c r="TFH25" s="144"/>
      <c r="TFI25" s="145"/>
      <c r="TFJ25" s="144"/>
      <c r="TFK25" s="145"/>
      <c r="TFL25" s="144"/>
      <c r="TFM25" s="145"/>
      <c r="TFN25" s="144"/>
      <c r="TFO25" s="145"/>
      <c r="TFP25" s="144"/>
      <c r="TFQ25" s="145"/>
      <c r="TFR25" s="144"/>
      <c r="TFS25" s="145"/>
      <c r="TFT25" s="144"/>
      <c r="TFU25" s="145"/>
      <c r="TFV25" s="144"/>
      <c r="TFW25" s="145"/>
      <c r="TFX25" s="144"/>
      <c r="TFY25" s="145"/>
      <c r="TFZ25" s="144"/>
      <c r="TGA25" s="145"/>
      <c r="TGB25" s="144"/>
      <c r="TGC25" s="145"/>
      <c r="TGD25" s="144"/>
      <c r="TGE25" s="145"/>
      <c r="TGF25" s="144"/>
      <c r="TGG25" s="145"/>
      <c r="TGH25" s="144"/>
      <c r="TGI25" s="145"/>
      <c r="TGJ25" s="144"/>
      <c r="TGK25" s="145"/>
      <c r="TGL25" s="144"/>
      <c r="TGM25" s="145"/>
      <c r="TGN25" s="144"/>
      <c r="TGO25" s="145"/>
      <c r="TGP25" s="144"/>
      <c r="TGQ25" s="145"/>
      <c r="TGR25" s="144"/>
      <c r="TGS25" s="145"/>
      <c r="TGT25" s="144"/>
      <c r="TGU25" s="145"/>
      <c r="TGV25" s="144"/>
      <c r="TGW25" s="145"/>
      <c r="TGX25" s="144"/>
      <c r="TGY25" s="145"/>
      <c r="TGZ25" s="144"/>
      <c r="THA25" s="145"/>
      <c r="THB25" s="144"/>
      <c r="THC25" s="145"/>
      <c r="THD25" s="144"/>
      <c r="THE25" s="145"/>
      <c r="THF25" s="144"/>
      <c r="THG25" s="145"/>
      <c r="THH25" s="144"/>
      <c r="THI25" s="145"/>
      <c r="THJ25" s="144"/>
      <c r="THK25" s="145"/>
      <c r="THL25" s="144"/>
      <c r="THM25" s="145"/>
      <c r="THN25" s="144"/>
      <c r="THO25" s="145"/>
      <c r="THP25" s="144"/>
      <c r="THQ25" s="145"/>
      <c r="THR25" s="144"/>
      <c r="THS25" s="145"/>
      <c r="THT25" s="144"/>
      <c r="THU25" s="145"/>
      <c r="THV25" s="144"/>
      <c r="THW25" s="145"/>
      <c r="THX25" s="144"/>
      <c r="THY25" s="145"/>
      <c r="THZ25" s="144"/>
      <c r="TIA25" s="145"/>
      <c r="TIB25" s="144"/>
      <c r="TIC25" s="145"/>
      <c r="TID25" s="144"/>
      <c r="TIE25" s="145"/>
      <c r="TIF25" s="144"/>
      <c r="TIG25" s="145"/>
      <c r="TIH25" s="144"/>
      <c r="TII25" s="145"/>
      <c r="TIJ25" s="144"/>
      <c r="TIK25" s="145"/>
      <c r="TIL25" s="144"/>
      <c r="TIM25" s="145"/>
      <c r="TIN25" s="144"/>
      <c r="TIO25" s="145"/>
      <c r="TIP25" s="144"/>
      <c r="TIQ25" s="145"/>
      <c r="TIR25" s="144"/>
      <c r="TIS25" s="145"/>
      <c r="TIT25" s="144"/>
      <c r="TIU25" s="145"/>
      <c r="TIV25" s="144"/>
      <c r="TIW25" s="145"/>
      <c r="TIX25" s="144"/>
      <c r="TIY25" s="145"/>
      <c r="TIZ25" s="144"/>
      <c r="TJA25" s="145"/>
      <c r="TJB25" s="144"/>
      <c r="TJC25" s="145"/>
      <c r="TJD25" s="144"/>
      <c r="TJE25" s="145"/>
      <c r="TJF25" s="144"/>
      <c r="TJG25" s="145"/>
      <c r="TJH25" s="144"/>
      <c r="TJI25" s="145"/>
      <c r="TJJ25" s="144"/>
      <c r="TJK25" s="145"/>
      <c r="TJL25" s="144"/>
      <c r="TJM25" s="145"/>
      <c r="TJN25" s="144"/>
      <c r="TJO25" s="145"/>
      <c r="TJP25" s="144"/>
      <c r="TJQ25" s="145"/>
      <c r="TJR25" s="144"/>
      <c r="TJS25" s="145"/>
      <c r="TJT25" s="144"/>
      <c r="TJU25" s="145"/>
      <c r="TJV25" s="144"/>
      <c r="TJW25" s="145"/>
      <c r="TJX25" s="144"/>
      <c r="TJY25" s="145"/>
      <c r="TJZ25" s="144"/>
      <c r="TKA25" s="145"/>
      <c r="TKB25" s="144"/>
      <c r="TKC25" s="145"/>
      <c r="TKD25" s="144"/>
      <c r="TKE25" s="145"/>
      <c r="TKF25" s="144"/>
      <c r="TKG25" s="145"/>
      <c r="TKH25" s="144"/>
      <c r="TKI25" s="145"/>
      <c r="TKJ25" s="144"/>
      <c r="TKK25" s="145"/>
      <c r="TKL25" s="144"/>
      <c r="TKM25" s="145"/>
      <c r="TKN25" s="144"/>
      <c r="TKO25" s="145"/>
      <c r="TKP25" s="144"/>
      <c r="TKQ25" s="145"/>
      <c r="TKR25" s="144"/>
      <c r="TKS25" s="145"/>
      <c r="TKT25" s="144"/>
      <c r="TKU25" s="145"/>
      <c r="TKV25" s="144"/>
      <c r="TKW25" s="145"/>
      <c r="TKX25" s="144"/>
      <c r="TKY25" s="145"/>
      <c r="TKZ25" s="144"/>
      <c r="TLA25" s="145"/>
      <c r="TLB25" s="144"/>
      <c r="TLC25" s="145"/>
      <c r="TLD25" s="144"/>
      <c r="TLE25" s="145"/>
      <c r="TLF25" s="144"/>
      <c r="TLG25" s="145"/>
      <c r="TLH25" s="144"/>
      <c r="TLI25" s="145"/>
      <c r="TLJ25" s="144"/>
      <c r="TLK25" s="145"/>
      <c r="TLL25" s="144"/>
      <c r="TLM25" s="145"/>
      <c r="TLN25" s="144"/>
      <c r="TLO25" s="145"/>
      <c r="TLP25" s="144"/>
      <c r="TLQ25" s="145"/>
      <c r="TLR25" s="144"/>
      <c r="TLS25" s="145"/>
      <c r="TLT25" s="144"/>
      <c r="TLU25" s="145"/>
      <c r="TLV25" s="144"/>
      <c r="TLW25" s="145"/>
      <c r="TLX25" s="144"/>
      <c r="TLY25" s="145"/>
      <c r="TLZ25" s="144"/>
      <c r="TMA25" s="145"/>
      <c r="TMB25" s="144"/>
      <c r="TMC25" s="145"/>
      <c r="TMD25" s="144"/>
      <c r="TME25" s="145"/>
      <c r="TMF25" s="144"/>
      <c r="TMG25" s="145"/>
      <c r="TMH25" s="144"/>
      <c r="TMI25" s="145"/>
      <c r="TMJ25" s="144"/>
      <c r="TMK25" s="145"/>
      <c r="TML25" s="144"/>
      <c r="TMM25" s="145"/>
      <c r="TMN25" s="144"/>
      <c r="TMO25" s="145"/>
      <c r="TMP25" s="144"/>
      <c r="TMQ25" s="145"/>
      <c r="TMR25" s="144"/>
      <c r="TMS25" s="145"/>
      <c r="TMT25" s="144"/>
      <c r="TMU25" s="145"/>
      <c r="TMV25" s="144"/>
      <c r="TMW25" s="145"/>
      <c r="TMX25" s="144"/>
      <c r="TMY25" s="145"/>
      <c r="TMZ25" s="144"/>
      <c r="TNA25" s="145"/>
      <c r="TNB25" s="144"/>
      <c r="TNC25" s="145"/>
      <c r="TND25" s="144"/>
      <c r="TNE25" s="145"/>
      <c r="TNF25" s="144"/>
      <c r="TNG25" s="145"/>
      <c r="TNH25" s="144"/>
      <c r="TNI25" s="145"/>
      <c r="TNJ25" s="144"/>
      <c r="TNK25" s="145"/>
      <c r="TNL25" s="144"/>
      <c r="TNM25" s="145"/>
      <c r="TNN25" s="144"/>
      <c r="TNO25" s="145"/>
      <c r="TNP25" s="144"/>
      <c r="TNQ25" s="145"/>
      <c r="TNR25" s="144"/>
      <c r="TNS25" s="145"/>
      <c r="TNT25" s="144"/>
      <c r="TNU25" s="145"/>
      <c r="TNV25" s="144"/>
      <c r="TNW25" s="145"/>
      <c r="TNX25" s="144"/>
      <c r="TNY25" s="145"/>
      <c r="TNZ25" s="144"/>
      <c r="TOA25" s="145"/>
      <c r="TOB25" s="144"/>
      <c r="TOC25" s="145"/>
      <c r="TOD25" s="144"/>
      <c r="TOE25" s="145"/>
      <c r="TOF25" s="144"/>
      <c r="TOG25" s="145"/>
      <c r="TOH25" s="144"/>
      <c r="TOI25" s="145"/>
      <c r="TOJ25" s="144"/>
      <c r="TOK25" s="145"/>
      <c r="TOL25" s="144"/>
      <c r="TOM25" s="145"/>
      <c r="TON25" s="144"/>
      <c r="TOO25" s="145"/>
      <c r="TOP25" s="144"/>
      <c r="TOQ25" s="145"/>
      <c r="TOR25" s="144"/>
      <c r="TOS25" s="145"/>
      <c r="TOT25" s="144"/>
      <c r="TOU25" s="145"/>
      <c r="TOV25" s="144"/>
      <c r="TOW25" s="145"/>
      <c r="TOX25" s="144"/>
      <c r="TOY25" s="145"/>
      <c r="TOZ25" s="144"/>
      <c r="TPA25" s="145"/>
      <c r="TPB25" s="144"/>
      <c r="TPC25" s="145"/>
      <c r="TPD25" s="144"/>
      <c r="TPE25" s="145"/>
      <c r="TPF25" s="144"/>
      <c r="TPG25" s="145"/>
      <c r="TPH25" s="144"/>
      <c r="TPI25" s="145"/>
      <c r="TPJ25" s="144"/>
      <c r="TPK25" s="145"/>
      <c r="TPL25" s="144"/>
      <c r="TPM25" s="145"/>
      <c r="TPN25" s="144"/>
      <c r="TPO25" s="145"/>
      <c r="TPP25" s="144"/>
      <c r="TPQ25" s="145"/>
      <c r="TPR25" s="144"/>
      <c r="TPS25" s="145"/>
      <c r="TPT25" s="144"/>
      <c r="TPU25" s="145"/>
      <c r="TPV25" s="144"/>
      <c r="TPW25" s="145"/>
      <c r="TPX25" s="144"/>
      <c r="TPY25" s="145"/>
      <c r="TPZ25" s="144"/>
      <c r="TQA25" s="145"/>
      <c r="TQB25" s="144"/>
      <c r="TQC25" s="145"/>
      <c r="TQD25" s="144"/>
      <c r="TQE25" s="145"/>
      <c r="TQF25" s="144"/>
      <c r="TQG25" s="145"/>
      <c r="TQH25" s="144"/>
      <c r="TQI25" s="145"/>
      <c r="TQJ25" s="144"/>
      <c r="TQK25" s="145"/>
      <c r="TQL25" s="144"/>
      <c r="TQM25" s="145"/>
      <c r="TQN25" s="144"/>
      <c r="TQO25" s="145"/>
      <c r="TQP25" s="144"/>
      <c r="TQQ25" s="145"/>
      <c r="TQR25" s="144"/>
      <c r="TQS25" s="145"/>
      <c r="TQT25" s="144"/>
      <c r="TQU25" s="145"/>
      <c r="TQV25" s="144"/>
      <c r="TQW25" s="145"/>
      <c r="TQX25" s="144"/>
      <c r="TQY25" s="145"/>
      <c r="TQZ25" s="144"/>
      <c r="TRA25" s="145"/>
      <c r="TRB25" s="144"/>
      <c r="TRC25" s="145"/>
      <c r="TRD25" s="144"/>
      <c r="TRE25" s="145"/>
      <c r="TRF25" s="144"/>
      <c r="TRG25" s="145"/>
      <c r="TRH25" s="144"/>
      <c r="TRI25" s="145"/>
      <c r="TRJ25" s="144"/>
      <c r="TRK25" s="145"/>
      <c r="TRL25" s="144"/>
      <c r="TRM25" s="145"/>
      <c r="TRN25" s="144"/>
      <c r="TRO25" s="145"/>
      <c r="TRP25" s="144"/>
      <c r="TRQ25" s="145"/>
      <c r="TRR25" s="144"/>
      <c r="TRS25" s="145"/>
      <c r="TRT25" s="144"/>
      <c r="TRU25" s="145"/>
      <c r="TRV25" s="144"/>
      <c r="TRW25" s="145"/>
      <c r="TRX25" s="144"/>
      <c r="TRY25" s="145"/>
      <c r="TRZ25" s="144"/>
      <c r="TSA25" s="145"/>
      <c r="TSB25" s="144"/>
      <c r="TSC25" s="145"/>
      <c r="TSD25" s="144"/>
      <c r="TSE25" s="145"/>
      <c r="TSF25" s="144"/>
      <c r="TSG25" s="145"/>
      <c r="TSH25" s="144"/>
      <c r="TSI25" s="145"/>
      <c r="TSJ25" s="144"/>
      <c r="TSK25" s="145"/>
      <c r="TSL25" s="144"/>
      <c r="TSM25" s="145"/>
      <c r="TSN25" s="144"/>
      <c r="TSO25" s="145"/>
      <c r="TSP25" s="144"/>
      <c r="TSQ25" s="145"/>
      <c r="TSR25" s="144"/>
      <c r="TSS25" s="145"/>
      <c r="TST25" s="144"/>
      <c r="TSU25" s="145"/>
      <c r="TSV25" s="144"/>
      <c r="TSW25" s="145"/>
      <c r="TSX25" s="144"/>
      <c r="TSY25" s="145"/>
      <c r="TSZ25" s="144"/>
      <c r="TTA25" s="145"/>
      <c r="TTB25" s="144"/>
      <c r="TTC25" s="145"/>
      <c r="TTD25" s="144"/>
      <c r="TTE25" s="145"/>
      <c r="TTF25" s="144"/>
      <c r="TTG25" s="145"/>
      <c r="TTH25" s="144"/>
      <c r="TTI25" s="145"/>
      <c r="TTJ25" s="144"/>
      <c r="TTK25" s="145"/>
      <c r="TTL25" s="144"/>
      <c r="TTM25" s="145"/>
      <c r="TTN25" s="144"/>
      <c r="TTO25" s="145"/>
      <c r="TTP25" s="144"/>
      <c r="TTQ25" s="145"/>
      <c r="TTR25" s="144"/>
      <c r="TTS25" s="145"/>
      <c r="TTT25" s="144"/>
      <c r="TTU25" s="145"/>
      <c r="TTV25" s="144"/>
      <c r="TTW25" s="145"/>
      <c r="TTX25" s="144"/>
      <c r="TTY25" s="145"/>
      <c r="TTZ25" s="144"/>
      <c r="TUA25" s="145"/>
      <c r="TUB25" s="144"/>
      <c r="TUC25" s="145"/>
      <c r="TUD25" s="144"/>
      <c r="TUE25" s="145"/>
      <c r="TUF25" s="144"/>
      <c r="TUG25" s="145"/>
      <c r="TUH25" s="144"/>
      <c r="TUI25" s="145"/>
      <c r="TUJ25" s="144"/>
      <c r="TUK25" s="145"/>
      <c r="TUL25" s="144"/>
      <c r="TUM25" s="145"/>
      <c r="TUN25" s="144"/>
      <c r="TUO25" s="145"/>
      <c r="TUP25" s="144"/>
      <c r="TUQ25" s="145"/>
      <c r="TUR25" s="144"/>
      <c r="TUS25" s="145"/>
      <c r="TUT25" s="144"/>
      <c r="TUU25" s="145"/>
      <c r="TUV25" s="144"/>
      <c r="TUW25" s="145"/>
      <c r="TUX25" s="144"/>
      <c r="TUY25" s="145"/>
      <c r="TUZ25" s="144"/>
      <c r="TVA25" s="145"/>
      <c r="TVB25" s="144"/>
      <c r="TVC25" s="145"/>
      <c r="TVD25" s="144"/>
      <c r="TVE25" s="145"/>
      <c r="TVF25" s="144"/>
      <c r="TVG25" s="145"/>
      <c r="TVH25" s="144"/>
      <c r="TVI25" s="145"/>
      <c r="TVJ25" s="144"/>
      <c r="TVK25" s="145"/>
      <c r="TVL25" s="144"/>
      <c r="TVM25" s="145"/>
      <c r="TVN25" s="144"/>
      <c r="TVO25" s="145"/>
      <c r="TVP25" s="144"/>
      <c r="TVQ25" s="145"/>
      <c r="TVR25" s="144"/>
      <c r="TVS25" s="145"/>
      <c r="TVT25" s="144"/>
      <c r="TVU25" s="145"/>
      <c r="TVV25" s="144"/>
      <c r="TVW25" s="145"/>
      <c r="TVX25" s="144"/>
      <c r="TVY25" s="145"/>
      <c r="TVZ25" s="144"/>
      <c r="TWA25" s="145"/>
      <c r="TWB25" s="144"/>
      <c r="TWC25" s="145"/>
      <c r="TWD25" s="144"/>
      <c r="TWE25" s="145"/>
      <c r="TWF25" s="144"/>
      <c r="TWG25" s="145"/>
      <c r="TWH25" s="144"/>
      <c r="TWI25" s="145"/>
      <c r="TWJ25" s="144"/>
      <c r="TWK25" s="145"/>
      <c r="TWL25" s="144"/>
      <c r="TWM25" s="145"/>
      <c r="TWN25" s="144"/>
      <c r="TWO25" s="145"/>
      <c r="TWP25" s="144"/>
      <c r="TWQ25" s="145"/>
      <c r="TWR25" s="144"/>
      <c r="TWS25" s="145"/>
      <c r="TWT25" s="144"/>
      <c r="TWU25" s="145"/>
      <c r="TWV25" s="144"/>
      <c r="TWW25" s="145"/>
      <c r="TWX25" s="144"/>
      <c r="TWY25" s="145"/>
      <c r="TWZ25" s="144"/>
      <c r="TXA25" s="145"/>
      <c r="TXB25" s="144"/>
      <c r="TXC25" s="145"/>
      <c r="TXD25" s="144"/>
      <c r="TXE25" s="145"/>
      <c r="TXF25" s="144"/>
      <c r="TXG25" s="145"/>
      <c r="TXH25" s="144"/>
      <c r="TXI25" s="145"/>
      <c r="TXJ25" s="144"/>
      <c r="TXK25" s="145"/>
      <c r="TXL25" s="144"/>
      <c r="TXM25" s="145"/>
      <c r="TXN25" s="144"/>
      <c r="TXO25" s="145"/>
      <c r="TXP25" s="144"/>
      <c r="TXQ25" s="145"/>
      <c r="TXR25" s="144"/>
      <c r="TXS25" s="145"/>
      <c r="TXT25" s="144"/>
      <c r="TXU25" s="145"/>
      <c r="TXV25" s="144"/>
      <c r="TXW25" s="145"/>
      <c r="TXX25" s="144"/>
      <c r="TXY25" s="145"/>
      <c r="TXZ25" s="144"/>
      <c r="TYA25" s="145"/>
      <c r="TYB25" s="144"/>
      <c r="TYC25" s="145"/>
      <c r="TYD25" s="144"/>
      <c r="TYE25" s="145"/>
      <c r="TYF25" s="144"/>
      <c r="TYG25" s="145"/>
      <c r="TYH25" s="144"/>
      <c r="TYI25" s="145"/>
      <c r="TYJ25" s="144"/>
      <c r="TYK25" s="145"/>
      <c r="TYL25" s="144"/>
      <c r="TYM25" s="145"/>
      <c r="TYN25" s="144"/>
      <c r="TYO25" s="145"/>
      <c r="TYP25" s="144"/>
      <c r="TYQ25" s="145"/>
      <c r="TYR25" s="144"/>
      <c r="TYS25" s="145"/>
      <c r="TYT25" s="144"/>
      <c r="TYU25" s="145"/>
      <c r="TYV25" s="144"/>
      <c r="TYW25" s="145"/>
      <c r="TYX25" s="144"/>
      <c r="TYY25" s="145"/>
      <c r="TYZ25" s="144"/>
      <c r="TZA25" s="145"/>
      <c r="TZB25" s="144"/>
      <c r="TZC25" s="145"/>
      <c r="TZD25" s="144"/>
      <c r="TZE25" s="145"/>
      <c r="TZF25" s="144"/>
      <c r="TZG25" s="145"/>
      <c r="TZH25" s="144"/>
      <c r="TZI25" s="145"/>
      <c r="TZJ25" s="144"/>
      <c r="TZK25" s="145"/>
      <c r="TZL25" s="144"/>
      <c r="TZM25" s="145"/>
      <c r="TZN25" s="144"/>
      <c r="TZO25" s="145"/>
      <c r="TZP25" s="144"/>
      <c r="TZQ25" s="145"/>
      <c r="TZR25" s="144"/>
      <c r="TZS25" s="145"/>
      <c r="TZT25" s="144"/>
      <c r="TZU25" s="145"/>
      <c r="TZV25" s="144"/>
      <c r="TZW25" s="145"/>
      <c r="TZX25" s="144"/>
      <c r="TZY25" s="145"/>
      <c r="TZZ25" s="144"/>
      <c r="UAA25" s="145"/>
      <c r="UAB25" s="144"/>
      <c r="UAC25" s="145"/>
      <c r="UAD25" s="144"/>
      <c r="UAE25" s="145"/>
      <c r="UAF25" s="144"/>
      <c r="UAG25" s="145"/>
      <c r="UAH25" s="144"/>
      <c r="UAI25" s="145"/>
      <c r="UAJ25" s="144"/>
      <c r="UAK25" s="145"/>
      <c r="UAL25" s="144"/>
      <c r="UAM25" s="145"/>
      <c r="UAN25" s="144"/>
      <c r="UAO25" s="145"/>
      <c r="UAP25" s="144"/>
      <c r="UAQ25" s="145"/>
      <c r="UAR25" s="144"/>
      <c r="UAS25" s="145"/>
      <c r="UAT25" s="144"/>
      <c r="UAU25" s="145"/>
      <c r="UAV25" s="144"/>
      <c r="UAW25" s="145"/>
      <c r="UAX25" s="144"/>
      <c r="UAY25" s="145"/>
      <c r="UAZ25" s="144"/>
      <c r="UBA25" s="145"/>
      <c r="UBB25" s="144"/>
      <c r="UBC25" s="145"/>
      <c r="UBD25" s="144"/>
      <c r="UBE25" s="145"/>
      <c r="UBF25" s="144"/>
      <c r="UBG25" s="145"/>
      <c r="UBH25" s="144"/>
      <c r="UBI25" s="145"/>
      <c r="UBJ25" s="144"/>
      <c r="UBK25" s="145"/>
      <c r="UBL25" s="144"/>
      <c r="UBM25" s="145"/>
      <c r="UBN25" s="144"/>
      <c r="UBO25" s="145"/>
      <c r="UBP25" s="144"/>
      <c r="UBQ25" s="145"/>
      <c r="UBR25" s="144"/>
      <c r="UBS25" s="145"/>
      <c r="UBT25" s="144"/>
      <c r="UBU25" s="145"/>
      <c r="UBV25" s="144"/>
      <c r="UBW25" s="145"/>
      <c r="UBX25" s="144"/>
      <c r="UBY25" s="145"/>
      <c r="UBZ25" s="144"/>
      <c r="UCA25" s="145"/>
      <c r="UCB25" s="144"/>
      <c r="UCC25" s="145"/>
      <c r="UCD25" s="144"/>
      <c r="UCE25" s="145"/>
      <c r="UCF25" s="144"/>
      <c r="UCG25" s="145"/>
      <c r="UCH25" s="144"/>
      <c r="UCI25" s="145"/>
      <c r="UCJ25" s="144"/>
      <c r="UCK25" s="145"/>
      <c r="UCL25" s="144"/>
      <c r="UCM25" s="145"/>
      <c r="UCN25" s="144"/>
      <c r="UCO25" s="145"/>
      <c r="UCP25" s="144"/>
      <c r="UCQ25" s="145"/>
      <c r="UCR25" s="144"/>
      <c r="UCS25" s="145"/>
      <c r="UCT25" s="144"/>
      <c r="UCU25" s="145"/>
      <c r="UCV25" s="144"/>
      <c r="UCW25" s="145"/>
      <c r="UCX25" s="144"/>
      <c r="UCY25" s="145"/>
      <c r="UCZ25" s="144"/>
      <c r="UDA25" s="145"/>
      <c r="UDB25" s="144"/>
      <c r="UDC25" s="145"/>
      <c r="UDD25" s="144"/>
      <c r="UDE25" s="145"/>
      <c r="UDF25" s="144"/>
      <c r="UDG25" s="145"/>
      <c r="UDH25" s="144"/>
      <c r="UDI25" s="145"/>
      <c r="UDJ25" s="144"/>
      <c r="UDK25" s="145"/>
      <c r="UDL25" s="144"/>
      <c r="UDM25" s="145"/>
      <c r="UDN25" s="144"/>
      <c r="UDO25" s="145"/>
      <c r="UDP25" s="144"/>
      <c r="UDQ25" s="145"/>
      <c r="UDR25" s="144"/>
      <c r="UDS25" s="145"/>
      <c r="UDT25" s="144"/>
      <c r="UDU25" s="145"/>
      <c r="UDV25" s="144"/>
      <c r="UDW25" s="145"/>
      <c r="UDX25" s="144"/>
      <c r="UDY25" s="145"/>
      <c r="UDZ25" s="144"/>
      <c r="UEA25" s="145"/>
      <c r="UEB25" s="144"/>
      <c r="UEC25" s="145"/>
      <c r="UED25" s="144"/>
      <c r="UEE25" s="145"/>
      <c r="UEF25" s="144"/>
      <c r="UEG25" s="145"/>
      <c r="UEH25" s="144"/>
      <c r="UEI25" s="145"/>
      <c r="UEJ25" s="144"/>
      <c r="UEK25" s="145"/>
      <c r="UEL25" s="144"/>
      <c r="UEM25" s="145"/>
      <c r="UEN25" s="144"/>
      <c r="UEO25" s="145"/>
      <c r="UEP25" s="144"/>
      <c r="UEQ25" s="145"/>
      <c r="UER25" s="144"/>
      <c r="UES25" s="145"/>
      <c r="UET25" s="144"/>
      <c r="UEU25" s="145"/>
      <c r="UEV25" s="144"/>
      <c r="UEW25" s="145"/>
      <c r="UEX25" s="144"/>
      <c r="UEY25" s="145"/>
      <c r="UEZ25" s="144"/>
      <c r="UFA25" s="145"/>
      <c r="UFB25" s="144"/>
      <c r="UFC25" s="145"/>
      <c r="UFD25" s="144"/>
      <c r="UFE25" s="145"/>
      <c r="UFF25" s="144"/>
      <c r="UFG25" s="145"/>
      <c r="UFH25" s="144"/>
      <c r="UFI25" s="145"/>
      <c r="UFJ25" s="144"/>
      <c r="UFK25" s="145"/>
      <c r="UFL25" s="144"/>
      <c r="UFM25" s="145"/>
      <c r="UFN25" s="144"/>
      <c r="UFO25" s="145"/>
      <c r="UFP25" s="144"/>
      <c r="UFQ25" s="145"/>
      <c r="UFR25" s="144"/>
      <c r="UFS25" s="145"/>
      <c r="UFT25" s="144"/>
      <c r="UFU25" s="145"/>
      <c r="UFV25" s="144"/>
      <c r="UFW25" s="145"/>
      <c r="UFX25" s="144"/>
      <c r="UFY25" s="145"/>
      <c r="UFZ25" s="144"/>
      <c r="UGA25" s="145"/>
      <c r="UGB25" s="144"/>
      <c r="UGC25" s="145"/>
      <c r="UGD25" s="144"/>
      <c r="UGE25" s="145"/>
      <c r="UGF25" s="144"/>
      <c r="UGG25" s="145"/>
      <c r="UGH25" s="144"/>
      <c r="UGI25" s="145"/>
      <c r="UGJ25" s="144"/>
      <c r="UGK25" s="145"/>
      <c r="UGL25" s="144"/>
      <c r="UGM25" s="145"/>
      <c r="UGN25" s="144"/>
      <c r="UGO25" s="145"/>
      <c r="UGP25" s="144"/>
      <c r="UGQ25" s="145"/>
      <c r="UGR25" s="144"/>
      <c r="UGS25" s="145"/>
      <c r="UGT25" s="144"/>
      <c r="UGU25" s="145"/>
      <c r="UGV25" s="144"/>
      <c r="UGW25" s="145"/>
      <c r="UGX25" s="144"/>
      <c r="UGY25" s="145"/>
      <c r="UGZ25" s="144"/>
      <c r="UHA25" s="145"/>
      <c r="UHB25" s="144"/>
      <c r="UHC25" s="145"/>
      <c r="UHD25" s="144"/>
      <c r="UHE25" s="145"/>
      <c r="UHF25" s="144"/>
      <c r="UHG25" s="145"/>
      <c r="UHH25" s="144"/>
      <c r="UHI25" s="145"/>
      <c r="UHJ25" s="144"/>
      <c r="UHK25" s="145"/>
      <c r="UHL25" s="144"/>
      <c r="UHM25" s="145"/>
      <c r="UHN25" s="144"/>
      <c r="UHO25" s="145"/>
      <c r="UHP25" s="144"/>
      <c r="UHQ25" s="145"/>
      <c r="UHR25" s="144"/>
      <c r="UHS25" s="145"/>
      <c r="UHT25" s="144"/>
      <c r="UHU25" s="145"/>
      <c r="UHV25" s="144"/>
      <c r="UHW25" s="145"/>
      <c r="UHX25" s="144"/>
      <c r="UHY25" s="145"/>
      <c r="UHZ25" s="144"/>
      <c r="UIA25" s="145"/>
      <c r="UIB25" s="144"/>
      <c r="UIC25" s="145"/>
      <c r="UID25" s="144"/>
      <c r="UIE25" s="145"/>
      <c r="UIF25" s="144"/>
      <c r="UIG25" s="145"/>
      <c r="UIH25" s="144"/>
      <c r="UII25" s="145"/>
      <c r="UIJ25" s="144"/>
      <c r="UIK25" s="145"/>
      <c r="UIL25" s="144"/>
      <c r="UIM25" s="145"/>
      <c r="UIN25" s="144"/>
      <c r="UIO25" s="145"/>
      <c r="UIP25" s="144"/>
      <c r="UIQ25" s="145"/>
      <c r="UIR25" s="144"/>
      <c r="UIS25" s="145"/>
      <c r="UIT25" s="144"/>
      <c r="UIU25" s="145"/>
      <c r="UIV25" s="144"/>
      <c r="UIW25" s="145"/>
      <c r="UIX25" s="144"/>
      <c r="UIY25" s="145"/>
      <c r="UIZ25" s="144"/>
      <c r="UJA25" s="145"/>
      <c r="UJB25" s="144"/>
      <c r="UJC25" s="145"/>
      <c r="UJD25" s="144"/>
      <c r="UJE25" s="145"/>
      <c r="UJF25" s="144"/>
      <c r="UJG25" s="145"/>
      <c r="UJH25" s="144"/>
      <c r="UJI25" s="145"/>
      <c r="UJJ25" s="144"/>
      <c r="UJK25" s="145"/>
      <c r="UJL25" s="144"/>
      <c r="UJM25" s="145"/>
      <c r="UJN25" s="144"/>
      <c r="UJO25" s="145"/>
      <c r="UJP25" s="144"/>
      <c r="UJQ25" s="145"/>
      <c r="UJR25" s="144"/>
      <c r="UJS25" s="145"/>
      <c r="UJT25" s="144"/>
      <c r="UJU25" s="145"/>
      <c r="UJV25" s="144"/>
      <c r="UJW25" s="145"/>
      <c r="UJX25" s="144"/>
      <c r="UJY25" s="145"/>
      <c r="UJZ25" s="144"/>
      <c r="UKA25" s="145"/>
      <c r="UKB25" s="144"/>
      <c r="UKC25" s="145"/>
      <c r="UKD25" s="144"/>
      <c r="UKE25" s="145"/>
      <c r="UKF25" s="144"/>
      <c r="UKG25" s="145"/>
      <c r="UKH25" s="144"/>
      <c r="UKI25" s="145"/>
      <c r="UKJ25" s="144"/>
      <c r="UKK25" s="145"/>
      <c r="UKL25" s="144"/>
      <c r="UKM25" s="145"/>
      <c r="UKN25" s="144"/>
      <c r="UKO25" s="145"/>
      <c r="UKP25" s="144"/>
      <c r="UKQ25" s="145"/>
      <c r="UKR25" s="144"/>
      <c r="UKS25" s="145"/>
      <c r="UKT25" s="144"/>
      <c r="UKU25" s="145"/>
      <c r="UKV25" s="144"/>
      <c r="UKW25" s="145"/>
      <c r="UKX25" s="144"/>
      <c r="UKY25" s="145"/>
      <c r="UKZ25" s="144"/>
      <c r="ULA25" s="145"/>
      <c r="ULB25" s="144"/>
      <c r="ULC25" s="145"/>
      <c r="ULD25" s="144"/>
      <c r="ULE25" s="145"/>
      <c r="ULF25" s="144"/>
      <c r="ULG25" s="145"/>
      <c r="ULH25" s="144"/>
      <c r="ULI25" s="145"/>
      <c r="ULJ25" s="144"/>
      <c r="ULK25" s="145"/>
      <c r="ULL25" s="144"/>
      <c r="ULM25" s="145"/>
      <c r="ULN25" s="144"/>
      <c r="ULO25" s="145"/>
      <c r="ULP25" s="144"/>
      <c r="ULQ25" s="145"/>
      <c r="ULR25" s="144"/>
      <c r="ULS25" s="145"/>
      <c r="ULT25" s="144"/>
      <c r="ULU25" s="145"/>
      <c r="ULV25" s="144"/>
      <c r="ULW25" s="145"/>
      <c r="ULX25" s="144"/>
      <c r="ULY25" s="145"/>
      <c r="ULZ25" s="144"/>
      <c r="UMA25" s="145"/>
      <c r="UMB25" s="144"/>
      <c r="UMC25" s="145"/>
      <c r="UMD25" s="144"/>
      <c r="UME25" s="145"/>
      <c r="UMF25" s="144"/>
      <c r="UMG25" s="145"/>
      <c r="UMH25" s="144"/>
      <c r="UMI25" s="145"/>
      <c r="UMJ25" s="144"/>
      <c r="UMK25" s="145"/>
      <c r="UML25" s="144"/>
      <c r="UMM25" s="145"/>
      <c r="UMN25" s="144"/>
      <c r="UMO25" s="145"/>
      <c r="UMP25" s="144"/>
      <c r="UMQ25" s="145"/>
      <c r="UMR25" s="144"/>
      <c r="UMS25" s="145"/>
      <c r="UMT25" s="144"/>
      <c r="UMU25" s="145"/>
      <c r="UMV25" s="144"/>
      <c r="UMW25" s="145"/>
      <c r="UMX25" s="144"/>
      <c r="UMY25" s="145"/>
      <c r="UMZ25" s="144"/>
      <c r="UNA25" s="145"/>
      <c r="UNB25" s="144"/>
      <c r="UNC25" s="145"/>
      <c r="UND25" s="144"/>
      <c r="UNE25" s="145"/>
      <c r="UNF25" s="144"/>
      <c r="UNG25" s="145"/>
      <c r="UNH25" s="144"/>
      <c r="UNI25" s="145"/>
      <c r="UNJ25" s="144"/>
      <c r="UNK25" s="145"/>
      <c r="UNL25" s="144"/>
      <c r="UNM25" s="145"/>
      <c r="UNN25" s="144"/>
      <c r="UNO25" s="145"/>
      <c r="UNP25" s="144"/>
      <c r="UNQ25" s="145"/>
      <c r="UNR25" s="144"/>
      <c r="UNS25" s="145"/>
      <c r="UNT25" s="144"/>
      <c r="UNU25" s="145"/>
      <c r="UNV25" s="144"/>
      <c r="UNW25" s="145"/>
      <c r="UNX25" s="144"/>
      <c r="UNY25" s="145"/>
      <c r="UNZ25" s="144"/>
      <c r="UOA25" s="145"/>
      <c r="UOB25" s="144"/>
      <c r="UOC25" s="145"/>
      <c r="UOD25" s="144"/>
      <c r="UOE25" s="145"/>
      <c r="UOF25" s="144"/>
      <c r="UOG25" s="145"/>
      <c r="UOH25" s="144"/>
      <c r="UOI25" s="145"/>
      <c r="UOJ25" s="144"/>
      <c r="UOK25" s="145"/>
      <c r="UOL25" s="144"/>
      <c r="UOM25" s="145"/>
      <c r="UON25" s="144"/>
      <c r="UOO25" s="145"/>
      <c r="UOP25" s="144"/>
      <c r="UOQ25" s="145"/>
      <c r="UOR25" s="144"/>
      <c r="UOS25" s="145"/>
      <c r="UOT25" s="144"/>
      <c r="UOU25" s="145"/>
      <c r="UOV25" s="144"/>
      <c r="UOW25" s="145"/>
      <c r="UOX25" s="144"/>
      <c r="UOY25" s="145"/>
      <c r="UOZ25" s="144"/>
      <c r="UPA25" s="145"/>
      <c r="UPB25" s="144"/>
      <c r="UPC25" s="145"/>
      <c r="UPD25" s="144"/>
      <c r="UPE25" s="145"/>
      <c r="UPF25" s="144"/>
      <c r="UPG25" s="145"/>
      <c r="UPH25" s="144"/>
      <c r="UPI25" s="145"/>
      <c r="UPJ25" s="144"/>
      <c r="UPK25" s="145"/>
      <c r="UPL25" s="144"/>
      <c r="UPM25" s="145"/>
      <c r="UPN25" s="144"/>
      <c r="UPO25" s="145"/>
      <c r="UPP25" s="144"/>
      <c r="UPQ25" s="145"/>
      <c r="UPR25" s="144"/>
      <c r="UPS25" s="145"/>
      <c r="UPT25" s="144"/>
      <c r="UPU25" s="145"/>
      <c r="UPV25" s="144"/>
      <c r="UPW25" s="145"/>
      <c r="UPX25" s="144"/>
      <c r="UPY25" s="145"/>
      <c r="UPZ25" s="144"/>
      <c r="UQA25" s="145"/>
      <c r="UQB25" s="144"/>
      <c r="UQC25" s="145"/>
      <c r="UQD25" s="144"/>
      <c r="UQE25" s="145"/>
      <c r="UQF25" s="144"/>
      <c r="UQG25" s="145"/>
      <c r="UQH25" s="144"/>
      <c r="UQI25" s="145"/>
      <c r="UQJ25" s="144"/>
      <c r="UQK25" s="145"/>
      <c r="UQL25" s="144"/>
      <c r="UQM25" s="145"/>
      <c r="UQN25" s="144"/>
      <c r="UQO25" s="145"/>
      <c r="UQP25" s="144"/>
      <c r="UQQ25" s="145"/>
      <c r="UQR25" s="144"/>
      <c r="UQS25" s="145"/>
      <c r="UQT25" s="144"/>
      <c r="UQU25" s="145"/>
      <c r="UQV25" s="144"/>
      <c r="UQW25" s="145"/>
      <c r="UQX25" s="144"/>
      <c r="UQY25" s="145"/>
      <c r="UQZ25" s="144"/>
      <c r="URA25" s="145"/>
      <c r="URB25" s="144"/>
      <c r="URC25" s="145"/>
      <c r="URD25" s="144"/>
      <c r="URE25" s="145"/>
      <c r="URF25" s="144"/>
      <c r="URG25" s="145"/>
      <c r="URH25" s="144"/>
      <c r="URI25" s="145"/>
      <c r="URJ25" s="144"/>
      <c r="URK25" s="145"/>
      <c r="URL25" s="144"/>
      <c r="URM25" s="145"/>
      <c r="URN25" s="144"/>
      <c r="URO25" s="145"/>
      <c r="URP25" s="144"/>
      <c r="URQ25" s="145"/>
      <c r="URR25" s="144"/>
      <c r="URS25" s="145"/>
      <c r="URT25" s="144"/>
      <c r="URU25" s="145"/>
      <c r="URV25" s="144"/>
      <c r="URW25" s="145"/>
      <c r="URX25" s="144"/>
      <c r="URY25" s="145"/>
      <c r="URZ25" s="144"/>
      <c r="USA25" s="145"/>
      <c r="USB25" s="144"/>
      <c r="USC25" s="145"/>
      <c r="USD25" s="144"/>
      <c r="USE25" s="145"/>
      <c r="USF25" s="144"/>
      <c r="USG25" s="145"/>
      <c r="USH25" s="144"/>
      <c r="USI25" s="145"/>
      <c r="USJ25" s="144"/>
      <c r="USK25" s="145"/>
      <c r="USL25" s="144"/>
      <c r="USM25" s="145"/>
      <c r="USN25" s="144"/>
      <c r="USO25" s="145"/>
      <c r="USP25" s="144"/>
      <c r="USQ25" s="145"/>
      <c r="USR25" s="144"/>
      <c r="USS25" s="145"/>
      <c r="UST25" s="144"/>
      <c r="USU25" s="145"/>
      <c r="USV25" s="144"/>
      <c r="USW25" s="145"/>
      <c r="USX25" s="144"/>
      <c r="USY25" s="145"/>
      <c r="USZ25" s="144"/>
      <c r="UTA25" s="145"/>
      <c r="UTB25" s="144"/>
      <c r="UTC25" s="145"/>
      <c r="UTD25" s="144"/>
      <c r="UTE25" s="145"/>
      <c r="UTF25" s="144"/>
      <c r="UTG25" s="145"/>
      <c r="UTH25" s="144"/>
      <c r="UTI25" s="145"/>
      <c r="UTJ25" s="144"/>
      <c r="UTK25" s="145"/>
      <c r="UTL25" s="144"/>
      <c r="UTM25" s="145"/>
      <c r="UTN25" s="144"/>
      <c r="UTO25" s="145"/>
      <c r="UTP25" s="144"/>
      <c r="UTQ25" s="145"/>
      <c r="UTR25" s="144"/>
      <c r="UTS25" s="145"/>
      <c r="UTT25" s="144"/>
      <c r="UTU25" s="145"/>
      <c r="UTV25" s="144"/>
      <c r="UTW25" s="145"/>
      <c r="UTX25" s="144"/>
      <c r="UTY25" s="145"/>
      <c r="UTZ25" s="144"/>
      <c r="UUA25" s="145"/>
      <c r="UUB25" s="144"/>
      <c r="UUC25" s="145"/>
      <c r="UUD25" s="144"/>
      <c r="UUE25" s="145"/>
      <c r="UUF25" s="144"/>
      <c r="UUG25" s="145"/>
      <c r="UUH25" s="144"/>
      <c r="UUI25" s="145"/>
      <c r="UUJ25" s="144"/>
      <c r="UUK25" s="145"/>
      <c r="UUL25" s="144"/>
      <c r="UUM25" s="145"/>
      <c r="UUN25" s="144"/>
      <c r="UUO25" s="145"/>
      <c r="UUP25" s="144"/>
      <c r="UUQ25" s="145"/>
      <c r="UUR25" s="144"/>
      <c r="UUS25" s="145"/>
      <c r="UUT25" s="144"/>
      <c r="UUU25" s="145"/>
      <c r="UUV25" s="144"/>
      <c r="UUW25" s="145"/>
      <c r="UUX25" s="144"/>
      <c r="UUY25" s="145"/>
      <c r="UUZ25" s="144"/>
      <c r="UVA25" s="145"/>
      <c r="UVB25" s="144"/>
      <c r="UVC25" s="145"/>
      <c r="UVD25" s="144"/>
      <c r="UVE25" s="145"/>
      <c r="UVF25" s="144"/>
      <c r="UVG25" s="145"/>
      <c r="UVH25" s="144"/>
      <c r="UVI25" s="145"/>
      <c r="UVJ25" s="144"/>
      <c r="UVK25" s="145"/>
      <c r="UVL25" s="144"/>
      <c r="UVM25" s="145"/>
      <c r="UVN25" s="144"/>
      <c r="UVO25" s="145"/>
      <c r="UVP25" s="144"/>
      <c r="UVQ25" s="145"/>
      <c r="UVR25" s="144"/>
      <c r="UVS25" s="145"/>
      <c r="UVT25" s="144"/>
      <c r="UVU25" s="145"/>
      <c r="UVV25" s="144"/>
      <c r="UVW25" s="145"/>
      <c r="UVX25" s="144"/>
      <c r="UVY25" s="145"/>
      <c r="UVZ25" s="144"/>
      <c r="UWA25" s="145"/>
      <c r="UWB25" s="144"/>
      <c r="UWC25" s="145"/>
      <c r="UWD25" s="144"/>
      <c r="UWE25" s="145"/>
      <c r="UWF25" s="144"/>
      <c r="UWG25" s="145"/>
      <c r="UWH25" s="144"/>
      <c r="UWI25" s="145"/>
      <c r="UWJ25" s="144"/>
      <c r="UWK25" s="145"/>
      <c r="UWL25" s="144"/>
      <c r="UWM25" s="145"/>
      <c r="UWN25" s="144"/>
      <c r="UWO25" s="145"/>
      <c r="UWP25" s="144"/>
      <c r="UWQ25" s="145"/>
      <c r="UWR25" s="144"/>
      <c r="UWS25" s="145"/>
      <c r="UWT25" s="144"/>
      <c r="UWU25" s="145"/>
      <c r="UWV25" s="144"/>
      <c r="UWW25" s="145"/>
      <c r="UWX25" s="144"/>
      <c r="UWY25" s="145"/>
      <c r="UWZ25" s="144"/>
      <c r="UXA25" s="145"/>
      <c r="UXB25" s="144"/>
      <c r="UXC25" s="145"/>
      <c r="UXD25" s="144"/>
      <c r="UXE25" s="145"/>
      <c r="UXF25" s="144"/>
      <c r="UXG25" s="145"/>
      <c r="UXH25" s="144"/>
      <c r="UXI25" s="145"/>
      <c r="UXJ25" s="144"/>
      <c r="UXK25" s="145"/>
      <c r="UXL25" s="144"/>
      <c r="UXM25" s="145"/>
      <c r="UXN25" s="144"/>
      <c r="UXO25" s="145"/>
      <c r="UXP25" s="144"/>
      <c r="UXQ25" s="145"/>
      <c r="UXR25" s="144"/>
      <c r="UXS25" s="145"/>
      <c r="UXT25" s="144"/>
      <c r="UXU25" s="145"/>
      <c r="UXV25" s="144"/>
      <c r="UXW25" s="145"/>
      <c r="UXX25" s="144"/>
      <c r="UXY25" s="145"/>
      <c r="UXZ25" s="144"/>
      <c r="UYA25" s="145"/>
      <c r="UYB25" s="144"/>
      <c r="UYC25" s="145"/>
      <c r="UYD25" s="144"/>
      <c r="UYE25" s="145"/>
      <c r="UYF25" s="144"/>
      <c r="UYG25" s="145"/>
      <c r="UYH25" s="144"/>
      <c r="UYI25" s="145"/>
      <c r="UYJ25" s="144"/>
      <c r="UYK25" s="145"/>
      <c r="UYL25" s="144"/>
      <c r="UYM25" s="145"/>
      <c r="UYN25" s="144"/>
      <c r="UYO25" s="145"/>
      <c r="UYP25" s="144"/>
      <c r="UYQ25" s="145"/>
      <c r="UYR25" s="144"/>
      <c r="UYS25" s="145"/>
      <c r="UYT25" s="144"/>
      <c r="UYU25" s="145"/>
      <c r="UYV25" s="144"/>
      <c r="UYW25" s="145"/>
      <c r="UYX25" s="144"/>
      <c r="UYY25" s="145"/>
      <c r="UYZ25" s="144"/>
      <c r="UZA25" s="145"/>
      <c r="UZB25" s="144"/>
      <c r="UZC25" s="145"/>
      <c r="UZD25" s="144"/>
      <c r="UZE25" s="145"/>
      <c r="UZF25" s="144"/>
      <c r="UZG25" s="145"/>
      <c r="UZH25" s="144"/>
      <c r="UZI25" s="145"/>
      <c r="UZJ25" s="144"/>
      <c r="UZK25" s="145"/>
      <c r="UZL25" s="144"/>
      <c r="UZM25" s="145"/>
      <c r="UZN25" s="144"/>
      <c r="UZO25" s="145"/>
      <c r="UZP25" s="144"/>
      <c r="UZQ25" s="145"/>
      <c r="UZR25" s="144"/>
      <c r="UZS25" s="145"/>
      <c r="UZT25" s="144"/>
      <c r="UZU25" s="145"/>
      <c r="UZV25" s="144"/>
      <c r="UZW25" s="145"/>
      <c r="UZX25" s="144"/>
      <c r="UZY25" s="145"/>
      <c r="UZZ25" s="144"/>
      <c r="VAA25" s="145"/>
      <c r="VAB25" s="144"/>
      <c r="VAC25" s="145"/>
      <c r="VAD25" s="144"/>
      <c r="VAE25" s="145"/>
      <c r="VAF25" s="144"/>
      <c r="VAG25" s="145"/>
      <c r="VAH25" s="144"/>
      <c r="VAI25" s="145"/>
      <c r="VAJ25" s="144"/>
      <c r="VAK25" s="145"/>
      <c r="VAL25" s="144"/>
      <c r="VAM25" s="145"/>
      <c r="VAN25" s="144"/>
      <c r="VAO25" s="145"/>
      <c r="VAP25" s="144"/>
      <c r="VAQ25" s="145"/>
      <c r="VAR25" s="144"/>
      <c r="VAS25" s="145"/>
      <c r="VAT25" s="144"/>
      <c r="VAU25" s="145"/>
      <c r="VAV25" s="144"/>
      <c r="VAW25" s="145"/>
      <c r="VAX25" s="144"/>
      <c r="VAY25" s="145"/>
      <c r="VAZ25" s="144"/>
      <c r="VBA25" s="145"/>
      <c r="VBB25" s="144"/>
      <c r="VBC25" s="145"/>
      <c r="VBD25" s="144"/>
      <c r="VBE25" s="145"/>
      <c r="VBF25" s="144"/>
      <c r="VBG25" s="145"/>
      <c r="VBH25" s="144"/>
      <c r="VBI25" s="145"/>
      <c r="VBJ25" s="144"/>
      <c r="VBK25" s="145"/>
      <c r="VBL25" s="144"/>
      <c r="VBM25" s="145"/>
      <c r="VBN25" s="144"/>
      <c r="VBO25" s="145"/>
      <c r="VBP25" s="144"/>
      <c r="VBQ25" s="145"/>
      <c r="VBR25" s="144"/>
      <c r="VBS25" s="145"/>
      <c r="VBT25" s="144"/>
      <c r="VBU25" s="145"/>
      <c r="VBV25" s="144"/>
      <c r="VBW25" s="145"/>
      <c r="VBX25" s="144"/>
      <c r="VBY25" s="145"/>
      <c r="VBZ25" s="144"/>
      <c r="VCA25" s="145"/>
      <c r="VCB25" s="144"/>
      <c r="VCC25" s="145"/>
      <c r="VCD25" s="144"/>
      <c r="VCE25" s="145"/>
      <c r="VCF25" s="144"/>
      <c r="VCG25" s="145"/>
      <c r="VCH25" s="144"/>
      <c r="VCI25" s="145"/>
      <c r="VCJ25" s="144"/>
      <c r="VCK25" s="145"/>
      <c r="VCL25" s="144"/>
      <c r="VCM25" s="145"/>
      <c r="VCN25" s="144"/>
      <c r="VCO25" s="145"/>
      <c r="VCP25" s="144"/>
      <c r="VCQ25" s="145"/>
      <c r="VCR25" s="144"/>
      <c r="VCS25" s="145"/>
      <c r="VCT25" s="144"/>
      <c r="VCU25" s="145"/>
      <c r="VCV25" s="144"/>
      <c r="VCW25" s="145"/>
      <c r="VCX25" s="144"/>
      <c r="VCY25" s="145"/>
      <c r="VCZ25" s="144"/>
      <c r="VDA25" s="145"/>
      <c r="VDB25" s="144"/>
      <c r="VDC25" s="145"/>
      <c r="VDD25" s="144"/>
      <c r="VDE25" s="145"/>
      <c r="VDF25" s="144"/>
      <c r="VDG25" s="145"/>
      <c r="VDH25" s="144"/>
      <c r="VDI25" s="145"/>
      <c r="VDJ25" s="144"/>
      <c r="VDK25" s="145"/>
      <c r="VDL25" s="144"/>
      <c r="VDM25" s="145"/>
      <c r="VDN25" s="144"/>
      <c r="VDO25" s="145"/>
      <c r="VDP25" s="144"/>
      <c r="VDQ25" s="145"/>
      <c r="VDR25" s="144"/>
      <c r="VDS25" s="145"/>
      <c r="VDT25" s="144"/>
      <c r="VDU25" s="145"/>
      <c r="VDV25" s="144"/>
      <c r="VDW25" s="145"/>
      <c r="VDX25" s="144"/>
      <c r="VDY25" s="145"/>
      <c r="VDZ25" s="144"/>
      <c r="VEA25" s="145"/>
      <c r="VEB25" s="144"/>
      <c r="VEC25" s="145"/>
      <c r="VED25" s="144"/>
      <c r="VEE25" s="145"/>
      <c r="VEF25" s="144"/>
      <c r="VEG25" s="145"/>
      <c r="VEH25" s="144"/>
      <c r="VEI25" s="145"/>
      <c r="VEJ25" s="144"/>
      <c r="VEK25" s="145"/>
      <c r="VEL25" s="144"/>
      <c r="VEM25" s="145"/>
      <c r="VEN25" s="144"/>
      <c r="VEO25" s="145"/>
      <c r="VEP25" s="144"/>
      <c r="VEQ25" s="145"/>
      <c r="VER25" s="144"/>
      <c r="VES25" s="145"/>
      <c r="VET25" s="144"/>
      <c r="VEU25" s="145"/>
      <c r="VEV25" s="144"/>
      <c r="VEW25" s="145"/>
      <c r="VEX25" s="144"/>
      <c r="VEY25" s="145"/>
      <c r="VEZ25" s="144"/>
      <c r="VFA25" s="145"/>
      <c r="VFB25" s="144"/>
      <c r="VFC25" s="145"/>
      <c r="VFD25" s="144"/>
      <c r="VFE25" s="145"/>
      <c r="VFF25" s="144"/>
      <c r="VFG25" s="145"/>
      <c r="VFH25" s="144"/>
      <c r="VFI25" s="145"/>
      <c r="VFJ25" s="144"/>
      <c r="VFK25" s="145"/>
      <c r="VFL25" s="144"/>
      <c r="VFM25" s="145"/>
      <c r="VFN25" s="144"/>
      <c r="VFO25" s="145"/>
      <c r="VFP25" s="144"/>
      <c r="VFQ25" s="145"/>
      <c r="VFR25" s="144"/>
      <c r="VFS25" s="145"/>
      <c r="VFT25" s="144"/>
      <c r="VFU25" s="145"/>
      <c r="VFV25" s="144"/>
      <c r="VFW25" s="145"/>
      <c r="VFX25" s="144"/>
      <c r="VFY25" s="145"/>
      <c r="VFZ25" s="144"/>
      <c r="VGA25" s="145"/>
      <c r="VGB25" s="144"/>
      <c r="VGC25" s="145"/>
      <c r="VGD25" s="144"/>
      <c r="VGE25" s="145"/>
      <c r="VGF25" s="144"/>
      <c r="VGG25" s="145"/>
      <c r="VGH25" s="144"/>
      <c r="VGI25" s="145"/>
      <c r="VGJ25" s="144"/>
      <c r="VGK25" s="145"/>
      <c r="VGL25" s="144"/>
      <c r="VGM25" s="145"/>
      <c r="VGN25" s="144"/>
      <c r="VGO25" s="145"/>
      <c r="VGP25" s="144"/>
      <c r="VGQ25" s="145"/>
      <c r="VGR25" s="144"/>
      <c r="VGS25" s="145"/>
      <c r="VGT25" s="144"/>
      <c r="VGU25" s="145"/>
      <c r="VGV25" s="144"/>
      <c r="VGW25" s="145"/>
      <c r="VGX25" s="144"/>
      <c r="VGY25" s="145"/>
      <c r="VGZ25" s="144"/>
      <c r="VHA25" s="145"/>
      <c r="VHB25" s="144"/>
      <c r="VHC25" s="145"/>
      <c r="VHD25" s="144"/>
      <c r="VHE25" s="145"/>
      <c r="VHF25" s="144"/>
      <c r="VHG25" s="145"/>
      <c r="VHH25" s="144"/>
      <c r="VHI25" s="145"/>
      <c r="VHJ25" s="144"/>
      <c r="VHK25" s="145"/>
      <c r="VHL25" s="144"/>
      <c r="VHM25" s="145"/>
      <c r="VHN25" s="144"/>
      <c r="VHO25" s="145"/>
      <c r="VHP25" s="144"/>
      <c r="VHQ25" s="145"/>
      <c r="VHR25" s="144"/>
      <c r="VHS25" s="145"/>
      <c r="VHT25" s="144"/>
      <c r="VHU25" s="145"/>
      <c r="VHV25" s="144"/>
      <c r="VHW25" s="145"/>
      <c r="VHX25" s="144"/>
      <c r="VHY25" s="145"/>
      <c r="VHZ25" s="144"/>
      <c r="VIA25" s="145"/>
      <c r="VIB25" s="144"/>
      <c r="VIC25" s="145"/>
      <c r="VID25" s="144"/>
      <c r="VIE25" s="145"/>
      <c r="VIF25" s="144"/>
      <c r="VIG25" s="145"/>
      <c r="VIH25" s="144"/>
      <c r="VII25" s="145"/>
      <c r="VIJ25" s="144"/>
      <c r="VIK25" s="145"/>
      <c r="VIL25" s="144"/>
      <c r="VIM25" s="145"/>
      <c r="VIN25" s="144"/>
      <c r="VIO25" s="145"/>
      <c r="VIP25" s="144"/>
      <c r="VIQ25" s="145"/>
      <c r="VIR25" s="144"/>
      <c r="VIS25" s="145"/>
      <c r="VIT25" s="144"/>
      <c r="VIU25" s="145"/>
      <c r="VIV25" s="144"/>
      <c r="VIW25" s="145"/>
      <c r="VIX25" s="144"/>
      <c r="VIY25" s="145"/>
      <c r="VIZ25" s="144"/>
      <c r="VJA25" s="145"/>
      <c r="VJB25" s="144"/>
      <c r="VJC25" s="145"/>
      <c r="VJD25" s="144"/>
      <c r="VJE25" s="145"/>
      <c r="VJF25" s="144"/>
      <c r="VJG25" s="145"/>
      <c r="VJH25" s="144"/>
      <c r="VJI25" s="145"/>
      <c r="VJJ25" s="144"/>
      <c r="VJK25" s="145"/>
      <c r="VJL25" s="144"/>
      <c r="VJM25" s="145"/>
      <c r="VJN25" s="144"/>
      <c r="VJO25" s="145"/>
      <c r="VJP25" s="144"/>
      <c r="VJQ25" s="145"/>
      <c r="VJR25" s="144"/>
      <c r="VJS25" s="145"/>
      <c r="VJT25" s="144"/>
      <c r="VJU25" s="145"/>
      <c r="VJV25" s="144"/>
      <c r="VJW25" s="145"/>
      <c r="VJX25" s="144"/>
      <c r="VJY25" s="145"/>
      <c r="VJZ25" s="144"/>
      <c r="VKA25" s="145"/>
      <c r="VKB25" s="144"/>
      <c r="VKC25" s="145"/>
      <c r="VKD25" s="144"/>
      <c r="VKE25" s="145"/>
      <c r="VKF25" s="144"/>
      <c r="VKG25" s="145"/>
      <c r="VKH25" s="144"/>
      <c r="VKI25" s="145"/>
      <c r="VKJ25" s="144"/>
      <c r="VKK25" s="145"/>
      <c r="VKL25" s="144"/>
      <c r="VKM25" s="145"/>
      <c r="VKN25" s="144"/>
      <c r="VKO25" s="145"/>
      <c r="VKP25" s="144"/>
      <c r="VKQ25" s="145"/>
      <c r="VKR25" s="144"/>
      <c r="VKS25" s="145"/>
      <c r="VKT25" s="144"/>
      <c r="VKU25" s="145"/>
      <c r="VKV25" s="144"/>
      <c r="VKW25" s="145"/>
      <c r="VKX25" s="144"/>
      <c r="VKY25" s="145"/>
      <c r="VKZ25" s="144"/>
      <c r="VLA25" s="145"/>
      <c r="VLB25" s="144"/>
      <c r="VLC25" s="145"/>
      <c r="VLD25" s="144"/>
      <c r="VLE25" s="145"/>
      <c r="VLF25" s="144"/>
      <c r="VLG25" s="145"/>
      <c r="VLH25" s="144"/>
      <c r="VLI25" s="145"/>
      <c r="VLJ25" s="144"/>
      <c r="VLK25" s="145"/>
      <c r="VLL25" s="144"/>
      <c r="VLM25" s="145"/>
      <c r="VLN25" s="144"/>
      <c r="VLO25" s="145"/>
      <c r="VLP25" s="144"/>
      <c r="VLQ25" s="145"/>
      <c r="VLR25" s="144"/>
      <c r="VLS25" s="145"/>
      <c r="VLT25" s="144"/>
      <c r="VLU25" s="145"/>
      <c r="VLV25" s="144"/>
      <c r="VLW25" s="145"/>
      <c r="VLX25" s="144"/>
      <c r="VLY25" s="145"/>
      <c r="VLZ25" s="144"/>
      <c r="VMA25" s="145"/>
      <c r="VMB25" s="144"/>
      <c r="VMC25" s="145"/>
      <c r="VMD25" s="144"/>
      <c r="VME25" s="145"/>
      <c r="VMF25" s="144"/>
      <c r="VMG25" s="145"/>
      <c r="VMH25" s="144"/>
      <c r="VMI25" s="145"/>
      <c r="VMJ25" s="144"/>
      <c r="VMK25" s="145"/>
      <c r="VML25" s="144"/>
      <c r="VMM25" s="145"/>
      <c r="VMN25" s="144"/>
      <c r="VMO25" s="145"/>
      <c r="VMP25" s="144"/>
      <c r="VMQ25" s="145"/>
      <c r="VMR25" s="144"/>
      <c r="VMS25" s="145"/>
      <c r="VMT25" s="144"/>
      <c r="VMU25" s="145"/>
      <c r="VMV25" s="144"/>
      <c r="VMW25" s="145"/>
      <c r="VMX25" s="144"/>
      <c r="VMY25" s="145"/>
      <c r="VMZ25" s="144"/>
      <c r="VNA25" s="145"/>
      <c r="VNB25" s="144"/>
      <c r="VNC25" s="145"/>
      <c r="VND25" s="144"/>
      <c r="VNE25" s="145"/>
      <c r="VNF25" s="144"/>
      <c r="VNG25" s="145"/>
      <c r="VNH25" s="144"/>
      <c r="VNI25" s="145"/>
      <c r="VNJ25" s="144"/>
      <c r="VNK25" s="145"/>
      <c r="VNL25" s="144"/>
      <c r="VNM25" s="145"/>
      <c r="VNN25" s="144"/>
      <c r="VNO25" s="145"/>
      <c r="VNP25" s="144"/>
      <c r="VNQ25" s="145"/>
      <c r="VNR25" s="144"/>
      <c r="VNS25" s="145"/>
      <c r="VNT25" s="144"/>
      <c r="VNU25" s="145"/>
      <c r="VNV25" s="144"/>
      <c r="VNW25" s="145"/>
      <c r="VNX25" s="144"/>
      <c r="VNY25" s="145"/>
      <c r="VNZ25" s="144"/>
      <c r="VOA25" s="145"/>
      <c r="VOB25" s="144"/>
      <c r="VOC25" s="145"/>
      <c r="VOD25" s="144"/>
      <c r="VOE25" s="145"/>
      <c r="VOF25" s="144"/>
      <c r="VOG25" s="145"/>
      <c r="VOH25" s="144"/>
      <c r="VOI25" s="145"/>
      <c r="VOJ25" s="144"/>
      <c r="VOK25" s="145"/>
      <c r="VOL25" s="144"/>
      <c r="VOM25" s="145"/>
      <c r="VON25" s="144"/>
      <c r="VOO25" s="145"/>
      <c r="VOP25" s="144"/>
      <c r="VOQ25" s="145"/>
      <c r="VOR25" s="144"/>
      <c r="VOS25" s="145"/>
      <c r="VOT25" s="144"/>
      <c r="VOU25" s="145"/>
      <c r="VOV25" s="144"/>
      <c r="VOW25" s="145"/>
      <c r="VOX25" s="144"/>
      <c r="VOY25" s="145"/>
      <c r="VOZ25" s="144"/>
      <c r="VPA25" s="145"/>
      <c r="VPB25" s="144"/>
      <c r="VPC25" s="145"/>
      <c r="VPD25" s="144"/>
      <c r="VPE25" s="145"/>
      <c r="VPF25" s="144"/>
      <c r="VPG25" s="145"/>
      <c r="VPH25" s="144"/>
      <c r="VPI25" s="145"/>
      <c r="VPJ25" s="144"/>
      <c r="VPK25" s="145"/>
      <c r="VPL25" s="144"/>
      <c r="VPM25" s="145"/>
      <c r="VPN25" s="144"/>
      <c r="VPO25" s="145"/>
      <c r="VPP25" s="144"/>
      <c r="VPQ25" s="145"/>
      <c r="VPR25" s="144"/>
      <c r="VPS25" s="145"/>
      <c r="VPT25" s="144"/>
      <c r="VPU25" s="145"/>
      <c r="VPV25" s="144"/>
      <c r="VPW25" s="145"/>
      <c r="VPX25" s="144"/>
      <c r="VPY25" s="145"/>
      <c r="VPZ25" s="144"/>
      <c r="VQA25" s="145"/>
      <c r="VQB25" s="144"/>
      <c r="VQC25" s="145"/>
      <c r="VQD25" s="144"/>
      <c r="VQE25" s="145"/>
      <c r="VQF25" s="144"/>
      <c r="VQG25" s="145"/>
      <c r="VQH25" s="144"/>
      <c r="VQI25" s="145"/>
      <c r="VQJ25" s="144"/>
      <c r="VQK25" s="145"/>
      <c r="VQL25" s="144"/>
      <c r="VQM25" s="145"/>
      <c r="VQN25" s="144"/>
      <c r="VQO25" s="145"/>
      <c r="VQP25" s="144"/>
      <c r="VQQ25" s="145"/>
      <c r="VQR25" s="144"/>
      <c r="VQS25" s="145"/>
      <c r="VQT25" s="144"/>
      <c r="VQU25" s="145"/>
      <c r="VQV25" s="144"/>
      <c r="VQW25" s="145"/>
      <c r="VQX25" s="144"/>
      <c r="VQY25" s="145"/>
      <c r="VQZ25" s="144"/>
      <c r="VRA25" s="145"/>
      <c r="VRB25" s="144"/>
      <c r="VRC25" s="145"/>
      <c r="VRD25" s="144"/>
      <c r="VRE25" s="145"/>
      <c r="VRF25" s="144"/>
      <c r="VRG25" s="145"/>
      <c r="VRH25" s="144"/>
      <c r="VRI25" s="145"/>
      <c r="VRJ25" s="144"/>
      <c r="VRK25" s="145"/>
      <c r="VRL25" s="144"/>
      <c r="VRM25" s="145"/>
      <c r="VRN25" s="144"/>
      <c r="VRO25" s="145"/>
      <c r="VRP25" s="144"/>
      <c r="VRQ25" s="145"/>
      <c r="VRR25" s="144"/>
      <c r="VRS25" s="145"/>
      <c r="VRT25" s="144"/>
      <c r="VRU25" s="145"/>
      <c r="VRV25" s="144"/>
      <c r="VRW25" s="145"/>
      <c r="VRX25" s="144"/>
      <c r="VRY25" s="145"/>
      <c r="VRZ25" s="144"/>
      <c r="VSA25" s="145"/>
      <c r="VSB25" s="144"/>
      <c r="VSC25" s="145"/>
      <c r="VSD25" s="144"/>
      <c r="VSE25" s="145"/>
      <c r="VSF25" s="144"/>
      <c r="VSG25" s="145"/>
      <c r="VSH25" s="144"/>
      <c r="VSI25" s="145"/>
      <c r="VSJ25" s="144"/>
      <c r="VSK25" s="145"/>
      <c r="VSL25" s="144"/>
      <c r="VSM25" s="145"/>
      <c r="VSN25" s="144"/>
      <c r="VSO25" s="145"/>
      <c r="VSP25" s="144"/>
      <c r="VSQ25" s="145"/>
      <c r="VSR25" s="144"/>
      <c r="VSS25" s="145"/>
      <c r="VST25" s="144"/>
      <c r="VSU25" s="145"/>
      <c r="VSV25" s="144"/>
      <c r="VSW25" s="145"/>
      <c r="VSX25" s="144"/>
      <c r="VSY25" s="145"/>
      <c r="VSZ25" s="144"/>
      <c r="VTA25" s="145"/>
      <c r="VTB25" s="144"/>
      <c r="VTC25" s="145"/>
      <c r="VTD25" s="144"/>
      <c r="VTE25" s="145"/>
      <c r="VTF25" s="144"/>
      <c r="VTG25" s="145"/>
      <c r="VTH25" s="144"/>
      <c r="VTI25" s="145"/>
      <c r="VTJ25" s="144"/>
      <c r="VTK25" s="145"/>
      <c r="VTL25" s="144"/>
      <c r="VTM25" s="145"/>
      <c r="VTN25" s="144"/>
      <c r="VTO25" s="145"/>
      <c r="VTP25" s="144"/>
      <c r="VTQ25" s="145"/>
      <c r="VTR25" s="144"/>
      <c r="VTS25" s="145"/>
      <c r="VTT25" s="144"/>
      <c r="VTU25" s="145"/>
      <c r="VTV25" s="144"/>
      <c r="VTW25" s="145"/>
      <c r="VTX25" s="144"/>
      <c r="VTY25" s="145"/>
      <c r="VTZ25" s="144"/>
      <c r="VUA25" s="145"/>
      <c r="VUB25" s="144"/>
      <c r="VUC25" s="145"/>
      <c r="VUD25" s="144"/>
      <c r="VUE25" s="145"/>
      <c r="VUF25" s="144"/>
      <c r="VUG25" s="145"/>
      <c r="VUH25" s="144"/>
      <c r="VUI25" s="145"/>
      <c r="VUJ25" s="144"/>
      <c r="VUK25" s="145"/>
      <c r="VUL25" s="144"/>
      <c r="VUM25" s="145"/>
      <c r="VUN25" s="144"/>
      <c r="VUO25" s="145"/>
      <c r="VUP25" s="144"/>
      <c r="VUQ25" s="145"/>
      <c r="VUR25" s="144"/>
      <c r="VUS25" s="145"/>
      <c r="VUT25" s="144"/>
      <c r="VUU25" s="145"/>
      <c r="VUV25" s="144"/>
      <c r="VUW25" s="145"/>
      <c r="VUX25" s="144"/>
      <c r="VUY25" s="145"/>
      <c r="VUZ25" s="144"/>
      <c r="VVA25" s="145"/>
      <c r="VVB25" s="144"/>
      <c r="VVC25" s="145"/>
      <c r="VVD25" s="144"/>
      <c r="VVE25" s="145"/>
      <c r="VVF25" s="144"/>
      <c r="VVG25" s="145"/>
      <c r="VVH25" s="144"/>
      <c r="VVI25" s="145"/>
      <c r="VVJ25" s="144"/>
      <c r="VVK25" s="145"/>
      <c r="VVL25" s="144"/>
      <c r="VVM25" s="145"/>
      <c r="VVN25" s="144"/>
      <c r="VVO25" s="145"/>
      <c r="VVP25" s="144"/>
      <c r="VVQ25" s="145"/>
      <c r="VVR25" s="144"/>
      <c r="VVS25" s="145"/>
      <c r="VVT25" s="144"/>
      <c r="VVU25" s="145"/>
      <c r="VVV25" s="144"/>
      <c r="VVW25" s="145"/>
      <c r="VVX25" s="144"/>
      <c r="VVY25" s="145"/>
      <c r="VVZ25" s="144"/>
      <c r="VWA25" s="145"/>
      <c r="VWB25" s="144"/>
      <c r="VWC25" s="145"/>
      <c r="VWD25" s="144"/>
      <c r="VWE25" s="145"/>
      <c r="VWF25" s="144"/>
      <c r="VWG25" s="145"/>
      <c r="VWH25" s="144"/>
      <c r="VWI25" s="145"/>
      <c r="VWJ25" s="144"/>
      <c r="VWK25" s="145"/>
      <c r="VWL25" s="144"/>
      <c r="VWM25" s="145"/>
      <c r="VWN25" s="144"/>
      <c r="VWO25" s="145"/>
      <c r="VWP25" s="144"/>
      <c r="VWQ25" s="145"/>
      <c r="VWR25" s="144"/>
      <c r="VWS25" s="145"/>
      <c r="VWT25" s="144"/>
      <c r="VWU25" s="145"/>
      <c r="VWV25" s="144"/>
      <c r="VWW25" s="145"/>
      <c r="VWX25" s="144"/>
      <c r="VWY25" s="145"/>
      <c r="VWZ25" s="144"/>
      <c r="VXA25" s="145"/>
      <c r="VXB25" s="144"/>
      <c r="VXC25" s="145"/>
      <c r="VXD25" s="144"/>
      <c r="VXE25" s="145"/>
      <c r="VXF25" s="144"/>
      <c r="VXG25" s="145"/>
      <c r="VXH25" s="144"/>
      <c r="VXI25" s="145"/>
      <c r="VXJ25" s="144"/>
      <c r="VXK25" s="145"/>
      <c r="VXL25" s="144"/>
      <c r="VXM25" s="145"/>
      <c r="VXN25" s="144"/>
      <c r="VXO25" s="145"/>
      <c r="VXP25" s="144"/>
      <c r="VXQ25" s="145"/>
      <c r="VXR25" s="144"/>
      <c r="VXS25" s="145"/>
      <c r="VXT25" s="144"/>
      <c r="VXU25" s="145"/>
      <c r="VXV25" s="144"/>
      <c r="VXW25" s="145"/>
      <c r="VXX25" s="144"/>
      <c r="VXY25" s="145"/>
      <c r="VXZ25" s="144"/>
      <c r="VYA25" s="145"/>
      <c r="VYB25" s="144"/>
      <c r="VYC25" s="145"/>
      <c r="VYD25" s="144"/>
      <c r="VYE25" s="145"/>
      <c r="VYF25" s="144"/>
      <c r="VYG25" s="145"/>
      <c r="VYH25" s="144"/>
      <c r="VYI25" s="145"/>
      <c r="VYJ25" s="144"/>
      <c r="VYK25" s="145"/>
      <c r="VYL25" s="144"/>
      <c r="VYM25" s="145"/>
      <c r="VYN25" s="144"/>
      <c r="VYO25" s="145"/>
      <c r="VYP25" s="144"/>
      <c r="VYQ25" s="145"/>
      <c r="VYR25" s="144"/>
      <c r="VYS25" s="145"/>
      <c r="VYT25" s="144"/>
      <c r="VYU25" s="145"/>
      <c r="VYV25" s="144"/>
      <c r="VYW25" s="145"/>
      <c r="VYX25" s="144"/>
      <c r="VYY25" s="145"/>
      <c r="VYZ25" s="144"/>
      <c r="VZA25" s="145"/>
      <c r="VZB25" s="144"/>
      <c r="VZC25" s="145"/>
      <c r="VZD25" s="144"/>
      <c r="VZE25" s="145"/>
      <c r="VZF25" s="144"/>
      <c r="VZG25" s="145"/>
      <c r="VZH25" s="144"/>
      <c r="VZI25" s="145"/>
      <c r="VZJ25" s="144"/>
      <c r="VZK25" s="145"/>
      <c r="VZL25" s="144"/>
      <c r="VZM25" s="145"/>
      <c r="VZN25" s="144"/>
      <c r="VZO25" s="145"/>
      <c r="VZP25" s="144"/>
      <c r="VZQ25" s="145"/>
      <c r="VZR25" s="144"/>
      <c r="VZS25" s="145"/>
      <c r="VZT25" s="144"/>
      <c r="VZU25" s="145"/>
      <c r="VZV25" s="144"/>
      <c r="VZW25" s="145"/>
      <c r="VZX25" s="144"/>
      <c r="VZY25" s="145"/>
      <c r="VZZ25" s="144"/>
      <c r="WAA25" s="145"/>
      <c r="WAB25" s="144"/>
      <c r="WAC25" s="145"/>
      <c r="WAD25" s="144"/>
      <c r="WAE25" s="145"/>
      <c r="WAF25" s="144"/>
      <c r="WAG25" s="145"/>
      <c r="WAH25" s="144"/>
      <c r="WAI25" s="145"/>
      <c r="WAJ25" s="144"/>
      <c r="WAK25" s="145"/>
      <c r="WAL25" s="144"/>
      <c r="WAM25" s="145"/>
      <c r="WAN25" s="144"/>
      <c r="WAO25" s="145"/>
      <c r="WAP25" s="144"/>
      <c r="WAQ25" s="145"/>
      <c r="WAR25" s="144"/>
      <c r="WAS25" s="145"/>
      <c r="WAT25" s="144"/>
      <c r="WAU25" s="145"/>
      <c r="WAV25" s="144"/>
      <c r="WAW25" s="145"/>
      <c r="WAX25" s="144"/>
      <c r="WAY25" s="145"/>
      <c r="WAZ25" s="144"/>
      <c r="WBA25" s="145"/>
      <c r="WBB25" s="144"/>
      <c r="WBC25" s="145"/>
      <c r="WBD25" s="144"/>
      <c r="WBE25" s="145"/>
      <c r="WBF25" s="144"/>
      <c r="WBG25" s="145"/>
      <c r="WBH25" s="144"/>
      <c r="WBI25" s="145"/>
      <c r="WBJ25" s="144"/>
      <c r="WBK25" s="145"/>
      <c r="WBL25" s="144"/>
      <c r="WBM25" s="145"/>
      <c r="WBN25" s="144"/>
      <c r="WBO25" s="145"/>
      <c r="WBP25" s="144"/>
      <c r="WBQ25" s="145"/>
      <c r="WBR25" s="144"/>
      <c r="WBS25" s="145"/>
      <c r="WBT25" s="144"/>
      <c r="WBU25" s="145"/>
      <c r="WBV25" s="144"/>
      <c r="WBW25" s="145"/>
      <c r="WBX25" s="144"/>
      <c r="WBY25" s="145"/>
      <c r="WBZ25" s="144"/>
      <c r="WCA25" s="145"/>
      <c r="WCB25" s="144"/>
      <c r="WCC25" s="145"/>
      <c r="WCD25" s="144"/>
      <c r="WCE25" s="145"/>
      <c r="WCF25" s="144"/>
      <c r="WCG25" s="145"/>
      <c r="WCH25" s="144"/>
      <c r="WCI25" s="145"/>
      <c r="WCJ25" s="144"/>
      <c r="WCK25" s="145"/>
      <c r="WCL25" s="144"/>
      <c r="WCM25" s="145"/>
      <c r="WCN25" s="144"/>
      <c r="WCO25" s="145"/>
      <c r="WCP25" s="144"/>
      <c r="WCQ25" s="145"/>
      <c r="WCR25" s="144"/>
      <c r="WCS25" s="145"/>
      <c r="WCT25" s="144"/>
      <c r="WCU25" s="145"/>
      <c r="WCV25" s="144"/>
      <c r="WCW25" s="145"/>
      <c r="WCX25" s="144"/>
      <c r="WCY25" s="145"/>
      <c r="WCZ25" s="144"/>
      <c r="WDA25" s="145"/>
      <c r="WDB25" s="144"/>
      <c r="WDC25" s="145"/>
      <c r="WDD25" s="144"/>
      <c r="WDE25" s="145"/>
      <c r="WDF25" s="144"/>
      <c r="WDG25" s="145"/>
      <c r="WDH25" s="144"/>
      <c r="WDI25" s="145"/>
      <c r="WDJ25" s="144"/>
      <c r="WDK25" s="145"/>
      <c r="WDL25" s="144"/>
      <c r="WDM25" s="145"/>
      <c r="WDN25" s="144"/>
      <c r="WDO25" s="145"/>
      <c r="WDP25" s="144"/>
      <c r="WDQ25" s="145"/>
      <c r="WDR25" s="144"/>
      <c r="WDS25" s="145"/>
      <c r="WDT25" s="144"/>
      <c r="WDU25" s="145"/>
      <c r="WDV25" s="144"/>
      <c r="WDW25" s="145"/>
      <c r="WDX25" s="144"/>
      <c r="WDY25" s="145"/>
      <c r="WDZ25" s="144"/>
      <c r="WEA25" s="145"/>
      <c r="WEB25" s="144"/>
      <c r="WEC25" s="145"/>
      <c r="WED25" s="144"/>
      <c r="WEE25" s="145"/>
      <c r="WEF25" s="144"/>
      <c r="WEG25" s="145"/>
      <c r="WEH25" s="144"/>
      <c r="WEI25" s="145"/>
      <c r="WEJ25" s="144"/>
      <c r="WEK25" s="145"/>
      <c r="WEL25" s="144"/>
      <c r="WEM25" s="145"/>
      <c r="WEN25" s="144"/>
      <c r="WEO25" s="145"/>
      <c r="WEP25" s="144"/>
      <c r="WEQ25" s="145"/>
      <c r="WER25" s="144"/>
      <c r="WES25" s="145"/>
      <c r="WET25" s="144"/>
      <c r="WEU25" s="145"/>
      <c r="WEV25" s="144"/>
      <c r="WEW25" s="145"/>
      <c r="WEX25" s="144"/>
      <c r="WEY25" s="145"/>
      <c r="WEZ25" s="144"/>
      <c r="WFA25" s="145"/>
      <c r="WFB25" s="144"/>
      <c r="WFC25" s="145"/>
      <c r="WFD25" s="144"/>
      <c r="WFE25" s="145"/>
      <c r="WFF25" s="144"/>
      <c r="WFG25" s="145"/>
      <c r="WFH25" s="144"/>
      <c r="WFI25" s="145"/>
      <c r="WFJ25" s="144"/>
      <c r="WFK25" s="145"/>
      <c r="WFL25" s="144"/>
      <c r="WFM25" s="145"/>
      <c r="WFN25" s="144"/>
      <c r="WFO25" s="145"/>
      <c r="WFP25" s="144"/>
      <c r="WFQ25" s="145"/>
      <c r="WFR25" s="144"/>
      <c r="WFS25" s="145"/>
      <c r="WFT25" s="144"/>
      <c r="WFU25" s="145"/>
      <c r="WFV25" s="144"/>
      <c r="WFW25" s="145"/>
      <c r="WFX25" s="144"/>
      <c r="WFY25" s="145"/>
      <c r="WFZ25" s="144"/>
      <c r="WGA25" s="145"/>
      <c r="WGB25" s="144"/>
      <c r="WGC25" s="145"/>
      <c r="WGD25" s="144"/>
      <c r="WGE25" s="145"/>
      <c r="WGF25" s="144"/>
      <c r="WGG25" s="145"/>
      <c r="WGH25" s="144"/>
      <c r="WGI25" s="145"/>
      <c r="WGJ25" s="144"/>
      <c r="WGK25" s="145"/>
      <c r="WGL25" s="144"/>
      <c r="WGM25" s="145"/>
      <c r="WGN25" s="144"/>
      <c r="WGO25" s="145"/>
      <c r="WGP25" s="144"/>
      <c r="WGQ25" s="145"/>
      <c r="WGR25" s="144"/>
      <c r="WGS25" s="145"/>
      <c r="WGT25" s="144"/>
      <c r="WGU25" s="145"/>
      <c r="WGV25" s="144"/>
      <c r="WGW25" s="145"/>
      <c r="WGX25" s="144"/>
      <c r="WGY25" s="145"/>
      <c r="WGZ25" s="144"/>
      <c r="WHA25" s="145"/>
      <c r="WHB25" s="144"/>
      <c r="WHC25" s="145"/>
      <c r="WHD25" s="144"/>
      <c r="WHE25" s="145"/>
      <c r="WHF25" s="144"/>
      <c r="WHG25" s="145"/>
      <c r="WHH25" s="144"/>
      <c r="WHI25" s="145"/>
      <c r="WHJ25" s="144"/>
      <c r="WHK25" s="145"/>
      <c r="WHL25" s="144"/>
      <c r="WHM25" s="145"/>
      <c r="WHN25" s="144"/>
      <c r="WHO25" s="145"/>
      <c r="WHP25" s="144"/>
      <c r="WHQ25" s="145"/>
      <c r="WHR25" s="144"/>
      <c r="WHS25" s="145"/>
      <c r="WHT25" s="144"/>
      <c r="WHU25" s="145"/>
      <c r="WHV25" s="144"/>
      <c r="WHW25" s="145"/>
      <c r="WHX25" s="144"/>
      <c r="WHY25" s="145"/>
      <c r="WHZ25" s="144"/>
      <c r="WIA25" s="145"/>
      <c r="WIB25" s="144"/>
      <c r="WIC25" s="145"/>
      <c r="WID25" s="144"/>
      <c r="WIE25" s="145"/>
      <c r="WIF25" s="144"/>
      <c r="WIG25" s="145"/>
      <c r="WIH25" s="144"/>
      <c r="WII25" s="145"/>
      <c r="WIJ25" s="144"/>
      <c r="WIK25" s="145"/>
      <c r="WIL25" s="144"/>
      <c r="WIM25" s="145"/>
      <c r="WIN25" s="144"/>
      <c r="WIO25" s="145"/>
      <c r="WIP25" s="144"/>
      <c r="WIQ25" s="145"/>
      <c r="WIR25" s="144"/>
      <c r="WIS25" s="145"/>
      <c r="WIT25" s="144"/>
      <c r="WIU25" s="145"/>
      <c r="WIV25" s="144"/>
      <c r="WIW25" s="145"/>
      <c r="WIX25" s="144"/>
      <c r="WIY25" s="145"/>
      <c r="WIZ25" s="144"/>
      <c r="WJA25" s="145"/>
      <c r="WJB25" s="144"/>
      <c r="WJC25" s="145"/>
      <c r="WJD25" s="144"/>
      <c r="WJE25" s="145"/>
      <c r="WJF25" s="144"/>
      <c r="WJG25" s="145"/>
      <c r="WJH25" s="144"/>
      <c r="WJI25" s="145"/>
      <c r="WJJ25" s="144"/>
      <c r="WJK25" s="145"/>
      <c r="WJL25" s="144"/>
      <c r="WJM25" s="145"/>
      <c r="WJN25" s="144"/>
      <c r="WJO25" s="145"/>
      <c r="WJP25" s="144"/>
      <c r="WJQ25" s="145"/>
      <c r="WJR25" s="144"/>
      <c r="WJS25" s="145"/>
      <c r="WJT25" s="144"/>
      <c r="WJU25" s="145"/>
      <c r="WJV25" s="144"/>
      <c r="WJW25" s="145"/>
      <c r="WJX25" s="144"/>
      <c r="WJY25" s="145"/>
      <c r="WJZ25" s="144"/>
      <c r="WKA25" s="145"/>
      <c r="WKB25" s="144"/>
      <c r="WKC25" s="145"/>
      <c r="WKD25" s="144"/>
      <c r="WKE25" s="145"/>
      <c r="WKF25" s="144"/>
      <c r="WKG25" s="145"/>
      <c r="WKH25" s="144"/>
      <c r="WKI25" s="145"/>
      <c r="WKJ25" s="144"/>
      <c r="WKK25" s="145"/>
      <c r="WKL25" s="144"/>
      <c r="WKM25" s="145"/>
      <c r="WKN25" s="144"/>
      <c r="WKO25" s="145"/>
      <c r="WKP25" s="144"/>
      <c r="WKQ25" s="145"/>
      <c r="WKR25" s="144"/>
      <c r="WKS25" s="145"/>
      <c r="WKT25" s="144"/>
      <c r="WKU25" s="145"/>
      <c r="WKV25" s="144"/>
      <c r="WKW25" s="145"/>
      <c r="WKX25" s="144"/>
      <c r="WKY25" s="145"/>
      <c r="WKZ25" s="144"/>
      <c r="WLA25" s="145"/>
      <c r="WLB25" s="144"/>
      <c r="WLC25" s="145"/>
      <c r="WLD25" s="144"/>
      <c r="WLE25" s="145"/>
      <c r="WLF25" s="144"/>
      <c r="WLG25" s="145"/>
      <c r="WLH25" s="144"/>
      <c r="WLI25" s="145"/>
      <c r="WLJ25" s="144"/>
      <c r="WLK25" s="145"/>
      <c r="WLL25" s="144"/>
      <c r="WLM25" s="145"/>
      <c r="WLN25" s="144"/>
      <c r="WLO25" s="145"/>
      <c r="WLP25" s="144"/>
      <c r="WLQ25" s="145"/>
      <c r="WLR25" s="144"/>
      <c r="WLS25" s="145"/>
      <c r="WLT25" s="144"/>
      <c r="WLU25" s="145"/>
      <c r="WLV25" s="144"/>
      <c r="WLW25" s="145"/>
      <c r="WLX25" s="144"/>
      <c r="WLY25" s="145"/>
      <c r="WLZ25" s="144"/>
      <c r="WMA25" s="145"/>
      <c r="WMB25" s="144"/>
      <c r="WMC25" s="145"/>
      <c r="WMD25" s="144"/>
      <c r="WME25" s="145"/>
      <c r="WMF25" s="144"/>
      <c r="WMG25" s="145"/>
      <c r="WMH25" s="144"/>
      <c r="WMI25" s="145"/>
      <c r="WMJ25" s="144"/>
      <c r="WMK25" s="145"/>
      <c r="WML25" s="144"/>
      <c r="WMM25" s="145"/>
      <c r="WMN25" s="144"/>
      <c r="WMO25" s="145"/>
      <c r="WMP25" s="144"/>
      <c r="WMQ25" s="145"/>
      <c r="WMR25" s="144"/>
      <c r="WMS25" s="145"/>
      <c r="WMT25" s="144"/>
      <c r="WMU25" s="145"/>
      <c r="WMV25" s="144"/>
      <c r="WMW25" s="145"/>
      <c r="WMX25" s="144"/>
      <c r="WMY25" s="145"/>
      <c r="WMZ25" s="144"/>
      <c r="WNA25" s="145"/>
      <c r="WNB25" s="144"/>
      <c r="WNC25" s="145"/>
      <c r="WND25" s="144"/>
      <c r="WNE25" s="145"/>
      <c r="WNF25" s="144"/>
      <c r="WNG25" s="145"/>
      <c r="WNH25" s="144"/>
      <c r="WNI25" s="145"/>
      <c r="WNJ25" s="144"/>
      <c r="WNK25" s="145"/>
      <c r="WNL25" s="144"/>
      <c r="WNM25" s="145"/>
      <c r="WNN25" s="144"/>
      <c r="WNO25" s="145"/>
      <c r="WNP25" s="144"/>
      <c r="WNQ25" s="145"/>
      <c r="WNR25" s="144"/>
      <c r="WNS25" s="145"/>
      <c r="WNT25" s="144"/>
      <c r="WNU25" s="145"/>
      <c r="WNV25" s="144"/>
      <c r="WNW25" s="145"/>
      <c r="WNX25" s="144"/>
      <c r="WNY25" s="145"/>
      <c r="WNZ25" s="144"/>
      <c r="WOA25" s="145"/>
      <c r="WOB25" s="144"/>
      <c r="WOC25" s="145"/>
      <c r="WOD25" s="144"/>
      <c r="WOE25" s="145"/>
      <c r="WOF25" s="144"/>
      <c r="WOG25" s="145"/>
      <c r="WOH25" s="144"/>
      <c r="WOI25" s="145"/>
      <c r="WOJ25" s="144"/>
      <c r="WOK25" s="145"/>
      <c r="WOL25" s="144"/>
      <c r="WOM25" s="145"/>
      <c r="WON25" s="144"/>
      <c r="WOO25" s="145"/>
      <c r="WOP25" s="144"/>
      <c r="WOQ25" s="145"/>
      <c r="WOR25" s="144"/>
      <c r="WOS25" s="145"/>
      <c r="WOT25" s="144"/>
      <c r="WOU25" s="145"/>
      <c r="WOV25" s="144"/>
      <c r="WOW25" s="145"/>
      <c r="WOX25" s="144"/>
      <c r="WOY25" s="145"/>
      <c r="WOZ25" s="144"/>
      <c r="WPA25" s="145"/>
      <c r="WPB25" s="144"/>
      <c r="WPC25" s="145"/>
      <c r="WPD25" s="144"/>
      <c r="WPE25" s="145"/>
      <c r="WPF25" s="144"/>
      <c r="WPG25" s="145"/>
      <c r="WPH25" s="144"/>
      <c r="WPI25" s="145"/>
      <c r="WPJ25" s="144"/>
      <c r="WPK25" s="145"/>
      <c r="WPL25" s="144"/>
      <c r="WPM25" s="145"/>
      <c r="WPN25" s="144"/>
      <c r="WPO25" s="145"/>
      <c r="WPP25" s="144"/>
      <c r="WPQ25" s="145"/>
      <c r="WPR25" s="144"/>
      <c r="WPS25" s="145"/>
      <c r="WPT25" s="144"/>
      <c r="WPU25" s="145"/>
      <c r="WPV25" s="144"/>
      <c r="WPW25" s="145"/>
      <c r="WPX25" s="144"/>
      <c r="WPY25" s="145"/>
      <c r="WPZ25" s="144"/>
      <c r="WQA25" s="145"/>
      <c r="WQB25" s="144"/>
      <c r="WQC25" s="145"/>
      <c r="WQD25" s="144"/>
      <c r="WQE25" s="145"/>
      <c r="WQF25" s="144"/>
      <c r="WQG25" s="145"/>
      <c r="WQH25" s="144"/>
      <c r="WQI25" s="145"/>
      <c r="WQJ25" s="144"/>
      <c r="WQK25" s="145"/>
      <c r="WQL25" s="144"/>
      <c r="WQM25" s="145"/>
      <c r="WQN25" s="144"/>
      <c r="WQO25" s="145"/>
      <c r="WQP25" s="144"/>
      <c r="WQQ25" s="145"/>
      <c r="WQR25" s="144"/>
      <c r="WQS25" s="145"/>
      <c r="WQT25" s="144"/>
      <c r="WQU25" s="145"/>
      <c r="WQV25" s="144"/>
      <c r="WQW25" s="145"/>
      <c r="WQX25" s="144"/>
      <c r="WQY25" s="145"/>
      <c r="WQZ25" s="144"/>
      <c r="WRA25" s="145"/>
      <c r="WRB25" s="144"/>
      <c r="WRC25" s="145"/>
      <c r="WRD25" s="144"/>
      <c r="WRE25" s="145"/>
      <c r="WRF25" s="144"/>
      <c r="WRG25" s="145"/>
      <c r="WRH25" s="144"/>
      <c r="WRI25" s="145"/>
      <c r="WRJ25" s="144"/>
      <c r="WRK25" s="145"/>
      <c r="WRL25" s="144"/>
      <c r="WRM25" s="145"/>
      <c r="WRN25" s="144"/>
      <c r="WRO25" s="145"/>
      <c r="WRP25" s="144"/>
      <c r="WRQ25" s="145"/>
      <c r="WRR25" s="144"/>
      <c r="WRS25" s="145"/>
      <c r="WRT25" s="144"/>
      <c r="WRU25" s="145"/>
      <c r="WRV25" s="144"/>
      <c r="WRW25" s="145"/>
      <c r="WRX25" s="144"/>
      <c r="WRY25" s="145"/>
      <c r="WRZ25" s="144"/>
      <c r="WSA25" s="145"/>
      <c r="WSB25" s="144"/>
      <c r="WSC25" s="145"/>
      <c r="WSD25" s="144"/>
      <c r="WSE25" s="145"/>
      <c r="WSF25" s="144"/>
      <c r="WSG25" s="145"/>
      <c r="WSH25" s="144"/>
      <c r="WSI25" s="145"/>
      <c r="WSJ25" s="144"/>
      <c r="WSK25" s="145"/>
      <c r="WSL25" s="144"/>
      <c r="WSM25" s="145"/>
      <c r="WSN25" s="144"/>
      <c r="WSO25" s="145"/>
      <c r="WSP25" s="144"/>
      <c r="WSQ25" s="145"/>
      <c r="WSR25" s="144"/>
      <c r="WSS25" s="145"/>
      <c r="WST25" s="144"/>
      <c r="WSU25" s="145"/>
      <c r="WSV25" s="144"/>
      <c r="WSW25" s="145"/>
      <c r="WSX25" s="144"/>
      <c r="WSY25" s="145"/>
      <c r="WSZ25" s="144"/>
      <c r="WTA25" s="145"/>
      <c r="WTB25" s="144"/>
      <c r="WTC25" s="145"/>
      <c r="WTD25" s="144"/>
      <c r="WTE25" s="145"/>
      <c r="WTF25" s="144"/>
      <c r="WTG25" s="145"/>
      <c r="WTH25" s="144"/>
      <c r="WTI25" s="145"/>
      <c r="WTJ25" s="144"/>
      <c r="WTK25" s="145"/>
      <c r="WTL25" s="144"/>
      <c r="WTM25" s="145"/>
      <c r="WTN25" s="144"/>
      <c r="WTO25" s="145"/>
      <c r="WTP25" s="144"/>
      <c r="WTQ25" s="145"/>
      <c r="WTR25" s="144"/>
      <c r="WTS25" s="145"/>
      <c r="WTT25" s="144"/>
      <c r="WTU25" s="145"/>
      <c r="WTV25" s="144"/>
      <c r="WTW25" s="145"/>
      <c r="WTX25" s="144"/>
      <c r="WTY25" s="145"/>
      <c r="WTZ25" s="144"/>
      <c r="WUA25" s="145"/>
      <c r="WUB25" s="144"/>
      <c r="WUC25" s="145"/>
      <c r="WUD25" s="144"/>
      <c r="WUE25" s="145"/>
      <c r="WUF25" s="144"/>
      <c r="WUG25" s="145"/>
      <c r="WUH25" s="144"/>
      <c r="WUI25" s="145"/>
      <c r="WUJ25" s="144"/>
      <c r="WUK25" s="145"/>
      <c r="WUL25" s="144"/>
      <c r="WUM25" s="145"/>
      <c r="WUN25" s="144"/>
      <c r="WUO25" s="145"/>
      <c r="WUP25" s="144"/>
      <c r="WUQ25" s="145"/>
      <c r="WUR25" s="144"/>
      <c r="WUS25" s="145"/>
      <c r="WUT25" s="144"/>
      <c r="WUU25" s="145"/>
      <c r="WUV25" s="144"/>
      <c r="WUW25" s="145"/>
      <c r="WUX25" s="144"/>
      <c r="WUY25" s="145"/>
      <c r="WUZ25" s="144"/>
      <c r="WVA25" s="145"/>
      <c r="WVB25" s="144"/>
      <c r="WVC25" s="145"/>
      <c r="WVD25" s="144"/>
      <c r="WVE25" s="145"/>
      <c r="WVF25" s="144"/>
      <c r="WVG25" s="145"/>
      <c r="WVH25" s="144"/>
      <c r="WVI25" s="145"/>
      <c r="WVJ25" s="144"/>
      <c r="WVK25" s="145"/>
      <c r="WVL25" s="144"/>
      <c r="WVM25" s="145"/>
      <c r="WVN25" s="144"/>
      <c r="WVO25" s="145"/>
      <c r="WVP25" s="144"/>
      <c r="WVQ25" s="145"/>
      <c r="WVR25" s="144"/>
      <c r="WVS25" s="145"/>
      <c r="WVT25" s="144"/>
      <c r="WVU25" s="145"/>
      <c r="WVV25" s="144"/>
      <c r="WVW25" s="145"/>
      <c r="WVX25" s="144"/>
      <c r="WVY25" s="145"/>
      <c r="WVZ25" s="144"/>
      <c r="WWA25" s="145"/>
      <c r="WWB25" s="144"/>
      <c r="WWC25" s="145"/>
      <c r="WWD25" s="144"/>
      <c r="WWE25" s="145"/>
      <c r="WWF25" s="144"/>
      <c r="WWG25" s="145"/>
      <c r="WWH25" s="144"/>
      <c r="WWI25" s="145"/>
      <c r="WWJ25" s="144"/>
      <c r="WWK25" s="145"/>
      <c r="WWL25" s="144"/>
      <c r="WWM25" s="145"/>
      <c r="WWN25" s="144"/>
      <c r="WWO25" s="145"/>
      <c r="WWP25" s="144"/>
      <c r="WWQ25" s="145"/>
      <c r="WWR25" s="144"/>
      <c r="WWS25" s="145"/>
      <c r="WWT25" s="144"/>
      <c r="WWU25" s="145"/>
      <c r="WWV25" s="144"/>
      <c r="WWW25" s="145"/>
      <c r="WWX25" s="144"/>
      <c r="WWY25" s="145"/>
      <c r="WWZ25" s="144"/>
      <c r="WXA25" s="145"/>
      <c r="WXB25" s="144"/>
      <c r="WXC25" s="145"/>
      <c r="WXD25" s="144"/>
      <c r="WXE25" s="145"/>
      <c r="WXF25" s="144"/>
      <c r="WXG25" s="145"/>
      <c r="WXH25" s="144"/>
      <c r="WXI25" s="145"/>
      <c r="WXJ25" s="144"/>
      <c r="WXK25" s="145"/>
      <c r="WXL25" s="144"/>
      <c r="WXM25" s="145"/>
      <c r="WXN25" s="144"/>
      <c r="WXO25" s="145"/>
      <c r="WXP25" s="144"/>
      <c r="WXQ25" s="145"/>
      <c r="WXR25" s="144"/>
      <c r="WXS25" s="145"/>
      <c r="WXT25" s="144"/>
      <c r="WXU25" s="145"/>
      <c r="WXV25" s="144"/>
      <c r="WXW25" s="145"/>
      <c r="WXX25" s="144"/>
      <c r="WXY25" s="145"/>
      <c r="WXZ25" s="144"/>
      <c r="WYA25" s="145"/>
      <c r="WYB25" s="144"/>
      <c r="WYC25" s="145"/>
      <c r="WYD25" s="144"/>
      <c r="WYE25" s="145"/>
      <c r="WYF25" s="144"/>
      <c r="WYG25" s="145"/>
      <c r="WYH25" s="144"/>
      <c r="WYI25" s="145"/>
      <c r="WYJ25" s="144"/>
      <c r="WYK25" s="145"/>
      <c r="WYL25" s="144"/>
      <c r="WYM25" s="145"/>
      <c r="WYN25" s="144"/>
      <c r="WYO25" s="145"/>
      <c r="WYP25" s="144"/>
      <c r="WYQ25" s="145"/>
      <c r="WYR25" s="144"/>
      <c r="WYS25" s="145"/>
      <c r="WYT25" s="144"/>
      <c r="WYU25" s="145"/>
      <c r="WYV25" s="144"/>
      <c r="WYW25" s="145"/>
      <c r="WYX25" s="144"/>
      <c r="WYY25" s="145"/>
      <c r="WYZ25" s="144"/>
      <c r="WZA25" s="145"/>
      <c r="WZB25" s="144"/>
      <c r="WZC25" s="145"/>
      <c r="WZD25" s="144"/>
      <c r="WZE25" s="145"/>
      <c r="WZF25" s="144"/>
      <c r="WZG25" s="145"/>
      <c r="WZH25" s="144"/>
      <c r="WZI25" s="145"/>
      <c r="WZJ25" s="144"/>
      <c r="WZK25" s="145"/>
      <c r="WZL25" s="144"/>
      <c r="WZM25" s="145"/>
      <c r="WZN25" s="144"/>
      <c r="WZO25" s="145"/>
      <c r="WZP25" s="144"/>
      <c r="WZQ25" s="145"/>
      <c r="WZR25" s="144"/>
      <c r="WZS25" s="145"/>
      <c r="WZT25" s="144"/>
      <c r="WZU25" s="145"/>
      <c r="WZV25" s="144"/>
      <c r="WZW25" s="145"/>
      <c r="WZX25" s="144"/>
      <c r="WZY25" s="145"/>
      <c r="WZZ25" s="144"/>
      <c r="XAA25" s="145"/>
      <c r="XAB25" s="144"/>
      <c r="XAC25" s="145"/>
      <c r="XAD25" s="144"/>
      <c r="XAE25" s="145"/>
      <c r="XAF25" s="144"/>
      <c r="XAG25" s="145"/>
      <c r="XAH25" s="144"/>
      <c r="XAI25" s="145"/>
      <c r="XAJ25" s="144"/>
      <c r="XAK25" s="145"/>
      <c r="XAL25" s="144"/>
      <c r="XAM25" s="145"/>
      <c r="XAN25" s="144"/>
      <c r="XAO25" s="145"/>
      <c r="XAP25" s="144"/>
      <c r="XAQ25" s="145"/>
      <c r="XAR25" s="144"/>
      <c r="XAS25" s="145"/>
      <c r="XAT25" s="144"/>
      <c r="XAU25" s="145"/>
      <c r="XAV25" s="144"/>
      <c r="XAW25" s="145"/>
      <c r="XAX25" s="144"/>
      <c r="XAY25" s="145"/>
      <c r="XAZ25" s="144"/>
      <c r="XBA25" s="145"/>
      <c r="XBB25" s="144"/>
      <c r="XBC25" s="145"/>
      <c r="XBD25" s="144"/>
      <c r="XBE25" s="145"/>
      <c r="XBF25" s="144"/>
      <c r="XBG25" s="145"/>
      <c r="XBH25" s="144"/>
      <c r="XBI25" s="145"/>
      <c r="XBJ25" s="144"/>
      <c r="XBK25" s="145"/>
      <c r="XBL25" s="144"/>
      <c r="XBM25" s="145"/>
      <c r="XBN25" s="144"/>
      <c r="XBO25" s="145"/>
      <c r="XBP25" s="144"/>
      <c r="XBQ25" s="145"/>
      <c r="XBR25" s="144"/>
      <c r="XBS25" s="145"/>
      <c r="XBT25" s="144"/>
      <c r="XBU25" s="145"/>
      <c r="XBV25" s="144"/>
      <c r="XBW25" s="145"/>
      <c r="XBX25" s="144"/>
      <c r="XBY25" s="145"/>
      <c r="XBZ25" s="144"/>
      <c r="XCA25" s="145"/>
      <c r="XCB25" s="144"/>
      <c r="XCC25" s="145"/>
      <c r="XCD25" s="144"/>
      <c r="XCE25" s="145"/>
      <c r="XCF25" s="144"/>
      <c r="XCG25" s="145"/>
      <c r="XCH25" s="144"/>
      <c r="XCI25" s="145"/>
      <c r="XCJ25" s="144"/>
      <c r="XCK25" s="145"/>
      <c r="XCL25" s="144"/>
      <c r="XCM25" s="145"/>
      <c r="XCN25" s="144"/>
      <c r="XCO25" s="145"/>
      <c r="XCP25" s="144"/>
      <c r="XCQ25" s="145"/>
      <c r="XCR25" s="144"/>
      <c r="XCS25" s="145"/>
      <c r="XCT25" s="144"/>
      <c r="XCU25" s="145"/>
      <c r="XCV25" s="144"/>
      <c r="XCW25" s="145"/>
      <c r="XCX25" s="144"/>
      <c r="XCY25" s="145"/>
      <c r="XCZ25" s="144"/>
      <c r="XDA25" s="145"/>
      <c r="XDB25" s="144"/>
      <c r="XDC25" s="145"/>
      <c r="XDD25" s="144"/>
      <c r="XDE25" s="145"/>
      <c r="XDF25" s="144"/>
      <c r="XDG25" s="145"/>
      <c r="XDH25" s="144"/>
      <c r="XDI25" s="145"/>
      <c r="XDJ25" s="144"/>
      <c r="XDK25" s="145"/>
      <c r="XDL25" s="144"/>
      <c r="XDM25" s="145"/>
      <c r="XDN25" s="144"/>
      <c r="XDO25" s="145"/>
      <c r="XDP25" s="144"/>
      <c r="XDQ25" s="145"/>
      <c r="XDR25" s="144"/>
      <c r="XDS25" s="145"/>
      <c r="XDT25" s="144"/>
      <c r="XDU25" s="145"/>
      <c r="XDV25" s="144"/>
      <c r="XDW25" s="145"/>
      <c r="XDX25" s="144"/>
      <c r="XDY25" s="145"/>
      <c r="XDZ25" s="144"/>
      <c r="XEA25" s="145"/>
      <c r="XEB25" s="144"/>
      <c r="XEC25" s="145"/>
      <c r="XED25" s="144"/>
      <c r="XEE25" s="145"/>
      <c r="XEF25" s="144"/>
      <c r="XEG25" s="145"/>
      <c r="XEH25" s="144"/>
      <c r="XEI25" s="145"/>
      <c r="XEJ25" s="144"/>
      <c r="XEK25" s="145"/>
      <c r="XEL25" s="144"/>
      <c r="XEM25" s="145"/>
    </row>
    <row r="26" spans="1:16367" ht="95.25" customHeight="1" x14ac:dyDescent="0.25">
      <c r="A26" s="493" t="s">
        <v>250</v>
      </c>
      <c r="B26" s="493"/>
      <c r="C26" s="493"/>
      <c r="D26" s="493"/>
      <c r="E26" s="493"/>
      <c r="F26" s="493"/>
      <c r="G26" s="493"/>
      <c r="H26" s="493"/>
      <c r="I26" s="493"/>
      <c r="J26" s="493"/>
      <c r="K26" s="493"/>
      <c r="L26" s="493"/>
      <c r="M26" s="493"/>
      <c r="N26" s="493"/>
      <c r="O26" s="493"/>
      <c r="P26" s="493"/>
      <c r="Q26" s="493"/>
      <c r="R26" s="493"/>
      <c r="S26" s="493"/>
      <c r="V26" s="493" t="s">
        <v>250</v>
      </c>
      <c r="W26" s="493"/>
      <c r="X26" s="493"/>
      <c r="Y26" s="493"/>
      <c r="Z26" s="493"/>
      <c r="AA26" s="493"/>
      <c r="AB26" s="493"/>
      <c r="AC26" s="493"/>
      <c r="AD26" s="493"/>
      <c r="AE26" s="493"/>
      <c r="AF26" s="493"/>
      <c r="AG26" s="493"/>
      <c r="AH26" s="493"/>
      <c r="AI26" s="493"/>
      <c r="AJ26" s="493"/>
      <c r="AK26" s="493"/>
      <c r="AL26" s="493"/>
      <c r="AM26" s="493"/>
      <c r="AN26" s="493"/>
    </row>
    <row r="27" spans="1:16367" x14ac:dyDescent="0.25">
      <c r="A27" s="143"/>
      <c r="B27" s="234"/>
      <c r="C27" s="234"/>
      <c r="D27" s="234"/>
      <c r="E27" s="234"/>
      <c r="F27" s="234"/>
      <c r="G27" s="234"/>
      <c r="H27" s="234"/>
      <c r="I27" s="234"/>
      <c r="J27" s="234"/>
      <c r="K27" s="234"/>
      <c r="L27" s="234"/>
      <c r="M27" s="234"/>
      <c r="N27" s="234"/>
      <c r="O27" s="234"/>
      <c r="P27" s="234"/>
      <c r="Q27" s="234"/>
      <c r="R27" s="234"/>
      <c r="S27" s="234"/>
      <c r="V27" s="143"/>
      <c r="W27" s="234"/>
      <c r="X27" s="234"/>
      <c r="Y27" s="234"/>
      <c r="Z27" s="234"/>
      <c r="AA27" s="234"/>
      <c r="AB27" s="234"/>
      <c r="AC27" s="234"/>
      <c r="AD27" s="234"/>
      <c r="AE27" s="234"/>
      <c r="AF27" s="234"/>
      <c r="AG27" s="234"/>
      <c r="AH27" s="234"/>
      <c r="AI27" s="234"/>
      <c r="AJ27" s="234"/>
      <c r="AK27" s="234"/>
      <c r="AL27" s="234"/>
      <c r="AM27" s="234"/>
      <c r="AN27" s="234"/>
    </row>
    <row r="28" spans="1:16367" x14ac:dyDescent="0.25">
      <c r="A28" s="235" t="s">
        <v>244</v>
      </c>
      <c r="B28" s="234"/>
      <c r="C28" s="234"/>
      <c r="D28" s="234"/>
      <c r="E28" s="234"/>
      <c r="F28" s="234"/>
      <c r="G28" s="234"/>
      <c r="H28" s="234"/>
      <c r="I28" s="234"/>
      <c r="J28" s="234"/>
      <c r="K28" s="234"/>
      <c r="L28" s="234"/>
      <c r="M28" s="234"/>
      <c r="N28" s="234"/>
      <c r="O28" s="234"/>
      <c r="P28" s="234"/>
      <c r="Q28" s="234"/>
      <c r="R28" s="234"/>
      <c r="S28" s="234"/>
      <c r="V28" s="235" t="s">
        <v>244</v>
      </c>
      <c r="W28" s="234"/>
      <c r="X28" s="234"/>
      <c r="Y28" s="234"/>
      <c r="Z28" s="234"/>
      <c r="AA28" s="234"/>
      <c r="AB28" s="234"/>
      <c r="AC28" s="234"/>
      <c r="AD28" s="234"/>
      <c r="AE28" s="234"/>
      <c r="AF28" s="234"/>
      <c r="AG28" s="234"/>
      <c r="AH28" s="234"/>
      <c r="AI28" s="234"/>
      <c r="AJ28" s="234"/>
      <c r="AK28" s="234"/>
      <c r="AL28" s="234"/>
      <c r="AM28" s="234"/>
      <c r="AN28" s="234"/>
    </row>
    <row r="29" spans="1:16367" x14ac:dyDescent="0.25">
      <c r="B29" s="234"/>
      <c r="C29" s="234"/>
      <c r="D29" s="234"/>
      <c r="E29" s="234"/>
      <c r="F29" s="234"/>
      <c r="G29" s="234"/>
      <c r="H29" s="234"/>
      <c r="I29" s="234"/>
      <c r="J29" s="234"/>
      <c r="K29" s="234"/>
      <c r="L29" s="234"/>
      <c r="M29" s="234"/>
      <c r="N29" s="234"/>
      <c r="O29" s="234"/>
      <c r="P29" s="234"/>
      <c r="Q29" s="234"/>
      <c r="R29" s="234"/>
      <c r="S29" s="234"/>
      <c r="W29" s="234"/>
      <c r="X29" s="234"/>
      <c r="Y29" s="234"/>
      <c r="Z29" s="234"/>
      <c r="AA29" s="234"/>
      <c r="AB29" s="234"/>
      <c r="AC29" s="234"/>
      <c r="AD29" s="234"/>
      <c r="AE29" s="234"/>
      <c r="AF29" s="234"/>
      <c r="AG29" s="234"/>
      <c r="AH29" s="234"/>
      <c r="AI29" s="234"/>
      <c r="AJ29" s="234"/>
      <c r="AK29" s="234"/>
      <c r="AL29" s="234"/>
      <c r="AM29" s="234"/>
      <c r="AN29" s="234"/>
    </row>
    <row r="30" spans="1:16367" ht="54.75" customHeight="1" x14ac:dyDescent="0.25">
      <c r="A30" s="115" t="s">
        <v>113</v>
      </c>
      <c r="B30" s="115" t="s">
        <v>114</v>
      </c>
      <c r="C30" s="115" t="s">
        <v>112</v>
      </c>
      <c r="D30" s="115" t="str">
        <f>D4</f>
        <v xml:space="preserve">1. 
Gamle Oslo </v>
      </c>
      <c r="E30" s="115" t="str">
        <f t="shared" ref="E30:S30" si="12">E4</f>
        <v>2. 
Grünerløkka</v>
      </c>
      <c r="F30" s="115" t="str">
        <f t="shared" si="12"/>
        <v>3. 
Sagene</v>
      </c>
      <c r="G30" s="115" t="str">
        <f t="shared" si="12"/>
        <v>4. 
St. Hanshaugen</v>
      </c>
      <c r="H30" s="115" t="str">
        <f t="shared" si="12"/>
        <v>5. 
Frogner</v>
      </c>
      <c r="I30" s="115" t="str">
        <f t="shared" si="12"/>
        <v>6. 
Ullern</v>
      </c>
      <c r="J30" s="115" t="str">
        <f t="shared" si="12"/>
        <v>7. 
Vestre Aker</v>
      </c>
      <c r="K30" s="115" t="str">
        <f t="shared" si="12"/>
        <v>8. 
Nordre Aker</v>
      </c>
      <c r="L30" s="115" t="str">
        <f t="shared" si="12"/>
        <v>9. 
Bjerke</v>
      </c>
      <c r="M30" s="115" t="str">
        <f t="shared" si="12"/>
        <v>10. 
Grorud</v>
      </c>
      <c r="N30" s="115" t="str">
        <f t="shared" si="12"/>
        <v>11. 
Stovner</v>
      </c>
      <c r="O30" s="115" t="str">
        <f t="shared" si="12"/>
        <v>12. 
Alna</v>
      </c>
      <c r="P30" s="115" t="str">
        <f t="shared" si="12"/>
        <v>13. 
Østensjø</v>
      </c>
      <c r="Q30" s="115" t="str">
        <f t="shared" si="12"/>
        <v>14.
Nordstrand</v>
      </c>
      <c r="R30" s="115" t="str">
        <f t="shared" si="12"/>
        <v>15. 
Søndre Nordstrand</v>
      </c>
      <c r="S30" s="115" t="str">
        <f t="shared" si="12"/>
        <v>Sum</v>
      </c>
      <c r="V30" s="115" t="s">
        <v>113</v>
      </c>
      <c r="W30" s="115" t="s">
        <v>114</v>
      </c>
      <c r="X30" s="115" t="s">
        <v>112</v>
      </c>
      <c r="Y30" s="115" t="str">
        <f>Y4</f>
        <v xml:space="preserve">1. 
Gamle Oslo </v>
      </c>
      <c r="Z30" s="115" t="str">
        <f t="shared" ref="Z30:AN30" si="13">Z4</f>
        <v>2. 
Grünerløkka</v>
      </c>
      <c r="AA30" s="115" t="str">
        <f t="shared" si="13"/>
        <v>3. 
Sagene</v>
      </c>
      <c r="AB30" s="115" t="str">
        <f t="shared" si="13"/>
        <v>4. 
St. Hanshaugen</v>
      </c>
      <c r="AC30" s="115" t="str">
        <f t="shared" si="13"/>
        <v>5. 
Frogner</v>
      </c>
      <c r="AD30" s="115" t="str">
        <f t="shared" si="13"/>
        <v>6. 
Ullern</v>
      </c>
      <c r="AE30" s="115" t="str">
        <f t="shared" si="13"/>
        <v>7. 
Vestre Aker</v>
      </c>
      <c r="AF30" s="115" t="str">
        <f t="shared" si="13"/>
        <v>8. 
Nordre Aker</v>
      </c>
      <c r="AG30" s="115" t="str">
        <f t="shared" si="13"/>
        <v>9. 
Bjerke</v>
      </c>
      <c r="AH30" s="115" t="str">
        <f t="shared" si="13"/>
        <v>10. 
Grorud</v>
      </c>
      <c r="AI30" s="115" t="str">
        <f t="shared" si="13"/>
        <v>11. 
Stovner</v>
      </c>
      <c r="AJ30" s="115" t="str">
        <f t="shared" si="13"/>
        <v>12. 
Alna</v>
      </c>
      <c r="AK30" s="115" t="str">
        <f t="shared" si="13"/>
        <v>13. 
Østensjø</v>
      </c>
      <c r="AL30" s="115" t="str">
        <f t="shared" si="13"/>
        <v>14.
Nordstrand</v>
      </c>
      <c r="AM30" s="115" t="str">
        <f t="shared" si="13"/>
        <v>15. 
Søndre Nordstrand</v>
      </c>
      <c r="AN30" s="115" t="str">
        <f t="shared" si="13"/>
        <v>Sum</v>
      </c>
    </row>
    <row r="31" spans="1:16367" x14ac:dyDescent="0.25">
      <c r="A31" s="234"/>
      <c r="B31" s="234"/>
      <c r="C31" s="234"/>
      <c r="D31" s="33"/>
      <c r="E31" s="34"/>
      <c r="F31" s="34"/>
      <c r="G31" s="34"/>
      <c r="H31" s="33"/>
      <c r="I31" s="33"/>
      <c r="J31" s="33"/>
      <c r="K31" s="33"/>
      <c r="L31" s="33"/>
      <c r="M31" s="33"/>
      <c r="N31" s="33"/>
      <c r="O31" s="33"/>
      <c r="P31" s="33"/>
      <c r="Q31" s="33"/>
      <c r="R31" s="33"/>
      <c r="S31" s="33"/>
      <c r="V31" s="234"/>
      <c r="W31" s="234"/>
      <c r="X31" s="234"/>
      <c r="Y31" s="33"/>
      <c r="Z31" s="34"/>
      <c r="AA31" s="34"/>
      <c r="AB31" s="34"/>
      <c r="AC31" s="33"/>
      <c r="AD31" s="33"/>
      <c r="AE31" s="33"/>
      <c r="AF31" s="33"/>
      <c r="AG31" s="33"/>
      <c r="AH31" s="33"/>
      <c r="AI31" s="33"/>
      <c r="AJ31" s="33"/>
      <c r="AK31" s="33"/>
      <c r="AL31" s="33"/>
      <c r="AM31" s="33"/>
      <c r="AN31" s="33"/>
    </row>
    <row r="32" spans="1:16367" x14ac:dyDescent="0.25">
      <c r="A32" s="236" t="s">
        <v>118</v>
      </c>
      <c r="B32" s="236" t="s">
        <v>119</v>
      </c>
      <c r="C32" s="44" t="s">
        <v>30</v>
      </c>
      <c r="D32" s="89">
        <f>SUM(D33:D38)</f>
        <v>387</v>
      </c>
      <c r="E32" s="89">
        <f t="shared" ref="E32:R32" si="14">SUM(E33:E38)</f>
        <v>344</v>
      </c>
      <c r="F32" s="89">
        <f t="shared" si="14"/>
        <v>405</v>
      </c>
      <c r="G32" s="89">
        <f t="shared" si="14"/>
        <v>558</v>
      </c>
      <c r="H32" s="89">
        <f t="shared" si="14"/>
        <v>523</v>
      </c>
      <c r="I32" s="89">
        <f t="shared" si="14"/>
        <v>342</v>
      </c>
      <c r="J32" s="89">
        <f t="shared" si="14"/>
        <v>550</v>
      </c>
      <c r="K32" s="89">
        <f t="shared" si="14"/>
        <v>863</v>
      </c>
      <c r="L32" s="89">
        <f t="shared" si="14"/>
        <v>267</v>
      </c>
      <c r="M32" s="89">
        <f t="shared" si="14"/>
        <v>13</v>
      </c>
      <c r="N32" s="89">
        <f t="shared" si="14"/>
        <v>58</v>
      </c>
      <c r="O32" s="89">
        <f t="shared" si="14"/>
        <v>368</v>
      </c>
      <c r="P32" s="89">
        <f t="shared" si="14"/>
        <v>239</v>
      </c>
      <c r="Q32" s="89">
        <f t="shared" si="14"/>
        <v>358</v>
      </c>
      <c r="R32" s="89">
        <f t="shared" si="14"/>
        <v>271</v>
      </c>
      <c r="S32" s="89">
        <f t="shared" ref="S32" si="15">SUM(D32:R32)</f>
        <v>5546</v>
      </c>
      <c r="V32" s="236" t="s">
        <v>118</v>
      </c>
      <c r="W32" s="236" t="s">
        <v>119</v>
      </c>
      <c r="X32" s="44" t="s">
        <v>30</v>
      </c>
      <c r="Y32" s="89">
        <f>SUM(Y33:Y38)</f>
        <v>447</v>
      </c>
      <c r="Z32" s="89">
        <f t="shared" ref="Z32:AM32" si="16">SUM(Z33:Z38)</f>
        <v>384</v>
      </c>
      <c r="AA32" s="89">
        <f t="shared" si="16"/>
        <v>430</v>
      </c>
      <c r="AB32" s="89">
        <f t="shared" si="16"/>
        <v>532</v>
      </c>
      <c r="AC32" s="89">
        <f t="shared" si="16"/>
        <v>496</v>
      </c>
      <c r="AD32" s="89">
        <f t="shared" si="16"/>
        <v>313</v>
      </c>
      <c r="AE32" s="89">
        <f t="shared" si="16"/>
        <v>537</v>
      </c>
      <c r="AF32" s="89">
        <f t="shared" si="16"/>
        <v>881</v>
      </c>
      <c r="AG32" s="89">
        <f t="shared" si="16"/>
        <v>259</v>
      </c>
      <c r="AH32" s="89">
        <f t="shared" si="16"/>
        <v>15</v>
      </c>
      <c r="AI32" s="89">
        <f t="shared" si="16"/>
        <v>63</v>
      </c>
      <c r="AJ32" s="89">
        <f t="shared" si="16"/>
        <v>349</v>
      </c>
      <c r="AK32" s="89">
        <f t="shared" si="16"/>
        <v>245</v>
      </c>
      <c r="AL32" s="89">
        <f t="shared" si="16"/>
        <v>353</v>
      </c>
      <c r="AM32" s="89">
        <f t="shared" si="16"/>
        <v>275</v>
      </c>
      <c r="AN32" s="89">
        <f>SUM(Y32:AM32)</f>
        <v>5579</v>
      </c>
    </row>
    <row r="33" spans="1:40" x14ac:dyDescent="0.25">
      <c r="A33" s="234"/>
      <c r="B33" s="234" t="s">
        <v>105</v>
      </c>
      <c r="C33" s="38">
        <v>0.13333333333333333</v>
      </c>
      <c r="D33" s="87">
        <v>0</v>
      </c>
      <c r="E33" s="87">
        <v>0</v>
      </c>
      <c r="F33" s="87">
        <v>0</v>
      </c>
      <c r="G33" s="87">
        <v>0</v>
      </c>
      <c r="H33" s="87">
        <v>0</v>
      </c>
      <c r="I33" s="87">
        <v>0</v>
      </c>
      <c r="J33" s="87">
        <v>0</v>
      </c>
      <c r="K33" s="87">
        <v>0</v>
      </c>
      <c r="L33" s="87">
        <v>0</v>
      </c>
      <c r="M33" s="87">
        <v>0</v>
      </c>
      <c r="N33" s="87">
        <v>0</v>
      </c>
      <c r="O33" s="87">
        <v>0</v>
      </c>
      <c r="P33" s="87">
        <v>0</v>
      </c>
      <c r="Q33" s="87">
        <v>0</v>
      </c>
      <c r="R33" s="87">
        <v>0</v>
      </c>
      <c r="S33" s="87">
        <v>0</v>
      </c>
      <c r="V33" s="234"/>
      <c r="W33" s="234" t="s">
        <v>105</v>
      </c>
      <c r="X33" s="38">
        <v>0.13333333333333333</v>
      </c>
      <c r="Y33" s="338">
        <v>0</v>
      </c>
      <c r="Z33" s="338">
        <v>0</v>
      </c>
      <c r="AA33" s="338">
        <v>0</v>
      </c>
      <c r="AB33" s="338">
        <v>0</v>
      </c>
      <c r="AC33" s="338">
        <v>0</v>
      </c>
      <c r="AD33" s="338">
        <v>0</v>
      </c>
      <c r="AE33" s="338">
        <v>0</v>
      </c>
      <c r="AF33" s="338">
        <v>0</v>
      </c>
      <c r="AG33" s="338">
        <v>0</v>
      </c>
      <c r="AH33" s="338">
        <v>0</v>
      </c>
      <c r="AI33" s="338">
        <v>0</v>
      </c>
      <c r="AJ33" s="338">
        <v>0</v>
      </c>
      <c r="AK33" s="338">
        <v>0</v>
      </c>
      <c r="AL33" s="338">
        <v>0</v>
      </c>
      <c r="AM33" s="338">
        <v>0</v>
      </c>
      <c r="AN33" s="87">
        <f>SUM(Y33:AM33)</f>
        <v>0</v>
      </c>
    </row>
    <row r="34" spans="1:40" x14ac:dyDescent="0.25">
      <c r="A34" s="234"/>
      <c r="B34" s="234" t="s">
        <v>106</v>
      </c>
      <c r="C34" s="38">
        <v>0.28888888888888886</v>
      </c>
      <c r="D34" s="87">
        <v>0</v>
      </c>
      <c r="E34" s="87">
        <v>0</v>
      </c>
      <c r="F34" s="87">
        <v>0</v>
      </c>
      <c r="G34" s="87">
        <v>0</v>
      </c>
      <c r="H34" s="87">
        <v>0</v>
      </c>
      <c r="I34" s="87">
        <v>0</v>
      </c>
      <c r="J34" s="87">
        <v>0</v>
      </c>
      <c r="K34" s="87">
        <v>0</v>
      </c>
      <c r="L34" s="87">
        <v>0</v>
      </c>
      <c r="M34" s="87">
        <v>0</v>
      </c>
      <c r="N34" s="87">
        <v>0</v>
      </c>
      <c r="O34" s="87">
        <v>0</v>
      </c>
      <c r="P34" s="87">
        <v>0</v>
      </c>
      <c r="Q34" s="87">
        <v>0</v>
      </c>
      <c r="R34" s="87">
        <v>0</v>
      </c>
      <c r="S34" s="87">
        <v>0</v>
      </c>
      <c r="V34" s="234"/>
      <c r="W34" s="234" t="s">
        <v>106</v>
      </c>
      <c r="X34" s="38">
        <v>0.28888888888888886</v>
      </c>
      <c r="Y34" s="338">
        <v>0</v>
      </c>
      <c r="Z34" s="338">
        <v>0</v>
      </c>
      <c r="AA34" s="338">
        <v>0</v>
      </c>
      <c r="AB34" s="338">
        <v>0</v>
      </c>
      <c r="AC34" s="338">
        <v>0</v>
      </c>
      <c r="AD34" s="338">
        <v>0</v>
      </c>
      <c r="AE34" s="338">
        <v>0</v>
      </c>
      <c r="AF34" s="338">
        <v>0</v>
      </c>
      <c r="AG34" s="338">
        <v>0</v>
      </c>
      <c r="AH34" s="338">
        <v>0</v>
      </c>
      <c r="AI34" s="338">
        <v>0</v>
      </c>
      <c r="AJ34" s="338">
        <v>0</v>
      </c>
      <c r="AK34" s="338">
        <v>0</v>
      </c>
      <c r="AL34" s="338">
        <v>0</v>
      </c>
      <c r="AM34" s="338">
        <v>0</v>
      </c>
      <c r="AN34" s="87">
        <f t="shared" ref="AN34:AN38" si="17">SUM(Y34:AM34)</f>
        <v>0</v>
      </c>
    </row>
    <row r="35" spans="1:40" x14ac:dyDescent="0.25">
      <c r="A35" s="234"/>
      <c r="B35" s="234" t="s">
        <v>107</v>
      </c>
      <c r="C35" s="38">
        <v>0.46666666666666667</v>
      </c>
      <c r="D35" s="87">
        <v>0</v>
      </c>
      <c r="E35" s="87">
        <v>0</v>
      </c>
      <c r="F35" s="87">
        <v>0</v>
      </c>
      <c r="G35" s="87">
        <v>43</v>
      </c>
      <c r="H35" s="87">
        <v>0</v>
      </c>
      <c r="I35" s="87">
        <v>0</v>
      </c>
      <c r="J35" s="87">
        <v>0</v>
      </c>
      <c r="K35" s="87">
        <v>0</v>
      </c>
      <c r="L35" s="87">
        <v>0</v>
      </c>
      <c r="M35" s="87">
        <v>0</v>
      </c>
      <c r="N35" s="87">
        <v>0</v>
      </c>
      <c r="O35" s="87">
        <v>0</v>
      </c>
      <c r="P35" s="87">
        <v>0</v>
      </c>
      <c r="Q35" s="87">
        <v>0</v>
      </c>
      <c r="R35" s="87">
        <v>0</v>
      </c>
      <c r="S35" s="87">
        <v>43</v>
      </c>
      <c r="V35" s="234"/>
      <c r="W35" s="234" t="s">
        <v>107</v>
      </c>
      <c r="X35" s="38">
        <v>0.46666666666666667</v>
      </c>
      <c r="Y35" s="338">
        <v>0</v>
      </c>
      <c r="Z35" s="338">
        <v>0</v>
      </c>
      <c r="AA35" s="338">
        <v>0</v>
      </c>
      <c r="AB35" s="338">
        <v>2</v>
      </c>
      <c r="AC35" s="338">
        <v>0</v>
      </c>
      <c r="AD35" s="338">
        <v>0</v>
      </c>
      <c r="AE35" s="338">
        <v>0</v>
      </c>
      <c r="AF35" s="338">
        <v>0</v>
      </c>
      <c r="AG35" s="338">
        <v>0</v>
      </c>
      <c r="AH35" s="338">
        <v>0</v>
      </c>
      <c r="AI35" s="338">
        <v>0</v>
      </c>
      <c r="AJ35" s="338">
        <v>0</v>
      </c>
      <c r="AK35" s="338">
        <v>0</v>
      </c>
      <c r="AL35" s="338">
        <v>0</v>
      </c>
      <c r="AM35" s="338">
        <v>0</v>
      </c>
      <c r="AN35" s="87">
        <f t="shared" si="17"/>
        <v>2</v>
      </c>
    </row>
    <row r="36" spans="1:40" x14ac:dyDescent="0.25">
      <c r="A36" s="234"/>
      <c r="B36" s="234" t="s">
        <v>108</v>
      </c>
      <c r="C36" s="38">
        <v>0.64444444444444449</v>
      </c>
      <c r="D36" s="87">
        <v>0</v>
      </c>
      <c r="E36" s="87">
        <v>0</v>
      </c>
      <c r="F36" s="87">
        <v>0</v>
      </c>
      <c r="G36" s="87">
        <v>6</v>
      </c>
      <c r="H36" s="87">
        <v>0</v>
      </c>
      <c r="I36" s="87">
        <v>0</v>
      </c>
      <c r="J36" s="87">
        <v>0</v>
      </c>
      <c r="K36" s="87">
        <v>0</v>
      </c>
      <c r="L36" s="87">
        <v>0</v>
      </c>
      <c r="M36" s="87">
        <v>0</v>
      </c>
      <c r="N36" s="87">
        <v>0</v>
      </c>
      <c r="O36" s="87">
        <v>0</v>
      </c>
      <c r="P36" s="87">
        <v>0</v>
      </c>
      <c r="Q36" s="87">
        <v>0</v>
      </c>
      <c r="R36" s="87">
        <v>0</v>
      </c>
      <c r="S36" s="87">
        <v>6</v>
      </c>
      <c r="V36" s="234"/>
      <c r="W36" s="234" t="s">
        <v>108</v>
      </c>
      <c r="X36" s="38">
        <v>0.64444444444444449</v>
      </c>
      <c r="Y36" s="338">
        <v>0</v>
      </c>
      <c r="Z36" s="338">
        <v>0</v>
      </c>
      <c r="AA36" s="338">
        <v>0</v>
      </c>
      <c r="AB36" s="338">
        <v>27</v>
      </c>
      <c r="AC36" s="338">
        <v>0</v>
      </c>
      <c r="AD36" s="338">
        <v>0</v>
      </c>
      <c r="AE36" s="338">
        <v>0</v>
      </c>
      <c r="AF36" s="338">
        <v>0</v>
      </c>
      <c r="AG36" s="338">
        <v>0</v>
      </c>
      <c r="AH36" s="338">
        <v>0</v>
      </c>
      <c r="AI36" s="338">
        <v>0</v>
      </c>
      <c r="AJ36" s="338">
        <v>0</v>
      </c>
      <c r="AK36" s="338">
        <v>0</v>
      </c>
      <c r="AL36" s="338">
        <v>0</v>
      </c>
      <c r="AM36" s="338">
        <v>0</v>
      </c>
      <c r="AN36" s="87">
        <f t="shared" si="17"/>
        <v>27</v>
      </c>
    </row>
    <row r="37" spans="1:40" x14ac:dyDescent="0.25">
      <c r="A37" s="234"/>
      <c r="B37" s="234" t="s">
        <v>109</v>
      </c>
      <c r="C37" s="38">
        <v>0.82222222222222219</v>
      </c>
      <c r="D37" s="87">
        <v>0</v>
      </c>
      <c r="E37" s="87">
        <v>0</v>
      </c>
      <c r="F37" s="87">
        <v>0</v>
      </c>
      <c r="G37" s="87">
        <v>0</v>
      </c>
      <c r="H37" s="87">
        <v>0</v>
      </c>
      <c r="I37" s="87">
        <v>0</v>
      </c>
      <c r="J37" s="87">
        <v>0</v>
      </c>
      <c r="K37" s="87">
        <v>0</v>
      </c>
      <c r="L37" s="87">
        <v>0</v>
      </c>
      <c r="M37" s="87">
        <v>0</v>
      </c>
      <c r="N37" s="87">
        <v>0</v>
      </c>
      <c r="O37" s="87">
        <v>0</v>
      </c>
      <c r="P37" s="87">
        <v>0</v>
      </c>
      <c r="Q37" s="87">
        <v>0</v>
      </c>
      <c r="R37" s="87">
        <v>0</v>
      </c>
      <c r="S37" s="87">
        <v>0</v>
      </c>
      <c r="V37" s="234"/>
      <c r="W37" s="234" t="s">
        <v>109</v>
      </c>
      <c r="X37" s="38">
        <v>0.82222222222222219</v>
      </c>
      <c r="Y37" s="338">
        <v>0</v>
      </c>
      <c r="Z37" s="338">
        <v>0</v>
      </c>
      <c r="AA37" s="338">
        <v>0</v>
      </c>
      <c r="AB37" s="338">
        <v>0</v>
      </c>
      <c r="AC37" s="338">
        <v>0</v>
      </c>
      <c r="AD37" s="338">
        <v>0</v>
      </c>
      <c r="AE37" s="338">
        <v>0</v>
      </c>
      <c r="AF37" s="338">
        <v>0</v>
      </c>
      <c r="AG37" s="338">
        <v>2</v>
      </c>
      <c r="AH37" s="338">
        <v>0</v>
      </c>
      <c r="AI37" s="338">
        <v>0</v>
      </c>
      <c r="AJ37" s="338">
        <v>0</v>
      </c>
      <c r="AK37" s="338">
        <v>0</v>
      </c>
      <c r="AL37" s="338">
        <v>0</v>
      </c>
      <c r="AM37" s="338">
        <v>0</v>
      </c>
      <c r="AN37" s="87">
        <f t="shared" si="17"/>
        <v>2</v>
      </c>
    </row>
    <row r="38" spans="1:40" x14ac:dyDescent="0.25">
      <c r="A38" s="35"/>
      <c r="B38" s="35" t="s">
        <v>110</v>
      </c>
      <c r="C38" s="41">
        <v>1</v>
      </c>
      <c r="D38" s="90">
        <v>387</v>
      </c>
      <c r="E38" s="90">
        <v>344</v>
      </c>
      <c r="F38" s="90">
        <v>405</v>
      </c>
      <c r="G38" s="90">
        <v>509</v>
      </c>
      <c r="H38" s="90">
        <v>523</v>
      </c>
      <c r="I38" s="90">
        <v>342</v>
      </c>
      <c r="J38" s="90">
        <v>550</v>
      </c>
      <c r="K38" s="90">
        <v>863</v>
      </c>
      <c r="L38" s="90">
        <v>267</v>
      </c>
      <c r="M38" s="90">
        <v>13</v>
      </c>
      <c r="N38" s="90">
        <v>58</v>
      </c>
      <c r="O38" s="90">
        <v>368</v>
      </c>
      <c r="P38" s="90">
        <v>239</v>
      </c>
      <c r="Q38" s="90">
        <v>358</v>
      </c>
      <c r="R38" s="90">
        <v>271</v>
      </c>
      <c r="S38" s="90">
        <v>5497</v>
      </c>
      <c r="V38" s="35"/>
      <c r="W38" s="35" t="s">
        <v>110</v>
      </c>
      <c r="X38" s="41">
        <v>1</v>
      </c>
      <c r="Y38" s="338">
        <v>447</v>
      </c>
      <c r="Z38" s="338">
        <v>384</v>
      </c>
      <c r="AA38" s="338">
        <v>430</v>
      </c>
      <c r="AB38" s="338">
        <v>503</v>
      </c>
      <c r="AC38" s="338">
        <v>496</v>
      </c>
      <c r="AD38" s="338">
        <v>313</v>
      </c>
      <c r="AE38" s="338">
        <v>537</v>
      </c>
      <c r="AF38" s="338">
        <v>881</v>
      </c>
      <c r="AG38" s="338">
        <v>257</v>
      </c>
      <c r="AH38" s="338">
        <v>15</v>
      </c>
      <c r="AI38" s="338">
        <v>63</v>
      </c>
      <c r="AJ38" s="338">
        <v>349</v>
      </c>
      <c r="AK38" s="338">
        <v>245</v>
      </c>
      <c r="AL38" s="338">
        <v>353</v>
      </c>
      <c r="AM38" s="338">
        <v>275</v>
      </c>
      <c r="AN38" s="87">
        <f t="shared" si="17"/>
        <v>5548</v>
      </c>
    </row>
    <row r="39" spans="1:40" x14ac:dyDescent="0.25">
      <c r="A39" s="234"/>
      <c r="C39" s="234"/>
      <c r="D39" s="87"/>
      <c r="E39" s="87"/>
      <c r="F39" s="87"/>
      <c r="G39" s="87"/>
      <c r="H39" s="87"/>
      <c r="I39" s="87"/>
      <c r="J39" s="87"/>
      <c r="K39" s="87"/>
      <c r="L39" s="87"/>
      <c r="M39" s="87"/>
      <c r="N39" s="87"/>
      <c r="O39" s="87"/>
      <c r="P39" s="87"/>
      <c r="Q39" s="87"/>
      <c r="R39" s="87"/>
      <c r="S39" s="87"/>
      <c r="V39" s="234"/>
      <c r="X39" s="234"/>
      <c r="Y39" s="87"/>
      <c r="Z39" s="87"/>
      <c r="AA39" s="87"/>
      <c r="AB39" s="87"/>
      <c r="AC39" s="87"/>
      <c r="AD39" s="87"/>
      <c r="AE39" s="87"/>
      <c r="AF39" s="87"/>
      <c r="AG39" s="87"/>
      <c r="AH39" s="87"/>
      <c r="AI39" s="87"/>
      <c r="AJ39" s="87"/>
      <c r="AK39" s="87"/>
      <c r="AL39" s="87"/>
      <c r="AM39" s="87"/>
      <c r="AN39" s="87"/>
    </row>
    <row r="40" spans="1:40" x14ac:dyDescent="0.25">
      <c r="A40" s="236" t="s">
        <v>111</v>
      </c>
      <c r="B40" s="236" t="s">
        <v>119</v>
      </c>
      <c r="C40" s="44" t="s">
        <v>30</v>
      </c>
      <c r="D40" s="89">
        <f>SUM(D41:D46)</f>
        <v>690</v>
      </c>
      <c r="E40" s="89">
        <f t="shared" ref="E40:R40" si="18">SUM(E41:E46)</f>
        <v>452</v>
      </c>
      <c r="F40" s="89">
        <f t="shared" si="18"/>
        <v>381</v>
      </c>
      <c r="G40" s="89">
        <f t="shared" si="18"/>
        <v>598</v>
      </c>
      <c r="H40" s="89">
        <f t="shared" si="18"/>
        <v>825</v>
      </c>
      <c r="I40" s="89">
        <f t="shared" si="18"/>
        <v>594</v>
      </c>
      <c r="J40" s="89">
        <f t="shared" si="18"/>
        <v>1112</v>
      </c>
      <c r="K40" s="89">
        <f t="shared" si="18"/>
        <v>1293</v>
      </c>
      <c r="L40" s="89">
        <f t="shared" si="18"/>
        <v>440</v>
      </c>
      <c r="M40" s="89">
        <f t="shared" si="18"/>
        <v>35</v>
      </c>
      <c r="N40" s="89">
        <f t="shared" si="18"/>
        <v>120</v>
      </c>
      <c r="O40" s="89">
        <f t="shared" si="18"/>
        <v>660</v>
      </c>
      <c r="P40" s="89">
        <f t="shared" si="18"/>
        <v>474</v>
      </c>
      <c r="Q40" s="89">
        <f t="shared" si="18"/>
        <v>727</v>
      </c>
      <c r="R40" s="89">
        <f t="shared" si="18"/>
        <v>514</v>
      </c>
      <c r="S40" s="89">
        <f t="shared" ref="S40" si="19">SUM(D40:R40)</f>
        <v>8915</v>
      </c>
      <c r="V40" s="236" t="s">
        <v>111</v>
      </c>
      <c r="W40" s="236" t="s">
        <v>119</v>
      </c>
      <c r="X40" s="44" t="s">
        <v>30</v>
      </c>
      <c r="Y40" s="89">
        <f>SUM(Y41:Y46)</f>
        <v>724</v>
      </c>
      <c r="Z40" s="89">
        <f t="shared" ref="Z40:AM40" si="20">SUM(Z41:Z46)</f>
        <v>480</v>
      </c>
      <c r="AA40" s="89">
        <f t="shared" si="20"/>
        <v>426</v>
      </c>
      <c r="AB40" s="89">
        <f t="shared" si="20"/>
        <v>586</v>
      </c>
      <c r="AC40" s="89">
        <f t="shared" si="20"/>
        <v>851</v>
      </c>
      <c r="AD40" s="89">
        <f t="shared" si="20"/>
        <v>566</v>
      </c>
      <c r="AE40" s="89">
        <f t="shared" si="20"/>
        <v>1151</v>
      </c>
      <c r="AF40" s="89">
        <f t="shared" si="20"/>
        <v>1275</v>
      </c>
      <c r="AG40" s="89">
        <f t="shared" si="20"/>
        <v>444</v>
      </c>
      <c r="AH40" s="89">
        <f t="shared" si="20"/>
        <v>32</v>
      </c>
      <c r="AI40" s="89">
        <f t="shared" si="20"/>
        <v>118</v>
      </c>
      <c r="AJ40" s="89">
        <f t="shared" si="20"/>
        <v>667</v>
      </c>
      <c r="AK40" s="89">
        <f t="shared" si="20"/>
        <v>462</v>
      </c>
      <c r="AL40" s="89">
        <f t="shared" si="20"/>
        <v>738</v>
      </c>
      <c r="AM40" s="89">
        <f t="shared" si="20"/>
        <v>528</v>
      </c>
      <c r="AN40" s="89">
        <f>SUM(Y40:AM40)</f>
        <v>9048</v>
      </c>
    </row>
    <row r="41" spans="1:40" x14ac:dyDescent="0.25">
      <c r="A41" s="234"/>
      <c r="B41" s="234" t="s">
        <v>105</v>
      </c>
      <c r="C41" s="38">
        <v>0.13333333333333333</v>
      </c>
      <c r="D41" s="87">
        <v>0</v>
      </c>
      <c r="E41" s="87">
        <v>0</v>
      </c>
      <c r="F41" s="87">
        <v>0</v>
      </c>
      <c r="G41" s="87">
        <v>0</v>
      </c>
      <c r="H41" s="87">
        <v>0</v>
      </c>
      <c r="I41" s="87">
        <v>0</v>
      </c>
      <c r="J41" s="87">
        <v>0</v>
      </c>
      <c r="K41" s="87">
        <v>0</v>
      </c>
      <c r="L41" s="87">
        <v>0</v>
      </c>
      <c r="M41" s="87">
        <v>0</v>
      </c>
      <c r="N41" s="87">
        <v>0</v>
      </c>
      <c r="O41" s="87">
        <v>0</v>
      </c>
      <c r="P41" s="87">
        <v>0</v>
      </c>
      <c r="Q41" s="87">
        <v>0</v>
      </c>
      <c r="R41" s="87">
        <v>0</v>
      </c>
      <c r="S41" s="87">
        <v>0</v>
      </c>
      <c r="V41" s="234"/>
      <c r="W41" s="234" t="s">
        <v>105</v>
      </c>
      <c r="X41" s="38">
        <v>0.13333333333333333</v>
      </c>
      <c r="Y41" s="338">
        <v>0</v>
      </c>
      <c r="Z41" s="338">
        <v>0</v>
      </c>
      <c r="AA41" s="338">
        <v>0</v>
      </c>
      <c r="AB41" s="338">
        <v>0</v>
      </c>
      <c r="AC41" s="338">
        <v>0</v>
      </c>
      <c r="AD41" s="338">
        <v>0</v>
      </c>
      <c r="AE41" s="338">
        <v>0</v>
      </c>
      <c r="AF41" s="338">
        <v>0</v>
      </c>
      <c r="AG41" s="338">
        <v>0</v>
      </c>
      <c r="AH41" s="338">
        <v>0</v>
      </c>
      <c r="AI41" s="338">
        <v>0</v>
      </c>
      <c r="AJ41" s="338">
        <v>0</v>
      </c>
      <c r="AK41" s="338">
        <v>0</v>
      </c>
      <c r="AL41" s="338">
        <v>0</v>
      </c>
      <c r="AM41" s="338">
        <v>0</v>
      </c>
      <c r="AN41" s="87">
        <f>SUM(Y41:AM41)</f>
        <v>0</v>
      </c>
    </row>
    <row r="42" spans="1:40" x14ac:dyDescent="0.25">
      <c r="A42" s="234"/>
      <c r="B42" s="234" t="s">
        <v>106</v>
      </c>
      <c r="C42" s="38">
        <v>0.28888888888888886</v>
      </c>
      <c r="D42" s="87">
        <v>0</v>
      </c>
      <c r="E42" s="87">
        <v>0</v>
      </c>
      <c r="F42" s="87">
        <v>0</v>
      </c>
      <c r="G42" s="87">
        <v>0</v>
      </c>
      <c r="H42" s="87">
        <v>0</v>
      </c>
      <c r="I42" s="87">
        <v>0</v>
      </c>
      <c r="J42" s="87">
        <v>0</v>
      </c>
      <c r="K42" s="87">
        <v>0</v>
      </c>
      <c r="L42" s="87">
        <v>0</v>
      </c>
      <c r="M42" s="87">
        <v>0</v>
      </c>
      <c r="N42" s="87">
        <v>0</v>
      </c>
      <c r="O42" s="87">
        <v>0</v>
      </c>
      <c r="P42" s="87">
        <v>0</v>
      </c>
      <c r="Q42" s="87">
        <v>0</v>
      </c>
      <c r="R42" s="87">
        <v>0</v>
      </c>
      <c r="S42" s="87">
        <v>0</v>
      </c>
      <c r="V42" s="234"/>
      <c r="W42" s="234" t="s">
        <v>106</v>
      </c>
      <c r="X42" s="38">
        <v>0.28888888888888886</v>
      </c>
      <c r="Y42" s="338">
        <v>0</v>
      </c>
      <c r="Z42" s="338">
        <v>0</v>
      </c>
      <c r="AA42" s="338">
        <v>0</v>
      </c>
      <c r="AB42" s="338">
        <v>0</v>
      </c>
      <c r="AC42" s="338">
        <v>0</v>
      </c>
      <c r="AD42" s="338">
        <v>0</v>
      </c>
      <c r="AE42" s="338">
        <v>0</v>
      </c>
      <c r="AF42" s="338">
        <v>0</v>
      </c>
      <c r="AG42" s="338">
        <v>0</v>
      </c>
      <c r="AH42" s="338">
        <v>0</v>
      </c>
      <c r="AI42" s="338">
        <v>0</v>
      </c>
      <c r="AJ42" s="338">
        <v>0</v>
      </c>
      <c r="AK42" s="338">
        <v>0</v>
      </c>
      <c r="AL42" s="338">
        <v>0</v>
      </c>
      <c r="AM42" s="338">
        <v>0</v>
      </c>
      <c r="AN42" s="87">
        <f t="shared" ref="AN42:AN46" si="21">SUM(Y42:AM42)</f>
        <v>0</v>
      </c>
    </row>
    <row r="43" spans="1:40" x14ac:dyDescent="0.25">
      <c r="A43" s="234"/>
      <c r="B43" s="234" t="s">
        <v>107</v>
      </c>
      <c r="C43" s="38">
        <v>0.46666666666666667</v>
      </c>
      <c r="D43" s="87">
        <v>0</v>
      </c>
      <c r="E43" s="87">
        <v>0</v>
      </c>
      <c r="F43" s="87">
        <v>0</v>
      </c>
      <c r="G43" s="87">
        <v>8</v>
      </c>
      <c r="H43" s="87">
        <v>0</v>
      </c>
      <c r="I43" s="87">
        <v>0</v>
      </c>
      <c r="J43" s="87">
        <v>0</v>
      </c>
      <c r="K43" s="87">
        <v>0</v>
      </c>
      <c r="L43" s="87">
        <v>0</v>
      </c>
      <c r="M43" s="87">
        <v>0</v>
      </c>
      <c r="N43" s="87">
        <v>0</v>
      </c>
      <c r="O43" s="87">
        <v>0</v>
      </c>
      <c r="P43" s="87">
        <v>0</v>
      </c>
      <c r="Q43" s="87">
        <v>0</v>
      </c>
      <c r="R43" s="87">
        <v>0</v>
      </c>
      <c r="S43" s="87">
        <v>8</v>
      </c>
      <c r="V43" s="234"/>
      <c r="W43" s="234" t="s">
        <v>107</v>
      </c>
      <c r="X43" s="38">
        <v>0.46666666666666667</v>
      </c>
      <c r="Y43" s="338">
        <v>0</v>
      </c>
      <c r="Z43" s="338">
        <v>0</v>
      </c>
      <c r="AA43" s="338">
        <v>0</v>
      </c>
      <c r="AB43" s="338">
        <v>0</v>
      </c>
      <c r="AC43" s="338">
        <v>0</v>
      </c>
      <c r="AD43" s="338">
        <v>0</v>
      </c>
      <c r="AE43" s="338">
        <v>0</v>
      </c>
      <c r="AF43" s="338">
        <v>0</v>
      </c>
      <c r="AG43" s="338">
        <v>0</v>
      </c>
      <c r="AH43" s="338">
        <v>0</v>
      </c>
      <c r="AI43" s="338">
        <v>0</v>
      </c>
      <c r="AJ43" s="338">
        <v>0</v>
      </c>
      <c r="AK43" s="338">
        <v>0</v>
      </c>
      <c r="AL43" s="338">
        <v>0</v>
      </c>
      <c r="AM43" s="338">
        <v>0</v>
      </c>
      <c r="AN43" s="87">
        <f t="shared" si="21"/>
        <v>0</v>
      </c>
    </row>
    <row r="44" spans="1:40" x14ac:dyDescent="0.25">
      <c r="A44" s="234"/>
      <c r="B44" s="234" t="s">
        <v>108</v>
      </c>
      <c r="C44" s="38">
        <v>0.64444444444444449</v>
      </c>
      <c r="D44" s="87">
        <v>0</v>
      </c>
      <c r="E44" s="87">
        <v>0</v>
      </c>
      <c r="F44" s="87">
        <v>0</v>
      </c>
      <c r="G44" s="87">
        <v>2</v>
      </c>
      <c r="H44" s="87">
        <v>0</v>
      </c>
      <c r="I44" s="87">
        <v>0</v>
      </c>
      <c r="J44" s="87">
        <v>0</v>
      </c>
      <c r="K44" s="87">
        <v>0</v>
      </c>
      <c r="L44" s="87">
        <v>0</v>
      </c>
      <c r="M44" s="87">
        <v>0</v>
      </c>
      <c r="N44" s="87">
        <v>0</v>
      </c>
      <c r="O44" s="87">
        <v>0</v>
      </c>
      <c r="P44" s="87">
        <v>0</v>
      </c>
      <c r="Q44" s="87">
        <v>0</v>
      </c>
      <c r="R44" s="87">
        <v>0</v>
      </c>
      <c r="S44" s="87">
        <v>2</v>
      </c>
      <c r="V44" s="234"/>
      <c r="W44" s="234" t="s">
        <v>108</v>
      </c>
      <c r="X44" s="38">
        <v>0.64444444444444449</v>
      </c>
      <c r="Y44" s="338">
        <v>0</v>
      </c>
      <c r="Z44" s="338">
        <v>0</v>
      </c>
      <c r="AA44" s="338">
        <v>0</v>
      </c>
      <c r="AB44" s="338">
        <v>8</v>
      </c>
      <c r="AC44" s="338">
        <v>0</v>
      </c>
      <c r="AD44" s="338">
        <v>0</v>
      </c>
      <c r="AE44" s="338">
        <v>0</v>
      </c>
      <c r="AF44" s="338">
        <v>0</v>
      </c>
      <c r="AG44" s="338">
        <v>0</v>
      </c>
      <c r="AH44" s="338">
        <v>0</v>
      </c>
      <c r="AI44" s="338">
        <v>0</v>
      </c>
      <c r="AJ44" s="338">
        <v>0</v>
      </c>
      <c r="AK44" s="338">
        <v>0</v>
      </c>
      <c r="AL44" s="338">
        <v>0</v>
      </c>
      <c r="AM44" s="338">
        <v>0</v>
      </c>
      <c r="AN44" s="87">
        <f t="shared" si="21"/>
        <v>8</v>
      </c>
    </row>
    <row r="45" spans="1:40" x14ac:dyDescent="0.25">
      <c r="A45" s="234"/>
      <c r="B45" s="234" t="s">
        <v>109</v>
      </c>
      <c r="C45" s="38">
        <v>0.82222222222222219</v>
      </c>
      <c r="D45" s="87">
        <v>0</v>
      </c>
      <c r="E45" s="87">
        <v>0</v>
      </c>
      <c r="F45" s="87">
        <v>0</v>
      </c>
      <c r="G45" s="87">
        <v>0</v>
      </c>
      <c r="H45" s="87">
        <v>38</v>
      </c>
      <c r="I45" s="87">
        <v>0</v>
      </c>
      <c r="J45" s="87">
        <v>0</v>
      </c>
      <c r="K45" s="87">
        <v>0</v>
      </c>
      <c r="L45" s="87">
        <v>3</v>
      </c>
      <c r="M45" s="87">
        <v>0</v>
      </c>
      <c r="N45" s="87">
        <v>0</v>
      </c>
      <c r="O45" s="87">
        <v>0</v>
      </c>
      <c r="P45" s="87">
        <v>0</v>
      </c>
      <c r="Q45" s="87">
        <v>0</v>
      </c>
      <c r="R45" s="87">
        <v>0</v>
      </c>
      <c r="S45" s="87">
        <v>41</v>
      </c>
      <c r="V45" s="234"/>
      <c r="W45" s="234" t="s">
        <v>109</v>
      </c>
      <c r="X45" s="38">
        <v>0.82222222222222219</v>
      </c>
      <c r="Y45" s="338">
        <v>0</v>
      </c>
      <c r="Z45" s="338">
        <v>0</v>
      </c>
      <c r="AA45" s="338">
        <v>0</v>
      </c>
      <c r="AB45" s="338">
        <v>0</v>
      </c>
      <c r="AC45" s="338">
        <v>41</v>
      </c>
      <c r="AD45" s="338">
        <v>0</v>
      </c>
      <c r="AE45" s="338">
        <v>0</v>
      </c>
      <c r="AF45" s="338">
        <v>0</v>
      </c>
      <c r="AG45" s="338">
        <v>2</v>
      </c>
      <c r="AH45" s="338">
        <v>0</v>
      </c>
      <c r="AI45" s="338">
        <v>0</v>
      </c>
      <c r="AJ45" s="338">
        <v>0</v>
      </c>
      <c r="AK45" s="338">
        <v>0</v>
      </c>
      <c r="AL45" s="338">
        <v>0</v>
      </c>
      <c r="AM45" s="338">
        <v>0</v>
      </c>
      <c r="AN45" s="87">
        <f t="shared" si="21"/>
        <v>43</v>
      </c>
    </row>
    <row r="46" spans="1:40" x14ac:dyDescent="0.25">
      <c r="A46" s="35"/>
      <c r="B46" s="35" t="s">
        <v>110</v>
      </c>
      <c r="C46" s="41">
        <v>1</v>
      </c>
      <c r="D46" s="90">
        <v>690</v>
      </c>
      <c r="E46" s="90">
        <v>452</v>
      </c>
      <c r="F46" s="90">
        <v>381</v>
      </c>
      <c r="G46" s="90">
        <v>588</v>
      </c>
      <c r="H46" s="90">
        <v>787</v>
      </c>
      <c r="I46" s="90">
        <v>594</v>
      </c>
      <c r="J46" s="90">
        <v>1112</v>
      </c>
      <c r="K46" s="90">
        <v>1293</v>
      </c>
      <c r="L46" s="90">
        <v>437</v>
      </c>
      <c r="M46" s="90">
        <v>35</v>
      </c>
      <c r="N46" s="90">
        <v>120</v>
      </c>
      <c r="O46" s="90">
        <v>660</v>
      </c>
      <c r="P46" s="90">
        <v>474</v>
      </c>
      <c r="Q46" s="90">
        <v>727</v>
      </c>
      <c r="R46" s="90">
        <v>514</v>
      </c>
      <c r="S46" s="90">
        <v>8864</v>
      </c>
      <c r="V46" s="35"/>
      <c r="W46" s="35" t="s">
        <v>110</v>
      </c>
      <c r="X46" s="41">
        <v>1</v>
      </c>
      <c r="Y46" s="338">
        <v>724</v>
      </c>
      <c r="Z46" s="338">
        <v>480</v>
      </c>
      <c r="AA46" s="338">
        <v>426</v>
      </c>
      <c r="AB46" s="338">
        <v>578</v>
      </c>
      <c r="AC46" s="338">
        <v>810</v>
      </c>
      <c r="AD46" s="338">
        <v>566</v>
      </c>
      <c r="AE46" s="338">
        <v>1151</v>
      </c>
      <c r="AF46" s="338">
        <v>1275</v>
      </c>
      <c r="AG46" s="338">
        <v>442</v>
      </c>
      <c r="AH46" s="338">
        <v>32</v>
      </c>
      <c r="AI46" s="338">
        <v>118</v>
      </c>
      <c r="AJ46" s="338">
        <v>667</v>
      </c>
      <c r="AK46" s="338">
        <v>462</v>
      </c>
      <c r="AL46" s="338">
        <v>738</v>
      </c>
      <c r="AM46" s="338">
        <v>528</v>
      </c>
      <c r="AN46" s="87">
        <f t="shared" si="21"/>
        <v>8997</v>
      </c>
    </row>
    <row r="47" spans="1:40" x14ac:dyDescent="0.25">
      <c r="A47" s="234"/>
      <c r="B47" s="234"/>
      <c r="C47" s="38"/>
      <c r="D47" s="87"/>
      <c r="E47" s="87"/>
      <c r="F47" s="87"/>
      <c r="G47" s="87"/>
      <c r="H47" s="87"/>
      <c r="I47" s="87"/>
      <c r="J47" s="87"/>
      <c r="K47" s="87"/>
      <c r="L47" s="87"/>
      <c r="M47" s="87"/>
      <c r="N47" s="87"/>
      <c r="O47" s="87"/>
      <c r="P47" s="87"/>
      <c r="Q47" s="87"/>
      <c r="R47" s="87"/>
      <c r="S47" s="87"/>
      <c r="V47" s="234"/>
      <c r="W47" s="234"/>
      <c r="X47" s="38"/>
      <c r="Y47" s="87"/>
      <c r="Z47" s="87"/>
      <c r="AA47" s="87"/>
      <c r="AB47" s="87"/>
      <c r="AC47" s="87"/>
      <c r="AD47" s="87"/>
      <c r="AE47" s="87"/>
      <c r="AF47" s="87"/>
      <c r="AG47" s="87"/>
      <c r="AH47" s="87"/>
      <c r="AI47" s="87"/>
      <c r="AJ47" s="87"/>
      <c r="AK47" s="87"/>
      <c r="AL47" s="87"/>
      <c r="AM47" s="87"/>
      <c r="AN47" s="87"/>
    </row>
    <row r="48" spans="1:40" x14ac:dyDescent="0.25">
      <c r="A48" s="42"/>
      <c r="B48" s="42"/>
      <c r="C48" s="46"/>
      <c r="D48" s="88"/>
      <c r="E48" s="88"/>
      <c r="F48" s="88"/>
      <c r="G48" s="88"/>
      <c r="H48" s="88"/>
      <c r="I48" s="88"/>
      <c r="J48" s="88"/>
      <c r="K48" s="88"/>
      <c r="L48" s="88"/>
      <c r="M48" s="88"/>
      <c r="N48" s="88"/>
      <c r="O48" s="88"/>
      <c r="P48" s="88"/>
      <c r="Q48" s="88"/>
      <c r="R48" s="88"/>
      <c r="S48" s="88"/>
      <c r="V48" s="42"/>
      <c r="W48" s="42"/>
      <c r="X48" s="46"/>
      <c r="Y48" s="88"/>
      <c r="Z48" s="88"/>
      <c r="AA48" s="88"/>
      <c r="AB48" s="88"/>
      <c r="AC48" s="88"/>
      <c r="AD48" s="88"/>
      <c r="AE48" s="88"/>
      <c r="AF48" s="88"/>
      <c r="AG48" s="88"/>
      <c r="AH48" s="88"/>
      <c r="AI48" s="88"/>
      <c r="AJ48" s="88"/>
      <c r="AK48" s="88"/>
      <c r="AL48" s="88"/>
      <c r="AM48" s="88"/>
      <c r="AN48" s="88"/>
    </row>
    <row r="49" spans="1:16367" x14ac:dyDescent="0.25">
      <c r="A49" s="47" t="s">
        <v>118</v>
      </c>
      <c r="B49" s="47" t="s">
        <v>115</v>
      </c>
      <c r="C49" s="48" t="s">
        <v>30</v>
      </c>
      <c r="D49" s="91">
        <f>SUMPRODUCT($C$33:$C$38,D33:D38)</f>
        <v>387</v>
      </c>
      <c r="E49" s="91">
        <f t="shared" ref="E49:R49" si="22">SUMPRODUCT($C$33:$C$38,E33:E38)</f>
        <v>344</v>
      </c>
      <c r="F49" s="91">
        <f t="shared" si="22"/>
        <v>405</v>
      </c>
      <c r="G49" s="91">
        <f t="shared" si="22"/>
        <v>532.93333333333328</v>
      </c>
      <c r="H49" s="91">
        <f t="shared" si="22"/>
        <v>523</v>
      </c>
      <c r="I49" s="91">
        <f t="shared" si="22"/>
        <v>342</v>
      </c>
      <c r="J49" s="91">
        <f t="shared" si="22"/>
        <v>550</v>
      </c>
      <c r="K49" s="91">
        <f t="shared" si="22"/>
        <v>863</v>
      </c>
      <c r="L49" s="91">
        <f t="shared" si="22"/>
        <v>267</v>
      </c>
      <c r="M49" s="91">
        <f t="shared" si="22"/>
        <v>13</v>
      </c>
      <c r="N49" s="91">
        <f t="shared" si="22"/>
        <v>58</v>
      </c>
      <c r="O49" s="91">
        <f t="shared" si="22"/>
        <v>368</v>
      </c>
      <c r="P49" s="91">
        <f t="shared" si="22"/>
        <v>239</v>
      </c>
      <c r="Q49" s="91">
        <f t="shared" si="22"/>
        <v>358</v>
      </c>
      <c r="R49" s="91">
        <f t="shared" si="22"/>
        <v>271</v>
      </c>
      <c r="S49" s="91">
        <f>SUM(D49:R49)</f>
        <v>5520.9333333333334</v>
      </c>
      <c r="V49" s="47" t="s">
        <v>118</v>
      </c>
      <c r="W49" s="47" t="s">
        <v>115</v>
      </c>
      <c r="X49" s="48" t="s">
        <v>30</v>
      </c>
      <c r="Y49" s="91">
        <f>SUMPRODUCT($X$33:$X$38,Y33:Y38)</f>
        <v>447</v>
      </c>
      <c r="Z49" s="91">
        <f t="shared" ref="Z49:AN49" si="23">SUMPRODUCT($X$33:$X$38,Z33:Z38)</f>
        <v>384</v>
      </c>
      <c r="AA49" s="91">
        <f t="shared" si="23"/>
        <v>430</v>
      </c>
      <c r="AB49" s="91">
        <f t="shared" si="23"/>
        <v>521.33333333333337</v>
      </c>
      <c r="AC49" s="91">
        <f t="shared" si="23"/>
        <v>496</v>
      </c>
      <c r="AD49" s="91">
        <f t="shared" si="23"/>
        <v>313</v>
      </c>
      <c r="AE49" s="91">
        <f t="shared" si="23"/>
        <v>537</v>
      </c>
      <c r="AF49" s="91">
        <f t="shared" si="23"/>
        <v>881</v>
      </c>
      <c r="AG49" s="91">
        <f t="shared" si="23"/>
        <v>258.64444444444445</v>
      </c>
      <c r="AH49" s="91">
        <f t="shared" si="23"/>
        <v>15</v>
      </c>
      <c r="AI49" s="91">
        <f t="shared" si="23"/>
        <v>63</v>
      </c>
      <c r="AJ49" s="91">
        <f t="shared" si="23"/>
        <v>349</v>
      </c>
      <c r="AK49" s="91">
        <f t="shared" si="23"/>
        <v>245</v>
      </c>
      <c r="AL49" s="91">
        <f t="shared" si="23"/>
        <v>353</v>
      </c>
      <c r="AM49" s="91">
        <f t="shared" si="23"/>
        <v>275</v>
      </c>
      <c r="AN49" s="91">
        <f t="shared" si="23"/>
        <v>5567.9777777777781</v>
      </c>
    </row>
    <row r="50" spans="1:16367" ht="15.75" thickBot="1" x14ac:dyDescent="0.3">
      <c r="A50" s="40" t="s">
        <v>111</v>
      </c>
      <c r="B50" s="40" t="s">
        <v>115</v>
      </c>
      <c r="C50" s="49" t="s">
        <v>30</v>
      </c>
      <c r="D50" s="86">
        <f>SUMPRODUCT($C$41:$C$46,D41:D46)</f>
        <v>690</v>
      </c>
      <c r="E50" s="86">
        <f t="shared" ref="E50:R50" si="24">SUMPRODUCT($C$41:$C$46,E41:E46)</f>
        <v>452</v>
      </c>
      <c r="F50" s="86">
        <f t="shared" si="24"/>
        <v>381</v>
      </c>
      <c r="G50" s="86">
        <f t="shared" si="24"/>
        <v>593.02222222222224</v>
      </c>
      <c r="H50" s="86">
        <f t="shared" si="24"/>
        <v>818.24444444444441</v>
      </c>
      <c r="I50" s="86">
        <f t="shared" si="24"/>
        <v>594</v>
      </c>
      <c r="J50" s="86">
        <f t="shared" si="24"/>
        <v>1112</v>
      </c>
      <c r="K50" s="86">
        <f t="shared" si="24"/>
        <v>1293</v>
      </c>
      <c r="L50" s="86">
        <f t="shared" si="24"/>
        <v>439.46666666666664</v>
      </c>
      <c r="M50" s="86">
        <f t="shared" si="24"/>
        <v>35</v>
      </c>
      <c r="N50" s="86">
        <f t="shared" si="24"/>
        <v>120</v>
      </c>
      <c r="O50" s="86">
        <f t="shared" si="24"/>
        <v>660</v>
      </c>
      <c r="P50" s="86">
        <f t="shared" si="24"/>
        <v>474</v>
      </c>
      <c r="Q50" s="86">
        <f t="shared" si="24"/>
        <v>727</v>
      </c>
      <c r="R50" s="86">
        <f t="shared" si="24"/>
        <v>514</v>
      </c>
      <c r="S50" s="86">
        <f>SUM(D50:R50)</f>
        <v>8902.7333333333336</v>
      </c>
      <c r="V50" s="40" t="s">
        <v>111</v>
      </c>
      <c r="W50" s="40" t="s">
        <v>115</v>
      </c>
      <c r="X50" s="49" t="s">
        <v>30</v>
      </c>
      <c r="Y50" s="86">
        <f>SUMPRODUCT($X$41:$X$46,Y41:Y46)</f>
        <v>724</v>
      </c>
      <c r="Z50" s="86">
        <f t="shared" ref="Z50:AN50" si="25">SUMPRODUCT($X$41:$X$46,Z41:Z46)</f>
        <v>480</v>
      </c>
      <c r="AA50" s="86">
        <f t="shared" si="25"/>
        <v>426</v>
      </c>
      <c r="AB50" s="86">
        <f t="shared" si="25"/>
        <v>583.15555555555557</v>
      </c>
      <c r="AC50" s="86">
        <f t="shared" si="25"/>
        <v>843.71111111111111</v>
      </c>
      <c r="AD50" s="86">
        <f t="shared" si="25"/>
        <v>566</v>
      </c>
      <c r="AE50" s="86">
        <f t="shared" si="25"/>
        <v>1151</v>
      </c>
      <c r="AF50" s="86">
        <f t="shared" si="25"/>
        <v>1275</v>
      </c>
      <c r="AG50" s="86">
        <f t="shared" si="25"/>
        <v>443.64444444444445</v>
      </c>
      <c r="AH50" s="86">
        <f t="shared" si="25"/>
        <v>32</v>
      </c>
      <c r="AI50" s="86">
        <f t="shared" si="25"/>
        <v>118</v>
      </c>
      <c r="AJ50" s="86">
        <f t="shared" si="25"/>
        <v>667</v>
      </c>
      <c r="AK50" s="86">
        <f t="shared" si="25"/>
        <v>462</v>
      </c>
      <c r="AL50" s="86">
        <f t="shared" si="25"/>
        <v>738</v>
      </c>
      <c r="AM50" s="86">
        <f t="shared" si="25"/>
        <v>528</v>
      </c>
      <c r="AN50" s="86">
        <f t="shared" si="25"/>
        <v>9037.5111111111109</v>
      </c>
    </row>
    <row r="51" spans="1:16367" x14ac:dyDescent="0.25">
      <c r="A51" s="146" t="s">
        <v>184</v>
      </c>
      <c r="B51" s="234"/>
      <c r="C51" s="38"/>
      <c r="D51" s="234"/>
      <c r="E51" s="234"/>
      <c r="F51" s="234"/>
      <c r="G51" s="234"/>
      <c r="H51" s="234"/>
      <c r="I51" s="234"/>
      <c r="J51" s="234"/>
      <c r="K51" s="234"/>
      <c r="L51" s="234"/>
      <c r="M51" s="234"/>
      <c r="N51" s="234"/>
      <c r="O51" s="234"/>
      <c r="P51" s="234"/>
      <c r="Q51" s="234"/>
      <c r="R51" s="234"/>
      <c r="S51" s="234"/>
    </row>
    <row r="52" spans="1:16367" x14ac:dyDescent="0.25">
      <c r="A52" s="234"/>
      <c r="B52" s="234"/>
      <c r="C52" s="234"/>
      <c r="D52" s="234"/>
      <c r="E52" s="234"/>
      <c r="F52" s="234"/>
      <c r="G52" s="234"/>
      <c r="H52" s="234"/>
      <c r="I52" s="234"/>
      <c r="J52" s="234"/>
      <c r="K52" s="234"/>
      <c r="L52" s="234"/>
      <c r="M52" s="234"/>
      <c r="N52" s="234"/>
      <c r="O52" s="234"/>
      <c r="P52" s="234"/>
      <c r="Q52" s="234"/>
      <c r="R52" s="234"/>
      <c r="S52" s="234"/>
    </row>
    <row r="53" spans="1:16367" x14ac:dyDescent="0.25">
      <c r="A53" s="235" t="s">
        <v>243</v>
      </c>
      <c r="B53" s="234"/>
      <c r="C53" s="234"/>
      <c r="D53" s="234"/>
      <c r="E53" s="234"/>
      <c r="F53" s="234"/>
      <c r="G53" s="234"/>
      <c r="H53" s="234"/>
      <c r="I53" s="234"/>
      <c r="J53" s="234"/>
      <c r="K53" s="234"/>
      <c r="L53" s="234"/>
      <c r="M53" s="234"/>
      <c r="N53" s="234"/>
      <c r="O53" s="234"/>
      <c r="P53" s="234"/>
      <c r="Q53" s="234"/>
      <c r="R53" s="234"/>
      <c r="S53" s="234"/>
      <c r="U53" s="26"/>
      <c r="V53" s="235" t="s">
        <v>243</v>
      </c>
      <c r="W53" s="234"/>
      <c r="X53" s="234"/>
      <c r="Y53" s="234"/>
      <c r="Z53" s="234"/>
      <c r="AA53" s="234"/>
      <c r="AB53" s="234"/>
      <c r="AC53" s="234"/>
      <c r="AD53" s="234"/>
      <c r="AE53" s="234"/>
      <c r="AF53" s="234"/>
      <c r="AG53" s="234"/>
      <c r="AH53" s="234"/>
      <c r="AI53" s="234"/>
      <c r="AJ53" s="234"/>
      <c r="AK53" s="234"/>
      <c r="AL53" s="234"/>
      <c r="AM53" s="234"/>
      <c r="AN53" s="234"/>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26"/>
      <c r="JH53" s="26"/>
      <c r="JI53" s="26"/>
      <c r="JJ53" s="26"/>
      <c r="JK53" s="26"/>
      <c r="JL53" s="26"/>
      <c r="JM53" s="26"/>
      <c r="JN53" s="26"/>
      <c r="JO53" s="26"/>
      <c r="JP53" s="26"/>
      <c r="JQ53" s="26"/>
      <c r="JR53" s="26"/>
      <c r="JS53" s="26"/>
      <c r="JT53" s="26"/>
      <c r="JU53" s="26"/>
      <c r="JV53" s="26"/>
      <c r="JW53" s="26"/>
      <c r="JX53" s="26"/>
      <c r="JY53" s="26"/>
      <c r="JZ53" s="26"/>
      <c r="KA53" s="26"/>
      <c r="KB53" s="26"/>
      <c r="KC53" s="26"/>
      <c r="KD53" s="26"/>
      <c r="KE53" s="26"/>
      <c r="KF53" s="26"/>
      <c r="KG53" s="26"/>
      <c r="KH53" s="26"/>
      <c r="KI53" s="26"/>
      <c r="KJ53" s="26"/>
      <c r="KK53" s="26"/>
      <c r="KL53" s="26"/>
      <c r="KM53" s="26"/>
      <c r="KN53" s="26"/>
      <c r="KO53" s="26"/>
      <c r="KP53" s="26"/>
      <c r="KQ53" s="26"/>
      <c r="KR53" s="26"/>
      <c r="KS53" s="26"/>
      <c r="KT53" s="26"/>
      <c r="KU53" s="26"/>
      <c r="KV53" s="26"/>
      <c r="KW53" s="26"/>
      <c r="KX53" s="26"/>
      <c r="KY53" s="26"/>
      <c r="KZ53" s="26"/>
      <c r="LA53" s="26"/>
      <c r="LB53" s="26"/>
      <c r="LC53" s="26"/>
      <c r="LD53" s="26"/>
      <c r="LE53" s="26"/>
      <c r="LF53" s="26"/>
      <c r="LG53" s="26"/>
      <c r="LH53" s="26"/>
      <c r="LI53" s="26"/>
      <c r="LJ53" s="26"/>
      <c r="LK53" s="26"/>
      <c r="LL53" s="26"/>
      <c r="LM53" s="26"/>
      <c r="LN53" s="26"/>
      <c r="LO53" s="26"/>
      <c r="LP53" s="26"/>
      <c r="LQ53" s="26"/>
      <c r="LR53" s="26"/>
      <c r="LS53" s="26"/>
      <c r="LT53" s="26"/>
      <c r="LU53" s="26"/>
      <c r="LV53" s="26"/>
      <c r="LW53" s="26"/>
      <c r="LX53" s="26"/>
      <c r="LY53" s="26"/>
      <c r="LZ53" s="26"/>
      <c r="MA53" s="26"/>
      <c r="MB53" s="26"/>
      <c r="MC53" s="26"/>
      <c r="MD53" s="26"/>
      <c r="ME53" s="26"/>
      <c r="MF53" s="26"/>
      <c r="MG53" s="26"/>
      <c r="MH53" s="26"/>
      <c r="MI53" s="26"/>
      <c r="MJ53" s="26"/>
      <c r="MK53" s="26"/>
      <c r="ML53" s="26"/>
      <c r="MM53" s="26"/>
      <c r="MN53" s="26"/>
      <c r="MO53" s="26"/>
      <c r="MP53" s="26"/>
      <c r="MQ53" s="26"/>
      <c r="MR53" s="26"/>
      <c r="MS53" s="26"/>
      <c r="MT53" s="26"/>
      <c r="MU53" s="26"/>
      <c r="MV53" s="26"/>
      <c r="MW53" s="26"/>
      <c r="MX53" s="26"/>
      <c r="MY53" s="26"/>
      <c r="MZ53" s="26"/>
      <c r="NA53" s="26"/>
      <c r="NB53" s="26"/>
      <c r="NC53" s="26"/>
      <c r="ND53" s="26"/>
      <c r="NE53" s="26"/>
      <c r="NF53" s="26"/>
      <c r="NG53" s="26"/>
      <c r="NH53" s="26"/>
      <c r="NI53" s="26"/>
      <c r="NJ53" s="26"/>
      <c r="NK53" s="26"/>
      <c r="NL53" s="26"/>
      <c r="NM53" s="26"/>
      <c r="NN53" s="26"/>
      <c r="NO53" s="26"/>
      <c r="NP53" s="26"/>
      <c r="NQ53" s="26"/>
      <c r="NR53" s="26"/>
      <c r="NS53" s="26"/>
      <c r="NT53" s="26"/>
      <c r="NU53" s="26"/>
      <c r="NV53" s="26"/>
      <c r="NW53" s="26"/>
      <c r="NX53" s="26"/>
      <c r="NY53" s="26"/>
      <c r="NZ53" s="26"/>
      <c r="OA53" s="26"/>
      <c r="OB53" s="26"/>
      <c r="OC53" s="26"/>
      <c r="OD53" s="26"/>
      <c r="OE53" s="26"/>
      <c r="OF53" s="26"/>
      <c r="OG53" s="26"/>
      <c r="OH53" s="26"/>
      <c r="OI53" s="26"/>
      <c r="OJ53" s="26"/>
      <c r="OK53" s="26"/>
      <c r="OL53" s="26"/>
      <c r="OM53" s="26"/>
      <c r="ON53" s="26"/>
      <c r="OO53" s="26"/>
      <c r="OP53" s="26"/>
      <c r="OQ53" s="26"/>
      <c r="OR53" s="26"/>
      <c r="OS53" s="26"/>
      <c r="OT53" s="26"/>
      <c r="OU53" s="26"/>
      <c r="OV53" s="26"/>
      <c r="OW53" s="26"/>
      <c r="OX53" s="26"/>
      <c r="OY53" s="26"/>
      <c r="OZ53" s="26"/>
      <c r="PA53" s="26"/>
      <c r="PB53" s="26"/>
      <c r="PC53" s="26"/>
      <c r="PD53" s="26"/>
      <c r="PE53" s="26"/>
      <c r="PF53" s="26"/>
      <c r="PG53" s="26"/>
      <c r="PH53" s="26"/>
      <c r="PI53" s="26"/>
      <c r="PJ53" s="26"/>
      <c r="PK53" s="26"/>
      <c r="PL53" s="26"/>
      <c r="PM53" s="26"/>
      <c r="PN53" s="26"/>
      <c r="PO53" s="26"/>
      <c r="PP53" s="26"/>
      <c r="PQ53" s="26"/>
      <c r="PR53" s="26"/>
      <c r="PS53" s="26"/>
      <c r="PT53" s="26"/>
      <c r="PU53" s="26"/>
      <c r="PV53" s="26"/>
      <c r="PW53" s="26"/>
      <c r="PX53" s="26"/>
      <c r="PY53" s="26"/>
      <c r="PZ53" s="26"/>
      <c r="QA53" s="26"/>
      <c r="QB53" s="26"/>
      <c r="QC53" s="26"/>
      <c r="QD53" s="26"/>
      <c r="QE53" s="26"/>
      <c r="QF53" s="26"/>
      <c r="QG53" s="26"/>
      <c r="QH53" s="26"/>
      <c r="QI53" s="26"/>
      <c r="QJ53" s="26"/>
      <c r="QK53" s="26"/>
      <c r="QL53" s="26"/>
      <c r="QM53" s="26"/>
      <c r="QN53" s="26"/>
      <c r="QO53" s="26"/>
      <c r="QP53" s="26"/>
      <c r="QQ53" s="26"/>
      <c r="QR53" s="26"/>
      <c r="QS53" s="26"/>
      <c r="QT53" s="26"/>
      <c r="QU53" s="26"/>
      <c r="QV53" s="26"/>
      <c r="QW53" s="26"/>
      <c r="QX53" s="26"/>
      <c r="QY53" s="26"/>
      <c r="QZ53" s="26"/>
      <c r="RA53" s="26"/>
      <c r="RB53" s="26"/>
      <c r="RC53" s="26"/>
      <c r="RD53" s="26"/>
      <c r="RE53" s="26"/>
      <c r="RF53" s="26"/>
      <c r="RG53" s="26"/>
      <c r="RH53" s="26"/>
      <c r="RI53" s="26"/>
      <c r="RJ53" s="26"/>
      <c r="RK53" s="26"/>
      <c r="RL53" s="26"/>
      <c r="RM53" s="26"/>
      <c r="RN53" s="26"/>
      <c r="RO53" s="26"/>
      <c r="RP53" s="26"/>
      <c r="RQ53" s="26"/>
      <c r="RR53" s="26"/>
      <c r="RS53" s="26"/>
      <c r="RT53" s="26"/>
      <c r="RU53" s="26"/>
      <c r="RV53" s="26"/>
      <c r="RW53" s="26"/>
      <c r="RX53" s="26"/>
      <c r="RY53" s="26"/>
      <c r="RZ53" s="26"/>
      <c r="SA53" s="26"/>
      <c r="SB53" s="26"/>
      <c r="SC53" s="26"/>
      <c r="SD53" s="26"/>
      <c r="SE53" s="26"/>
      <c r="SF53" s="26"/>
      <c r="SG53" s="26"/>
      <c r="SH53" s="26"/>
      <c r="SI53" s="26"/>
      <c r="SJ53" s="26"/>
      <c r="SK53" s="26"/>
      <c r="SL53" s="26"/>
      <c r="SM53" s="26"/>
      <c r="SN53" s="26"/>
      <c r="SO53" s="26"/>
      <c r="SP53" s="26"/>
      <c r="SQ53" s="26"/>
      <c r="SR53" s="26"/>
      <c r="SS53" s="26"/>
      <c r="ST53" s="26"/>
      <c r="SU53" s="26"/>
      <c r="SV53" s="26"/>
      <c r="SW53" s="26"/>
      <c r="SX53" s="26"/>
      <c r="SY53" s="26"/>
      <c r="SZ53" s="26"/>
      <c r="TA53" s="26"/>
      <c r="TB53" s="26"/>
      <c r="TC53" s="26"/>
      <c r="TD53" s="26"/>
      <c r="TE53" s="26"/>
      <c r="TF53" s="26"/>
      <c r="TG53" s="26"/>
      <c r="TH53" s="26"/>
      <c r="TI53" s="26"/>
      <c r="TJ53" s="26"/>
      <c r="TK53" s="26"/>
      <c r="TL53" s="26"/>
      <c r="TM53" s="26"/>
      <c r="TN53" s="26"/>
      <c r="TO53" s="26"/>
      <c r="TP53" s="26"/>
      <c r="TQ53" s="26"/>
      <c r="TR53" s="26"/>
      <c r="TS53" s="26"/>
      <c r="TT53" s="26"/>
      <c r="TU53" s="26"/>
      <c r="TV53" s="26"/>
      <c r="TW53" s="26"/>
      <c r="TX53" s="26"/>
      <c r="TY53" s="26"/>
      <c r="TZ53" s="26"/>
      <c r="UA53" s="26"/>
      <c r="UB53" s="26"/>
      <c r="UC53" s="26"/>
      <c r="UD53" s="26"/>
      <c r="UE53" s="26"/>
      <c r="UF53" s="26"/>
      <c r="UG53" s="26"/>
      <c r="UH53" s="26"/>
      <c r="UI53" s="26"/>
      <c r="UJ53" s="26"/>
      <c r="UK53" s="26"/>
      <c r="UL53" s="26"/>
      <c r="UM53" s="26"/>
      <c r="UN53" s="26"/>
      <c r="UO53" s="26"/>
      <c r="UP53" s="26"/>
      <c r="UQ53" s="26"/>
      <c r="UR53" s="26"/>
      <c r="US53" s="26"/>
      <c r="UT53" s="26"/>
      <c r="UU53" s="26"/>
      <c r="UV53" s="26"/>
      <c r="UW53" s="26"/>
      <c r="UX53" s="26"/>
      <c r="UY53" s="26"/>
      <c r="UZ53" s="26"/>
      <c r="VA53" s="26"/>
      <c r="VB53" s="26"/>
      <c r="VC53" s="26"/>
      <c r="VD53" s="26"/>
      <c r="VE53" s="26"/>
      <c r="VF53" s="26"/>
      <c r="VG53" s="26"/>
      <c r="VH53" s="26"/>
      <c r="VI53" s="26"/>
      <c r="VJ53" s="26"/>
      <c r="VK53" s="26"/>
      <c r="VL53" s="26"/>
      <c r="VM53" s="26"/>
      <c r="VN53" s="26"/>
      <c r="VO53" s="26"/>
      <c r="VP53" s="26"/>
      <c r="VQ53" s="26"/>
      <c r="VR53" s="26"/>
      <c r="VS53" s="26"/>
      <c r="VT53" s="26"/>
      <c r="VU53" s="26"/>
      <c r="VV53" s="26"/>
      <c r="VW53" s="26"/>
      <c r="VX53" s="26"/>
      <c r="VY53" s="26"/>
      <c r="VZ53" s="26"/>
      <c r="WA53" s="26"/>
      <c r="WB53" s="26"/>
      <c r="WC53" s="26"/>
      <c r="WD53" s="26"/>
      <c r="WE53" s="26"/>
      <c r="WF53" s="26"/>
      <c r="WG53" s="26"/>
      <c r="WH53" s="26"/>
      <c r="WI53" s="26"/>
      <c r="WJ53" s="26"/>
      <c r="WK53" s="26"/>
      <c r="WL53" s="26"/>
      <c r="WM53" s="26"/>
      <c r="WN53" s="26"/>
      <c r="WO53" s="26"/>
      <c r="WP53" s="26"/>
      <c r="WQ53" s="26"/>
      <c r="WR53" s="26"/>
      <c r="WS53" s="26"/>
      <c r="WT53" s="26"/>
      <c r="WU53" s="26"/>
      <c r="WV53" s="26"/>
      <c r="WW53" s="26"/>
      <c r="WX53" s="26"/>
      <c r="WY53" s="26"/>
      <c r="WZ53" s="26"/>
      <c r="XA53" s="26"/>
      <c r="XB53" s="26"/>
      <c r="XC53" s="26"/>
      <c r="XD53" s="26"/>
      <c r="XE53" s="26"/>
      <c r="XF53" s="26"/>
      <c r="XG53" s="26"/>
      <c r="XH53" s="26"/>
      <c r="XI53" s="26"/>
      <c r="XJ53" s="26"/>
      <c r="XK53" s="26"/>
      <c r="XL53" s="26"/>
      <c r="XM53" s="26"/>
      <c r="XN53" s="26"/>
      <c r="XO53" s="26"/>
      <c r="XP53" s="26"/>
      <c r="XQ53" s="26"/>
      <c r="XR53" s="26"/>
      <c r="XS53" s="26"/>
      <c r="XT53" s="26"/>
      <c r="XU53" s="26"/>
      <c r="XV53" s="26"/>
      <c r="XW53" s="26"/>
      <c r="XX53" s="26"/>
      <c r="XY53" s="26"/>
      <c r="XZ53" s="26"/>
      <c r="YA53" s="26"/>
      <c r="YB53" s="26"/>
      <c r="YC53" s="26"/>
      <c r="YD53" s="26"/>
      <c r="YE53" s="26"/>
      <c r="YF53" s="26"/>
      <c r="YG53" s="26"/>
      <c r="YH53" s="26"/>
      <c r="YI53" s="26"/>
      <c r="YJ53" s="26"/>
      <c r="YK53" s="26"/>
      <c r="YL53" s="26"/>
      <c r="YM53" s="26"/>
      <c r="YN53" s="26"/>
      <c r="YO53" s="26"/>
      <c r="YP53" s="26"/>
      <c r="YQ53" s="26"/>
      <c r="YR53" s="26"/>
      <c r="YS53" s="26"/>
      <c r="YT53" s="26"/>
      <c r="YU53" s="26"/>
      <c r="YV53" s="26"/>
      <c r="YW53" s="26"/>
      <c r="YX53" s="26"/>
      <c r="YY53" s="26"/>
      <c r="YZ53" s="26"/>
      <c r="ZA53" s="26"/>
      <c r="ZB53" s="26"/>
      <c r="ZC53" s="26"/>
      <c r="ZD53" s="26"/>
      <c r="ZE53" s="26"/>
      <c r="ZF53" s="26"/>
      <c r="ZG53" s="26"/>
      <c r="ZH53" s="26"/>
      <c r="ZI53" s="26"/>
      <c r="ZJ53" s="26"/>
      <c r="ZK53" s="26"/>
      <c r="ZL53" s="26"/>
      <c r="ZM53" s="26"/>
      <c r="ZN53" s="26"/>
      <c r="ZO53" s="26"/>
      <c r="ZP53" s="26"/>
      <c r="ZQ53" s="26"/>
      <c r="ZR53" s="26"/>
      <c r="ZS53" s="26"/>
      <c r="ZT53" s="26"/>
      <c r="ZU53" s="26"/>
      <c r="ZV53" s="26"/>
      <c r="ZW53" s="26"/>
      <c r="ZX53" s="26"/>
      <c r="ZY53" s="26"/>
      <c r="ZZ53" s="26"/>
      <c r="AAA53" s="26"/>
      <c r="AAB53" s="26"/>
      <c r="AAC53" s="26"/>
      <c r="AAD53" s="26"/>
      <c r="AAE53" s="26"/>
      <c r="AAF53" s="26"/>
      <c r="AAG53" s="26"/>
      <c r="AAH53" s="26"/>
      <c r="AAI53" s="26"/>
      <c r="AAJ53" s="26"/>
      <c r="AAK53" s="26"/>
      <c r="AAL53" s="26"/>
      <c r="AAM53" s="26"/>
      <c r="AAN53" s="26"/>
      <c r="AAO53" s="26"/>
      <c r="AAP53" s="26"/>
      <c r="AAQ53" s="26"/>
      <c r="AAR53" s="26"/>
      <c r="AAS53" s="26"/>
      <c r="AAT53" s="26"/>
      <c r="AAU53" s="26"/>
      <c r="AAV53" s="26"/>
      <c r="AAW53" s="26"/>
      <c r="AAX53" s="26"/>
      <c r="AAY53" s="26"/>
      <c r="AAZ53" s="26"/>
      <c r="ABA53" s="26"/>
      <c r="ABB53" s="26"/>
      <c r="ABC53" s="26"/>
      <c r="ABD53" s="26"/>
      <c r="ABE53" s="26"/>
      <c r="ABF53" s="26"/>
      <c r="ABG53" s="26"/>
      <c r="ABH53" s="26"/>
      <c r="ABI53" s="26"/>
      <c r="ABJ53" s="26"/>
      <c r="ABK53" s="26"/>
      <c r="ABL53" s="26"/>
      <c r="ABM53" s="26"/>
      <c r="ABN53" s="26"/>
      <c r="ABO53" s="26"/>
      <c r="ABP53" s="26"/>
      <c r="ABQ53" s="26"/>
      <c r="ABR53" s="26"/>
      <c r="ABS53" s="26"/>
      <c r="ABT53" s="26"/>
      <c r="ABU53" s="26"/>
      <c r="ABV53" s="26"/>
      <c r="ABW53" s="26"/>
      <c r="ABX53" s="26"/>
      <c r="ABY53" s="26"/>
      <c r="ABZ53" s="26"/>
      <c r="ACA53" s="26"/>
      <c r="ACB53" s="26"/>
      <c r="ACC53" s="26"/>
      <c r="ACD53" s="26"/>
      <c r="ACE53" s="26"/>
      <c r="ACF53" s="26"/>
      <c r="ACG53" s="26"/>
      <c r="ACH53" s="26"/>
      <c r="ACI53" s="26"/>
      <c r="ACJ53" s="26"/>
      <c r="ACK53" s="26"/>
      <c r="ACL53" s="26"/>
      <c r="ACM53" s="26"/>
      <c r="ACN53" s="26"/>
      <c r="ACO53" s="26"/>
      <c r="ACP53" s="26"/>
      <c r="ACQ53" s="26"/>
      <c r="ACR53" s="26"/>
      <c r="ACS53" s="26"/>
      <c r="ACT53" s="26"/>
      <c r="ACU53" s="26"/>
      <c r="ACV53" s="26"/>
      <c r="ACW53" s="26"/>
      <c r="ACX53" s="26"/>
      <c r="ACY53" s="26"/>
      <c r="ACZ53" s="26"/>
      <c r="ADA53" s="26"/>
      <c r="ADB53" s="26"/>
      <c r="ADC53" s="26"/>
      <c r="ADD53" s="26"/>
      <c r="ADE53" s="26"/>
      <c r="ADF53" s="26"/>
      <c r="ADG53" s="26"/>
      <c r="ADH53" s="26"/>
      <c r="ADI53" s="26"/>
      <c r="ADJ53" s="26"/>
      <c r="ADK53" s="26"/>
      <c r="ADL53" s="26"/>
      <c r="ADM53" s="26"/>
      <c r="ADN53" s="26"/>
      <c r="ADO53" s="26"/>
      <c r="ADP53" s="26"/>
      <c r="ADQ53" s="26"/>
      <c r="ADR53" s="26"/>
      <c r="ADS53" s="26"/>
      <c r="ADT53" s="26"/>
      <c r="ADU53" s="26"/>
      <c r="ADV53" s="26"/>
      <c r="ADW53" s="26"/>
      <c r="ADX53" s="26"/>
      <c r="ADY53" s="26"/>
      <c r="ADZ53" s="26"/>
      <c r="AEA53" s="26"/>
      <c r="AEB53" s="26"/>
      <c r="AEC53" s="26"/>
      <c r="AED53" s="26"/>
      <c r="AEE53" s="26"/>
      <c r="AEF53" s="26"/>
      <c r="AEG53" s="26"/>
      <c r="AEH53" s="26"/>
      <c r="AEI53" s="26"/>
      <c r="AEJ53" s="26"/>
      <c r="AEK53" s="26"/>
      <c r="AEL53" s="26"/>
      <c r="AEM53" s="26"/>
      <c r="AEN53" s="26"/>
      <c r="AEO53" s="26"/>
      <c r="AEP53" s="26"/>
      <c r="AEQ53" s="26"/>
      <c r="AER53" s="26"/>
      <c r="AES53" s="26"/>
      <c r="AET53" s="26"/>
      <c r="AEU53" s="26"/>
      <c r="AEV53" s="26"/>
      <c r="AEW53" s="26"/>
      <c r="AEX53" s="26"/>
      <c r="AEY53" s="26"/>
      <c r="AEZ53" s="26"/>
      <c r="AFA53" s="26"/>
      <c r="AFB53" s="26"/>
      <c r="AFC53" s="26"/>
      <c r="AFD53" s="26"/>
      <c r="AFE53" s="26"/>
      <c r="AFF53" s="26"/>
      <c r="AFG53" s="26"/>
      <c r="AFH53" s="26"/>
      <c r="AFI53" s="26"/>
      <c r="AFJ53" s="26"/>
      <c r="AFK53" s="26"/>
      <c r="AFL53" s="26"/>
      <c r="AFM53" s="26"/>
      <c r="AFN53" s="26"/>
      <c r="AFO53" s="26"/>
      <c r="AFP53" s="26"/>
      <c r="AFQ53" s="26"/>
      <c r="AFR53" s="26"/>
      <c r="AFS53" s="26"/>
      <c r="AFT53" s="26"/>
      <c r="AFU53" s="26"/>
      <c r="AFV53" s="26"/>
      <c r="AFW53" s="26"/>
      <c r="AFX53" s="26"/>
      <c r="AFY53" s="26"/>
      <c r="AFZ53" s="26"/>
      <c r="AGA53" s="26"/>
      <c r="AGB53" s="26"/>
      <c r="AGC53" s="26"/>
      <c r="AGD53" s="26"/>
      <c r="AGE53" s="26"/>
      <c r="AGF53" s="26"/>
      <c r="AGG53" s="26"/>
      <c r="AGH53" s="26"/>
      <c r="AGI53" s="26"/>
      <c r="AGJ53" s="26"/>
      <c r="AGK53" s="26"/>
      <c r="AGL53" s="26"/>
      <c r="AGM53" s="26"/>
      <c r="AGN53" s="26"/>
      <c r="AGO53" s="26"/>
      <c r="AGP53" s="26"/>
      <c r="AGQ53" s="26"/>
      <c r="AGR53" s="26"/>
      <c r="AGS53" s="26"/>
      <c r="AGT53" s="26"/>
      <c r="AGU53" s="26"/>
      <c r="AGV53" s="26"/>
      <c r="AGW53" s="26"/>
      <c r="AGX53" s="26"/>
      <c r="AGY53" s="26"/>
      <c r="AGZ53" s="26"/>
      <c r="AHA53" s="26"/>
      <c r="AHB53" s="26"/>
      <c r="AHC53" s="26"/>
      <c r="AHD53" s="26"/>
      <c r="AHE53" s="26"/>
      <c r="AHF53" s="26"/>
      <c r="AHG53" s="26"/>
      <c r="AHH53" s="26"/>
      <c r="AHI53" s="26"/>
      <c r="AHJ53" s="26"/>
      <c r="AHK53" s="26"/>
      <c r="AHL53" s="26"/>
      <c r="AHM53" s="26"/>
      <c r="AHN53" s="26"/>
      <c r="AHO53" s="26"/>
      <c r="AHP53" s="26"/>
      <c r="AHQ53" s="26"/>
      <c r="AHR53" s="26"/>
      <c r="AHS53" s="26"/>
      <c r="AHT53" s="26"/>
      <c r="AHU53" s="26"/>
      <c r="AHV53" s="26"/>
      <c r="AHW53" s="26"/>
      <c r="AHX53" s="26"/>
      <c r="AHY53" s="26"/>
      <c r="AHZ53" s="26"/>
      <c r="AIA53" s="26"/>
      <c r="AIB53" s="26"/>
      <c r="AIC53" s="26"/>
      <c r="AID53" s="26"/>
      <c r="AIE53" s="26"/>
      <c r="AIF53" s="26"/>
      <c r="AIG53" s="26"/>
      <c r="AIH53" s="26"/>
      <c r="AII53" s="26"/>
      <c r="AIJ53" s="26"/>
      <c r="AIK53" s="26"/>
      <c r="AIL53" s="26"/>
      <c r="AIM53" s="26"/>
      <c r="AIN53" s="26"/>
      <c r="AIO53" s="26"/>
      <c r="AIP53" s="26"/>
      <c r="AIQ53" s="26"/>
      <c r="AIR53" s="26"/>
      <c r="AIS53" s="26"/>
      <c r="AIT53" s="26"/>
      <c r="AIU53" s="26"/>
      <c r="AIV53" s="26"/>
      <c r="AIW53" s="26"/>
      <c r="AIX53" s="26"/>
      <c r="AIY53" s="26"/>
      <c r="AIZ53" s="26"/>
      <c r="AJA53" s="26"/>
      <c r="AJB53" s="26"/>
      <c r="AJC53" s="26"/>
      <c r="AJD53" s="26"/>
      <c r="AJE53" s="26"/>
      <c r="AJF53" s="26"/>
      <c r="AJG53" s="26"/>
      <c r="AJH53" s="26"/>
      <c r="AJI53" s="26"/>
      <c r="AJJ53" s="26"/>
      <c r="AJK53" s="26"/>
      <c r="AJL53" s="26"/>
      <c r="AJM53" s="26"/>
      <c r="AJN53" s="26"/>
      <c r="AJO53" s="26"/>
      <c r="AJP53" s="26"/>
      <c r="AJQ53" s="26"/>
      <c r="AJR53" s="26"/>
      <c r="AJS53" s="26"/>
      <c r="AJT53" s="26"/>
      <c r="AJU53" s="26"/>
      <c r="AJV53" s="26"/>
      <c r="AJW53" s="26"/>
      <c r="AJX53" s="26"/>
      <c r="AJY53" s="26"/>
      <c r="AJZ53" s="26"/>
      <c r="AKA53" s="26"/>
      <c r="AKB53" s="26"/>
      <c r="AKC53" s="26"/>
      <c r="AKD53" s="26"/>
      <c r="AKE53" s="26"/>
      <c r="AKF53" s="26"/>
      <c r="AKG53" s="26"/>
      <c r="AKH53" s="26"/>
      <c r="AKI53" s="26"/>
      <c r="AKJ53" s="26"/>
      <c r="AKK53" s="26"/>
      <c r="AKL53" s="26"/>
      <c r="AKM53" s="26"/>
      <c r="AKN53" s="26"/>
      <c r="AKO53" s="26"/>
      <c r="AKP53" s="26"/>
      <c r="AKQ53" s="26"/>
      <c r="AKR53" s="26"/>
      <c r="AKS53" s="26"/>
      <c r="AKT53" s="26"/>
      <c r="AKU53" s="26"/>
      <c r="AKV53" s="26"/>
      <c r="AKW53" s="26"/>
      <c r="AKX53" s="26"/>
      <c r="AKY53" s="26"/>
      <c r="AKZ53" s="26"/>
      <c r="ALA53" s="26"/>
      <c r="ALB53" s="26"/>
      <c r="ALC53" s="26"/>
      <c r="ALD53" s="26"/>
      <c r="ALE53" s="26"/>
      <c r="ALF53" s="26"/>
      <c r="ALG53" s="26"/>
      <c r="ALH53" s="26"/>
      <c r="ALI53" s="26"/>
      <c r="ALJ53" s="26"/>
      <c r="ALK53" s="26"/>
      <c r="ALL53" s="26"/>
      <c r="ALM53" s="26"/>
      <c r="ALN53" s="26"/>
      <c r="ALO53" s="26"/>
      <c r="ALP53" s="26"/>
      <c r="ALQ53" s="26"/>
      <c r="ALR53" s="26"/>
      <c r="ALS53" s="26"/>
      <c r="ALT53" s="26"/>
      <c r="ALU53" s="26"/>
      <c r="ALV53" s="26"/>
      <c r="ALW53" s="26"/>
      <c r="ALX53" s="26"/>
      <c r="ALY53" s="26"/>
      <c r="ALZ53" s="26"/>
      <c r="AMA53" s="26"/>
      <c r="AMB53" s="26"/>
      <c r="AMC53" s="26"/>
      <c r="AMD53" s="26"/>
      <c r="AME53" s="26"/>
      <c r="AMF53" s="26"/>
      <c r="AMG53" s="26"/>
      <c r="AMH53" s="26"/>
      <c r="AMI53" s="26"/>
      <c r="AMJ53" s="26"/>
      <c r="AMK53" s="26"/>
      <c r="AML53" s="26"/>
      <c r="AMM53" s="26"/>
      <c r="AMN53" s="26"/>
      <c r="AMO53" s="26"/>
      <c r="AMP53" s="26"/>
      <c r="AMQ53" s="26"/>
      <c r="AMR53" s="26"/>
      <c r="AMS53" s="26"/>
      <c r="AMT53" s="26"/>
      <c r="AMU53" s="26"/>
      <c r="AMV53" s="26"/>
      <c r="AMW53" s="26"/>
      <c r="AMX53" s="26"/>
      <c r="AMY53" s="26"/>
      <c r="AMZ53" s="26"/>
      <c r="ANA53" s="26"/>
      <c r="ANB53" s="26"/>
      <c r="ANC53" s="26"/>
      <c r="AND53" s="26"/>
      <c r="ANE53" s="26"/>
      <c r="ANF53" s="26"/>
      <c r="ANG53" s="26"/>
      <c r="ANH53" s="26"/>
      <c r="ANI53" s="26"/>
      <c r="ANJ53" s="26"/>
      <c r="ANK53" s="26"/>
      <c r="ANL53" s="26"/>
      <c r="ANM53" s="26"/>
      <c r="ANN53" s="26"/>
      <c r="ANO53" s="26"/>
      <c r="ANP53" s="26"/>
      <c r="ANQ53" s="26"/>
      <c r="ANR53" s="26"/>
      <c r="ANS53" s="26"/>
      <c r="ANT53" s="26"/>
      <c r="ANU53" s="26"/>
      <c r="ANV53" s="26"/>
      <c r="ANW53" s="26"/>
      <c r="ANX53" s="26"/>
      <c r="ANY53" s="26"/>
      <c r="ANZ53" s="26"/>
      <c r="AOA53" s="26"/>
      <c r="AOB53" s="26"/>
      <c r="AOC53" s="26"/>
      <c r="AOD53" s="26"/>
      <c r="AOE53" s="26"/>
      <c r="AOF53" s="26"/>
      <c r="AOG53" s="26"/>
      <c r="AOH53" s="26"/>
      <c r="AOI53" s="26"/>
      <c r="AOJ53" s="26"/>
      <c r="AOK53" s="26"/>
      <c r="AOL53" s="26"/>
      <c r="AOM53" s="26"/>
      <c r="AON53" s="26"/>
      <c r="AOO53" s="26"/>
      <c r="AOP53" s="26"/>
      <c r="AOQ53" s="26"/>
      <c r="AOR53" s="26"/>
      <c r="AOS53" s="26"/>
      <c r="AOT53" s="26"/>
      <c r="AOU53" s="26"/>
      <c r="AOV53" s="26"/>
      <c r="AOW53" s="26"/>
      <c r="AOX53" s="26"/>
      <c r="AOY53" s="26"/>
      <c r="AOZ53" s="26"/>
      <c r="APA53" s="26"/>
      <c r="APB53" s="26"/>
      <c r="APC53" s="26"/>
      <c r="APD53" s="26"/>
      <c r="APE53" s="26"/>
      <c r="APF53" s="26"/>
      <c r="APG53" s="26"/>
      <c r="APH53" s="26"/>
      <c r="API53" s="26"/>
      <c r="APJ53" s="26"/>
      <c r="APK53" s="26"/>
      <c r="APL53" s="26"/>
      <c r="APM53" s="26"/>
      <c r="APN53" s="26"/>
      <c r="APO53" s="26"/>
      <c r="APP53" s="26"/>
      <c r="APQ53" s="26"/>
      <c r="APR53" s="26"/>
      <c r="APS53" s="26"/>
      <c r="APT53" s="26"/>
      <c r="APU53" s="26"/>
      <c r="APV53" s="26"/>
      <c r="APW53" s="26"/>
      <c r="APX53" s="26"/>
      <c r="APY53" s="26"/>
      <c r="APZ53" s="26"/>
      <c r="AQA53" s="26"/>
      <c r="AQB53" s="26"/>
      <c r="AQC53" s="26"/>
      <c r="AQD53" s="26"/>
      <c r="AQE53" s="26"/>
      <c r="AQF53" s="26"/>
      <c r="AQG53" s="26"/>
      <c r="AQH53" s="26"/>
      <c r="AQI53" s="26"/>
      <c r="AQJ53" s="26"/>
      <c r="AQK53" s="26"/>
      <c r="AQL53" s="26"/>
      <c r="AQM53" s="26"/>
      <c r="AQN53" s="26"/>
      <c r="AQO53" s="26"/>
      <c r="AQP53" s="26"/>
      <c r="AQQ53" s="26"/>
      <c r="AQR53" s="26"/>
      <c r="AQS53" s="26"/>
      <c r="AQT53" s="26"/>
      <c r="AQU53" s="26"/>
      <c r="AQV53" s="26"/>
      <c r="AQW53" s="26"/>
      <c r="AQX53" s="26"/>
      <c r="AQY53" s="26"/>
      <c r="AQZ53" s="26"/>
      <c r="ARA53" s="26"/>
      <c r="ARB53" s="26"/>
      <c r="ARC53" s="26"/>
      <c r="ARD53" s="26"/>
      <c r="ARE53" s="26"/>
      <c r="ARF53" s="26"/>
      <c r="ARG53" s="26"/>
      <c r="ARH53" s="26"/>
      <c r="ARI53" s="26"/>
      <c r="ARJ53" s="26"/>
      <c r="ARK53" s="26"/>
      <c r="ARL53" s="26"/>
      <c r="ARM53" s="26"/>
      <c r="ARN53" s="26"/>
      <c r="ARO53" s="26"/>
      <c r="ARP53" s="26"/>
      <c r="ARQ53" s="26"/>
      <c r="ARR53" s="26"/>
      <c r="ARS53" s="26"/>
      <c r="ART53" s="26"/>
      <c r="ARU53" s="26"/>
      <c r="ARV53" s="26"/>
      <c r="ARW53" s="26"/>
      <c r="ARX53" s="26"/>
      <c r="ARY53" s="26"/>
      <c r="ARZ53" s="26"/>
      <c r="ASA53" s="26"/>
      <c r="ASB53" s="26"/>
      <c r="ASC53" s="26"/>
      <c r="ASD53" s="26"/>
      <c r="ASE53" s="26"/>
      <c r="ASF53" s="26"/>
      <c r="ASG53" s="26"/>
      <c r="ASH53" s="26"/>
      <c r="ASI53" s="26"/>
      <c r="ASJ53" s="26"/>
      <c r="ASK53" s="26"/>
      <c r="ASL53" s="26"/>
      <c r="ASM53" s="26"/>
      <c r="ASN53" s="26"/>
      <c r="ASO53" s="26"/>
      <c r="ASP53" s="26"/>
      <c r="ASQ53" s="26"/>
      <c r="ASR53" s="26"/>
      <c r="ASS53" s="26"/>
      <c r="AST53" s="26"/>
      <c r="ASU53" s="26"/>
      <c r="ASV53" s="26"/>
      <c r="ASW53" s="26"/>
      <c r="ASX53" s="26"/>
      <c r="ASY53" s="26"/>
      <c r="ASZ53" s="26"/>
      <c r="ATA53" s="26"/>
      <c r="ATB53" s="26"/>
      <c r="ATC53" s="26"/>
      <c r="ATD53" s="26"/>
      <c r="ATE53" s="26"/>
      <c r="ATF53" s="26"/>
      <c r="ATG53" s="26"/>
      <c r="ATH53" s="26"/>
      <c r="ATI53" s="26"/>
      <c r="ATJ53" s="26"/>
      <c r="ATK53" s="26"/>
      <c r="ATL53" s="26"/>
      <c r="ATM53" s="26"/>
      <c r="ATN53" s="26"/>
      <c r="ATO53" s="26"/>
      <c r="ATP53" s="26"/>
      <c r="ATQ53" s="26"/>
      <c r="ATR53" s="26"/>
      <c r="ATS53" s="26"/>
      <c r="ATT53" s="26"/>
      <c r="ATU53" s="26"/>
      <c r="ATV53" s="26"/>
      <c r="ATW53" s="26"/>
      <c r="ATX53" s="26"/>
      <c r="ATY53" s="26"/>
      <c r="ATZ53" s="26"/>
      <c r="AUA53" s="26"/>
      <c r="AUB53" s="26"/>
      <c r="AUC53" s="26"/>
      <c r="AUD53" s="26"/>
      <c r="AUE53" s="26"/>
      <c r="AUF53" s="26"/>
      <c r="AUG53" s="26"/>
      <c r="AUH53" s="26"/>
      <c r="AUI53" s="26"/>
      <c r="AUJ53" s="26"/>
      <c r="AUK53" s="26"/>
      <c r="AUL53" s="26"/>
      <c r="AUM53" s="26"/>
      <c r="AUN53" s="26"/>
      <c r="AUO53" s="26"/>
      <c r="AUP53" s="26"/>
      <c r="AUQ53" s="26"/>
      <c r="AUR53" s="26"/>
      <c r="AUS53" s="26"/>
      <c r="AUT53" s="26"/>
      <c r="AUU53" s="26"/>
      <c r="AUV53" s="26"/>
      <c r="AUW53" s="26"/>
      <c r="AUX53" s="26"/>
      <c r="AUY53" s="26"/>
      <c r="AUZ53" s="26"/>
      <c r="AVA53" s="26"/>
      <c r="AVB53" s="26"/>
      <c r="AVC53" s="26"/>
      <c r="AVD53" s="26"/>
      <c r="AVE53" s="26"/>
      <c r="AVF53" s="26"/>
      <c r="AVG53" s="26"/>
      <c r="AVH53" s="26"/>
      <c r="AVI53" s="26"/>
      <c r="AVJ53" s="26"/>
      <c r="AVK53" s="26"/>
      <c r="AVL53" s="26"/>
      <c r="AVM53" s="26"/>
      <c r="AVN53" s="26"/>
      <c r="AVO53" s="26"/>
      <c r="AVP53" s="26"/>
      <c r="AVQ53" s="26"/>
      <c r="AVR53" s="26"/>
      <c r="AVS53" s="26"/>
      <c r="AVT53" s="26"/>
      <c r="AVU53" s="26"/>
      <c r="AVV53" s="26"/>
      <c r="AVW53" s="26"/>
      <c r="AVX53" s="26"/>
      <c r="AVY53" s="26"/>
      <c r="AVZ53" s="26"/>
      <c r="AWA53" s="26"/>
      <c r="AWB53" s="26"/>
      <c r="AWC53" s="26"/>
      <c r="AWD53" s="26"/>
      <c r="AWE53" s="26"/>
      <c r="AWF53" s="26"/>
      <c r="AWG53" s="26"/>
      <c r="AWH53" s="26"/>
      <c r="AWI53" s="26"/>
      <c r="AWJ53" s="26"/>
      <c r="AWK53" s="26"/>
      <c r="AWL53" s="26"/>
      <c r="AWM53" s="26"/>
      <c r="AWN53" s="26"/>
      <c r="AWO53" s="26"/>
      <c r="AWP53" s="26"/>
      <c r="AWQ53" s="26"/>
      <c r="AWR53" s="26"/>
      <c r="AWS53" s="26"/>
      <c r="AWT53" s="26"/>
      <c r="AWU53" s="26"/>
      <c r="AWV53" s="26"/>
      <c r="AWW53" s="26"/>
      <c r="AWX53" s="26"/>
      <c r="AWY53" s="26"/>
      <c r="AWZ53" s="26"/>
      <c r="AXA53" s="26"/>
      <c r="AXB53" s="26"/>
      <c r="AXC53" s="26"/>
      <c r="AXD53" s="26"/>
      <c r="AXE53" s="26"/>
      <c r="AXF53" s="26"/>
      <c r="AXG53" s="26"/>
      <c r="AXH53" s="26"/>
      <c r="AXI53" s="26"/>
      <c r="AXJ53" s="26"/>
      <c r="AXK53" s="26"/>
      <c r="AXL53" s="26"/>
      <c r="AXM53" s="26"/>
      <c r="AXN53" s="26"/>
      <c r="AXO53" s="26"/>
      <c r="AXP53" s="26"/>
      <c r="AXQ53" s="26"/>
      <c r="AXR53" s="26"/>
      <c r="AXS53" s="26"/>
      <c r="AXT53" s="26"/>
      <c r="AXU53" s="26"/>
      <c r="AXV53" s="26"/>
      <c r="AXW53" s="26"/>
      <c r="AXX53" s="26"/>
      <c r="AXY53" s="26"/>
      <c r="AXZ53" s="26"/>
      <c r="AYA53" s="26"/>
      <c r="AYB53" s="26"/>
      <c r="AYC53" s="26"/>
      <c r="AYD53" s="26"/>
      <c r="AYE53" s="26"/>
      <c r="AYF53" s="26"/>
      <c r="AYG53" s="26"/>
      <c r="AYH53" s="26"/>
      <c r="AYI53" s="26"/>
      <c r="AYJ53" s="26"/>
      <c r="AYK53" s="26"/>
      <c r="AYL53" s="26"/>
      <c r="AYM53" s="26"/>
      <c r="AYN53" s="26"/>
      <c r="AYO53" s="26"/>
      <c r="AYP53" s="26"/>
      <c r="AYQ53" s="26"/>
      <c r="AYR53" s="26"/>
      <c r="AYS53" s="26"/>
      <c r="AYT53" s="26"/>
      <c r="AYU53" s="26"/>
      <c r="AYV53" s="26"/>
      <c r="AYW53" s="26"/>
      <c r="AYX53" s="26"/>
      <c r="AYY53" s="26"/>
      <c r="AYZ53" s="26"/>
      <c r="AZA53" s="26"/>
      <c r="AZB53" s="26"/>
      <c r="AZC53" s="26"/>
      <c r="AZD53" s="26"/>
      <c r="AZE53" s="26"/>
      <c r="AZF53" s="26"/>
      <c r="AZG53" s="26"/>
      <c r="AZH53" s="26"/>
      <c r="AZI53" s="26"/>
      <c r="AZJ53" s="26"/>
      <c r="AZK53" s="26"/>
      <c r="AZL53" s="26"/>
      <c r="AZM53" s="26"/>
      <c r="AZN53" s="26"/>
      <c r="AZO53" s="26"/>
      <c r="AZP53" s="26"/>
      <c r="AZQ53" s="26"/>
      <c r="AZR53" s="26"/>
      <c r="AZS53" s="26"/>
      <c r="AZT53" s="26"/>
      <c r="AZU53" s="26"/>
      <c r="AZV53" s="26"/>
      <c r="AZW53" s="26"/>
      <c r="AZX53" s="26"/>
      <c r="AZY53" s="26"/>
      <c r="AZZ53" s="26"/>
      <c r="BAA53" s="26"/>
      <c r="BAB53" s="26"/>
      <c r="BAC53" s="26"/>
      <c r="BAD53" s="26"/>
      <c r="BAE53" s="26"/>
      <c r="BAF53" s="26"/>
      <c r="BAG53" s="26"/>
      <c r="BAH53" s="26"/>
      <c r="BAI53" s="26"/>
      <c r="BAJ53" s="26"/>
      <c r="BAK53" s="26"/>
      <c r="BAL53" s="26"/>
      <c r="BAM53" s="26"/>
      <c r="BAN53" s="26"/>
      <c r="BAO53" s="26"/>
      <c r="BAP53" s="26"/>
      <c r="BAQ53" s="26"/>
      <c r="BAR53" s="26"/>
      <c r="BAS53" s="26"/>
      <c r="BAT53" s="26"/>
      <c r="BAU53" s="26"/>
      <c r="BAV53" s="26"/>
      <c r="BAW53" s="26"/>
      <c r="BAX53" s="26"/>
      <c r="BAY53" s="26"/>
      <c r="BAZ53" s="26"/>
      <c r="BBA53" s="26"/>
      <c r="BBB53" s="26"/>
      <c r="BBC53" s="26"/>
      <c r="BBD53" s="26"/>
      <c r="BBE53" s="26"/>
      <c r="BBF53" s="26"/>
      <c r="BBG53" s="26"/>
      <c r="BBH53" s="26"/>
      <c r="BBI53" s="26"/>
      <c r="BBJ53" s="26"/>
      <c r="BBK53" s="26"/>
      <c r="BBL53" s="26"/>
      <c r="BBM53" s="26"/>
      <c r="BBN53" s="26"/>
      <c r="BBO53" s="26"/>
      <c r="BBP53" s="26"/>
      <c r="BBQ53" s="26"/>
      <c r="BBR53" s="26"/>
      <c r="BBS53" s="26"/>
      <c r="BBT53" s="26"/>
      <c r="BBU53" s="26"/>
      <c r="BBV53" s="26"/>
      <c r="BBW53" s="26"/>
      <c r="BBX53" s="26"/>
      <c r="BBY53" s="26"/>
      <c r="BBZ53" s="26"/>
      <c r="BCA53" s="26"/>
      <c r="BCB53" s="26"/>
      <c r="BCC53" s="26"/>
      <c r="BCD53" s="26"/>
      <c r="BCE53" s="26"/>
      <c r="BCF53" s="26"/>
      <c r="BCG53" s="26"/>
      <c r="BCH53" s="26"/>
      <c r="BCI53" s="26"/>
      <c r="BCJ53" s="26"/>
      <c r="BCK53" s="26"/>
      <c r="BCL53" s="26"/>
      <c r="BCM53" s="26"/>
      <c r="BCN53" s="26"/>
      <c r="BCO53" s="26"/>
      <c r="BCP53" s="26"/>
      <c r="BCQ53" s="26"/>
      <c r="BCR53" s="26"/>
      <c r="BCS53" s="26"/>
      <c r="BCT53" s="26"/>
      <c r="BCU53" s="26"/>
      <c r="BCV53" s="26"/>
      <c r="BCW53" s="26"/>
      <c r="BCX53" s="26"/>
      <c r="BCY53" s="26"/>
      <c r="BCZ53" s="26"/>
      <c r="BDA53" s="26"/>
      <c r="BDB53" s="26"/>
      <c r="BDC53" s="26"/>
      <c r="BDD53" s="26"/>
      <c r="BDE53" s="26"/>
      <c r="BDF53" s="26"/>
      <c r="BDG53" s="26"/>
      <c r="BDH53" s="26"/>
      <c r="BDI53" s="26"/>
      <c r="BDJ53" s="26"/>
      <c r="BDK53" s="26"/>
      <c r="BDL53" s="26"/>
      <c r="BDM53" s="26"/>
      <c r="BDN53" s="26"/>
      <c r="BDO53" s="26"/>
      <c r="BDP53" s="26"/>
      <c r="BDQ53" s="26"/>
      <c r="BDR53" s="26"/>
      <c r="BDS53" s="26"/>
      <c r="BDT53" s="26"/>
      <c r="BDU53" s="26"/>
      <c r="BDV53" s="26"/>
      <c r="BDW53" s="26"/>
      <c r="BDX53" s="26"/>
      <c r="BDY53" s="26"/>
      <c r="BDZ53" s="26"/>
      <c r="BEA53" s="26"/>
      <c r="BEB53" s="26"/>
      <c r="BEC53" s="26"/>
      <c r="BED53" s="26"/>
      <c r="BEE53" s="26"/>
      <c r="BEF53" s="26"/>
      <c r="BEG53" s="26"/>
      <c r="BEH53" s="26"/>
      <c r="BEI53" s="26"/>
      <c r="BEJ53" s="26"/>
      <c r="BEK53" s="26"/>
      <c r="BEL53" s="26"/>
      <c r="BEM53" s="26"/>
      <c r="BEN53" s="26"/>
      <c r="BEO53" s="26"/>
      <c r="BEP53" s="26"/>
      <c r="BEQ53" s="26"/>
      <c r="BER53" s="26"/>
      <c r="BES53" s="26"/>
      <c r="BET53" s="26"/>
      <c r="BEU53" s="26"/>
      <c r="BEV53" s="26"/>
      <c r="BEW53" s="26"/>
      <c r="BEX53" s="26"/>
      <c r="BEY53" s="26"/>
      <c r="BEZ53" s="26"/>
      <c r="BFA53" s="26"/>
      <c r="BFB53" s="26"/>
      <c r="BFC53" s="26"/>
      <c r="BFD53" s="26"/>
      <c r="BFE53" s="26"/>
      <c r="BFF53" s="26"/>
      <c r="BFG53" s="26"/>
      <c r="BFH53" s="26"/>
      <c r="BFI53" s="26"/>
      <c r="BFJ53" s="26"/>
      <c r="BFK53" s="26"/>
      <c r="BFL53" s="26"/>
      <c r="BFM53" s="26"/>
      <c r="BFN53" s="26"/>
      <c r="BFO53" s="26"/>
      <c r="BFP53" s="26"/>
      <c r="BFQ53" s="26"/>
      <c r="BFR53" s="26"/>
      <c r="BFS53" s="26"/>
      <c r="BFT53" s="26"/>
      <c r="BFU53" s="26"/>
      <c r="BFV53" s="26"/>
      <c r="BFW53" s="26"/>
      <c r="BFX53" s="26"/>
      <c r="BFY53" s="26"/>
      <c r="BFZ53" s="26"/>
      <c r="BGA53" s="26"/>
      <c r="BGB53" s="26"/>
      <c r="BGC53" s="26"/>
      <c r="BGD53" s="26"/>
      <c r="BGE53" s="26"/>
      <c r="BGF53" s="26"/>
      <c r="BGG53" s="26"/>
      <c r="BGH53" s="26"/>
      <c r="BGI53" s="26"/>
      <c r="BGJ53" s="26"/>
      <c r="BGK53" s="26"/>
      <c r="BGL53" s="26"/>
      <c r="BGM53" s="26"/>
      <c r="BGN53" s="26"/>
      <c r="BGO53" s="26"/>
      <c r="BGP53" s="26"/>
      <c r="BGQ53" s="26"/>
      <c r="BGR53" s="26"/>
      <c r="BGS53" s="26"/>
      <c r="BGT53" s="26"/>
      <c r="BGU53" s="26"/>
      <c r="BGV53" s="26"/>
      <c r="BGW53" s="26"/>
      <c r="BGX53" s="26"/>
      <c r="BGY53" s="26"/>
      <c r="BGZ53" s="26"/>
      <c r="BHA53" s="26"/>
      <c r="BHB53" s="26"/>
      <c r="BHC53" s="26"/>
      <c r="BHD53" s="26"/>
      <c r="BHE53" s="26"/>
      <c r="BHF53" s="26"/>
      <c r="BHG53" s="26"/>
      <c r="BHH53" s="26"/>
      <c r="BHI53" s="26"/>
      <c r="BHJ53" s="26"/>
      <c r="BHK53" s="26"/>
      <c r="BHL53" s="26"/>
      <c r="BHM53" s="26"/>
      <c r="BHN53" s="26"/>
      <c r="BHO53" s="26"/>
      <c r="BHP53" s="26"/>
      <c r="BHQ53" s="26"/>
      <c r="BHR53" s="26"/>
      <c r="BHS53" s="26"/>
      <c r="BHT53" s="26"/>
      <c r="BHU53" s="26"/>
      <c r="BHV53" s="26"/>
      <c r="BHW53" s="26"/>
      <c r="BHX53" s="26"/>
      <c r="BHY53" s="26"/>
      <c r="BHZ53" s="26"/>
      <c r="BIA53" s="26"/>
      <c r="BIB53" s="26"/>
      <c r="BIC53" s="26"/>
      <c r="BID53" s="26"/>
      <c r="BIE53" s="26"/>
      <c r="BIF53" s="26"/>
      <c r="BIG53" s="26"/>
      <c r="BIH53" s="26"/>
      <c r="BII53" s="26"/>
      <c r="BIJ53" s="26"/>
      <c r="BIK53" s="26"/>
      <c r="BIL53" s="26"/>
      <c r="BIM53" s="26"/>
      <c r="BIN53" s="26"/>
      <c r="BIO53" s="26"/>
      <c r="BIP53" s="26"/>
      <c r="BIQ53" s="26"/>
      <c r="BIR53" s="26"/>
      <c r="BIS53" s="26"/>
      <c r="BIT53" s="26"/>
      <c r="BIU53" s="26"/>
      <c r="BIV53" s="26"/>
      <c r="BIW53" s="26"/>
      <c r="BIX53" s="26"/>
      <c r="BIY53" s="26"/>
      <c r="BIZ53" s="26"/>
      <c r="BJA53" s="26"/>
      <c r="BJB53" s="26"/>
      <c r="BJC53" s="26"/>
      <c r="BJD53" s="26"/>
      <c r="BJE53" s="26"/>
      <c r="BJF53" s="26"/>
      <c r="BJG53" s="26"/>
      <c r="BJH53" s="26"/>
      <c r="BJI53" s="26"/>
      <c r="BJJ53" s="26"/>
      <c r="BJK53" s="26"/>
      <c r="BJL53" s="26"/>
      <c r="BJM53" s="26"/>
      <c r="BJN53" s="26"/>
      <c r="BJO53" s="26"/>
      <c r="BJP53" s="26"/>
      <c r="BJQ53" s="26"/>
      <c r="BJR53" s="26"/>
      <c r="BJS53" s="26"/>
      <c r="BJT53" s="26"/>
      <c r="BJU53" s="26"/>
      <c r="BJV53" s="26"/>
      <c r="BJW53" s="26"/>
      <c r="BJX53" s="26"/>
      <c r="BJY53" s="26"/>
      <c r="BJZ53" s="26"/>
      <c r="BKA53" s="26"/>
      <c r="BKB53" s="26"/>
      <c r="BKC53" s="26"/>
      <c r="BKD53" s="26"/>
      <c r="BKE53" s="26"/>
      <c r="BKF53" s="26"/>
      <c r="BKG53" s="26"/>
      <c r="BKH53" s="26"/>
      <c r="BKI53" s="26"/>
      <c r="BKJ53" s="26"/>
      <c r="BKK53" s="26"/>
      <c r="BKL53" s="26"/>
      <c r="BKM53" s="26"/>
      <c r="BKN53" s="26"/>
      <c r="BKO53" s="26"/>
      <c r="BKP53" s="26"/>
      <c r="BKQ53" s="26"/>
      <c r="BKR53" s="26"/>
      <c r="BKS53" s="26"/>
      <c r="BKT53" s="26"/>
      <c r="BKU53" s="26"/>
      <c r="BKV53" s="26"/>
      <c r="BKW53" s="26"/>
      <c r="BKX53" s="26"/>
      <c r="BKY53" s="26"/>
      <c r="BKZ53" s="26"/>
      <c r="BLA53" s="26"/>
      <c r="BLB53" s="26"/>
      <c r="BLC53" s="26"/>
      <c r="BLD53" s="26"/>
      <c r="BLE53" s="26"/>
      <c r="BLF53" s="26"/>
      <c r="BLG53" s="26"/>
      <c r="BLH53" s="26"/>
      <c r="BLI53" s="26"/>
      <c r="BLJ53" s="26"/>
      <c r="BLK53" s="26"/>
      <c r="BLL53" s="26"/>
      <c r="BLM53" s="26"/>
      <c r="BLN53" s="26"/>
      <c r="BLO53" s="26"/>
      <c r="BLP53" s="26"/>
      <c r="BLQ53" s="26"/>
      <c r="BLR53" s="26"/>
      <c r="BLS53" s="26"/>
      <c r="BLT53" s="26"/>
      <c r="BLU53" s="26"/>
      <c r="BLV53" s="26"/>
      <c r="BLW53" s="26"/>
      <c r="BLX53" s="26"/>
      <c r="BLY53" s="26"/>
      <c r="BLZ53" s="26"/>
      <c r="BMA53" s="26"/>
      <c r="BMB53" s="26"/>
      <c r="BMC53" s="26"/>
      <c r="BMD53" s="26"/>
      <c r="BME53" s="26"/>
      <c r="BMF53" s="26"/>
      <c r="BMG53" s="26"/>
      <c r="BMH53" s="26"/>
      <c r="BMI53" s="26"/>
      <c r="BMJ53" s="26"/>
      <c r="BMK53" s="26"/>
      <c r="BML53" s="26"/>
      <c r="BMM53" s="26"/>
      <c r="BMN53" s="26"/>
      <c r="BMO53" s="26"/>
      <c r="BMP53" s="26"/>
      <c r="BMQ53" s="26"/>
      <c r="BMR53" s="26"/>
      <c r="BMS53" s="26"/>
      <c r="BMT53" s="26"/>
      <c r="BMU53" s="26"/>
      <c r="BMV53" s="26"/>
      <c r="BMW53" s="26"/>
      <c r="BMX53" s="26"/>
      <c r="BMY53" s="26"/>
      <c r="BMZ53" s="26"/>
      <c r="BNA53" s="26"/>
      <c r="BNB53" s="26"/>
      <c r="BNC53" s="26"/>
      <c r="BND53" s="26"/>
      <c r="BNE53" s="26"/>
      <c r="BNF53" s="26"/>
      <c r="BNG53" s="26"/>
      <c r="BNH53" s="26"/>
      <c r="BNI53" s="26"/>
      <c r="BNJ53" s="26"/>
      <c r="BNK53" s="26"/>
      <c r="BNL53" s="26"/>
      <c r="BNM53" s="26"/>
      <c r="BNN53" s="26"/>
      <c r="BNO53" s="26"/>
      <c r="BNP53" s="26"/>
      <c r="BNQ53" s="26"/>
      <c r="BNR53" s="26"/>
      <c r="BNS53" s="26"/>
      <c r="BNT53" s="26"/>
      <c r="BNU53" s="26"/>
      <c r="BNV53" s="26"/>
      <c r="BNW53" s="26"/>
      <c r="BNX53" s="26"/>
      <c r="BNY53" s="26"/>
      <c r="BNZ53" s="26"/>
      <c r="BOA53" s="26"/>
      <c r="BOB53" s="26"/>
      <c r="BOC53" s="26"/>
      <c r="BOD53" s="26"/>
      <c r="BOE53" s="26"/>
      <c r="BOF53" s="26"/>
      <c r="BOG53" s="26"/>
      <c r="BOH53" s="26"/>
      <c r="BOI53" s="26"/>
      <c r="BOJ53" s="26"/>
      <c r="BOK53" s="26"/>
      <c r="BOL53" s="26"/>
      <c r="BOM53" s="26"/>
      <c r="BON53" s="26"/>
      <c r="BOO53" s="26"/>
      <c r="BOP53" s="26"/>
      <c r="BOQ53" s="26"/>
      <c r="BOR53" s="26"/>
      <c r="BOS53" s="26"/>
      <c r="BOT53" s="26"/>
      <c r="BOU53" s="26"/>
      <c r="BOV53" s="26"/>
      <c r="BOW53" s="26"/>
      <c r="BOX53" s="26"/>
      <c r="BOY53" s="26"/>
      <c r="BOZ53" s="26"/>
      <c r="BPA53" s="26"/>
      <c r="BPB53" s="26"/>
      <c r="BPC53" s="26"/>
      <c r="BPD53" s="26"/>
      <c r="BPE53" s="26"/>
      <c r="BPF53" s="26"/>
      <c r="BPG53" s="26"/>
      <c r="BPH53" s="26"/>
      <c r="BPI53" s="26"/>
      <c r="BPJ53" s="26"/>
      <c r="BPK53" s="26"/>
      <c r="BPL53" s="26"/>
      <c r="BPM53" s="26"/>
      <c r="BPN53" s="26"/>
      <c r="BPO53" s="26"/>
      <c r="BPP53" s="26"/>
      <c r="BPQ53" s="26"/>
      <c r="BPR53" s="26"/>
      <c r="BPS53" s="26"/>
      <c r="BPT53" s="26"/>
      <c r="BPU53" s="26"/>
      <c r="BPV53" s="26"/>
      <c r="BPW53" s="26"/>
      <c r="BPX53" s="26"/>
      <c r="BPY53" s="26"/>
      <c r="BPZ53" s="26"/>
      <c r="BQA53" s="26"/>
      <c r="BQB53" s="26"/>
      <c r="BQC53" s="26"/>
      <c r="BQD53" s="26"/>
      <c r="BQE53" s="26"/>
      <c r="BQF53" s="26"/>
      <c r="BQG53" s="26"/>
      <c r="BQH53" s="26"/>
      <c r="BQI53" s="26"/>
      <c r="BQJ53" s="26"/>
      <c r="BQK53" s="26"/>
      <c r="BQL53" s="26"/>
      <c r="BQM53" s="26"/>
      <c r="BQN53" s="26"/>
      <c r="BQO53" s="26"/>
      <c r="BQP53" s="26"/>
      <c r="BQQ53" s="26"/>
      <c r="BQR53" s="26"/>
      <c r="BQS53" s="26"/>
      <c r="BQT53" s="26"/>
      <c r="BQU53" s="26"/>
      <c r="BQV53" s="26"/>
      <c r="BQW53" s="26"/>
      <c r="BQX53" s="26"/>
      <c r="BQY53" s="26"/>
      <c r="BQZ53" s="26"/>
      <c r="BRA53" s="26"/>
      <c r="BRB53" s="26"/>
      <c r="BRC53" s="26"/>
      <c r="BRD53" s="26"/>
      <c r="BRE53" s="26"/>
      <c r="BRF53" s="26"/>
      <c r="BRG53" s="26"/>
      <c r="BRH53" s="26"/>
      <c r="BRI53" s="26"/>
      <c r="BRJ53" s="26"/>
      <c r="BRK53" s="26"/>
      <c r="BRL53" s="26"/>
      <c r="BRM53" s="26"/>
      <c r="BRN53" s="26"/>
      <c r="BRO53" s="26"/>
      <c r="BRP53" s="26"/>
      <c r="BRQ53" s="26"/>
      <c r="BRR53" s="26"/>
      <c r="BRS53" s="26"/>
      <c r="BRT53" s="26"/>
      <c r="BRU53" s="26"/>
      <c r="BRV53" s="26"/>
      <c r="BRW53" s="26"/>
      <c r="BRX53" s="26"/>
      <c r="BRY53" s="26"/>
      <c r="BRZ53" s="26"/>
      <c r="BSA53" s="26"/>
      <c r="BSB53" s="26"/>
      <c r="BSC53" s="26"/>
      <c r="BSD53" s="26"/>
      <c r="BSE53" s="26"/>
      <c r="BSF53" s="26"/>
      <c r="BSG53" s="26"/>
      <c r="BSH53" s="26"/>
      <c r="BSI53" s="26"/>
      <c r="BSJ53" s="26"/>
      <c r="BSK53" s="26"/>
      <c r="BSL53" s="26"/>
      <c r="BSM53" s="26"/>
      <c r="BSN53" s="26"/>
      <c r="BSO53" s="26"/>
      <c r="BSP53" s="26"/>
      <c r="BSQ53" s="26"/>
      <c r="BSR53" s="26"/>
      <c r="BSS53" s="26"/>
      <c r="BST53" s="26"/>
      <c r="BSU53" s="26"/>
      <c r="BSV53" s="26"/>
      <c r="BSW53" s="26"/>
      <c r="BSX53" s="26"/>
      <c r="BSY53" s="26"/>
      <c r="BSZ53" s="26"/>
      <c r="BTA53" s="26"/>
      <c r="BTB53" s="26"/>
      <c r="BTC53" s="26"/>
      <c r="BTD53" s="26"/>
      <c r="BTE53" s="26"/>
      <c r="BTF53" s="26"/>
      <c r="BTG53" s="26"/>
      <c r="BTH53" s="26"/>
      <c r="BTI53" s="26"/>
      <c r="BTJ53" s="26"/>
      <c r="BTK53" s="26"/>
      <c r="BTL53" s="26"/>
      <c r="BTM53" s="26"/>
      <c r="BTN53" s="26"/>
      <c r="BTO53" s="26"/>
      <c r="BTP53" s="26"/>
      <c r="BTQ53" s="26"/>
      <c r="BTR53" s="26"/>
      <c r="BTS53" s="26"/>
      <c r="BTT53" s="26"/>
      <c r="BTU53" s="26"/>
      <c r="BTV53" s="26"/>
      <c r="BTW53" s="26"/>
      <c r="BTX53" s="26"/>
      <c r="BTY53" s="26"/>
      <c r="BTZ53" s="26"/>
      <c r="BUA53" s="26"/>
      <c r="BUB53" s="26"/>
      <c r="BUC53" s="26"/>
      <c r="BUD53" s="26"/>
      <c r="BUE53" s="26"/>
      <c r="BUF53" s="26"/>
      <c r="BUG53" s="26"/>
      <c r="BUH53" s="26"/>
      <c r="BUI53" s="26"/>
      <c r="BUJ53" s="26"/>
      <c r="BUK53" s="26"/>
      <c r="BUL53" s="26"/>
      <c r="BUM53" s="26"/>
      <c r="BUN53" s="26"/>
      <c r="BUO53" s="26"/>
      <c r="BUP53" s="26"/>
      <c r="BUQ53" s="26"/>
      <c r="BUR53" s="26"/>
      <c r="BUS53" s="26"/>
      <c r="BUT53" s="26"/>
      <c r="BUU53" s="26"/>
      <c r="BUV53" s="26"/>
      <c r="BUW53" s="26"/>
      <c r="BUX53" s="26"/>
      <c r="BUY53" s="26"/>
      <c r="BUZ53" s="26"/>
      <c r="BVA53" s="26"/>
      <c r="BVB53" s="26"/>
      <c r="BVC53" s="26"/>
      <c r="BVD53" s="26"/>
      <c r="BVE53" s="26"/>
      <c r="BVF53" s="26"/>
      <c r="BVG53" s="26"/>
      <c r="BVH53" s="26"/>
      <c r="BVI53" s="26"/>
      <c r="BVJ53" s="26"/>
      <c r="BVK53" s="26"/>
      <c r="BVL53" s="26"/>
      <c r="BVM53" s="26"/>
      <c r="BVN53" s="26"/>
      <c r="BVO53" s="26"/>
      <c r="BVP53" s="26"/>
      <c r="BVQ53" s="26"/>
      <c r="BVR53" s="26"/>
      <c r="BVS53" s="26"/>
      <c r="BVT53" s="26"/>
      <c r="BVU53" s="26"/>
      <c r="BVV53" s="26"/>
      <c r="BVW53" s="26"/>
      <c r="BVX53" s="26"/>
      <c r="BVY53" s="26"/>
      <c r="BVZ53" s="26"/>
      <c r="BWA53" s="26"/>
      <c r="BWB53" s="26"/>
      <c r="BWC53" s="26"/>
      <c r="BWD53" s="26"/>
      <c r="BWE53" s="26"/>
      <c r="BWF53" s="26"/>
      <c r="BWG53" s="26"/>
      <c r="BWH53" s="26"/>
      <c r="BWI53" s="26"/>
      <c r="BWJ53" s="26"/>
      <c r="BWK53" s="26"/>
      <c r="BWL53" s="26"/>
      <c r="BWM53" s="26"/>
      <c r="BWN53" s="26"/>
      <c r="BWO53" s="26"/>
      <c r="BWP53" s="26"/>
      <c r="BWQ53" s="26"/>
      <c r="BWR53" s="26"/>
      <c r="BWS53" s="26"/>
      <c r="BWT53" s="26"/>
      <c r="BWU53" s="26"/>
      <c r="BWV53" s="26"/>
      <c r="BWW53" s="26"/>
      <c r="BWX53" s="26"/>
      <c r="BWY53" s="26"/>
      <c r="BWZ53" s="26"/>
      <c r="BXA53" s="26"/>
      <c r="BXB53" s="26"/>
      <c r="BXC53" s="26"/>
      <c r="BXD53" s="26"/>
      <c r="BXE53" s="26"/>
      <c r="BXF53" s="26"/>
      <c r="BXG53" s="26"/>
      <c r="BXH53" s="26"/>
      <c r="BXI53" s="26"/>
      <c r="BXJ53" s="26"/>
      <c r="BXK53" s="26"/>
      <c r="BXL53" s="26"/>
      <c r="BXM53" s="26"/>
      <c r="BXN53" s="26"/>
      <c r="BXO53" s="26"/>
      <c r="BXP53" s="26"/>
      <c r="BXQ53" s="26"/>
      <c r="BXR53" s="26"/>
      <c r="BXS53" s="26"/>
      <c r="BXT53" s="26"/>
      <c r="BXU53" s="26"/>
      <c r="BXV53" s="26"/>
      <c r="BXW53" s="26"/>
      <c r="BXX53" s="26"/>
      <c r="BXY53" s="26"/>
      <c r="BXZ53" s="26"/>
      <c r="BYA53" s="26"/>
      <c r="BYB53" s="26"/>
      <c r="BYC53" s="26"/>
      <c r="BYD53" s="26"/>
      <c r="BYE53" s="26"/>
      <c r="BYF53" s="26"/>
      <c r="BYG53" s="26"/>
      <c r="BYH53" s="26"/>
      <c r="BYI53" s="26"/>
      <c r="BYJ53" s="26"/>
      <c r="BYK53" s="26"/>
      <c r="BYL53" s="26"/>
      <c r="BYM53" s="26"/>
      <c r="BYN53" s="26"/>
      <c r="BYO53" s="26"/>
      <c r="BYP53" s="26"/>
      <c r="BYQ53" s="26"/>
      <c r="BYR53" s="26"/>
      <c r="BYS53" s="26"/>
      <c r="BYT53" s="26"/>
      <c r="BYU53" s="26"/>
      <c r="BYV53" s="26"/>
      <c r="BYW53" s="26"/>
      <c r="BYX53" s="26"/>
      <c r="BYY53" s="26"/>
      <c r="BYZ53" s="26"/>
      <c r="BZA53" s="26"/>
      <c r="BZB53" s="26"/>
      <c r="BZC53" s="26"/>
      <c r="BZD53" s="26"/>
      <c r="BZE53" s="26"/>
      <c r="BZF53" s="26"/>
      <c r="BZG53" s="26"/>
      <c r="BZH53" s="26"/>
      <c r="BZI53" s="26"/>
      <c r="BZJ53" s="26"/>
      <c r="BZK53" s="26"/>
      <c r="BZL53" s="26"/>
      <c r="BZM53" s="26"/>
      <c r="BZN53" s="26"/>
      <c r="BZO53" s="26"/>
      <c r="BZP53" s="26"/>
      <c r="BZQ53" s="26"/>
      <c r="BZR53" s="26"/>
      <c r="BZS53" s="26"/>
      <c r="BZT53" s="26"/>
      <c r="BZU53" s="26"/>
      <c r="BZV53" s="26"/>
      <c r="BZW53" s="26"/>
      <c r="BZX53" s="26"/>
      <c r="BZY53" s="26"/>
      <c r="BZZ53" s="26"/>
      <c r="CAA53" s="26"/>
      <c r="CAB53" s="26"/>
      <c r="CAC53" s="26"/>
      <c r="CAD53" s="26"/>
      <c r="CAE53" s="26"/>
      <c r="CAF53" s="26"/>
      <c r="CAG53" s="26"/>
      <c r="CAH53" s="26"/>
      <c r="CAI53" s="26"/>
      <c r="CAJ53" s="26"/>
      <c r="CAK53" s="26"/>
      <c r="CAL53" s="26"/>
      <c r="CAM53" s="26"/>
      <c r="CAN53" s="26"/>
      <c r="CAO53" s="26"/>
      <c r="CAP53" s="26"/>
      <c r="CAQ53" s="26"/>
      <c r="CAR53" s="26"/>
      <c r="CAS53" s="26"/>
      <c r="CAT53" s="26"/>
      <c r="CAU53" s="26"/>
      <c r="CAV53" s="26"/>
      <c r="CAW53" s="26"/>
      <c r="CAX53" s="26"/>
      <c r="CAY53" s="26"/>
      <c r="CAZ53" s="26"/>
      <c r="CBA53" s="26"/>
      <c r="CBB53" s="26"/>
      <c r="CBC53" s="26"/>
      <c r="CBD53" s="26"/>
      <c r="CBE53" s="26"/>
      <c r="CBF53" s="26"/>
      <c r="CBG53" s="26"/>
      <c r="CBH53" s="26"/>
      <c r="CBI53" s="26"/>
      <c r="CBJ53" s="26"/>
      <c r="CBK53" s="26"/>
      <c r="CBL53" s="26"/>
      <c r="CBM53" s="26"/>
      <c r="CBN53" s="26"/>
      <c r="CBO53" s="26"/>
      <c r="CBP53" s="26"/>
      <c r="CBQ53" s="26"/>
      <c r="CBR53" s="26"/>
      <c r="CBS53" s="26"/>
      <c r="CBT53" s="26"/>
      <c r="CBU53" s="26"/>
      <c r="CBV53" s="26"/>
      <c r="CBW53" s="26"/>
      <c r="CBX53" s="26"/>
      <c r="CBY53" s="26"/>
      <c r="CBZ53" s="26"/>
      <c r="CCA53" s="26"/>
      <c r="CCB53" s="26"/>
      <c r="CCC53" s="26"/>
      <c r="CCD53" s="26"/>
      <c r="CCE53" s="26"/>
      <c r="CCF53" s="26"/>
      <c r="CCG53" s="26"/>
      <c r="CCH53" s="26"/>
      <c r="CCI53" s="26"/>
      <c r="CCJ53" s="26"/>
      <c r="CCK53" s="26"/>
      <c r="CCL53" s="26"/>
      <c r="CCM53" s="26"/>
      <c r="CCN53" s="26"/>
      <c r="CCO53" s="26"/>
      <c r="CCP53" s="26"/>
      <c r="CCQ53" s="26"/>
      <c r="CCR53" s="26"/>
      <c r="CCS53" s="26"/>
      <c r="CCT53" s="26"/>
      <c r="CCU53" s="26"/>
      <c r="CCV53" s="26"/>
      <c r="CCW53" s="26"/>
      <c r="CCX53" s="26"/>
      <c r="CCY53" s="26"/>
      <c r="CCZ53" s="26"/>
      <c r="CDA53" s="26"/>
      <c r="CDB53" s="26"/>
      <c r="CDC53" s="26"/>
      <c r="CDD53" s="26"/>
      <c r="CDE53" s="26"/>
      <c r="CDF53" s="26"/>
      <c r="CDG53" s="26"/>
      <c r="CDH53" s="26"/>
      <c r="CDI53" s="26"/>
      <c r="CDJ53" s="26"/>
      <c r="CDK53" s="26"/>
      <c r="CDL53" s="26"/>
      <c r="CDM53" s="26"/>
      <c r="CDN53" s="26"/>
      <c r="CDO53" s="26"/>
      <c r="CDP53" s="26"/>
      <c r="CDQ53" s="26"/>
      <c r="CDR53" s="26"/>
      <c r="CDS53" s="26"/>
      <c r="CDT53" s="26"/>
      <c r="CDU53" s="26"/>
      <c r="CDV53" s="26"/>
      <c r="CDW53" s="26"/>
      <c r="CDX53" s="26"/>
      <c r="CDY53" s="26"/>
      <c r="CDZ53" s="26"/>
      <c r="CEA53" s="26"/>
      <c r="CEB53" s="26"/>
      <c r="CEC53" s="26"/>
      <c r="CED53" s="26"/>
      <c r="CEE53" s="26"/>
      <c r="CEF53" s="26"/>
      <c r="CEG53" s="26"/>
      <c r="CEH53" s="26"/>
      <c r="CEI53" s="26"/>
      <c r="CEJ53" s="26"/>
      <c r="CEK53" s="26"/>
      <c r="CEL53" s="26"/>
      <c r="CEM53" s="26"/>
      <c r="CEN53" s="26"/>
      <c r="CEO53" s="26"/>
      <c r="CEP53" s="26"/>
      <c r="CEQ53" s="26"/>
      <c r="CER53" s="26"/>
      <c r="CES53" s="26"/>
      <c r="CET53" s="26"/>
      <c r="CEU53" s="26"/>
      <c r="CEV53" s="26"/>
      <c r="CEW53" s="26"/>
      <c r="CEX53" s="26"/>
      <c r="CEY53" s="26"/>
      <c r="CEZ53" s="26"/>
      <c r="CFA53" s="26"/>
      <c r="CFB53" s="26"/>
      <c r="CFC53" s="26"/>
      <c r="CFD53" s="26"/>
      <c r="CFE53" s="26"/>
      <c r="CFF53" s="26"/>
      <c r="CFG53" s="26"/>
      <c r="CFH53" s="26"/>
      <c r="CFI53" s="26"/>
      <c r="CFJ53" s="26"/>
      <c r="CFK53" s="26"/>
      <c r="CFL53" s="26"/>
      <c r="CFM53" s="26"/>
      <c r="CFN53" s="26"/>
      <c r="CFO53" s="26"/>
      <c r="CFP53" s="26"/>
      <c r="CFQ53" s="26"/>
      <c r="CFR53" s="26"/>
      <c r="CFS53" s="26"/>
      <c r="CFT53" s="26"/>
      <c r="CFU53" s="26"/>
      <c r="CFV53" s="26"/>
      <c r="CFW53" s="26"/>
      <c r="CFX53" s="26"/>
      <c r="CFY53" s="26"/>
      <c r="CFZ53" s="26"/>
      <c r="CGA53" s="26"/>
      <c r="CGB53" s="26"/>
      <c r="CGC53" s="26"/>
      <c r="CGD53" s="26"/>
      <c r="CGE53" s="26"/>
      <c r="CGF53" s="26"/>
      <c r="CGG53" s="26"/>
      <c r="CGH53" s="26"/>
      <c r="CGI53" s="26"/>
      <c r="CGJ53" s="26"/>
      <c r="CGK53" s="26"/>
      <c r="CGL53" s="26"/>
      <c r="CGM53" s="26"/>
      <c r="CGN53" s="26"/>
      <c r="CGO53" s="26"/>
      <c r="CGP53" s="26"/>
      <c r="CGQ53" s="26"/>
      <c r="CGR53" s="26"/>
      <c r="CGS53" s="26"/>
      <c r="CGT53" s="26"/>
      <c r="CGU53" s="26"/>
      <c r="CGV53" s="26"/>
      <c r="CGW53" s="26"/>
      <c r="CGX53" s="26"/>
      <c r="CGY53" s="26"/>
      <c r="CGZ53" s="26"/>
      <c r="CHA53" s="26"/>
      <c r="CHB53" s="26"/>
      <c r="CHC53" s="26"/>
      <c r="CHD53" s="26"/>
      <c r="CHE53" s="26"/>
      <c r="CHF53" s="26"/>
      <c r="CHG53" s="26"/>
      <c r="CHH53" s="26"/>
      <c r="CHI53" s="26"/>
      <c r="CHJ53" s="26"/>
      <c r="CHK53" s="26"/>
      <c r="CHL53" s="26"/>
      <c r="CHM53" s="26"/>
      <c r="CHN53" s="26"/>
      <c r="CHO53" s="26"/>
      <c r="CHP53" s="26"/>
      <c r="CHQ53" s="26"/>
      <c r="CHR53" s="26"/>
      <c r="CHS53" s="26"/>
      <c r="CHT53" s="26"/>
      <c r="CHU53" s="26"/>
      <c r="CHV53" s="26"/>
      <c r="CHW53" s="26"/>
      <c r="CHX53" s="26"/>
      <c r="CHY53" s="26"/>
      <c r="CHZ53" s="26"/>
      <c r="CIA53" s="26"/>
      <c r="CIB53" s="26"/>
      <c r="CIC53" s="26"/>
      <c r="CID53" s="26"/>
      <c r="CIE53" s="26"/>
      <c r="CIF53" s="26"/>
      <c r="CIG53" s="26"/>
      <c r="CIH53" s="26"/>
      <c r="CII53" s="26"/>
      <c r="CIJ53" s="26"/>
      <c r="CIK53" s="26"/>
      <c r="CIL53" s="26"/>
      <c r="CIM53" s="26"/>
      <c r="CIN53" s="26"/>
      <c r="CIO53" s="26"/>
      <c r="CIP53" s="26"/>
      <c r="CIQ53" s="26"/>
      <c r="CIR53" s="26"/>
      <c r="CIS53" s="26"/>
      <c r="CIT53" s="26"/>
      <c r="CIU53" s="26"/>
      <c r="CIV53" s="26"/>
      <c r="CIW53" s="26"/>
      <c r="CIX53" s="26"/>
      <c r="CIY53" s="26"/>
      <c r="CIZ53" s="26"/>
      <c r="CJA53" s="26"/>
      <c r="CJB53" s="26"/>
      <c r="CJC53" s="26"/>
      <c r="CJD53" s="26"/>
      <c r="CJE53" s="26"/>
      <c r="CJF53" s="26"/>
      <c r="CJG53" s="26"/>
      <c r="CJH53" s="26"/>
      <c r="CJI53" s="26"/>
      <c r="CJJ53" s="26"/>
      <c r="CJK53" s="26"/>
      <c r="CJL53" s="26"/>
      <c r="CJM53" s="26"/>
      <c r="CJN53" s="26"/>
      <c r="CJO53" s="26"/>
      <c r="CJP53" s="26"/>
      <c r="CJQ53" s="26"/>
      <c r="CJR53" s="26"/>
      <c r="CJS53" s="26"/>
      <c r="CJT53" s="26"/>
      <c r="CJU53" s="26"/>
      <c r="CJV53" s="26"/>
      <c r="CJW53" s="26"/>
      <c r="CJX53" s="26"/>
      <c r="CJY53" s="26"/>
      <c r="CJZ53" s="26"/>
      <c r="CKA53" s="26"/>
      <c r="CKB53" s="26"/>
      <c r="CKC53" s="26"/>
      <c r="CKD53" s="26"/>
      <c r="CKE53" s="26"/>
      <c r="CKF53" s="26"/>
      <c r="CKG53" s="26"/>
      <c r="CKH53" s="26"/>
      <c r="CKI53" s="26"/>
      <c r="CKJ53" s="26"/>
      <c r="CKK53" s="26"/>
      <c r="CKL53" s="26"/>
      <c r="CKM53" s="26"/>
      <c r="CKN53" s="26"/>
      <c r="CKO53" s="26"/>
      <c r="CKP53" s="26"/>
      <c r="CKQ53" s="26"/>
      <c r="CKR53" s="26"/>
      <c r="CKS53" s="26"/>
      <c r="CKT53" s="26"/>
      <c r="CKU53" s="26"/>
      <c r="CKV53" s="26"/>
      <c r="CKW53" s="26"/>
      <c r="CKX53" s="26"/>
      <c r="CKY53" s="26"/>
      <c r="CKZ53" s="26"/>
      <c r="CLA53" s="26"/>
      <c r="CLB53" s="26"/>
      <c r="CLC53" s="26"/>
      <c r="CLD53" s="26"/>
      <c r="CLE53" s="26"/>
      <c r="CLF53" s="26"/>
      <c r="CLG53" s="26"/>
      <c r="CLH53" s="26"/>
      <c r="CLI53" s="26"/>
      <c r="CLJ53" s="26"/>
      <c r="CLK53" s="26"/>
      <c r="CLL53" s="26"/>
      <c r="CLM53" s="26"/>
      <c r="CLN53" s="26"/>
      <c r="CLO53" s="26"/>
      <c r="CLP53" s="26"/>
      <c r="CLQ53" s="26"/>
      <c r="CLR53" s="26"/>
      <c r="CLS53" s="26"/>
      <c r="CLT53" s="26"/>
      <c r="CLU53" s="26"/>
      <c r="CLV53" s="26"/>
      <c r="CLW53" s="26"/>
      <c r="CLX53" s="26"/>
      <c r="CLY53" s="26"/>
      <c r="CLZ53" s="26"/>
      <c r="CMA53" s="26"/>
      <c r="CMB53" s="26"/>
      <c r="CMC53" s="26"/>
      <c r="CMD53" s="26"/>
      <c r="CME53" s="26"/>
      <c r="CMF53" s="26"/>
      <c r="CMG53" s="26"/>
      <c r="CMH53" s="26"/>
      <c r="CMI53" s="26"/>
      <c r="CMJ53" s="26"/>
      <c r="CMK53" s="26"/>
      <c r="CML53" s="26"/>
      <c r="CMM53" s="26"/>
      <c r="CMN53" s="26"/>
      <c r="CMO53" s="26"/>
      <c r="CMP53" s="26"/>
      <c r="CMQ53" s="26"/>
      <c r="CMR53" s="26"/>
      <c r="CMS53" s="26"/>
      <c r="CMT53" s="26"/>
      <c r="CMU53" s="26"/>
      <c r="CMV53" s="26"/>
      <c r="CMW53" s="26"/>
      <c r="CMX53" s="26"/>
      <c r="CMY53" s="26"/>
      <c r="CMZ53" s="26"/>
      <c r="CNA53" s="26"/>
      <c r="CNB53" s="26"/>
      <c r="CNC53" s="26"/>
      <c r="CND53" s="26"/>
      <c r="CNE53" s="26"/>
      <c r="CNF53" s="26"/>
      <c r="CNG53" s="26"/>
      <c r="CNH53" s="26"/>
      <c r="CNI53" s="26"/>
      <c r="CNJ53" s="26"/>
      <c r="CNK53" s="26"/>
      <c r="CNL53" s="26"/>
      <c r="CNM53" s="26"/>
      <c r="CNN53" s="26"/>
      <c r="CNO53" s="26"/>
      <c r="CNP53" s="26"/>
      <c r="CNQ53" s="26"/>
      <c r="CNR53" s="26"/>
      <c r="CNS53" s="26"/>
      <c r="CNT53" s="26"/>
      <c r="CNU53" s="26"/>
      <c r="CNV53" s="26"/>
      <c r="CNW53" s="26"/>
      <c r="CNX53" s="26"/>
      <c r="CNY53" s="26"/>
      <c r="CNZ53" s="26"/>
      <c r="COA53" s="26"/>
      <c r="COB53" s="26"/>
      <c r="COC53" s="26"/>
      <c r="COD53" s="26"/>
      <c r="COE53" s="26"/>
      <c r="COF53" s="26"/>
      <c r="COG53" s="26"/>
      <c r="COH53" s="26"/>
      <c r="COI53" s="26"/>
      <c r="COJ53" s="26"/>
      <c r="COK53" s="26"/>
      <c r="COL53" s="26"/>
      <c r="COM53" s="26"/>
      <c r="CON53" s="26"/>
      <c r="COO53" s="26"/>
      <c r="COP53" s="26"/>
      <c r="COQ53" s="26"/>
      <c r="COR53" s="26"/>
      <c r="COS53" s="26"/>
      <c r="COT53" s="26"/>
      <c r="COU53" s="26"/>
      <c r="COV53" s="26"/>
      <c r="COW53" s="26"/>
      <c r="COX53" s="26"/>
      <c r="COY53" s="26"/>
      <c r="COZ53" s="26"/>
      <c r="CPA53" s="26"/>
      <c r="CPB53" s="26"/>
      <c r="CPC53" s="26"/>
      <c r="CPD53" s="26"/>
      <c r="CPE53" s="26"/>
      <c r="CPF53" s="26"/>
      <c r="CPG53" s="26"/>
      <c r="CPH53" s="26"/>
      <c r="CPI53" s="26"/>
      <c r="CPJ53" s="26"/>
      <c r="CPK53" s="26"/>
      <c r="CPL53" s="26"/>
      <c r="CPM53" s="26"/>
      <c r="CPN53" s="26"/>
      <c r="CPO53" s="26"/>
      <c r="CPP53" s="26"/>
      <c r="CPQ53" s="26"/>
      <c r="CPR53" s="26"/>
      <c r="CPS53" s="26"/>
      <c r="CPT53" s="26"/>
      <c r="CPU53" s="26"/>
      <c r="CPV53" s="26"/>
      <c r="CPW53" s="26"/>
      <c r="CPX53" s="26"/>
      <c r="CPY53" s="26"/>
      <c r="CPZ53" s="26"/>
      <c r="CQA53" s="26"/>
      <c r="CQB53" s="26"/>
      <c r="CQC53" s="26"/>
      <c r="CQD53" s="26"/>
      <c r="CQE53" s="26"/>
      <c r="CQF53" s="26"/>
      <c r="CQG53" s="26"/>
      <c r="CQH53" s="26"/>
      <c r="CQI53" s="26"/>
      <c r="CQJ53" s="26"/>
      <c r="CQK53" s="26"/>
      <c r="CQL53" s="26"/>
      <c r="CQM53" s="26"/>
      <c r="CQN53" s="26"/>
      <c r="CQO53" s="26"/>
      <c r="CQP53" s="26"/>
      <c r="CQQ53" s="26"/>
      <c r="CQR53" s="26"/>
      <c r="CQS53" s="26"/>
      <c r="CQT53" s="26"/>
      <c r="CQU53" s="26"/>
      <c r="CQV53" s="26"/>
      <c r="CQW53" s="26"/>
      <c r="CQX53" s="26"/>
      <c r="CQY53" s="26"/>
      <c r="CQZ53" s="26"/>
      <c r="CRA53" s="26"/>
      <c r="CRB53" s="26"/>
      <c r="CRC53" s="26"/>
      <c r="CRD53" s="26"/>
      <c r="CRE53" s="26"/>
      <c r="CRF53" s="26"/>
      <c r="CRG53" s="26"/>
      <c r="CRH53" s="26"/>
      <c r="CRI53" s="26"/>
      <c r="CRJ53" s="26"/>
      <c r="CRK53" s="26"/>
      <c r="CRL53" s="26"/>
      <c r="CRM53" s="26"/>
      <c r="CRN53" s="26"/>
      <c r="CRO53" s="26"/>
      <c r="CRP53" s="26"/>
      <c r="CRQ53" s="26"/>
      <c r="CRR53" s="26"/>
      <c r="CRS53" s="26"/>
      <c r="CRT53" s="26"/>
      <c r="CRU53" s="26"/>
      <c r="CRV53" s="26"/>
      <c r="CRW53" s="26"/>
      <c r="CRX53" s="26"/>
      <c r="CRY53" s="26"/>
      <c r="CRZ53" s="26"/>
      <c r="CSA53" s="26"/>
      <c r="CSB53" s="26"/>
      <c r="CSC53" s="26"/>
      <c r="CSD53" s="26"/>
      <c r="CSE53" s="26"/>
      <c r="CSF53" s="26"/>
      <c r="CSG53" s="26"/>
      <c r="CSH53" s="26"/>
      <c r="CSI53" s="26"/>
      <c r="CSJ53" s="26"/>
      <c r="CSK53" s="26"/>
      <c r="CSL53" s="26"/>
      <c r="CSM53" s="26"/>
      <c r="CSN53" s="26"/>
      <c r="CSO53" s="26"/>
      <c r="CSP53" s="26"/>
      <c r="CSQ53" s="26"/>
      <c r="CSR53" s="26"/>
      <c r="CSS53" s="26"/>
      <c r="CST53" s="26"/>
      <c r="CSU53" s="26"/>
      <c r="CSV53" s="26"/>
      <c r="CSW53" s="26"/>
      <c r="CSX53" s="26"/>
      <c r="CSY53" s="26"/>
      <c r="CSZ53" s="26"/>
      <c r="CTA53" s="26"/>
      <c r="CTB53" s="26"/>
      <c r="CTC53" s="26"/>
      <c r="CTD53" s="26"/>
      <c r="CTE53" s="26"/>
      <c r="CTF53" s="26"/>
      <c r="CTG53" s="26"/>
      <c r="CTH53" s="26"/>
      <c r="CTI53" s="26"/>
      <c r="CTJ53" s="26"/>
      <c r="CTK53" s="26"/>
      <c r="CTL53" s="26"/>
      <c r="CTM53" s="26"/>
      <c r="CTN53" s="26"/>
      <c r="CTO53" s="26"/>
      <c r="CTP53" s="26"/>
      <c r="CTQ53" s="26"/>
      <c r="CTR53" s="26"/>
      <c r="CTS53" s="26"/>
      <c r="CTT53" s="26"/>
      <c r="CTU53" s="26"/>
      <c r="CTV53" s="26"/>
      <c r="CTW53" s="26"/>
      <c r="CTX53" s="26"/>
      <c r="CTY53" s="26"/>
      <c r="CTZ53" s="26"/>
      <c r="CUA53" s="26"/>
      <c r="CUB53" s="26"/>
      <c r="CUC53" s="26"/>
      <c r="CUD53" s="26"/>
      <c r="CUE53" s="26"/>
      <c r="CUF53" s="26"/>
      <c r="CUG53" s="26"/>
      <c r="CUH53" s="26"/>
      <c r="CUI53" s="26"/>
      <c r="CUJ53" s="26"/>
      <c r="CUK53" s="26"/>
      <c r="CUL53" s="26"/>
      <c r="CUM53" s="26"/>
      <c r="CUN53" s="26"/>
      <c r="CUO53" s="26"/>
      <c r="CUP53" s="26"/>
      <c r="CUQ53" s="26"/>
      <c r="CUR53" s="26"/>
      <c r="CUS53" s="26"/>
      <c r="CUT53" s="26"/>
      <c r="CUU53" s="26"/>
      <c r="CUV53" s="26"/>
      <c r="CUW53" s="26"/>
      <c r="CUX53" s="26"/>
      <c r="CUY53" s="26"/>
      <c r="CUZ53" s="26"/>
      <c r="CVA53" s="26"/>
      <c r="CVB53" s="26"/>
      <c r="CVC53" s="26"/>
      <c r="CVD53" s="26"/>
      <c r="CVE53" s="26"/>
      <c r="CVF53" s="26"/>
      <c r="CVG53" s="26"/>
      <c r="CVH53" s="26"/>
      <c r="CVI53" s="26"/>
      <c r="CVJ53" s="26"/>
      <c r="CVK53" s="26"/>
      <c r="CVL53" s="26"/>
      <c r="CVM53" s="26"/>
      <c r="CVN53" s="26"/>
      <c r="CVO53" s="26"/>
      <c r="CVP53" s="26"/>
      <c r="CVQ53" s="26"/>
      <c r="CVR53" s="26"/>
      <c r="CVS53" s="26"/>
      <c r="CVT53" s="26"/>
      <c r="CVU53" s="26"/>
      <c r="CVV53" s="26"/>
      <c r="CVW53" s="26"/>
      <c r="CVX53" s="26"/>
      <c r="CVY53" s="26"/>
      <c r="CVZ53" s="26"/>
      <c r="CWA53" s="26"/>
      <c r="CWB53" s="26"/>
      <c r="CWC53" s="26"/>
      <c r="CWD53" s="26"/>
      <c r="CWE53" s="26"/>
      <c r="CWF53" s="26"/>
      <c r="CWG53" s="26"/>
      <c r="CWH53" s="26"/>
      <c r="CWI53" s="26"/>
      <c r="CWJ53" s="26"/>
      <c r="CWK53" s="26"/>
      <c r="CWL53" s="26"/>
      <c r="CWM53" s="26"/>
      <c r="CWN53" s="26"/>
      <c r="CWO53" s="26"/>
      <c r="CWP53" s="26"/>
      <c r="CWQ53" s="26"/>
      <c r="CWR53" s="26"/>
      <c r="CWS53" s="26"/>
      <c r="CWT53" s="26"/>
      <c r="CWU53" s="26"/>
      <c r="CWV53" s="26"/>
      <c r="CWW53" s="26"/>
      <c r="CWX53" s="26"/>
      <c r="CWY53" s="26"/>
      <c r="CWZ53" s="26"/>
      <c r="CXA53" s="26"/>
      <c r="CXB53" s="26"/>
      <c r="CXC53" s="26"/>
      <c r="CXD53" s="26"/>
      <c r="CXE53" s="26"/>
      <c r="CXF53" s="26"/>
      <c r="CXG53" s="26"/>
      <c r="CXH53" s="26"/>
      <c r="CXI53" s="26"/>
      <c r="CXJ53" s="26"/>
      <c r="CXK53" s="26"/>
      <c r="CXL53" s="26"/>
      <c r="CXM53" s="26"/>
      <c r="CXN53" s="26"/>
      <c r="CXO53" s="26"/>
      <c r="CXP53" s="26"/>
      <c r="CXQ53" s="26"/>
      <c r="CXR53" s="26"/>
      <c r="CXS53" s="26"/>
      <c r="CXT53" s="26"/>
      <c r="CXU53" s="26"/>
      <c r="CXV53" s="26"/>
      <c r="CXW53" s="26"/>
      <c r="CXX53" s="26"/>
      <c r="CXY53" s="26"/>
      <c r="CXZ53" s="26"/>
      <c r="CYA53" s="26"/>
      <c r="CYB53" s="26"/>
      <c r="CYC53" s="26"/>
      <c r="CYD53" s="26"/>
      <c r="CYE53" s="26"/>
      <c r="CYF53" s="26"/>
      <c r="CYG53" s="26"/>
      <c r="CYH53" s="26"/>
      <c r="CYI53" s="26"/>
      <c r="CYJ53" s="26"/>
      <c r="CYK53" s="26"/>
      <c r="CYL53" s="26"/>
      <c r="CYM53" s="26"/>
      <c r="CYN53" s="26"/>
      <c r="CYO53" s="26"/>
      <c r="CYP53" s="26"/>
      <c r="CYQ53" s="26"/>
      <c r="CYR53" s="26"/>
      <c r="CYS53" s="26"/>
      <c r="CYT53" s="26"/>
      <c r="CYU53" s="26"/>
      <c r="CYV53" s="26"/>
      <c r="CYW53" s="26"/>
      <c r="CYX53" s="26"/>
      <c r="CYY53" s="26"/>
      <c r="CYZ53" s="26"/>
      <c r="CZA53" s="26"/>
      <c r="CZB53" s="26"/>
      <c r="CZC53" s="26"/>
      <c r="CZD53" s="26"/>
      <c r="CZE53" s="26"/>
      <c r="CZF53" s="26"/>
      <c r="CZG53" s="26"/>
      <c r="CZH53" s="26"/>
      <c r="CZI53" s="26"/>
      <c r="CZJ53" s="26"/>
      <c r="CZK53" s="26"/>
      <c r="CZL53" s="26"/>
      <c r="CZM53" s="26"/>
      <c r="CZN53" s="26"/>
      <c r="CZO53" s="26"/>
      <c r="CZP53" s="26"/>
      <c r="CZQ53" s="26"/>
      <c r="CZR53" s="26"/>
      <c r="CZS53" s="26"/>
      <c r="CZT53" s="26"/>
      <c r="CZU53" s="26"/>
      <c r="CZV53" s="26"/>
      <c r="CZW53" s="26"/>
      <c r="CZX53" s="26"/>
      <c r="CZY53" s="26"/>
      <c r="CZZ53" s="26"/>
      <c r="DAA53" s="26"/>
      <c r="DAB53" s="26"/>
      <c r="DAC53" s="26"/>
      <c r="DAD53" s="26"/>
      <c r="DAE53" s="26"/>
      <c r="DAF53" s="26"/>
      <c r="DAG53" s="26"/>
      <c r="DAH53" s="26"/>
      <c r="DAI53" s="26"/>
      <c r="DAJ53" s="26"/>
      <c r="DAK53" s="26"/>
      <c r="DAL53" s="26"/>
      <c r="DAM53" s="26"/>
      <c r="DAN53" s="26"/>
      <c r="DAO53" s="26"/>
      <c r="DAP53" s="26"/>
      <c r="DAQ53" s="26"/>
      <c r="DAR53" s="26"/>
      <c r="DAS53" s="26"/>
      <c r="DAT53" s="26"/>
      <c r="DAU53" s="26"/>
      <c r="DAV53" s="26"/>
      <c r="DAW53" s="26"/>
      <c r="DAX53" s="26"/>
      <c r="DAY53" s="26"/>
      <c r="DAZ53" s="26"/>
      <c r="DBA53" s="26"/>
      <c r="DBB53" s="26"/>
      <c r="DBC53" s="26"/>
      <c r="DBD53" s="26"/>
      <c r="DBE53" s="26"/>
      <c r="DBF53" s="26"/>
      <c r="DBG53" s="26"/>
      <c r="DBH53" s="26"/>
      <c r="DBI53" s="26"/>
      <c r="DBJ53" s="26"/>
      <c r="DBK53" s="26"/>
      <c r="DBL53" s="26"/>
      <c r="DBM53" s="26"/>
      <c r="DBN53" s="26"/>
      <c r="DBO53" s="26"/>
      <c r="DBP53" s="26"/>
      <c r="DBQ53" s="26"/>
      <c r="DBR53" s="26"/>
      <c r="DBS53" s="26"/>
      <c r="DBT53" s="26"/>
      <c r="DBU53" s="26"/>
      <c r="DBV53" s="26"/>
      <c r="DBW53" s="26"/>
      <c r="DBX53" s="26"/>
      <c r="DBY53" s="26"/>
      <c r="DBZ53" s="26"/>
      <c r="DCA53" s="26"/>
      <c r="DCB53" s="26"/>
      <c r="DCC53" s="26"/>
      <c r="DCD53" s="26"/>
      <c r="DCE53" s="26"/>
      <c r="DCF53" s="26"/>
      <c r="DCG53" s="26"/>
      <c r="DCH53" s="26"/>
      <c r="DCI53" s="26"/>
      <c r="DCJ53" s="26"/>
      <c r="DCK53" s="26"/>
      <c r="DCL53" s="26"/>
      <c r="DCM53" s="26"/>
      <c r="DCN53" s="26"/>
      <c r="DCO53" s="26"/>
      <c r="DCP53" s="26"/>
      <c r="DCQ53" s="26"/>
      <c r="DCR53" s="26"/>
      <c r="DCS53" s="26"/>
      <c r="DCT53" s="26"/>
      <c r="DCU53" s="26"/>
      <c r="DCV53" s="26"/>
      <c r="DCW53" s="26"/>
      <c r="DCX53" s="26"/>
      <c r="DCY53" s="26"/>
      <c r="DCZ53" s="26"/>
      <c r="DDA53" s="26"/>
      <c r="DDB53" s="26"/>
      <c r="DDC53" s="26"/>
      <c r="DDD53" s="26"/>
      <c r="DDE53" s="26"/>
      <c r="DDF53" s="26"/>
      <c r="DDG53" s="26"/>
      <c r="DDH53" s="26"/>
      <c r="DDI53" s="26"/>
      <c r="DDJ53" s="26"/>
      <c r="DDK53" s="26"/>
      <c r="DDL53" s="26"/>
      <c r="DDM53" s="26"/>
      <c r="DDN53" s="26"/>
      <c r="DDO53" s="26"/>
      <c r="DDP53" s="26"/>
      <c r="DDQ53" s="26"/>
      <c r="DDR53" s="26"/>
      <c r="DDS53" s="26"/>
      <c r="DDT53" s="26"/>
      <c r="DDU53" s="26"/>
      <c r="DDV53" s="26"/>
      <c r="DDW53" s="26"/>
      <c r="DDX53" s="26"/>
      <c r="DDY53" s="26"/>
      <c r="DDZ53" s="26"/>
      <c r="DEA53" s="26"/>
      <c r="DEB53" s="26"/>
      <c r="DEC53" s="26"/>
      <c r="DED53" s="26"/>
      <c r="DEE53" s="26"/>
      <c r="DEF53" s="26"/>
      <c r="DEG53" s="26"/>
      <c r="DEH53" s="26"/>
      <c r="DEI53" s="26"/>
      <c r="DEJ53" s="26"/>
      <c r="DEK53" s="26"/>
      <c r="DEL53" s="26"/>
      <c r="DEM53" s="26"/>
      <c r="DEN53" s="26"/>
      <c r="DEO53" s="26"/>
      <c r="DEP53" s="26"/>
      <c r="DEQ53" s="26"/>
      <c r="DER53" s="26"/>
      <c r="DES53" s="26"/>
      <c r="DET53" s="26"/>
      <c r="DEU53" s="26"/>
      <c r="DEV53" s="26"/>
      <c r="DEW53" s="26"/>
      <c r="DEX53" s="26"/>
      <c r="DEY53" s="26"/>
      <c r="DEZ53" s="26"/>
      <c r="DFA53" s="26"/>
      <c r="DFB53" s="26"/>
      <c r="DFC53" s="26"/>
      <c r="DFD53" s="26"/>
      <c r="DFE53" s="26"/>
      <c r="DFF53" s="26"/>
      <c r="DFG53" s="26"/>
      <c r="DFH53" s="26"/>
      <c r="DFI53" s="26"/>
      <c r="DFJ53" s="26"/>
      <c r="DFK53" s="26"/>
      <c r="DFL53" s="26"/>
      <c r="DFM53" s="26"/>
      <c r="DFN53" s="26"/>
      <c r="DFO53" s="26"/>
      <c r="DFP53" s="26"/>
      <c r="DFQ53" s="26"/>
      <c r="DFR53" s="26"/>
      <c r="DFS53" s="26"/>
      <c r="DFT53" s="26"/>
      <c r="DFU53" s="26"/>
      <c r="DFV53" s="26"/>
      <c r="DFW53" s="26"/>
      <c r="DFX53" s="26"/>
      <c r="DFY53" s="26"/>
      <c r="DFZ53" s="26"/>
      <c r="DGA53" s="26"/>
      <c r="DGB53" s="26"/>
      <c r="DGC53" s="26"/>
      <c r="DGD53" s="26"/>
      <c r="DGE53" s="26"/>
      <c r="DGF53" s="26"/>
      <c r="DGG53" s="26"/>
      <c r="DGH53" s="26"/>
      <c r="DGI53" s="26"/>
      <c r="DGJ53" s="26"/>
      <c r="DGK53" s="26"/>
      <c r="DGL53" s="26"/>
      <c r="DGM53" s="26"/>
      <c r="DGN53" s="26"/>
      <c r="DGO53" s="26"/>
      <c r="DGP53" s="26"/>
      <c r="DGQ53" s="26"/>
      <c r="DGR53" s="26"/>
      <c r="DGS53" s="26"/>
      <c r="DGT53" s="26"/>
      <c r="DGU53" s="26"/>
      <c r="DGV53" s="26"/>
      <c r="DGW53" s="26"/>
      <c r="DGX53" s="26"/>
      <c r="DGY53" s="26"/>
      <c r="DGZ53" s="26"/>
      <c r="DHA53" s="26"/>
      <c r="DHB53" s="26"/>
      <c r="DHC53" s="26"/>
      <c r="DHD53" s="26"/>
      <c r="DHE53" s="26"/>
      <c r="DHF53" s="26"/>
      <c r="DHG53" s="26"/>
      <c r="DHH53" s="26"/>
      <c r="DHI53" s="26"/>
      <c r="DHJ53" s="26"/>
      <c r="DHK53" s="26"/>
      <c r="DHL53" s="26"/>
      <c r="DHM53" s="26"/>
      <c r="DHN53" s="26"/>
      <c r="DHO53" s="26"/>
      <c r="DHP53" s="26"/>
      <c r="DHQ53" s="26"/>
      <c r="DHR53" s="26"/>
      <c r="DHS53" s="26"/>
      <c r="DHT53" s="26"/>
      <c r="DHU53" s="26"/>
      <c r="DHV53" s="26"/>
      <c r="DHW53" s="26"/>
      <c r="DHX53" s="26"/>
      <c r="DHY53" s="26"/>
      <c r="DHZ53" s="26"/>
      <c r="DIA53" s="26"/>
      <c r="DIB53" s="26"/>
      <c r="DIC53" s="26"/>
      <c r="DID53" s="26"/>
      <c r="DIE53" s="26"/>
      <c r="DIF53" s="26"/>
      <c r="DIG53" s="26"/>
      <c r="DIH53" s="26"/>
      <c r="DII53" s="26"/>
      <c r="DIJ53" s="26"/>
      <c r="DIK53" s="26"/>
      <c r="DIL53" s="26"/>
      <c r="DIM53" s="26"/>
      <c r="DIN53" s="26"/>
      <c r="DIO53" s="26"/>
      <c r="DIP53" s="26"/>
      <c r="DIQ53" s="26"/>
      <c r="DIR53" s="26"/>
      <c r="DIS53" s="26"/>
      <c r="DIT53" s="26"/>
      <c r="DIU53" s="26"/>
      <c r="DIV53" s="26"/>
      <c r="DIW53" s="26"/>
      <c r="DIX53" s="26"/>
      <c r="DIY53" s="26"/>
      <c r="DIZ53" s="26"/>
      <c r="DJA53" s="26"/>
      <c r="DJB53" s="26"/>
      <c r="DJC53" s="26"/>
      <c r="DJD53" s="26"/>
      <c r="DJE53" s="26"/>
      <c r="DJF53" s="26"/>
      <c r="DJG53" s="26"/>
      <c r="DJH53" s="26"/>
      <c r="DJI53" s="26"/>
      <c r="DJJ53" s="26"/>
      <c r="DJK53" s="26"/>
      <c r="DJL53" s="26"/>
      <c r="DJM53" s="26"/>
      <c r="DJN53" s="26"/>
      <c r="DJO53" s="26"/>
      <c r="DJP53" s="26"/>
      <c r="DJQ53" s="26"/>
      <c r="DJR53" s="26"/>
      <c r="DJS53" s="26"/>
      <c r="DJT53" s="26"/>
      <c r="DJU53" s="26"/>
      <c r="DJV53" s="26"/>
      <c r="DJW53" s="26"/>
      <c r="DJX53" s="26"/>
      <c r="DJY53" s="26"/>
      <c r="DJZ53" s="26"/>
      <c r="DKA53" s="26"/>
      <c r="DKB53" s="26"/>
      <c r="DKC53" s="26"/>
      <c r="DKD53" s="26"/>
      <c r="DKE53" s="26"/>
      <c r="DKF53" s="26"/>
      <c r="DKG53" s="26"/>
      <c r="DKH53" s="26"/>
      <c r="DKI53" s="26"/>
      <c r="DKJ53" s="26"/>
      <c r="DKK53" s="26"/>
      <c r="DKL53" s="26"/>
      <c r="DKM53" s="26"/>
      <c r="DKN53" s="26"/>
      <c r="DKO53" s="26"/>
      <c r="DKP53" s="26"/>
      <c r="DKQ53" s="26"/>
      <c r="DKR53" s="26"/>
      <c r="DKS53" s="26"/>
      <c r="DKT53" s="26"/>
      <c r="DKU53" s="26"/>
      <c r="DKV53" s="26"/>
      <c r="DKW53" s="26"/>
      <c r="DKX53" s="26"/>
      <c r="DKY53" s="26"/>
      <c r="DKZ53" s="26"/>
      <c r="DLA53" s="26"/>
      <c r="DLB53" s="26"/>
      <c r="DLC53" s="26"/>
      <c r="DLD53" s="26"/>
      <c r="DLE53" s="26"/>
      <c r="DLF53" s="26"/>
      <c r="DLG53" s="26"/>
      <c r="DLH53" s="26"/>
      <c r="DLI53" s="26"/>
      <c r="DLJ53" s="26"/>
      <c r="DLK53" s="26"/>
      <c r="DLL53" s="26"/>
      <c r="DLM53" s="26"/>
      <c r="DLN53" s="26"/>
      <c r="DLO53" s="26"/>
      <c r="DLP53" s="26"/>
      <c r="DLQ53" s="26"/>
      <c r="DLR53" s="26"/>
      <c r="DLS53" s="26"/>
      <c r="DLT53" s="26"/>
      <c r="DLU53" s="26"/>
      <c r="DLV53" s="26"/>
      <c r="DLW53" s="26"/>
      <c r="DLX53" s="26"/>
      <c r="DLY53" s="26"/>
      <c r="DLZ53" s="26"/>
      <c r="DMA53" s="26"/>
      <c r="DMB53" s="26"/>
      <c r="DMC53" s="26"/>
      <c r="DMD53" s="26"/>
      <c r="DME53" s="26"/>
      <c r="DMF53" s="26"/>
      <c r="DMG53" s="26"/>
      <c r="DMH53" s="26"/>
      <c r="DMI53" s="26"/>
      <c r="DMJ53" s="26"/>
      <c r="DMK53" s="26"/>
      <c r="DML53" s="26"/>
      <c r="DMM53" s="26"/>
      <c r="DMN53" s="26"/>
      <c r="DMO53" s="26"/>
      <c r="DMP53" s="26"/>
      <c r="DMQ53" s="26"/>
      <c r="DMR53" s="26"/>
      <c r="DMS53" s="26"/>
      <c r="DMT53" s="26"/>
      <c r="DMU53" s="26"/>
      <c r="DMV53" s="26"/>
      <c r="DMW53" s="26"/>
      <c r="DMX53" s="26"/>
      <c r="DMY53" s="26"/>
      <c r="DMZ53" s="26"/>
      <c r="DNA53" s="26"/>
      <c r="DNB53" s="26"/>
      <c r="DNC53" s="26"/>
      <c r="DND53" s="26"/>
      <c r="DNE53" s="26"/>
      <c r="DNF53" s="26"/>
      <c r="DNG53" s="26"/>
      <c r="DNH53" s="26"/>
      <c r="DNI53" s="26"/>
      <c r="DNJ53" s="26"/>
      <c r="DNK53" s="26"/>
      <c r="DNL53" s="26"/>
      <c r="DNM53" s="26"/>
      <c r="DNN53" s="26"/>
      <c r="DNO53" s="26"/>
      <c r="DNP53" s="26"/>
      <c r="DNQ53" s="26"/>
      <c r="DNR53" s="26"/>
      <c r="DNS53" s="26"/>
      <c r="DNT53" s="26"/>
      <c r="DNU53" s="26"/>
      <c r="DNV53" s="26"/>
      <c r="DNW53" s="26"/>
      <c r="DNX53" s="26"/>
      <c r="DNY53" s="26"/>
      <c r="DNZ53" s="26"/>
      <c r="DOA53" s="26"/>
      <c r="DOB53" s="26"/>
      <c r="DOC53" s="26"/>
      <c r="DOD53" s="26"/>
      <c r="DOE53" s="26"/>
      <c r="DOF53" s="26"/>
      <c r="DOG53" s="26"/>
      <c r="DOH53" s="26"/>
      <c r="DOI53" s="26"/>
      <c r="DOJ53" s="26"/>
      <c r="DOK53" s="26"/>
      <c r="DOL53" s="26"/>
      <c r="DOM53" s="26"/>
      <c r="DON53" s="26"/>
      <c r="DOO53" s="26"/>
      <c r="DOP53" s="26"/>
      <c r="DOQ53" s="26"/>
      <c r="DOR53" s="26"/>
      <c r="DOS53" s="26"/>
      <c r="DOT53" s="26"/>
      <c r="DOU53" s="26"/>
      <c r="DOV53" s="26"/>
      <c r="DOW53" s="26"/>
      <c r="DOX53" s="26"/>
      <c r="DOY53" s="26"/>
      <c r="DOZ53" s="26"/>
      <c r="DPA53" s="26"/>
      <c r="DPB53" s="26"/>
      <c r="DPC53" s="26"/>
      <c r="DPD53" s="26"/>
      <c r="DPE53" s="26"/>
      <c r="DPF53" s="26"/>
      <c r="DPG53" s="26"/>
      <c r="DPH53" s="26"/>
      <c r="DPI53" s="26"/>
      <c r="DPJ53" s="26"/>
      <c r="DPK53" s="26"/>
      <c r="DPL53" s="26"/>
      <c r="DPM53" s="26"/>
      <c r="DPN53" s="26"/>
      <c r="DPO53" s="26"/>
      <c r="DPP53" s="26"/>
      <c r="DPQ53" s="26"/>
      <c r="DPR53" s="26"/>
      <c r="DPS53" s="26"/>
      <c r="DPT53" s="26"/>
      <c r="DPU53" s="26"/>
      <c r="DPV53" s="26"/>
      <c r="DPW53" s="26"/>
      <c r="DPX53" s="26"/>
      <c r="DPY53" s="26"/>
      <c r="DPZ53" s="26"/>
      <c r="DQA53" s="26"/>
      <c r="DQB53" s="26"/>
      <c r="DQC53" s="26"/>
      <c r="DQD53" s="26"/>
      <c r="DQE53" s="26"/>
      <c r="DQF53" s="26"/>
      <c r="DQG53" s="26"/>
      <c r="DQH53" s="26"/>
      <c r="DQI53" s="26"/>
      <c r="DQJ53" s="26"/>
      <c r="DQK53" s="26"/>
      <c r="DQL53" s="26"/>
      <c r="DQM53" s="26"/>
      <c r="DQN53" s="26"/>
      <c r="DQO53" s="26"/>
      <c r="DQP53" s="26"/>
      <c r="DQQ53" s="26"/>
      <c r="DQR53" s="26"/>
      <c r="DQS53" s="26"/>
      <c r="DQT53" s="26"/>
      <c r="DQU53" s="26"/>
      <c r="DQV53" s="26"/>
      <c r="DQW53" s="26"/>
      <c r="DQX53" s="26"/>
      <c r="DQY53" s="26"/>
      <c r="DQZ53" s="26"/>
      <c r="DRA53" s="26"/>
      <c r="DRB53" s="26"/>
      <c r="DRC53" s="26"/>
      <c r="DRD53" s="26"/>
      <c r="DRE53" s="26"/>
      <c r="DRF53" s="26"/>
      <c r="DRG53" s="26"/>
      <c r="DRH53" s="26"/>
      <c r="DRI53" s="26"/>
      <c r="DRJ53" s="26"/>
      <c r="DRK53" s="26"/>
      <c r="DRL53" s="26"/>
      <c r="DRM53" s="26"/>
      <c r="DRN53" s="26"/>
      <c r="DRO53" s="26"/>
      <c r="DRP53" s="26"/>
      <c r="DRQ53" s="26"/>
      <c r="DRR53" s="26"/>
      <c r="DRS53" s="26"/>
      <c r="DRT53" s="26"/>
      <c r="DRU53" s="26"/>
      <c r="DRV53" s="26"/>
      <c r="DRW53" s="26"/>
      <c r="DRX53" s="26"/>
      <c r="DRY53" s="26"/>
      <c r="DRZ53" s="26"/>
      <c r="DSA53" s="26"/>
      <c r="DSB53" s="26"/>
      <c r="DSC53" s="26"/>
      <c r="DSD53" s="26"/>
      <c r="DSE53" s="26"/>
      <c r="DSF53" s="26"/>
      <c r="DSG53" s="26"/>
      <c r="DSH53" s="26"/>
      <c r="DSI53" s="26"/>
      <c r="DSJ53" s="26"/>
      <c r="DSK53" s="26"/>
      <c r="DSL53" s="26"/>
      <c r="DSM53" s="26"/>
      <c r="DSN53" s="26"/>
      <c r="DSO53" s="26"/>
      <c r="DSP53" s="26"/>
      <c r="DSQ53" s="26"/>
      <c r="DSR53" s="26"/>
      <c r="DSS53" s="26"/>
      <c r="DST53" s="26"/>
      <c r="DSU53" s="26"/>
      <c r="DSV53" s="26"/>
      <c r="DSW53" s="26"/>
      <c r="DSX53" s="26"/>
      <c r="DSY53" s="26"/>
      <c r="DSZ53" s="26"/>
      <c r="DTA53" s="26"/>
      <c r="DTB53" s="26"/>
      <c r="DTC53" s="26"/>
      <c r="DTD53" s="26"/>
      <c r="DTE53" s="26"/>
      <c r="DTF53" s="26"/>
      <c r="DTG53" s="26"/>
      <c r="DTH53" s="26"/>
      <c r="DTI53" s="26"/>
      <c r="DTJ53" s="26"/>
      <c r="DTK53" s="26"/>
      <c r="DTL53" s="26"/>
      <c r="DTM53" s="26"/>
      <c r="DTN53" s="26"/>
      <c r="DTO53" s="26"/>
      <c r="DTP53" s="26"/>
      <c r="DTQ53" s="26"/>
      <c r="DTR53" s="26"/>
      <c r="DTS53" s="26"/>
      <c r="DTT53" s="26"/>
      <c r="DTU53" s="26"/>
      <c r="DTV53" s="26"/>
      <c r="DTW53" s="26"/>
      <c r="DTX53" s="26"/>
      <c r="DTY53" s="26"/>
      <c r="DTZ53" s="26"/>
      <c r="DUA53" s="26"/>
      <c r="DUB53" s="26"/>
      <c r="DUC53" s="26"/>
      <c r="DUD53" s="26"/>
      <c r="DUE53" s="26"/>
      <c r="DUF53" s="26"/>
      <c r="DUG53" s="26"/>
      <c r="DUH53" s="26"/>
      <c r="DUI53" s="26"/>
      <c r="DUJ53" s="26"/>
      <c r="DUK53" s="26"/>
      <c r="DUL53" s="26"/>
      <c r="DUM53" s="26"/>
      <c r="DUN53" s="26"/>
      <c r="DUO53" s="26"/>
      <c r="DUP53" s="26"/>
      <c r="DUQ53" s="26"/>
      <c r="DUR53" s="26"/>
      <c r="DUS53" s="26"/>
      <c r="DUT53" s="26"/>
      <c r="DUU53" s="26"/>
      <c r="DUV53" s="26"/>
      <c r="DUW53" s="26"/>
      <c r="DUX53" s="26"/>
      <c r="DUY53" s="26"/>
      <c r="DUZ53" s="26"/>
      <c r="DVA53" s="26"/>
      <c r="DVB53" s="26"/>
      <c r="DVC53" s="26"/>
      <c r="DVD53" s="26"/>
      <c r="DVE53" s="26"/>
      <c r="DVF53" s="26"/>
      <c r="DVG53" s="26"/>
      <c r="DVH53" s="26"/>
      <c r="DVI53" s="26"/>
      <c r="DVJ53" s="26"/>
      <c r="DVK53" s="26"/>
      <c r="DVL53" s="26"/>
      <c r="DVM53" s="26"/>
      <c r="DVN53" s="26"/>
      <c r="DVO53" s="26"/>
      <c r="DVP53" s="26"/>
      <c r="DVQ53" s="26"/>
      <c r="DVR53" s="26"/>
      <c r="DVS53" s="26"/>
      <c r="DVT53" s="26"/>
      <c r="DVU53" s="26"/>
      <c r="DVV53" s="26"/>
      <c r="DVW53" s="26"/>
      <c r="DVX53" s="26"/>
      <c r="DVY53" s="26"/>
      <c r="DVZ53" s="26"/>
      <c r="DWA53" s="26"/>
      <c r="DWB53" s="26"/>
      <c r="DWC53" s="26"/>
      <c r="DWD53" s="26"/>
      <c r="DWE53" s="26"/>
      <c r="DWF53" s="26"/>
      <c r="DWG53" s="26"/>
      <c r="DWH53" s="26"/>
      <c r="DWI53" s="26"/>
      <c r="DWJ53" s="26"/>
      <c r="DWK53" s="26"/>
      <c r="DWL53" s="26"/>
      <c r="DWM53" s="26"/>
      <c r="DWN53" s="26"/>
      <c r="DWO53" s="26"/>
      <c r="DWP53" s="26"/>
      <c r="DWQ53" s="26"/>
      <c r="DWR53" s="26"/>
      <c r="DWS53" s="26"/>
      <c r="DWT53" s="26"/>
      <c r="DWU53" s="26"/>
      <c r="DWV53" s="26"/>
      <c r="DWW53" s="26"/>
      <c r="DWX53" s="26"/>
      <c r="DWY53" s="26"/>
      <c r="DWZ53" s="26"/>
      <c r="DXA53" s="26"/>
      <c r="DXB53" s="26"/>
      <c r="DXC53" s="26"/>
      <c r="DXD53" s="26"/>
      <c r="DXE53" s="26"/>
      <c r="DXF53" s="26"/>
      <c r="DXG53" s="26"/>
      <c r="DXH53" s="26"/>
      <c r="DXI53" s="26"/>
      <c r="DXJ53" s="26"/>
      <c r="DXK53" s="26"/>
      <c r="DXL53" s="26"/>
      <c r="DXM53" s="26"/>
      <c r="DXN53" s="26"/>
      <c r="DXO53" s="26"/>
      <c r="DXP53" s="26"/>
      <c r="DXQ53" s="26"/>
      <c r="DXR53" s="26"/>
      <c r="DXS53" s="26"/>
      <c r="DXT53" s="26"/>
      <c r="DXU53" s="26"/>
      <c r="DXV53" s="26"/>
      <c r="DXW53" s="26"/>
      <c r="DXX53" s="26"/>
      <c r="DXY53" s="26"/>
      <c r="DXZ53" s="26"/>
      <c r="DYA53" s="26"/>
      <c r="DYB53" s="26"/>
      <c r="DYC53" s="26"/>
      <c r="DYD53" s="26"/>
      <c r="DYE53" s="26"/>
      <c r="DYF53" s="26"/>
      <c r="DYG53" s="26"/>
      <c r="DYH53" s="26"/>
      <c r="DYI53" s="26"/>
      <c r="DYJ53" s="26"/>
      <c r="DYK53" s="26"/>
      <c r="DYL53" s="26"/>
      <c r="DYM53" s="26"/>
      <c r="DYN53" s="26"/>
      <c r="DYO53" s="26"/>
      <c r="DYP53" s="26"/>
      <c r="DYQ53" s="26"/>
      <c r="DYR53" s="26"/>
      <c r="DYS53" s="26"/>
      <c r="DYT53" s="26"/>
      <c r="DYU53" s="26"/>
      <c r="DYV53" s="26"/>
      <c r="DYW53" s="26"/>
      <c r="DYX53" s="26"/>
      <c r="DYY53" s="26"/>
      <c r="DYZ53" s="26"/>
      <c r="DZA53" s="26"/>
      <c r="DZB53" s="26"/>
      <c r="DZC53" s="26"/>
      <c r="DZD53" s="26"/>
      <c r="DZE53" s="26"/>
      <c r="DZF53" s="26"/>
      <c r="DZG53" s="26"/>
      <c r="DZH53" s="26"/>
      <c r="DZI53" s="26"/>
      <c r="DZJ53" s="26"/>
      <c r="DZK53" s="26"/>
      <c r="DZL53" s="26"/>
      <c r="DZM53" s="26"/>
      <c r="DZN53" s="26"/>
      <c r="DZO53" s="26"/>
      <c r="DZP53" s="26"/>
      <c r="DZQ53" s="26"/>
      <c r="DZR53" s="26"/>
      <c r="DZS53" s="26"/>
      <c r="DZT53" s="26"/>
      <c r="DZU53" s="26"/>
      <c r="DZV53" s="26"/>
      <c r="DZW53" s="26"/>
      <c r="DZX53" s="26"/>
      <c r="DZY53" s="26"/>
      <c r="DZZ53" s="26"/>
      <c r="EAA53" s="26"/>
      <c r="EAB53" s="26"/>
      <c r="EAC53" s="26"/>
      <c r="EAD53" s="26"/>
      <c r="EAE53" s="26"/>
      <c r="EAF53" s="26"/>
      <c r="EAG53" s="26"/>
      <c r="EAH53" s="26"/>
      <c r="EAI53" s="26"/>
      <c r="EAJ53" s="26"/>
      <c r="EAK53" s="26"/>
      <c r="EAL53" s="26"/>
      <c r="EAM53" s="26"/>
      <c r="EAN53" s="26"/>
      <c r="EAO53" s="26"/>
      <c r="EAP53" s="26"/>
      <c r="EAQ53" s="26"/>
      <c r="EAR53" s="26"/>
      <c r="EAS53" s="26"/>
      <c r="EAT53" s="26"/>
      <c r="EAU53" s="26"/>
      <c r="EAV53" s="26"/>
      <c r="EAW53" s="26"/>
      <c r="EAX53" s="26"/>
      <c r="EAY53" s="26"/>
      <c r="EAZ53" s="26"/>
      <c r="EBA53" s="26"/>
      <c r="EBB53" s="26"/>
      <c r="EBC53" s="26"/>
      <c r="EBD53" s="26"/>
      <c r="EBE53" s="26"/>
      <c r="EBF53" s="26"/>
      <c r="EBG53" s="26"/>
      <c r="EBH53" s="26"/>
      <c r="EBI53" s="26"/>
      <c r="EBJ53" s="26"/>
      <c r="EBK53" s="26"/>
      <c r="EBL53" s="26"/>
      <c r="EBM53" s="26"/>
      <c r="EBN53" s="26"/>
      <c r="EBO53" s="26"/>
      <c r="EBP53" s="26"/>
      <c r="EBQ53" s="26"/>
      <c r="EBR53" s="26"/>
      <c r="EBS53" s="26"/>
      <c r="EBT53" s="26"/>
      <c r="EBU53" s="26"/>
      <c r="EBV53" s="26"/>
      <c r="EBW53" s="26"/>
      <c r="EBX53" s="26"/>
      <c r="EBY53" s="26"/>
      <c r="EBZ53" s="26"/>
      <c r="ECA53" s="26"/>
      <c r="ECB53" s="26"/>
      <c r="ECC53" s="26"/>
      <c r="ECD53" s="26"/>
      <c r="ECE53" s="26"/>
      <c r="ECF53" s="26"/>
      <c r="ECG53" s="26"/>
      <c r="ECH53" s="26"/>
      <c r="ECI53" s="26"/>
      <c r="ECJ53" s="26"/>
      <c r="ECK53" s="26"/>
      <c r="ECL53" s="26"/>
      <c r="ECM53" s="26"/>
      <c r="ECN53" s="26"/>
      <c r="ECO53" s="26"/>
      <c r="ECP53" s="26"/>
      <c r="ECQ53" s="26"/>
      <c r="ECR53" s="26"/>
      <c r="ECS53" s="26"/>
      <c r="ECT53" s="26"/>
      <c r="ECU53" s="26"/>
      <c r="ECV53" s="26"/>
      <c r="ECW53" s="26"/>
      <c r="ECX53" s="26"/>
      <c r="ECY53" s="26"/>
      <c r="ECZ53" s="26"/>
      <c r="EDA53" s="26"/>
      <c r="EDB53" s="26"/>
      <c r="EDC53" s="26"/>
      <c r="EDD53" s="26"/>
      <c r="EDE53" s="26"/>
      <c r="EDF53" s="26"/>
      <c r="EDG53" s="26"/>
      <c r="EDH53" s="26"/>
      <c r="EDI53" s="26"/>
      <c r="EDJ53" s="26"/>
      <c r="EDK53" s="26"/>
      <c r="EDL53" s="26"/>
      <c r="EDM53" s="26"/>
      <c r="EDN53" s="26"/>
      <c r="EDO53" s="26"/>
      <c r="EDP53" s="26"/>
      <c r="EDQ53" s="26"/>
      <c r="EDR53" s="26"/>
      <c r="EDS53" s="26"/>
      <c r="EDT53" s="26"/>
      <c r="EDU53" s="26"/>
      <c r="EDV53" s="26"/>
      <c r="EDW53" s="26"/>
      <c r="EDX53" s="26"/>
      <c r="EDY53" s="26"/>
      <c r="EDZ53" s="26"/>
      <c r="EEA53" s="26"/>
      <c r="EEB53" s="26"/>
      <c r="EEC53" s="26"/>
      <c r="EED53" s="26"/>
      <c r="EEE53" s="26"/>
      <c r="EEF53" s="26"/>
      <c r="EEG53" s="26"/>
      <c r="EEH53" s="26"/>
      <c r="EEI53" s="26"/>
      <c r="EEJ53" s="26"/>
      <c r="EEK53" s="26"/>
      <c r="EEL53" s="26"/>
      <c r="EEM53" s="26"/>
      <c r="EEN53" s="26"/>
      <c r="EEO53" s="26"/>
      <c r="EEP53" s="26"/>
      <c r="EEQ53" s="26"/>
      <c r="EER53" s="26"/>
      <c r="EES53" s="26"/>
      <c r="EET53" s="26"/>
      <c r="EEU53" s="26"/>
      <c r="EEV53" s="26"/>
      <c r="EEW53" s="26"/>
      <c r="EEX53" s="26"/>
      <c r="EEY53" s="26"/>
      <c r="EEZ53" s="26"/>
      <c r="EFA53" s="26"/>
      <c r="EFB53" s="26"/>
      <c r="EFC53" s="26"/>
      <c r="EFD53" s="26"/>
      <c r="EFE53" s="26"/>
      <c r="EFF53" s="26"/>
      <c r="EFG53" s="26"/>
      <c r="EFH53" s="26"/>
      <c r="EFI53" s="26"/>
      <c r="EFJ53" s="26"/>
      <c r="EFK53" s="26"/>
      <c r="EFL53" s="26"/>
      <c r="EFM53" s="26"/>
      <c r="EFN53" s="26"/>
      <c r="EFO53" s="26"/>
      <c r="EFP53" s="26"/>
      <c r="EFQ53" s="26"/>
      <c r="EFR53" s="26"/>
      <c r="EFS53" s="26"/>
      <c r="EFT53" s="26"/>
      <c r="EFU53" s="26"/>
      <c r="EFV53" s="26"/>
      <c r="EFW53" s="26"/>
      <c r="EFX53" s="26"/>
      <c r="EFY53" s="26"/>
      <c r="EFZ53" s="26"/>
      <c r="EGA53" s="26"/>
      <c r="EGB53" s="26"/>
      <c r="EGC53" s="26"/>
      <c r="EGD53" s="26"/>
      <c r="EGE53" s="26"/>
      <c r="EGF53" s="26"/>
      <c r="EGG53" s="26"/>
      <c r="EGH53" s="26"/>
      <c r="EGI53" s="26"/>
      <c r="EGJ53" s="26"/>
      <c r="EGK53" s="26"/>
      <c r="EGL53" s="26"/>
      <c r="EGM53" s="26"/>
      <c r="EGN53" s="26"/>
      <c r="EGO53" s="26"/>
      <c r="EGP53" s="26"/>
      <c r="EGQ53" s="26"/>
      <c r="EGR53" s="26"/>
      <c r="EGS53" s="26"/>
      <c r="EGT53" s="26"/>
      <c r="EGU53" s="26"/>
      <c r="EGV53" s="26"/>
      <c r="EGW53" s="26"/>
      <c r="EGX53" s="26"/>
      <c r="EGY53" s="26"/>
      <c r="EGZ53" s="26"/>
      <c r="EHA53" s="26"/>
      <c r="EHB53" s="26"/>
      <c r="EHC53" s="26"/>
      <c r="EHD53" s="26"/>
      <c r="EHE53" s="26"/>
      <c r="EHF53" s="26"/>
      <c r="EHG53" s="26"/>
      <c r="EHH53" s="26"/>
      <c r="EHI53" s="26"/>
      <c r="EHJ53" s="26"/>
      <c r="EHK53" s="26"/>
      <c r="EHL53" s="26"/>
      <c r="EHM53" s="26"/>
      <c r="EHN53" s="26"/>
      <c r="EHO53" s="26"/>
      <c r="EHP53" s="26"/>
      <c r="EHQ53" s="26"/>
      <c r="EHR53" s="26"/>
      <c r="EHS53" s="26"/>
      <c r="EHT53" s="26"/>
      <c r="EHU53" s="26"/>
      <c r="EHV53" s="26"/>
      <c r="EHW53" s="26"/>
      <c r="EHX53" s="26"/>
      <c r="EHY53" s="26"/>
      <c r="EHZ53" s="26"/>
      <c r="EIA53" s="26"/>
      <c r="EIB53" s="26"/>
      <c r="EIC53" s="26"/>
      <c r="EID53" s="26"/>
      <c r="EIE53" s="26"/>
      <c r="EIF53" s="26"/>
      <c r="EIG53" s="26"/>
      <c r="EIH53" s="26"/>
      <c r="EII53" s="26"/>
      <c r="EIJ53" s="26"/>
      <c r="EIK53" s="26"/>
      <c r="EIL53" s="26"/>
      <c r="EIM53" s="26"/>
      <c r="EIN53" s="26"/>
      <c r="EIO53" s="26"/>
      <c r="EIP53" s="26"/>
      <c r="EIQ53" s="26"/>
      <c r="EIR53" s="26"/>
      <c r="EIS53" s="26"/>
      <c r="EIT53" s="26"/>
      <c r="EIU53" s="26"/>
      <c r="EIV53" s="26"/>
      <c r="EIW53" s="26"/>
      <c r="EIX53" s="26"/>
      <c r="EIY53" s="26"/>
      <c r="EIZ53" s="26"/>
      <c r="EJA53" s="26"/>
      <c r="EJB53" s="26"/>
      <c r="EJC53" s="26"/>
      <c r="EJD53" s="26"/>
      <c r="EJE53" s="26"/>
      <c r="EJF53" s="26"/>
      <c r="EJG53" s="26"/>
      <c r="EJH53" s="26"/>
      <c r="EJI53" s="26"/>
      <c r="EJJ53" s="26"/>
      <c r="EJK53" s="26"/>
      <c r="EJL53" s="26"/>
      <c r="EJM53" s="26"/>
      <c r="EJN53" s="26"/>
      <c r="EJO53" s="26"/>
      <c r="EJP53" s="26"/>
      <c r="EJQ53" s="26"/>
      <c r="EJR53" s="26"/>
      <c r="EJS53" s="26"/>
      <c r="EJT53" s="26"/>
      <c r="EJU53" s="26"/>
      <c r="EJV53" s="26"/>
      <c r="EJW53" s="26"/>
      <c r="EJX53" s="26"/>
      <c r="EJY53" s="26"/>
      <c r="EJZ53" s="26"/>
      <c r="EKA53" s="26"/>
      <c r="EKB53" s="26"/>
      <c r="EKC53" s="26"/>
      <c r="EKD53" s="26"/>
      <c r="EKE53" s="26"/>
      <c r="EKF53" s="26"/>
      <c r="EKG53" s="26"/>
      <c r="EKH53" s="26"/>
      <c r="EKI53" s="26"/>
      <c r="EKJ53" s="26"/>
      <c r="EKK53" s="26"/>
      <c r="EKL53" s="26"/>
      <c r="EKM53" s="26"/>
      <c r="EKN53" s="26"/>
      <c r="EKO53" s="26"/>
      <c r="EKP53" s="26"/>
      <c r="EKQ53" s="26"/>
      <c r="EKR53" s="26"/>
      <c r="EKS53" s="26"/>
      <c r="EKT53" s="26"/>
      <c r="EKU53" s="26"/>
      <c r="EKV53" s="26"/>
      <c r="EKW53" s="26"/>
      <c r="EKX53" s="26"/>
      <c r="EKY53" s="26"/>
      <c r="EKZ53" s="26"/>
      <c r="ELA53" s="26"/>
      <c r="ELB53" s="26"/>
      <c r="ELC53" s="26"/>
      <c r="ELD53" s="26"/>
      <c r="ELE53" s="26"/>
      <c r="ELF53" s="26"/>
      <c r="ELG53" s="26"/>
      <c r="ELH53" s="26"/>
      <c r="ELI53" s="26"/>
      <c r="ELJ53" s="26"/>
      <c r="ELK53" s="26"/>
      <c r="ELL53" s="26"/>
      <c r="ELM53" s="26"/>
      <c r="ELN53" s="26"/>
      <c r="ELO53" s="26"/>
      <c r="ELP53" s="26"/>
      <c r="ELQ53" s="26"/>
      <c r="ELR53" s="26"/>
      <c r="ELS53" s="26"/>
      <c r="ELT53" s="26"/>
      <c r="ELU53" s="26"/>
      <c r="ELV53" s="26"/>
      <c r="ELW53" s="26"/>
      <c r="ELX53" s="26"/>
      <c r="ELY53" s="26"/>
      <c r="ELZ53" s="26"/>
      <c r="EMA53" s="26"/>
      <c r="EMB53" s="26"/>
      <c r="EMC53" s="26"/>
      <c r="EMD53" s="26"/>
      <c r="EME53" s="26"/>
      <c r="EMF53" s="26"/>
      <c r="EMG53" s="26"/>
      <c r="EMH53" s="26"/>
      <c r="EMI53" s="26"/>
      <c r="EMJ53" s="26"/>
      <c r="EMK53" s="26"/>
      <c r="EML53" s="26"/>
      <c r="EMM53" s="26"/>
      <c r="EMN53" s="26"/>
      <c r="EMO53" s="26"/>
      <c r="EMP53" s="26"/>
      <c r="EMQ53" s="26"/>
      <c r="EMR53" s="26"/>
      <c r="EMS53" s="26"/>
      <c r="EMT53" s="26"/>
      <c r="EMU53" s="26"/>
      <c r="EMV53" s="26"/>
      <c r="EMW53" s="26"/>
      <c r="EMX53" s="26"/>
      <c r="EMY53" s="26"/>
      <c r="EMZ53" s="26"/>
      <c r="ENA53" s="26"/>
      <c r="ENB53" s="26"/>
      <c r="ENC53" s="26"/>
      <c r="END53" s="26"/>
      <c r="ENE53" s="26"/>
      <c r="ENF53" s="26"/>
      <c r="ENG53" s="26"/>
      <c r="ENH53" s="26"/>
      <c r="ENI53" s="26"/>
      <c r="ENJ53" s="26"/>
      <c r="ENK53" s="26"/>
      <c r="ENL53" s="26"/>
      <c r="ENM53" s="26"/>
      <c r="ENN53" s="26"/>
      <c r="ENO53" s="26"/>
      <c r="ENP53" s="26"/>
      <c r="ENQ53" s="26"/>
      <c r="ENR53" s="26"/>
      <c r="ENS53" s="26"/>
      <c r="ENT53" s="26"/>
      <c r="ENU53" s="26"/>
      <c r="ENV53" s="26"/>
      <c r="ENW53" s="26"/>
      <c r="ENX53" s="26"/>
      <c r="ENY53" s="26"/>
      <c r="ENZ53" s="26"/>
      <c r="EOA53" s="26"/>
      <c r="EOB53" s="26"/>
      <c r="EOC53" s="26"/>
      <c r="EOD53" s="26"/>
      <c r="EOE53" s="26"/>
      <c r="EOF53" s="26"/>
      <c r="EOG53" s="26"/>
      <c r="EOH53" s="26"/>
      <c r="EOI53" s="26"/>
      <c r="EOJ53" s="26"/>
      <c r="EOK53" s="26"/>
      <c r="EOL53" s="26"/>
      <c r="EOM53" s="26"/>
      <c r="EON53" s="26"/>
      <c r="EOO53" s="26"/>
      <c r="EOP53" s="26"/>
      <c r="EOQ53" s="26"/>
      <c r="EOR53" s="26"/>
      <c r="EOS53" s="26"/>
      <c r="EOT53" s="26"/>
      <c r="EOU53" s="26"/>
      <c r="EOV53" s="26"/>
      <c r="EOW53" s="26"/>
      <c r="EOX53" s="26"/>
      <c r="EOY53" s="26"/>
      <c r="EOZ53" s="26"/>
      <c r="EPA53" s="26"/>
      <c r="EPB53" s="26"/>
      <c r="EPC53" s="26"/>
      <c r="EPD53" s="26"/>
      <c r="EPE53" s="26"/>
      <c r="EPF53" s="26"/>
      <c r="EPG53" s="26"/>
      <c r="EPH53" s="26"/>
      <c r="EPI53" s="26"/>
      <c r="EPJ53" s="26"/>
      <c r="EPK53" s="26"/>
      <c r="EPL53" s="26"/>
      <c r="EPM53" s="26"/>
      <c r="EPN53" s="26"/>
      <c r="EPO53" s="26"/>
      <c r="EPP53" s="26"/>
      <c r="EPQ53" s="26"/>
      <c r="EPR53" s="26"/>
      <c r="EPS53" s="26"/>
      <c r="EPT53" s="26"/>
      <c r="EPU53" s="26"/>
      <c r="EPV53" s="26"/>
      <c r="EPW53" s="26"/>
      <c r="EPX53" s="26"/>
      <c r="EPY53" s="26"/>
      <c r="EPZ53" s="26"/>
      <c r="EQA53" s="26"/>
      <c r="EQB53" s="26"/>
      <c r="EQC53" s="26"/>
      <c r="EQD53" s="26"/>
      <c r="EQE53" s="26"/>
      <c r="EQF53" s="26"/>
      <c r="EQG53" s="26"/>
      <c r="EQH53" s="26"/>
      <c r="EQI53" s="26"/>
      <c r="EQJ53" s="26"/>
      <c r="EQK53" s="26"/>
      <c r="EQL53" s="26"/>
      <c r="EQM53" s="26"/>
      <c r="EQN53" s="26"/>
      <c r="EQO53" s="26"/>
      <c r="EQP53" s="26"/>
      <c r="EQQ53" s="26"/>
      <c r="EQR53" s="26"/>
      <c r="EQS53" s="26"/>
      <c r="EQT53" s="26"/>
      <c r="EQU53" s="26"/>
      <c r="EQV53" s="26"/>
      <c r="EQW53" s="26"/>
      <c r="EQX53" s="26"/>
      <c r="EQY53" s="26"/>
      <c r="EQZ53" s="26"/>
      <c r="ERA53" s="26"/>
      <c r="ERB53" s="26"/>
      <c r="ERC53" s="26"/>
      <c r="ERD53" s="26"/>
      <c r="ERE53" s="26"/>
      <c r="ERF53" s="26"/>
      <c r="ERG53" s="26"/>
      <c r="ERH53" s="26"/>
      <c r="ERI53" s="26"/>
      <c r="ERJ53" s="26"/>
      <c r="ERK53" s="26"/>
      <c r="ERL53" s="26"/>
      <c r="ERM53" s="26"/>
      <c r="ERN53" s="26"/>
      <c r="ERO53" s="26"/>
      <c r="ERP53" s="26"/>
      <c r="ERQ53" s="26"/>
      <c r="ERR53" s="26"/>
      <c r="ERS53" s="26"/>
      <c r="ERT53" s="26"/>
      <c r="ERU53" s="26"/>
      <c r="ERV53" s="26"/>
      <c r="ERW53" s="26"/>
      <c r="ERX53" s="26"/>
      <c r="ERY53" s="26"/>
      <c r="ERZ53" s="26"/>
      <c r="ESA53" s="26"/>
      <c r="ESB53" s="26"/>
      <c r="ESC53" s="26"/>
      <c r="ESD53" s="26"/>
      <c r="ESE53" s="26"/>
      <c r="ESF53" s="26"/>
      <c r="ESG53" s="26"/>
      <c r="ESH53" s="26"/>
      <c r="ESI53" s="26"/>
      <c r="ESJ53" s="26"/>
      <c r="ESK53" s="26"/>
      <c r="ESL53" s="26"/>
      <c r="ESM53" s="26"/>
      <c r="ESN53" s="26"/>
      <c r="ESO53" s="26"/>
      <c r="ESP53" s="26"/>
      <c r="ESQ53" s="26"/>
      <c r="ESR53" s="26"/>
      <c r="ESS53" s="26"/>
      <c r="EST53" s="26"/>
      <c r="ESU53" s="26"/>
      <c r="ESV53" s="26"/>
      <c r="ESW53" s="26"/>
      <c r="ESX53" s="26"/>
      <c r="ESY53" s="26"/>
      <c r="ESZ53" s="26"/>
      <c r="ETA53" s="26"/>
      <c r="ETB53" s="26"/>
      <c r="ETC53" s="26"/>
      <c r="ETD53" s="26"/>
      <c r="ETE53" s="26"/>
      <c r="ETF53" s="26"/>
      <c r="ETG53" s="26"/>
      <c r="ETH53" s="26"/>
      <c r="ETI53" s="26"/>
      <c r="ETJ53" s="26"/>
      <c r="ETK53" s="26"/>
      <c r="ETL53" s="26"/>
      <c r="ETM53" s="26"/>
      <c r="ETN53" s="26"/>
      <c r="ETO53" s="26"/>
      <c r="ETP53" s="26"/>
      <c r="ETQ53" s="26"/>
      <c r="ETR53" s="26"/>
      <c r="ETS53" s="26"/>
      <c r="ETT53" s="26"/>
      <c r="ETU53" s="26"/>
      <c r="ETV53" s="26"/>
      <c r="ETW53" s="26"/>
      <c r="ETX53" s="26"/>
      <c r="ETY53" s="26"/>
      <c r="ETZ53" s="26"/>
      <c r="EUA53" s="26"/>
      <c r="EUB53" s="26"/>
      <c r="EUC53" s="26"/>
      <c r="EUD53" s="26"/>
      <c r="EUE53" s="26"/>
      <c r="EUF53" s="26"/>
      <c r="EUG53" s="26"/>
      <c r="EUH53" s="26"/>
      <c r="EUI53" s="26"/>
      <c r="EUJ53" s="26"/>
      <c r="EUK53" s="26"/>
      <c r="EUL53" s="26"/>
      <c r="EUM53" s="26"/>
      <c r="EUN53" s="26"/>
      <c r="EUO53" s="26"/>
      <c r="EUP53" s="26"/>
      <c r="EUQ53" s="26"/>
      <c r="EUR53" s="26"/>
      <c r="EUS53" s="26"/>
      <c r="EUT53" s="26"/>
      <c r="EUU53" s="26"/>
      <c r="EUV53" s="26"/>
      <c r="EUW53" s="26"/>
      <c r="EUX53" s="26"/>
      <c r="EUY53" s="26"/>
      <c r="EUZ53" s="26"/>
      <c r="EVA53" s="26"/>
      <c r="EVB53" s="26"/>
      <c r="EVC53" s="26"/>
      <c r="EVD53" s="26"/>
      <c r="EVE53" s="26"/>
      <c r="EVF53" s="26"/>
      <c r="EVG53" s="26"/>
      <c r="EVH53" s="26"/>
      <c r="EVI53" s="26"/>
      <c r="EVJ53" s="26"/>
      <c r="EVK53" s="26"/>
      <c r="EVL53" s="26"/>
      <c r="EVM53" s="26"/>
      <c r="EVN53" s="26"/>
      <c r="EVO53" s="26"/>
      <c r="EVP53" s="26"/>
      <c r="EVQ53" s="26"/>
      <c r="EVR53" s="26"/>
      <c r="EVS53" s="26"/>
      <c r="EVT53" s="26"/>
      <c r="EVU53" s="26"/>
      <c r="EVV53" s="26"/>
      <c r="EVW53" s="26"/>
      <c r="EVX53" s="26"/>
      <c r="EVY53" s="26"/>
      <c r="EVZ53" s="26"/>
      <c r="EWA53" s="26"/>
      <c r="EWB53" s="26"/>
      <c r="EWC53" s="26"/>
      <c r="EWD53" s="26"/>
      <c r="EWE53" s="26"/>
      <c r="EWF53" s="26"/>
      <c r="EWG53" s="26"/>
      <c r="EWH53" s="26"/>
      <c r="EWI53" s="26"/>
      <c r="EWJ53" s="26"/>
      <c r="EWK53" s="26"/>
      <c r="EWL53" s="26"/>
      <c r="EWM53" s="26"/>
      <c r="EWN53" s="26"/>
      <c r="EWO53" s="26"/>
      <c r="EWP53" s="26"/>
      <c r="EWQ53" s="26"/>
      <c r="EWR53" s="26"/>
      <c r="EWS53" s="26"/>
      <c r="EWT53" s="26"/>
      <c r="EWU53" s="26"/>
      <c r="EWV53" s="26"/>
      <c r="EWW53" s="26"/>
      <c r="EWX53" s="26"/>
      <c r="EWY53" s="26"/>
      <c r="EWZ53" s="26"/>
      <c r="EXA53" s="26"/>
      <c r="EXB53" s="26"/>
      <c r="EXC53" s="26"/>
      <c r="EXD53" s="26"/>
      <c r="EXE53" s="26"/>
      <c r="EXF53" s="26"/>
      <c r="EXG53" s="26"/>
      <c r="EXH53" s="26"/>
      <c r="EXI53" s="26"/>
      <c r="EXJ53" s="26"/>
      <c r="EXK53" s="26"/>
      <c r="EXL53" s="26"/>
      <c r="EXM53" s="26"/>
      <c r="EXN53" s="26"/>
      <c r="EXO53" s="26"/>
      <c r="EXP53" s="26"/>
      <c r="EXQ53" s="26"/>
      <c r="EXR53" s="26"/>
      <c r="EXS53" s="26"/>
      <c r="EXT53" s="26"/>
      <c r="EXU53" s="26"/>
      <c r="EXV53" s="26"/>
      <c r="EXW53" s="26"/>
      <c r="EXX53" s="26"/>
      <c r="EXY53" s="26"/>
      <c r="EXZ53" s="26"/>
      <c r="EYA53" s="26"/>
      <c r="EYB53" s="26"/>
      <c r="EYC53" s="26"/>
      <c r="EYD53" s="26"/>
      <c r="EYE53" s="26"/>
      <c r="EYF53" s="26"/>
      <c r="EYG53" s="26"/>
      <c r="EYH53" s="26"/>
      <c r="EYI53" s="26"/>
      <c r="EYJ53" s="26"/>
      <c r="EYK53" s="26"/>
      <c r="EYL53" s="26"/>
      <c r="EYM53" s="26"/>
      <c r="EYN53" s="26"/>
      <c r="EYO53" s="26"/>
      <c r="EYP53" s="26"/>
      <c r="EYQ53" s="26"/>
      <c r="EYR53" s="26"/>
      <c r="EYS53" s="26"/>
      <c r="EYT53" s="26"/>
      <c r="EYU53" s="26"/>
      <c r="EYV53" s="26"/>
      <c r="EYW53" s="26"/>
      <c r="EYX53" s="26"/>
      <c r="EYY53" s="26"/>
      <c r="EYZ53" s="26"/>
      <c r="EZA53" s="26"/>
      <c r="EZB53" s="26"/>
      <c r="EZC53" s="26"/>
      <c r="EZD53" s="26"/>
      <c r="EZE53" s="26"/>
      <c r="EZF53" s="26"/>
      <c r="EZG53" s="26"/>
      <c r="EZH53" s="26"/>
      <c r="EZI53" s="26"/>
      <c r="EZJ53" s="26"/>
      <c r="EZK53" s="26"/>
      <c r="EZL53" s="26"/>
      <c r="EZM53" s="26"/>
      <c r="EZN53" s="26"/>
      <c r="EZO53" s="26"/>
      <c r="EZP53" s="26"/>
      <c r="EZQ53" s="26"/>
      <c r="EZR53" s="26"/>
      <c r="EZS53" s="26"/>
      <c r="EZT53" s="26"/>
      <c r="EZU53" s="26"/>
      <c r="EZV53" s="26"/>
      <c r="EZW53" s="26"/>
      <c r="EZX53" s="26"/>
      <c r="EZY53" s="26"/>
      <c r="EZZ53" s="26"/>
      <c r="FAA53" s="26"/>
      <c r="FAB53" s="26"/>
      <c r="FAC53" s="26"/>
      <c r="FAD53" s="26"/>
      <c r="FAE53" s="26"/>
      <c r="FAF53" s="26"/>
      <c r="FAG53" s="26"/>
      <c r="FAH53" s="26"/>
      <c r="FAI53" s="26"/>
      <c r="FAJ53" s="26"/>
      <c r="FAK53" s="26"/>
      <c r="FAL53" s="26"/>
      <c r="FAM53" s="26"/>
      <c r="FAN53" s="26"/>
      <c r="FAO53" s="26"/>
      <c r="FAP53" s="26"/>
      <c r="FAQ53" s="26"/>
      <c r="FAR53" s="26"/>
      <c r="FAS53" s="26"/>
      <c r="FAT53" s="26"/>
      <c r="FAU53" s="26"/>
      <c r="FAV53" s="26"/>
      <c r="FAW53" s="26"/>
      <c r="FAX53" s="26"/>
      <c r="FAY53" s="26"/>
      <c r="FAZ53" s="26"/>
      <c r="FBA53" s="26"/>
      <c r="FBB53" s="26"/>
      <c r="FBC53" s="26"/>
      <c r="FBD53" s="26"/>
      <c r="FBE53" s="26"/>
      <c r="FBF53" s="26"/>
      <c r="FBG53" s="26"/>
      <c r="FBH53" s="26"/>
      <c r="FBI53" s="26"/>
      <c r="FBJ53" s="26"/>
      <c r="FBK53" s="26"/>
      <c r="FBL53" s="26"/>
      <c r="FBM53" s="26"/>
      <c r="FBN53" s="26"/>
      <c r="FBO53" s="26"/>
      <c r="FBP53" s="26"/>
      <c r="FBQ53" s="26"/>
      <c r="FBR53" s="26"/>
      <c r="FBS53" s="26"/>
      <c r="FBT53" s="26"/>
      <c r="FBU53" s="26"/>
      <c r="FBV53" s="26"/>
      <c r="FBW53" s="26"/>
      <c r="FBX53" s="26"/>
      <c r="FBY53" s="26"/>
      <c r="FBZ53" s="26"/>
      <c r="FCA53" s="26"/>
      <c r="FCB53" s="26"/>
      <c r="FCC53" s="26"/>
      <c r="FCD53" s="26"/>
      <c r="FCE53" s="26"/>
      <c r="FCF53" s="26"/>
      <c r="FCG53" s="26"/>
      <c r="FCH53" s="26"/>
      <c r="FCI53" s="26"/>
      <c r="FCJ53" s="26"/>
      <c r="FCK53" s="26"/>
      <c r="FCL53" s="26"/>
      <c r="FCM53" s="26"/>
      <c r="FCN53" s="26"/>
      <c r="FCO53" s="26"/>
      <c r="FCP53" s="26"/>
      <c r="FCQ53" s="26"/>
      <c r="FCR53" s="26"/>
      <c r="FCS53" s="26"/>
      <c r="FCT53" s="26"/>
      <c r="FCU53" s="26"/>
      <c r="FCV53" s="26"/>
      <c r="FCW53" s="26"/>
      <c r="FCX53" s="26"/>
      <c r="FCY53" s="26"/>
      <c r="FCZ53" s="26"/>
      <c r="FDA53" s="26"/>
      <c r="FDB53" s="26"/>
      <c r="FDC53" s="26"/>
      <c r="FDD53" s="26"/>
      <c r="FDE53" s="26"/>
      <c r="FDF53" s="26"/>
      <c r="FDG53" s="26"/>
      <c r="FDH53" s="26"/>
      <c r="FDI53" s="26"/>
      <c r="FDJ53" s="26"/>
      <c r="FDK53" s="26"/>
      <c r="FDL53" s="26"/>
      <c r="FDM53" s="26"/>
      <c r="FDN53" s="26"/>
      <c r="FDO53" s="26"/>
      <c r="FDP53" s="26"/>
      <c r="FDQ53" s="26"/>
      <c r="FDR53" s="26"/>
      <c r="FDS53" s="26"/>
      <c r="FDT53" s="26"/>
      <c r="FDU53" s="26"/>
      <c r="FDV53" s="26"/>
      <c r="FDW53" s="26"/>
      <c r="FDX53" s="26"/>
      <c r="FDY53" s="26"/>
      <c r="FDZ53" s="26"/>
      <c r="FEA53" s="26"/>
      <c r="FEB53" s="26"/>
      <c r="FEC53" s="26"/>
      <c r="FED53" s="26"/>
      <c r="FEE53" s="26"/>
      <c r="FEF53" s="26"/>
      <c r="FEG53" s="26"/>
      <c r="FEH53" s="26"/>
      <c r="FEI53" s="26"/>
      <c r="FEJ53" s="26"/>
      <c r="FEK53" s="26"/>
      <c r="FEL53" s="26"/>
      <c r="FEM53" s="26"/>
      <c r="FEN53" s="26"/>
      <c r="FEO53" s="26"/>
      <c r="FEP53" s="26"/>
      <c r="FEQ53" s="26"/>
      <c r="FER53" s="26"/>
      <c r="FES53" s="26"/>
      <c r="FET53" s="26"/>
      <c r="FEU53" s="26"/>
      <c r="FEV53" s="26"/>
      <c r="FEW53" s="26"/>
      <c r="FEX53" s="26"/>
      <c r="FEY53" s="26"/>
      <c r="FEZ53" s="26"/>
      <c r="FFA53" s="26"/>
      <c r="FFB53" s="26"/>
      <c r="FFC53" s="26"/>
      <c r="FFD53" s="26"/>
      <c r="FFE53" s="26"/>
      <c r="FFF53" s="26"/>
      <c r="FFG53" s="26"/>
      <c r="FFH53" s="26"/>
      <c r="FFI53" s="26"/>
      <c r="FFJ53" s="26"/>
      <c r="FFK53" s="26"/>
      <c r="FFL53" s="26"/>
      <c r="FFM53" s="26"/>
      <c r="FFN53" s="26"/>
      <c r="FFO53" s="26"/>
      <c r="FFP53" s="26"/>
      <c r="FFQ53" s="26"/>
      <c r="FFR53" s="26"/>
      <c r="FFS53" s="26"/>
      <c r="FFT53" s="26"/>
      <c r="FFU53" s="26"/>
      <c r="FFV53" s="26"/>
      <c r="FFW53" s="26"/>
      <c r="FFX53" s="26"/>
      <c r="FFY53" s="26"/>
      <c r="FFZ53" s="26"/>
      <c r="FGA53" s="26"/>
      <c r="FGB53" s="26"/>
      <c r="FGC53" s="26"/>
      <c r="FGD53" s="26"/>
      <c r="FGE53" s="26"/>
      <c r="FGF53" s="26"/>
      <c r="FGG53" s="26"/>
      <c r="FGH53" s="26"/>
      <c r="FGI53" s="26"/>
      <c r="FGJ53" s="26"/>
      <c r="FGK53" s="26"/>
      <c r="FGL53" s="26"/>
      <c r="FGM53" s="26"/>
      <c r="FGN53" s="26"/>
      <c r="FGO53" s="26"/>
      <c r="FGP53" s="26"/>
      <c r="FGQ53" s="26"/>
      <c r="FGR53" s="26"/>
      <c r="FGS53" s="26"/>
      <c r="FGT53" s="26"/>
      <c r="FGU53" s="26"/>
      <c r="FGV53" s="26"/>
      <c r="FGW53" s="26"/>
      <c r="FGX53" s="26"/>
      <c r="FGY53" s="26"/>
      <c r="FGZ53" s="26"/>
      <c r="FHA53" s="26"/>
      <c r="FHB53" s="26"/>
      <c r="FHC53" s="26"/>
      <c r="FHD53" s="26"/>
      <c r="FHE53" s="26"/>
      <c r="FHF53" s="26"/>
      <c r="FHG53" s="26"/>
      <c r="FHH53" s="26"/>
      <c r="FHI53" s="26"/>
      <c r="FHJ53" s="26"/>
      <c r="FHK53" s="26"/>
      <c r="FHL53" s="26"/>
      <c r="FHM53" s="26"/>
      <c r="FHN53" s="26"/>
      <c r="FHO53" s="26"/>
      <c r="FHP53" s="26"/>
      <c r="FHQ53" s="26"/>
      <c r="FHR53" s="26"/>
      <c r="FHS53" s="26"/>
      <c r="FHT53" s="26"/>
      <c r="FHU53" s="26"/>
      <c r="FHV53" s="26"/>
      <c r="FHW53" s="26"/>
      <c r="FHX53" s="26"/>
      <c r="FHY53" s="26"/>
      <c r="FHZ53" s="26"/>
      <c r="FIA53" s="26"/>
      <c r="FIB53" s="26"/>
      <c r="FIC53" s="26"/>
      <c r="FID53" s="26"/>
      <c r="FIE53" s="26"/>
      <c r="FIF53" s="26"/>
      <c r="FIG53" s="26"/>
      <c r="FIH53" s="26"/>
      <c r="FII53" s="26"/>
      <c r="FIJ53" s="26"/>
      <c r="FIK53" s="26"/>
      <c r="FIL53" s="26"/>
      <c r="FIM53" s="26"/>
      <c r="FIN53" s="26"/>
      <c r="FIO53" s="26"/>
      <c r="FIP53" s="26"/>
      <c r="FIQ53" s="26"/>
      <c r="FIR53" s="26"/>
      <c r="FIS53" s="26"/>
      <c r="FIT53" s="26"/>
      <c r="FIU53" s="26"/>
      <c r="FIV53" s="26"/>
      <c r="FIW53" s="26"/>
      <c r="FIX53" s="26"/>
      <c r="FIY53" s="26"/>
      <c r="FIZ53" s="26"/>
      <c r="FJA53" s="26"/>
      <c r="FJB53" s="26"/>
      <c r="FJC53" s="26"/>
      <c r="FJD53" s="26"/>
      <c r="FJE53" s="26"/>
      <c r="FJF53" s="26"/>
      <c r="FJG53" s="26"/>
      <c r="FJH53" s="26"/>
      <c r="FJI53" s="26"/>
      <c r="FJJ53" s="26"/>
      <c r="FJK53" s="26"/>
      <c r="FJL53" s="26"/>
      <c r="FJM53" s="26"/>
      <c r="FJN53" s="26"/>
      <c r="FJO53" s="26"/>
      <c r="FJP53" s="26"/>
      <c r="FJQ53" s="26"/>
      <c r="FJR53" s="26"/>
      <c r="FJS53" s="26"/>
      <c r="FJT53" s="26"/>
      <c r="FJU53" s="26"/>
      <c r="FJV53" s="26"/>
      <c r="FJW53" s="26"/>
      <c r="FJX53" s="26"/>
      <c r="FJY53" s="26"/>
      <c r="FJZ53" s="26"/>
      <c r="FKA53" s="26"/>
      <c r="FKB53" s="26"/>
      <c r="FKC53" s="26"/>
      <c r="FKD53" s="26"/>
      <c r="FKE53" s="26"/>
      <c r="FKF53" s="26"/>
      <c r="FKG53" s="26"/>
      <c r="FKH53" s="26"/>
      <c r="FKI53" s="26"/>
      <c r="FKJ53" s="26"/>
      <c r="FKK53" s="26"/>
      <c r="FKL53" s="26"/>
      <c r="FKM53" s="26"/>
      <c r="FKN53" s="26"/>
      <c r="FKO53" s="26"/>
      <c r="FKP53" s="26"/>
      <c r="FKQ53" s="26"/>
      <c r="FKR53" s="26"/>
      <c r="FKS53" s="26"/>
      <c r="FKT53" s="26"/>
      <c r="FKU53" s="26"/>
      <c r="FKV53" s="26"/>
      <c r="FKW53" s="26"/>
      <c r="FKX53" s="26"/>
      <c r="FKY53" s="26"/>
      <c r="FKZ53" s="26"/>
      <c r="FLA53" s="26"/>
      <c r="FLB53" s="26"/>
      <c r="FLC53" s="26"/>
      <c r="FLD53" s="26"/>
      <c r="FLE53" s="26"/>
      <c r="FLF53" s="26"/>
      <c r="FLG53" s="26"/>
      <c r="FLH53" s="26"/>
      <c r="FLI53" s="26"/>
      <c r="FLJ53" s="26"/>
      <c r="FLK53" s="26"/>
      <c r="FLL53" s="26"/>
      <c r="FLM53" s="26"/>
      <c r="FLN53" s="26"/>
      <c r="FLO53" s="26"/>
      <c r="FLP53" s="26"/>
      <c r="FLQ53" s="26"/>
      <c r="FLR53" s="26"/>
      <c r="FLS53" s="26"/>
      <c r="FLT53" s="26"/>
      <c r="FLU53" s="26"/>
      <c r="FLV53" s="26"/>
      <c r="FLW53" s="26"/>
      <c r="FLX53" s="26"/>
      <c r="FLY53" s="26"/>
      <c r="FLZ53" s="26"/>
      <c r="FMA53" s="26"/>
      <c r="FMB53" s="26"/>
      <c r="FMC53" s="26"/>
      <c r="FMD53" s="26"/>
      <c r="FME53" s="26"/>
      <c r="FMF53" s="26"/>
      <c r="FMG53" s="26"/>
      <c r="FMH53" s="26"/>
      <c r="FMI53" s="26"/>
      <c r="FMJ53" s="26"/>
      <c r="FMK53" s="26"/>
      <c r="FML53" s="26"/>
      <c r="FMM53" s="26"/>
      <c r="FMN53" s="26"/>
      <c r="FMO53" s="26"/>
      <c r="FMP53" s="26"/>
      <c r="FMQ53" s="26"/>
      <c r="FMR53" s="26"/>
      <c r="FMS53" s="26"/>
      <c r="FMT53" s="26"/>
      <c r="FMU53" s="26"/>
      <c r="FMV53" s="26"/>
      <c r="FMW53" s="26"/>
      <c r="FMX53" s="26"/>
      <c r="FMY53" s="26"/>
      <c r="FMZ53" s="26"/>
      <c r="FNA53" s="26"/>
      <c r="FNB53" s="26"/>
      <c r="FNC53" s="26"/>
      <c r="FND53" s="26"/>
      <c r="FNE53" s="26"/>
      <c r="FNF53" s="26"/>
      <c r="FNG53" s="26"/>
      <c r="FNH53" s="26"/>
      <c r="FNI53" s="26"/>
      <c r="FNJ53" s="26"/>
      <c r="FNK53" s="26"/>
      <c r="FNL53" s="26"/>
      <c r="FNM53" s="26"/>
      <c r="FNN53" s="26"/>
      <c r="FNO53" s="26"/>
      <c r="FNP53" s="26"/>
      <c r="FNQ53" s="26"/>
      <c r="FNR53" s="26"/>
      <c r="FNS53" s="26"/>
      <c r="FNT53" s="26"/>
      <c r="FNU53" s="26"/>
      <c r="FNV53" s="26"/>
      <c r="FNW53" s="26"/>
      <c r="FNX53" s="26"/>
      <c r="FNY53" s="26"/>
      <c r="FNZ53" s="26"/>
      <c r="FOA53" s="26"/>
      <c r="FOB53" s="26"/>
      <c r="FOC53" s="26"/>
      <c r="FOD53" s="26"/>
      <c r="FOE53" s="26"/>
      <c r="FOF53" s="26"/>
      <c r="FOG53" s="26"/>
      <c r="FOH53" s="26"/>
      <c r="FOI53" s="26"/>
      <c r="FOJ53" s="26"/>
      <c r="FOK53" s="26"/>
      <c r="FOL53" s="26"/>
      <c r="FOM53" s="26"/>
      <c r="FON53" s="26"/>
      <c r="FOO53" s="26"/>
      <c r="FOP53" s="26"/>
      <c r="FOQ53" s="26"/>
      <c r="FOR53" s="26"/>
      <c r="FOS53" s="26"/>
      <c r="FOT53" s="26"/>
      <c r="FOU53" s="26"/>
      <c r="FOV53" s="26"/>
      <c r="FOW53" s="26"/>
      <c r="FOX53" s="26"/>
      <c r="FOY53" s="26"/>
      <c r="FOZ53" s="26"/>
      <c r="FPA53" s="26"/>
      <c r="FPB53" s="26"/>
      <c r="FPC53" s="26"/>
      <c r="FPD53" s="26"/>
      <c r="FPE53" s="26"/>
      <c r="FPF53" s="26"/>
      <c r="FPG53" s="26"/>
      <c r="FPH53" s="26"/>
      <c r="FPI53" s="26"/>
      <c r="FPJ53" s="26"/>
      <c r="FPK53" s="26"/>
      <c r="FPL53" s="26"/>
      <c r="FPM53" s="26"/>
      <c r="FPN53" s="26"/>
      <c r="FPO53" s="26"/>
      <c r="FPP53" s="26"/>
      <c r="FPQ53" s="26"/>
      <c r="FPR53" s="26"/>
      <c r="FPS53" s="26"/>
      <c r="FPT53" s="26"/>
      <c r="FPU53" s="26"/>
      <c r="FPV53" s="26"/>
      <c r="FPW53" s="26"/>
      <c r="FPX53" s="26"/>
      <c r="FPY53" s="26"/>
      <c r="FPZ53" s="26"/>
      <c r="FQA53" s="26"/>
      <c r="FQB53" s="26"/>
      <c r="FQC53" s="26"/>
      <c r="FQD53" s="26"/>
      <c r="FQE53" s="26"/>
      <c r="FQF53" s="26"/>
      <c r="FQG53" s="26"/>
      <c r="FQH53" s="26"/>
      <c r="FQI53" s="26"/>
      <c r="FQJ53" s="26"/>
      <c r="FQK53" s="26"/>
      <c r="FQL53" s="26"/>
      <c r="FQM53" s="26"/>
      <c r="FQN53" s="26"/>
      <c r="FQO53" s="26"/>
      <c r="FQP53" s="26"/>
      <c r="FQQ53" s="26"/>
      <c r="FQR53" s="26"/>
      <c r="FQS53" s="26"/>
      <c r="FQT53" s="26"/>
      <c r="FQU53" s="26"/>
      <c r="FQV53" s="26"/>
      <c r="FQW53" s="26"/>
      <c r="FQX53" s="26"/>
      <c r="FQY53" s="26"/>
      <c r="FQZ53" s="26"/>
      <c r="FRA53" s="26"/>
      <c r="FRB53" s="26"/>
      <c r="FRC53" s="26"/>
      <c r="FRD53" s="26"/>
      <c r="FRE53" s="26"/>
      <c r="FRF53" s="26"/>
      <c r="FRG53" s="26"/>
      <c r="FRH53" s="26"/>
      <c r="FRI53" s="26"/>
      <c r="FRJ53" s="26"/>
      <c r="FRK53" s="26"/>
      <c r="FRL53" s="26"/>
      <c r="FRM53" s="26"/>
      <c r="FRN53" s="26"/>
      <c r="FRO53" s="26"/>
      <c r="FRP53" s="26"/>
      <c r="FRQ53" s="26"/>
      <c r="FRR53" s="26"/>
      <c r="FRS53" s="26"/>
      <c r="FRT53" s="26"/>
      <c r="FRU53" s="26"/>
      <c r="FRV53" s="26"/>
      <c r="FRW53" s="26"/>
      <c r="FRX53" s="26"/>
      <c r="FRY53" s="26"/>
      <c r="FRZ53" s="26"/>
      <c r="FSA53" s="26"/>
      <c r="FSB53" s="26"/>
      <c r="FSC53" s="26"/>
      <c r="FSD53" s="26"/>
      <c r="FSE53" s="26"/>
      <c r="FSF53" s="26"/>
      <c r="FSG53" s="26"/>
      <c r="FSH53" s="26"/>
      <c r="FSI53" s="26"/>
      <c r="FSJ53" s="26"/>
      <c r="FSK53" s="26"/>
      <c r="FSL53" s="26"/>
      <c r="FSM53" s="26"/>
      <c r="FSN53" s="26"/>
      <c r="FSO53" s="26"/>
      <c r="FSP53" s="26"/>
      <c r="FSQ53" s="26"/>
      <c r="FSR53" s="26"/>
      <c r="FSS53" s="26"/>
      <c r="FST53" s="26"/>
      <c r="FSU53" s="26"/>
      <c r="FSV53" s="26"/>
      <c r="FSW53" s="26"/>
      <c r="FSX53" s="26"/>
      <c r="FSY53" s="26"/>
      <c r="FSZ53" s="26"/>
      <c r="FTA53" s="26"/>
      <c r="FTB53" s="26"/>
      <c r="FTC53" s="26"/>
      <c r="FTD53" s="26"/>
      <c r="FTE53" s="26"/>
      <c r="FTF53" s="26"/>
      <c r="FTG53" s="26"/>
      <c r="FTH53" s="26"/>
      <c r="FTI53" s="26"/>
      <c r="FTJ53" s="26"/>
      <c r="FTK53" s="26"/>
      <c r="FTL53" s="26"/>
      <c r="FTM53" s="26"/>
      <c r="FTN53" s="26"/>
      <c r="FTO53" s="26"/>
      <c r="FTP53" s="26"/>
      <c r="FTQ53" s="26"/>
      <c r="FTR53" s="26"/>
      <c r="FTS53" s="26"/>
      <c r="FTT53" s="26"/>
      <c r="FTU53" s="26"/>
      <c r="FTV53" s="26"/>
      <c r="FTW53" s="26"/>
      <c r="FTX53" s="26"/>
      <c r="FTY53" s="26"/>
      <c r="FTZ53" s="26"/>
      <c r="FUA53" s="26"/>
      <c r="FUB53" s="26"/>
      <c r="FUC53" s="26"/>
      <c r="FUD53" s="26"/>
      <c r="FUE53" s="26"/>
      <c r="FUF53" s="26"/>
      <c r="FUG53" s="26"/>
      <c r="FUH53" s="26"/>
      <c r="FUI53" s="26"/>
      <c r="FUJ53" s="26"/>
      <c r="FUK53" s="26"/>
      <c r="FUL53" s="26"/>
      <c r="FUM53" s="26"/>
      <c r="FUN53" s="26"/>
      <c r="FUO53" s="26"/>
      <c r="FUP53" s="26"/>
      <c r="FUQ53" s="26"/>
      <c r="FUR53" s="26"/>
      <c r="FUS53" s="26"/>
      <c r="FUT53" s="26"/>
      <c r="FUU53" s="26"/>
      <c r="FUV53" s="26"/>
      <c r="FUW53" s="26"/>
      <c r="FUX53" s="26"/>
      <c r="FUY53" s="26"/>
      <c r="FUZ53" s="26"/>
      <c r="FVA53" s="26"/>
      <c r="FVB53" s="26"/>
      <c r="FVC53" s="26"/>
      <c r="FVD53" s="26"/>
      <c r="FVE53" s="26"/>
      <c r="FVF53" s="26"/>
      <c r="FVG53" s="26"/>
      <c r="FVH53" s="26"/>
      <c r="FVI53" s="26"/>
      <c r="FVJ53" s="26"/>
      <c r="FVK53" s="26"/>
      <c r="FVL53" s="26"/>
      <c r="FVM53" s="26"/>
      <c r="FVN53" s="26"/>
      <c r="FVO53" s="26"/>
      <c r="FVP53" s="26"/>
      <c r="FVQ53" s="26"/>
      <c r="FVR53" s="26"/>
      <c r="FVS53" s="26"/>
      <c r="FVT53" s="26"/>
      <c r="FVU53" s="26"/>
      <c r="FVV53" s="26"/>
      <c r="FVW53" s="26"/>
      <c r="FVX53" s="26"/>
      <c r="FVY53" s="26"/>
      <c r="FVZ53" s="26"/>
      <c r="FWA53" s="26"/>
      <c r="FWB53" s="26"/>
      <c r="FWC53" s="26"/>
      <c r="FWD53" s="26"/>
      <c r="FWE53" s="26"/>
      <c r="FWF53" s="26"/>
      <c r="FWG53" s="26"/>
      <c r="FWH53" s="26"/>
      <c r="FWI53" s="26"/>
      <c r="FWJ53" s="26"/>
      <c r="FWK53" s="26"/>
      <c r="FWL53" s="26"/>
      <c r="FWM53" s="26"/>
      <c r="FWN53" s="26"/>
      <c r="FWO53" s="26"/>
      <c r="FWP53" s="26"/>
      <c r="FWQ53" s="26"/>
      <c r="FWR53" s="26"/>
      <c r="FWS53" s="26"/>
      <c r="FWT53" s="26"/>
      <c r="FWU53" s="26"/>
      <c r="FWV53" s="26"/>
      <c r="FWW53" s="26"/>
      <c r="FWX53" s="26"/>
      <c r="FWY53" s="26"/>
      <c r="FWZ53" s="26"/>
      <c r="FXA53" s="26"/>
      <c r="FXB53" s="26"/>
      <c r="FXC53" s="26"/>
      <c r="FXD53" s="26"/>
      <c r="FXE53" s="26"/>
      <c r="FXF53" s="26"/>
      <c r="FXG53" s="26"/>
      <c r="FXH53" s="26"/>
      <c r="FXI53" s="26"/>
      <c r="FXJ53" s="26"/>
      <c r="FXK53" s="26"/>
      <c r="FXL53" s="26"/>
      <c r="FXM53" s="26"/>
      <c r="FXN53" s="26"/>
      <c r="FXO53" s="26"/>
      <c r="FXP53" s="26"/>
      <c r="FXQ53" s="26"/>
      <c r="FXR53" s="26"/>
      <c r="FXS53" s="26"/>
      <c r="FXT53" s="26"/>
      <c r="FXU53" s="26"/>
      <c r="FXV53" s="26"/>
      <c r="FXW53" s="26"/>
      <c r="FXX53" s="26"/>
      <c r="FXY53" s="26"/>
      <c r="FXZ53" s="26"/>
      <c r="FYA53" s="26"/>
      <c r="FYB53" s="26"/>
      <c r="FYC53" s="26"/>
      <c r="FYD53" s="26"/>
      <c r="FYE53" s="26"/>
      <c r="FYF53" s="26"/>
      <c r="FYG53" s="26"/>
      <c r="FYH53" s="26"/>
      <c r="FYI53" s="26"/>
      <c r="FYJ53" s="26"/>
      <c r="FYK53" s="26"/>
      <c r="FYL53" s="26"/>
      <c r="FYM53" s="26"/>
      <c r="FYN53" s="26"/>
      <c r="FYO53" s="26"/>
      <c r="FYP53" s="26"/>
      <c r="FYQ53" s="26"/>
      <c r="FYR53" s="26"/>
      <c r="FYS53" s="26"/>
      <c r="FYT53" s="26"/>
      <c r="FYU53" s="26"/>
      <c r="FYV53" s="26"/>
      <c r="FYW53" s="26"/>
      <c r="FYX53" s="26"/>
      <c r="FYY53" s="26"/>
      <c r="FYZ53" s="26"/>
      <c r="FZA53" s="26"/>
      <c r="FZB53" s="26"/>
      <c r="FZC53" s="26"/>
      <c r="FZD53" s="26"/>
      <c r="FZE53" s="26"/>
      <c r="FZF53" s="26"/>
      <c r="FZG53" s="26"/>
      <c r="FZH53" s="26"/>
      <c r="FZI53" s="26"/>
      <c r="FZJ53" s="26"/>
      <c r="FZK53" s="26"/>
      <c r="FZL53" s="26"/>
      <c r="FZM53" s="26"/>
      <c r="FZN53" s="26"/>
      <c r="FZO53" s="26"/>
      <c r="FZP53" s="26"/>
      <c r="FZQ53" s="26"/>
      <c r="FZR53" s="26"/>
      <c r="FZS53" s="26"/>
      <c r="FZT53" s="26"/>
      <c r="FZU53" s="26"/>
      <c r="FZV53" s="26"/>
      <c r="FZW53" s="26"/>
      <c r="FZX53" s="26"/>
      <c r="FZY53" s="26"/>
      <c r="FZZ53" s="26"/>
      <c r="GAA53" s="26"/>
      <c r="GAB53" s="26"/>
      <c r="GAC53" s="26"/>
      <c r="GAD53" s="26"/>
      <c r="GAE53" s="26"/>
      <c r="GAF53" s="26"/>
      <c r="GAG53" s="26"/>
      <c r="GAH53" s="26"/>
      <c r="GAI53" s="26"/>
      <c r="GAJ53" s="26"/>
      <c r="GAK53" s="26"/>
      <c r="GAL53" s="26"/>
      <c r="GAM53" s="26"/>
      <c r="GAN53" s="26"/>
      <c r="GAO53" s="26"/>
      <c r="GAP53" s="26"/>
      <c r="GAQ53" s="26"/>
      <c r="GAR53" s="26"/>
      <c r="GAS53" s="26"/>
      <c r="GAT53" s="26"/>
      <c r="GAU53" s="26"/>
      <c r="GAV53" s="26"/>
      <c r="GAW53" s="26"/>
      <c r="GAX53" s="26"/>
      <c r="GAY53" s="26"/>
      <c r="GAZ53" s="26"/>
      <c r="GBA53" s="26"/>
      <c r="GBB53" s="26"/>
      <c r="GBC53" s="26"/>
      <c r="GBD53" s="26"/>
      <c r="GBE53" s="26"/>
      <c r="GBF53" s="26"/>
      <c r="GBG53" s="26"/>
      <c r="GBH53" s="26"/>
      <c r="GBI53" s="26"/>
      <c r="GBJ53" s="26"/>
      <c r="GBK53" s="26"/>
      <c r="GBL53" s="26"/>
      <c r="GBM53" s="26"/>
      <c r="GBN53" s="26"/>
      <c r="GBO53" s="26"/>
      <c r="GBP53" s="26"/>
      <c r="GBQ53" s="26"/>
      <c r="GBR53" s="26"/>
      <c r="GBS53" s="26"/>
      <c r="GBT53" s="26"/>
      <c r="GBU53" s="26"/>
      <c r="GBV53" s="26"/>
      <c r="GBW53" s="26"/>
      <c r="GBX53" s="26"/>
      <c r="GBY53" s="26"/>
      <c r="GBZ53" s="26"/>
      <c r="GCA53" s="26"/>
      <c r="GCB53" s="26"/>
      <c r="GCC53" s="26"/>
      <c r="GCD53" s="26"/>
      <c r="GCE53" s="26"/>
      <c r="GCF53" s="26"/>
      <c r="GCG53" s="26"/>
      <c r="GCH53" s="26"/>
      <c r="GCI53" s="26"/>
      <c r="GCJ53" s="26"/>
      <c r="GCK53" s="26"/>
      <c r="GCL53" s="26"/>
      <c r="GCM53" s="26"/>
      <c r="GCN53" s="26"/>
      <c r="GCO53" s="26"/>
      <c r="GCP53" s="26"/>
      <c r="GCQ53" s="26"/>
      <c r="GCR53" s="26"/>
      <c r="GCS53" s="26"/>
      <c r="GCT53" s="26"/>
      <c r="GCU53" s="26"/>
      <c r="GCV53" s="26"/>
      <c r="GCW53" s="26"/>
      <c r="GCX53" s="26"/>
      <c r="GCY53" s="26"/>
      <c r="GCZ53" s="26"/>
      <c r="GDA53" s="26"/>
      <c r="GDB53" s="26"/>
      <c r="GDC53" s="26"/>
      <c r="GDD53" s="26"/>
      <c r="GDE53" s="26"/>
      <c r="GDF53" s="26"/>
      <c r="GDG53" s="26"/>
      <c r="GDH53" s="26"/>
      <c r="GDI53" s="26"/>
      <c r="GDJ53" s="26"/>
      <c r="GDK53" s="26"/>
      <c r="GDL53" s="26"/>
      <c r="GDM53" s="26"/>
      <c r="GDN53" s="26"/>
      <c r="GDO53" s="26"/>
      <c r="GDP53" s="26"/>
      <c r="GDQ53" s="26"/>
      <c r="GDR53" s="26"/>
      <c r="GDS53" s="26"/>
      <c r="GDT53" s="26"/>
      <c r="GDU53" s="26"/>
      <c r="GDV53" s="26"/>
      <c r="GDW53" s="26"/>
      <c r="GDX53" s="26"/>
      <c r="GDY53" s="26"/>
      <c r="GDZ53" s="26"/>
      <c r="GEA53" s="26"/>
      <c r="GEB53" s="26"/>
      <c r="GEC53" s="26"/>
      <c r="GED53" s="26"/>
      <c r="GEE53" s="26"/>
      <c r="GEF53" s="26"/>
      <c r="GEG53" s="26"/>
      <c r="GEH53" s="26"/>
      <c r="GEI53" s="26"/>
      <c r="GEJ53" s="26"/>
      <c r="GEK53" s="26"/>
      <c r="GEL53" s="26"/>
      <c r="GEM53" s="26"/>
      <c r="GEN53" s="26"/>
      <c r="GEO53" s="26"/>
      <c r="GEP53" s="26"/>
      <c r="GEQ53" s="26"/>
      <c r="GER53" s="26"/>
      <c r="GES53" s="26"/>
      <c r="GET53" s="26"/>
      <c r="GEU53" s="26"/>
      <c r="GEV53" s="26"/>
      <c r="GEW53" s="26"/>
      <c r="GEX53" s="26"/>
      <c r="GEY53" s="26"/>
      <c r="GEZ53" s="26"/>
      <c r="GFA53" s="26"/>
      <c r="GFB53" s="26"/>
      <c r="GFC53" s="26"/>
      <c r="GFD53" s="26"/>
      <c r="GFE53" s="26"/>
      <c r="GFF53" s="26"/>
      <c r="GFG53" s="26"/>
      <c r="GFH53" s="26"/>
      <c r="GFI53" s="26"/>
      <c r="GFJ53" s="26"/>
      <c r="GFK53" s="26"/>
      <c r="GFL53" s="26"/>
      <c r="GFM53" s="26"/>
      <c r="GFN53" s="26"/>
      <c r="GFO53" s="26"/>
      <c r="GFP53" s="26"/>
      <c r="GFQ53" s="26"/>
      <c r="GFR53" s="26"/>
      <c r="GFS53" s="26"/>
      <c r="GFT53" s="26"/>
      <c r="GFU53" s="26"/>
      <c r="GFV53" s="26"/>
      <c r="GFW53" s="26"/>
      <c r="GFX53" s="26"/>
      <c r="GFY53" s="26"/>
      <c r="GFZ53" s="26"/>
      <c r="GGA53" s="26"/>
      <c r="GGB53" s="26"/>
      <c r="GGC53" s="26"/>
      <c r="GGD53" s="26"/>
      <c r="GGE53" s="26"/>
      <c r="GGF53" s="26"/>
      <c r="GGG53" s="26"/>
      <c r="GGH53" s="26"/>
      <c r="GGI53" s="26"/>
      <c r="GGJ53" s="26"/>
      <c r="GGK53" s="26"/>
      <c r="GGL53" s="26"/>
      <c r="GGM53" s="26"/>
      <c r="GGN53" s="26"/>
      <c r="GGO53" s="26"/>
      <c r="GGP53" s="26"/>
      <c r="GGQ53" s="26"/>
      <c r="GGR53" s="26"/>
      <c r="GGS53" s="26"/>
      <c r="GGT53" s="26"/>
      <c r="GGU53" s="26"/>
      <c r="GGV53" s="26"/>
      <c r="GGW53" s="26"/>
      <c r="GGX53" s="26"/>
      <c r="GGY53" s="26"/>
      <c r="GGZ53" s="26"/>
      <c r="GHA53" s="26"/>
      <c r="GHB53" s="26"/>
      <c r="GHC53" s="26"/>
      <c r="GHD53" s="26"/>
      <c r="GHE53" s="26"/>
      <c r="GHF53" s="26"/>
      <c r="GHG53" s="26"/>
      <c r="GHH53" s="26"/>
      <c r="GHI53" s="26"/>
      <c r="GHJ53" s="26"/>
      <c r="GHK53" s="26"/>
      <c r="GHL53" s="26"/>
      <c r="GHM53" s="26"/>
      <c r="GHN53" s="26"/>
      <c r="GHO53" s="26"/>
      <c r="GHP53" s="26"/>
      <c r="GHQ53" s="26"/>
      <c r="GHR53" s="26"/>
      <c r="GHS53" s="26"/>
      <c r="GHT53" s="26"/>
      <c r="GHU53" s="26"/>
      <c r="GHV53" s="26"/>
      <c r="GHW53" s="26"/>
      <c r="GHX53" s="26"/>
      <c r="GHY53" s="26"/>
      <c r="GHZ53" s="26"/>
      <c r="GIA53" s="26"/>
      <c r="GIB53" s="26"/>
      <c r="GIC53" s="26"/>
      <c r="GID53" s="26"/>
      <c r="GIE53" s="26"/>
      <c r="GIF53" s="26"/>
      <c r="GIG53" s="26"/>
      <c r="GIH53" s="26"/>
      <c r="GII53" s="26"/>
      <c r="GIJ53" s="26"/>
      <c r="GIK53" s="26"/>
      <c r="GIL53" s="26"/>
      <c r="GIM53" s="26"/>
      <c r="GIN53" s="26"/>
      <c r="GIO53" s="26"/>
      <c r="GIP53" s="26"/>
      <c r="GIQ53" s="26"/>
      <c r="GIR53" s="26"/>
      <c r="GIS53" s="26"/>
      <c r="GIT53" s="26"/>
      <c r="GIU53" s="26"/>
      <c r="GIV53" s="26"/>
      <c r="GIW53" s="26"/>
      <c r="GIX53" s="26"/>
      <c r="GIY53" s="26"/>
      <c r="GIZ53" s="26"/>
      <c r="GJA53" s="26"/>
      <c r="GJB53" s="26"/>
      <c r="GJC53" s="26"/>
      <c r="GJD53" s="26"/>
      <c r="GJE53" s="26"/>
      <c r="GJF53" s="26"/>
      <c r="GJG53" s="26"/>
      <c r="GJH53" s="26"/>
      <c r="GJI53" s="26"/>
      <c r="GJJ53" s="26"/>
      <c r="GJK53" s="26"/>
      <c r="GJL53" s="26"/>
      <c r="GJM53" s="26"/>
      <c r="GJN53" s="26"/>
      <c r="GJO53" s="26"/>
      <c r="GJP53" s="26"/>
      <c r="GJQ53" s="26"/>
      <c r="GJR53" s="26"/>
      <c r="GJS53" s="26"/>
      <c r="GJT53" s="26"/>
      <c r="GJU53" s="26"/>
      <c r="GJV53" s="26"/>
      <c r="GJW53" s="26"/>
      <c r="GJX53" s="26"/>
      <c r="GJY53" s="26"/>
      <c r="GJZ53" s="26"/>
      <c r="GKA53" s="26"/>
      <c r="GKB53" s="26"/>
      <c r="GKC53" s="26"/>
      <c r="GKD53" s="26"/>
      <c r="GKE53" s="26"/>
      <c r="GKF53" s="26"/>
      <c r="GKG53" s="26"/>
      <c r="GKH53" s="26"/>
      <c r="GKI53" s="26"/>
      <c r="GKJ53" s="26"/>
      <c r="GKK53" s="26"/>
      <c r="GKL53" s="26"/>
      <c r="GKM53" s="26"/>
      <c r="GKN53" s="26"/>
      <c r="GKO53" s="26"/>
      <c r="GKP53" s="26"/>
      <c r="GKQ53" s="26"/>
      <c r="GKR53" s="26"/>
      <c r="GKS53" s="26"/>
      <c r="GKT53" s="26"/>
      <c r="GKU53" s="26"/>
      <c r="GKV53" s="26"/>
      <c r="GKW53" s="26"/>
      <c r="GKX53" s="26"/>
      <c r="GKY53" s="26"/>
      <c r="GKZ53" s="26"/>
      <c r="GLA53" s="26"/>
      <c r="GLB53" s="26"/>
      <c r="GLC53" s="26"/>
      <c r="GLD53" s="26"/>
      <c r="GLE53" s="26"/>
      <c r="GLF53" s="26"/>
      <c r="GLG53" s="26"/>
      <c r="GLH53" s="26"/>
      <c r="GLI53" s="26"/>
      <c r="GLJ53" s="26"/>
      <c r="GLK53" s="26"/>
      <c r="GLL53" s="26"/>
      <c r="GLM53" s="26"/>
      <c r="GLN53" s="26"/>
      <c r="GLO53" s="26"/>
      <c r="GLP53" s="26"/>
      <c r="GLQ53" s="26"/>
      <c r="GLR53" s="26"/>
      <c r="GLS53" s="26"/>
      <c r="GLT53" s="26"/>
      <c r="GLU53" s="26"/>
      <c r="GLV53" s="26"/>
      <c r="GLW53" s="26"/>
      <c r="GLX53" s="26"/>
      <c r="GLY53" s="26"/>
      <c r="GLZ53" s="26"/>
      <c r="GMA53" s="26"/>
      <c r="GMB53" s="26"/>
      <c r="GMC53" s="26"/>
      <c r="GMD53" s="26"/>
      <c r="GME53" s="26"/>
      <c r="GMF53" s="26"/>
      <c r="GMG53" s="26"/>
      <c r="GMH53" s="26"/>
      <c r="GMI53" s="26"/>
      <c r="GMJ53" s="26"/>
      <c r="GMK53" s="26"/>
      <c r="GML53" s="26"/>
      <c r="GMM53" s="26"/>
      <c r="GMN53" s="26"/>
      <c r="GMO53" s="26"/>
      <c r="GMP53" s="26"/>
      <c r="GMQ53" s="26"/>
      <c r="GMR53" s="26"/>
      <c r="GMS53" s="26"/>
      <c r="GMT53" s="26"/>
      <c r="GMU53" s="26"/>
      <c r="GMV53" s="26"/>
      <c r="GMW53" s="26"/>
      <c r="GMX53" s="26"/>
      <c r="GMY53" s="26"/>
      <c r="GMZ53" s="26"/>
      <c r="GNA53" s="26"/>
      <c r="GNB53" s="26"/>
      <c r="GNC53" s="26"/>
      <c r="GND53" s="26"/>
      <c r="GNE53" s="26"/>
      <c r="GNF53" s="26"/>
      <c r="GNG53" s="26"/>
      <c r="GNH53" s="26"/>
      <c r="GNI53" s="26"/>
      <c r="GNJ53" s="26"/>
      <c r="GNK53" s="26"/>
      <c r="GNL53" s="26"/>
      <c r="GNM53" s="26"/>
      <c r="GNN53" s="26"/>
      <c r="GNO53" s="26"/>
      <c r="GNP53" s="26"/>
      <c r="GNQ53" s="26"/>
      <c r="GNR53" s="26"/>
      <c r="GNS53" s="26"/>
      <c r="GNT53" s="26"/>
      <c r="GNU53" s="26"/>
      <c r="GNV53" s="26"/>
      <c r="GNW53" s="26"/>
      <c r="GNX53" s="26"/>
      <c r="GNY53" s="26"/>
      <c r="GNZ53" s="26"/>
      <c r="GOA53" s="26"/>
      <c r="GOB53" s="26"/>
      <c r="GOC53" s="26"/>
      <c r="GOD53" s="26"/>
      <c r="GOE53" s="26"/>
      <c r="GOF53" s="26"/>
      <c r="GOG53" s="26"/>
      <c r="GOH53" s="26"/>
      <c r="GOI53" s="26"/>
      <c r="GOJ53" s="26"/>
      <c r="GOK53" s="26"/>
      <c r="GOL53" s="26"/>
      <c r="GOM53" s="26"/>
      <c r="GON53" s="26"/>
      <c r="GOO53" s="26"/>
      <c r="GOP53" s="26"/>
      <c r="GOQ53" s="26"/>
      <c r="GOR53" s="26"/>
      <c r="GOS53" s="26"/>
      <c r="GOT53" s="26"/>
      <c r="GOU53" s="26"/>
      <c r="GOV53" s="26"/>
      <c r="GOW53" s="26"/>
      <c r="GOX53" s="26"/>
      <c r="GOY53" s="26"/>
      <c r="GOZ53" s="26"/>
      <c r="GPA53" s="26"/>
      <c r="GPB53" s="26"/>
      <c r="GPC53" s="26"/>
      <c r="GPD53" s="26"/>
      <c r="GPE53" s="26"/>
      <c r="GPF53" s="26"/>
      <c r="GPG53" s="26"/>
      <c r="GPH53" s="26"/>
      <c r="GPI53" s="26"/>
      <c r="GPJ53" s="26"/>
      <c r="GPK53" s="26"/>
      <c r="GPL53" s="26"/>
      <c r="GPM53" s="26"/>
      <c r="GPN53" s="26"/>
      <c r="GPO53" s="26"/>
      <c r="GPP53" s="26"/>
      <c r="GPQ53" s="26"/>
      <c r="GPR53" s="26"/>
      <c r="GPS53" s="26"/>
      <c r="GPT53" s="26"/>
      <c r="GPU53" s="26"/>
      <c r="GPV53" s="26"/>
      <c r="GPW53" s="26"/>
      <c r="GPX53" s="26"/>
      <c r="GPY53" s="26"/>
      <c r="GPZ53" s="26"/>
      <c r="GQA53" s="26"/>
      <c r="GQB53" s="26"/>
      <c r="GQC53" s="26"/>
      <c r="GQD53" s="26"/>
      <c r="GQE53" s="26"/>
      <c r="GQF53" s="26"/>
      <c r="GQG53" s="26"/>
      <c r="GQH53" s="26"/>
      <c r="GQI53" s="26"/>
      <c r="GQJ53" s="26"/>
      <c r="GQK53" s="26"/>
      <c r="GQL53" s="26"/>
      <c r="GQM53" s="26"/>
      <c r="GQN53" s="26"/>
      <c r="GQO53" s="26"/>
      <c r="GQP53" s="26"/>
      <c r="GQQ53" s="26"/>
      <c r="GQR53" s="26"/>
      <c r="GQS53" s="26"/>
      <c r="GQT53" s="26"/>
      <c r="GQU53" s="26"/>
      <c r="GQV53" s="26"/>
      <c r="GQW53" s="26"/>
      <c r="GQX53" s="26"/>
      <c r="GQY53" s="26"/>
      <c r="GQZ53" s="26"/>
      <c r="GRA53" s="26"/>
      <c r="GRB53" s="26"/>
      <c r="GRC53" s="26"/>
      <c r="GRD53" s="26"/>
      <c r="GRE53" s="26"/>
      <c r="GRF53" s="26"/>
      <c r="GRG53" s="26"/>
      <c r="GRH53" s="26"/>
      <c r="GRI53" s="26"/>
      <c r="GRJ53" s="26"/>
      <c r="GRK53" s="26"/>
      <c r="GRL53" s="26"/>
      <c r="GRM53" s="26"/>
      <c r="GRN53" s="26"/>
      <c r="GRO53" s="26"/>
      <c r="GRP53" s="26"/>
      <c r="GRQ53" s="26"/>
      <c r="GRR53" s="26"/>
      <c r="GRS53" s="26"/>
      <c r="GRT53" s="26"/>
      <c r="GRU53" s="26"/>
      <c r="GRV53" s="26"/>
      <c r="GRW53" s="26"/>
      <c r="GRX53" s="26"/>
      <c r="GRY53" s="26"/>
      <c r="GRZ53" s="26"/>
      <c r="GSA53" s="26"/>
      <c r="GSB53" s="26"/>
      <c r="GSC53" s="26"/>
      <c r="GSD53" s="26"/>
      <c r="GSE53" s="26"/>
      <c r="GSF53" s="26"/>
      <c r="GSG53" s="26"/>
      <c r="GSH53" s="26"/>
      <c r="GSI53" s="26"/>
      <c r="GSJ53" s="26"/>
      <c r="GSK53" s="26"/>
      <c r="GSL53" s="26"/>
      <c r="GSM53" s="26"/>
      <c r="GSN53" s="26"/>
      <c r="GSO53" s="26"/>
      <c r="GSP53" s="26"/>
      <c r="GSQ53" s="26"/>
      <c r="GSR53" s="26"/>
      <c r="GSS53" s="26"/>
      <c r="GST53" s="26"/>
      <c r="GSU53" s="26"/>
      <c r="GSV53" s="26"/>
      <c r="GSW53" s="26"/>
      <c r="GSX53" s="26"/>
      <c r="GSY53" s="26"/>
      <c r="GSZ53" s="26"/>
      <c r="GTA53" s="26"/>
      <c r="GTB53" s="26"/>
      <c r="GTC53" s="26"/>
      <c r="GTD53" s="26"/>
      <c r="GTE53" s="26"/>
      <c r="GTF53" s="26"/>
      <c r="GTG53" s="26"/>
      <c r="GTH53" s="26"/>
      <c r="GTI53" s="26"/>
      <c r="GTJ53" s="26"/>
      <c r="GTK53" s="26"/>
      <c r="GTL53" s="26"/>
      <c r="GTM53" s="26"/>
      <c r="GTN53" s="26"/>
      <c r="GTO53" s="26"/>
      <c r="GTP53" s="26"/>
      <c r="GTQ53" s="26"/>
      <c r="GTR53" s="26"/>
      <c r="GTS53" s="26"/>
      <c r="GTT53" s="26"/>
      <c r="GTU53" s="26"/>
      <c r="GTV53" s="26"/>
      <c r="GTW53" s="26"/>
      <c r="GTX53" s="26"/>
      <c r="GTY53" s="26"/>
      <c r="GTZ53" s="26"/>
      <c r="GUA53" s="26"/>
      <c r="GUB53" s="26"/>
      <c r="GUC53" s="26"/>
      <c r="GUD53" s="26"/>
      <c r="GUE53" s="26"/>
      <c r="GUF53" s="26"/>
      <c r="GUG53" s="26"/>
      <c r="GUH53" s="26"/>
      <c r="GUI53" s="26"/>
      <c r="GUJ53" s="26"/>
      <c r="GUK53" s="26"/>
      <c r="GUL53" s="26"/>
      <c r="GUM53" s="26"/>
      <c r="GUN53" s="26"/>
      <c r="GUO53" s="26"/>
      <c r="GUP53" s="26"/>
      <c r="GUQ53" s="26"/>
      <c r="GUR53" s="26"/>
      <c r="GUS53" s="26"/>
      <c r="GUT53" s="26"/>
      <c r="GUU53" s="26"/>
      <c r="GUV53" s="26"/>
      <c r="GUW53" s="26"/>
      <c r="GUX53" s="26"/>
      <c r="GUY53" s="26"/>
      <c r="GUZ53" s="26"/>
      <c r="GVA53" s="26"/>
      <c r="GVB53" s="26"/>
      <c r="GVC53" s="26"/>
      <c r="GVD53" s="26"/>
      <c r="GVE53" s="26"/>
      <c r="GVF53" s="26"/>
      <c r="GVG53" s="26"/>
      <c r="GVH53" s="26"/>
      <c r="GVI53" s="26"/>
      <c r="GVJ53" s="26"/>
      <c r="GVK53" s="26"/>
      <c r="GVL53" s="26"/>
      <c r="GVM53" s="26"/>
      <c r="GVN53" s="26"/>
      <c r="GVO53" s="26"/>
      <c r="GVP53" s="26"/>
      <c r="GVQ53" s="26"/>
      <c r="GVR53" s="26"/>
      <c r="GVS53" s="26"/>
      <c r="GVT53" s="26"/>
      <c r="GVU53" s="26"/>
      <c r="GVV53" s="26"/>
      <c r="GVW53" s="26"/>
      <c r="GVX53" s="26"/>
      <c r="GVY53" s="26"/>
      <c r="GVZ53" s="26"/>
      <c r="GWA53" s="26"/>
      <c r="GWB53" s="26"/>
      <c r="GWC53" s="26"/>
      <c r="GWD53" s="26"/>
      <c r="GWE53" s="26"/>
      <c r="GWF53" s="26"/>
      <c r="GWG53" s="26"/>
      <c r="GWH53" s="26"/>
      <c r="GWI53" s="26"/>
      <c r="GWJ53" s="26"/>
      <c r="GWK53" s="26"/>
      <c r="GWL53" s="26"/>
      <c r="GWM53" s="26"/>
      <c r="GWN53" s="26"/>
      <c r="GWO53" s="26"/>
      <c r="GWP53" s="26"/>
      <c r="GWQ53" s="26"/>
      <c r="GWR53" s="26"/>
      <c r="GWS53" s="26"/>
      <c r="GWT53" s="26"/>
      <c r="GWU53" s="26"/>
      <c r="GWV53" s="26"/>
      <c r="GWW53" s="26"/>
      <c r="GWX53" s="26"/>
      <c r="GWY53" s="26"/>
      <c r="GWZ53" s="26"/>
      <c r="GXA53" s="26"/>
      <c r="GXB53" s="26"/>
      <c r="GXC53" s="26"/>
      <c r="GXD53" s="26"/>
      <c r="GXE53" s="26"/>
      <c r="GXF53" s="26"/>
      <c r="GXG53" s="26"/>
      <c r="GXH53" s="26"/>
      <c r="GXI53" s="26"/>
      <c r="GXJ53" s="26"/>
      <c r="GXK53" s="26"/>
      <c r="GXL53" s="26"/>
      <c r="GXM53" s="26"/>
      <c r="GXN53" s="26"/>
      <c r="GXO53" s="26"/>
      <c r="GXP53" s="26"/>
      <c r="GXQ53" s="26"/>
      <c r="GXR53" s="26"/>
      <c r="GXS53" s="26"/>
      <c r="GXT53" s="26"/>
      <c r="GXU53" s="26"/>
      <c r="GXV53" s="26"/>
      <c r="GXW53" s="26"/>
      <c r="GXX53" s="26"/>
      <c r="GXY53" s="26"/>
      <c r="GXZ53" s="26"/>
      <c r="GYA53" s="26"/>
      <c r="GYB53" s="26"/>
      <c r="GYC53" s="26"/>
      <c r="GYD53" s="26"/>
      <c r="GYE53" s="26"/>
      <c r="GYF53" s="26"/>
      <c r="GYG53" s="26"/>
      <c r="GYH53" s="26"/>
      <c r="GYI53" s="26"/>
      <c r="GYJ53" s="26"/>
      <c r="GYK53" s="26"/>
      <c r="GYL53" s="26"/>
      <c r="GYM53" s="26"/>
      <c r="GYN53" s="26"/>
      <c r="GYO53" s="26"/>
      <c r="GYP53" s="26"/>
      <c r="GYQ53" s="26"/>
      <c r="GYR53" s="26"/>
      <c r="GYS53" s="26"/>
      <c r="GYT53" s="26"/>
      <c r="GYU53" s="26"/>
      <c r="GYV53" s="26"/>
      <c r="GYW53" s="26"/>
      <c r="GYX53" s="26"/>
      <c r="GYY53" s="26"/>
      <c r="GYZ53" s="26"/>
      <c r="GZA53" s="26"/>
      <c r="GZB53" s="26"/>
      <c r="GZC53" s="26"/>
      <c r="GZD53" s="26"/>
      <c r="GZE53" s="26"/>
      <c r="GZF53" s="26"/>
      <c r="GZG53" s="26"/>
      <c r="GZH53" s="26"/>
      <c r="GZI53" s="26"/>
      <c r="GZJ53" s="26"/>
      <c r="GZK53" s="26"/>
      <c r="GZL53" s="26"/>
      <c r="GZM53" s="26"/>
      <c r="GZN53" s="26"/>
      <c r="GZO53" s="26"/>
      <c r="GZP53" s="26"/>
      <c r="GZQ53" s="26"/>
      <c r="GZR53" s="26"/>
      <c r="GZS53" s="26"/>
      <c r="GZT53" s="26"/>
      <c r="GZU53" s="26"/>
      <c r="GZV53" s="26"/>
      <c r="GZW53" s="26"/>
      <c r="GZX53" s="26"/>
      <c r="GZY53" s="26"/>
      <c r="GZZ53" s="26"/>
      <c r="HAA53" s="26"/>
      <c r="HAB53" s="26"/>
      <c r="HAC53" s="26"/>
      <c r="HAD53" s="26"/>
      <c r="HAE53" s="26"/>
      <c r="HAF53" s="26"/>
      <c r="HAG53" s="26"/>
      <c r="HAH53" s="26"/>
      <c r="HAI53" s="26"/>
      <c r="HAJ53" s="26"/>
      <c r="HAK53" s="26"/>
      <c r="HAL53" s="26"/>
      <c r="HAM53" s="26"/>
      <c r="HAN53" s="26"/>
      <c r="HAO53" s="26"/>
      <c r="HAP53" s="26"/>
      <c r="HAQ53" s="26"/>
      <c r="HAR53" s="26"/>
      <c r="HAS53" s="26"/>
      <c r="HAT53" s="26"/>
      <c r="HAU53" s="26"/>
      <c r="HAV53" s="26"/>
      <c r="HAW53" s="26"/>
      <c r="HAX53" s="26"/>
      <c r="HAY53" s="26"/>
      <c r="HAZ53" s="26"/>
      <c r="HBA53" s="26"/>
      <c r="HBB53" s="26"/>
      <c r="HBC53" s="26"/>
      <c r="HBD53" s="26"/>
      <c r="HBE53" s="26"/>
      <c r="HBF53" s="26"/>
      <c r="HBG53" s="26"/>
      <c r="HBH53" s="26"/>
      <c r="HBI53" s="26"/>
      <c r="HBJ53" s="26"/>
      <c r="HBK53" s="26"/>
      <c r="HBL53" s="26"/>
      <c r="HBM53" s="26"/>
      <c r="HBN53" s="26"/>
      <c r="HBO53" s="26"/>
      <c r="HBP53" s="26"/>
      <c r="HBQ53" s="26"/>
      <c r="HBR53" s="26"/>
      <c r="HBS53" s="26"/>
      <c r="HBT53" s="26"/>
      <c r="HBU53" s="26"/>
      <c r="HBV53" s="26"/>
      <c r="HBW53" s="26"/>
      <c r="HBX53" s="26"/>
      <c r="HBY53" s="26"/>
      <c r="HBZ53" s="26"/>
      <c r="HCA53" s="26"/>
      <c r="HCB53" s="26"/>
      <c r="HCC53" s="26"/>
      <c r="HCD53" s="26"/>
      <c r="HCE53" s="26"/>
      <c r="HCF53" s="26"/>
      <c r="HCG53" s="26"/>
      <c r="HCH53" s="26"/>
      <c r="HCI53" s="26"/>
      <c r="HCJ53" s="26"/>
      <c r="HCK53" s="26"/>
      <c r="HCL53" s="26"/>
      <c r="HCM53" s="26"/>
      <c r="HCN53" s="26"/>
      <c r="HCO53" s="26"/>
      <c r="HCP53" s="26"/>
      <c r="HCQ53" s="26"/>
      <c r="HCR53" s="26"/>
      <c r="HCS53" s="26"/>
      <c r="HCT53" s="26"/>
      <c r="HCU53" s="26"/>
      <c r="HCV53" s="26"/>
      <c r="HCW53" s="26"/>
      <c r="HCX53" s="26"/>
      <c r="HCY53" s="26"/>
      <c r="HCZ53" s="26"/>
      <c r="HDA53" s="26"/>
      <c r="HDB53" s="26"/>
      <c r="HDC53" s="26"/>
      <c r="HDD53" s="26"/>
      <c r="HDE53" s="26"/>
      <c r="HDF53" s="26"/>
      <c r="HDG53" s="26"/>
      <c r="HDH53" s="26"/>
      <c r="HDI53" s="26"/>
      <c r="HDJ53" s="26"/>
      <c r="HDK53" s="26"/>
      <c r="HDL53" s="26"/>
      <c r="HDM53" s="26"/>
      <c r="HDN53" s="26"/>
      <c r="HDO53" s="26"/>
      <c r="HDP53" s="26"/>
      <c r="HDQ53" s="26"/>
      <c r="HDR53" s="26"/>
      <c r="HDS53" s="26"/>
      <c r="HDT53" s="26"/>
      <c r="HDU53" s="26"/>
      <c r="HDV53" s="26"/>
      <c r="HDW53" s="26"/>
      <c r="HDX53" s="26"/>
      <c r="HDY53" s="26"/>
      <c r="HDZ53" s="26"/>
      <c r="HEA53" s="26"/>
      <c r="HEB53" s="26"/>
      <c r="HEC53" s="26"/>
      <c r="HED53" s="26"/>
      <c r="HEE53" s="26"/>
      <c r="HEF53" s="26"/>
      <c r="HEG53" s="26"/>
      <c r="HEH53" s="26"/>
      <c r="HEI53" s="26"/>
      <c r="HEJ53" s="26"/>
      <c r="HEK53" s="26"/>
      <c r="HEL53" s="26"/>
      <c r="HEM53" s="26"/>
      <c r="HEN53" s="26"/>
      <c r="HEO53" s="26"/>
      <c r="HEP53" s="26"/>
      <c r="HEQ53" s="26"/>
      <c r="HER53" s="26"/>
      <c r="HES53" s="26"/>
      <c r="HET53" s="26"/>
      <c r="HEU53" s="26"/>
      <c r="HEV53" s="26"/>
      <c r="HEW53" s="26"/>
      <c r="HEX53" s="26"/>
      <c r="HEY53" s="26"/>
      <c r="HEZ53" s="26"/>
      <c r="HFA53" s="26"/>
      <c r="HFB53" s="26"/>
      <c r="HFC53" s="26"/>
      <c r="HFD53" s="26"/>
      <c r="HFE53" s="26"/>
      <c r="HFF53" s="26"/>
      <c r="HFG53" s="26"/>
      <c r="HFH53" s="26"/>
      <c r="HFI53" s="26"/>
      <c r="HFJ53" s="26"/>
      <c r="HFK53" s="26"/>
      <c r="HFL53" s="26"/>
      <c r="HFM53" s="26"/>
      <c r="HFN53" s="26"/>
      <c r="HFO53" s="26"/>
      <c r="HFP53" s="26"/>
      <c r="HFQ53" s="26"/>
      <c r="HFR53" s="26"/>
      <c r="HFS53" s="26"/>
      <c r="HFT53" s="26"/>
      <c r="HFU53" s="26"/>
      <c r="HFV53" s="26"/>
      <c r="HFW53" s="26"/>
      <c r="HFX53" s="26"/>
      <c r="HFY53" s="26"/>
      <c r="HFZ53" s="26"/>
      <c r="HGA53" s="26"/>
      <c r="HGB53" s="26"/>
      <c r="HGC53" s="26"/>
      <c r="HGD53" s="26"/>
      <c r="HGE53" s="26"/>
      <c r="HGF53" s="26"/>
      <c r="HGG53" s="26"/>
      <c r="HGH53" s="26"/>
      <c r="HGI53" s="26"/>
      <c r="HGJ53" s="26"/>
      <c r="HGK53" s="26"/>
      <c r="HGL53" s="26"/>
      <c r="HGM53" s="26"/>
      <c r="HGN53" s="26"/>
      <c r="HGO53" s="26"/>
      <c r="HGP53" s="26"/>
      <c r="HGQ53" s="26"/>
      <c r="HGR53" s="26"/>
      <c r="HGS53" s="26"/>
      <c r="HGT53" s="26"/>
      <c r="HGU53" s="26"/>
      <c r="HGV53" s="26"/>
      <c r="HGW53" s="26"/>
      <c r="HGX53" s="26"/>
      <c r="HGY53" s="26"/>
      <c r="HGZ53" s="26"/>
      <c r="HHA53" s="26"/>
      <c r="HHB53" s="26"/>
      <c r="HHC53" s="26"/>
      <c r="HHD53" s="26"/>
      <c r="HHE53" s="26"/>
      <c r="HHF53" s="26"/>
      <c r="HHG53" s="26"/>
      <c r="HHH53" s="26"/>
      <c r="HHI53" s="26"/>
      <c r="HHJ53" s="26"/>
      <c r="HHK53" s="26"/>
      <c r="HHL53" s="26"/>
      <c r="HHM53" s="26"/>
      <c r="HHN53" s="26"/>
      <c r="HHO53" s="26"/>
      <c r="HHP53" s="26"/>
      <c r="HHQ53" s="26"/>
      <c r="HHR53" s="26"/>
      <c r="HHS53" s="26"/>
      <c r="HHT53" s="26"/>
      <c r="HHU53" s="26"/>
      <c r="HHV53" s="26"/>
      <c r="HHW53" s="26"/>
      <c r="HHX53" s="26"/>
      <c r="HHY53" s="26"/>
      <c r="HHZ53" s="26"/>
      <c r="HIA53" s="26"/>
      <c r="HIB53" s="26"/>
      <c r="HIC53" s="26"/>
      <c r="HID53" s="26"/>
      <c r="HIE53" s="26"/>
      <c r="HIF53" s="26"/>
      <c r="HIG53" s="26"/>
      <c r="HIH53" s="26"/>
      <c r="HII53" s="26"/>
      <c r="HIJ53" s="26"/>
      <c r="HIK53" s="26"/>
      <c r="HIL53" s="26"/>
      <c r="HIM53" s="26"/>
      <c r="HIN53" s="26"/>
      <c r="HIO53" s="26"/>
      <c r="HIP53" s="26"/>
      <c r="HIQ53" s="26"/>
      <c r="HIR53" s="26"/>
      <c r="HIS53" s="26"/>
      <c r="HIT53" s="26"/>
      <c r="HIU53" s="26"/>
      <c r="HIV53" s="26"/>
      <c r="HIW53" s="26"/>
      <c r="HIX53" s="26"/>
      <c r="HIY53" s="26"/>
      <c r="HIZ53" s="26"/>
      <c r="HJA53" s="26"/>
      <c r="HJB53" s="26"/>
      <c r="HJC53" s="26"/>
      <c r="HJD53" s="26"/>
      <c r="HJE53" s="26"/>
      <c r="HJF53" s="26"/>
      <c r="HJG53" s="26"/>
      <c r="HJH53" s="26"/>
      <c r="HJI53" s="26"/>
      <c r="HJJ53" s="26"/>
      <c r="HJK53" s="26"/>
      <c r="HJL53" s="26"/>
      <c r="HJM53" s="26"/>
      <c r="HJN53" s="26"/>
      <c r="HJO53" s="26"/>
      <c r="HJP53" s="26"/>
      <c r="HJQ53" s="26"/>
      <c r="HJR53" s="26"/>
      <c r="HJS53" s="26"/>
      <c r="HJT53" s="26"/>
      <c r="HJU53" s="26"/>
      <c r="HJV53" s="26"/>
      <c r="HJW53" s="26"/>
      <c r="HJX53" s="26"/>
      <c r="HJY53" s="26"/>
      <c r="HJZ53" s="26"/>
      <c r="HKA53" s="26"/>
      <c r="HKB53" s="26"/>
      <c r="HKC53" s="26"/>
      <c r="HKD53" s="26"/>
      <c r="HKE53" s="26"/>
      <c r="HKF53" s="26"/>
      <c r="HKG53" s="26"/>
      <c r="HKH53" s="26"/>
      <c r="HKI53" s="26"/>
      <c r="HKJ53" s="26"/>
      <c r="HKK53" s="26"/>
      <c r="HKL53" s="26"/>
      <c r="HKM53" s="26"/>
      <c r="HKN53" s="26"/>
      <c r="HKO53" s="26"/>
      <c r="HKP53" s="26"/>
      <c r="HKQ53" s="26"/>
      <c r="HKR53" s="26"/>
      <c r="HKS53" s="26"/>
      <c r="HKT53" s="26"/>
      <c r="HKU53" s="26"/>
      <c r="HKV53" s="26"/>
      <c r="HKW53" s="26"/>
      <c r="HKX53" s="26"/>
      <c r="HKY53" s="26"/>
      <c r="HKZ53" s="26"/>
      <c r="HLA53" s="26"/>
      <c r="HLB53" s="26"/>
      <c r="HLC53" s="26"/>
      <c r="HLD53" s="26"/>
      <c r="HLE53" s="26"/>
      <c r="HLF53" s="26"/>
      <c r="HLG53" s="26"/>
      <c r="HLH53" s="26"/>
      <c r="HLI53" s="26"/>
      <c r="HLJ53" s="26"/>
      <c r="HLK53" s="26"/>
      <c r="HLL53" s="26"/>
      <c r="HLM53" s="26"/>
      <c r="HLN53" s="26"/>
      <c r="HLO53" s="26"/>
      <c r="HLP53" s="26"/>
      <c r="HLQ53" s="26"/>
      <c r="HLR53" s="26"/>
      <c r="HLS53" s="26"/>
      <c r="HLT53" s="26"/>
      <c r="HLU53" s="26"/>
      <c r="HLV53" s="26"/>
      <c r="HLW53" s="26"/>
      <c r="HLX53" s="26"/>
      <c r="HLY53" s="26"/>
      <c r="HLZ53" s="26"/>
      <c r="HMA53" s="26"/>
      <c r="HMB53" s="26"/>
      <c r="HMC53" s="26"/>
      <c r="HMD53" s="26"/>
      <c r="HME53" s="26"/>
      <c r="HMF53" s="26"/>
      <c r="HMG53" s="26"/>
      <c r="HMH53" s="26"/>
      <c r="HMI53" s="26"/>
      <c r="HMJ53" s="26"/>
      <c r="HMK53" s="26"/>
      <c r="HML53" s="26"/>
      <c r="HMM53" s="26"/>
      <c r="HMN53" s="26"/>
      <c r="HMO53" s="26"/>
      <c r="HMP53" s="26"/>
      <c r="HMQ53" s="26"/>
      <c r="HMR53" s="26"/>
      <c r="HMS53" s="26"/>
      <c r="HMT53" s="26"/>
      <c r="HMU53" s="26"/>
      <c r="HMV53" s="26"/>
      <c r="HMW53" s="26"/>
      <c r="HMX53" s="26"/>
      <c r="HMY53" s="26"/>
      <c r="HMZ53" s="26"/>
      <c r="HNA53" s="26"/>
      <c r="HNB53" s="26"/>
      <c r="HNC53" s="26"/>
      <c r="HND53" s="26"/>
      <c r="HNE53" s="26"/>
      <c r="HNF53" s="26"/>
      <c r="HNG53" s="26"/>
      <c r="HNH53" s="26"/>
      <c r="HNI53" s="26"/>
      <c r="HNJ53" s="26"/>
      <c r="HNK53" s="26"/>
      <c r="HNL53" s="26"/>
      <c r="HNM53" s="26"/>
      <c r="HNN53" s="26"/>
      <c r="HNO53" s="26"/>
      <c r="HNP53" s="26"/>
      <c r="HNQ53" s="26"/>
      <c r="HNR53" s="26"/>
      <c r="HNS53" s="26"/>
      <c r="HNT53" s="26"/>
      <c r="HNU53" s="26"/>
      <c r="HNV53" s="26"/>
      <c r="HNW53" s="26"/>
      <c r="HNX53" s="26"/>
      <c r="HNY53" s="26"/>
      <c r="HNZ53" s="26"/>
      <c r="HOA53" s="26"/>
      <c r="HOB53" s="26"/>
      <c r="HOC53" s="26"/>
      <c r="HOD53" s="26"/>
      <c r="HOE53" s="26"/>
      <c r="HOF53" s="26"/>
      <c r="HOG53" s="26"/>
      <c r="HOH53" s="26"/>
      <c r="HOI53" s="26"/>
      <c r="HOJ53" s="26"/>
      <c r="HOK53" s="26"/>
      <c r="HOL53" s="26"/>
      <c r="HOM53" s="26"/>
      <c r="HON53" s="26"/>
      <c r="HOO53" s="26"/>
      <c r="HOP53" s="26"/>
      <c r="HOQ53" s="26"/>
      <c r="HOR53" s="26"/>
      <c r="HOS53" s="26"/>
      <c r="HOT53" s="26"/>
      <c r="HOU53" s="26"/>
      <c r="HOV53" s="26"/>
      <c r="HOW53" s="26"/>
      <c r="HOX53" s="26"/>
      <c r="HOY53" s="26"/>
      <c r="HOZ53" s="26"/>
      <c r="HPA53" s="26"/>
      <c r="HPB53" s="26"/>
      <c r="HPC53" s="26"/>
      <c r="HPD53" s="26"/>
      <c r="HPE53" s="26"/>
      <c r="HPF53" s="26"/>
      <c r="HPG53" s="26"/>
      <c r="HPH53" s="26"/>
      <c r="HPI53" s="26"/>
      <c r="HPJ53" s="26"/>
      <c r="HPK53" s="26"/>
      <c r="HPL53" s="26"/>
      <c r="HPM53" s="26"/>
      <c r="HPN53" s="26"/>
      <c r="HPO53" s="26"/>
      <c r="HPP53" s="26"/>
      <c r="HPQ53" s="26"/>
      <c r="HPR53" s="26"/>
      <c r="HPS53" s="26"/>
      <c r="HPT53" s="26"/>
      <c r="HPU53" s="26"/>
      <c r="HPV53" s="26"/>
      <c r="HPW53" s="26"/>
      <c r="HPX53" s="26"/>
      <c r="HPY53" s="26"/>
      <c r="HPZ53" s="26"/>
      <c r="HQA53" s="26"/>
      <c r="HQB53" s="26"/>
      <c r="HQC53" s="26"/>
      <c r="HQD53" s="26"/>
      <c r="HQE53" s="26"/>
      <c r="HQF53" s="26"/>
      <c r="HQG53" s="26"/>
      <c r="HQH53" s="26"/>
      <c r="HQI53" s="26"/>
      <c r="HQJ53" s="26"/>
      <c r="HQK53" s="26"/>
      <c r="HQL53" s="26"/>
      <c r="HQM53" s="26"/>
      <c r="HQN53" s="26"/>
      <c r="HQO53" s="26"/>
      <c r="HQP53" s="26"/>
      <c r="HQQ53" s="26"/>
      <c r="HQR53" s="26"/>
      <c r="HQS53" s="26"/>
      <c r="HQT53" s="26"/>
      <c r="HQU53" s="26"/>
      <c r="HQV53" s="26"/>
      <c r="HQW53" s="26"/>
      <c r="HQX53" s="26"/>
      <c r="HQY53" s="26"/>
      <c r="HQZ53" s="26"/>
      <c r="HRA53" s="26"/>
      <c r="HRB53" s="26"/>
      <c r="HRC53" s="26"/>
      <c r="HRD53" s="26"/>
      <c r="HRE53" s="26"/>
      <c r="HRF53" s="26"/>
      <c r="HRG53" s="26"/>
      <c r="HRH53" s="26"/>
      <c r="HRI53" s="26"/>
      <c r="HRJ53" s="26"/>
      <c r="HRK53" s="26"/>
      <c r="HRL53" s="26"/>
      <c r="HRM53" s="26"/>
      <c r="HRN53" s="26"/>
      <c r="HRO53" s="26"/>
      <c r="HRP53" s="26"/>
      <c r="HRQ53" s="26"/>
      <c r="HRR53" s="26"/>
      <c r="HRS53" s="26"/>
      <c r="HRT53" s="26"/>
      <c r="HRU53" s="26"/>
      <c r="HRV53" s="26"/>
      <c r="HRW53" s="26"/>
      <c r="HRX53" s="26"/>
      <c r="HRY53" s="26"/>
      <c r="HRZ53" s="26"/>
      <c r="HSA53" s="26"/>
      <c r="HSB53" s="26"/>
      <c r="HSC53" s="26"/>
      <c r="HSD53" s="26"/>
      <c r="HSE53" s="26"/>
      <c r="HSF53" s="26"/>
      <c r="HSG53" s="26"/>
      <c r="HSH53" s="26"/>
      <c r="HSI53" s="26"/>
      <c r="HSJ53" s="26"/>
      <c r="HSK53" s="26"/>
      <c r="HSL53" s="26"/>
      <c r="HSM53" s="26"/>
      <c r="HSN53" s="26"/>
      <c r="HSO53" s="26"/>
      <c r="HSP53" s="26"/>
      <c r="HSQ53" s="26"/>
      <c r="HSR53" s="26"/>
      <c r="HSS53" s="26"/>
      <c r="HST53" s="26"/>
      <c r="HSU53" s="26"/>
      <c r="HSV53" s="26"/>
      <c r="HSW53" s="26"/>
      <c r="HSX53" s="26"/>
      <c r="HSY53" s="26"/>
      <c r="HSZ53" s="26"/>
      <c r="HTA53" s="26"/>
      <c r="HTB53" s="26"/>
      <c r="HTC53" s="26"/>
      <c r="HTD53" s="26"/>
      <c r="HTE53" s="26"/>
      <c r="HTF53" s="26"/>
      <c r="HTG53" s="26"/>
      <c r="HTH53" s="26"/>
      <c r="HTI53" s="26"/>
      <c r="HTJ53" s="26"/>
      <c r="HTK53" s="26"/>
      <c r="HTL53" s="26"/>
      <c r="HTM53" s="26"/>
      <c r="HTN53" s="26"/>
      <c r="HTO53" s="26"/>
      <c r="HTP53" s="26"/>
      <c r="HTQ53" s="26"/>
      <c r="HTR53" s="26"/>
      <c r="HTS53" s="26"/>
      <c r="HTT53" s="26"/>
      <c r="HTU53" s="26"/>
      <c r="HTV53" s="26"/>
      <c r="HTW53" s="26"/>
      <c r="HTX53" s="26"/>
      <c r="HTY53" s="26"/>
      <c r="HTZ53" s="26"/>
      <c r="HUA53" s="26"/>
      <c r="HUB53" s="26"/>
      <c r="HUC53" s="26"/>
      <c r="HUD53" s="26"/>
      <c r="HUE53" s="26"/>
      <c r="HUF53" s="26"/>
      <c r="HUG53" s="26"/>
      <c r="HUH53" s="26"/>
      <c r="HUI53" s="26"/>
      <c r="HUJ53" s="26"/>
      <c r="HUK53" s="26"/>
      <c r="HUL53" s="26"/>
      <c r="HUM53" s="26"/>
      <c r="HUN53" s="26"/>
      <c r="HUO53" s="26"/>
      <c r="HUP53" s="26"/>
      <c r="HUQ53" s="26"/>
      <c r="HUR53" s="26"/>
      <c r="HUS53" s="26"/>
      <c r="HUT53" s="26"/>
      <c r="HUU53" s="26"/>
      <c r="HUV53" s="26"/>
      <c r="HUW53" s="26"/>
      <c r="HUX53" s="26"/>
      <c r="HUY53" s="26"/>
      <c r="HUZ53" s="26"/>
      <c r="HVA53" s="26"/>
      <c r="HVB53" s="26"/>
      <c r="HVC53" s="26"/>
      <c r="HVD53" s="26"/>
      <c r="HVE53" s="26"/>
      <c r="HVF53" s="26"/>
      <c r="HVG53" s="26"/>
      <c r="HVH53" s="26"/>
      <c r="HVI53" s="26"/>
      <c r="HVJ53" s="26"/>
      <c r="HVK53" s="26"/>
      <c r="HVL53" s="26"/>
      <c r="HVM53" s="26"/>
      <c r="HVN53" s="26"/>
      <c r="HVO53" s="26"/>
      <c r="HVP53" s="26"/>
      <c r="HVQ53" s="26"/>
      <c r="HVR53" s="26"/>
      <c r="HVS53" s="26"/>
      <c r="HVT53" s="26"/>
      <c r="HVU53" s="26"/>
      <c r="HVV53" s="26"/>
      <c r="HVW53" s="26"/>
      <c r="HVX53" s="26"/>
      <c r="HVY53" s="26"/>
      <c r="HVZ53" s="26"/>
      <c r="HWA53" s="26"/>
      <c r="HWB53" s="26"/>
      <c r="HWC53" s="26"/>
      <c r="HWD53" s="26"/>
      <c r="HWE53" s="26"/>
      <c r="HWF53" s="26"/>
      <c r="HWG53" s="26"/>
      <c r="HWH53" s="26"/>
      <c r="HWI53" s="26"/>
      <c r="HWJ53" s="26"/>
      <c r="HWK53" s="26"/>
      <c r="HWL53" s="26"/>
      <c r="HWM53" s="26"/>
      <c r="HWN53" s="26"/>
      <c r="HWO53" s="26"/>
      <c r="HWP53" s="26"/>
      <c r="HWQ53" s="26"/>
      <c r="HWR53" s="26"/>
      <c r="HWS53" s="26"/>
      <c r="HWT53" s="26"/>
      <c r="HWU53" s="26"/>
      <c r="HWV53" s="26"/>
      <c r="HWW53" s="26"/>
      <c r="HWX53" s="26"/>
      <c r="HWY53" s="26"/>
      <c r="HWZ53" s="26"/>
      <c r="HXA53" s="26"/>
      <c r="HXB53" s="26"/>
      <c r="HXC53" s="26"/>
      <c r="HXD53" s="26"/>
      <c r="HXE53" s="26"/>
      <c r="HXF53" s="26"/>
      <c r="HXG53" s="26"/>
      <c r="HXH53" s="26"/>
      <c r="HXI53" s="26"/>
      <c r="HXJ53" s="26"/>
      <c r="HXK53" s="26"/>
      <c r="HXL53" s="26"/>
      <c r="HXM53" s="26"/>
      <c r="HXN53" s="26"/>
      <c r="HXO53" s="26"/>
      <c r="HXP53" s="26"/>
      <c r="HXQ53" s="26"/>
      <c r="HXR53" s="26"/>
      <c r="HXS53" s="26"/>
      <c r="HXT53" s="26"/>
      <c r="HXU53" s="26"/>
      <c r="HXV53" s="26"/>
      <c r="HXW53" s="26"/>
      <c r="HXX53" s="26"/>
      <c r="HXY53" s="26"/>
      <c r="HXZ53" s="26"/>
      <c r="HYA53" s="26"/>
      <c r="HYB53" s="26"/>
      <c r="HYC53" s="26"/>
      <c r="HYD53" s="26"/>
      <c r="HYE53" s="26"/>
      <c r="HYF53" s="26"/>
      <c r="HYG53" s="26"/>
      <c r="HYH53" s="26"/>
      <c r="HYI53" s="26"/>
      <c r="HYJ53" s="26"/>
      <c r="HYK53" s="26"/>
      <c r="HYL53" s="26"/>
      <c r="HYM53" s="26"/>
      <c r="HYN53" s="26"/>
      <c r="HYO53" s="26"/>
      <c r="HYP53" s="26"/>
      <c r="HYQ53" s="26"/>
      <c r="HYR53" s="26"/>
      <c r="HYS53" s="26"/>
      <c r="HYT53" s="26"/>
      <c r="HYU53" s="26"/>
      <c r="HYV53" s="26"/>
      <c r="HYW53" s="26"/>
      <c r="HYX53" s="26"/>
      <c r="HYY53" s="26"/>
      <c r="HYZ53" s="26"/>
      <c r="HZA53" s="26"/>
      <c r="HZB53" s="26"/>
      <c r="HZC53" s="26"/>
      <c r="HZD53" s="26"/>
      <c r="HZE53" s="26"/>
      <c r="HZF53" s="26"/>
      <c r="HZG53" s="26"/>
      <c r="HZH53" s="26"/>
      <c r="HZI53" s="26"/>
      <c r="HZJ53" s="26"/>
      <c r="HZK53" s="26"/>
      <c r="HZL53" s="26"/>
      <c r="HZM53" s="26"/>
      <c r="HZN53" s="26"/>
      <c r="HZO53" s="26"/>
      <c r="HZP53" s="26"/>
      <c r="HZQ53" s="26"/>
      <c r="HZR53" s="26"/>
      <c r="HZS53" s="26"/>
      <c r="HZT53" s="26"/>
      <c r="HZU53" s="26"/>
      <c r="HZV53" s="26"/>
      <c r="HZW53" s="26"/>
      <c r="HZX53" s="26"/>
      <c r="HZY53" s="26"/>
      <c r="HZZ53" s="26"/>
      <c r="IAA53" s="26"/>
      <c r="IAB53" s="26"/>
      <c r="IAC53" s="26"/>
      <c r="IAD53" s="26"/>
      <c r="IAE53" s="26"/>
      <c r="IAF53" s="26"/>
      <c r="IAG53" s="26"/>
      <c r="IAH53" s="26"/>
      <c r="IAI53" s="26"/>
      <c r="IAJ53" s="26"/>
      <c r="IAK53" s="26"/>
      <c r="IAL53" s="26"/>
      <c r="IAM53" s="26"/>
      <c r="IAN53" s="26"/>
      <c r="IAO53" s="26"/>
      <c r="IAP53" s="26"/>
      <c r="IAQ53" s="26"/>
      <c r="IAR53" s="26"/>
      <c r="IAS53" s="26"/>
      <c r="IAT53" s="26"/>
      <c r="IAU53" s="26"/>
      <c r="IAV53" s="26"/>
      <c r="IAW53" s="26"/>
      <c r="IAX53" s="26"/>
      <c r="IAY53" s="26"/>
      <c r="IAZ53" s="26"/>
      <c r="IBA53" s="26"/>
      <c r="IBB53" s="26"/>
      <c r="IBC53" s="26"/>
      <c r="IBD53" s="26"/>
      <c r="IBE53" s="26"/>
      <c r="IBF53" s="26"/>
      <c r="IBG53" s="26"/>
      <c r="IBH53" s="26"/>
      <c r="IBI53" s="26"/>
      <c r="IBJ53" s="26"/>
      <c r="IBK53" s="26"/>
      <c r="IBL53" s="26"/>
      <c r="IBM53" s="26"/>
      <c r="IBN53" s="26"/>
      <c r="IBO53" s="26"/>
      <c r="IBP53" s="26"/>
      <c r="IBQ53" s="26"/>
      <c r="IBR53" s="26"/>
      <c r="IBS53" s="26"/>
      <c r="IBT53" s="26"/>
      <c r="IBU53" s="26"/>
      <c r="IBV53" s="26"/>
      <c r="IBW53" s="26"/>
      <c r="IBX53" s="26"/>
      <c r="IBY53" s="26"/>
      <c r="IBZ53" s="26"/>
      <c r="ICA53" s="26"/>
      <c r="ICB53" s="26"/>
      <c r="ICC53" s="26"/>
      <c r="ICD53" s="26"/>
      <c r="ICE53" s="26"/>
      <c r="ICF53" s="26"/>
      <c r="ICG53" s="26"/>
      <c r="ICH53" s="26"/>
      <c r="ICI53" s="26"/>
      <c r="ICJ53" s="26"/>
      <c r="ICK53" s="26"/>
      <c r="ICL53" s="26"/>
      <c r="ICM53" s="26"/>
      <c r="ICN53" s="26"/>
      <c r="ICO53" s="26"/>
      <c r="ICP53" s="26"/>
      <c r="ICQ53" s="26"/>
      <c r="ICR53" s="26"/>
      <c r="ICS53" s="26"/>
      <c r="ICT53" s="26"/>
      <c r="ICU53" s="26"/>
      <c r="ICV53" s="26"/>
      <c r="ICW53" s="26"/>
      <c r="ICX53" s="26"/>
      <c r="ICY53" s="26"/>
      <c r="ICZ53" s="26"/>
      <c r="IDA53" s="26"/>
      <c r="IDB53" s="26"/>
      <c r="IDC53" s="26"/>
      <c r="IDD53" s="26"/>
      <c r="IDE53" s="26"/>
      <c r="IDF53" s="26"/>
      <c r="IDG53" s="26"/>
      <c r="IDH53" s="26"/>
      <c r="IDI53" s="26"/>
      <c r="IDJ53" s="26"/>
      <c r="IDK53" s="26"/>
      <c r="IDL53" s="26"/>
      <c r="IDM53" s="26"/>
      <c r="IDN53" s="26"/>
      <c r="IDO53" s="26"/>
      <c r="IDP53" s="26"/>
      <c r="IDQ53" s="26"/>
      <c r="IDR53" s="26"/>
      <c r="IDS53" s="26"/>
      <c r="IDT53" s="26"/>
      <c r="IDU53" s="26"/>
      <c r="IDV53" s="26"/>
      <c r="IDW53" s="26"/>
      <c r="IDX53" s="26"/>
      <c r="IDY53" s="26"/>
      <c r="IDZ53" s="26"/>
      <c r="IEA53" s="26"/>
      <c r="IEB53" s="26"/>
      <c r="IEC53" s="26"/>
      <c r="IED53" s="26"/>
      <c r="IEE53" s="26"/>
      <c r="IEF53" s="26"/>
      <c r="IEG53" s="26"/>
      <c r="IEH53" s="26"/>
      <c r="IEI53" s="26"/>
      <c r="IEJ53" s="26"/>
      <c r="IEK53" s="26"/>
      <c r="IEL53" s="26"/>
      <c r="IEM53" s="26"/>
      <c r="IEN53" s="26"/>
      <c r="IEO53" s="26"/>
      <c r="IEP53" s="26"/>
      <c r="IEQ53" s="26"/>
      <c r="IER53" s="26"/>
      <c r="IES53" s="26"/>
      <c r="IET53" s="26"/>
      <c r="IEU53" s="26"/>
      <c r="IEV53" s="26"/>
      <c r="IEW53" s="26"/>
      <c r="IEX53" s="26"/>
      <c r="IEY53" s="26"/>
      <c r="IEZ53" s="26"/>
      <c r="IFA53" s="26"/>
      <c r="IFB53" s="26"/>
      <c r="IFC53" s="26"/>
      <c r="IFD53" s="26"/>
      <c r="IFE53" s="26"/>
      <c r="IFF53" s="26"/>
      <c r="IFG53" s="26"/>
      <c r="IFH53" s="26"/>
      <c r="IFI53" s="26"/>
      <c r="IFJ53" s="26"/>
      <c r="IFK53" s="26"/>
      <c r="IFL53" s="26"/>
      <c r="IFM53" s="26"/>
      <c r="IFN53" s="26"/>
      <c r="IFO53" s="26"/>
      <c r="IFP53" s="26"/>
      <c r="IFQ53" s="26"/>
      <c r="IFR53" s="26"/>
      <c r="IFS53" s="26"/>
      <c r="IFT53" s="26"/>
      <c r="IFU53" s="26"/>
      <c r="IFV53" s="26"/>
      <c r="IFW53" s="26"/>
      <c r="IFX53" s="26"/>
      <c r="IFY53" s="26"/>
      <c r="IFZ53" s="26"/>
      <c r="IGA53" s="26"/>
      <c r="IGB53" s="26"/>
      <c r="IGC53" s="26"/>
      <c r="IGD53" s="26"/>
      <c r="IGE53" s="26"/>
      <c r="IGF53" s="26"/>
      <c r="IGG53" s="26"/>
      <c r="IGH53" s="26"/>
      <c r="IGI53" s="26"/>
      <c r="IGJ53" s="26"/>
      <c r="IGK53" s="26"/>
      <c r="IGL53" s="26"/>
      <c r="IGM53" s="26"/>
      <c r="IGN53" s="26"/>
      <c r="IGO53" s="26"/>
      <c r="IGP53" s="26"/>
      <c r="IGQ53" s="26"/>
      <c r="IGR53" s="26"/>
      <c r="IGS53" s="26"/>
      <c r="IGT53" s="26"/>
      <c r="IGU53" s="26"/>
      <c r="IGV53" s="26"/>
      <c r="IGW53" s="26"/>
      <c r="IGX53" s="26"/>
      <c r="IGY53" s="26"/>
      <c r="IGZ53" s="26"/>
      <c r="IHA53" s="26"/>
      <c r="IHB53" s="26"/>
      <c r="IHC53" s="26"/>
      <c r="IHD53" s="26"/>
      <c r="IHE53" s="26"/>
      <c r="IHF53" s="26"/>
      <c r="IHG53" s="26"/>
      <c r="IHH53" s="26"/>
      <c r="IHI53" s="26"/>
      <c r="IHJ53" s="26"/>
      <c r="IHK53" s="26"/>
      <c r="IHL53" s="26"/>
      <c r="IHM53" s="26"/>
      <c r="IHN53" s="26"/>
      <c r="IHO53" s="26"/>
      <c r="IHP53" s="26"/>
      <c r="IHQ53" s="26"/>
      <c r="IHR53" s="26"/>
      <c r="IHS53" s="26"/>
      <c r="IHT53" s="26"/>
      <c r="IHU53" s="26"/>
      <c r="IHV53" s="26"/>
      <c r="IHW53" s="26"/>
      <c r="IHX53" s="26"/>
      <c r="IHY53" s="26"/>
      <c r="IHZ53" s="26"/>
      <c r="IIA53" s="26"/>
      <c r="IIB53" s="26"/>
      <c r="IIC53" s="26"/>
      <c r="IID53" s="26"/>
      <c r="IIE53" s="26"/>
      <c r="IIF53" s="26"/>
      <c r="IIG53" s="26"/>
      <c r="IIH53" s="26"/>
      <c r="III53" s="26"/>
      <c r="IIJ53" s="26"/>
      <c r="IIK53" s="26"/>
      <c r="IIL53" s="26"/>
      <c r="IIM53" s="26"/>
      <c r="IIN53" s="26"/>
      <c r="IIO53" s="26"/>
      <c r="IIP53" s="26"/>
      <c r="IIQ53" s="26"/>
      <c r="IIR53" s="26"/>
      <c r="IIS53" s="26"/>
      <c r="IIT53" s="26"/>
      <c r="IIU53" s="26"/>
      <c r="IIV53" s="26"/>
      <c r="IIW53" s="26"/>
      <c r="IIX53" s="26"/>
      <c r="IIY53" s="26"/>
      <c r="IIZ53" s="26"/>
      <c r="IJA53" s="26"/>
      <c r="IJB53" s="26"/>
      <c r="IJC53" s="26"/>
      <c r="IJD53" s="26"/>
      <c r="IJE53" s="26"/>
      <c r="IJF53" s="26"/>
      <c r="IJG53" s="26"/>
      <c r="IJH53" s="26"/>
      <c r="IJI53" s="26"/>
      <c r="IJJ53" s="26"/>
      <c r="IJK53" s="26"/>
      <c r="IJL53" s="26"/>
      <c r="IJM53" s="26"/>
      <c r="IJN53" s="26"/>
      <c r="IJO53" s="26"/>
      <c r="IJP53" s="26"/>
      <c r="IJQ53" s="26"/>
      <c r="IJR53" s="26"/>
      <c r="IJS53" s="26"/>
      <c r="IJT53" s="26"/>
      <c r="IJU53" s="26"/>
      <c r="IJV53" s="26"/>
      <c r="IJW53" s="26"/>
      <c r="IJX53" s="26"/>
      <c r="IJY53" s="26"/>
      <c r="IJZ53" s="26"/>
      <c r="IKA53" s="26"/>
      <c r="IKB53" s="26"/>
      <c r="IKC53" s="26"/>
      <c r="IKD53" s="26"/>
      <c r="IKE53" s="26"/>
      <c r="IKF53" s="26"/>
      <c r="IKG53" s="26"/>
      <c r="IKH53" s="26"/>
      <c r="IKI53" s="26"/>
      <c r="IKJ53" s="26"/>
      <c r="IKK53" s="26"/>
      <c r="IKL53" s="26"/>
      <c r="IKM53" s="26"/>
      <c r="IKN53" s="26"/>
      <c r="IKO53" s="26"/>
      <c r="IKP53" s="26"/>
      <c r="IKQ53" s="26"/>
      <c r="IKR53" s="26"/>
      <c r="IKS53" s="26"/>
      <c r="IKT53" s="26"/>
      <c r="IKU53" s="26"/>
      <c r="IKV53" s="26"/>
      <c r="IKW53" s="26"/>
      <c r="IKX53" s="26"/>
      <c r="IKY53" s="26"/>
      <c r="IKZ53" s="26"/>
      <c r="ILA53" s="26"/>
      <c r="ILB53" s="26"/>
      <c r="ILC53" s="26"/>
      <c r="ILD53" s="26"/>
      <c r="ILE53" s="26"/>
      <c r="ILF53" s="26"/>
      <c r="ILG53" s="26"/>
      <c r="ILH53" s="26"/>
      <c r="ILI53" s="26"/>
      <c r="ILJ53" s="26"/>
      <c r="ILK53" s="26"/>
      <c r="ILL53" s="26"/>
      <c r="ILM53" s="26"/>
      <c r="ILN53" s="26"/>
      <c r="ILO53" s="26"/>
      <c r="ILP53" s="26"/>
      <c r="ILQ53" s="26"/>
      <c r="ILR53" s="26"/>
      <c r="ILS53" s="26"/>
      <c r="ILT53" s="26"/>
      <c r="ILU53" s="26"/>
      <c r="ILV53" s="26"/>
      <c r="ILW53" s="26"/>
      <c r="ILX53" s="26"/>
      <c r="ILY53" s="26"/>
      <c r="ILZ53" s="26"/>
      <c r="IMA53" s="26"/>
      <c r="IMB53" s="26"/>
      <c r="IMC53" s="26"/>
      <c r="IMD53" s="26"/>
      <c r="IME53" s="26"/>
      <c r="IMF53" s="26"/>
      <c r="IMG53" s="26"/>
      <c r="IMH53" s="26"/>
      <c r="IMI53" s="26"/>
      <c r="IMJ53" s="26"/>
      <c r="IMK53" s="26"/>
      <c r="IML53" s="26"/>
      <c r="IMM53" s="26"/>
      <c r="IMN53" s="26"/>
      <c r="IMO53" s="26"/>
      <c r="IMP53" s="26"/>
      <c r="IMQ53" s="26"/>
      <c r="IMR53" s="26"/>
      <c r="IMS53" s="26"/>
      <c r="IMT53" s="26"/>
      <c r="IMU53" s="26"/>
      <c r="IMV53" s="26"/>
      <c r="IMW53" s="26"/>
      <c r="IMX53" s="26"/>
      <c r="IMY53" s="26"/>
      <c r="IMZ53" s="26"/>
      <c r="INA53" s="26"/>
      <c r="INB53" s="26"/>
      <c r="INC53" s="26"/>
      <c r="IND53" s="26"/>
      <c r="INE53" s="26"/>
      <c r="INF53" s="26"/>
      <c r="ING53" s="26"/>
      <c r="INH53" s="26"/>
      <c r="INI53" s="26"/>
      <c r="INJ53" s="26"/>
      <c r="INK53" s="26"/>
      <c r="INL53" s="26"/>
      <c r="INM53" s="26"/>
      <c r="INN53" s="26"/>
      <c r="INO53" s="26"/>
      <c r="INP53" s="26"/>
      <c r="INQ53" s="26"/>
      <c r="INR53" s="26"/>
      <c r="INS53" s="26"/>
      <c r="INT53" s="26"/>
      <c r="INU53" s="26"/>
      <c r="INV53" s="26"/>
      <c r="INW53" s="26"/>
      <c r="INX53" s="26"/>
      <c r="INY53" s="26"/>
      <c r="INZ53" s="26"/>
      <c r="IOA53" s="26"/>
      <c r="IOB53" s="26"/>
      <c r="IOC53" s="26"/>
      <c r="IOD53" s="26"/>
      <c r="IOE53" s="26"/>
      <c r="IOF53" s="26"/>
      <c r="IOG53" s="26"/>
      <c r="IOH53" s="26"/>
      <c r="IOI53" s="26"/>
      <c r="IOJ53" s="26"/>
      <c r="IOK53" s="26"/>
      <c r="IOL53" s="26"/>
      <c r="IOM53" s="26"/>
      <c r="ION53" s="26"/>
      <c r="IOO53" s="26"/>
      <c r="IOP53" s="26"/>
      <c r="IOQ53" s="26"/>
      <c r="IOR53" s="26"/>
      <c r="IOS53" s="26"/>
      <c r="IOT53" s="26"/>
      <c r="IOU53" s="26"/>
      <c r="IOV53" s="26"/>
      <c r="IOW53" s="26"/>
      <c r="IOX53" s="26"/>
      <c r="IOY53" s="26"/>
      <c r="IOZ53" s="26"/>
      <c r="IPA53" s="26"/>
      <c r="IPB53" s="26"/>
      <c r="IPC53" s="26"/>
      <c r="IPD53" s="26"/>
      <c r="IPE53" s="26"/>
      <c r="IPF53" s="26"/>
      <c r="IPG53" s="26"/>
      <c r="IPH53" s="26"/>
      <c r="IPI53" s="26"/>
      <c r="IPJ53" s="26"/>
      <c r="IPK53" s="26"/>
      <c r="IPL53" s="26"/>
      <c r="IPM53" s="26"/>
      <c r="IPN53" s="26"/>
      <c r="IPO53" s="26"/>
      <c r="IPP53" s="26"/>
      <c r="IPQ53" s="26"/>
      <c r="IPR53" s="26"/>
      <c r="IPS53" s="26"/>
      <c r="IPT53" s="26"/>
      <c r="IPU53" s="26"/>
      <c r="IPV53" s="26"/>
      <c r="IPW53" s="26"/>
      <c r="IPX53" s="26"/>
      <c r="IPY53" s="26"/>
      <c r="IPZ53" s="26"/>
      <c r="IQA53" s="26"/>
      <c r="IQB53" s="26"/>
      <c r="IQC53" s="26"/>
      <c r="IQD53" s="26"/>
      <c r="IQE53" s="26"/>
      <c r="IQF53" s="26"/>
      <c r="IQG53" s="26"/>
      <c r="IQH53" s="26"/>
      <c r="IQI53" s="26"/>
      <c r="IQJ53" s="26"/>
      <c r="IQK53" s="26"/>
      <c r="IQL53" s="26"/>
      <c r="IQM53" s="26"/>
      <c r="IQN53" s="26"/>
      <c r="IQO53" s="26"/>
      <c r="IQP53" s="26"/>
      <c r="IQQ53" s="26"/>
      <c r="IQR53" s="26"/>
      <c r="IQS53" s="26"/>
      <c r="IQT53" s="26"/>
      <c r="IQU53" s="26"/>
      <c r="IQV53" s="26"/>
      <c r="IQW53" s="26"/>
      <c r="IQX53" s="26"/>
      <c r="IQY53" s="26"/>
      <c r="IQZ53" s="26"/>
      <c r="IRA53" s="26"/>
      <c r="IRB53" s="26"/>
      <c r="IRC53" s="26"/>
      <c r="IRD53" s="26"/>
      <c r="IRE53" s="26"/>
      <c r="IRF53" s="26"/>
      <c r="IRG53" s="26"/>
      <c r="IRH53" s="26"/>
      <c r="IRI53" s="26"/>
      <c r="IRJ53" s="26"/>
      <c r="IRK53" s="26"/>
      <c r="IRL53" s="26"/>
      <c r="IRM53" s="26"/>
      <c r="IRN53" s="26"/>
      <c r="IRO53" s="26"/>
      <c r="IRP53" s="26"/>
      <c r="IRQ53" s="26"/>
      <c r="IRR53" s="26"/>
      <c r="IRS53" s="26"/>
      <c r="IRT53" s="26"/>
      <c r="IRU53" s="26"/>
      <c r="IRV53" s="26"/>
      <c r="IRW53" s="26"/>
      <c r="IRX53" s="26"/>
      <c r="IRY53" s="26"/>
      <c r="IRZ53" s="26"/>
      <c r="ISA53" s="26"/>
      <c r="ISB53" s="26"/>
      <c r="ISC53" s="26"/>
      <c r="ISD53" s="26"/>
      <c r="ISE53" s="26"/>
      <c r="ISF53" s="26"/>
      <c r="ISG53" s="26"/>
      <c r="ISH53" s="26"/>
      <c r="ISI53" s="26"/>
      <c r="ISJ53" s="26"/>
      <c r="ISK53" s="26"/>
      <c r="ISL53" s="26"/>
      <c r="ISM53" s="26"/>
      <c r="ISN53" s="26"/>
      <c r="ISO53" s="26"/>
      <c r="ISP53" s="26"/>
      <c r="ISQ53" s="26"/>
      <c r="ISR53" s="26"/>
      <c r="ISS53" s="26"/>
      <c r="IST53" s="26"/>
      <c r="ISU53" s="26"/>
      <c r="ISV53" s="26"/>
      <c r="ISW53" s="26"/>
      <c r="ISX53" s="26"/>
      <c r="ISY53" s="26"/>
      <c r="ISZ53" s="26"/>
      <c r="ITA53" s="26"/>
      <c r="ITB53" s="26"/>
      <c r="ITC53" s="26"/>
      <c r="ITD53" s="26"/>
      <c r="ITE53" s="26"/>
      <c r="ITF53" s="26"/>
      <c r="ITG53" s="26"/>
      <c r="ITH53" s="26"/>
      <c r="ITI53" s="26"/>
      <c r="ITJ53" s="26"/>
      <c r="ITK53" s="26"/>
      <c r="ITL53" s="26"/>
      <c r="ITM53" s="26"/>
      <c r="ITN53" s="26"/>
      <c r="ITO53" s="26"/>
      <c r="ITP53" s="26"/>
      <c r="ITQ53" s="26"/>
      <c r="ITR53" s="26"/>
      <c r="ITS53" s="26"/>
      <c r="ITT53" s="26"/>
      <c r="ITU53" s="26"/>
      <c r="ITV53" s="26"/>
      <c r="ITW53" s="26"/>
      <c r="ITX53" s="26"/>
      <c r="ITY53" s="26"/>
      <c r="ITZ53" s="26"/>
      <c r="IUA53" s="26"/>
      <c r="IUB53" s="26"/>
      <c r="IUC53" s="26"/>
      <c r="IUD53" s="26"/>
      <c r="IUE53" s="26"/>
      <c r="IUF53" s="26"/>
      <c r="IUG53" s="26"/>
      <c r="IUH53" s="26"/>
      <c r="IUI53" s="26"/>
      <c r="IUJ53" s="26"/>
      <c r="IUK53" s="26"/>
      <c r="IUL53" s="26"/>
      <c r="IUM53" s="26"/>
      <c r="IUN53" s="26"/>
      <c r="IUO53" s="26"/>
      <c r="IUP53" s="26"/>
      <c r="IUQ53" s="26"/>
      <c r="IUR53" s="26"/>
      <c r="IUS53" s="26"/>
      <c r="IUT53" s="26"/>
      <c r="IUU53" s="26"/>
      <c r="IUV53" s="26"/>
      <c r="IUW53" s="26"/>
      <c r="IUX53" s="26"/>
      <c r="IUY53" s="26"/>
      <c r="IUZ53" s="26"/>
      <c r="IVA53" s="26"/>
      <c r="IVB53" s="26"/>
      <c r="IVC53" s="26"/>
      <c r="IVD53" s="26"/>
      <c r="IVE53" s="26"/>
      <c r="IVF53" s="26"/>
      <c r="IVG53" s="26"/>
      <c r="IVH53" s="26"/>
      <c r="IVI53" s="26"/>
      <c r="IVJ53" s="26"/>
      <c r="IVK53" s="26"/>
      <c r="IVL53" s="26"/>
      <c r="IVM53" s="26"/>
      <c r="IVN53" s="26"/>
      <c r="IVO53" s="26"/>
      <c r="IVP53" s="26"/>
      <c r="IVQ53" s="26"/>
      <c r="IVR53" s="26"/>
      <c r="IVS53" s="26"/>
      <c r="IVT53" s="26"/>
      <c r="IVU53" s="26"/>
      <c r="IVV53" s="26"/>
      <c r="IVW53" s="26"/>
      <c r="IVX53" s="26"/>
      <c r="IVY53" s="26"/>
      <c r="IVZ53" s="26"/>
      <c r="IWA53" s="26"/>
      <c r="IWB53" s="26"/>
      <c r="IWC53" s="26"/>
      <c r="IWD53" s="26"/>
      <c r="IWE53" s="26"/>
      <c r="IWF53" s="26"/>
      <c r="IWG53" s="26"/>
      <c r="IWH53" s="26"/>
      <c r="IWI53" s="26"/>
      <c r="IWJ53" s="26"/>
      <c r="IWK53" s="26"/>
      <c r="IWL53" s="26"/>
      <c r="IWM53" s="26"/>
      <c r="IWN53" s="26"/>
      <c r="IWO53" s="26"/>
      <c r="IWP53" s="26"/>
      <c r="IWQ53" s="26"/>
      <c r="IWR53" s="26"/>
      <c r="IWS53" s="26"/>
      <c r="IWT53" s="26"/>
      <c r="IWU53" s="26"/>
      <c r="IWV53" s="26"/>
      <c r="IWW53" s="26"/>
      <c r="IWX53" s="26"/>
      <c r="IWY53" s="26"/>
      <c r="IWZ53" s="26"/>
      <c r="IXA53" s="26"/>
      <c r="IXB53" s="26"/>
      <c r="IXC53" s="26"/>
      <c r="IXD53" s="26"/>
      <c r="IXE53" s="26"/>
      <c r="IXF53" s="26"/>
      <c r="IXG53" s="26"/>
      <c r="IXH53" s="26"/>
      <c r="IXI53" s="26"/>
      <c r="IXJ53" s="26"/>
      <c r="IXK53" s="26"/>
      <c r="IXL53" s="26"/>
      <c r="IXM53" s="26"/>
      <c r="IXN53" s="26"/>
      <c r="IXO53" s="26"/>
      <c r="IXP53" s="26"/>
      <c r="IXQ53" s="26"/>
      <c r="IXR53" s="26"/>
      <c r="IXS53" s="26"/>
      <c r="IXT53" s="26"/>
      <c r="IXU53" s="26"/>
      <c r="IXV53" s="26"/>
      <c r="IXW53" s="26"/>
      <c r="IXX53" s="26"/>
      <c r="IXY53" s="26"/>
      <c r="IXZ53" s="26"/>
      <c r="IYA53" s="26"/>
      <c r="IYB53" s="26"/>
      <c r="IYC53" s="26"/>
      <c r="IYD53" s="26"/>
      <c r="IYE53" s="26"/>
      <c r="IYF53" s="26"/>
      <c r="IYG53" s="26"/>
      <c r="IYH53" s="26"/>
      <c r="IYI53" s="26"/>
      <c r="IYJ53" s="26"/>
      <c r="IYK53" s="26"/>
      <c r="IYL53" s="26"/>
      <c r="IYM53" s="26"/>
      <c r="IYN53" s="26"/>
      <c r="IYO53" s="26"/>
      <c r="IYP53" s="26"/>
      <c r="IYQ53" s="26"/>
      <c r="IYR53" s="26"/>
      <c r="IYS53" s="26"/>
      <c r="IYT53" s="26"/>
      <c r="IYU53" s="26"/>
      <c r="IYV53" s="26"/>
      <c r="IYW53" s="26"/>
      <c r="IYX53" s="26"/>
      <c r="IYY53" s="26"/>
      <c r="IYZ53" s="26"/>
      <c r="IZA53" s="26"/>
      <c r="IZB53" s="26"/>
      <c r="IZC53" s="26"/>
      <c r="IZD53" s="26"/>
      <c r="IZE53" s="26"/>
      <c r="IZF53" s="26"/>
      <c r="IZG53" s="26"/>
      <c r="IZH53" s="26"/>
      <c r="IZI53" s="26"/>
      <c r="IZJ53" s="26"/>
      <c r="IZK53" s="26"/>
      <c r="IZL53" s="26"/>
      <c r="IZM53" s="26"/>
      <c r="IZN53" s="26"/>
      <c r="IZO53" s="26"/>
      <c r="IZP53" s="26"/>
      <c r="IZQ53" s="26"/>
      <c r="IZR53" s="26"/>
      <c r="IZS53" s="26"/>
      <c r="IZT53" s="26"/>
      <c r="IZU53" s="26"/>
      <c r="IZV53" s="26"/>
      <c r="IZW53" s="26"/>
      <c r="IZX53" s="26"/>
      <c r="IZY53" s="26"/>
      <c r="IZZ53" s="26"/>
      <c r="JAA53" s="26"/>
      <c r="JAB53" s="26"/>
      <c r="JAC53" s="26"/>
      <c r="JAD53" s="26"/>
      <c r="JAE53" s="26"/>
      <c r="JAF53" s="26"/>
      <c r="JAG53" s="26"/>
      <c r="JAH53" s="26"/>
      <c r="JAI53" s="26"/>
      <c r="JAJ53" s="26"/>
      <c r="JAK53" s="26"/>
      <c r="JAL53" s="26"/>
      <c r="JAM53" s="26"/>
      <c r="JAN53" s="26"/>
      <c r="JAO53" s="26"/>
      <c r="JAP53" s="26"/>
      <c r="JAQ53" s="26"/>
      <c r="JAR53" s="26"/>
      <c r="JAS53" s="26"/>
      <c r="JAT53" s="26"/>
      <c r="JAU53" s="26"/>
      <c r="JAV53" s="26"/>
      <c r="JAW53" s="26"/>
      <c r="JAX53" s="26"/>
      <c r="JAY53" s="26"/>
      <c r="JAZ53" s="26"/>
      <c r="JBA53" s="26"/>
      <c r="JBB53" s="26"/>
      <c r="JBC53" s="26"/>
      <c r="JBD53" s="26"/>
      <c r="JBE53" s="26"/>
      <c r="JBF53" s="26"/>
      <c r="JBG53" s="26"/>
      <c r="JBH53" s="26"/>
      <c r="JBI53" s="26"/>
      <c r="JBJ53" s="26"/>
      <c r="JBK53" s="26"/>
      <c r="JBL53" s="26"/>
      <c r="JBM53" s="26"/>
      <c r="JBN53" s="26"/>
      <c r="JBO53" s="26"/>
      <c r="JBP53" s="26"/>
      <c r="JBQ53" s="26"/>
      <c r="JBR53" s="26"/>
      <c r="JBS53" s="26"/>
      <c r="JBT53" s="26"/>
      <c r="JBU53" s="26"/>
      <c r="JBV53" s="26"/>
      <c r="JBW53" s="26"/>
      <c r="JBX53" s="26"/>
      <c r="JBY53" s="26"/>
      <c r="JBZ53" s="26"/>
      <c r="JCA53" s="26"/>
      <c r="JCB53" s="26"/>
      <c r="JCC53" s="26"/>
      <c r="JCD53" s="26"/>
      <c r="JCE53" s="26"/>
      <c r="JCF53" s="26"/>
      <c r="JCG53" s="26"/>
      <c r="JCH53" s="26"/>
      <c r="JCI53" s="26"/>
      <c r="JCJ53" s="26"/>
      <c r="JCK53" s="26"/>
      <c r="JCL53" s="26"/>
      <c r="JCM53" s="26"/>
      <c r="JCN53" s="26"/>
      <c r="JCO53" s="26"/>
      <c r="JCP53" s="26"/>
      <c r="JCQ53" s="26"/>
      <c r="JCR53" s="26"/>
      <c r="JCS53" s="26"/>
      <c r="JCT53" s="26"/>
      <c r="JCU53" s="26"/>
      <c r="JCV53" s="26"/>
      <c r="JCW53" s="26"/>
      <c r="JCX53" s="26"/>
      <c r="JCY53" s="26"/>
      <c r="JCZ53" s="26"/>
      <c r="JDA53" s="26"/>
      <c r="JDB53" s="26"/>
      <c r="JDC53" s="26"/>
      <c r="JDD53" s="26"/>
      <c r="JDE53" s="26"/>
      <c r="JDF53" s="26"/>
      <c r="JDG53" s="26"/>
      <c r="JDH53" s="26"/>
      <c r="JDI53" s="26"/>
      <c r="JDJ53" s="26"/>
      <c r="JDK53" s="26"/>
      <c r="JDL53" s="26"/>
      <c r="JDM53" s="26"/>
      <c r="JDN53" s="26"/>
      <c r="JDO53" s="26"/>
      <c r="JDP53" s="26"/>
      <c r="JDQ53" s="26"/>
      <c r="JDR53" s="26"/>
      <c r="JDS53" s="26"/>
      <c r="JDT53" s="26"/>
      <c r="JDU53" s="26"/>
      <c r="JDV53" s="26"/>
      <c r="JDW53" s="26"/>
      <c r="JDX53" s="26"/>
      <c r="JDY53" s="26"/>
      <c r="JDZ53" s="26"/>
      <c r="JEA53" s="26"/>
      <c r="JEB53" s="26"/>
      <c r="JEC53" s="26"/>
      <c r="JED53" s="26"/>
      <c r="JEE53" s="26"/>
      <c r="JEF53" s="26"/>
      <c r="JEG53" s="26"/>
      <c r="JEH53" s="26"/>
      <c r="JEI53" s="26"/>
      <c r="JEJ53" s="26"/>
      <c r="JEK53" s="26"/>
      <c r="JEL53" s="26"/>
      <c r="JEM53" s="26"/>
      <c r="JEN53" s="26"/>
      <c r="JEO53" s="26"/>
      <c r="JEP53" s="26"/>
      <c r="JEQ53" s="26"/>
      <c r="JER53" s="26"/>
      <c r="JES53" s="26"/>
      <c r="JET53" s="26"/>
      <c r="JEU53" s="26"/>
      <c r="JEV53" s="26"/>
      <c r="JEW53" s="26"/>
      <c r="JEX53" s="26"/>
      <c r="JEY53" s="26"/>
      <c r="JEZ53" s="26"/>
      <c r="JFA53" s="26"/>
      <c r="JFB53" s="26"/>
      <c r="JFC53" s="26"/>
      <c r="JFD53" s="26"/>
      <c r="JFE53" s="26"/>
      <c r="JFF53" s="26"/>
      <c r="JFG53" s="26"/>
      <c r="JFH53" s="26"/>
      <c r="JFI53" s="26"/>
      <c r="JFJ53" s="26"/>
      <c r="JFK53" s="26"/>
      <c r="JFL53" s="26"/>
      <c r="JFM53" s="26"/>
      <c r="JFN53" s="26"/>
      <c r="JFO53" s="26"/>
      <c r="JFP53" s="26"/>
      <c r="JFQ53" s="26"/>
      <c r="JFR53" s="26"/>
      <c r="JFS53" s="26"/>
      <c r="JFT53" s="26"/>
      <c r="JFU53" s="26"/>
      <c r="JFV53" s="26"/>
      <c r="JFW53" s="26"/>
      <c r="JFX53" s="26"/>
      <c r="JFY53" s="26"/>
      <c r="JFZ53" s="26"/>
      <c r="JGA53" s="26"/>
      <c r="JGB53" s="26"/>
      <c r="JGC53" s="26"/>
      <c r="JGD53" s="26"/>
      <c r="JGE53" s="26"/>
      <c r="JGF53" s="26"/>
      <c r="JGG53" s="26"/>
      <c r="JGH53" s="26"/>
      <c r="JGI53" s="26"/>
      <c r="JGJ53" s="26"/>
      <c r="JGK53" s="26"/>
      <c r="JGL53" s="26"/>
      <c r="JGM53" s="26"/>
      <c r="JGN53" s="26"/>
      <c r="JGO53" s="26"/>
      <c r="JGP53" s="26"/>
      <c r="JGQ53" s="26"/>
      <c r="JGR53" s="26"/>
      <c r="JGS53" s="26"/>
      <c r="JGT53" s="26"/>
      <c r="JGU53" s="26"/>
      <c r="JGV53" s="26"/>
      <c r="JGW53" s="26"/>
      <c r="JGX53" s="26"/>
      <c r="JGY53" s="26"/>
      <c r="JGZ53" s="26"/>
      <c r="JHA53" s="26"/>
      <c r="JHB53" s="26"/>
      <c r="JHC53" s="26"/>
      <c r="JHD53" s="26"/>
      <c r="JHE53" s="26"/>
      <c r="JHF53" s="26"/>
      <c r="JHG53" s="26"/>
      <c r="JHH53" s="26"/>
      <c r="JHI53" s="26"/>
      <c r="JHJ53" s="26"/>
      <c r="JHK53" s="26"/>
      <c r="JHL53" s="26"/>
      <c r="JHM53" s="26"/>
      <c r="JHN53" s="26"/>
      <c r="JHO53" s="26"/>
      <c r="JHP53" s="26"/>
      <c r="JHQ53" s="26"/>
      <c r="JHR53" s="26"/>
      <c r="JHS53" s="26"/>
      <c r="JHT53" s="26"/>
      <c r="JHU53" s="26"/>
      <c r="JHV53" s="26"/>
      <c r="JHW53" s="26"/>
      <c r="JHX53" s="26"/>
      <c r="JHY53" s="26"/>
      <c r="JHZ53" s="26"/>
      <c r="JIA53" s="26"/>
      <c r="JIB53" s="26"/>
      <c r="JIC53" s="26"/>
      <c r="JID53" s="26"/>
      <c r="JIE53" s="26"/>
      <c r="JIF53" s="26"/>
      <c r="JIG53" s="26"/>
      <c r="JIH53" s="26"/>
      <c r="JII53" s="26"/>
      <c r="JIJ53" s="26"/>
      <c r="JIK53" s="26"/>
      <c r="JIL53" s="26"/>
      <c r="JIM53" s="26"/>
      <c r="JIN53" s="26"/>
      <c r="JIO53" s="26"/>
      <c r="JIP53" s="26"/>
      <c r="JIQ53" s="26"/>
      <c r="JIR53" s="26"/>
      <c r="JIS53" s="26"/>
      <c r="JIT53" s="26"/>
      <c r="JIU53" s="26"/>
      <c r="JIV53" s="26"/>
      <c r="JIW53" s="26"/>
      <c r="JIX53" s="26"/>
      <c r="JIY53" s="26"/>
      <c r="JIZ53" s="26"/>
      <c r="JJA53" s="26"/>
      <c r="JJB53" s="26"/>
      <c r="JJC53" s="26"/>
      <c r="JJD53" s="26"/>
      <c r="JJE53" s="26"/>
      <c r="JJF53" s="26"/>
      <c r="JJG53" s="26"/>
      <c r="JJH53" s="26"/>
      <c r="JJI53" s="26"/>
      <c r="JJJ53" s="26"/>
      <c r="JJK53" s="26"/>
      <c r="JJL53" s="26"/>
      <c r="JJM53" s="26"/>
      <c r="JJN53" s="26"/>
      <c r="JJO53" s="26"/>
      <c r="JJP53" s="26"/>
      <c r="JJQ53" s="26"/>
      <c r="JJR53" s="26"/>
      <c r="JJS53" s="26"/>
      <c r="JJT53" s="26"/>
      <c r="JJU53" s="26"/>
      <c r="JJV53" s="26"/>
      <c r="JJW53" s="26"/>
      <c r="JJX53" s="26"/>
      <c r="JJY53" s="26"/>
      <c r="JJZ53" s="26"/>
      <c r="JKA53" s="26"/>
      <c r="JKB53" s="26"/>
      <c r="JKC53" s="26"/>
      <c r="JKD53" s="26"/>
      <c r="JKE53" s="26"/>
      <c r="JKF53" s="26"/>
      <c r="JKG53" s="26"/>
      <c r="JKH53" s="26"/>
      <c r="JKI53" s="26"/>
      <c r="JKJ53" s="26"/>
      <c r="JKK53" s="26"/>
      <c r="JKL53" s="26"/>
      <c r="JKM53" s="26"/>
      <c r="JKN53" s="26"/>
      <c r="JKO53" s="26"/>
      <c r="JKP53" s="26"/>
      <c r="JKQ53" s="26"/>
      <c r="JKR53" s="26"/>
      <c r="JKS53" s="26"/>
      <c r="JKT53" s="26"/>
      <c r="JKU53" s="26"/>
      <c r="JKV53" s="26"/>
      <c r="JKW53" s="26"/>
      <c r="JKX53" s="26"/>
      <c r="JKY53" s="26"/>
      <c r="JKZ53" s="26"/>
      <c r="JLA53" s="26"/>
      <c r="JLB53" s="26"/>
      <c r="JLC53" s="26"/>
      <c r="JLD53" s="26"/>
      <c r="JLE53" s="26"/>
      <c r="JLF53" s="26"/>
      <c r="JLG53" s="26"/>
      <c r="JLH53" s="26"/>
      <c r="JLI53" s="26"/>
      <c r="JLJ53" s="26"/>
      <c r="JLK53" s="26"/>
      <c r="JLL53" s="26"/>
      <c r="JLM53" s="26"/>
      <c r="JLN53" s="26"/>
      <c r="JLO53" s="26"/>
      <c r="JLP53" s="26"/>
      <c r="JLQ53" s="26"/>
      <c r="JLR53" s="26"/>
      <c r="JLS53" s="26"/>
      <c r="JLT53" s="26"/>
      <c r="JLU53" s="26"/>
      <c r="JLV53" s="26"/>
      <c r="JLW53" s="26"/>
      <c r="JLX53" s="26"/>
      <c r="JLY53" s="26"/>
      <c r="JLZ53" s="26"/>
      <c r="JMA53" s="26"/>
      <c r="JMB53" s="26"/>
      <c r="JMC53" s="26"/>
      <c r="JMD53" s="26"/>
      <c r="JME53" s="26"/>
      <c r="JMF53" s="26"/>
      <c r="JMG53" s="26"/>
      <c r="JMH53" s="26"/>
      <c r="JMI53" s="26"/>
      <c r="JMJ53" s="26"/>
      <c r="JMK53" s="26"/>
      <c r="JML53" s="26"/>
      <c r="JMM53" s="26"/>
      <c r="JMN53" s="26"/>
      <c r="JMO53" s="26"/>
      <c r="JMP53" s="26"/>
      <c r="JMQ53" s="26"/>
      <c r="JMR53" s="26"/>
      <c r="JMS53" s="26"/>
      <c r="JMT53" s="26"/>
      <c r="JMU53" s="26"/>
      <c r="JMV53" s="26"/>
      <c r="JMW53" s="26"/>
      <c r="JMX53" s="26"/>
      <c r="JMY53" s="26"/>
      <c r="JMZ53" s="26"/>
      <c r="JNA53" s="26"/>
      <c r="JNB53" s="26"/>
      <c r="JNC53" s="26"/>
      <c r="JND53" s="26"/>
      <c r="JNE53" s="26"/>
      <c r="JNF53" s="26"/>
      <c r="JNG53" s="26"/>
      <c r="JNH53" s="26"/>
      <c r="JNI53" s="26"/>
      <c r="JNJ53" s="26"/>
      <c r="JNK53" s="26"/>
      <c r="JNL53" s="26"/>
      <c r="JNM53" s="26"/>
      <c r="JNN53" s="26"/>
      <c r="JNO53" s="26"/>
      <c r="JNP53" s="26"/>
      <c r="JNQ53" s="26"/>
      <c r="JNR53" s="26"/>
      <c r="JNS53" s="26"/>
      <c r="JNT53" s="26"/>
      <c r="JNU53" s="26"/>
      <c r="JNV53" s="26"/>
      <c r="JNW53" s="26"/>
      <c r="JNX53" s="26"/>
      <c r="JNY53" s="26"/>
      <c r="JNZ53" s="26"/>
      <c r="JOA53" s="26"/>
      <c r="JOB53" s="26"/>
      <c r="JOC53" s="26"/>
      <c r="JOD53" s="26"/>
      <c r="JOE53" s="26"/>
      <c r="JOF53" s="26"/>
      <c r="JOG53" s="26"/>
      <c r="JOH53" s="26"/>
      <c r="JOI53" s="26"/>
      <c r="JOJ53" s="26"/>
      <c r="JOK53" s="26"/>
      <c r="JOL53" s="26"/>
      <c r="JOM53" s="26"/>
      <c r="JON53" s="26"/>
      <c r="JOO53" s="26"/>
      <c r="JOP53" s="26"/>
      <c r="JOQ53" s="26"/>
      <c r="JOR53" s="26"/>
      <c r="JOS53" s="26"/>
      <c r="JOT53" s="26"/>
      <c r="JOU53" s="26"/>
      <c r="JOV53" s="26"/>
      <c r="JOW53" s="26"/>
      <c r="JOX53" s="26"/>
      <c r="JOY53" s="26"/>
      <c r="JOZ53" s="26"/>
      <c r="JPA53" s="26"/>
      <c r="JPB53" s="26"/>
      <c r="JPC53" s="26"/>
      <c r="JPD53" s="26"/>
      <c r="JPE53" s="26"/>
      <c r="JPF53" s="26"/>
      <c r="JPG53" s="26"/>
      <c r="JPH53" s="26"/>
      <c r="JPI53" s="26"/>
      <c r="JPJ53" s="26"/>
      <c r="JPK53" s="26"/>
      <c r="JPL53" s="26"/>
      <c r="JPM53" s="26"/>
      <c r="JPN53" s="26"/>
      <c r="JPO53" s="26"/>
      <c r="JPP53" s="26"/>
      <c r="JPQ53" s="26"/>
      <c r="JPR53" s="26"/>
      <c r="JPS53" s="26"/>
      <c r="JPT53" s="26"/>
      <c r="JPU53" s="26"/>
      <c r="JPV53" s="26"/>
      <c r="JPW53" s="26"/>
      <c r="JPX53" s="26"/>
      <c r="JPY53" s="26"/>
      <c r="JPZ53" s="26"/>
      <c r="JQA53" s="26"/>
      <c r="JQB53" s="26"/>
      <c r="JQC53" s="26"/>
      <c r="JQD53" s="26"/>
      <c r="JQE53" s="26"/>
      <c r="JQF53" s="26"/>
      <c r="JQG53" s="26"/>
      <c r="JQH53" s="26"/>
      <c r="JQI53" s="26"/>
      <c r="JQJ53" s="26"/>
      <c r="JQK53" s="26"/>
      <c r="JQL53" s="26"/>
      <c r="JQM53" s="26"/>
      <c r="JQN53" s="26"/>
      <c r="JQO53" s="26"/>
      <c r="JQP53" s="26"/>
      <c r="JQQ53" s="26"/>
      <c r="JQR53" s="26"/>
      <c r="JQS53" s="26"/>
      <c r="JQT53" s="26"/>
      <c r="JQU53" s="26"/>
      <c r="JQV53" s="26"/>
      <c r="JQW53" s="26"/>
      <c r="JQX53" s="26"/>
      <c r="JQY53" s="26"/>
      <c r="JQZ53" s="26"/>
      <c r="JRA53" s="26"/>
      <c r="JRB53" s="26"/>
      <c r="JRC53" s="26"/>
      <c r="JRD53" s="26"/>
      <c r="JRE53" s="26"/>
      <c r="JRF53" s="26"/>
      <c r="JRG53" s="26"/>
      <c r="JRH53" s="26"/>
      <c r="JRI53" s="26"/>
      <c r="JRJ53" s="26"/>
      <c r="JRK53" s="26"/>
      <c r="JRL53" s="26"/>
      <c r="JRM53" s="26"/>
      <c r="JRN53" s="26"/>
      <c r="JRO53" s="26"/>
      <c r="JRP53" s="26"/>
      <c r="JRQ53" s="26"/>
      <c r="JRR53" s="26"/>
      <c r="JRS53" s="26"/>
      <c r="JRT53" s="26"/>
      <c r="JRU53" s="26"/>
      <c r="JRV53" s="26"/>
      <c r="JRW53" s="26"/>
      <c r="JRX53" s="26"/>
      <c r="JRY53" s="26"/>
      <c r="JRZ53" s="26"/>
      <c r="JSA53" s="26"/>
      <c r="JSB53" s="26"/>
      <c r="JSC53" s="26"/>
      <c r="JSD53" s="26"/>
      <c r="JSE53" s="26"/>
      <c r="JSF53" s="26"/>
      <c r="JSG53" s="26"/>
      <c r="JSH53" s="26"/>
      <c r="JSI53" s="26"/>
      <c r="JSJ53" s="26"/>
      <c r="JSK53" s="26"/>
      <c r="JSL53" s="26"/>
      <c r="JSM53" s="26"/>
      <c r="JSN53" s="26"/>
      <c r="JSO53" s="26"/>
      <c r="JSP53" s="26"/>
      <c r="JSQ53" s="26"/>
      <c r="JSR53" s="26"/>
      <c r="JSS53" s="26"/>
      <c r="JST53" s="26"/>
      <c r="JSU53" s="26"/>
      <c r="JSV53" s="26"/>
      <c r="JSW53" s="26"/>
      <c r="JSX53" s="26"/>
      <c r="JSY53" s="26"/>
      <c r="JSZ53" s="26"/>
      <c r="JTA53" s="26"/>
      <c r="JTB53" s="26"/>
      <c r="JTC53" s="26"/>
      <c r="JTD53" s="26"/>
      <c r="JTE53" s="26"/>
      <c r="JTF53" s="26"/>
      <c r="JTG53" s="26"/>
      <c r="JTH53" s="26"/>
      <c r="JTI53" s="26"/>
      <c r="JTJ53" s="26"/>
      <c r="JTK53" s="26"/>
      <c r="JTL53" s="26"/>
      <c r="JTM53" s="26"/>
      <c r="JTN53" s="26"/>
      <c r="JTO53" s="26"/>
      <c r="JTP53" s="26"/>
      <c r="JTQ53" s="26"/>
      <c r="JTR53" s="26"/>
      <c r="JTS53" s="26"/>
      <c r="JTT53" s="26"/>
      <c r="JTU53" s="26"/>
      <c r="JTV53" s="26"/>
      <c r="JTW53" s="26"/>
      <c r="JTX53" s="26"/>
      <c r="JTY53" s="26"/>
      <c r="JTZ53" s="26"/>
      <c r="JUA53" s="26"/>
      <c r="JUB53" s="26"/>
      <c r="JUC53" s="26"/>
      <c r="JUD53" s="26"/>
      <c r="JUE53" s="26"/>
      <c r="JUF53" s="26"/>
      <c r="JUG53" s="26"/>
      <c r="JUH53" s="26"/>
      <c r="JUI53" s="26"/>
      <c r="JUJ53" s="26"/>
      <c r="JUK53" s="26"/>
      <c r="JUL53" s="26"/>
      <c r="JUM53" s="26"/>
      <c r="JUN53" s="26"/>
      <c r="JUO53" s="26"/>
      <c r="JUP53" s="26"/>
      <c r="JUQ53" s="26"/>
      <c r="JUR53" s="26"/>
      <c r="JUS53" s="26"/>
      <c r="JUT53" s="26"/>
      <c r="JUU53" s="26"/>
      <c r="JUV53" s="26"/>
      <c r="JUW53" s="26"/>
      <c r="JUX53" s="26"/>
      <c r="JUY53" s="26"/>
      <c r="JUZ53" s="26"/>
      <c r="JVA53" s="26"/>
      <c r="JVB53" s="26"/>
      <c r="JVC53" s="26"/>
      <c r="JVD53" s="26"/>
      <c r="JVE53" s="26"/>
      <c r="JVF53" s="26"/>
      <c r="JVG53" s="26"/>
      <c r="JVH53" s="26"/>
      <c r="JVI53" s="26"/>
      <c r="JVJ53" s="26"/>
      <c r="JVK53" s="26"/>
      <c r="JVL53" s="26"/>
      <c r="JVM53" s="26"/>
      <c r="JVN53" s="26"/>
      <c r="JVO53" s="26"/>
      <c r="JVP53" s="26"/>
      <c r="JVQ53" s="26"/>
      <c r="JVR53" s="26"/>
      <c r="JVS53" s="26"/>
      <c r="JVT53" s="26"/>
      <c r="JVU53" s="26"/>
      <c r="JVV53" s="26"/>
      <c r="JVW53" s="26"/>
      <c r="JVX53" s="26"/>
      <c r="JVY53" s="26"/>
      <c r="JVZ53" s="26"/>
      <c r="JWA53" s="26"/>
      <c r="JWB53" s="26"/>
      <c r="JWC53" s="26"/>
      <c r="JWD53" s="26"/>
      <c r="JWE53" s="26"/>
      <c r="JWF53" s="26"/>
      <c r="JWG53" s="26"/>
      <c r="JWH53" s="26"/>
      <c r="JWI53" s="26"/>
      <c r="JWJ53" s="26"/>
      <c r="JWK53" s="26"/>
      <c r="JWL53" s="26"/>
      <c r="JWM53" s="26"/>
      <c r="JWN53" s="26"/>
      <c r="JWO53" s="26"/>
      <c r="JWP53" s="26"/>
      <c r="JWQ53" s="26"/>
      <c r="JWR53" s="26"/>
      <c r="JWS53" s="26"/>
      <c r="JWT53" s="26"/>
      <c r="JWU53" s="26"/>
      <c r="JWV53" s="26"/>
      <c r="JWW53" s="26"/>
      <c r="JWX53" s="26"/>
      <c r="JWY53" s="26"/>
      <c r="JWZ53" s="26"/>
      <c r="JXA53" s="26"/>
      <c r="JXB53" s="26"/>
      <c r="JXC53" s="26"/>
      <c r="JXD53" s="26"/>
      <c r="JXE53" s="26"/>
      <c r="JXF53" s="26"/>
      <c r="JXG53" s="26"/>
      <c r="JXH53" s="26"/>
      <c r="JXI53" s="26"/>
      <c r="JXJ53" s="26"/>
      <c r="JXK53" s="26"/>
      <c r="JXL53" s="26"/>
      <c r="JXM53" s="26"/>
      <c r="JXN53" s="26"/>
      <c r="JXO53" s="26"/>
      <c r="JXP53" s="26"/>
      <c r="JXQ53" s="26"/>
      <c r="JXR53" s="26"/>
      <c r="JXS53" s="26"/>
      <c r="JXT53" s="26"/>
      <c r="JXU53" s="26"/>
      <c r="JXV53" s="26"/>
      <c r="JXW53" s="26"/>
      <c r="JXX53" s="26"/>
      <c r="JXY53" s="26"/>
      <c r="JXZ53" s="26"/>
      <c r="JYA53" s="26"/>
      <c r="JYB53" s="26"/>
      <c r="JYC53" s="26"/>
      <c r="JYD53" s="26"/>
      <c r="JYE53" s="26"/>
      <c r="JYF53" s="26"/>
      <c r="JYG53" s="26"/>
      <c r="JYH53" s="26"/>
      <c r="JYI53" s="26"/>
      <c r="JYJ53" s="26"/>
      <c r="JYK53" s="26"/>
      <c r="JYL53" s="26"/>
      <c r="JYM53" s="26"/>
      <c r="JYN53" s="26"/>
      <c r="JYO53" s="26"/>
      <c r="JYP53" s="26"/>
      <c r="JYQ53" s="26"/>
      <c r="JYR53" s="26"/>
      <c r="JYS53" s="26"/>
      <c r="JYT53" s="26"/>
      <c r="JYU53" s="26"/>
      <c r="JYV53" s="26"/>
      <c r="JYW53" s="26"/>
      <c r="JYX53" s="26"/>
      <c r="JYY53" s="26"/>
      <c r="JYZ53" s="26"/>
      <c r="JZA53" s="26"/>
      <c r="JZB53" s="26"/>
      <c r="JZC53" s="26"/>
      <c r="JZD53" s="26"/>
      <c r="JZE53" s="26"/>
      <c r="JZF53" s="26"/>
      <c r="JZG53" s="26"/>
      <c r="JZH53" s="26"/>
      <c r="JZI53" s="26"/>
      <c r="JZJ53" s="26"/>
      <c r="JZK53" s="26"/>
      <c r="JZL53" s="26"/>
      <c r="JZM53" s="26"/>
      <c r="JZN53" s="26"/>
      <c r="JZO53" s="26"/>
      <c r="JZP53" s="26"/>
      <c r="JZQ53" s="26"/>
      <c r="JZR53" s="26"/>
      <c r="JZS53" s="26"/>
      <c r="JZT53" s="26"/>
      <c r="JZU53" s="26"/>
      <c r="JZV53" s="26"/>
      <c r="JZW53" s="26"/>
      <c r="JZX53" s="26"/>
      <c r="JZY53" s="26"/>
      <c r="JZZ53" s="26"/>
      <c r="KAA53" s="26"/>
      <c r="KAB53" s="26"/>
      <c r="KAC53" s="26"/>
      <c r="KAD53" s="26"/>
      <c r="KAE53" s="26"/>
      <c r="KAF53" s="26"/>
      <c r="KAG53" s="26"/>
      <c r="KAH53" s="26"/>
      <c r="KAI53" s="26"/>
      <c r="KAJ53" s="26"/>
      <c r="KAK53" s="26"/>
      <c r="KAL53" s="26"/>
      <c r="KAM53" s="26"/>
      <c r="KAN53" s="26"/>
      <c r="KAO53" s="26"/>
      <c r="KAP53" s="26"/>
      <c r="KAQ53" s="26"/>
      <c r="KAR53" s="26"/>
      <c r="KAS53" s="26"/>
      <c r="KAT53" s="26"/>
      <c r="KAU53" s="26"/>
      <c r="KAV53" s="26"/>
      <c r="KAW53" s="26"/>
      <c r="KAX53" s="26"/>
      <c r="KAY53" s="26"/>
      <c r="KAZ53" s="26"/>
      <c r="KBA53" s="26"/>
      <c r="KBB53" s="26"/>
      <c r="KBC53" s="26"/>
      <c r="KBD53" s="26"/>
      <c r="KBE53" s="26"/>
      <c r="KBF53" s="26"/>
      <c r="KBG53" s="26"/>
      <c r="KBH53" s="26"/>
      <c r="KBI53" s="26"/>
      <c r="KBJ53" s="26"/>
      <c r="KBK53" s="26"/>
      <c r="KBL53" s="26"/>
      <c r="KBM53" s="26"/>
      <c r="KBN53" s="26"/>
      <c r="KBO53" s="26"/>
      <c r="KBP53" s="26"/>
      <c r="KBQ53" s="26"/>
      <c r="KBR53" s="26"/>
      <c r="KBS53" s="26"/>
      <c r="KBT53" s="26"/>
      <c r="KBU53" s="26"/>
      <c r="KBV53" s="26"/>
      <c r="KBW53" s="26"/>
      <c r="KBX53" s="26"/>
      <c r="KBY53" s="26"/>
      <c r="KBZ53" s="26"/>
      <c r="KCA53" s="26"/>
      <c r="KCB53" s="26"/>
      <c r="KCC53" s="26"/>
      <c r="KCD53" s="26"/>
      <c r="KCE53" s="26"/>
      <c r="KCF53" s="26"/>
      <c r="KCG53" s="26"/>
      <c r="KCH53" s="26"/>
      <c r="KCI53" s="26"/>
      <c r="KCJ53" s="26"/>
      <c r="KCK53" s="26"/>
      <c r="KCL53" s="26"/>
      <c r="KCM53" s="26"/>
      <c r="KCN53" s="26"/>
      <c r="KCO53" s="26"/>
      <c r="KCP53" s="26"/>
      <c r="KCQ53" s="26"/>
      <c r="KCR53" s="26"/>
      <c r="KCS53" s="26"/>
      <c r="KCT53" s="26"/>
      <c r="KCU53" s="26"/>
      <c r="KCV53" s="26"/>
      <c r="KCW53" s="26"/>
      <c r="KCX53" s="26"/>
      <c r="KCY53" s="26"/>
      <c r="KCZ53" s="26"/>
      <c r="KDA53" s="26"/>
      <c r="KDB53" s="26"/>
      <c r="KDC53" s="26"/>
      <c r="KDD53" s="26"/>
      <c r="KDE53" s="26"/>
      <c r="KDF53" s="26"/>
      <c r="KDG53" s="26"/>
      <c r="KDH53" s="26"/>
      <c r="KDI53" s="26"/>
      <c r="KDJ53" s="26"/>
      <c r="KDK53" s="26"/>
      <c r="KDL53" s="26"/>
      <c r="KDM53" s="26"/>
      <c r="KDN53" s="26"/>
      <c r="KDO53" s="26"/>
      <c r="KDP53" s="26"/>
      <c r="KDQ53" s="26"/>
      <c r="KDR53" s="26"/>
      <c r="KDS53" s="26"/>
      <c r="KDT53" s="26"/>
      <c r="KDU53" s="26"/>
      <c r="KDV53" s="26"/>
      <c r="KDW53" s="26"/>
      <c r="KDX53" s="26"/>
      <c r="KDY53" s="26"/>
      <c r="KDZ53" s="26"/>
      <c r="KEA53" s="26"/>
      <c r="KEB53" s="26"/>
      <c r="KEC53" s="26"/>
      <c r="KED53" s="26"/>
      <c r="KEE53" s="26"/>
      <c r="KEF53" s="26"/>
      <c r="KEG53" s="26"/>
      <c r="KEH53" s="26"/>
      <c r="KEI53" s="26"/>
      <c r="KEJ53" s="26"/>
      <c r="KEK53" s="26"/>
      <c r="KEL53" s="26"/>
      <c r="KEM53" s="26"/>
      <c r="KEN53" s="26"/>
      <c r="KEO53" s="26"/>
      <c r="KEP53" s="26"/>
      <c r="KEQ53" s="26"/>
      <c r="KER53" s="26"/>
      <c r="KES53" s="26"/>
      <c r="KET53" s="26"/>
      <c r="KEU53" s="26"/>
      <c r="KEV53" s="26"/>
      <c r="KEW53" s="26"/>
      <c r="KEX53" s="26"/>
      <c r="KEY53" s="26"/>
      <c r="KEZ53" s="26"/>
      <c r="KFA53" s="26"/>
      <c r="KFB53" s="26"/>
      <c r="KFC53" s="26"/>
      <c r="KFD53" s="26"/>
      <c r="KFE53" s="26"/>
      <c r="KFF53" s="26"/>
      <c r="KFG53" s="26"/>
      <c r="KFH53" s="26"/>
      <c r="KFI53" s="26"/>
      <c r="KFJ53" s="26"/>
      <c r="KFK53" s="26"/>
      <c r="KFL53" s="26"/>
      <c r="KFM53" s="26"/>
      <c r="KFN53" s="26"/>
      <c r="KFO53" s="26"/>
      <c r="KFP53" s="26"/>
      <c r="KFQ53" s="26"/>
      <c r="KFR53" s="26"/>
      <c r="KFS53" s="26"/>
      <c r="KFT53" s="26"/>
      <c r="KFU53" s="26"/>
      <c r="KFV53" s="26"/>
      <c r="KFW53" s="26"/>
      <c r="KFX53" s="26"/>
      <c r="KFY53" s="26"/>
      <c r="KFZ53" s="26"/>
      <c r="KGA53" s="26"/>
      <c r="KGB53" s="26"/>
      <c r="KGC53" s="26"/>
      <c r="KGD53" s="26"/>
      <c r="KGE53" s="26"/>
      <c r="KGF53" s="26"/>
      <c r="KGG53" s="26"/>
      <c r="KGH53" s="26"/>
      <c r="KGI53" s="26"/>
      <c r="KGJ53" s="26"/>
      <c r="KGK53" s="26"/>
      <c r="KGL53" s="26"/>
      <c r="KGM53" s="26"/>
      <c r="KGN53" s="26"/>
      <c r="KGO53" s="26"/>
      <c r="KGP53" s="26"/>
      <c r="KGQ53" s="26"/>
      <c r="KGR53" s="26"/>
      <c r="KGS53" s="26"/>
      <c r="KGT53" s="26"/>
      <c r="KGU53" s="26"/>
      <c r="KGV53" s="26"/>
      <c r="KGW53" s="26"/>
      <c r="KGX53" s="26"/>
      <c r="KGY53" s="26"/>
      <c r="KGZ53" s="26"/>
      <c r="KHA53" s="26"/>
      <c r="KHB53" s="26"/>
      <c r="KHC53" s="26"/>
      <c r="KHD53" s="26"/>
      <c r="KHE53" s="26"/>
      <c r="KHF53" s="26"/>
      <c r="KHG53" s="26"/>
      <c r="KHH53" s="26"/>
      <c r="KHI53" s="26"/>
      <c r="KHJ53" s="26"/>
      <c r="KHK53" s="26"/>
      <c r="KHL53" s="26"/>
      <c r="KHM53" s="26"/>
      <c r="KHN53" s="26"/>
      <c r="KHO53" s="26"/>
      <c r="KHP53" s="26"/>
      <c r="KHQ53" s="26"/>
      <c r="KHR53" s="26"/>
      <c r="KHS53" s="26"/>
      <c r="KHT53" s="26"/>
      <c r="KHU53" s="26"/>
      <c r="KHV53" s="26"/>
      <c r="KHW53" s="26"/>
      <c r="KHX53" s="26"/>
      <c r="KHY53" s="26"/>
      <c r="KHZ53" s="26"/>
      <c r="KIA53" s="26"/>
      <c r="KIB53" s="26"/>
      <c r="KIC53" s="26"/>
      <c r="KID53" s="26"/>
      <c r="KIE53" s="26"/>
      <c r="KIF53" s="26"/>
      <c r="KIG53" s="26"/>
      <c r="KIH53" s="26"/>
      <c r="KII53" s="26"/>
      <c r="KIJ53" s="26"/>
      <c r="KIK53" s="26"/>
      <c r="KIL53" s="26"/>
      <c r="KIM53" s="26"/>
      <c r="KIN53" s="26"/>
      <c r="KIO53" s="26"/>
      <c r="KIP53" s="26"/>
      <c r="KIQ53" s="26"/>
      <c r="KIR53" s="26"/>
      <c r="KIS53" s="26"/>
      <c r="KIT53" s="26"/>
      <c r="KIU53" s="26"/>
      <c r="KIV53" s="26"/>
      <c r="KIW53" s="26"/>
      <c r="KIX53" s="26"/>
      <c r="KIY53" s="26"/>
      <c r="KIZ53" s="26"/>
      <c r="KJA53" s="26"/>
      <c r="KJB53" s="26"/>
      <c r="KJC53" s="26"/>
      <c r="KJD53" s="26"/>
      <c r="KJE53" s="26"/>
      <c r="KJF53" s="26"/>
      <c r="KJG53" s="26"/>
      <c r="KJH53" s="26"/>
      <c r="KJI53" s="26"/>
      <c r="KJJ53" s="26"/>
      <c r="KJK53" s="26"/>
      <c r="KJL53" s="26"/>
      <c r="KJM53" s="26"/>
      <c r="KJN53" s="26"/>
      <c r="KJO53" s="26"/>
      <c r="KJP53" s="26"/>
      <c r="KJQ53" s="26"/>
      <c r="KJR53" s="26"/>
      <c r="KJS53" s="26"/>
      <c r="KJT53" s="26"/>
      <c r="KJU53" s="26"/>
      <c r="KJV53" s="26"/>
      <c r="KJW53" s="26"/>
      <c r="KJX53" s="26"/>
      <c r="KJY53" s="26"/>
      <c r="KJZ53" s="26"/>
      <c r="KKA53" s="26"/>
      <c r="KKB53" s="26"/>
      <c r="KKC53" s="26"/>
      <c r="KKD53" s="26"/>
      <c r="KKE53" s="26"/>
      <c r="KKF53" s="26"/>
      <c r="KKG53" s="26"/>
      <c r="KKH53" s="26"/>
      <c r="KKI53" s="26"/>
      <c r="KKJ53" s="26"/>
      <c r="KKK53" s="26"/>
      <c r="KKL53" s="26"/>
      <c r="KKM53" s="26"/>
      <c r="KKN53" s="26"/>
      <c r="KKO53" s="26"/>
      <c r="KKP53" s="26"/>
      <c r="KKQ53" s="26"/>
      <c r="KKR53" s="26"/>
      <c r="KKS53" s="26"/>
      <c r="KKT53" s="26"/>
      <c r="KKU53" s="26"/>
      <c r="KKV53" s="26"/>
      <c r="KKW53" s="26"/>
      <c r="KKX53" s="26"/>
      <c r="KKY53" s="26"/>
      <c r="KKZ53" s="26"/>
      <c r="KLA53" s="26"/>
      <c r="KLB53" s="26"/>
      <c r="KLC53" s="26"/>
      <c r="KLD53" s="26"/>
      <c r="KLE53" s="26"/>
      <c r="KLF53" s="26"/>
      <c r="KLG53" s="26"/>
      <c r="KLH53" s="26"/>
      <c r="KLI53" s="26"/>
      <c r="KLJ53" s="26"/>
      <c r="KLK53" s="26"/>
      <c r="KLL53" s="26"/>
      <c r="KLM53" s="26"/>
      <c r="KLN53" s="26"/>
      <c r="KLO53" s="26"/>
      <c r="KLP53" s="26"/>
      <c r="KLQ53" s="26"/>
      <c r="KLR53" s="26"/>
      <c r="KLS53" s="26"/>
      <c r="KLT53" s="26"/>
      <c r="KLU53" s="26"/>
      <c r="KLV53" s="26"/>
      <c r="KLW53" s="26"/>
      <c r="KLX53" s="26"/>
      <c r="KLY53" s="26"/>
      <c r="KLZ53" s="26"/>
      <c r="KMA53" s="26"/>
      <c r="KMB53" s="26"/>
      <c r="KMC53" s="26"/>
      <c r="KMD53" s="26"/>
      <c r="KME53" s="26"/>
      <c r="KMF53" s="26"/>
      <c r="KMG53" s="26"/>
      <c r="KMH53" s="26"/>
      <c r="KMI53" s="26"/>
      <c r="KMJ53" s="26"/>
      <c r="KMK53" s="26"/>
      <c r="KML53" s="26"/>
      <c r="KMM53" s="26"/>
      <c r="KMN53" s="26"/>
      <c r="KMO53" s="26"/>
      <c r="KMP53" s="26"/>
      <c r="KMQ53" s="26"/>
      <c r="KMR53" s="26"/>
      <c r="KMS53" s="26"/>
      <c r="KMT53" s="26"/>
      <c r="KMU53" s="26"/>
      <c r="KMV53" s="26"/>
      <c r="KMW53" s="26"/>
      <c r="KMX53" s="26"/>
      <c r="KMY53" s="26"/>
      <c r="KMZ53" s="26"/>
      <c r="KNA53" s="26"/>
      <c r="KNB53" s="26"/>
      <c r="KNC53" s="26"/>
      <c r="KND53" s="26"/>
      <c r="KNE53" s="26"/>
      <c r="KNF53" s="26"/>
      <c r="KNG53" s="26"/>
      <c r="KNH53" s="26"/>
      <c r="KNI53" s="26"/>
      <c r="KNJ53" s="26"/>
      <c r="KNK53" s="26"/>
      <c r="KNL53" s="26"/>
      <c r="KNM53" s="26"/>
      <c r="KNN53" s="26"/>
      <c r="KNO53" s="26"/>
      <c r="KNP53" s="26"/>
      <c r="KNQ53" s="26"/>
      <c r="KNR53" s="26"/>
      <c r="KNS53" s="26"/>
      <c r="KNT53" s="26"/>
      <c r="KNU53" s="26"/>
      <c r="KNV53" s="26"/>
      <c r="KNW53" s="26"/>
      <c r="KNX53" s="26"/>
      <c r="KNY53" s="26"/>
      <c r="KNZ53" s="26"/>
      <c r="KOA53" s="26"/>
      <c r="KOB53" s="26"/>
      <c r="KOC53" s="26"/>
      <c r="KOD53" s="26"/>
      <c r="KOE53" s="26"/>
      <c r="KOF53" s="26"/>
      <c r="KOG53" s="26"/>
      <c r="KOH53" s="26"/>
      <c r="KOI53" s="26"/>
      <c r="KOJ53" s="26"/>
      <c r="KOK53" s="26"/>
      <c r="KOL53" s="26"/>
      <c r="KOM53" s="26"/>
      <c r="KON53" s="26"/>
      <c r="KOO53" s="26"/>
      <c r="KOP53" s="26"/>
      <c r="KOQ53" s="26"/>
      <c r="KOR53" s="26"/>
      <c r="KOS53" s="26"/>
      <c r="KOT53" s="26"/>
      <c r="KOU53" s="26"/>
      <c r="KOV53" s="26"/>
      <c r="KOW53" s="26"/>
      <c r="KOX53" s="26"/>
      <c r="KOY53" s="26"/>
      <c r="KOZ53" s="26"/>
      <c r="KPA53" s="26"/>
      <c r="KPB53" s="26"/>
      <c r="KPC53" s="26"/>
      <c r="KPD53" s="26"/>
      <c r="KPE53" s="26"/>
      <c r="KPF53" s="26"/>
      <c r="KPG53" s="26"/>
      <c r="KPH53" s="26"/>
      <c r="KPI53" s="26"/>
      <c r="KPJ53" s="26"/>
      <c r="KPK53" s="26"/>
      <c r="KPL53" s="26"/>
      <c r="KPM53" s="26"/>
      <c r="KPN53" s="26"/>
      <c r="KPO53" s="26"/>
      <c r="KPP53" s="26"/>
      <c r="KPQ53" s="26"/>
      <c r="KPR53" s="26"/>
      <c r="KPS53" s="26"/>
      <c r="KPT53" s="26"/>
      <c r="KPU53" s="26"/>
      <c r="KPV53" s="26"/>
      <c r="KPW53" s="26"/>
      <c r="KPX53" s="26"/>
      <c r="KPY53" s="26"/>
      <c r="KPZ53" s="26"/>
      <c r="KQA53" s="26"/>
      <c r="KQB53" s="26"/>
      <c r="KQC53" s="26"/>
      <c r="KQD53" s="26"/>
      <c r="KQE53" s="26"/>
      <c r="KQF53" s="26"/>
      <c r="KQG53" s="26"/>
      <c r="KQH53" s="26"/>
      <c r="KQI53" s="26"/>
      <c r="KQJ53" s="26"/>
      <c r="KQK53" s="26"/>
      <c r="KQL53" s="26"/>
      <c r="KQM53" s="26"/>
      <c r="KQN53" s="26"/>
      <c r="KQO53" s="26"/>
      <c r="KQP53" s="26"/>
      <c r="KQQ53" s="26"/>
      <c r="KQR53" s="26"/>
      <c r="KQS53" s="26"/>
      <c r="KQT53" s="26"/>
      <c r="KQU53" s="26"/>
      <c r="KQV53" s="26"/>
      <c r="KQW53" s="26"/>
      <c r="KQX53" s="26"/>
      <c r="KQY53" s="26"/>
      <c r="KQZ53" s="26"/>
      <c r="KRA53" s="26"/>
      <c r="KRB53" s="26"/>
      <c r="KRC53" s="26"/>
      <c r="KRD53" s="26"/>
      <c r="KRE53" s="26"/>
      <c r="KRF53" s="26"/>
      <c r="KRG53" s="26"/>
      <c r="KRH53" s="26"/>
      <c r="KRI53" s="26"/>
      <c r="KRJ53" s="26"/>
      <c r="KRK53" s="26"/>
      <c r="KRL53" s="26"/>
      <c r="KRM53" s="26"/>
      <c r="KRN53" s="26"/>
      <c r="KRO53" s="26"/>
      <c r="KRP53" s="26"/>
      <c r="KRQ53" s="26"/>
      <c r="KRR53" s="26"/>
      <c r="KRS53" s="26"/>
      <c r="KRT53" s="26"/>
      <c r="KRU53" s="26"/>
      <c r="KRV53" s="26"/>
      <c r="KRW53" s="26"/>
      <c r="KRX53" s="26"/>
      <c r="KRY53" s="26"/>
      <c r="KRZ53" s="26"/>
      <c r="KSA53" s="26"/>
      <c r="KSB53" s="26"/>
      <c r="KSC53" s="26"/>
      <c r="KSD53" s="26"/>
      <c r="KSE53" s="26"/>
      <c r="KSF53" s="26"/>
      <c r="KSG53" s="26"/>
      <c r="KSH53" s="26"/>
      <c r="KSI53" s="26"/>
      <c r="KSJ53" s="26"/>
      <c r="KSK53" s="26"/>
      <c r="KSL53" s="26"/>
      <c r="KSM53" s="26"/>
      <c r="KSN53" s="26"/>
      <c r="KSO53" s="26"/>
      <c r="KSP53" s="26"/>
      <c r="KSQ53" s="26"/>
      <c r="KSR53" s="26"/>
      <c r="KSS53" s="26"/>
      <c r="KST53" s="26"/>
      <c r="KSU53" s="26"/>
      <c r="KSV53" s="26"/>
      <c r="KSW53" s="26"/>
      <c r="KSX53" s="26"/>
      <c r="KSY53" s="26"/>
      <c r="KSZ53" s="26"/>
      <c r="KTA53" s="26"/>
      <c r="KTB53" s="26"/>
      <c r="KTC53" s="26"/>
      <c r="KTD53" s="26"/>
      <c r="KTE53" s="26"/>
      <c r="KTF53" s="26"/>
      <c r="KTG53" s="26"/>
      <c r="KTH53" s="26"/>
      <c r="KTI53" s="26"/>
      <c r="KTJ53" s="26"/>
      <c r="KTK53" s="26"/>
      <c r="KTL53" s="26"/>
      <c r="KTM53" s="26"/>
      <c r="KTN53" s="26"/>
      <c r="KTO53" s="26"/>
      <c r="KTP53" s="26"/>
      <c r="KTQ53" s="26"/>
      <c r="KTR53" s="26"/>
      <c r="KTS53" s="26"/>
      <c r="KTT53" s="26"/>
      <c r="KTU53" s="26"/>
      <c r="KTV53" s="26"/>
      <c r="KTW53" s="26"/>
      <c r="KTX53" s="26"/>
      <c r="KTY53" s="26"/>
      <c r="KTZ53" s="26"/>
      <c r="KUA53" s="26"/>
      <c r="KUB53" s="26"/>
      <c r="KUC53" s="26"/>
      <c r="KUD53" s="26"/>
      <c r="KUE53" s="26"/>
      <c r="KUF53" s="26"/>
      <c r="KUG53" s="26"/>
      <c r="KUH53" s="26"/>
      <c r="KUI53" s="26"/>
      <c r="KUJ53" s="26"/>
      <c r="KUK53" s="26"/>
      <c r="KUL53" s="26"/>
      <c r="KUM53" s="26"/>
      <c r="KUN53" s="26"/>
      <c r="KUO53" s="26"/>
      <c r="KUP53" s="26"/>
      <c r="KUQ53" s="26"/>
      <c r="KUR53" s="26"/>
      <c r="KUS53" s="26"/>
      <c r="KUT53" s="26"/>
      <c r="KUU53" s="26"/>
      <c r="KUV53" s="26"/>
      <c r="KUW53" s="26"/>
      <c r="KUX53" s="26"/>
      <c r="KUY53" s="26"/>
      <c r="KUZ53" s="26"/>
      <c r="KVA53" s="26"/>
      <c r="KVB53" s="26"/>
      <c r="KVC53" s="26"/>
      <c r="KVD53" s="26"/>
      <c r="KVE53" s="26"/>
      <c r="KVF53" s="26"/>
      <c r="KVG53" s="26"/>
      <c r="KVH53" s="26"/>
      <c r="KVI53" s="26"/>
      <c r="KVJ53" s="26"/>
      <c r="KVK53" s="26"/>
      <c r="KVL53" s="26"/>
      <c r="KVM53" s="26"/>
      <c r="KVN53" s="26"/>
      <c r="KVO53" s="26"/>
      <c r="KVP53" s="26"/>
      <c r="KVQ53" s="26"/>
      <c r="KVR53" s="26"/>
      <c r="KVS53" s="26"/>
      <c r="KVT53" s="26"/>
      <c r="KVU53" s="26"/>
      <c r="KVV53" s="26"/>
      <c r="KVW53" s="26"/>
      <c r="KVX53" s="26"/>
      <c r="KVY53" s="26"/>
      <c r="KVZ53" s="26"/>
      <c r="KWA53" s="26"/>
      <c r="KWB53" s="26"/>
      <c r="KWC53" s="26"/>
      <c r="KWD53" s="26"/>
      <c r="KWE53" s="26"/>
      <c r="KWF53" s="26"/>
      <c r="KWG53" s="26"/>
      <c r="KWH53" s="26"/>
      <c r="KWI53" s="26"/>
      <c r="KWJ53" s="26"/>
      <c r="KWK53" s="26"/>
      <c r="KWL53" s="26"/>
      <c r="KWM53" s="26"/>
      <c r="KWN53" s="26"/>
      <c r="KWO53" s="26"/>
      <c r="KWP53" s="26"/>
      <c r="KWQ53" s="26"/>
      <c r="KWR53" s="26"/>
      <c r="KWS53" s="26"/>
      <c r="KWT53" s="26"/>
      <c r="KWU53" s="26"/>
      <c r="KWV53" s="26"/>
      <c r="KWW53" s="26"/>
      <c r="KWX53" s="26"/>
      <c r="KWY53" s="26"/>
      <c r="KWZ53" s="26"/>
      <c r="KXA53" s="26"/>
      <c r="KXB53" s="26"/>
      <c r="KXC53" s="26"/>
      <c r="KXD53" s="26"/>
      <c r="KXE53" s="26"/>
      <c r="KXF53" s="26"/>
      <c r="KXG53" s="26"/>
      <c r="KXH53" s="26"/>
      <c r="KXI53" s="26"/>
      <c r="KXJ53" s="26"/>
      <c r="KXK53" s="26"/>
      <c r="KXL53" s="26"/>
      <c r="KXM53" s="26"/>
      <c r="KXN53" s="26"/>
      <c r="KXO53" s="26"/>
      <c r="KXP53" s="26"/>
      <c r="KXQ53" s="26"/>
      <c r="KXR53" s="26"/>
      <c r="KXS53" s="26"/>
      <c r="KXT53" s="26"/>
      <c r="KXU53" s="26"/>
      <c r="KXV53" s="26"/>
      <c r="KXW53" s="26"/>
      <c r="KXX53" s="26"/>
      <c r="KXY53" s="26"/>
      <c r="KXZ53" s="26"/>
      <c r="KYA53" s="26"/>
      <c r="KYB53" s="26"/>
      <c r="KYC53" s="26"/>
      <c r="KYD53" s="26"/>
      <c r="KYE53" s="26"/>
      <c r="KYF53" s="26"/>
      <c r="KYG53" s="26"/>
      <c r="KYH53" s="26"/>
      <c r="KYI53" s="26"/>
      <c r="KYJ53" s="26"/>
      <c r="KYK53" s="26"/>
      <c r="KYL53" s="26"/>
      <c r="KYM53" s="26"/>
      <c r="KYN53" s="26"/>
      <c r="KYO53" s="26"/>
      <c r="KYP53" s="26"/>
      <c r="KYQ53" s="26"/>
      <c r="KYR53" s="26"/>
      <c r="KYS53" s="26"/>
      <c r="KYT53" s="26"/>
      <c r="KYU53" s="26"/>
      <c r="KYV53" s="26"/>
      <c r="KYW53" s="26"/>
      <c r="KYX53" s="26"/>
      <c r="KYY53" s="26"/>
      <c r="KYZ53" s="26"/>
      <c r="KZA53" s="26"/>
      <c r="KZB53" s="26"/>
      <c r="KZC53" s="26"/>
      <c r="KZD53" s="26"/>
      <c r="KZE53" s="26"/>
      <c r="KZF53" s="26"/>
      <c r="KZG53" s="26"/>
      <c r="KZH53" s="26"/>
      <c r="KZI53" s="26"/>
      <c r="KZJ53" s="26"/>
      <c r="KZK53" s="26"/>
      <c r="KZL53" s="26"/>
      <c r="KZM53" s="26"/>
      <c r="KZN53" s="26"/>
      <c r="KZO53" s="26"/>
      <c r="KZP53" s="26"/>
      <c r="KZQ53" s="26"/>
      <c r="KZR53" s="26"/>
      <c r="KZS53" s="26"/>
      <c r="KZT53" s="26"/>
      <c r="KZU53" s="26"/>
      <c r="KZV53" s="26"/>
      <c r="KZW53" s="26"/>
      <c r="KZX53" s="26"/>
      <c r="KZY53" s="26"/>
      <c r="KZZ53" s="26"/>
      <c r="LAA53" s="26"/>
      <c r="LAB53" s="26"/>
      <c r="LAC53" s="26"/>
      <c r="LAD53" s="26"/>
      <c r="LAE53" s="26"/>
      <c r="LAF53" s="26"/>
      <c r="LAG53" s="26"/>
      <c r="LAH53" s="26"/>
      <c r="LAI53" s="26"/>
      <c r="LAJ53" s="26"/>
      <c r="LAK53" s="26"/>
      <c r="LAL53" s="26"/>
      <c r="LAM53" s="26"/>
      <c r="LAN53" s="26"/>
      <c r="LAO53" s="26"/>
      <c r="LAP53" s="26"/>
      <c r="LAQ53" s="26"/>
      <c r="LAR53" s="26"/>
      <c r="LAS53" s="26"/>
      <c r="LAT53" s="26"/>
      <c r="LAU53" s="26"/>
      <c r="LAV53" s="26"/>
      <c r="LAW53" s="26"/>
      <c r="LAX53" s="26"/>
      <c r="LAY53" s="26"/>
      <c r="LAZ53" s="26"/>
      <c r="LBA53" s="26"/>
      <c r="LBB53" s="26"/>
      <c r="LBC53" s="26"/>
      <c r="LBD53" s="26"/>
      <c r="LBE53" s="26"/>
      <c r="LBF53" s="26"/>
      <c r="LBG53" s="26"/>
      <c r="LBH53" s="26"/>
      <c r="LBI53" s="26"/>
      <c r="LBJ53" s="26"/>
      <c r="LBK53" s="26"/>
      <c r="LBL53" s="26"/>
      <c r="LBM53" s="26"/>
      <c r="LBN53" s="26"/>
      <c r="LBO53" s="26"/>
      <c r="LBP53" s="26"/>
      <c r="LBQ53" s="26"/>
      <c r="LBR53" s="26"/>
      <c r="LBS53" s="26"/>
      <c r="LBT53" s="26"/>
      <c r="LBU53" s="26"/>
      <c r="LBV53" s="26"/>
      <c r="LBW53" s="26"/>
      <c r="LBX53" s="26"/>
      <c r="LBY53" s="26"/>
      <c r="LBZ53" s="26"/>
      <c r="LCA53" s="26"/>
      <c r="LCB53" s="26"/>
      <c r="LCC53" s="26"/>
      <c r="LCD53" s="26"/>
      <c r="LCE53" s="26"/>
      <c r="LCF53" s="26"/>
      <c r="LCG53" s="26"/>
      <c r="LCH53" s="26"/>
      <c r="LCI53" s="26"/>
      <c r="LCJ53" s="26"/>
      <c r="LCK53" s="26"/>
      <c r="LCL53" s="26"/>
      <c r="LCM53" s="26"/>
      <c r="LCN53" s="26"/>
      <c r="LCO53" s="26"/>
      <c r="LCP53" s="26"/>
      <c r="LCQ53" s="26"/>
      <c r="LCR53" s="26"/>
      <c r="LCS53" s="26"/>
      <c r="LCT53" s="26"/>
      <c r="LCU53" s="26"/>
      <c r="LCV53" s="26"/>
      <c r="LCW53" s="26"/>
      <c r="LCX53" s="26"/>
      <c r="LCY53" s="26"/>
      <c r="LCZ53" s="26"/>
      <c r="LDA53" s="26"/>
      <c r="LDB53" s="26"/>
      <c r="LDC53" s="26"/>
      <c r="LDD53" s="26"/>
      <c r="LDE53" s="26"/>
      <c r="LDF53" s="26"/>
      <c r="LDG53" s="26"/>
      <c r="LDH53" s="26"/>
      <c r="LDI53" s="26"/>
      <c r="LDJ53" s="26"/>
      <c r="LDK53" s="26"/>
      <c r="LDL53" s="26"/>
      <c r="LDM53" s="26"/>
      <c r="LDN53" s="26"/>
      <c r="LDO53" s="26"/>
      <c r="LDP53" s="26"/>
      <c r="LDQ53" s="26"/>
      <c r="LDR53" s="26"/>
      <c r="LDS53" s="26"/>
      <c r="LDT53" s="26"/>
      <c r="LDU53" s="26"/>
      <c r="LDV53" s="26"/>
      <c r="LDW53" s="26"/>
      <c r="LDX53" s="26"/>
      <c r="LDY53" s="26"/>
      <c r="LDZ53" s="26"/>
      <c r="LEA53" s="26"/>
      <c r="LEB53" s="26"/>
      <c r="LEC53" s="26"/>
      <c r="LED53" s="26"/>
      <c r="LEE53" s="26"/>
      <c r="LEF53" s="26"/>
      <c r="LEG53" s="26"/>
      <c r="LEH53" s="26"/>
      <c r="LEI53" s="26"/>
      <c r="LEJ53" s="26"/>
      <c r="LEK53" s="26"/>
      <c r="LEL53" s="26"/>
      <c r="LEM53" s="26"/>
      <c r="LEN53" s="26"/>
      <c r="LEO53" s="26"/>
      <c r="LEP53" s="26"/>
      <c r="LEQ53" s="26"/>
      <c r="LER53" s="26"/>
      <c r="LES53" s="26"/>
      <c r="LET53" s="26"/>
      <c r="LEU53" s="26"/>
      <c r="LEV53" s="26"/>
      <c r="LEW53" s="26"/>
      <c r="LEX53" s="26"/>
      <c r="LEY53" s="26"/>
      <c r="LEZ53" s="26"/>
      <c r="LFA53" s="26"/>
      <c r="LFB53" s="26"/>
      <c r="LFC53" s="26"/>
      <c r="LFD53" s="26"/>
      <c r="LFE53" s="26"/>
      <c r="LFF53" s="26"/>
      <c r="LFG53" s="26"/>
      <c r="LFH53" s="26"/>
      <c r="LFI53" s="26"/>
      <c r="LFJ53" s="26"/>
      <c r="LFK53" s="26"/>
      <c r="LFL53" s="26"/>
      <c r="LFM53" s="26"/>
      <c r="LFN53" s="26"/>
      <c r="LFO53" s="26"/>
      <c r="LFP53" s="26"/>
      <c r="LFQ53" s="26"/>
      <c r="LFR53" s="26"/>
      <c r="LFS53" s="26"/>
      <c r="LFT53" s="26"/>
      <c r="LFU53" s="26"/>
      <c r="LFV53" s="26"/>
      <c r="LFW53" s="26"/>
      <c r="LFX53" s="26"/>
      <c r="LFY53" s="26"/>
      <c r="LFZ53" s="26"/>
      <c r="LGA53" s="26"/>
      <c r="LGB53" s="26"/>
      <c r="LGC53" s="26"/>
      <c r="LGD53" s="26"/>
      <c r="LGE53" s="26"/>
      <c r="LGF53" s="26"/>
      <c r="LGG53" s="26"/>
      <c r="LGH53" s="26"/>
      <c r="LGI53" s="26"/>
      <c r="LGJ53" s="26"/>
      <c r="LGK53" s="26"/>
      <c r="LGL53" s="26"/>
      <c r="LGM53" s="26"/>
      <c r="LGN53" s="26"/>
      <c r="LGO53" s="26"/>
      <c r="LGP53" s="26"/>
      <c r="LGQ53" s="26"/>
      <c r="LGR53" s="26"/>
      <c r="LGS53" s="26"/>
      <c r="LGT53" s="26"/>
      <c r="LGU53" s="26"/>
      <c r="LGV53" s="26"/>
      <c r="LGW53" s="26"/>
      <c r="LGX53" s="26"/>
      <c r="LGY53" s="26"/>
      <c r="LGZ53" s="26"/>
      <c r="LHA53" s="26"/>
      <c r="LHB53" s="26"/>
      <c r="LHC53" s="26"/>
      <c r="LHD53" s="26"/>
      <c r="LHE53" s="26"/>
      <c r="LHF53" s="26"/>
      <c r="LHG53" s="26"/>
      <c r="LHH53" s="26"/>
      <c r="LHI53" s="26"/>
      <c r="LHJ53" s="26"/>
      <c r="LHK53" s="26"/>
      <c r="LHL53" s="26"/>
      <c r="LHM53" s="26"/>
      <c r="LHN53" s="26"/>
      <c r="LHO53" s="26"/>
      <c r="LHP53" s="26"/>
      <c r="LHQ53" s="26"/>
      <c r="LHR53" s="26"/>
      <c r="LHS53" s="26"/>
      <c r="LHT53" s="26"/>
      <c r="LHU53" s="26"/>
      <c r="LHV53" s="26"/>
      <c r="LHW53" s="26"/>
      <c r="LHX53" s="26"/>
      <c r="LHY53" s="26"/>
      <c r="LHZ53" s="26"/>
      <c r="LIA53" s="26"/>
      <c r="LIB53" s="26"/>
      <c r="LIC53" s="26"/>
      <c r="LID53" s="26"/>
      <c r="LIE53" s="26"/>
      <c r="LIF53" s="26"/>
      <c r="LIG53" s="26"/>
      <c r="LIH53" s="26"/>
      <c r="LII53" s="26"/>
      <c r="LIJ53" s="26"/>
      <c r="LIK53" s="26"/>
      <c r="LIL53" s="26"/>
      <c r="LIM53" s="26"/>
      <c r="LIN53" s="26"/>
      <c r="LIO53" s="26"/>
      <c r="LIP53" s="26"/>
      <c r="LIQ53" s="26"/>
      <c r="LIR53" s="26"/>
      <c r="LIS53" s="26"/>
      <c r="LIT53" s="26"/>
      <c r="LIU53" s="26"/>
      <c r="LIV53" s="26"/>
      <c r="LIW53" s="26"/>
      <c r="LIX53" s="26"/>
      <c r="LIY53" s="26"/>
      <c r="LIZ53" s="26"/>
      <c r="LJA53" s="26"/>
      <c r="LJB53" s="26"/>
      <c r="LJC53" s="26"/>
      <c r="LJD53" s="26"/>
      <c r="LJE53" s="26"/>
      <c r="LJF53" s="26"/>
      <c r="LJG53" s="26"/>
      <c r="LJH53" s="26"/>
      <c r="LJI53" s="26"/>
      <c r="LJJ53" s="26"/>
      <c r="LJK53" s="26"/>
      <c r="LJL53" s="26"/>
      <c r="LJM53" s="26"/>
      <c r="LJN53" s="26"/>
      <c r="LJO53" s="26"/>
      <c r="LJP53" s="26"/>
      <c r="LJQ53" s="26"/>
      <c r="LJR53" s="26"/>
      <c r="LJS53" s="26"/>
      <c r="LJT53" s="26"/>
      <c r="LJU53" s="26"/>
      <c r="LJV53" s="26"/>
      <c r="LJW53" s="26"/>
      <c r="LJX53" s="26"/>
      <c r="LJY53" s="26"/>
      <c r="LJZ53" s="26"/>
      <c r="LKA53" s="26"/>
      <c r="LKB53" s="26"/>
      <c r="LKC53" s="26"/>
      <c r="LKD53" s="26"/>
      <c r="LKE53" s="26"/>
      <c r="LKF53" s="26"/>
      <c r="LKG53" s="26"/>
      <c r="LKH53" s="26"/>
      <c r="LKI53" s="26"/>
      <c r="LKJ53" s="26"/>
      <c r="LKK53" s="26"/>
      <c r="LKL53" s="26"/>
      <c r="LKM53" s="26"/>
      <c r="LKN53" s="26"/>
      <c r="LKO53" s="26"/>
      <c r="LKP53" s="26"/>
      <c r="LKQ53" s="26"/>
      <c r="LKR53" s="26"/>
      <c r="LKS53" s="26"/>
      <c r="LKT53" s="26"/>
      <c r="LKU53" s="26"/>
      <c r="LKV53" s="26"/>
      <c r="LKW53" s="26"/>
      <c r="LKX53" s="26"/>
      <c r="LKY53" s="26"/>
      <c r="LKZ53" s="26"/>
      <c r="LLA53" s="26"/>
      <c r="LLB53" s="26"/>
      <c r="LLC53" s="26"/>
      <c r="LLD53" s="26"/>
      <c r="LLE53" s="26"/>
      <c r="LLF53" s="26"/>
      <c r="LLG53" s="26"/>
      <c r="LLH53" s="26"/>
      <c r="LLI53" s="26"/>
      <c r="LLJ53" s="26"/>
      <c r="LLK53" s="26"/>
      <c r="LLL53" s="26"/>
      <c r="LLM53" s="26"/>
      <c r="LLN53" s="26"/>
      <c r="LLO53" s="26"/>
      <c r="LLP53" s="26"/>
      <c r="LLQ53" s="26"/>
      <c r="LLR53" s="26"/>
      <c r="LLS53" s="26"/>
      <c r="LLT53" s="26"/>
      <c r="LLU53" s="26"/>
      <c r="LLV53" s="26"/>
      <c r="LLW53" s="26"/>
      <c r="LLX53" s="26"/>
      <c r="LLY53" s="26"/>
      <c r="LLZ53" s="26"/>
      <c r="LMA53" s="26"/>
      <c r="LMB53" s="26"/>
      <c r="LMC53" s="26"/>
      <c r="LMD53" s="26"/>
      <c r="LME53" s="26"/>
      <c r="LMF53" s="26"/>
      <c r="LMG53" s="26"/>
      <c r="LMH53" s="26"/>
      <c r="LMI53" s="26"/>
      <c r="LMJ53" s="26"/>
      <c r="LMK53" s="26"/>
      <c r="LML53" s="26"/>
      <c r="LMM53" s="26"/>
      <c r="LMN53" s="26"/>
      <c r="LMO53" s="26"/>
      <c r="LMP53" s="26"/>
      <c r="LMQ53" s="26"/>
      <c r="LMR53" s="26"/>
      <c r="LMS53" s="26"/>
      <c r="LMT53" s="26"/>
      <c r="LMU53" s="26"/>
      <c r="LMV53" s="26"/>
      <c r="LMW53" s="26"/>
      <c r="LMX53" s="26"/>
      <c r="LMY53" s="26"/>
      <c r="LMZ53" s="26"/>
      <c r="LNA53" s="26"/>
      <c r="LNB53" s="26"/>
      <c r="LNC53" s="26"/>
      <c r="LND53" s="26"/>
      <c r="LNE53" s="26"/>
      <c r="LNF53" s="26"/>
      <c r="LNG53" s="26"/>
      <c r="LNH53" s="26"/>
      <c r="LNI53" s="26"/>
      <c r="LNJ53" s="26"/>
      <c r="LNK53" s="26"/>
      <c r="LNL53" s="26"/>
      <c r="LNM53" s="26"/>
      <c r="LNN53" s="26"/>
      <c r="LNO53" s="26"/>
      <c r="LNP53" s="26"/>
      <c r="LNQ53" s="26"/>
      <c r="LNR53" s="26"/>
      <c r="LNS53" s="26"/>
      <c r="LNT53" s="26"/>
      <c r="LNU53" s="26"/>
      <c r="LNV53" s="26"/>
      <c r="LNW53" s="26"/>
      <c r="LNX53" s="26"/>
      <c r="LNY53" s="26"/>
      <c r="LNZ53" s="26"/>
      <c r="LOA53" s="26"/>
      <c r="LOB53" s="26"/>
      <c r="LOC53" s="26"/>
      <c r="LOD53" s="26"/>
      <c r="LOE53" s="26"/>
      <c r="LOF53" s="26"/>
      <c r="LOG53" s="26"/>
      <c r="LOH53" s="26"/>
      <c r="LOI53" s="26"/>
      <c r="LOJ53" s="26"/>
      <c r="LOK53" s="26"/>
      <c r="LOL53" s="26"/>
      <c r="LOM53" s="26"/>
      <c r="LON53" s="26"/>
      <c r="LOO53" s="26"/>
      <c r="LOP53" s="26"/>
      <c r="LOQ53" s="26"/>
      <c r="LOR53" s="26"/>
      <c r="LOS53" s="26"/>
      <c r="LOT53" s="26"/>
      <c r="LOU53" s="26"/>
      <c r="LOV53" s="26"/>
      <c r="LOW53" s="26"/>
      <c r="LOX53" s="26"/>
      <c r="LOY53" s="26"/>
      <c r="LOZ53" s="26"/>
      <c r="LPA53" s="26"/>
      <c r="LPB53" s="26"/>
      <c r="LPC53" s="26"/>
      <c r="LPD53" s="26"/>
      <c r="LPE53" s="26"/>
      <c r="LPF53" s="26"/>
      <c r="LPG53" s="26"/>
      <c r="LPH53" s="26"/>
      <c r="LPI53" s="26"/>
      <c r="LPJ53" s="26"/>
      <c r="LPK53" s="26"/>
      <c r="LPL53" s="26"/>
      <c r="LPM53" s="26"/>
      <c r="LPN53" s="26"/>
      <c r="LPO53" s="26"/>
      <c r="LPP53" s="26"/>
      <c r="LPQ53" s="26"/>
      <c r="LPR53" s="26"/>
      <c r="LPS53" s="26"/>
      <c r="LPT53" s="26"/>
      <c r="LPU53" s="26"/>
      <c r="LPV53" s="26"/>
      <c r="LPW53" s="26"/>
      <c r="LPX53" s="26"/>
      <c r="LPY53" s="26"/>
      <c r="LPZ53" s="26"/>
      <c r="LQA53" s="26"/>
      <c r="LQB53" s="26"/>
      <c r="LQC53" s="26"/>
      <c r="LQD53" s="26"/>
      <c r="LQE53" s="26"/>
      <c r="LQF53" s="26"/>
      <c r="LQG53" s="26"/>
      <c r="LQH53" s="26"/>
      <c r="LQI53" s="26"/>
      <c r="LQJ53" s="26"/>
      <c r="LQK53" s="26"/>
      <c r="LQL53" s="26"/>
      <c r="LQM53" s="26"/>
      <c r="LQN53" s="26"/>
      <c r="LQO53" s="26"/>
      <c r="LQP53" s="26"/>
      <c r="LQQ53" s="26"/>
      <c r="LQR53" s="26"/>
      <c r="LQS53" s="26"/>
      <c r="LQT53" s="26"/>
      <c r="LQU53" s="26"/>
      <c r="LQV53" s="26"/>
      <c r="LQW53" s="26"/>
      <c r="LQX53" s="26"/>
      <c r="LQY53" s="26"/>
      <c r="LQZ53" s="26"/>
      <c r="LRA53" s="26"/>
      <c r="LRB53" s="26"/>
      <c r="LRC53" s="26"/>
      <c r="LRD53" s="26"/>
      <c r="LRE53" s="26"/>
      <c r="LRF53" s="26"/>
      <c r="LRG53" s="26"/>
      <c r="LRH53" s="26"/>
      <c r="LRI53" s="26"/>
      <c r="LRJ53" s="26"/>
      <c r="LRK53" s="26"/>
      <c r="LRL53" s="26"/>
      <c r="LRM53" s="26"/>
      <c r="LRN53" s="26"/>
      <c r="LRO53" s="26"/>
      <c r="LRP53" s="26"/>
      <c r="LRQ53" s="26"/>
      <c r="LRR53" s="26"/>
      <c r="LRS53" s="26"/>
      <c r="LRT53" s="26"/>
      <c r="LRU53" s="26"/>
      <c r="LRV53" s="26"/>
      <c r="LRW53" s="26"/>
      <c r="LRX53" s="26"/>
      <c r="LRY53" s="26"/>
      <c r="LRZ53" s="26"/>
      <c r="LSA53" s="26"/>
      <c r="LSB53" s="26"/>
      <c r="LSC53" s="26"/>
      <c r="LSD53" s="26"/>
      <c r="LSE53" s="26"/>
      <c r="LSF53" s="26"/>
      <c r="LSG53" s="26"/>
      <c r="LSH53" s="26"/>
      <c r="LSI53" s="26"/>
      <c r="LSJ53" s="26"/>
      <c r="LSK53" s="26"/>
      <c r="LSL53" s="26"/>
      <c r="LSM53" s="26"/>
      <c r="LSN53" s="26"/>
      <c r="LSO53" s="26"/>
      <c r="LSP53" s="26"/>
      <c r="LSQ53" s="26"/>
      <c r="LSR53" s="26"/>
      <c r="LSS53" s="26"/>
      <c r="LST53" s="26"/>
      <c r="LSU53" s="26"/>
      <c r="LSV53" s="26"/>
      <c r="LSW53" s="26"/>
      <c r="LSX53" s="26"/>
      <c r="LSY53" s="26"/>
      <c r="LSZ53" s="26"/>
      <c r="LTA53" s="26"/>
      <c r="LTB53" s="26"/>
      <c r="LTC53" s="26"/>
      <c r="LTD53" s="26"/>
      <c r="LTE53" s="26"/>
      <c r="LTF53" s="26"/>
      <c r="LTG53" s="26"/>
      <c r="LTH53" s="26"/>
      <c r="LTI53" s="26"/>
      <c r="LTJ53" s="26"/>
      <c r="LTK53" s="26"/>
      <c r="LTL53" s="26"/>
      <c r="LTM53" s="26"/>
      <c r="LTN53" s="26"/>
      <c r="LTO53" s="26"/>
      <c r="LTP53" s="26"/>
      <c r="LTQ53" s="26"/>
      <c r="LTR53" s="26"/>
      <c r="LTS53" s="26"/>
      <c r="LTT53" s="26"/>
      <c r="LTU53" s="26"/>
      <c r="LTV53" s="26"/>
      <c r="LTW53" s="26"/>
      <c r="LTX53" s="26"/>
      <c r="LTY53" s="26"/>
      <c r="LTZ53" s="26"/>
      <c r="LUA53" s="26"/>
      <c r="LUB53" s="26"/>
      <c r="LUC53" s="26"/>
      <c r="LUD53" s="26"/>
      <c r="LUE53" s="26"/>
      <c r="LUF53" s="26"/>
      <c r="LUG53" s="26"/>
      <c r="LUH53" s="26"/>
      <c r="LUI53" s="26"/>
      <c r="LUJ53" s="26"/>
      <c r="LUK53" s="26"/>
      <c r="LUL53" s="26"/>
      <c r="LUM53" s="26"/>
      <c r="LUN53" s="26"/>
      <c r="LUO53" s="26"/>
      <c r="LUP53" s="26"/>
      <c r="LUQ53" s="26"/>
      <c r="LUR53" s="26"/>
      <c r="LUS53" s="26"/>
      <c r="LUT53" s="26"/>
      <c r="LUU53" s="26"/>
      <c r="LUV53" s="26"/>
      <c r="LUW53" s="26"/>
      <c r="LUX53" s="26"/>
      <c r="LUY53" s="26"/>
      <c r="LUZ53" s="26"/>
      <c r="LVA53" s="26"/>
      <c r="LVB53" s="26"/>
      <c r="LVC53" s="26"/>
      <c r="LVD53" s="26"/>
      <c r="LVE53" s="26"/>
      <c r="LVF53" s="26"/>
      <c r="LVG53" s="26"/>
      <c r="LVH53" s="26"/>
      <c r="LVI53" s="26"/>
      <c r="LVJ53" s="26"/>
      <c r="LVK53" s="26"/>
      <c r="LVL53" s="26"/>
      <c r="LVM53" s="26"/>
      <c r="LVN53" s="26"/>
      <c r="LVO53" s="26"/>
      <c r="LVP53" s="26"/>
      <c r="LVQ53" s="26"/>
      <c r="LVR53" s="26"/>
      <c r="LVS53" s="26"/>
      <c r="LVT53" s="26"/>
      <c r="LVU53" s="26"/>
      <c r="LVV53" s="26"/>
      <c r="LVW53" s="26"/>
      <c r="LVX53" s="26"/>
      <c r="LVY53" s="26"/>
      <c r="LVZ53" s="26"/>
      <c r="LWA53" s="26"/>
      <c r="LWB53" s="26"/>
      <c r="LWC53" s="26"/>
      <c r="LWD53" s="26"/>
      <c r="LWE53" s="26"/>
      <c r="LWF53" s="26"/>
      <c r="LWG53" s="26"/>
      <c r="LWH53" s="26"/>
      <c r="LWI53" s="26"/>
      <c r="LWJ53" s="26"/>
      <c r="LWK53" s="26"/>
      <c r="LWL53" s="26"/>
      <c r="LWM53" s="26"/>
      <c r="LWN53" s="26"/>
      <c r="LWO53" s="26"/>
      <c r="LWP53" s="26"/>
      <c r="LWQ53" s="26"/>
      <c r="LWR53" s="26"/>
      <c r="LWS53" s="26"/>
      <c r="LWT53" s="26"/>
      <c r="LWU53" s="26"/>
      <c r="LWV53" s="26"/>
      <c r="LWW53" s="26"/>
      <c r="LWX53" s="26"/>
      <c r="LWY53" s="26"/>
      <c r="LWZ53" s="26"/>
      <c r="LXA53" s="26"/>
      <c r="LXB53" s="26"/>
      <c r="LXC53" s="26"/>
      <c r="LXD53" s="26"/>
      <c r="LXE53" s="26"/>
      <c r="LXF53" s="26"/>
      <c r="LXG53" s="26"/>
      <c r="LXH53" s="26"/>
      <c r="LXI53" s="26"/>
      <c r="LXJ53" s="26"/>
      <c r="LXK53" s="26"/>
      <c r="LXL53" s="26"/>
      <c r="LXM53" s="26"/>
      <c r="LXN53" s="26"/>
      <c r="LXO53" s="26"/>
      <c r="LXP53" s="26"/>
      <c r="LXQ53" s="26"/>
      <c r="LXR53" s="26"/>
      <c r="LXS53" s="26"/>
      <c r="LXT53" s="26"/>
      <c r="LXU53" s="26"/>
      <c r="LXV53" s="26"/>
      <c r="LXW53" s="26"/>
      <c r="LXX53" s="26"/>
      <c r="LXY53" s="26"/>
      <c r="LXZ53" s="26"/>
      <c r="LYA53" s="26"/>
      <c r="LYB53" s="26"/>
      <c r="LYC53" s="26"/>
      <c r="LYD53" s="26"/>
      <c r="LYE53" s="26"/>
      <c r="LYF53" s="26"/>
      <c r="LYG53" s="26"/>
      <c r="LYH53" s="26"/>
      <c r="LYI53" s="26"/>
      <c r="LYJ53" s="26"/>
      <c r="LYK53" s="26"/>
      <c r="LYL53" s="26"/>
      <c r="LYM53" s="26"/>
      <c r="LYN53" s="26"/>
      <c r="LYO53" s="26"/>
      <c r="LYP53" s="26"/>
      <c r="LYQ53" s="26"/>
      <c r="LYR53" s="26"/>
      <c r="LYS53" s="26"/>
      <c r="LYT53" s="26"/>
      <c r="LYU53" s="26"/>
      <c r="LYV53" s="26"/>
      <c r="LYW53" s="26"/>
      <c r="LYX53" s="26"/>
      <c r="LYY53" s="26"/>
      <c r="LYZ53" s="26"/>
      <c r="LZA53" s="26"/>
      <c r="LZB53" s="26"/>
      <c r="LZC53" s="26"/>
      <c r="LZD53" s="26"/>
      <c r="LZE53" s="26"/>
      <c r="LZF53" s="26"/>
      <c r="LZG53" s="26"/>
      <c r="LZH53" s="26"/>
      <c r="LZI53" s="26"/>
      <c r="LZJ53" s="26"/>
      <c r="LZK53" s="26"/>
      <c r="LZL53" s="26"/>
      <c r="LZM53" s="26"/>
      <c r="LZN53" s="26"/>
      <c r="LZO53" s="26"/>
      <c r="LZP53" s="26"/>
      <c r="LZQ53" s="26"/>
      <c r="LZR53" s="26"/>
      <c r="LZS53" s="26"/>
      <c r="LZT53" s="26"/>
      <c r="LZU53" s="26"/>
      <c r="LZV53" s="26"/>
      <c r="LZW53" s="26"/>
      <c r="LZX53" s="26"/>
      <c r="LZY53" s="26"/>
      <c r="LZZ53" s="26"/>
      <c r="MAA53" s="26"/>
      <c r="MAB53" s="26"/>
      <c r="MAC53" s="26"/>
      <c r="MAD53" s="26"/>
      <c r="MAE53" s="26"/>
      <c r="MAF53" s="26"/>
      <c r="MAG53" s="26"/>
      <c r="MAH53" s="26"/>
      <c r="MAI53" s="26"/>
      <c r="MAJ53" s="26"/>
      <c r="MAK53" s="26"/>
      <c r="MAL53" s="26"/>
      <c r="MAM53" s="26"/>
      <c r="MAN53" s="26"/>
      <c r="MAO53" s="26"/>
      <c r="MAP53" s="26"/>
      <c r="MAQ53" s="26"/>
      <c r="MAR53" s="26"/>
      <c r="MAS53" s="26"/>
      <c r="MAT53" s="26"/>
      <c r="MAU53" s="26"/>
      <c r="MAV53" s="26"/>
      <c r="MAW53" s="26"/>
      <c r="MAX53" s="26"/>
      <c r="MAY53" s="26"/>
      <c r="MAZ53" s="26"/>
      <c r="MBA53" s="26"/>
      <c r="MBB53" s="26"/>
      <c r="MBC53" s="26"/>
      <c r="MBD53" s="26"/>
      <c r="MBE53" s="26"/>
      <c r="MBF53" s="26"/>
      <c r="MBG53" s="26"/>
      <c r="MBH53" s="26"/>
      <c r="MBI53" s="26"/>
      <c r="MBJ53" s="26"/>
      <c r="MBK53" s="26"/>
      <c r="MBL53" s="26"/>
      <c r="MBM53" s="26"/>
      <c r="MBN53" s="26"/>
      <c r="MBO53" s="26"/>
      <c r="MBP53" s="26"/>
      <c r="MBQ53" s="26"/>
      <c r="MBR53" s="26"/>
      <c r="MBS53" s="26"/>
      <c r="MBT53" s="26"/>
      <c r="MBU53" s="26"/>
      <c r="MBV53" s="26"/>
      <c r="MBW53" s="26"/>
      <c r="MBX53" s="26"/>
      <c r="MBY53" s="26"/>
      <c r="MBZ53" s="26"/>
      <c r="MCA53" s="26"/>
      <c r="MCB53" s="26"/>
      <c r="MCC53" s="26"/>
      <c r="MCD53" s="26"/>
      <c r="MCE53" s="26"/>
      <c r="MCF53" s="26"/>
      <c r="MCG53" s="26"/>
      <c r="MCH53" s="26"/>
      <c r="MCI53" s="26"/>
      <c r="MCJ53" s="26"/>
      <c r="MCK53" s="26"/>
      <c r="MCL53" s="26"/>
      <c r="MCM53" s="26"/>
      <c r="MCN53" s="26"/>
      <c r="MCO53" s="26"/>
      <c r="MCP53" s="26"/>
      <c r="MCQ53" s="26"/>
      <c r="MCR53" s="26"/>
      <c r="MCS53" s="26"/>
      <c r="MCT53" s="26"/>
      <c r="MCU53" s="26"/>
      <c r="MCV53" s="26"/>
      <c r="MCW53" s="26"/>
      <c r="MCX53" s="26"/>
      <c r="MCY53" s="26"/>
      <c r="MCZ53" s="26"/>
      <c r="MDA53" s="26"/>
      <c r="MDB53" s="26"/>
      <c r="MDC53" s="26"/>
      <c r="MDD53" s="26"/>
      <c r="MDE53" s="26"/>
      <c r="MDF53" s="26"/>
      <c r="MDG53" s="26"/>
      <c r="MDH53" s="26"/>
      <c r="MDI53" s="26"/>
      <c r="MDJ53" s="26"/>
      <c r="MDK53" s="26"/>
      <c r="MDL53" s="26"/>
      <c r="MDM53" s="26"/>
      <c r="MDN53" s="26"/>
      <c r="MDO53" s="26"/>
      <c r="MDP53" s="26"/>
      <c r="MDQ53" s="26"/>
      <c r="MDR53" s="26"/>
      <c r="MDS53" s="26"/>
      <c r="MDT53" s="26"/>
      <c r="MDU53" s="26"/>
      <c r="MDV53" s="26"/>
      <c r="MDW53" s="26"/>
      <c r="MDX53" s="26"/>
      <c r="MDY53" s="26"/>
      <c r="MDZ53" s="26"/>
      <c r="MEA53" s="26"/>
      <c r="MEB53" s="26"/>
      <c r="MEC53" s="26"/>
      <c r="MED53" s="26"/>
      <c r="MEE53" s="26"/>
      <c r="MEF53" s="26"/>
      <c r="MEG53" s="26"/>
      <c r="MEH53" s="26"/>
      <c r="MEI53" s="26"/>
      <c r="MEJ53" s="26"/>
      <c r="MEK53" s="26"/>
      <c r="MEL53" s="26"/>
      <c r="MEM53" s="26"/>
      <c r="MEN53" s="26"/>
      <c r="MEO53" s="26"/>
      <c r="MEP53" s="26"/>
      <c r="MEQ53" s="26"/>
      <c r="MER53" s="26"/>
      <c r="MES53" s="26"/>
      <c r="MET53" s="26"/>
      <c r="MEU53" s="26"/>
      <c r="MEV53" s="26"/>
      <c r="MEW53" s="26"/>
      <c r="MEX53" s="26"/>
      <c r="MEY53" s="26"/>
      <c r="MEZ53" s="26"/>
      <c r="MFA53" s="26"/>
      <c r="MFB53" s="26"/>
      <c r="MFC53" s="26"/>
      <c r="MFD53" s="26"/>
      <c r="MFE53" s="26"/>
      <c r="MFF53" s="26"/>
      <c r="MFG53" s="26"/>
      <c r="MFH53" s="26"/>
      <c r="MFI53" s="26"/>
      <c r="MFJ53" s="26"/>
      <c r="MFK53" s="26"/>
      <c r="MFL53" s="26"/>
      <c r="MFM53" s="26"/>
      <c r="MFN53" s="26"/>
      <c r="MFO53" s="26"/>
      <c r="MFP53" s="26"/>
      <c r="MFQ53" s="26"/>
      <c r="MFR53" s="26"/>
      <c r="MFS53" s="26"/>
      <c r="MFT53" s="26"/>
      <c r="MFU53" s="26"/>
      <c r="MFV53" s="26"/>
      <c r="MFW53" s="26"/>
      <c r="MFX53" s="26"/>
      <c r="MFY53" s="26"/>
      <c r="MFZ53" s="26"/>
      <c r="MGA53" s="26"/>
      <c r="MGB53" s="26"/>
      <c r="MGC53" s="26"/>
      <c r="MGD53" s="26"/>
      <c r="MGE53" s="26"/>
      <c r="MGF53" s="26"/>
      <c r="MGG53" s="26"/>
      <c r="MGH53" s="26"/>
      <c r="MGI53" s="26"/>
      <c r="MGJ53" s="26"/>
      <c r="MGK53" s="26"/>
      <c r="MGL53" s="26"/>
      <c r="MGM53" s="26"/>
      <c r="MGN53" s="26"/>
      <c r="MGO53" s="26"/>
      <c r="MGP53" s="26"/>
      <c r="MGQ53" s="26"/>
      <c r="MGR53" s="26"/>
      <c r="MGS53" s="26"/>
      <c r="MGT53" s="26"/>
      <c r="MGU53" s="26"/>
      <c r="MGV53" s="26"/>
      <c r="MGW53" s="26"/>
      <c r="MGX53" s="26"/>
      <c r="MGY53" s="26"/>
      <c r="MGZ53" s="26"/>
      <c r="MHA53" s="26"/>
      <c r="MHB53" s="26"/>
      <c r="MHC53" s="26"/>
      <c r="MHD53" s="26"/>
      <c r="MHE53" s="26"/>
      <c r="MHF53" s="26"/>
      <c r="MHG53" s="26"/>
      <c r="MHH53" s="26"/>
      <c r="MHI53" s="26"/>
      <c r="MHJ53" s="26"/>
      <c r="MHK53" s="26"/>
      <c r="MHL53" s="26"/>
      <c r="MHM53" s="26"/>
      <c r="MHN53" s="26"/>
      <c r="MHO53" s="26"/>
      <c r="MHP53" s="26"/>
      <c r="MHQ53" s="26"/>
      <c r="MHR53" s="26"/>
      <c r="MHS53" s="26"/>
      <c r="MHT53" s="26"/>
      <c r="MHU53" s="26"/>
      <c r="MHV53" s="26"/>
      <c r="MHW53" s="26"/>
      <c r="MHX53" s="26"/>
      <c r="MHY53" s="26"/>
      <c r="MHZ53" s="26"/>
      <c r="MIA53" s="26"/>
      <c r="MIB53" s="26"/>
      <c r="MIC53" s="26"/>
      <c r="MID53" s="26"/>
      <c r="MIE53" s="26"/>
      <c r="MIF53" s="26"/>
      <c r="MIG53" s="26"/>
      <c r="MIH53" s="26"/>
      <c r="MII53" s="26"/>
      <c r="MIJ53" s="26"/>
      <c r="MIK53" s="26"/>
      <c r="MIL53" s="26"/>
      <c r="MIM53" s="26"/>
      <c r="MIN53" s="26"/>
      <c r="MIO53" s="26"/>
      <c r="MIP53" s="26"/>
      <c r="MIQ53" s="26"/>
      <c r="MIR53" s="26"/>
      <c r="MIS53" s="26"/>
      <c r="MIT53" s="26"/>
      <c r="MIU53" s="26"/>
      <c r="MIV53" s="26"/>
      <c r="MIW53" s="26"/>
      <c r="MIX53" s="26"/>
      <c r="MIY53" s="26"/>
      <c r="MIZ53" s="26"/>
      <c r="MJA53" s="26"/>
      <c r="MJB53" s="26"/>
      <c r="MJC53" s="26"/>
      <c r="MJD53" s="26"/>
      <c r="MJE53" s="26"/>
      <c r="MJF53" s="26"/>
      <c r="MJG53" s="26"/>
      <c r="MJH53" s="26"/>
      <c r="MJI53" s="26"/>
      <c r="MJJ53" s="26"/>
      <c r="MJK53" s="26"/>
      <c r="MJL53" s="26"/>
      <c r="MJM53" s="26"/>
      <c r="MJN53" s="26"/>
      <c r="MJO53" s="26"/>
      <c r="MJP53" s="26"/>
      <c r="MJQ53" s="26"/>
      <c r="MJR53" s="26"/>
      <c r="MJS53" s="26"/>
      <c r="MJT53" s="26"/>
      <c r="MJU53" s="26"/>
      <c r="MJV53" s="26"/>
      <c r="MJW53" s="26"/>
      <c r="MJX53" s="26"/>
      <c r="MJY53" s="26"/>
      <c r="MJZ53" s="26"/>
      <c r="MKA53" s="26"/>
      <c r="MKB53" s="26"/>
      <c r="MKC53" s="26"/>
      <c r="MKD53" s="26"/>
      <c r="MKE53" s="26"/>
      <c r="MKF53" s="26"/>
      <c r="MKG53" s="26"/>
      <c r="MKH53" s="26"/>
      <c r="MKI53" s="26"/>
      <c r="MKJ53" s="26"/>
      <c r="MKK53" s="26"/>
      <c r="MKL53" s="26"/>
      <c r="MKM53" s="26"/>
      <c r="MKN53" s="26"/>
      <c r="MKO53" s="26"/>
      <c r="MKP53" s="26"/>
      <c r="MKQ53" s="26"/>
      <c r="MKR53" s="26"/>
      <c r="MKS53" s="26"/>
      <c r="MKT53" s="26"/>
      <c r="MKU53" s="26"/>
      <c r="MKV53" s="26"/>
      <c r="MKW53" s="26"/>
      <c r="MKX53" s="26"/>
      <c r="MKY53" s="26"/>
      <c r="MKZ53" s="26"/>
      <c r="MLA53" s="26"/>
      <c r="MLB53" s="26"/>
      <c r="MLC53" s="26"/>
      <c r="MLD53" s="26"/>
      <c r="MLE53" s="26"/>
      <c r="MLF53" s="26"/>
      <c r="MLG53" s="26"/>
      <c r="MLH53" s="26"/>
      <c r="MLI53" s="26"/>
      <c r="MLJ53" s="26"/>
      <c r="MLK53" s="26"/>
      <c r="MLL53" s="26"/>
      <c r="MLM53" s="26"/>
      <c r="MLN53" s="26"/>
      <c r="MLO53" s="26"/>
      <c r="MLP53" s="26"/>
      <c r="MLQ53" s="26"/>
      <c r="MLR53" s="26"/>
      <c r="MLS53" s="26"/>
      <c r="MLT53" s="26"/>
      <c r="MLU53" s="26"/>
      <c r="MLV53" s="26"/>
      <c r="MLW53" s="26"/>
      <c r="MLX53" s="26"/>
      <c r="MLY53" s="26"/>
      <c r="MLZ53" s="26"/>
      <c r="MMA53" s="26"/>
      <c r="MMB53" s="26"/>
      <c r="MMC53" s="26"/>
      <c r="MMD53" s="26"/>
      <c r="MME53" s="26"/>
      <c r="MMF53" s="26"/>
      <c r="MMG53" s="26"/>
      <c r="MMH53" s="26"/>
      <c r="MMI53" s="26"/>
      <c r="MMJ53" s="26"/>
      <c r="MMK53" s="26"/>
      <c r="MML53" s="26"/>
      <c r="MMM53" s="26"/>
      <c r="MMN53" s="26"/>
      <c r="MMO53" s="26"/>
      <c r="MMP53" s="26"/>
      <c r="MMQ53" s="26"/>
      <c r="MMR53" s="26"/>
      <c r="MMS53" s="26"/>
      <c r="MMT53" s="26"/>
      <c r="MMU53" s="26"/>
      <c r="MMV53" s="26"/>
      <c r="MMW53" s="26"/>
      <c r="MMX53" s="26"/>
      <c r="MMY53" s="26"/>
      <c r="MMZ53" s="26"/>
      <c r="MNA53" s="26"/>
      <c r="MNB53" s="26"/>
      <c r="MNC53" s="26"/>
      <c r="MND53" s="26"/>
      <c r="MNE53" s="26"/>
      <c r="MNF53" s="26"/>
      <c r="MNG53" s="26"/>
      <c r="MNH53" s="26"/>
      <c r="MNI53" s="26"/>
      <c r="MNJ53" s="26"/>
      <c r="MNK53" s="26"/>
      <c r="MNL53" s="26"/>
      <c r="MNM53" s="26"/>
      <c r="MNN53" s="26"/>
      <c r="MNO53" s="26"/>
      <c r="MNP53" s="26"/>
      <c r="MNQ53" s="26"/>
      <c r="MNR53" s="26"/>
      <c r="MNS53" s="26"/>
      <c r="MNT53" s="26"/>
      <c r="MNU53" s="26"/>
      <c r="MNV53" s="26"/>
      <c r="MNW53" s="26"/>
      <c r="MNX53" s="26"/>
      <c r="MNY53" s="26"/>
      <c r="MNZ53" s="26"/>
      <c r="MOA53" s="26"/>
      <c r="MOB53" s="26"/>
      <c r="MOC53" s="26"/>
      <c r="MOD53" s="26"/>
      <c r="MOE53" s="26"/>
      <c r="MOF53" s="26"/>
      <c r="MOG53" s="26"/>
      <c r="MOH53" s="26"/>
      <c r="MOI53" s="26"/>
      <c r="MOJ53" s="26"/>
      <c r="MOK53" s="26"/>
      <c r="MOL53" s="26"/>
      <c r="MOM53" s="26"/>
      <c r="MON53" s="26"/>
      <c r="MOO53" s="26"/>
      <c r="MOP53" s="26"/>
      <c r="MOQ53" s="26"/>
      <c r="MOR53" s="26"/>
      <c r="MOS53" s="26"/>
      <c r="MOT53" s="26"/>
      <c r="MOU53" s="26"/>
      <c r="MOV53" s="26"/>
      <c r="MOW53" s="26"/>
      <c r="MOX53" s="26"/>
      <c r="MOY53" s="26"/>
      <c r="MOZ53" s="26"/>
      <c r="MPA53" s="26"/>
      <c r="MPB53" s="26"/>
      <c r="MPC53" s="26"/>
      <c r="MPD53" s="26"/>
      <c r="MPE53" s="26"/>
      <c r="MPF53" s="26"/>
      <c r="MPG53" s="26"/>
      <c r="MPH53" s="26"/>
      <c r="MPI53" s="26"/>
      <c r="MPJ53" s="26"/>
      <c r="MPK53" s="26"/>
      <c r="MPL53" s="26"/>
      <c r="MPM53" s="26"/>
      <c r="MPN53" s="26"/>
      <c r="MPO53" s="26"/>
      <c r="MPP53" s="26"/>
      <c r="MPQ53" s="26"/>
      <c r="MPR53" s="26"/>
      <c r="MPS53" s="26"/>
      <c r="MPT53" s="26"/>
      <c r="MPU53" s="26"/>
      <c r="MPV53" s="26"/>
      <c r="MPW53" s="26"/>
      <c r="MPX53" s="26"/>
      <c r="MPY53" s="26"/>
      <c r="MPZ53" s="26"/>
      <c r="MQA53" s="26"/>
      <c r="MQB53" s="26"/>
      <c r="MQC53" s="26"/>
      <c r="MQD53" s="26"/>
      <c r="MQE53" s="26"/>
      <c r="MQF53" s="26"/>
      <c r="MQG53" s="26"/>
      <c r="MQH53" s="26"/>
      <c r="MQI53" s="26"/>
      <c r="MQJ53" s="26"/>
      <c r="MQK53" s="26"/>
      <c r="MQL53" s="26"/>
      <c r="MQM53" s="26"/>
      <c r="MQN53" s="26"/>
      <c r="MQO53" s="26"/>
      <c r="MQP53" s="26"/>
      <c r="MQQ53" s="26"/>
      <c r="MQR53" s="26"/>
      <c r="MQS53" s="26"/>
      <c r="MQT53" s="26"/>
      <c r="MQU53" s="26"/>
      <c r="MQV53" s="26"/>
      <c r="MQW53" s="26"/>
      <c r="MQX53" s="26"/>
      <c r="MQY53" s="26"/>
      <c r="MQZ53" s="26"/>
      <c r="MRA53" s="26"/>
      <c r="MRB53" s="26"/>
      <c r="MRC53" s="26"/>
      <c r="MRD53" s="26"/>
      <c r="MRE53" s="26"/>
      <c r="MRF53" s="26"/>
      <c r="MRG53" s="26"/>
      <c r="MRH53" s="26"/>
      <c r="MRI53" s="26"/>
      <c r="MRJ53" s="26"/>
      <c r="MRK53" s="26"/>
      <c r="MRL53" s="26"/>
      <c r="MRM53" s="26"/>
      <c r="MRN53" s="26"/>
      <c r="MRO53" s="26"/>
      <c r="MRP53" s="26"/>
      <c r="MRQ53" s="26"/>
      <c r="MRR53" s="26"/>
      <c r="MRS53" s="26"/>
      <c r="MRT53" s="26"/>
      <c r="MRU53" s="26"/>
      <c r="MRV53" s="26"/>
      <c r="MRW53" s="26"/>
      <c r="MRX53" s="26"/>
      <c r="MRY53" s="26"/>
      <c r="MRZ53" s="26"/>
      <c r="MSA53" s="26"/>
      <c r="MSB53" s="26"/>
      <c r="MSC53" s="26"/>
      <c r="MSD53" s="26"/>
      <c r="MSE53" s="26"/>
      <c r="MSF53" s="26"/>
      <c r="MSG53" s="26"/>
      <c r="MSH53" s="26"/>
      <c r="MSI53" s="26"/>
      <c r="MSJ53" s="26"/>
      <c r="MSK53" s="26"/>
      <c r="MSL53" s="26"/>
      <c r="MSM53" s="26"/>
      <c r="MSN53" s="26"/>
      <c r="MSO53" s="26"/>
      <c r="MSP53" s="26"/>
      <c r="MSQ53" s="26"/>
      <c r="MSR53" s="26"/>
      <c r="MSS53" s="26"/>
      <c r="MST53" s="26"/>
      <c r="MSU53" s="26"/>
      <c r="MSV53" s="26"/>
      <c r="MSW53" s="26"/>
      <c r="MSX53" s="26"/>
      <c r="MSY53" s="26"/>
      <c r="MSZ53" s="26"/>
      <c r="MTA53" s="26"/>
      <c r="MTB53" s="26"/>
      <c r="MTC53" s="26"/>
      <c r="MTD53" s="26"/>
      <c r="MTE53" s="26"/>
      <c r="MTF53" s="26"/>
      <c r="MTG53" s="26"/>
      <c r="MTH53" s="26"/>
      <c r="MTI53" s="26"/>
      <c r="MTJ53" s="26"/>
      <c r="MTK53" s="26"/>
      <c r="MTL53" s="26"/>
      <c r="MTM53" s="26"/>
      <c r="MTN53" s="26"/>
      <c r="MTO53" s="26"/>
      <c r="MTP53" s="26"/>
      <c r="MTQ53" s="26"/>
      <c r="MTR53" s="26"/>
      <c r="MTS53" s="26"/>
      <c r="MTT53" s="26"/>
      <c r="MTU53" s="26"/>
      <c r="MTV53" s="26"/>
      <c r="MTW53" s="26"/>
      <c r="MTX53" s="26"/>
      <c r="MTY53" s="26"/>
      <c r="MTZ53" s="26"/>
      <c r="MUA53" s="26"/>
      <c r="MUB53" s="26"/>
      <c r="MUC53" s="26"/>
      <c r="MUD53" s="26"/>
      <c r="MUE53" s="26"/>
      <c r="MUF53" s="26"/>
      <c r="MUG53" s="26"/>
      <c r="MUH53" s="26"/>
      <c r="MUI53" s="26"/>
      <c r="MUJ53" s="26"/>
      <c r="MUK53" s="26"/>
      <c r="MUL53" s="26"/>
      <c r="MUM53" s="26"/>
      <c r="MUN53" s="26"/>
      <c r="MUO53" s="26"/>
      <c r="MUP53" s="26"/>
      <c r="MUQ53" s="26"/>
      <c r="MUR53" s="26"/>
      <c r="MUS53" s="26"/>
      <c r="MUT53" s="26"/>
      <c r="MUU53" s="26"/>
      <c r="MUV53" s="26"/>
      <c r="MUW53" s="26"/>
      <c r="MUX53" s="26"/>
      <c r="MUY53" s="26"/>
      <c r="MUZ53" s="26"/>
      <c r="MVA53" s="26"/>
      <c r="MVB53" s="26"/>
      <c r="MVC53" s="26"/>
      <c r="MVD53" s="26"/>
      <c r="MVE53" s="26"/>
      <c r="MVF53" s="26"/>
      <c r="MVG53" s="26"/>
      <c r="MVH53" s="26"/>
      <c r="MVI53" s="26"/>
      <c r="MVJ53" s="26"/>
      <c r="MVK53" s="26"/>
      <c r="MVL53" s="26"/>
      <c r="MVM53" s="26"/>
      <c r="MVN53" s="26"/>
      <c r="MVO53" s="26"/>
      <c r="MVP53" s="26"/>
      <c r="MVQ53" s="26"/>
      <c r="MVR53" s="26"/>
      <c r="MVS53" s="26"/>
      <c r="MVT53" s="26"/>
      <c r="MVU53" s="26"/>
      <c r="MVV53" s="26"/>
      <c r="MVW53" s="26"/>
      <c r="MVX53" s="26"/>
      <c r="MVY53" s="26"/>
      <c r="MVZ53" s="26"/>
      <c r="MWA53" s="26"/>
      <c r="MWB53" s="26"/>
      <c r="MWC53" s="26"/>
      <c r="MWD53" s="26"/>
      <c r="MWE53" s="26"/>
      <c r="MWF53" s="26"/>
      <c r="MWG53" s="26"/>
      <c r="MWH53" s="26"/>
      <c r="MWI53" s="26"/>
      <c r="MWJ53" s="26"/>
      <c r="MWK53" s="26"/>
      <c r="MWL53" s="26"/>
      <c r="MWM53" s="26"/>
      <c r="MWN53" s="26"/>
      <c r="MWO53" s="26"/>
      <c r="MWP53" s="26"/>
      <c r="MWQ53" s="26"/>
      <c r="MWR53" s="26"/>
      <c r="MWS53" s="26"/>
      <c r="MWT53" s="26"/>
      <c r="MWU53" s="26"/>
      <c r="MWV53" s="26"/>
      <c r="MWW53" s="26"/>
      <c r="MWX53" s="26"/>
      <c r="MWY53" s="26"/>
      <c r="MWZ53" s="26"/>
      <c r="MXA53" s="26"/>
      <c r="MXB53" s="26"/>
      <c r="MXC53" s="26"/>
      <c r="MXD53" s="26"/>
      <c r="MXE53" s="26"/>
      <c r="MXF53" s="26"/>
      <c r="MXG53" s="26"/>
      <c r="MXH53" s="26"/>
      <c r="MXI53" s="26"/>
      <c r="MXJ53" s="26"/>
      <c r="MXK53" s="26"/>
      <c r="MXL53" s="26"/>
      <c r="MXM53" s="26"/>
      <c r="MXN53" s="26"/>
      <c r="MXO53" s="26"/>
      <c r="MXP53" s="26"/>
      <c r="MXQ53" s="26"/>
      <c r="MXR53" s="26"/>
      <c r="MXS53" s="26"/>
      <c r="MXT53" s="26"/>
      <c r="MXU53" s="26"/>
      <c r="MXV53" s="26"/>
      <c r="MXW53" s="26"/>
      <c r="MXX53" s="26"/>
      <c r="MXY53" s="26"/>
      <c r="MXZ53" s="26"/>
      <c r="MYA53" s="26"/>
      <c r="MYB53" s="26"/>
      <c r="MYC53" s="26"/>
      <c r="MYD53" s="26"/>
      <c r="MYE53" s="26"/>
      <c r="MYF53" s="26"/>
      <c r="MYG53" s="26"/>
      <c r="MYH53" s="26"/>
      <c r="MYI53" s="26"/>
      <c r="MYJ53" s="26"/>
      <c r="MYK53" s="26"/>
      <c r="MYL53" s="26"/>
      <c r="MYM53" s="26"/>
      <c r="MYN53" s="26"/>
      <c r="MYO53" s="26"/>
      <c r="MYP53" s="26"/>
      <c r="MYQ53" s="26"/>
      <c r="MYR53" s="26"/>
      <c r="MYS53" s="26"/>
      <c r="MYT53" s="26"/>
      <c r="MYU53" s="26"/>
      <c r="MYV53" s="26"/>
      <c r="MYW53" s="26"/>
      <c r="MYX53" s="26"/>
      <c r="MYY53" s="26"/>
      <c r="MYZ53" s="26"/>
      <c r="MZA53" s="26"/>
      <c r="MZB53" s="26"/>
      <c r="MZC53" s="26"/>
      <c r="MZD53" s="26"/>
      <c r="MZE53" s="26"/>
      <c r="MZF53" s="26"/>
      <c r="MZG53" s="26"/>
      <c r="MZH53" s="26"/>
      <c r="MZI53" s="26"/>
      <c r="MZJ53" s="26"/>
      <c r="MZK53" s="26"/>
      <c r="MZL53" s="26"/>
      <c r="MZM53" s="26"/>
      <c r="MZN53" s="26"/>
      <c r="MZO53" s="26"/>
      <c r="MZP53" s="26"/>
      <c r="MZQ53" s="26"/>
      <c r="MZR53" s="26"/>
      <c r="MZS53" s="26"/>
      <c r="MZT53" s="26"/>
      <c r="MZU53" s="26"/>
      <c r="MZV53" s="26"/>
      <c r="MZW53" s="26"/>
      <c r="MZX53" s="26"/>
      <c r="MZY53" s="26"/>
      <c r="MZZ53" s="26"/>
      <c r="NAA53" s="26"/>
      <c r="NAB53" s="26"/>
      <c r="NAC53" s="26"/>
      <c r="NAD53" s="26"/>
      <c r="NAE53" s="26"/>
      <c r="NAF53" s="26"/>
      <c r="NAG53" s="26"/>
      <c r="NAH53" s="26"/>
      <c r="NAI53" s="26"/>
      <c r="NAJ53" s="26"/>
      <c r="NAK53" s="26"/>
      <c r="NAL53" s="26"/>
      <c r="NAM53" s="26"/>
      <c r="NAN53" s="26"/>
      <c r="NAO53" s="26"/>
      <c r="NAP53" s="26"/>
      <c r="NAQ53" s="26"/>
      <c r="NAR53" s="26"/>
      <c r="NAS53" s="26"/>
      <c r="NAT53" s="26"/>
      <c r="NAU53" s="26"/>
      <c r="NAV53" s="26"/>
      <c r="NAW53" s="26"/>
      <c r="NAX53" s="26"/>
      <c r="NAY53" s="26"/>
      <c r="NAZ53" s="26"/>
      <c r="NBA53" s="26"/>
      <c r="NBB53" s="26"/>
      <c r="NBC53" s="26"/>
      <c r="NBD53" s="26"/>
      <c r="NBE53" s="26"/>
      <c r="NBF53" s="26"/>
      <c r="NBG53" s="26"/>
      <c r="NBH53" s="26"/>
      <c r="NBI53" s="26"/>
      <c r="NBJ53" s="26"/>
      <c r="NBK53" s="26"/>
      <c r="NBL53" s="26"/>
      <c r="NBM53" s="26"/>
      <c r="NBN53" s="26"/>
      <c r="NBO53" s="26"/>
      <c r="NBP53" s="26"/>
      <c r="NBQ53" s="26"/>
      <c r="NBR53" s="26"/>
      <c r="NBS53" s="26"/>
      <c r="NBT53" s="26"/>
      <c r="NBU53" s="26"/>
      <c r="NBV53" s="26"/>
      <c r="NBW53" s="26"/>
      <c r="NBX53" s="26"/>
      <c r="NBY53" s="26"/>
      <c r="NBZ53" s="26"/>
      <c r="NCA53" s="26"/>
      <c r="NCB53" s="26"/>
      <c r="NCC53" s="26"/>
      <c r="NCD53" s="26"/>
      <c r="NCE53" s="26"/>
      <c r="NCF53" s="26"/>
      <c r="NCG53" s="26"/>
      <c r="NCH53" s="26"/>
      <c r="NCI53" s="26"/>
      <c r="NCJ53" s="26"/>
      <c r="NCK53" s="26"/>
      <c r="NCL53" s="26"/>
      <c r="NCM53" s="26"/>
      <c r="NCN53" s="26"/>
      <c r="NCO53" s="26"/>
      <c r="NCP53" s="26"/>
      <c r="NCQ53" s="26"/>
      <c r="NCR53" s="26"/>
      <c r="NCS53" s="26"/>
      <c r="NCT53" s="26"/>
      <c r="NCU53" s="26"/>
      <c r="NCV53" s="26"/>
      <c r="NCW53" s="26"/>
      <c r="NCX53" s="26"/>
      <c r="NCY53" s="26"/>
      <c r="NCZ53" s="26"/>
      <c r="NDA53" s="26"/>
      <c r="NDB53" s="26"/>
      <c r="NDC53" s="26"/>
      <c r="NDD53" s="26"/>
      <c r="NDE53" s="26"/>
      <c r="NDF53" s="26"/>
      <c r="NDG53" s="26"/>
      <c r="NDH53" s="26"/>
      <c r="NDI53" s="26"/>
      <c r="NDJ53" s="26"/>
      <c r="NDK53" s="26"/>
      <c r="NDL53" s="26"/>
      <c r="NDM53" s="26"/>
      <c r="NDN53" s="26"/>
      <c r="NDO53" s="26"/>
      <c r="NDP53" s="26"/>
      <c r="NDQ53" s="26"/>
      <c r="NDR53" s="26"/>
      <c r="NDS53" s="26"/>
      <c r="NDT53" s="26"/>
      <c r="NDU53" s="26"/>
      <c r="NDV53" s="26"/>
      <c r="NDW53" s="26"/>
      <c r="NDX53" s="26"/>
      <c r="NDY53" s="26"/>
      <c r="NDZ53" s="26"/>
      <c r="NEA53" s="26"/>
      <c r="NEB53" s="26"/>
      <c r="NEC53" s="26"/>
      <c r="NED53" s="26"/>
      <c r="NEE53" s="26"/>
      <c r="NEF53" s="26"/>
      <c r="NEG53" s="26"/>
      <c r="NEH53" s="26"/>
      <c r="NEI53" s="26"/>
      <c r="NEJ53" s="26"/>
      <c r="NEK53" s="26"/>
      <c r="NEL53" s="26"/>
      <c r="NEM53" s="26"/>
      <c r="NEN53" s="26"/>
      <c r="NEO53" s="26"/>
      <c r="NEP53" s="26"/>
      <c r="NEQ53" s="26"/>
      <c r="NER53" s="26"/>
      <c r="NES53" s="26"/>
      <c r="NET53" s="26"/>
      <c r="NEU53" s="26"/>
      <c r="NEV53" s="26"/>
      <c r="NEW53" s="26"/>
      <c r="NEX53" s="26"/>
      <c r="NEY53" s="26"/>
      <c r="NEZ53" s="26"/>
      <c r="NFA53" s="26"/>
      <c r="NFB53" s="26"/>
      <c r="NFC53" s="26"/>
      <c r="NFD53" s="26"/>
      <c r="NFE53" s="26"/>
      <c r="NFF53" s="26"/>
      <c r="NFG53" s="26"/>
      <c r="NFH53" s="26"/>
      <c r="NFI53" s="26"/>
      <c r="NFJ53" s="26"/>
      <c r="NFK53" s="26"/>
      <c r="NFL53" s="26"/>
      <c r="NFM53" s="26"/>
      <c r="NFN53" s="26"/>
      <c r="NFO53" s="26"/>
      <c r="NFP53" s="26"/>
      <c r="NFQ53" s="26"/>
      <c r="NFR53" s="26"/>
      <c r="NFS53" s="26"/>
      <c r="NFT53" s="26"/>
      <c r="NFU53" s="26"/>
      <c r="NFV53" s="26"/>
      <c r="NFW53" s="26"/>
      <c r="NFX53" s="26"/>
      <c r="NFY53" s="26"/>
      <c r="NFZ53" s="26"/>
      <c r="NGA53" s="26"/>
      <c r="NGB53" s="26"/>
      <c r="NGC53" s="26"/>
      <c r="NGD53" s="26"/>
      <c r="NGE53" s="26"/>
      <c r="NGF53" s="26"/>
      <c r="NGG53" s="26"/>
      <c r="NGH53" s="26"/>
      <c r="NGI53" s="26"/>
      <c r="NGJ53" s="26"/>
      <c r="NGK53" s="26"/>
      <c r="NGL53" s="26"/>
      <c r="NGM53" s="26"/>
      <c r="NGN53" s="26"/>
      <c r="NGO53" s="26"/>
      <c r="NGP53" s="26"/>
      <c r="NGQ53" s="26"/>
      <c r="NGR53" s="26"/>
      <c r="NGS53" s="26"/>
      <c r="NGT53" s="26"/>
      <c r="NGU53" s="26"/>
      <c r="NGV53" s="26"/>
      <c r="NGW53" s="26"/>
      <c r="NGX53" s="26"/>
      <c r="NGY53" s="26"/>
      <c r="NGZ53" s="26"/>
      <c r="NHA53" s="26"/>
      <c r="NHB53" s="26"/>
      <c r="NHC53" s="26"/>
      <c r="NHD53" s="26"/>
      <c r="NHE53" s="26"/>
      <c r="NHF53" s="26"/>
      <c r="NHG53" s="26"/>
      <c r="NHH53" s="26"/>
      <c r="NHI53" s="26"/>
      <c r="NHJ53" s="26"/>
      <c r="NHK53" s="26"/>
      <c r="NHL53" s="26"/>
      <c r="NHM53" s="26"/>
      <c r="NHN53" s="26"/>
      <c r="NHO53" s="26"/>
      <c r="NHP53" s="26"/>
      <c r="NHQ53" s="26"/>
      <c r="NHR53" s="26"/>
      <c r="NHS53" s="26"/>
      <c r="NHT53" s="26"/>
      <c r="NHU53" s="26"/>
      <c r="NHV53" s="26"/>
      <c r="NHW53" s="26"/>
      <c r="NHX53" s="26"/>
      <c r="NHY53" s="26"/>
      <c r="NHZ53" s="26"/>
      <c r="NIA53" s="26"/>
      <c r="NIB53" s="26"/>
      <c r="NIC53" s="26"/>
      <c r="NID53" s="26"/>
      <c r="NIE53" s="26"/>
      <c r="NIF53" s="26"/>
      <c r="NIG53" s="26"/>
      <c r="NIH53" s="26"/>
      <c r="NII53" s="26"/>
      <c r="NIJ53" s="26"/>
      <c r="NIK53" s="26"/>
      <c r="NIL53" s="26"/>
      <c r="NIM53" s="26"/>
      <c r="NIN53" s="26"/>
      <c r="NIO53" s="26"/>
      <c r="NIP53" s="26"/>
      <c r="NIQ53" s="26"/>
      <c r="NIR53" s="26"/>
      <c r="NIS53" s="26"/>
      <c r="NIT53" s="26"/>
      <c r="NIU53" s="26"/>
      <c r="NIV53" s="26"/>
      <c r="NIW53" s="26"/>
      <c r="NIX53" s="26"/>
      <c r="NIY53" s="26"/>
      <c r="NIZ53" s="26"/>
      <c r="NJA53" s="26"/>
      <c r="NJB53" s="26"/>
      <c r="NJC53" s="26"/>
      <c r="NJD53" s="26"/>
      <c r="NJE53" s="26"/>
      <c r="NJF53" s="26"/>
      <c r="NJG53" s="26"/>
      <c r="NJH53" s="26"/>
      <c r="NJI53" s="26"/>
      <c r="NJJ53" s="26"/>
      <c r="NJK53" s="26"/>
      <c r="NJL53" s="26"/>
      <c r="NJM53" s="26"/>
      <c r="NJN53" s="26"/>
      <c r="NJO53" s="26"/>
      <c r="NJP53" s="26"/>
      <c r="NJQ53" s="26"/>
      <c r="NJR53" s="26"/>
      <c r="NJS53" s="26"/>
      <c r="NJT53" s="26"/>
      <c r="NJU53" s="26"/>
      <c r="NJV53" s="26"/>
      <c r="NJW53" s="26"/>
      <c r="NJX53" s="26"/>
      <c r="NJY53" s="26"/>
      <c r="NJZ53" s="26"/>
      <c r="NKA53" s="26"/>
      <c r="NKB53" s="26"/>
      <c r="NKC53" s="26"/>
      <c r="NKD53" s="26"/>
      <c r="NKE53" s="26"/>
      <c r="NKF53" s="26"/>
      <c r="NKG53" s="26"/>
      <c r="NKH53" s="26"/>
      <c r="NKI53" s="26"/>
      <c r="NKJ53" s="26"/>
      <c r="NKK53" s="26"/>
      <c r="NKL53" s="26"/>
      <c r="NKM53" s="26"/>
      <c r="NKN53" s="26"/>
      <c r="NKO53" s="26"/>
      <c r="NKP53" s="26"/>
      <c r="NKQ53" s="26"/>
      <c r="NKR53" s="26"/>
      <c r="NKS53" s="26"/>
      <c r="NKT53" s="26"/>
      <c r="NKU53" s="26"/>
      <c r="NKV53" s="26"/>
      <c r="NKW53" s="26"/>
      <c r="NKX53" s="26"/>
      <c r="NKY53" s="26"/>
      <c r="NKZ53" s="26"/>
      <c r="NLA53" s="26"/>
      <c r="NLB53" s="26"/>
      <c r="NLC53" s="26"/>
      <c r="NLD53" s="26"/>
      <c r="NLE53" s="26"/>
      <c r="NLF53" s="26"/>
      <c r="NLG53" s="26"/>
      <c r="NLH53" s="26"/>
      <c r="NLI53" s="26"/>
      <c r="NLJ53" s="26"/>
      <c r="NLK53" s="26"/>
      <c r="NLL53" s="26"/>
      <c r="NLM53" s="26"/>
      <c r="NLN53" s="26"/>
      <c r="NLO53" s="26"/>
      <c r="NLP53" s="26"/>
      <c r="NLQ53" s="26"/>
      <c r="NLR53" s="26"/>
      <c r="NLS53" s="26"/>
      <c r="NLT53" s="26"/>
      <c r="NLU53" s="26"/>
      <c r="NLV53" s="26"/>
      <c r="NLW53" s="26"/>
      <c r="NLX53" s="26"/>
      <c r="NLY53" s="26"/>
      <c r="NLZ53" s="26"/>
      <c r="NMA53" s="26"/>
      <c r="NMB53" s="26"/>
      <c r="NMC53" s="26"/>
      <c r="NMD53" s="26"/>
      <c r="NME53" s="26"/>
      <c r="NMF53" s="26"/>
      <c r="NMG53" s="26"/>
      <c r="NMH53" s="26"/>
      <c r="NMI53" s="26"/>
      <c r="NMJ53" s="26"/>
      <c r="NMK53" s="26"/>
      <c r="NML53" s="26"/>
      <c r="NMM53" s="26"/>
      <c r="NMN53" s="26"/>
      <c r="NMO53" s="26"/>
      <c r="NMP53" s="26"/>
      <c r="NMQ53" s="26"/>
      <c r="NMR53" s="26"/>
      <c r="NMS53" s="26"/>
      <c r="NMT53" s="26"/>
      <c r="NMU53" s="26"/>
      <c r="NMV53" s="26"/>
      <c r="NMW53" s="26"/>
      <c r="NMX53" s="26"/>
      <c r="NMY53" s="26"/>
      <c r="NMZ53" s="26"/>
      <c r="NNA53" s="26"/>
      <c r="NNB53" s="26"/>
      <c r="NNC53" s="26"/>
      <c r="NND53" s="26"/>
      <c r="NNE53" s="26"/>
      <c r="NNF53" s="26"/>
      <c r="NNG53" s="26"/>
      <c r="NNH53" s="26"/>
      <c r="NNI53" s="26"/>
      <c r="NNJ53" s="26"/>
      <c r="NNK53" s="26"/>
      <c r="NNL53" s="26"/>
      <c r="NNM53" s="26"/>
      <c r="NNN53" s="26"/>
      <c r="NNO53" s="26"/>
      <c r="NNP53" s="26"/>
      <c r="NNQ53" s="26"/>
      <c r="NNR53" s="26"/>
      <c r="NNS53" s="26"/>
      <c r="NNT53" s="26"/>
      <c r="NNU53" s="26"/>
      <c r="NNV53" s="26"/>
      <c r="NNW53" s="26"/>
      <c r="NNX53" s="26"/>
      <c r="NNY53" s="26"/>
      <c r="NNZ53" s="26"/>
      <c r="NOA53" s="26"/>
      <c r="NOB53" s="26"/>
      <c r="NOC53" s="26"/>
      <c r="NOD53" s="26"/>
      <c r="NOE53" s="26"/>
      <c r="NOF53" s="26"/>
      <c r="NOG53" s="26"/>
      <c r="NOH53" s="26"/>
      <c r="NOI53" s="26"/>
      <c r="NOJ53" s="26"/>
      <c r="NOK53" s="26"/>
      <c r="NOL53" s="26"/>
      <c r="NOM53" s="26"/>
      <c r="NON53" s="26"/>
      <c r="NOO53" s="26"/>
      <c r="NOP53" s="26"/>
      <c r="NOQ53" s="26"/>
      <c r="NOR53" s="26"/>
      <c r="NOS53" s="26"/>
      <c r="NOT53" s="26"/>
      <c r="NOU53" s="26"/>
      <c r="NOV53" s="26"/>
      <c r="NOW53" s="26"/>
      <c r="NOX53" s="26"/>
      <c r="NOY53" s="26"/>
      <c r="NOZ53" s="26"/>
      <c r="NPA53" s="26"/>
      <c r="NPB53" s="26"/>
      <c r="NPC53" s="26"/>
      <c r="NPD53" s="26"/>
      <c r="NPE53" s="26"/>
      <c r="NPF53" s="26"/>
      <c r="NPG53" s="26"/>
      <c r="NPH53" s="26"/>
      <c r="NPI53" s="26"/>
      <c r="NPJ53" s="26"/>
      <c r="NPK53" s="26"/>
      <c r="NPL53" s="26"/>
      <c r="NPM53" s="26"/>
      <c r="NPN53" s="26"/>
      <c r="NPO53" s="26"/>
      <c r="NPP53" s="26"/>
      <c r="NPQ53" s="26"/>
      <c r="NPR53" s="26"/>
      <c r="NPS53" s="26"/>
      <c r="NPT53" s="26"/>
      <c r="NPU53" s="26"/>
      <c r="NPV53" s="26"/>
      <c r="NPW53" s="26"/>
      <c r="NPX53" s="26"/>
      <c r="NPY53" s="26"/>
      <c r="NPZ53" s="26"/>
      <c r="NQA53" s="26"/>
      <c r="NQB53" s="26"/>
      <c r="NQC53" s="26"/>
      <c r="NQD53" s="26"/>
      <c r="NQE53" s="26"/>
      <c r="NQF53" s="26"/>
      <c r="NQG53" s="26"/>
      <c r="NQH53" s="26"/>
      <c r="NQI53" s="26"/>
      <c r="NQJ53" s="26"/>
      <c r="NQK53" s="26"/>
      <c r="NQL53" s="26"/>
      <c r="NQM53" s="26"/>
      <c r="NQN53" s="26"/>
      <c r="NQO53" s="26"/>
      <c r="NQP53" s="26"/>
      <c r="NQQ53" s="26"/>
      <c r="NQR53" s="26"/>
      <c r="NQS53" s="26"/>
      <c r="NQT53" s="26"/>
      <c r="NQU53" s="26"/>
      <c r="NQV53" s="26"/>
      <c r="NQW53" s="26"/>
      <c r="NQX53" s="26"/>
      <c r="NQY53" s="26"/>
      <c r="NQZ53" s="26"/>
      <c r="NRA53" s="26"/>
      <c r="NRB53" s="26"/>
      <c r="NRC53" s="26"/>
      <c r="NRD53" s="26"/>
      <c r="NRE53" s="26"/>
      <c r="NRF53" s="26"/>
      <c r="NRG53" s="26"/>
      <c r="NRH53" s="26"/>
      <c r="NRI53" s="26"/>
      <c r="NRJ53" s="26"/>
      <c r="NRK53" s="26"/>
      <c r="NRL53" s="26"/>
      <c r="NRM53" s="26"/>
      <c r="NRN53" s="26"/>
      <c r="NRO53" s="26"/>
      <c r="NRP53" s="26"/>
      <c r="NRQ53" s="26"/>
      <c r="NRR53" s="26"/>
      <c r="NRS53" s="26"/>
      <c r="NRT53" s="26"/>
      <c r="NRU53" s="26"/>
      <c r="NRV53" s="26"/>
      <c r="NRW53" s="26"/>
      <c r="NRX53" s="26"/>
      <c r="NRY53" s="26"/>
      <c r="NRZ53" s="26"/>
      <c r="NSA53" s="26"/>
      <c r="NSB53" s="26"/>
      <c r="NSC53" s="26"/>
      <c r="NSD53" s="26"/>
      <c r="NSE53" s="26"/>
      <c r="NSF53" s="26"/>
      <c r="NSG53" s="26"/>
      <c r="NSH53" s="26"/>
      <c r="NSI53" s="26"/>
      <c r="NSJ53" s="26"/>
      <c r="NSK53" s="26"/>
      <c r="NSL53" s="26"/>
      <c r="NSM53" s="26"/>
      <c r="NSN53" s="26"/>
      <c r="NSO53" s="26"/>
      <c r="NSP53" s="26"/>
      <c r="NSQ53" s="26"/>
      <c r="NSR53" s="26"/>
      <c r="NSS53" s="26"/>
      <c r="NST53" s="26"/>
      <c r="NSU53" s="26"/>
      <c r="NSV53" s="26"/>
      <c r="NSW53" s="26"/>
      <c r="NSX53" s="26"/>
      <c r="NSY53" s="26"/>
      <c r="NSZ53" s="26"/>
      <c r="NTA53" s="26"/>
      <c r="NTB53" s="26"/>
      <c r="NTC53" s="26"/>
      <c r="NTD53" s="26"/>
      <c r="NTE53" s="26"/>
      <c r="NTF53" s="26"/>
      <c r="NTG53" s="26"/>
      <c r="NTH53" s="26"/>
      <c r="NTI53" s="26"/>
      <c r="NTJ53" s="26"/>
      <c r="NTK53" s="26"/>
      <c r="NTL53" s="26"/>
      <c r="NTM53" s="26"/>
      <c r="NTN53" s="26"/>
      <c r="NTO53" s="26"/>
      <c r="NTP53" s="26"/>
      <c r="NTQ53" s="26"/>
      <c r="NTR53" s="26"/>
      <c r="NTS53" s="26"/>
      <c r="NTT53" s="26"/>
      <c r="NTU53" s="26"/>
      <c r="NTV53" s="26"/>
      <c r="NTW53" s="26"/>
      <c r="NTX53" s="26"/>
      <c r="NTY53" s="26"/>
      <c r="NTZ53" s="26"/>
      <c r="NUA53" s="26"/>
      <c r="NUB53" s="26"/>
      <c r="NUC53" s="26"/>
      <c r="NUD53" s="26"/>
      <c r="NUE53" s="26"/>
      <c r="NUF53" s="26"/>
      <c r="NUG53" s="26"/>
      <c r="NUH53" s="26"/>
      <c r="NUI53" s="26"/>
      <c r="NUJ53" s="26"/>
      <c r="NUK53" s="26"/>
      <c r="NUL53" s="26"/>
      <c r="NUM53" s="26"/>
      <c r="NUN53" s="26"/>
      <c r="NUO53" s="26"/>
      <c r="NUP53" s="26"/>
      <c r="NUQ53" s="26"/>
      <c r="NUR53" s="26"/>
      <c r="NUS53" s="26"/>
      <c r="NUT53" s="26"/>
      <c r="NUU53" s="26"/>
      <c r="NUV53" s="26"/>
      <c r="NUW53" s="26"/>
      <c r="NUX53" s="26"/>
      <c r="NUY53" s="26"/>
      <c r="NUZ53" s="26"/>
      <c r="NVA53" s="26"/>
      <c r="NVB53" s="26"/>
      <c r="NVC53" s="26"/>
      <c r="NVD53" s="26"/>
      <c r="NVE53" s="26"/>
      <c r="NVF53" s="26"/>
      <c r="NVG53" s="26"/>
      <c r="NVH53" s="26"/>
      <c r="NVI53" s="26"/>
      <c r="NVJ53" s="26"/>
      <c r="NVK53" s="26"/>
      <c r="NVL53" s="26"/>
      <c r="NVM53" s="26"/>
      <c r="NVN53" s="26"/>
      <c r="NVO53" s="26"/>
      <c r="NVP53" s="26"/>
      <c r="NVQ53" s="26"/>
      <c r="NVR53" s="26"/>
      <c r="NVS53" s="26"/>
      <c r="NVT53" s="26"/>
      <c r="NVU53" s="26"/>
      <c r="NVV53" s="26"/>
      <c r="NVW53" s="26"/>
      <c r="NVX53" s="26"/>
      <c r="NVY53" s="26"/>
      <c r="NVZ53" s="26"/>
      <c r="NWA53" s="26"/>
      <c r="NWB53" s="26"/>
      <c r="NWC53" s="26"/>
      <c r="NWD53" s="26"/>
      <c r="NWE53" s="26"/>
      <c r="NWF53" s="26"/>
      <c r="NWG53" s="26"/>
      <c r="NWH53" s="26"/>
      <c r="NWI53" s="26"/>
      <c r="NWJ53" s="26"/>
      <c r="NWK53" s="26"/>
      <c r="NWL53" s="26"/>
      <c r="NWM53" s="26"/>
      <c r="NWN53" s="26"/>
      <c r="NWO53" s="26"/>
      <c r="NWP53" s="26"/>
      <c r="NWQ53" s="26"/>
      <c r="NWR53" s="26"/>
      <c r="NWS53" s="26"/>
      <c r="NWT53" s="26"/>
      <c r="NWU53" s="26"/>
      <c r="NWV53" s="26"/>
      <c r="NWW53" s="26"/>
      <c r="NWX53" s="26"/>
      <c r="NWY53" s="26"/>
      <c r="NWZ53" s="26"/>
      <c r="NXA53" s="26"/>
      <c r="NXB53" s="26"/>
      <c r="NXC53" s="26"/>
      <c r="NXD53" s="26"/>
      <c r="NXE53" s="26"/>
      <c r="NXF53" s="26"/>
      <c r="NXG53" s="26"/>
      <c r="NXH53" s="26"/>
      <c r="NXI53" s="26"/>
      <c r="NXJ53" s="26"/>
      <c r="NXK53" s="26"/>
      <c r="NXL53" s="26"/>
      <c r="NXM53" s="26"/>
      <c r="NXN53" s="26"/>
      <c r="NXO53" s="26"/>
      <c r="NXP53" s="26"/>
      <c r="NXQ53" s="26"/>
      <c r="NXR53" s="26"/>
      <c r="NXS53" s="26"/>
      <c r="NXT53" s="26"/>
      <c r="NXU53" s="26"/>
      <c r="NXV53" s="26"/>
      <c r="NXW53" s="26"/>
      <c r="NXX53" s="26"/>
      <c r="NXY53" s="26"/>
      <c r="NXZ53" s="26"/>
      <c r="NYA53" s="26"/>
      <c r="NYB53" s="26"/>
      <c r="NYC53" s="26"/>
      <c r="NYD53" s="26"/>
      <c r="NYE53" s="26"/>
      <c r="NYF53" s="26"/>
      <c r="NYG53" s="26"/>
      <c r="NYH53" s="26"/>
      <c r="NYI53" s="26"/>
      <c r="NYJ53" s="26"/>
      <c r="NYK53" s="26"/>
      <c r="NYL53" s="26"/>
      <c r="NYM53" s="26"/>
      <c r="NYN53" s="26"/>
      <c r="NYO53" s="26"/>
      <c r="NYP53" s="26"/>
      <c r="NYQ53" s="26"/>
      <c r="NYR53" s="26"/>
      <c r="NYS53" s="26"/>
      <c r="NYT53" s="26"/>
      <c r="NYU53" s="26"/>
      <c r="NYV53" s="26"/>
      <c r="NYW53" s="26"/>
      <c r="NYX53" s="26"/>
      <c r="NYY53" s="26"/>
      <c r="NYZ53" s="26"/>
      <c r="NZA53" s="26"/>
      <c r="NZB53" s="26"/>
      <c r="NZC53" s="26"/>
      <c r="NZD53" s="26"/>
      <c r="NZE53" s="26"/>
      <c r="NZF53" s="26"/>
      <c r="NZG53" s="26"/>
      <c r="NZH53" s="26"/>
      <c r="NZI53" s="26"/>
      <c r="NZJ53" s="26"/>
      <c r="NZK53" s="26"/>
      <c r="NZL53" s="26"/>
      <c r="NZM53" s="26"/>
      <c r="NZN53" s="26"/>
      <c r="NZO53" s="26"/>
      <c r="NZP53" s="26"/>
      <c r="NZQ53" s="26"/>
      <c r="NZR53" s="26"/>
      <c r="NZS53" s="26"/>
      <c r="NZT53" s="26"/>
      <c r="NZU53" s="26"/>
      <c r="NZV53" s="26"/>
      <c r="NZW53" s="26"/>
      <c r="NZX53" s="26"/>
      <c r="NZY53" s="26"/>
      <c r="NZZ53" s="26"/>
      <c r="OAA53" s="26"/>
      <c r="OAB53" s="26"/>
      <c r="OAC53" s="26"/>
      <c r="OAD53" s="26"/>
      <c r="OAE53" s="26"/>
      <c r="OAF53" s="26"/>
      <c r="OAG53" s="26"/>
      <c r="OAH53" s="26"/>
      <c r="OAI53" s="26"/>
      <c r="OAJ53" s="26"/>
      <c r="OAK53" s="26"/>
      <c r="OAL53" s="26"/>
      <c r="OAM53" s="26"/>
      <c r="OAN53" s="26"/>
      <c r="OAO53" s="26"/>
      <c r="OAP53" s="26"/>
      <c r="OAQ53" s="26"/>
      <c r="OAR53" s="26"/>
      <c r="OAS53" s="26"/>
      <c r="OAT53" s="26"/>
      <c r="OAU53" s="26"/>
      <c r="OAV53" s="26"/>
      <c r="OAW53" s="26"/>
      <c r="OAX53" s="26"/>
      <c r="OAY53" s="26"/>
      <c r="OAZ53" s="26"/>
      <c r="OBA53" s="26"/>
      <c r="OBB53" s="26"/>
      <c r="OBC53" s="26"/>
      <c r="OBD53" s="26"/>
      <c r="OBE53" s="26"/>
      <c r="OBF53" s="26"/>
      <c r="OBG53" s="26"/>
      <c r="OBH53" s="26"/>
      <c r="OBI53" s="26"/>
      <c r="OBJ53" s="26"/>
      <c r="OBK53" s="26"/>
      <c r="OBL53" s="26"/>
      <c r="OBM53" s="26"/>
      <c r="OBN53" s="26"/>
      <c r="OBO53" s="26"/>
      <c r="OBP53" s="26"/>
      <c r="OBQ53" s="26"/>
      <c r="OBR53" s="26"/>
      <c r="OBS53" s="26"/>
      <c r="OBT53" s="26"/>
      <c r="OBU53" s="26"/>
      <c r="OBV53" s="26"/>
      <c r="OBW53" s="26"/>
      <c r="OBX53" s="26"/>
      <c r="OBY53" s="26"/>
      <c r="OBZ53" s="26"/>
      <c r="OCA53" s="26"/>
      <c r="OCB53" s="26"/>
      <c r="OCC53" s="26"/>
      <c r="OCD53" s="26"/>
      <c r="OCE53" s="26"/>
      <c r="OCF53" s="26"/>
      <c r="OCG53" s="26"/>
      <c r="OCH53" s="26"/>
      <c r="OCI53" s="26"/>
      <c r="OCJ53" s="26"/>
      <c r="OCK53" s="26"/>
      <c r="OCL53" s="26"/>
      <c r="OCM53" s="26"/>
      <c r="OCN53" s="26"/>
      <c r="OCO53" s="26"/>
      <c r="OCP53" s="26"/>
      <c r="OCQ53" s="26"/>
      <c r="OCR53" s="26"/>
      <c r="OCS53" s="26"/>
      <c r="OCT53" s="26"/>
      <c r="OCU53" s="26"/>
      <c r="OCV53" s="26"/>
      <c r="OCW53" s="26"/>
      <c r="OCX53" s="26"/>
      <c r="OCY53" s="26"/>
      <c r="OCZ53" s="26"/>
      <c r="ODA53" s="26"/>
      <c r="ODB53" s="26"/>
      <c r="ODC53" s="26"/>
      <c r="ODD53" s="26"/>
      <c r="ODE53" s="26"/>
      <c r="ODF53" s="26"/>
      <c r="ODG53" s="26"/>
      <c r="ODH53" s="26"/>
      <c r="ODI53" s="26"/>
      <c r="ODJ53" s="26"/>
      <c r="ODK53" s="26"/>
      <c r="ODL53" s="26"/>
      <c r="ODM53" s="26"/>
      <c r="ODN53" s="26"/>
      <c r="ODO53" s="26"/>
      <c r="ODP53" s="26"/>
      <c r="ODQ53" s="26"/>
      <c r="ODR53" s="26"/>
      <c r="ODS53" s="26"/>
      <c r="ODT53" s="26"/>
      <c r="ODU53" s="26"/>
      <c r="ODV53" s="26"/>
      <c r="ODW53" s="26"/>
      <c r="ODX53" s="26"/>
      <c r="ODY53" s="26"/>
      <c r="ODZ53" s="26"/>
      <c r="OEA53" s="26"/>
      <c r="OEB53" s="26"/>
      <c r="OEC53" s="26"/>
      <c r="OED53" s="26"/>
      <c r="OEE53" s="26"/>
      <c r="OEF53" s="26"/>
      <c r="OEG53" s="26"/>
      <c r="OEH53" s="26"/>
      <c r="OEI53" s="26"/>
      <c r="OEJ53" s="26"/>
      <c r="OEK53" s="26"/>
      <c r="OEL53" s="26"/>
      <c r="OEM53" s="26"/>
      <c r="OEN53" s="26"/>
      <c r="OEO53" s="26"/>
      <c r="OEP53" s="26"/>
      <c r="OEQ53" s="26"/>
      <c r="OER53" s="26"/>
      <c r="OES53" s="26"/>
      <c r="OET53" s="26"/>
      <c r="OEU53" s="26"/>
      <c r="OEV53" s="26"/>
      <c r="OEW53" s="26"/>
      <c r="OEX53" s="26"/>
      <c r="OEY53" s="26"/>
      <c r="OEZ53" s="26"/>
      <c r="OFA53" s="26"/>
      <c r="OFB53" s="26"/>
      <c r="OFC53" s="26"/>
      <c r="OFD53" s="26"/>
      <c r="OFE53" s="26"/>
      <c r="OFF53" s="26"/>
      <c r="OFG53" s="26"/>
      <c r="OFH53" s="26"/>
      <c r="OFI53" s="26"/>
      <c r="OFJ53" s="26"/>
      <c r="OFK53" s="26"/>
      <c r="OFL53" s="26"/>
      <c r="OFM53" s="26"/>
      <c r="OFN53" s="26"/>
      <c r="OFO53" s="26"/>
      <c r="OFP53" s="26"/>
      <c r="OFQ53" s="26"/>
      <c r="OFR53" s="26"/>
      <c r="OFS53" s="26"/>
      <c r="OFT53" s="26"/>
      <c r="OFU53" s="26"/>
      <c r="OFV53" s="26"/>
      <c r="OFW53" s="26"/>
      <c r="OFX53" s="26"/>
      <c r="OFY53" s="26"/>
      <c r="OFZ53" s="26"/>
      <c r="OGA53" s="26"/>
      <c r="OGB53" s="26"/>
      <c r="OGC53" s="26"/>
      <c r="OGD53" s="26"/>
      <c r="OGE53" s="26"/>
      <c r="OGF53" s="26"/>
      <c r="OGG53" s="26"/>
      <c r="OGH53" s="26"/>
      <c r="OGI53" s="26"/>
      <c r="OGJ53" s="26"/>
      <c r="OGK53" s="26"/>
      <c r="OGL53" s="26"/>
      <c r="OGM53" s="26"/>
      <c r="OGN53" s="26"/>
      <c r="OGO53" s="26"/>
      <c r="OGP53" s="26"/>
      <c r="OGQ53" s="26"/>
      <c r="OGR53" s="26"/>
      <c r="OGS53" s="26"/>
      <c r="OGT53" s="26"/>
      <c r="OGU53" s="26"/>
      <c r="OGV53" s="26"/>
      <c r="OGW53" s="26"/>
      <c r="OGX53" s="26"/>
      <c r="OGY53" s="26"/>
      <c r="OGZ53" s="26"/>
      <c r="OHA53" s="26"/>
      <c r="OHB53" s="26"/>
      <c r="OHC53" s="26"/>
      <c r="OHD53" s="26"/>
      <c r="OHE53" s="26"/>
      <c r="OHF53" s="26"/>
      <c r="OHG53" s="26"/>
      <c r="OHH53" s="26"/>
      <c r="OHI53" s="26"/>
      <c r="OHJ53" s="26"/>
      <c r="OHK53" s="26"/>
      <c r="OHL53" s="26"/>
      <c r="OHM53" s="26"/>
      <c r="OHN53" s="26"/>
      <c r="OHO53" s="26"/>
      <c r="OHP53" s="26"/>
      <c r="OHQ53" s="26"/>
      <c r="OHR53" s="26"/>
      <c r="OHS53" s="26"/>
      <c r="OHT53" s="26"/>
      <c r="OHU53" s="26"/>
      <c r="OHV53" s="26"/>
      <c r="OHW53" s="26"/>
      <c r="OHX53" s="26"/>
      <c r="OHY53" s="26"/>
      <c r="OHZ53" s="26"/>
      <c r="OIA53" s="26"/>
      <c r="OIB53" s="26"/>
      <c r="OIC53" s="26"/>
      <c r="OID53" s="26"/>
      <c r="OIE53" s="26"/>
      <c r="OIF53" s="26"/>
      <c r="OIG53" s="26"/>
      <c r="OIH53" s="26"/>
      <c r="OII53" s="26"/>
      <c r="OIJ53" s="26"/>
      <c r="OIK53" s="26"/>
      <c r="OIL53" s="26"/>
      <c r="OIM53" s="26"/>
      <c r="OIN53" s="26"/>
      <c r="OIO53" s="26"/>
      <c r="OIP53" s="26"/>
      <c r="OIQ53" s="26"/>
      <c r="OIR53" s="26"/>
      <c r="OIS53" s="26"/>
      <c r="OIT53" s="26"/>
      <c r="OIU53" s="26"/>
      <c r="OIV53" s="26"/>
      <c r="OIW53" s="26"/>
      <c r="OIX53" s="26"/>
      <c r="OIY53" s="26"/>
      <c r="OIZ53" s="26"/>
      <c r="OJA53" s="26"/>
      <c r="OJB53" s="26"/>
      <c r="OJC53" s="26"/>
      <c r="OJD53" s="26"/>
      <c r="OJE53" s="26"/>
      <c r="OJF53" s="26"/>
      <c r="OJG53" s="26"/>
      <c r="OJH53" s="26"/>
      <c r="OJI53" s="26"/>
      <c r="OJJ53" s="26"/>
      <c r="OJK53" s="26"/>
      <c r="OJL53" s="26"/>
      <c r="OJM53" s="26"/>
      <c r="OJN53" s="26"/>
      <c r="OJO53" s="26"/>
      <c r="OJP53" s="26"/>
      <c r="OJQ53" s="26"/>
      <c r="OJR53" s="26"/>
      <c r="OJS53" s="26"/>
      <c r="OJT53" s="26"/>
      <c r="OJU53" s="26"/>
      <c r="OJV53" s="26"/>
      <c r="OJW53" s="26"/>
      <c r="OJX53" s="26"/>
      <c r="OJY53" s="26"/>
      <c r="OJZ53" s="26"/>
      <c r="OKA53" s="26"/>
      <c r="OKB53" s="26"/>
      <c r="OKC53" s="26"/>
      <c r="OKD53" s="26"/>
      <c r="OKE53" s="26"/>
      <c r="OKF53" s="26"/>
      <c r="OKG53" s="26"/>
      <c r="OKH53" s="26"/>
      <c r="OKI53" s="26"/>
      <c r="OKJ53" s="26"/>
      <c r="OKK53" s="26"/>
      <c r="OKL53" s="26"/>
      <c r="OKM53" s="26"/>
      <c r="OKN53" s="26"/>
      <c r="OKO53" s="26"/>
      <c r="OKP53" s="26"/>
      <c r="OKQ53" s="26"/>
      <c r="OKR53" s="26"/>
      <c r="OKS53" s="26"/>
      <c r="OKT53" s="26"/>
      <c r="OKU53" s="26"/>
      <c r="OKV53" s="26"/>
      <c r="OKW53" s="26"/>
      <c r="OKX53" s="26"/>
      <c r="OKY53" s="26"/>
      <c r="OKZ53" s="26"/>
      <c r="OLA53" s="26"/>
      <c r="OLB53" s="26"/>
      <c r="OLC53" s="26"/>
      <c r="OLD53" s="26"/>
      <c r="OLE53" s="26"/>
      <c r="OLF53" s="26"/>
      <c r="OLG53" s="26"/>
      <c r="OLH53" s="26"/>
      <c r="OLI53" s="26"/>
      <c r="OLJ53" s="26"/>
      <c r="OLK53" s="26"/>
      <c r="OLL53" s="26"/>
      <c r="OLM53" s="26"/>
      <c r="OLN53" s="26"/>
      <c r="OLO53" s="26"/>
      <c r="OLP53" s="26"/>
      <c r="OLQ53" s="26"/>
      <c r="OLR53" s="26"/>
      <c r="OLS53" s="26"/>
      <c r="OLT53" s="26"/>
      <c r="OLU53" s="26"/>
      <c r="OLV53" s="26"/>
      <c r="OLW53" s="26"/>
      <c r="OLX53" s="26"/>
      <c r="OLY53" s="26"/>
      <c r="OLZ53" s="26"/>
      <c r="OMA53" s="26"/>
      <c r="OMB53" s="26"/>
      <c r="OMC53" s="26"/>
      <c r="OMD53" s="26"/>
      <c r="OME53" s="26"/>
      <c r="OMF53" s="26"/>
      <c r="OMG53" s="26"/>
      <c r="OMH53" s="26"/>
      <c r="OMI53" s="26"/>
      <c r="OMJ53" s="26"/>
      <c r="OMK53" s="26"/>
      <c r="OML53" s="26"/>
      <c r="OMM53" s="26"/>
      <c r="OMN53" s="26"/>
      <c r="OMO53" s="26"/>
      <c r="OMP53" s="26"/>
      <c r="OMQ53" s="26"/>
      <c r="OMR53" s="26"/>
      <c r="OMS53" s="26"/>
      <c r="OMT53" s="26"/>
      <c r="OMU53" s="26"/>
      <c r="OMV53" s="26"/>
      <c r="OMW53" s="26"/>
      <c r="OMX53" s="26"/>
      <c r="OMY53" s="26"/>
      <c r="OMZ53" s="26"/>
      <c r="ONA53" s="26"/>
      <c r="ONB53" s="26"/>
      <c r="ONC53" s="26"/>
      <c r="OND53" s="26"/>
      <c r="ONE53" s="26"/>
      <c r="ONF53" s="26"/>
      <c r="ONG53" s="26"/>
      <c r="ONH53" s="26"/>
      <c r="ONI53" s="26"/>
      <c r="ONJ53" s="26"/>
      <c r="ONK53" s="26"/>
      <c r="ONL53" s="26"/>
      <c r="ONM53" s="26"/>
      <c r="ONN53" s="26"/>
      <c r="ONO53" s="26"/>
      <c r="ONP53" s="26"/>
      <c r="ONQ53" s="26"/>
      <c r="ONR53" s="26"/>
      <c r="ONS53" s="26"/>
      <c r="ONT53" s="26"/>
      <c r="ONU53" s="26"/>
      <c r="ONV53" s="26"/>
      <c r="ONW53" s="26"/>
      <c r="ONX53" s="26"/>
      <c r="ONY53" s="26"/>
      <c r="ONZ53" s="26"/>
      <c r="OOA53" s="26"/>
      <c r="OOB53" s="26"/>
      <c r="OOC53" s="26"/>
      <c r="OOD53" s="26"/>
      <c r="OOE53" s="26"/>
      <c r="OOF53" s="26"/>
      <c r="OOG53" s="26"/>
      <c r="OOH53" s="26"/>
      <c r="OOI53" s="26"/>
      <c r="OOJ53" s="26"/>
      <c r="OOK53" s="26"/>
      <c r="OOL53" s="26"/>
      <c r="OOM53" s="26"/>
      <c r="OON53" s="26"/>
      <c r="OOO53" s="26"/>
      <c r="OOP53" s="26"/>
      <c r="OOQ53" s="26"/>
      <c r="OOR53" s="26"/>
      <c r="OOS53" s="26"/>
      <c r="OOT53" s="26"/>
      <c r="OOU53" s="26"/>
      <c r="OOV53" s="26"/>
      <c r="OOW53" s="26"/>
      <c r="OOX53" s="26"/>
      <c r="OOY53" s="26"/>
      <c r="OOZ53" s="26"/>
      <c r="OPA53" s="26"/>
      <c r="OPB53" s="26"/>
      <c r="OPC53" s="26"/>
      <c r="OPD53" s="26"/>
      <c r="OPE53" s="26"/>
      <c r="OPF53" s="26"/>
      <c r="OPG53" s="26"/>
      <c r="OPH53" s="26"/>
      <c r="OPI53" s="26"/>
      <c r="OPJ53" s="26"/>
      <c r="OPK53" s="26"/>
      <c r="OPL53" s="26"/>
      <c r="OPM53" s="26"/>
      <c r="OPN53" s="26"/>
      <c r="OPO53" s="26"/>
      <c r="OPP53" s="26"/>
      <c r="OPQ53" s="26"/>
      <c r="OPR53" s="26"/>
      <c r="OPS53" s="26"/>
      <c r="OPT53" s="26"/>
      <c r="OPU53" s="26"/>
      <c r="OPV53" s="26"/>
      <c r="OPW53" s="26"/>
      <c r="OPX53" s="26"/>
      <c r="OPY53" s="26"/>
      <c r="OPZ53" s="26"/>
      <c r="OQA53" s="26"/>
      <c r="OQB53" s="26"/>
      <c r="OQC53" s="26"/>
      <c r="OQD53" s="26"/>
      <c r="OQE53" s="26"/>
      <c r="OQF53" s="26"/>
      <c r="OQG53" s="26"/>
      <c r="OQH53" s="26"/>
      <c r="OQI53" s="26"/>
      <c r="OQJ53" s="26"/>
      <c r="OQK53" s="26"/>
      <c r="OQL53" s="26"/>
      <c r="OQM53" s="26"/>
      <c r="OQN53" s="26"/>
      <c r="OQO53" s="26"/>
      <c r="OQP53" s="26"/>
      <c r="OQQ53" s="26"/>
      <c r="OQR53" s="26"/>
      <c r="OQS53" s="26"/>
      <c r="OQT53" s="26"/>
      <c r="OQU53" s="26"/>
      <c r="OQV53" s="26"/>
      <c r="OQW53" s="26"/>
      <c r="OQX53" s="26"/>
      <c r="OQY53" s="26"/>
      <c r="OQZ53" s="26"/>
      <c r="ORA53" s="26"/>
      <c r="ORB53" s="26"/>
      <c r="ORC53" s="26"/>
      <c r="ORD53" s="26"/>
      <c r="ORE53" s="26"/>
      <c r="ORF53" s="26"/>
      <c r="ORG53" s="26"/>
      <c r="ORH53" s="26"/>
      <c r="ORI53" s="26"/>
      <c r="ORJ53" s="26"/>
      <c r="ORK53" s="26"/>
      <c r="ORL53" s="26"/>
      <c r="ORM53" s="26"/>
      <c r="ORN53" s="26"/>
      <c r="ORO53" s="26"/>
      <c r="ORP53" s="26"/>
      <c r="ORQ53" s="26"/>
      <c r="ORR53" s="26"/>
      <c r="ORS53" s="26"/>
      <c r="ORT53" s="26"/>
      <c r="ORU53" s="26"/>
      <c r="ORV53" s="26"/>
      <c r="ORW53" s="26"/>
      <c r="ORX53" s="26"/>
      <c r="ORY53" s="26"/>
      <c r="ORZ53" s="26"/>
      <c r="OSA53" s="26"/>
      <c r="OSB53" s="26"/>
      <c r="OSC53" s="26"/>
      <c r="OSD53" s="26"/>
      <c r="OSE53" s="26"/>
      <c r="OSF53" s="26"/>
      <c r="OSG53" s="26"/>
      <c r="OSH53" s="26"/>
      <c r="OSI53" s="26"/>
      <c r="OSJ53" s="26"/>
      <c r="OSK53" s="26"/>
      <c r="OSL53" s="26"/>
      <c r="OSM53" s="26"/>
      <c r="OSN53" s="26"/>
      <c r="OSO53" s="26"/>
      <c r="OSP53" s="26"/>
      <c r="OSQ53" s="26"/>
      <c r="OSR53" s="26"/>
      <c r="OSS53" s="26"/>
      <c r="OST53" s="26"/>
      <c r="OSU53" s="26"/>
      <c r="OSV53" s="26"/>
      <c r="OSW53" s="26"/>
      <c r="OSX53" s="26"/>
      <c r="OSY53" s="26"/>
      <c r="OSZ53" s="26"/>
      <c r="OTA53" s="26"/>
      <c r="OTB53" s="26"/>
      <c r="OTC53" s="26"/>
      <c r="OTD53" s="26"/>
      <c r="OTE53" s="26"/>
      <c r="OTF53" s="26"/>
      <c r="OTG53" s="26"/>
      <c r="OTH53" s="26"/>
      <c r="OTI53" s="26"/>
      <c r="OTJ53" s="26"/>
      <c r="OTK53" s="26"/>
      <c r="OTL53" s="26"/>
      <c r="OTM53" s="26"/>
      <c r="OTN53" s="26"/>
      <c r="OTO53" s="26"/>
      <c r="OTP53" s="26"/>
      <c r="OTQ53" s="26"/>
      <c r="OTR53" s="26"/>
      <c r="OTS53" s="26"/>
      <c r="OTT53" s="26"/>
      <c r="OTU53" s="26"/>
      <c r="OTV53" s="26"/>
      <c r="OTW53" s="26"/>
      <c r="OTX53" s="26"/>
      <c r="OTY53" s="26"/>
      <c r="OTZ53" s="26"/>
      <c r="OUA53" s="26"/>
      <c r="OUB53" s="26"/>
      <c r="OUC53" s="26"/>
      <c r="OUD53" s="26"/>
      <c r="OUE53" s="26"/>
      <c r="OUF53" s="26"/>
      <c r="OUG53" s="26"/>
      <c r="OUH53" s="26"/>
      <c r="OUI53" s="26"/>
      <c r="OUJ53" s="26"/>
      <c r="OUK53" s="26"/>
      <c r="OUL53" s="26"/>
      <c r="OUM53" s="26"/>
      <c r="OUN53" s="26"/>
      <c r="OUO53" s="26"/>
      <c r="OUP53" s="26"/>
      <c r="OUQ53" s="26"/>
      <c r="OUR53" s="26"/>
      <c r="OUS53" s="26"/>
      <c r="OUT53" s="26"/>
      <c r="OUU53" s="26"/>
      <c r="OUV53" s="26"/>
      <c r="OUW53" s="26"/>
      <c r="OUX53" s="26"/>
      <c r="OUY53" s="26"/>
      <c r="OUZ53" s="26"/>
      <c r="OVA53" s="26"/>
      <c r="OVB53" s="26"/>
      <c r="OVC53" s="26"/>
      <c r="OVD53" s="26"/>
      <c r="OVE53" s="26"/>
      <c r="OVF53" s="26"/>
      <c r="OVG53" s="26"/>
      <c r="OVH53" s="26"/>
      <c r="OVI53" s="26"/>
      <c r="OVJ53" s="26"/>
      <c r="OVK53" s="26"/>
      <c r="OVL53" s="26"/>
      <c r="OVM53" s="26"/>
      <c r="OVN53" s="26"/>
      <c r="OVO53" s="26"/>
      <c r="OVP53" s="26"/>
      <c r="OVQ53" s="26"/>
      <c r="OVR53" s="26"/>
      <c r="OVS53" s="26"/>
      <c r="OVT53" s="26"/>
      <c r="OVU53" s="26"/>
      <c r="OVV53" s="26"/>
      <c r="OVW53" s="26"/>
      <c r="OVX53" s="26"/>
      <c r="OVY53" s="26"/>
      <c r="OVZ53" s="26"/>
      <c r="OWA53" s="26"/>
      <c r="OWB53" s="26"/>
      <c r="OWC53" s="26"/>
      <c r="OWD53" s="26"/>
      <c r="OWE53" s="26"/>
      <c r="OWF53" s="26"/>
      <c r="OWG53" s="26"/>
      <c r="OWH53" s="26"/>
      <c r="OWI53" s="26"/>
      <c r="OWJ53" s="26"/>
      <c r="OWK53" s="26"/>
      <c r="OWL53" s="26"/>
      <c r="OWM53" s="26"/>
      <c r="OWN53" s="26"/>
      <c r="OWO53" s="26"/>
      <c r="OWP53" s="26"/>
      <c r="OWQ53" s="26"/>
      <c r="OWR53" s="26"/>
      <c r="OWS53" s="26"/>
      <c r="OWT53" s="26"/>
      <c r="OWU53" s="26"/>
      <c r="OWV53" s="26"/>
      <c r="OWW53" s="26"/>
      <c r="OWX53" s="26"/>
      <c r="OWY53" s="26"/>
      <c r="OWZ53" s="26"/>
      <c r="OXA53" s="26"/>
      <c r="OXB53" s="26"/>
      <c r="OXC53" s="26"/>
      <c r="OXD53" s="26"/>
      <c r="OXE53" s="26"/>
      <c r="OXF53" s="26"/>
      <c r="OXG53" s="26"/>
      <c r="OXH53" s="26"/>
      <c r="OXI53" s="26"/>
      <c r="OXJ53" s="26"/>
      <c r="OXK53" s="26"/>
      <c r="OXL53" s="26"/>
      <c r="OXM53" s="26"/>
      <c r="OXN53" s="26"/>
      <c r="OXO53" s="26"/>
      <c r="OXP53" s="26"/>
      <c r="OXQ53" s="26"/>
      <c r="OXR53" s="26"/>
      <c r="OXS53" s="26"/>
      <c r="OXT53" s="26"/>
      <c r="OXU53" s="26"/>
      <c r="OXV53" s="26"/>
      <c r="OXW53" s="26"/>
      <c r="OXX53" s="26"/>
      <c r="OXY53" s="26"/>
      <c r="OXZ53" s="26"/>
      <c r="OYA53" s="26"/>
      <c r="OYB53" s="26"/>
      <c r="OYC53" s="26"/>
      <c r="OYD53" s="26"/>
      <c r="OYE53" s="26"/>
      <c r="OYF53" s="26"/>
      <c r="OYG53" s="26"/>
      <c r="OYH53" s="26"/>
      <c r="OYI53" s="26"/>
      <c r="OYJ53" s="26"/>
      <c r="OYK53" s="26"/>
      <c r="OYL53" s="26"/>
      <c r="OYM53" s="26"/>
      <c r="OYN53" s="26"/>
      <c r="OYO53" s="26"/>
      <c r="OYP53" s="26"/>
      <c r="OYQ53" s="26"/>
      <c r="OYR53" s="26"/>
      <c r="OYS53" s="26"/>
      <c r="OYT53" s="26"/>
      <c r="OYU53" s="26"/>
      <c r="OYV53" s="26"/>
      <c r="OYW53" s="26"/>
      <c r="OYX53" s="26"/>
      <c r="OYY53" s="26"/>
      <c r="OYZ53" s="26"/>
      <c r="OZA53" s="26"/>
      <c r="OZB53" s="26"/>
      <c r="OZC53" s="26"/>
      <c r="OZD53" s="26"/>
      <c r="OZE53" s="26"/>
      <c r="OZF53" s="26"/>
      <c r="OZG53" s="26"/>
      <c r="OZH53" s="26"/>
      <c r="OZI53" s="26"/>
      <c r="OZJ53" s="26"/>
      <c r="OZK53" s="26"/>
      <c r="OZL53" s="26"/>
      <c r="OZM53" s="26"/>
      <c r="OZN53" s="26"/>
      <c r="OZO53" s="26"/>
      <c r="OZP53" s="26"/>
      <c r="OZQ53" s="26"/>
      <c r="OZR53" s="26"/>
      <c r="OZS53" s="26"/>
      <c r="OZT53" s="26"/>
      <c r="OZU53" s="26"/>
      <c r="OZV53" s="26"/>
      <c r="OZW53" s="26"/>
      <c r="OZX53" s="26"/>
      <c r="OZY53" s="26"/>
      <c r="OZZ53" s="26"/>
      <c r="PAA53" s="26"/>
      <c r="PAB53" s="26"/>
      <c r="PAC53" s="26"/>
      <c r="PAD53" s="26"/>
      <c r="PAE53" s="26"/>
      <c r="PAF53" s="26"/>
      <c r="PAG53" s="26"/>
      <c r="PAH53" s="26"/>
      <c r="PAI53" s="26"/>
      <c r="PAJ53" s="26"/>
      <c r="PAK53" s="26"/>
      <c r="PAL53" s="26"/>
      <c r="PAM53" s="26"/>
      <c r="PAN53" s="26"/>
      <c r="PAO53" s="26"/>
      <c r="PAP53" s="26"/>
      <c r="PAQ53" s="26"/>
      <c r="PAR53" s="26"/>
      <c r="PAS53" s="26"/>
      <c r="PAT53" s="26"/>
      <c r="PAU53" s="26"/>
      <c r="PAV53" s="26"/>
      <c r="PAW53" s="26"/>
      <c r="PAX53" s="26"/>
      <c r="PAY53" s="26"/>
      <c r="PAZ53" s="26"/>
      <c r="PBA53" s="26"/>
      <c r="PBB53" s="26"/>
      <c r="PBC53" s="26"/>
      <c r="PBD53" s="26"/>
      <c r="PBE53" s="26"/>
      <c r="PBF53" s="26"/>
      <c r="PBG53" s="26"/>
      <c r="PBH53" s="26"/>
      <c r="PBI53" s="26"/>
      <c r="PBJ53" s="26"/>
      <c r="PBK53" s="26"/>
      <c r="PBL53" s="26"/>
      <c r="PBM53" s="26"/>
      <c r="PBN53" s="26"/>
      <c r="PBO53" s="26"/>
      <c r="PBP53" s="26"/>
      <c r="PBQ53" s="26"/>
      <c r="PBR53" s="26"/>
      <c r="PBS53" s="26"/>
      <c r="PBT53" s="26"/>
      <c r="PBU53" s="26"/>
      <c r="PBV53" s="26"/>
      <c r="PBW53" s="26"/>
      <c r="PBX53" s="26"/>
      <c r="PBY53" s="26"/>
      <c r="PBZ53" s="26"/>
      <c r="PCA53" s="26"/>
      <c r="PCB53" s="26"/>
      <c r="PCC53" s="26"/>
      <c r="PCD53" s="26"/>
      <c r="PCE53" s="26"/>
      <c r="PCF53" s="26"/>
      <c r="PCG53" s="26"/>
      <c r="PCH53" s="26"/>
      <c r="PCI53" s="26"/>
      <c r="PCJ53" s="26"/>
      <c r="PCK53" s="26"/>
      <c r="PCL53" s="26"/>
      <c r="PCM53" s="26"/>
      <c r="PCN53" s="26"/>
      <c r="PCO53" s="26"/>
      <c r="PCP53" s="26"/>
      <c r="PCQ53" s="26"/>
      <c r="PCR53" s="26"/>
      <c r="PCS53" s="26"/>
      <c r="PCT53" s="26"/>
      <c r="PCU53" s="26"/>
      <c r="PCV53" s="26"/>
      <c r="PCW53" s="26"/>
      <c r="PCX53" s="26"/>
      <c r="PCY53" s="26"/>
      <c r="PCZ53" s="26"/>
      <c r="PDA53" s="26"/>
      <c r="PDB53" s="26"/>
      <c r="PDC53" s="26"/>
      <c r="PDD53" s="26"/>
      <c r="PDE53" s="26"/>
      <c r="PDF53" s="26"/>
      <c r="PDG53" s="26"/>
      <c r="PDH53" s="26"/>
      <c r="PDI53" s="26"/>
      <c r="PDJ53" s="26"/>
      <c r="PDK53" s="26"/>
      <c r="PDL53" s="26"/>
      <c r="PDM53" s="26"/>
      <c r="PDN53" s="26"/>
      <c r="PDO53" s="26"/>
      <c r="PDP53" s="26"/>
      <c r="PDQ53" s="26"/>
      <c r="PDR53" s="26"/>
      <c r="PDS53" s="26"/>
      <c r="PDT53" s="26"/>
      <c r="PDU53" s="26"/>
      <c r="PDV53" s="26"/>
      <c r="PDW53" s="26"/>
      <c r="PDX53" s="26"/>
      <c r="PDY53" s="26"/>
      <c r="PDZ53" s="26"/>
      <c r="PEA53" s="26"/>
      <c r="PEB53" s="26"/>
      <c r="PEC53" s="26"/>
      <c r="PED53" s="26"/>
      <c r="PEE53" s="26"/>
      <c r="PEF53" s="26"/>
      <c r="PEG53" s="26"/>
      <c r="PEH53" s="26"/>
      <c r="PEI53" s="26"/>
      <c r="PEJ53" s="26"/>
      <c r="PEK53" s="26"/>
      <c r="PEL53" s="26"/>
      <c r="PEM53" s="26"/>
      <c r="PEN53" s="26"/>
      <c r="PEO53" s="26"/>
      <c r="PEP53" s="26"/>
      <c r="PEQ53" s="26"/>
      <c r="PER53" s="26"/>
      <c r="PES53" s="26"/>
      <c r="PET53" s="26"/>
      <c r="PEU53" s="26"/>
      <c r="PEV53" s="26"/>
      <c r="PEW53" s="26"/>
      <c r="PEX53" s="26"/>
      <c r="PEY53" s="26"/>
      <c r="PEZ53" s="26"/>
      <c r="PFA53" s="26"/>
      <c r="PFB53" s="26"/>
      <c r="PFC53" s="26"/>
      <c r="PFD53" s="26"/>
      <c r="PFE53" s="26"/>
      <c r="PFF53" s="26"/>
      <c r="PFG53" s="26"/>
      <c r="PFH53" s="26"/>
      <c r="PFI53" s="26"/>
      <c r="PFJ53" s="26"/>
      <c r="PFK53" s="26"/>
      <c r="PFL53" s="26"/>
      <c r="PFM53" s="26"/>
      <c r="PFN53" s="26"/>
      <c r="PFO53" s="26"/>
      <c r="PFP53" s="26"/>
      <c r="PFQ53" s="26"/>
      <c r="PFR53" s="26"/>
      <c r="PFS53" s="26"/>
      <c r="PFT53" s="26"/>
      <c r="PFU53" s="26"/>
      <c r="PFV53" s="26"/>
      <c r="PFW53" s="26"/>
      <c r="PFX53" s="26"/>
      <c r="PFY53" s="26"/>
      <c r="PFZ53" s="26"/>
      <c r="PGA53" s="26"/>
      <c r="PGB53" s="26"/>
      <c r="PGC53" s="26"/>
      <c r="PGD53" s="26"/>
      <c r="PGE53" s="26"/>
      <c r="PGF53" s="26"/>
      <c r="PGG53" s="26"/>
      <c r="PGH53" s="26"/>
      <c r="PGI53" s="26"/>
      <c r="PGJ53" s="26"/>
      <c r="PGK53" s="26"/>
      <c r="PGL53" s="26"/>
      <c r="PGM53" s="26"/>
      <c r="PGN53" s="26"/>
      <c r="PGO53" s="26"/>
      <c r="PGP53" s="26"/>
      <c r="PGQ53" s="26"/>
      <c r="PGR53" s="26"/>
      <c r="PGS53" s="26"/>
      <c r="PGT53" s="26"/>
      <c r="PGU53" s="26"/>
      <c r="PGV53" s="26"/>
      <c r="PGW53" s="26"/>
      <c r="PGX53" s="26"/>
      <c r="PGY53" s="26"/>
      <c r="PGZ53" s="26"/>
      <c r="PHA53" s="26"/>
      <c r="PHB53" s="26"/>
      <c r="PHC53" s="26"/>
      <c r="PHD53" s="26"/>
      <c r="PHE53" s="26"/>
      <c r="PHF53" s="26"/>
      <c r="PHG53" s="26"/>
      <c r="PHH53" s="26"/>
      <c r="PHI53" s="26"/>
      <c r="PHJ53" s="26"/>
      <c r="PHK53" s="26"/>
      <c r="PHL53" s="26"/>
      <c r="PHM53" s="26"/>
      <c r="PHN53" s="26"/>
      <c r="PHO53" s="26"/>
      <c r="PHP53" s="26"/>
      <c r="PHQ53" s="26"/>
      <c r="PHR53" s="26"/>
      <c r="PHS53" s="26"/>
      <c r="PHT53" s="26"/>
      <c r="PHU53" s="26"/>
      <c r="PHV53" s="26"/>
      <c r="PHW53" s="26"/>
      <c r="PHX53" s="26"/>
      <c r="PHY53" s="26"/>
      <c r="PHZ53" s="26"/>
      <c r="PIA53" s="26"/>
      <c r="PIB53" s="26"/>
      <c r="PIC53" s="26"/>
      <c r="PID53" s="26"/>
      <c r="PIE53" s="26"/>
      <c r="PIF53" s="26"/>
      <c r="PIG53" s="26"/>
      <c r="PIH53" s="26"/>
      <c r="PII53" s="26"/>
      <c r="PIJ53" s="26"/>
      <c r="PIK53" s="26"/>
      <c r="PIL53" s="26"/>
      <c r="PIM53" s="26"/>
      <c r="PIN53" s="26"/>
      <c r="PIO53" s="26"/>
      <c r="PIP53" s="26"/>
      <c r="PIQ53" s="26"/>
      <c r="PIR53" s="26"/>
      <c r="PIS53" s="26"/>
      <c r="PIT53" s="26"/>
      <c r="PIU53" s="26"/>
      <c r="PIV53" s="26"/>
      <c r="PIW53" s="26"/>
      <c r="PIX53" s="26"/>
      <c r="PIY53" s="26"/>
      <c r="PIZ53" s="26"/>
      <c r="PJA53" s="26"/>
      <c r="PJB53" s="26"/>
      <c r="PJC53" s="26"/>
      <c r="PJD53" s="26"/>
      <c r="PJE53" s="26"/>
      <c r="PJF53" s="26"/>
      <c r="PJG53" s="26"/>
      <c r="PJH53" s="26"/>
      <c r="PJI53" s="26"/>
      <c r="PJJ53" s="26"/>
      <c r="PJK53" s="26"/>
      <c r="PJL53" s="26"/>
      <c r="PJM53" s="26"/>
      <c r="PJN53" s="26"/>
      <c r="PJO53" s="26"/>
      <c r="PJP53" s="26"/>
      <c r="PJQ53" s="26"/>
      <c r="PJR53" s="26"/>
      <c r="PJS53" s="26"/>
      <c r="PJT53" s="26"/>
      <c r="PJU53" s="26"/>
      <c r="PJV53" s="26"/>
      <c r="PJW53" s="26"/>
      <c r="PJX53" s="26"/>
      <c r="PJY53" s="26"/>
      <c r="PJZ53" s="26"/>
      <c r="PKA53" s="26"/>
      <c r="PKB53" s="26"/>
      <c r="PKC53" s="26"/>
      <c r="PKD53" s="26"/>
      <c r="PKE53" s="26"/>
      <c r="PKF53" s="26"/>
      <c r="PKG53" s="26"/>
      <c r="PKH53" s="26"/>
      <c r="PKI53" s="26"/>
      <c r="PKJ53" s="26"/>
      <c r="PKK53" s="26"/>
      <c r="PKL53" s="26"/>
      <c r="PKM53" s="26"/>
      <c r="PKN53" s="26"/>
      <c r="PKO53" s="26"/>
      <c r="PKP53" s="26"/>
      <c r="PKQ53" s="26"/>
      <c r="PKR53" s="26"/>
      <c r="PKS53" s="26"/>
      <c r="PKT53" s="26"/>
      <c r="PKU53" s="26"/>
      <c r="PKV53" s="26"/>
      <c r="PKW53" s="26"/>
      <c r="PKX53" s="26"/>
      <c r="PKY53" s="26"/>
      <c r="PKZ53" s="26"/>
      <c r="PLA53" s="26"/>
      <c r="PLB53" s="26"/>
      <c r="PLC53" s="26"/>
      <c r="PLD53" s="26"/>
      <c r="PLE53" s="26"/>
      <c r="PLF53" s="26"/>
      <c r="PLG53" s="26"/>
      <c r="PLH53" s="26"/>
      <c r="PLI53" s="26"/>
      <c r="PLJ53" s="26"/>
      <c r="PLK53" s="26"/>
      <c r="PLL53" s="26"/>
      <c r="PLM53" s="26"/>
      <c r="PLN53" s="26"/>
      <c r="PLO53" s="26"/>
      <c r="PLP53" s="26"/>
      <c r="PLQ53" s="26"/>
      <c r="PLR53" s="26"/>
      <c r="PLS53" s="26"/>
      <c r="PLT53" s="26"/>
      <c r="PLU53" s="26"/>
      <c r="PLV53" s="26"/>
      <c r="PLW53" s="26"/>
      <c r="PLX53" s="26"/>
      <c r="PLY53" s="26"/>
      <c r="PLZ53" s="26"/>
      <c r="PMA53" s="26"/>
      <c r="PMB53" s="26"/>
      <c r="PMC53" s="26"/>
      <c r="PMD53" s="26"/>
      <c r="PME53" s="26"/>
      <c r="PMF53" s="26"/>
      <c r="PMG53" s="26"/>
      <c r="PMH53" s="26"/>
      <c r="PMI53" s="26"/>
      <c r="PMJ53" s="26"/>
      <c r="PMK53" s="26"/>
      <c r="PML53" s="26"/>
      <c r="PMM53" s="26"/>
      <c r="PMN53" s="26"/>
      <c r="PMO53" s="26"/>
      <c r="PMP53" s="26"/>
      <c r="PMQ53" s="26"/>
      <c r="PMR53" s="26"/>
      <c r="PMS53" s="26"/>
      <c r="PMT53" s="26"/>
      <c r="PMU53" s="26"/>
      <c r="PMV53" s="26"/>
      <c r="PMW53" s="26"/>
      <c r="PMX53" s="26"/>
      <c r="PMY53" s="26"/>
      <c r="PMZ53" s="26"/>
      <c r="PNA53" s="26"/>
      <c r="PNB53" s="26"/>
      <c r="PNC53" s="26"/>
      <c r="PND53" s="26"/>
      <c r="PNE53" s="26"/>
      <c r="PNF53" s="26"/>
      <c r="PNG53" s="26"/>
      <c r="PNH53" s="26"/>
      <c r="PNI53" s="26"/>
      <c r="PNJ53" s="26"/>
      <c r="PNK53" s="26"/>
      <c r="PNL53" s="26"/>
      <c r="PNM53" s="26"/>
      <c r="PNN53" s="26"/>
      <c r="PNO53" s="26"/>
      <c r="PNP53" s="26"/>
      <c r="PNQ53" s="26"/>
      <c r="PNR53" s="26"/>
      <c r="PNS53" s="26"/>
      <c r="PNT53" s="26"/>
      <c r="PNU53" s="26"/>
      <c r="PNV53" s="26"/>
      <c r="PNW53" s="26"/>
      <c r="PNX53" s="26"/>
      <c r="PNY53" s="26"/>
      <c r="PNZ53" s="26"/>
      <c r="POA53" s="26"/>
      <c r="POB53" s="26"/>
      <c r="POC53" s="26"/>
      <c r="POD53" s="26"/>
      <c r="POE53" s="26"/>
      <c r="POF53" s="26"/>
      <c r="POG53" s="26"/>
      <c r="POH53" s="26"/>
      <c r="POI53" s="26"/>
      <c r="POJ53" s="26"/>
      <c r="POK53" s="26"/>
      <c r="POL53" s="26"/>
      <c r="POM53" s="26"/>
      <c r="PON53" s="26"/>
      <c r="POO53" s="26"/>
      <c r="POP53" s="26"/>
      <c r="POQ53" s="26"/>
      <c r="POR53" s="26"/>
      <c r="POS53" s="26"/>
      <c r="POT53" s="26"/>
      <c r="POU53" s="26"/>
      <c r="POV53" s="26"/>
      <c r="POW53" s="26"/>
      <c r="POX53" s="26"/>
      <c r="POY53" s="26"/>
      <c r="POZ53" s="26"/>
      <c r="PPA53" s="26"/>
      <c r="PPB53" s="26"/>
      <c r="PPC53" s="26"/>
      <c r="PPD53" s="26"/>
      <c r="PPE53" s="26"/>
      <c r="PPF53" s="26"/>
      <c r="PPG53" s="26"/>
      <c r="PPH53" s="26"/>
      <c r="PPI53" s="26"/>
      <c r="PPJ53" s="26"/>
      <c r="PPK53" s="26"/>
      <c r="PPL53" s="26"/>
      <c r="PPM53" s="26"/>
      <c r="PPN53" s="26"/>
      <c r="PPO53" s="26"/>
      <c r="PPP53" s="26"/>
      <c r="PPQ53" s="26"/>
      <c r="PPR53" s="26"/>
      <c r="PPS53" s="26"/>
      <c r="PPT53" s="26"/>
      <c r="PPU53" s="26"/>
      <c r="PPV53" s="26"/>
      <c r="PPW53" s="26"/>
      <c r="PPX53" s="26"/>
      <c r="PPY53" s="26"/>
      <c r="PPZ53" s="26"/>
      <c r="PQA53" s="26"/>
      <c r="PQB53" s="26"/>
      <c r="PQC53" s="26"/>
      <c r="PQD53" s="26"/>
      <c r="PQE53" s="26"/>
      <c r="PQF53" s="26"/>
      <c r="PQG53" s="26"/>
      <c r="PQH53" s="26"/>
      <c r="PQI53" s="26"/>
      <c r="PQJ53" s="26"/>
      <c r="PQK53" s="26"/>
      <c r="PQL53" s="26"/>
      <c r="PQM53" s="26"/>
      <c r="PQN53" s="26"/>
      <c r="PQO53" s="26"/>
      <c r="PQP53" s="26"/>
      <c r="PQQ53" s="26"/>
      <c r="PQR53" s="26"/>
      <c r="PQS53" s="26"/>
      <c r="PQT53" s="26"/>
      <c r="PQU53" s="26"/>
      <c r="PQV53" s="26"/>
      <c r="PQW53" s="26"/>
      <c r="PQX53" s="26"/>
      <c r="PQY53" s="26"/>
      <c r="PQZ53" s="26"/>
      <c r="PRA53" s="26"/>
      <c r="PRB53" s="26"/>
      <c r="PRC53" s="26"/>
      <c r="PRD53" s="26"/>
      <c r="PRE53" s="26"/>
      <c r="PRF53" s="26"/>
      <c r="PRG53" s="26"/>
      <c r="PRH53" s="26"/>
      <c r="PRI53" s="26"/>
      <c r="PRJ53" s="26"/>
      <c r="PRK53" s="26"/>
      <c r="PRL53" s="26"/>
      <c r="PRM53" s="26"/>
      <c r="PRN53" s="26"/>
      <c r="PRO53" s="26"/>
      <c r="PRP53" s="26"/>
      <c r="PRQ53" s="26"/>
      <c r="PRR53" s="26"/>
      <c r="PRS53" s="26"/>
      <c r="PRT53" s="26"/>
      <c r="PRU53" s="26"/>
      <c r="PRV53" s="26"/>
      <c r="PRW53" s="26"/>
      <c r="PRX53" s="26"/>
      <c r="PRY53" s="26"/>
      <c r="PRZ53" s="26"/>
      <c r="PSA53" s="26"/>
      <c r="PSB53" s="26"/>
      <c r="PSC53" s="26"/>
      <c r="PSD53" s="26"/>
      <c r="PSE53" s="26"/>
      <c r="PSF53" s="26"/>
      <c r="PSG53" s="26"/>
      <c r="PSH53" s="26"/>
      <c r="PSI53" s="26"/>
      <c r="PSJ53" s="26"/>
      <c r="PSK53" s="26"/>
      <c r="PSL53" s="26"/>
      <c r="PSM53" s="26"/>
      <c r="PSN53" s="26"/>
      <c r="PSO53" s="26"/>
      <c r="PSP53" s="26"/>
      <c r="PSQ53" s="26"/>
      <c r="PSR53" s="26"/>
      <c r="PSS53" s="26"/>
      <c r="PST53" s="26"/>
      <c r="PSU53" s="26"/>
      <c r="PSV53" s="26"/>
      <c r="PSW53" s="26"/>
      <c r="PSX53" s="26"/>
      <c r="PSY53" s="26"/>
      <c r="PSZ53" s="26"/>
      <c r="PTA53" s="26"/>
      <c r="PTB53" s="26"/>
      <c r="PTC53" s="26"/>
      <c r="PTD53" s="26"/>
      <c r="PTE53" s="26"/>
      <c r="PTF53" s="26"/>
      <c r="PTG53" s="26"/>
      <c r="PTH53" s="26"/>
      <c r="PTI53" s="26"/>
      <c r="PTJ53" s="26"/>
      <c r="PTK53" s="26"/>
      <c r="PTL53" s="26"/>
      <c r="PTM53" s="26"/>
      <c r="PTN53" s="26"/>
      <c r="PTO53" s="26"/>
      <c r="PTP53" s="26"/>
      <c r="PTQ53" s="26"/>
      <c r="PTR53" s="26"/>
      <c r="PTS53" s="26"/>
      <c r="PTT53" s="26"/>
      <c r="PTU53" s="26"/>
      <c r="PTV53" s="26"/>
      <c r="PTW53" s="26"/>
      <c r="PTX53" s="26"/>
      <c r="PTY53" s="26"/>
      <c r="PTZ53" s="26"/>
      <c r="PUA53" s="26"/>
      <c r="PUB53" s="26"/>
      <c r="PUC53" s="26"/>
      <c r="PUD53" s="26"/>
      <c r="PUE53" s="26"/>
      <c r="PUF53" s="26"/>
      <c r="PUG53" s="26"/>
      <c r="PUH53" s="26"/>
      <c r="PUI53" s="26"/>
      <c r="PUJ53" s="26"/>
      <c r="PUK53" s="26"/>
      <c r="PUL53" s="26"/>
      <c r="PUM53" s="26"/>
      <c r="PUN53" s="26"/>
      <c r="PUO53" s="26"/>
      <c r="PUP53" s="26"/>
      <c r="PUQ53" s="26"/>
      <c r="PUR53" s="26"/>
      <c r="PUS53" s="26"/>
      <c r="PUT53" s="26"/>
      <c r="PUU53" s="26"/>
      <c r="PUV53" s="26"/>
      <c r="PUW53" s="26"/>
      <c r="PUX53" s="26"/>
      <c r="PUY53" s="26"/>
      <c r="PUZ53" s="26"/>
      <c r="PVA53" s="26"/>
      <c r="PVB53" s="26"/>
      <c r="PVC53" s="26"/>
      <c r="PVD53" s="26"/>
      <c r="PVE53" s="26"/>
      <c r="PVF53" s="26"/>
      <c r="PVG53" s="26"/>
      <c r="PVH53" s="26"/>
      <c r="PVI53" s="26"/>
      <c r="PVJ53" s="26"/>
      <c r="PVK53" s="26"/>
      <c r="PVL53" s="26"/>
      <c r="PVM53" s="26"/>
      <c r="PVN53" s="26"/>
      <c r="PVO53" s="26"/>
      <c r="PVP53" s="26"/>
      <c r="PVQ53" s="26"/>
      <c r="PVR53" s="26"/>
      <c r="PVS53" s="26"/>
      <c r="PVT53" s="26"/>
      <c r="PVU53" s="26"/>
      <c r="PVV53" s="26"/>
      <c r="PVW53" s="26"/>
      <c r="PVX53" s="26"/>
      <c r="PVY53" s="26"/>
      <c r="PVZ53" s="26"/>
      <c r="PWA53" s="26"/>
      <c r="PWB53" s="26"/>
      <c r="PWC53" s="26"/>
      <c r="PWD53" s="26"/>
      <c r="PWE53" s="26"/>
      <c r="PWF53" s="26"/>
      <c r="PWG53" s="26"/>
      <c r="PWH53" s="26"/>
      <c r="PWI53" s="26"/>
      <c r="PWJ53" s="26"/>
      <c r="PWK53" s="26"/>
      <c r="PWL53" s="26"/>
      <c r="PWM53" s="26"/>
      <c r="PWN53" s="26"/>
      <c r="PWO53" s="26"/>
      <c r="PWP53" s="26"/>
      <c r="PWQ53" s="26"/>
      <c r="PWR53" s="26"/>
      <c r="PWS53" s="26"/>
      <c r="PWT53" s="26"/>
      <c r="PWU53" s="26"/>
      <c r="PWV53" s="26"/>
      <c r="PWW53" s="26"/>
      <c r="PWX53" s="26"/>
      <c r="PWY53" s="26"/>
      <c r="PWZ53" s="26"/>
      <c r="PXA53" s="26"/>
      <c r="PXB53" s="26"/>
      <c r="PXC53" s="26"/>
      <c r="PXD53" s="26"/>
      <c r="PXE53" s="26"/>
      <c r="PXF53" s="26"/>
      <c r="PXG53" s="26"/>
      <c r="PXH53" s="26"/>
      <c r="PXI53" s="26"/>
      <c r="PXJ53" s="26"/>
      <c r="PXK53" s="26"/>
      <c r="PXL53" s="26"/>
      <c r="PXM53" s="26"/>
      <c r="PXN53" s="26"/>
      <c r="PXO53" s="26"/>
      <c r="PXP53" s="26"/>
      <c r="PXQ53" s="26"/>
      <c r="PXR53" s="26"/>
      <c r="PXS53" s="26"/>
      <c r="PXT53" s="26"/>
      <c r="PXU53" s="26"/>
      <c r="PXV53" s="26"/>
      <c r="PXW53" s="26"/>
      <c r="PXX53" s="26"/>
      <c r="PXY53" s="26"/>
      <c r="PXZ53" s="26"/>
      <c r="PYA53" s="26"/>
      <c r="PYB53" s="26"/>
      <c r="PYC53" s="26"/>
      <c r="PYD53" s="26"/>
      <c r="PYE53" s="26"/>
      <c r="PYF53" s="26"/>
      <c r="PYG53" s="26"/>
      <c r="PYH53" s="26"/>
      <c r="PYI53" s="26"/>
      <c r="PYJ53" s="26"/>
      <c r="PYK53" s="26"/>
      <c r="PYL53" s="26"/>
      <c r="PYM53" s="26"/>
      <c r="PYN53" s="26"/>
      <c r="PYO53" s="26"/>
      <c r="PYP53" s="26"/>
      <c r="PYQ53" s="26"/>
      <c r="PYR53" s="26"/>
      <c r="PYS53" s="26"/>
      <c r="PYT53" s="26"/>
      <c r="PYU53" s="26"/>
      <c r="PYV53" s="26"/>
      <c r="PYW53" s="26"/>
      <c r="PYX53" s="26"/>
      <c r="PYY53" s="26"/>
      <c r="PYZ53" s="26"/>
      <c r="PZA53" s="26"/>
      <c r="PZB53" s="26"/>
      <c r="PZC53" s="26"/>
      <c r="PZD53" s="26"/>
      <c r="PZE53" s="26"/>
      <c r="PZF53" s="26"/>
      <c r="PZG53" s="26"/>
      <c r="PZH53" s="26"/>
      <c r="PZI53" s="26"/>
      <c r="PZJ53" s="26"/>
      <c r="PZK53" s="26"/>
      <c r="PZL53" s="26"/>
      <c r="PZM53" s="26"/>
      <c r="PZN53" s="26"/>
      <c r="PZO53" s="26"/>
      <c r="PZP53" s="26"/>
      <c r="PZQ53" s="26"/>
      <c r="PZR53" s="26"/>
      <c r="PZS53" s="26"/>
      <c r="PZT53" s="26"/>
      <c r="PZU53" s="26"/>
      <c r="PZV53" s="26"/>
      <c r="PZW53" s="26"/>
      <c r="PZX53" s="26"/>
      <c r="PZY53" s="26"/>
      <c r="PZZ53" s="26"/>
      <c r="QAA53" s="26"/>
      <c r="QAB53" s="26"/>
      <c r="QAC53" s="26"/>
      <c r="QAD53" s="26"/>
      <c r="QAE53" s="26"/>
      <c r="QAF53" s="26"/>
      <c r="QAG53" s="26"/>
      <c r="QAH53" s="26"/>
      <c r="QAI53" s="26"/>
      <c r="QAJ53" s="26"/>
      <c r="QAK53" s="26"/>
      <c r="QAL53" s="26"/>
      <c r="QAM53" s="26"/>
      <c r="QAN53" s="26"/>
      <c r="QAO53" s="26"/>
      <c r="QAP53" s="26"/>
      <c r="QAQ53" s="26"/>
      <c r="QAR53" s="26"/>
      <c r="QAS53" s="26"/>
      <c r="QAT53" s="26"/>
      <c r="QAU53" s="26"/>
      <c r="QAV53" s="26"/>
      <c r="QAW53" s="26"/>
      <c r="QAX53" s="26"/>
      <c r="QAY53" s="26"/>
      <c r="QAZ53" s="26"/>
      <c r="QBA53" s="26"/>
      <c r="QBB53" s="26"/>
      <c r="QBC53" s="26"/>
      <c r="QBD53" s="26"/>
      <c r="QBE53" s="26"/>
      <c r="QBF53" s="26"/>
      <c r="QBG53" s="26"/>
      <c r="QBH53" s="26"/>
      <c r="QBI53" s="26"/>
      <c r="QBJ53" s="26"/>
      <c r="QBK53" s="26"/>
      <c r="QBL53" s="26"/>
      <c r="QBM53" s="26"/>
      <c r="QBN53" s="26"/>
      <c r="QBO53" s="26"/>
      <c r="QBP53" s="26"/>
      <c r="QBQ53" s="26"/>
      <c r="QBR53" s="26"/>
      <c r="QBS53" s="26"/>
      <c r="QBT53" s="26"/>
      <c r="QBU53" s="26"/>
      <c r="QBV53" s="26"/>
      <c r="QBW53" s="26"/>
      <c r="QBX53" s="26"/>
      <c r="QBY53" s="26"/>
      <c r="QBZ53" s="26"/>
      <c r="QCA53" s="26"/>
      <c r="QCB53" s="26"/>
      <c r="QCC53" s="26"/>
      <c r="QCD53" s="26"/>
      <c r="QCE53" s="26"/>
      <c r="QCF53" s="26"/>
      <c r="QCG53" s="26"/>
      <c r="QCH53" s="26"/>
      <c r="QCI53" s="26"/>
      <c r="QCJ53" s="26"/>
      <c r="QCK53" s="26"/>
      <c r="QCL53" s="26"/>
      <c r="QCM53" s="26"/>
      <c r="QCN53" s="26"/>
      <c r="QCO53" s="26"/>
      <c r="QCP53" s="26"/>
      <c r="QCQ53" s="26"/>
      <c r="QCR53" s="26"/>
      <c r="QCS53" s="26"/>
      <c r="QCT53" s="26"/>
      <c r="QCU53" s="26"/>
      <c r="QCV53" s="26"/>
      <c r="QCW53" s="26"/>
      <c r="QCX53" s="26"/>
      <c r="QCY53" s="26"/>
      <c r="QCZ53" s="26"/>
      <c r="QDA53" s="26"/>
      <c r="QDB53" s="26"/>
      <c r="QDC53" s="26"/>
      <c r="QDD53" s="26"/>
      <c r="QDE53" s="26"/>
      <c r="QDF53" s="26"/>
      <c r="QDG53" s="26"/>
      <c r="QDH53" s="26"/>
      <c r="QDI53" s="26"/>
      <c r="QDJ53" s="26"/>
      <c r="QDK53" s="26"/>
      <c r="QDL53" s="26"/>
      <c r="QDM53" s="26"/>
      <c r="QDN53" s="26"/>
      <c r="QDO53" s="26"/>
      <c r="QDP53" s="26"/>
      <c r="QDQ53" s="26"/>
      <c r="QDR53" s="26"/>
      <c r="QDS53" s="26"/>
      <c r="QDT53" s="26"/>
      <c r="QDU53" s="26"/>
      <c r="QDV53" s="26"/>
      <c r="QDW53" s="26"/>
      <c r="QDX53" s="26"/>
      <c r="QDY53" s="26"/>
      <c r="QDZ53" s="26"/>
      <c r="QEA53" s="26"/>
      <c r="QEB53" s="26"/>
      <c r="QEC53" s="26"/>
      <c r="QED53" s="26"/>
      <c r="QEE53" s="26"/>
      <c r="QEF53" s="26"/>
      <c r="QEG53" s="26"/>
      <c r="QEH53" s="26"/>
      <c r="QEI53" s="26"/>
      <c r="QEJ53" s="26"/>
      <c r="QEK53" s="26"/>
      <c r="QEL53" s="26"/>
      <c r="QEM53" s="26"/>
      <c r="QEN53" s="26"/>
      <c r="QEO53" s="26"/>
      <c r="QEP53" s="26"/>
      <c r="QEQ53" s="26"/>
      <c r="QER53" s="26"/>
      <c r="QES53" s="26"/>
      <c r="QET53" s="26"/>
      <c r="QEU53" s="26"/>
      <c r="QEV53" s="26"/>
      <c r="QEW53" s="26"/>
      <c r="QEX53" s="26"/>
      <c r="QEY53" s="26"/>
      <c r="QEZ53" s="26"/>
      <c r="QFA53" s="26"/>
      <c r="QFB53" s="26"/>
      <c r="QFC53" s="26"/>
      <c r="QFD53" s="26"/>
      <c r="QFE53" s="26"/>
      <c r="QFF53" s="26"/>
      <c r="QFG53" s="26"/>
      <c r="QFH53" s="26"/>
      <c r="QFI53" s="26"/>
      <c r="QFJ53" s="26"/>
      <c r="QFK53" s="26"/>
      <c r="QFL53" s="26"/>
      <c r="QFM53" s="26"/>
      <c r="QFN53" s="26"/>
      <c r="QFO53" s="26"/>
      <c r="QFP53" s="26"/>
      <c r="QFQ53" s="26"/>
      <c r="QFR53" s="26"/>
      <c r="QFS53" s="26"/>
      <c r="QFT53" s="26"/>
      <c r="QFU53" s="26"/>
      <c r="QFV53" s="26"/>
      <c r="QFW53" s="26"/>
      <c r="QFX53" s="26"/>
      <c r="QFY53" s="26"/>
      <c r="QFZ53" s="26"/>
      <c r="QGA53" s="26"/>
      <c r="QGB53" s="26"/>
      <c r="QGC53" s="26"/>
      <c r="QGD53" s="26"/>
      <c r="QGE53" s="26"/>
      <c r="QGF53" s="26"/>
      <c r="QGG53" s="26"/>
      <c r="QGH53" s="26"/>
      <c r="QGI53" s="26"/>
      <c r="QGJ53" s="26"/>
      <c r="QGK53" s="26"/>
      <c r="QGL53" s="26"/>
      <c r="QGM53" s="26"/>
      <c r="QGN53" s="26"/>
      <c r="QGO53" s="26"/>
      <c r="QGP53" s="26"/>
      <c r="QGQ53" s="26"/>
      <c r="QGR53" s="26"/>
      <c r="QGS53" s="26"/>
      <c r="QGT53" s="26"/>
      <c r="QGU53" s="26"/>
      <c r="QGV53" s="26"/>
      <c r="QGW53" s="26"/>
      <c r="QGX53" s="26"/>
      <c r="QGY53" s="26"/>
      <c r="QGZ53" s="26"/>
      <c r="QHA53" s="26"/>
      <c r="QHB53" s="26"/>
      <c r="QHC53" s="26"/>
      <c r="QHD53" s="26"/>
      <c r="QHE53" s="26"/>
      <c r="QHF53" s="26"/>
      <c r="QHG53" s="26"/>
      <c r="QHH53" s="26"/>
      <c r="QHI53" s="26"/>
      <c r="QHJ53" s="26"/>
      <c r="QHK53" s="26"/>
      <c r="QHL53" s="26"/>
      <c r="QHM53" s="26"/>
      <c r="QHN53" s="26"/>
      <c r="QHO53" s="26"/>
      <c r="QHP53" s="26"/>
      <c r="QHQ53" s="26"/>
      <c r="QHR53" s="26"/>
      <c r="QHS53" s="26"/>
      <c r="QHT53" s="26"/>
      <c r="QHU53" s="26"/>
      <c r="QHV53" s="26"/>
      <c r="QHW53" s="26"/>
      <c r="QHX53" s="26"/>
      <c r="QHY53" s="26"/>
      <c r="QHZ53" s="26"/>
      <c r="QIA53" s="26"/>
      <c r="QIB53" s="26"/>
      <c r="QIC53" s="26"/>
      <c r="QID53" s="26"/>
      <c r="QIE53" s="26"/>
      <c r="QIF53" s="26"/>
      <c r="QIG53" s="26"/>
      <c r="QIH53" s="26"/>
      <c r="QII53" s="26"/>
      <c r="QIJ53" s="26"/>
      <c r="QIK53" s="26"/>
      <c r="QIL53" s="26"/>
      <c r="QIM53" s="26"/>
      <c r="QIN53" s="26"/>
      <c r="QIO53" s="26"/>
      <c r="QIP53" s="26"/>
      <c r="QIQ53" s="26"/>
      <c r="QIR53" s="26"/>
      <c r="QIS53" s="26"/>
      <c r="QIT53" s="26"/>
      <c r="QIU53" s="26"/>
      <c r="QIV53" s="26"/>
      <c r="QIW53" s="26"/>
      <c r="QIX53" s="26"/>
      <c r="QIY53" s="26"/>
      <c r="QIZ53" s="26"/>
      <c r="QJA53" s="26"/>
      <c r="QJB53" s="26"/>
      <c r="QJC53" s="26"/>
      <c r="QJD53" s="26"/>
      <c r="QJE53" s="26"/>
      <c r="QJF53" s="26"/>
      <c r="QJG53" s="26"/>
      <c r="QJH53" s="26"/>
      <c r="QJI53" s="26"/>
      <c r="QJJ53" s="26"/>
      <c r="QJK53" s="26"/>
      <c r="QJL53" s="26"/>
      <c r="QJM53" s="26"/>
      <c r="QJN53" s="26"/>
      <c r="QJO53" s="26"/>
      <c r="QJP53" s="26"/>
      <c r="QJQ53" s="26"/>
      <c r="QJR53" s="26"/>
      <c r="QJS53" s="26"/>
      <c r="QJT53" s="26"/>
      <c r="QJU53" s="26"/>
      <c r="QJV53" s="26"/>
      <c r="QJW53" s="26"/>
      <c r="QJX53" s="26"/>
      <c r="QJY53" s="26"/>
      <c r="QJZ53" s="26"/>
      <c r="QKA53" s="26"/>
      <c r="QKB53" s="26"/>
      <c r="QKC53" s="26"/>
      <c r="QKD53" s="26"/>
      <c r="QKE53" s="26"/>
      <c r="QKF53" s="26"/>
      <c r="QKG53" s="26"/>
      <c r="QKH53" s="26"/>
      <c r="QKI53" s="26"/>
      <c r="QKJ53" s="26"/>
      <c r="QKK53" s="26"/>
      <c r="QKL53" s="26"/>
      <c r="QKM53" s="26"/>
      <c r="QKN53" s="26"/>
      <c r="QKO53" s="26"/>
      <c r="QKP53" s="26"/>
      <c r="QKQ53" s="26"/>
      <c r="QKR53" s="26"/>
      <c r="QKS53" s="26"/>
      <c r="QKT53" s="26"/>
      <c r="QKU53" s="26"/>
      <c r="QKV53" s="26"/>
      <c r="QKW53" s="26"/>
      <c r="QKX53" s="26"/>
      <c r="QKY53" s="26"/>
      <c r="QKZ53" s="26"/>
      <c r="QLA53" s="26"/>
      <c r="QLB53" s="26"/>
      <c r="QLC53" s="26"/>
      <c r="QLD53" s="26"/>
      <c r="QLE53" s="26"/>
      <c r="QLF53" s="26"/>
      <c r="QLG53" s="26"/>
      <c r="QLH53" s="26"/>
      <c r="QLI53" s="26"/>
      <c r="QLJ53" s="26"/>
      <c r="QLK53" s="26"/>
      <c r="QLL53" s="26"/>
      <c r="QLM53" s="26"/>
      <c r="QLN53" s="26"/>
      <c r="QLO53" s="26"/>
      <c r="QLP53" s="26"/>
      <c r="QLQ53" s="26"/>
      <c r="QLR53" s="26"/>
      <c r="QLS53" s="26"/>
      <c r="QLT53" s="26"/>
      <c r="QLU53" s="26"/>
      <c r="QLV53" s="26"/>
      <c r="QLW53" s="26"/>
      <c r="QLX53" s="26"/>
      <c r="QLY53" s="26"/>
      <c r="QLZ53" s="26"/>
      <c r="QMA53" s="26"/>
      <c r="QMB53" s="26"/>
      <c r="QMC53" s="26"/>
      <c r="QMD53" s="26"/>
      <c r="QME53" s="26"/>
      <c r="QMF53" s="26"/>
      <c r="QMG53" s="26"/>
      <c r="QMH53" s="26"/>
      <c r="QMI53" s="26"/>
      <c r="QMJ53" s="26"/>
      <c r="QMK53" s="26"/>
      <c r="QML53" s="26"/>
      <c r="QMM53" s="26"/>
      <c r="QMN53" s="26"/>
      <c r="QMO53" s="26"/>
      <c r="QMP53" s="26"/>
      <c r="QMQ53" s="26"/>
      <c r="QMR53" s="26"/>
      <c r="QMS53" s="26"/>
      <c r="QMT53" s="26"/>
      <c r="QMU53" s="26"/>
      <c r="QMV53" s="26"/>
      <c r="QMW53" s="26"/>
      <c r="QMX53" s="26"/>
      <c r="QMY53" s="26"/>
      <c r="QMZ53" s="26"/>
      <c r="QNA53" s="26"/>
      <c r="QNB53" s="26"/>
      <c r="QNC53" s="26"/>
      <c r="QND53" s="26"/>
      <c r="QNE53" s="26"/>
      <c r="QNF53" s="26"/>
      <c r="QNG53" s="26"/>
      <c r="QNH53" s="26"/>
      <c r="QNI53" s="26"/>
      <c r="QNJ53" s="26"/>
      <c r="QNK53" s="26"/>
      <c r="QNL53" s="26"/>
      <c r="QNM53" s="26"/>
      <c r="QNN53" s="26"/>
      <c r="QNO53" s="26"/>
      <c r="QNP53" s="26"/>
      <c r="QNQ53" s="26"/>
      <c r="QNR53" s="26"/>
      <c r="QNS53" s="26"/>
      <c r="QNT53" s="26"/>
      <c r="QNU53" s="26"/>
      <c r="QNV53" s="26"/>
      <c r="QNW53" s="26"/>
      <c r="QNX53" s="26"/>
      <c r="QNY53" s="26"/>
      <c r="QNZ53" s="26"/>
      <c r="QOA53" s="26"/>
      <c r="QOB53" s="26"/>
      <c r="QOC53" s="26"/>
      <c r="QOD53" s="26"/>
      <c r="QOE53" s="26"/>
      <c r="QOF53" s="26"/>
      <c r="QOG53" s="26"/>
      <c r="QOH53" s="26"/>
      <c r="QOI53" s="26"/>
      <c r="QOJ53" s="26"/>
      <c r="QOK53" s="26"/>
      <c r="QOL53" s="26"/>
      <c r="QOM53" s="26"/>
      <c r="QON53" s="26"/>
      <c r="QOO53" s="26"/>
      <c r="QOP53" s="26"/>
      <c r="QOQ53" s="26"/>
      <c r="QOR53" s="26"/>
      <c r="QOS53" s="26"/>
      <c r="QOT53" s="26"/>
      <c r="QOU53" s="26"/>
      <c r="QOV53" s="26"/>
      <c r="QOW53" s="26"/>
      <c r="QOX53" s="26"/>
      <c r="QOY53" s="26"/>
      <c r="QOZ53" s="26"/>
      <c r="QPA53" s="26"/>
      <c r="QPB53" s="26"/>
      <c r="QPC53" s="26"/>
      <c r="QPD53" s="26"/>
      <c r="QPE53" s="26"/>
      <c r="QPF53" s="26"/>
      <c r="QPG53" s="26"/>
      <c r="QPH53" s="26"/>
      <c r="QPI53" s="26"/>
      <c r="QPJ53" s="26"/>
      <c r="QPK53" s="26"/>
      <c r="QPL53" s="26"/>
      <c r="QPM53" s="26"/>
      <c r="QPN53" s="26"/>
      <c r="QPO53" s="26"/>
      <c r="QPP53" s="26"/>
      <c r="QPQ53" s="26"/>
      <c r="QPR53" s="26"/>
      <c r="QPS53" s="26"/>
      <c r="QPT53" s="26"/>
      <c r="QPU53" s="26"/>
      <c r="QPV53" s="26"/>
      <c r="QPW53" s="26"/>
      <c r="QPX53" s="26"/>
      <c r="QPY53" s="26"/>
      <c r="QPZ53" s="26"/>
      <c r="QQA53" s="26"/>
      <c r="QQB53" s="26"/>
      <c r="QQC53" s="26"/>
      <c r="QQD53" s="26"/>
      <c r="QQE53" s="26"/>
      <c r="QQF53" s="26"/>
      <c r="QQG53" s="26"/>
      <c r="QQH53" s="26"/>
      <c r="QQI53" s="26"/>
      <c r="QQJ53" s="26"/>
      <c r="QQK53" s="26"/>
      <c r="QQL53" s="26"/>
      <c r="QQM53" s="26"/>
      <c r="QQN53" s="26"/>
      <c r="QQO53" s="26"/>
      <c r="QQP53" s="26"/>
      <c r="QQQ53" s="26"/>
      <c r="QQR53" s="26"/>
      <c r="QQS53" s="26"/>
      <c r="QQT53" s="26"/>
      <c r="QQU53" s="26"/>
      <c r="QQV53" s="26"/>
      <c r="QQW53" s="26"/>
      <c r="QQX53" s="26"/>
      <c r="QQY53" s="26"/>
      <c r="QQZ53" s="26"/>
      <c r="QRA53" s="26"/>
      <c r="QRB53" s="26"/>
      <c r="QRC53" s="26"/>
      <c r="QRD53" s="26"/>
      <c r="QRE53" s="26"/>
      <c r="QRF53" s="26"/>
      <c r="QRG53" s="26"/>
      <c r="QRH53" s="26"/>
      <c r="QRI53" s="26"/>
      <c r="QRJ53" s="26"/>
      <c r="QRK53" s="26"/>
      <c r="QRL53" s="26"/>
      <c r="QRM53" s="26"/>
      <c r="QRN53" s="26"/>
      <c r="QRO53" s="26"/>
      <c r="QRP53" s="26"/>
      <c r="QRQ53" s="26"/>
      <c r="QRR53" s="26"/>
      <c r="QRS53" s="26"/>
      <c r="QRT53" s="26"/>
      <c r="QRU53" s="26"/>
      <c r="QRV53" s="26"/>
      <c r="QRW53" s="26"/>
      <c r="QRX53" s="26"/>
      <c r="QRY53" s="26"/>
      <c r="QRZ53" s="26"/>
      <c r="QSA53" s="26"/>
      <c r="QSB53" s="26"/>
      <c r="QSC53" s="26"/>
      <c r="QSD53" s="26"/>
      <c r="QSE53" s="26"/>
      <c r="QSF53" s="26"/>
      <c r="QSG53" s="26"/>
      <c r="QSH53" s="26"/>
      <c r="QSI53" s="26"/>
      <c r="QSJ53" s="26"/>
      <c r="QSK53" s="26"/>
      <c r="QSL53" s="26"/>
      <c r="QSM53" s="26"/>
      <c r="QSN53" s="26"/>
      <c r="QSO53" s="26"/>
      <c r="QSP53" s="26"/>
      <c r="QSQ53" s="26"/>
      <c r="QSR53" s="26"/>
      <c r="QSS53" s="26"/>
      <c r="QST53" s="26"/>
      <c r="QSU53" s="26"/>
      <c r="QSV53" s="26"/>
      <c r="QSW53" s="26"/>
      <c r="QSX53" s="26"/>
      <c r="QSY53" s="26"/>
      <c r="QSZ53" s="26"/>
      <c r="QTA53" s="26"/>
      <c r="QTB53" s="26"/>
      <c r="QTC53" s="26"/>
      <c r="QTD53" s="26"/>
      <c r="QTE53" s="26"/>
      <c r="QTF53" s="26"/>
      <c r="QTG53" s="26"/>
      <c r="QTH53" s="26"/>
      <c r="QTI53" s="26"/>
      <c r="QTJ53" s="26"/>
      <c r="QTK53" s="26"/>
      <c r="QTL53" s="26"/>
      <c r="QTM53" s="26"/>
      <c r="QTN53" s="26"/>
      <c r="QTO53" s="26"/>
      <c r="QTP53" s="26"/>
      <c r="QTQ53" s="26"/>
      <c r="QTR53" s="26"/>
      <c r="QTS53" s="26"/>
      <c r="QTT53" s="26"/>
      <c r="QTU53" s="26"/>
      <c r="QTV53" s="26"/>
      <c r="QTW53" s="26"/>
      <c r="QTX53" s="26"/>
      <c r="QTY53" s="26"/>
      <c r="QTZ53" s="26"/>
      <c r="QUA53" s="26"/>
      <c r="QUB53" s="26"/>
      <c r="QUC53" s="26"/>
      <c r="QUD53" s="26"/>
      <c r="QUE53" s="26"/>
      <c r="QUF53" s="26"/>
      <c r="QUG53" s="26"/>
      <c r="QUH53" s="26"/>
      <c r="QUI53" s="26"/>
      <c r="QUJ53" s="26"/>
      <c r="QUK53" s="26"/>
      <c r="QUL53" s="26"/>
      <c r="QUM53" s="26"/>
      <c r="QUN53" s="26"/>
      <c r="QUO53" s="26"/>
      <c r="QUP53" s="26"/>
      <c r="QUQ53" s="26"/>
      <c r="QUR53" s="26"/>
      <c r="QUS53" s="26"/>
      <c r="QUT53" s="26"/>
      <c r="QUU53" s="26"/>
      <c r="QUV53" s="26"/>
      <c r="QUW53" s="26"/>
      <c r="QUX53" s="26"/>
      <c r="QUY53" s="26"/>
      <c r="QUZ53" s="26"/>
      <c r="QVA53" s="26"/>
      <c r="QVB53" s="26"/>
      <c r="QVC53" s="26"/>
      <c r="QVD53" s="26"/>
      <c r="QVE53" s="26"/>
      <c r="QVF53" s="26"/>
      <c r="QVG53" s="26"/>
      <c r="QVH53" s="26"/>
      <c r="QVI53" s="26"/>
      <c r="QVJ53" s="26"/>
      <c r="QVK53" s="26"/>
      <c r="QVL53" s="26"/>
      <c r="QVM53" s="26"/>
      <c r="QVN53" s="26"/>
      <c r="QVO53" s="26"/>
      <c r="QVP53" s="26"/>
      <c r="QVQ53" s="26"/>
      <c r="QVR53" s="26"/>
      <c r="QVS53" s="26"/>
      <c r="QVT53" s="26"/>
      <c r="QVU53" s="26"/>
      <c r="QVV53" s="26"/>
      <c r="QVW53" s="26"/>
      <c r="QVX53" s="26"/>
      <c r="QVY53" s="26"/>
      <c r="QVZ53" s="26"/>
      <c r="QWA53" s="26"/>
      <c r="QWB53" s="26"/>
      <c r="QWC53" s="26"/>
      <c r="QWD53" s="26"/>
      <c r="QWE53" s="26"/>
      <c r="QWF53" s="26"/>
      <c r="QWG53" s="26"/>
      <c r="QWH53" s="26"/>
      <c r="QWI53" s="26"/>
      <c r="QWJ53" s="26"/>
      <c r="QWK53" s="26"/>
      <c r="QWL53" s="26"/>
      <c r="QWM53" s="26"/>
      <c r="QWN53" s="26"/>
      <c r="QWO53" s="26"/>
      <c r="QWP53" s="26"/>
      <c r="QWQ53" s="26"/>
      <c r="QWR53" s="26"/>
      <c r="QWS53" s="26"/>
      <c r="QWT53" s="26"/>
      <c r="QWU53" s="26"/>
      <c r="QWV53" s="26"/>
      <c r="QWW53" s="26"/>
      <c r="QWX53" s="26"/>
      <c r="QWY53" s="26"/>
      <c r="QWZ53" s="26"/>
      <c r="QXA53" s="26"/>
      <c r="QXB53" s="26"/>
      <c r="QXC53" s="26"/>
      <c r="QXD53" s="26"/>
      <c r="QXE53" s="26"/>
      <c r="QXF53" s="26"/>
      <c r="QXG53" s="26"/>
      <c r="QXH53" s="26"/>
      <c r="QXI53" s="26"/>
      <c r="QXJ53" s="26"/>
      <c r="QXK53" s="26"/>
      <c r="QXL53" s="26"/>
      <c r="QXM53" s="26"/>
      <c r="QXN53" s="26"/>
      <c r="QXO53" s="26"/>
      <c r="QXP53" s="26"/>
      <c r="QXQ53" s="26"/>
      <c r="QXR53" s="26"/>
      <c r="QXS53" s="26"/>
      <c r="QXT53" s="26"/>
      <c r="QXU53" s="26"/>
      <c r="QXV53" s="26"/>
      <c r="QXW53" s="26"/>
      <c r="QXX53" s="26"/>
      <c r="QXY53" s="26"/>
      <c r="QXZ53" s="26"/>
      <c r="QYA53" s="26"/>
      <c r="QYB53" s="26"/>
      <c r="QYC53" s="26"/>
      <c r="QYD53" s="26"/>
      <c r="QYE53" s="26"/>
      <c r="QYF53" s="26"/>
      <c r="QYG53" s="26"/>
      <c r="QYH53" s="26"/>
      <c r="QYI53" s="26"/>
      <c r="QYJ53" s="26"/>
      <c r="QYK53" s="26"/>
      <c r="QYL53" s="26"/>
      <c r="QYM53" s="26"/>
      <c r="QYN53" s="26"/>
      <c r="QYO53" s="26"/>
      <c r="QYP53" s="26"/>
      <c r="QYQ53" s="26"/>
      <c r="QYR53" s="26"/>
      <c r="QYS53" s="26"/>
      <c r="QYT53" s="26"/>
      <c r="QYU53" s="26"/>
      <c r="QYV53" s="26"/>
      <c r="QYW53" s="26"/>
      <c r="QYX53" s="26"/>
      <c r="QYY53" s="26"/>
      <c r="QYZ53" s="26"/>
      <c r="QZA53" s="26"/>
      <c r="QZB53" s="26"/>
      <c r="QZC53" s="26"/>
      <c r="QZD53" s="26"/>
      <c r="QZE53" s="26"/>
      <c r="QZF53" s="26"/>
      <c r="QZG53" s="26"/>
      <c r="QZH53" s="26"/>
      <c r="QZI53" s="26"/>
      <c r="QZJ53" s="26"/>
      <c r="QZK53" s="26"/>
      <c r="QZL53" s="26"/>
      <c r="QZM53" s="26"/>
      <c r="QZN53" s="26"/>
      <c r="QZO53" s="26"/>
      <c r="QZP53" s="26"/>
      <c r="QZQ53" s="26"/>
      <c r="QZR53" s="26"/>
      <c r="QZS53" s="26"/>
      <c r="QZT53" s="26"/>
      <c r="QZU53" s="26"/>
      <c r="QZV53" s="26"/>
      <c r="QZW53" s="26"/>
      <c r="QZX53" s="26"/>
      <c r="QZY53" s="26"/>
      <c r="QZZ53" s="26"/>
      <c r="RAA53" s="26"/>
      <c r="RAB53" s="26"/>
      <c r="RAC53" s="26"/>
      <c r="RAD53" s="26"/>
      <c r="RAE53" s="26"/>
      <c r="RAF53" s="26"/>
      <c r="RAG53" s="26"/>
      <c r="RAH53" s="26"/>
      <c r="RAI53" s="26"/>
      <c r="RAJ53" s="26"/>
      <c r="RAK53" s="26"/>
      <c r="RAL53" s="26"/>
      <c r="RAM53" s="26"/>
      <c r="RAN53" s="26"/>
      <c r="RAO53" s="26"/>
      <c r="RAP53" s="26"/>
      <c r="RAQ53" s="26"/>
      <c r="RAR53" s="26"/>
      <c r="RAS53" s="26"/>
      <c r="RAT53" s="26"/>
      <c r="RAU53" s="26"/>
      <c r="RAV53" s="26"/>
      <c r="RAW53" s="26"/>
      <c r="RAX53" s="26"/>
      <c r="RAY53" s="26"/>
      <c r="RAZ53" s="26"/>
      <c r="RBA53" s="26"/>
      <c r="RBB53" s="26"/>
      <c r="RBC53" s="26"/>
      <c r="RBD53" s="26"/>
      <c r="RBE53" s="26"/>
      <c r="RBF53" s="26"/>
      <c r="RBG53" s="26"/>
      <c r="RBH53" s="26"/>
      <c r="RBI53" s="26"/>
      <c r="RBJ53" s="26"/>
      <c r="RBK53" s="26"/>
      <c r="RBL53" s="26"/>
      <c r="RBM53" s="26"/>
      <c r="RBN53" s="26"/>
      <c r="RBO53" s="26"/>
      <c r="RBP53" s="26"/>
      <c r="RBQ53" s="26"/>
      <c r="RBR53" s="26"/>
      <c r="RBS53" s="26"/>
      <c r="RBT53" s="26"/>
      <c r="RBU53" s="26"/>
      <c r="RBV53" s="26"/>
      <c r="RBW53" s="26"/>
      <c r="RBX53" s="26"/>
      <c r="RBY53" s="26"/>
      <c r="RBZ53" s="26"/>
      <c r="RCA53" s="26"/>
      <c r="RCB53" s="26"/>
      <c r="RCC53" s="26"/>
      <c r="RCD53" s="26"/>
      <c r="RCE53" s="26"/>
      <c r="RCF53" s="26"/>
      <c r="RCG53" s="26"/>
      <c r="RCH53" s="26"/>
      <c r="RCI53" s="26"/>
      <c r="RCJ53" s="26"/>
      <c r="RCK53" s="26"/>
      <c r="RCL53" s="26"/>
      <c r="RCM53" s="26"/>
      <c r="RCN53" s="26"/>
      <c r="RCO53" s="26"/>
      <c r="RCP53" s="26"/>
      <c r="RCQ53" s="26"/>
      <c r="RCR53" s="26"/>
      <c r="RCS53" s="26"/>
      <c r="RCT53" s="26"/>
      <c r="RCU53" s="26"/>
      <c r="RCV53" s="26"/>
      <c r="RCW53" s="26"/>
      <c r="RCX53" s="26"/>
      <c r="RCY53" s="26"/>
      <c r="RCZ53" s="26"/>
      <c r="RDA53" s="26"/>
      <c r="RDB53" s="26"/>
      <c r="RDC53" s="26"/>
      <c r="RDD53" s="26"/>
      <c r="RDE53" s="26"/>
      <c r="RDF53" s="26"/>
      <c r="RDG53" s="26"/>
      <c r="RDH53" s="26"/>
      <c r="RDI53" s="26"/>
      <c r="RDJ53" s="26"/>
      <c r="RDK53" s="26"/>
      <c r="RDL53" s="26"/>
      <c r="RDM53" s="26"/>
      <c r="RDN53" s="26"/>
      <c r="RDO53" s="26"/>
      <c r="RDP53" s="26"/>
      <c r="RDQ53" s="26"/>
      <c r="RDR53" s="26"/>
      <c r="RDS53" s="26"/>
      <c r="RDT53" s="26"/>
      <c r="RDU53" s="26"/>
      <c r="RDV53" s="26"/>
      <c r="RDW53" s="26"/>
      <c r="RDX53" s="26"/>
      <c r="RDY53" s="26"/>
      <c r="RDZ53" s="26"/>
      <c r="REA53" s="26"/>
      <c r="REB53" s="26"/>
      <c r="REC53" s="26"/>
      <c r="RED53" s="26"/>
      <c r="REE53" s="26"/>
      <c r="REF53" s="26"/>
      <c r="REG53" s="26"/>
      <c r="REH53" s="26"/>
      <c r="REI53" s="26"/>
      <c r="REJ53" s="26"/>
      <c r="REK53" s="26"/>
      <c r="REL53" s="26"/>
      <c r="REM53" s="26"/>
      <c r="REN53" s="26"/>
      <c r="REO53" s="26"/>
      <c r="REP53" s="26"/>
      <c r="REQ53" s="26"/>
      <c r="RER53" s="26"/>
      <c r="RES53" s="26"/>
      <c r="RET53" s="26"/>
      <c r="REU53" s="26"/>
      <c r="REV53" s="26"/>
      <c r="REW53" s="26"/>
      <c r="REX53" s="26"/>
      <c r="REY53" s="26"/>
      <c r="REZ53" s="26"/>
      <c r="RFA53" s="26"/>
      <c r="RFB53" s="26"/>
      <c r="RFC53" s="26"/>
      <c r="RFD53" s="26"/>
      <c r="RFE53" s="26"/>
      <c r="RFF53" s="26"/>
      <c r="RFG53" s="26"/>
      <c r="RFH53" s="26"/>
      <c r="RFI53" s="26"/>
      <c r="RFJ53" s="26"/>
      <c r="RFK53" s="26"/>
      <c r="RFL53" s="26"/>
      <c r="RFM53" s="26"/>
      <c r="RFN53" s="26"/>
      <c r="RFO53" s="26"/>
      <c r="RFP53" s="26"/>
      <c r="RFQ53" s="26"/>
      <c r="RFR53" s="26"/>
      <c r="RFS53" s="26"/>
      <c r="RFT53" s="26"/>
      <c r="RFU53" s="26"/>
      <c r="RFV53" s="26"/>
      <c r="RFW53" s="26"/>
      <c r="RFX53" s="26"/>
      <c r="RFY53" s="26"/>
      <c r="RFZ53" s="26"/>
      <c r="RGA53" s="26"/>
      <c r="RGB53" s="26"/>
      <c r="RGC53" s="26"/>
      <c r="RGD53" s="26"/>
      <c r="RGE53" s="26"/>
      <c r="RGF53" s="26"/>
      <c r="RGG53" s="26"/>
      <c r="RGH53" s="26"/>
      <c r="RGI53" s="26"/>
      <c r="RGJ53" s="26"/>
      <c r="RGK53" s="26"/>
      <c r="RGL53" s="26"/>
      <c r="RGM53" s="26"/>
      <c r="RGN53" s="26"/>
      <c r="RGO53" s="26"/>
      <c r="RGP53" s="26"/>
      <c r="RGQ53" s="26"/>
      <c r="RGR53" s="26"/>
      <c r="RGS53" s="26"/>
      <c r="RGT53" s="26"/>
      <c r="RGU53" s="26"/>
      <c r="RGV53" s="26"/>
      <c r="RGW53" s="26"/>
      <c r="RGX53" s="26"/>
      <c r="RGY53" s="26"/>
      <c r="RGZ53" s="26"/>
      <c r="RHA53" s="26"/>
      <c r="RHB53" s="26"/>
      <c r="RHC53" s="26"/>
      <c r="RHD53" s="26"/>
      <c r="RHE53" s="26"/>
      <c r="RHF53" s="26"/>
      <c r="RHG53" s="26"/>
      <c r="RHH53" s="26"/>
      <c r="RHI53" s="26"/>
      <c r="RHJ53" s="26"/>
      <c r="RHK53" s="26"/>
      <c r="RHL53" s="26"/>
      <c r="RHM53" s="26"/>
      <c r="RHN53" s="26"/>
      <c r="RHO53" s="26"/>
      <c r="RHP53" s="26"/>
      <c r="RHQ53" s="26"/>
      <c r="RHR53" s="26"/>
      <c r="RHS53" s="26"/>
      <c r="RHT53" s="26"/>
      <c r="RHU53" s="26"/>
      <c r="RHV53" s="26"/>
      <c r="RHW53" s="26"/>
      <c r="RHX53" s="26"/>
      <c r="RHY53" s="26"/>
      <c r="RHZ53" s="26"/>
      <c r="RIA53" s="26"/>
      <c r="RIB53" s="26"/>
      <c r="RIC53" s="26"/>
      <c r="RID53" s="26"/>
      <c r="RIE53" s="26"/>
      <c r="RIF53" s="26"/>
      <c r="RIG53" s="26"/>
      <c r="RIH53" s="26"/>
      <c r="RII53" s="26"/>
      <c r="RIJ53" s="26"/>
      <c r="RIK53" s="26"/>
      <c r="RIL53" s="26"/>
      <c r="RIM53" s="26"/>
      <c r="RIN53" s="26"/>
      <c r="RIO53" s="26"/>
      <c r="RIP53" s="26"/>
      <c r="RIQ53" s="26"/>
      <c r="RIR53" s="26"/>
      <c r="RIS53" s="26"/>
      <c r="RIT53" s="26"/>
      <c r="RIU53" s="26"/>
      <c r="RIV53" s="26"/>
      <c r="RIW53" s="26"/>
      <c r="RIX53" s="26"/>
      <c r="RIY53" s="26"/>
      <c r="RIZ53" s="26"/>
      <c r="RJA53" s="26"/>
      <c r="RJB53" s="26"/>
      <c r="RJC53" s="26"/>
      <c r="RJD53" s="26"/>
      <c r="RJE53" s="26"/>
      <c r="RJF53" s="26"/>
      <c r="RJG53" s="26"/>
      <c r="RJH53" s="26"/>
      <c r="RJI53" s="26"/>
      <c r="RJJ53" s="26"/>
      <c r="RJK53" s="26"/>
      <c r="RJL53" s="26"/>
      <c r="RJM53" s="26"/>
      <c r="RJN53" s="26"/>
      <c r="RJO53" s="26"/>
      <c r="RJP53" s="26"/>
      <c r="RJQ53" s="26"/>
      <c r="RJR53" s="26"/>
      <c r="RJS53" s="26"/>
      <c r="RJT53" s="26"/>
      <c r="RJU53" s="26"/>
      <c r="RJV53" s="26"/>
      <c r="RJW53" s="26"/>
      <c r="RJX53" s="26"/>
      <c r="RJY53" s="26"/>
      <c r="RJZ53" s="26"/>
      <c r="RKA53" s="26"/>
      <c r="RKB53" s="26"/>
      <c r="RKC53" s="26"/>
      <c r="RKD53" s="26"/>
      <c r="RKE53" s="26"/>
      <c r="RKF53" s="26"/>
      <c r="RKG53" s="26"/>
      <c r="RKH53" s="26"/>
      <c r="RKI53" s="26"/>
      <c r="RKJ53" s="26"/>
      <c r="RKK53" s="26"/>
      <c r="RKL53" s="26"/>
      <c r="RKM53" s="26"/>
      <c r="RKN53" s="26"/>
      <c r="RKO53" s="26"/>
      <c r="RKP53" s="26"/>
      <c r="RKQ53" s="26"/>
      <c r="RKR53" s="26"/>
      <c r="RKS53" s="26"/>
      <c r="RKT53" s="26"/>
      <c r="RKU53" s="26"/>
      <c r="RKV53" s="26"/>
      <c r="RKW53" s="26"/>
      <c r="RKX53" s="26"/>
      <c r="RKY53" s="26"/>
      <c r="RKZ53" s="26"/>
      <c r="RLA53" s="26"/>
      <c r="RLB53" s="26"/>
      <c r="RLC53" s="26"/>
      <c r="RLD53" s="26"/>
      <c r="RLE53" s="26"/>
      <c r="RLF53" s="26"/>
      <c r="RLG53" s="26"/>
      <c r="RLH53" s="26"/>
      <c r="RLI53" s="26"/>
      <c r="RLJ53" s="26"/>
      <c r="RLK53" s="26"/>
      <c r="RLL53" s="26"/>
      <c r="RLM53" s="26"/>
      <c r="RLN53" s="26"/>
      <c r="RLO53" s="26"/>
      <c r="RLP53" s="26"/>
      <c r="RLQ53" s="26"/>
      <c r="RLR53" s="26"/>
      <c r="RLS53" s="26"/>
      <c r="RLT53" s="26"/>
      <c r="RLU53" s="26"/>
      <c r="RLV53" s="26"/>
      <c r="RLW53" s="26"/>
      <c r="RLX53" s="26"/>
      <c r="RLY53" s="26"/>
      <c r="RLZ53" s="26"/>
      <c r="RMA53" s="26"/>
      <c r="RMB53" s="26"/>
      <c r="RMC53" s="26"/>
      <c r="RMD53" s="26"/>
      <c r="RME53" s="26"/>
      <c r="RMF53" s="26"/>
      <c r="RMG53" s="26"/>
      <c r="RMH53" s="26"/>
      <c r="RMI53" s="26"/>
      <c r="RMJ53" s="26"/>
      <c r="RMK53" s="26"/>
      <c r="RML53" s="26"/>
      <c r="RMM53" s="26"/>
      <c r="RMN53" s="26"/>
      <c r="RMO53" s="26"/>
      <c r="RMP53" s="26"/>
      <c r="RMQ53" s="26"/>
      <c r="RMR53" s="26"/>
      <c r="RMS53" s="26"/>
      <c r="RMT53" s="26"/>
      <c r="RMU53" s="26"/>
      <c r="RMV53" s="26"/>
      <c r="RMW53" s="26"/>
      <c r="RMX53" s="26"/>
      <c r="RMY53" s="26"/>
      <c r="RMZ53" s="26"/>
      <c r="RNA53" s="26"/>
      <c r="RNB53" s="26"/>
      <c r="RNC53" s="26"/>
      <c r="RND53" s="26"/>
      <c r="RNE53" s="26"/>
      <c r="RNF53" s="26"/>
      <c r="RNG53" s="26"/>
      <c r="RNH53" s="26"/>
      <c r="RNI53" s="26"/>
      <c r="RNJ53" s="26"/>
      <c r="RNK53" s="26"/>
      <c r="RNL53" s="26"/>
      <c r="RNM53" s="26"/>
      <c r="RNN53" s="26"/>
      <c r="RNO53" s="26"/>
      <c r="RNP53" s="26"/>
      <c r="RNQ53" s="26"/>
      <c r="RNR53" s="26"/>
      <c r="RNS53" s="26"/>
      <c r="RNT53" s="26"/>
      <c r="RNU53" s="26"/>
      <c r="RNV53" s="26"/>
      <c r="RNW53" s="26"/>
      <c r="RNX53" s="26"/>
      <c r="RNY53" s="26"/>
      <c r="RNZ53" s="26"/>
      <c r="ROA53" s="26"/>
      <c r="ROB53" s="26"/>
      <c r="ROC53" s="26"/>
      <c r="ROD53" s="26"/>
      <c r="ROE53" s="26"/>
      <c r="ROF53" s="26"/>
      <c r="ROG53" s="26"/>
      <c r="ROH53" s="26"/>
      <c r="ROI53" s="26"/>
      <c r="ROJ53" s="26"/>
      <c r="ROK53" s="26"/>
      <c r="ROL53" s="26"/>
      <c r="ROM53" s="26"/>
      <c r="RON53" s="26"/>
      <c r="ROO53" s="26"/>
      <c r="ROP53" s="26"/>
      <c r="ROQ53" s="26"/>
      <c r="ROR53" s="26"/>
      <c r="ROS53" s="26"/>
      <c r="ROT53" s="26"/>
      <c r="ROU53" s="26"/>
      <c r="ROV53" s="26"/>
      <c r="ROW53" s="26"/>
      <c r="ROX53" s="26"/>
      <c r="ROY53" s="26"/>
      <c r="ROZ53" s="26"/>
      <c r="RPA53" s="26"/>
      <c r="RPB53" s="26"/>
      <c r="RPC53" s="26"/>
      <c r="RPD53" s="26"/>
      <c r="RPE53" s="26"/>
      <c r="RPF53" s="26"/>
      <c r="RPG53" s="26"/>
      <c r="RPH53" s="26"/>
      <c r="RPI53" s="26"/>
      <c r="RPJ53" s="26"/>
      <c r="RPK53" s="26"/>
      <c r="RPL53" s="26"/>
      <c r="RPM53" s="26"/>
      <c r="RPN53" s="26"/>
      <c r="RPO53" s="26"/>
      <c r="RPP53" s="26"/>
      <c r="RPQ53" s="26"/>
      <c r="RPR53" s="26"/>
      <c r="RPS53" s="26"/>
      <c r="RPT53" s="26"/>
      <c r="RPU53" s="26"/>
      <c r="RPV53" s="26"/>
      <c r="RPW53" s="26"/>
      <c r="RPX53" s="26"/>
      <c r="RPY53" s="26"/>
      <c r="RPZ53" s="26"/>
      <c r="RQA53" s="26"/>
      <c r="RQB53" s="26"/>
      <c r="RQC53" s="26"/>
      <c r="RQD53" s="26"/>
      <c r="RQE53" s="26"/>
      <c r="RQF53" s="26"/>
      <c r="RQG53" s="26"/>
      <c r="RQH53" s="26"/>
      <c r="RQI53" s="26"/>
      <c r="RQJ53" s="26"/>
      <c r="RQK53" s="26"/>
      <c r="RQL53" s="26"/>
      <c r="RQM53" s="26"/>
      <c r="RQN53" s="26"/>
      <c r="RQO53" s="26"/>
      <c r="RQP53" s="26"/>
      <c r="RQQ53" s="26"/>
      <c r="RQR53" s="26"/>
      <c r="RQS53" s="26"/>
      <c r="RQT53" s="26"/>
      <c r="RQU53" s="26"/>
      <c r="RQV53" s="26"/>
      <c r="RQW53" s="26"/>
      <c r="RQX53" s="26"/>
      <c r="RQY53" s="26"/>
      <c r="RQZ53" s="26"/>
      <c r="RRA53" s="26"/>
      <c r="RRB53" s="26"/>
      <c r="RRC53" s="26"/>
      <c r="RRD53" s="26"/>
      <c r="RRE53" s="26"/>
      <c r="RRF53" s="26"/>
      <c r="RRG53" s="26"/>
      <c r="RRH53" s="26"/>
      <c r="RRI53" s="26"/>
      <c r="RRJ53" s="26"/>
      <c r="RRK53" s="26"/>
      <c r="RRL53" s="26"/>
      <c r="RRM53" s="26"/>
      <c r="RRN53" s="26"/>
      <c r="RRO53" s="26"/>
      <c r="RRP53" s="26"/>
      <c r="RRQ53" s="26"/>
      <c r="RRR53" s="26"/>
      <c r="RRS53" s="26"/>
      <c r="RRT53" s="26"/>
      <c r="RRU53" s="26"/>
      <c r="RRV53" s="26"/>
      <c r="RRW53" s="26"/>
      <c r="RRX53" s="26"/>
      <c r="RRY53" s="26"/>
      <c r="RRZ53" s="26"/>
      <c r="RSA53" s="26"/>
      <c r="RSB53" s="26"/>
      <c r="RSC53" s="26"/>
      <c r="RSD53" s="26"/>
      <c r="RSE53" s="26"/>
      <c r="RSF53" s="26"/>
      <c r="RSG53" s="26"/>
      <c r="RSH53" s="26"/>
      <c r="RSI53" s="26"/>
      <c r="RSJ53" s="26"/>
      <c r="RSK53" s="26"/>
      <c r="RSL53" s="26"/>
      <c r="RSM53" s="26"/>
      <c r="RSN53" s="26"/>
      <c r="RSO53" s="26"/>
      <c r="RSP53" s="26"/>
      <c r="RSQ53" s="26"/>
      <c r="RSR53" s="26"/>
      <c r="RSS53" s="26"/>
      <c r="RST53" s="26"/>
      <c r="RSU53" s="26"/>
      <c r="RSV53" s="26"/>
      <c r="RSW53" s="26"/>
      <c r="RSX53" s="26"/>
      <c r="RSY53" s="26"/>
      <c r="RSZ53" s="26"/>
      <c r="RTA53" s="26"/>
      <c r="RTB53" s="26"/>
      <c r="RTC53" s="26"/>
      <c r="RTD53" s="26"/>
      <c r="RTE53" s="26"/>
      <c r="RTF53" s="26"/>
      <c r="RTG53" s="26"/>
      <c r="RTH53" s="26"/>
      <c r="RTI53" s="26"/>
      <c r="RTJ53" s="26"/>
      <c r="RTK53" s="26"/>
      <c r="RTL53" s="26"/>
      <c r="RTM53" s="26"/>
      <c r="RTN53" s="26"/>
      <c r="RTO53" s="26"/>
      <c r="RTP53" s="26"/>
      <c r="RTQ53" s="26"/>
      <c r="RTR53" s="26"/>
      <c r="RTS53" s="26"/>
      <c r="RTT53" s="26"/>
      <c r="RTU53" s="26"/>
      <c r="RTV53" s="26"/>
      <c r="RTW53" s="26"/>
      <c r="RTX53" s="26"/>
      <c r="RTY53" s="26"/>
      <c r="RTZ53" s="26"/>
      <c r="RUA53" s="26"/>
      <c r="RUB53" s="26"/>
      <c r="RUC53" s="26"/>
      <c r="RUD53" s="26"/>
      <c r="RUE53" s="26"/>
      <c r="RUF53" s="26"/>
      <c r="RUG53" s="26"/>
      <c r="RUH53" s="26"/>
      <c r="RUI53" s="26"/>
      <c r="RUJ53" s="26"/>
      <c r="RUK53" s="26"/>
      <c r="RUL53" s="26"/>
      <c r="RUM53" s="26"/>
      <c r="RUN53" s="26"/>
      <c r="RUO53" s="26"/>
      <c r="RUP53" s="26"/>
      <c r="RUQ53" s="26"/>
      <c r="RUR53" s="26"/>
      <c r="RUS53" s="26"/>
      <c r="RUT53" s="26"/>
      <c r="RUU53" s="26"/>
      <c r="RUV53" s="26"/>
      <c r="RUW53" s="26"/>
      <c r="RUX53" s="26"/>
      <c r="RUY53" s="26"/>
      <c r="RUZ53" s="26"/>
      <c r="RVA53" s="26"/>
      <c r="RVB53" s="26"/>
      <c r="RVC53" s="26"/>
      <c r="RVD53" s="26"/>
      <c r="RVE53" s="26"/>
      <c r="RVF53" s="26"/>
      <c r="RVG53" s="26"/>
      <c r="RVH53" s="26"/>
      <c r="RVI53" s="26"/>
      <c r="RVJ53" s="26"/>
      <c r="RVK53" s="26"/>
      <c r="RVL53" s="26"/>
      <c r="RVM53" s="26"/>
      <c r="RVN53" s="26"/>
      <c r="RVO53" s="26"/>
      <c r="RVP53" s="26"/>
      <c r="RVQ53" s="26"/>
      <c r="RVR53" s="26"/>
      <c r="RVS53" s="26"/>
      <c r="RVT53" s="26"/>
      <c r="RVU53" s="26"/>
      <c r="RVV53" s="26"/>
      <c r="RVW53" s="26"/>
      <c r="RVX53" s="26"/>
      <c r="RVY53" s="26"/>
      <c r="RVZ53" s="26"/>
      <c r="RWA53" s="26"/>
      <c r="RWB53" s="26"/>
      <c r="RWC53" s="26"/>
      <c r="RWD53" s="26"/>
      <c r="RWE53" s="26"/>
      <c r="RWF53" s="26"/>
      <c r="RWG53" s="26"/>
      <c r="RWH53" s="26"/>
      <c r="RWI53" s="26"/>
      <c r="RWJ53" s="26"/>
      <c r="RWK53" s="26"/>
      <c r="RWL53" s="26"/>
      <c r="RWM53" s="26"/>
      <c r="RWN53" s="26"/>
      <c r="RWO53" s="26"/>
      <c r="RWP53" s="26"/>
      <c r="RWQ53" s="26"/>
      <c r="RWR53" s="26"/>
      <c r="RWS53" s="26"/>
      <c r="RWT53" s="26"/>
      <c r="RWU53" s="26"/>
      <c r="RWV53" s="26"/>
      <c r="RWW53" s="26"/>
      <c r="RWX53" s="26"/>
      <c r="RWY53" s="26"/>
      <c r="RWZ53" s="26"/>
      <c r="RXA53" s="26"/>
      <c r="RXB53" s="26"/>
      <c r="RXC53" s="26"/>
      <c r="RXD53" s="26"/>
      <c r="RXE53" s="26"/>
      <c r="RXF53" s="26"/>
      <c r="RXG53" s="26"/>
      <c r="RXH53" s="26"/>
      <c r="RXI53" s="26"/>
      <c r="RXJ53" s="26"/>
      <c r="RXK53" s="26"/>
      <c r="RXL53" s="26"/>
      <c r="RXM53" s="26"/>
      <c r="RXN53" s="26"/>
      <c r="RXO53" s="26"/>
      <c r="RXP53" s="26"/>
      <c r="RXQ53" s="26"/>
      <c r="RXR53" s="26"/>
      <c r="RXS53" s="26"/>
      <c r="RXT53" s="26"/>
      <c r="RXU53" s="26"/>
      <c r="RXV53" s="26"/>
      <c r="RXW53" s="26"/>
      <c r="RXX53" s="26"/>
      <c r="RXY53" s="26"/>
      <c r="RXZ53" s="26"/>
      <c r="RYA53" s="26"/>
      <c r="RYB53" s="26"/>
      <c r="RYC53" s="26"/>
      <c r="RYD53" s="26"/>
      <c r="RYE53" s="26"/>
      <c r="RYF53" s="26"/>
      <c r="RYG53" s="26"/>
      <c r="RYH53" s="26"/>
      <c r="RYI53" s="26"/>
      <c r="RYJ53" s="26"/>
      <c r="RYK53" s="26"/>
      <c r="RYL53" s="26"/>
      <c r="RYM53" s="26"/>
      <c r="RYN53" s="26"/>
      <c r="RYO53" s="26"/>
      <c r="RYP53" s="26"/>
      <c r="RYQ53" s="26"/>
      <c r="RYR53" s="26"/>
      <c r="RYS53" s="26"/>
      <c r="RYT53" s="26"/>
      <c r="RYU53" s="26"/>
      <c r="RYV53" s="26"/>
      <c r="RYW53" s="26"/>
      <c r="RYX53" s="26"/>
      <c r="RYY53" s="26"/>
      <c r="RYZ53" s="26"/>
      <c r="RZA53" s="26"/>
      <c r="RZB53" s="26"/>
      <c r="RZC53" s="26"/>
      <c r="RZD53" s="26"/>
      <c r="RZE53" s="26"/>
      <c r="RZF53" s="26"/>
      <c r="RZG53" s="26"/>
      <c r="RZH53" s="26"/>
      <c r="RZI53" s="26"/>
      <c r="RZJ53" s="26"/>
      <c r="RZK53" s="26"/>
      <c r="RZL53" s="26"/>
      <c r="RZM53" s="26"/>
      <c r="RZN53" s="26"/>
      <c r="RZO53" s="26"/>
      <c r="RZP53" s="26"/>
      <c r="RZQ53" s="26"/>
      <c r="RZR53" s="26"/>
      <c r="RZS53" s="26"/>
      <c r="RZT53" s="26"/>
      <c r="RZU53" s="26"/>
      <c r="RZV53" s="26"/>
      <c r="RZW53" s="26"/>
      <c r="RZX53" s="26"/>
      <c r="RZY53" s="26"/>
      <c r="RZZ53" s="26"/>
      <c r="SAA53" s="26"/>
      <c r="SAB53" s="26"/>
      <c r="SAC53" s="26"/>
      <c r="SAD53" s="26"/>
      <c r="SAE53" s="26"/>
      <c r="SAF53" s="26"/>
      <c r="SAG53" s="26"/>
      <c r="SAH53" s="26"/>
      <c r="SAI53" s="26"/>
      <c r="SAJ53" s="26"/>
      <c r="SAK53" s="26"/>
      <c r="SAL53" s="26"/>
      <c r="SAM53" s="26"/>
      <c r="SAN53" s="26"/>
      <c r="SAO53" s="26"/>
      <c r="SAP53" s="26"/>
      <c r="SAQ53" s="26"/>
      <c r="SAR53" s="26"/>
      <c r="SAS53" s="26"/>
      <c r="SAT53" s="26"/>
      <c r="SAU53" s="26"/>
      <c r="SAV53" s="26"/>
      <c r="SAW53" s="26"/>
      <c r="SAX53" s="26"/>
      <c r="SAY53" s="26"/>
      <c r="SAZ53" s="26"/>
      <c r="SBA53" s="26"/>
      <c r="SBB53" s="26"/>
      <c r="SBC53" s="26"/>
      <c r="SBD53" s="26"/>
      <c r="SBE53" s="26"/>
      <c r="SBF53" s="26"/>
      <c r="SBG53" s="26"/>
      <c r="SBH53" s="26"/>
      <c r="SBI53" s="26"/>
      <c r="SBJ53" s="26"/>
      <c r="SBK53" s="26"/>
      <c r="SBL53" s="26"/>
      <c r="SBM53" s="26"/>
      <c r="SBN53" s="26"/>
      <c r="SBO53" s="26"/>
      <c r="SBP53" s="26"/>
      <c r="SBQ53" s="26"/>
      <c r="SBR53" s="26"/>
      <c r="SBS53" s="26"/>
      <c r="SBT53" s="26"/>
      <c r="SBU53" s="26"/>
      <c r="SBV53" s="26"/>
      <c r="SBW53" s="26"/>
      <c r="SBX53" s="26"/>
      <c r="SBY53" s="26"/>
      <c r="SBZ53" s="26"/>
      <c r="SCA53" s="26"/>
      <c r="SCB53" s="26"/>
      <c r="SCC53" s="26"/>
      <c r="SCD53" s="26"/>
      <c r="SCE53" s="26"/>
      <c r="SCF53" s="26"/>
      <c r="SCG53" s="26"/>
      <c r="SCH53" s="26"/>
      <c r="SCI53" s="26"/>
      <c r="SCJ53" s="26"/>
      <c r="SCK53" s="26"/>
      <c r="SCL53" s="26"/>
      <c r="SCM53" s="26"/>
      <c r="SCN53" s="26"/>
      <c r="SCO53" s="26"/>
      <c r="SCP53" s="26"/>
      <c r="SCQ53" s="26"/>
      <c r="SCR53" s="26"/>
      <c r="SCS53" s="26"/>
      <c r="SCT53" s="26"/>
      <c r="SCU53" s="26"/>
      <c r="SCV53" s="26"/>
      <c r="SCW53" s="26"/>
      <c r="SCX53" s="26"/>
      <c r="SCY53" s="26"/>
      <c r="SCZ53" s="26"/>
      <c r="SDA53" s="26"/>
      <c r="SDB53" s="26"/>
      <c r="SDC53" s="26"/>
      <c r="SDD53" s="26"/>
      <c r="SDE53" s="26"/>
      <c r="SDF53" s="26"/>
      <c r="SDG53" s="26"/>
      <c r="SDH53" s="26"/>
      <c r="SDI53" s="26"/>
      <c r="SDJ53" s="26"/>
      <c r="SDK53" s="26"/>
      <c r="SDL53" s="26"/>
      <c r="SDM53" s="26"/>
      <c r="SDN53" s="26"/>
      <c r="SDO53" s="26"/>
      <c r="SDP53" s="26"/>
      <c r="SDQ53" s="26"/>
      <c r="SDR53" s="26"/>
      <c r="SDS53" s="26"/>
      <c r="SDT53" s="26"/>
      <c r="SDU53" s="26"/>
      <c r="SDV53" s="26"/>
      <c r="SDW53" s="26"/>
      <c r="SDX53" s="26"/>
      <c r="SDY53" s="26"/>
      <c r="SDZ53" s="26"/>
      <c r="SEA53" s="26"/>
      <c r="SEB53" s="26"/>
      <c r="SEC53" s="26"/>
      <c r="SED53" s="26"/>
      <c r="SEE53" s="26"/>
      <c r="SEF53" s="26"/>
      <c r="SEG53" s="26"/>
      <c r="SEH53" s="26"/>
      <c r="SEI53" s="26"/>
      <c r="SEJ53" s="26"/>
      <c r="SEK53" s="26"/>
      <c r="SEL53" s="26"/>
      <c r="SEM53" s="26"/>
      <c r="SEN53" s="26"/>
      <c r="SEO53" s="26"/>
      <c r="SEP53" s="26"/>
      <c r="SEQ53" s="26"/>
      <c r="SER53" s="26"/>
      <c r="SES53" s="26"/>
      <c r="SET53" s="26"/>
      <c r="SEU53" s="26"/>
      <c r="SEV53" s="26"/>
      <c r="SEW53" s="26"/>
      <c r="SEX53" s="26"/>
      <c r="SEY53" s="26"/>
      <c r="SEZ53" s="26"/>
      <c r="SFA53" s="26"/>
      <c r="SFB53" s="26"/>
      <c r="SFC53" s="26"/>
      <c r="SFD53" s="26"/>
      <c r="SFE53" s="26"/>
      <c r="SFF53" s="26"/>
      <c r="SFG53" s="26"/>
      <c r="SFH53" s="26"/>
      <c r="SFI53" s="26"/>
      <c r="SFJ53" s="26"/>
      <c r="SFK53" s="26"/>
      <c r="SFL53" s="26"/>
      <c r="SFM53" s="26"/>
      <c r="SFN53" s="26"/>
      <c r="SFO53" s="26"/>
      <c r="SFP53" s="26"/>
      <c r="SFQ53" s="26"/>
      <c r="SFR53" s="26"/>
      <c r="SFS53" s="26"/>
      <c r="SFT53" s="26"/>
      <c r="SFU53" s="26"/>
      <c r="SFV53" s="26"/>
      <c r="SFW53" s="26"/>
      <c r="SFX53" s="26"/>
      <c r="SFY53" s="26"/>
      <c r="SFZ53" s="26"/>
      <c r="SGA53" s="26"/>
      <c r="SGB53" s="26"/>
      <c r="SGC53" s="26"/>
      <c r="SGD53" s="26"/>
      <c r="SGE53" s="26"/>
      <c r="SGF53" s="26"/>
      <c r="SGG53" s="26"/>
      <c r="SGH53" s="26"/>
      <c r="SGI53" s="26"/>
      <c r="SGJ53" s="26"/>
      <c r="SGK53" s="26"/>
      <c r="SGL53" s="26"/>
      <c r="SGM53" s="26"/>
      <c r="SGN53" s="26"/>
      <c r="SGO53" s="26"/>
      <c r="SGP53" s="26"/>
      <c r="SGQ53" s="26"/>
      <c r="SGR53" s="26"/>
      <c r="SGS53" s="26"/>
      <c r="SGT53" s="26"/>
      <c r="SGU53" s="26"/>
      <c r="SGV53" s="26"/>
      <c r="SGW53" s="26"/>
      <c r="SGX53" s="26"/>
      <c r="SGY53" s="26"/>
      <c r="SGZ53" s="26"/>
      <c r="SHA53" s="26"/>
      <c r="SHB53" s="26"/>
      <c r="SHC53" s="26"/>
      <c r="SHD53" s="26"/>
      <c r="SHE53" s="26"/>
      <c r="SHF53" s="26"/>
      <c r="SHG53" s="26"/>
      <c r="SHH53" s="26"/>
      <c r="SHI53" s="26"/>
      <c r="SHJ53" s="26"/>
      <c r="SHK53" s="26"/>
      <c r="SHL53" s="26"/>
      <c r="SHM53" s="26"/>
      <c r="SHN53" s="26"/>
      <c r="SHO53" s="26"/>
      <c r="SHP53" s="26"/>
      <c r="SHQ53" s="26"/>
      <c r="SHR53" s="26"/>
      <c r="SHS53" s="26"/>
      <c r="SHT53" s="26"/>
      <c r="SHU53" s="26"/>
      <c r="SHV53" s="26"/>
      <c r="SHW53" s="26"/>
      <c r="SHX53" s="26"/>
      <c r="SHY53" s="26"/>
      <c r="SHZ53" s="26"/>
      <c r="SIA53" s="26"/>
      <c r="SIB53" s="26"/>
      <c r="SIC53" s="26"/>
      <c r="SID53" s="26"/>
      <c r="SIE53" s="26"/>
      <c r="SIF53" s="26"/>
      <c r="SIG53" s="26"/>
      <c r="SIH53" s="26"/>
      <c r="SII53" s="26"/>
      <c r="SIJ53" s="26"/>
      <c r="SIK53" s="26"/>
      <c r="SIL53" s="26"/>
      <c r="SIM53" s="26"/>
      <c r="SIN53" s="26"/>
      <c r="SIO53" s="26"/>
      <c r="SIP53" s="26"/>
      <c r="SIQ53" s="26"/>
      <c r="SIR53" s="26"/>
      <c r="SIS53" s="26"/>
      <c r="SIT53" s="26"/>
      <c r="SIU53" s="26"/>
      <c r="SIV53" s="26"/>
      <c r="SIW53" s="26"/>
      <c r="SIX53" s="26"/>
      <c r="SIY53" s="26"/>
      <c r="SIZ53" s="26"/>
      <c r="SJA53" s="26"/>
      <c r="SJB53" s="26"/>
      <c r="SJC53" s="26"/>
      <c r="SJD53" s="26"/>
      <c r="SJE53" s="26"/>
      <c r="SJF53" s="26"/>
      <c r="SJG53" s="26"/>
      <c r="SJH53" s="26"/>
      <c r="SJI53" s="26"/>
      <c r="SJJ53" s="26"/>
      <c r="SJK53" s="26"/>
      <c r="SJL53" s="26"/>
      <c r="SJM53" s="26"/>
      <c r="SJN53" s="26"/>
      <c r="SJO53" s="26"/>
      <c r="SJP53" s="26"/>
      <c r="SJQ53" s="26"/>
      <c r="SJR53" s="26"/>
      <c r="SJS53" s="26"/>
      <c r="SJT53" s="26"/>
      <c r="SJU53" s="26"/>
      <c r="SJV53" s="26"/>
      <c r="SJW53" s="26"/>
      <c r="SJX53" s="26"/>
      <c r="SJY53" s="26"/>
      <c r="SJZ53" s="26"/>
      <c r="SKA53" s="26"/>
      <c r="SKB53" s="26"/>
      <c r="SKC53" s="26"/>
      <c r="SKD53" s="26"/>
      <c r="SKE53" s="26"/>
      <c r="SKF53" s="26"/>
      <c r="SKG53" s="26"/>
      <c r="SKH53" s="26"/>
      <c r="SKI53" s="26"/>
      <c r="SKJ53" s="26"/>
      <c r="SKK53" s="26"/>
      <c r="SKL53" s="26"/>
      <c r="SKM53" s="26"/>
      <c r="SKN53" s="26"/>
      <c r="SKO53" s="26"/>
      <c r="SKP53" s="26"/>
      <c r="SKQ53" s="26"/>
      <c r="SKR53" s="26"/>
      <c r="SKS53" s="26"/>
      <c r="SKT53" s="26"/>
      <c r="SKU53" s="26"/>
      <c r="SKV53" s="26"/>
      <c r="SKW53" s="26"/>
      <c r="SKX53" s="26"/>
      <c r="SKY53" s="26"/>
      <c r="SKZ53" s="26"/>
      <c r="SLA53" s="26"/>
      <c r="SLB53" s="26"/>
      <c r="SLC53" s="26"/>
      <c r="SLD53" s="26"/>
      <c r="SLE53" s="26"/>
      <c r="SLF53" s="26"/>
      <c r="SLG53" s="26"/>
      <c r="SLH53" s="26"/>
      <c r="SLI53" s="26"/>
      <c r="SLJ53" s="26"/>
      <c r="SLK53" s="26"/>
      <c r="SLL53" s="26"/>
      <c r="SLM53" s="26"/>
      <c r="SLN53" s="26"/>
      <c r="SLO53" s="26"/>
      <c r="SLP53" s="26"/>
      <c r="SLQ53" s="26"/>
      <c r="SLR53" s="26"/>
      <c r="SLS53" s="26"/>
      <c r="SLT53" s="26"/>
      <c r="SLU53" s="26"/>
      <c r="SLV53" s="26"/>
      <c r="SLW53" s="26"/>
      <c r="SLX53" s="26"/>
      <c r="SLY53" s="26"/>
      <c r="SLZ53" s="26"/>
      <c r="SMA53" s="26"/>
      <c r="SMB53" s="26"/>
      <c r="SMC53" s="26"/>
      <c r="SMD53" s="26"/>
      <c r="SME53" s="26"/>
      <c r="SMF53" s="26"/>
      <c r="SMG53" s="26"/>
      <c r="SMH53" s="26"/>
      <c r="SMI53" s="26"/>
      <c r="SMJ53" s="26"/>
      <c r="SMK53" s="26"/>
      <c r="SML53" s="26"/>
      <c r="SMM53" s="26"/>
      <c r="SMN53" s="26"/>
      <c r="SMO53" s="26"/>
      <c r="SMP53" s="26"/>
      <c r="SMQ53" s="26"/>
      <c r="SMR53" s="26"/>
      <c r="SMS53" s="26"/>
      <c r="SMT53" s="26"/>
      <c r="SMU53" s="26"/>
      <c r="SMV53" s="26"/>
      <c r="SMW53" s="26"/>
      <c r="SMX53" s="26"/>
      <c r="SMY53" s="26"/>
      <c r="SMZ53" s="26"/>
      <c r="SNA53" s="26"/>
      <c r="SNB53" s="26"/>
      <c r="SNC53" s="26"/>
      <c r="SND53" s="26"/>
      <c r="SNE53" s="26"/>
      <c r="SNF53" s="26"/>
      <c r="SNG53" s="26"/>
      <c r="SNH53" s="26"/>
      <c r="SNI53" s="26"/>
      <c r="SNJ53" s="26"/>
      <c r="SNK53" s="26"/>
      <c r="SNL53" s="26"/>
      <c r="SNM53" s="26"/>
      <c r="SNN53" s="26"/>
      <c r="SNO53" s="26"/>
      <c r="SNP53" s="26"/>
      <c r="SNQ53" s="26"/>
      <c r="SNR53" s="26"/>
      <c r="SNS53" s="26"/>
      <c r="SNT53" s="26"/>
      <c r="SNU53" s="26"/>
      <c r="SNV53" s="26"/>
      <c r="SNW53" s="26"/>
      <c r="SNX53" s="26"/>
      <c r="SNY53" s="26"/>
      <c r="SNZ53" s="26"/>
      <c r="SOA53" s="26"/>
      <c r="SOB53" s="26"/>
      <c r="SOC53" s="26"/>
      <c r="SOD53" s="26"/>
      <c r="SOE53" s="26"/>
      <c r="SOF53" s="26"/>
      <c r="SOG53" s="26"/>
      <c r="SOH53" s="26"/>
      <c r="SOI53" s="26"/>
      <c r="SOJ53" s="26"/>
      <c r="SOK53" s="26"/>
      <c r="SOL53" s="26"/>
      <c r="SOM53" s="26"/>
      <c r="SON53" s="26"/>
      <c r="SOO53" s="26"/>
      <c r="SOP53" s="26"/>
      <c r="SOQ53" s="26"/>
      <c r="SOR53" s="26"/>
      <c r="SOS53" s="26"/>
      <c r="SOT53" s="26"/>
      <c r="SOU53" s="26"/>
      <c r="SOV53" s="26"/>
      <c r="SOW53" s="26"/>
      <c r="SOX53" s="26"/>
      <c r="SOY53" s="26"/>
      <c r="SOZ53" s="26"/>
      <c r="SPA53" s="26"/>
      <c r="SPB53" s="26"/>
      <c r="SPC53" s="26"/>
      <c r="SPD53" s="26"/>
      <c r="SPE53" s="26"/>
      <c r="SPF53" s="26"/>
      <c r="SPG53" s="26"/>
      <c r="SPH53" s="26"/>
      <c r="SPI53" s="26"/>
      <c r="SPJ53" s="26"/>
      <c r="SPK53" s="26"/>
      <c r="SPL53" s="26"/>
      <c r="SPM53" s="26"/>
      <c r="SPN53" s="26"/>
      <c r="SPO53" s="26"/>
      <c r="SPP53" s="26"/>
      <c r="SPQ53" s="26"/>
      <c r="SPR53" s="26"/>
      <c r="SPS53" s="26"/>
      <c r="SPT53" s="26"/>
      <c r="SPU53" s="26"/>
      <c r="SPV53" s="26"/>
      <c r="SPW53" s="26"/>
      <c r="SPX53" s="26"/>
      <c r="SPY53" s="26"/>
      <c r="SPZ53" s="26"/>
      <c r="SQA53" s="26"/>
      <c r="SQB53" s="26"/>
      <c r="SQC53" s="26"/>
      <c r="SQD53" s="26"/>
      <c r="SQE53" s="26"/>
      <c r="SQF53" s="26"/>
      <c r="SQG53" s="26"/>
      <c r="SQH53" s="26"/>
      <c r="SQI53" s="26"/>
      <c r="SQJ53" s="26"/>
      <c r="SQK53" s="26"/>
      <c r="SQL53" s="26"/>
      <c r="SQM53" s="26"/>
      <c r="SQN53" s="26"/>
      <c r="SQO53" s="26"/>
      <c r="SQP53" s="26"/>
      <c r="SQQ53" s="26"/>
      <c r="SQR53" s="26"/>
      <c r="SQS53" s="26"/>
      <c r="SQT53" s="26"/>
      <c r="SQU53" s="26"/>
      <c r="SQV53" s="26"/>
      <c r="SQW53" s="26"/>
      <c r="SQX53" s="26"/>
      <c r="SQY53" s="26"/>
      <c r="SQZ53" s="26"/>
      <c r="SRA53" s="26"/>
      <c r="SRB53" s="26"/>
      <c r="SRC53" s="26"/>
      <c r="SRD53" s="26"/>
      <c r="SRE53" s="26"/>
      <c r="SRF53" s="26"/>
      <c r="SRG53" s="26"/>
      <c r="SRH53" s="26"/>
      <c r="SRI53" s="26"/>
      <c r="SRJ53" s="26"/>
      <c r="SRK53" s="26"/>
      <c r="SRL53" s="26"/>
      <c r="SRM53" s="26"/>
      <c r="SRN53" s="26"/>
      <c r="SRO53" s="26"/>
      <c r="SRP53" s="26"/>
      <c r="SRQ53" s="26"/>
      <c r="SRR53" s="26"/>
      <c r="SRS53" s="26"/>
      <c r="SRT53" s="26"/>
      <c r="SRU53" s="26"/>
      <c r="SRV53" s="26"/>
      <c r="SRW53" s="26"/>
      <c r="SRX53" s="26"/>
      <c r="SRY53" s="26"/>
      <c r="SRZ53" s="26"/>
      <c r="SSA53" s="26"/>
      <c r="SSB53" s="26"/>
      <c r="SSC53" s="26"/>
      <c r="SSD53" s="26"/>
      <c r="SSE53" s="26"/>
      <c r="SSF53" s="26"/>
      <c r="SSG53" s="26"/>
      <c r="SSH53" s="26"/>
      <c r="SSI53" s="26"/>
      <c r="SSJ53" s="26"/>
      <c r="SSK53" s="26"/>
      <c r="SSL53" s="26"/>
      <c r="SSM53" s="26"/>
      <c r="SSN53" s="26"/>
      <c r="SSO53" s="26"/>
      <c r="SSP53" s="26"/>
      <c r="SSQ53" s="26"/>
      <c r="SSR53" s="26"/>
      <c r="SSS53" s="26"/>
      <c r="SST53" s="26"/>
      <c r="SSU53" s="26"/>
      <c r="SSV53" s="26"/>
      <c r="SSW53" s="26"/>
      <c r="SSX53" s="26"/>
      <c r="SSY53" s="26"/>
      <c r="SSZ53" s="26"/>
      <c r="STA53" s="26"/>
      <c r="STB53" s="26"/>
      <c r="STC53" s="26"/>
      <c r="STD53" s="26"/>
      <c r="STE53" s="26"/>
      <c r="STF53" s="26"/>
      <c r="STG53" s="26"/>
      <c r="STH53" s="26"/>
      <c r="STI53" s="26"/>
      <c r="STJ53" s="26"/>
      <c r="STK53" s="26"/>
      <c r="STL53" s="26"/>
      <c r="STM53" s="26"/>
      <c r="STN53" s="26"/>
      <c r="STO53" s="26"/>
      <c r="STP53" s="26"/>
      <c r="STQ53" s="26"/>
      <c r="STR53" s="26"/>
      <c r="STS53" s="26"/>
      <c r="STT53" s="26"/>
      <c r="STU53" s="26"/>
      <c r="STV53" s="26"/>
      <c r="STW53" s="26"/>
      <c r="STX53" s="26"/>
      <c r="STY53" s="26"/>
      <c r="STZ53" s="26"/>
      <c r="SUA53" s="26"/>
      <c r="SUB53" s="26"/>
      <c r="SUC53" s="26"/>
      <c r="SUD53" s="26"/>
      <c r="SUE53" s="26"/>
      <c r="SUF53" s="26"/>
      <c r="SUG53" s="26"/>
      <c r="SUH53" s="26"/>
      <c r="SUI53" s="26"/>
      <c r="SUJ53" s="26"/>
      <c r="SUK53" s="26"/>
      <c r="SUL53" s="26"/>
      <c r="SUM53" s="26"/>
      <c r="SUN53" s="26"/>
      <c r="SUO53" s="26"/>
      <c r="SUP53" s="26"/>
      <c r="SUQ53" s="26"/>
      <c r="SUR53" s="26"/>
      <c r="SUS53" s="26"/>
      <c r="SUT53" s="26"/>
      <c r="SUU53" s="26"/>
      <c r="SUV53" s="26"/>
      <c r="SUW53" s="26"/>
      <c r="SUX53" s="26"/>
      <c r="SUY53" s="26"/>
      <c r="SUZ53" s="26"/>
      <c r="SVA53" s="26"/>
      <c r="SVB53" s="26"/>
      <c r="SVC53" s="26"/>
      <c r="SVD53" s="26"/>
      <c r="SVE53" s="26"/>
      <c r="SVF53" s="26"/>
      <c r="SVG53" s="26"/>
      <c r="SVH53" s="26"/>
      <c r="SVI53" s="26"/>
      <c r="SVJ53" s="26"/>
      <c r="SVK53" s="26"/>
      <c r="SVL53" s="26"/>
      <c r="SVM53" s="26"/>
      <c r="SVN53" s="26"/>
      <c r="SVO53" s="26"/>
      <c r="SVP53" s="26"/>
      <c r="SVQ53" s="26"/>
      <c r="SVR53" s="26"/>
      <c r="SVS53" s="26"/>
      <c r="SVT53" s="26"/>
      <c r="SVU53" s="26"/>
      <c r="SVV53" s="26"/>
      <c r="SVW53" s="26"/>
      <c r="SVX53" s="26"/>
      <c r="SVY53" s="26"/>
      <c r="SVZ53" s="26"/>
      <c r="SWA53" s="26"/>
      <c r="SWB53" s="26"/>
      <c r="SWC53" s="26"/>
      <c r="SWD53" s="26"/>
      <c r="SWE53" s="26"/>
      <c r="SWF53" s="26"/>
      <c r="SWG53" s="26"/>
      <c r="SWH53" s="26"/>
      <c r="SWI53" s="26"/>
      <c r="SWJ53" s="26"/>
      <c r="SWK53" s="26"/>
      <c r="SWL53" s="26"/>
      <c r="SWM53" s="26"/>
      <c r="SWN53" s="26"/>
      <c r="SWO53" s="26"/>
      <c r="SWP53" s="26"/>
      <c r="SWQ53" s="26"/>
      <c r="SWR53" s="26"/>
      <c r="SWS53" s="26"/>
      <c r="SWT53" s="26"/>
      <c r="SWU53" s="26"/>
      <c r="SWV53" s="26"/>
      <c r="SWW53" s="26"/>
      <c r="SWX53" s="26"/>
      <c r="SWY53" s="26"/>
      <c r="SWZ53" s="26"/>
      <c r="SXA53" s="26"/>
      <c r="SXB53" s="26"/>
      <c r="SXC53" s="26"/>
      <c r="SXD53" s="26"/>
      <c r="SXE53" s="26"/>
      <c r="SXF53" s="26"/>
      <c r="SXG53" s="26"/>
      <c r="SXH53" s="26"/>
      <c r="SXI53" s="26"/>
      <c r="SXJ53" s="26"/>
      <c r="SXK53" s="26"/>
      <c r="SXL53" s="26"/>
      <c r="SXM53" s="26"/>
      <c r="SXN53" s="26"/>
      <c r="SXO53" s="26"/>
      <c r="SXP53" s="26"/>
      <c r="SXQ53" s="26"/>
      <c r="SXR53" s="26"/>
      <c r="SXS53" s="26"/>
      <c r="SXT53" s="26"/>
      <c r="SXU53" s="26"/>
      <c r="SXV53" s="26"/>
      <c r="SXW53" s="26"/>
      <c r="SXX53" s="26"/>
      <c r="SXY53" s="26"/>
      <c r="SXZ53" s="26"/>
      <c r="SYA53" s="26"/>
      <c r="SYB53" s="26"/>
      <c r="SYC53" s="26"/>
      <c r="SYD53" s="26"/>
      <c r="SYE53" s="26"/>
      <c r="SYF53" s="26"/>
      <c r="SYG53" s="26"/>
      <c r="SYH53" s="26"/>
      <c r="SYI53" s="26"/>
      <c r="SYJ53" s="26"/>
      <c r="SYK53" s="26"/>
      <c r="SYL53" s="26"/>
      <c r="SYM53" s="26"/>
      <c r="SYN53" s="26"/>
      <c r="SYO53" s="26"/>
      <c r="SYP53" s="26"/>
      <c r="SYQ53" s="26"/>
      <c r="SYR53" s="26"/>
      <c r="SYS53" s="26"/>
      <c r="SYT53" s="26"/>
      <c r="SYU53" s="26"/>
      <c r="SYV53" s="26"/>
      <c r="SYW53" s="26"/>
      <c r="SYX53" s="26"/>
      <c r="SYY53" s="26"/>
      <c r="SYZ53" s="26"/>
      <c r="SZA53" s="26"/>
      <c r="SZB53" s="26"/>
      <c r="SZC53" s="26"/>
      <c r="SZD53" s="26"/>
      <c r="SZE53" s="26"/>
      <c r="SZF53" s="26"/>
      <c r="SZG53" s="26"/>
      <c r="SZH53" s="26"/>
      <c r="SZI53" s="26"/>
      <c r="SZJ53" s="26"/>
      <c r="SZK53" s="26"/>
      <c r="SZL53" s="26"/>
      <c r="SZM53" s="26"/>
      <c r="SZN53" s="26"/>
      <c r="SZO53" s="26"/>
      <c r="SZP53" s="26"/>
      <c r="SZQ53" s="26"/>
      <c r="SZR53" s="26"/>
      <c r="SZS53" s="26"/>
      <c r="SZT53" s="26"/>
      <c r="SZU53" s="26"/>
      <c r="SZV53" s="26"/>
      <c r="SZW53" s="26"/>
      <c r="SZX53" s="26"/>
      <c r="SZY53" s="26"/>
      <c r="SZZ53" s="26"/>
      <c r="TAA53" s="26"/>
      <c r="TAB53" s="26"/>
      <c r="TAC53" s="26"/>
      <c r="TAD53" s="26"/>
      <c r="TAE53" s="26"/>
      <c r="TAF53" s="26"/>
      <c r="TAG53" s="26"/>
      <c r="TAH53" s="26"/>
      <c r="TAI53" s="26"/>
      <c r="TAJ53" s="26"/>
      <c r="TAK53" s="26"/>
      <c r="TAL53" s="26"/>
      <c r="TAM53" s="26"/>
      <c r="TAN53" s="26"/>
      <c r="TAO53" s="26"/>
      <c r="TAP53" s="26"/>
      <c r="TAQ53" s="26"/>
      <c r="TAR53" s="26"/>
      <c r="TAS53" s="26"/>
      <c r="TAT53" s="26"/>
      <c r="TAU53" s="26"/>
      <c r="TAV53" s="26"/>
      <c r="TAW53" s="26"/>
      <c r="TAX53" s="26"/>
      <c r="TAY53" s="26"/>
      <c r="TAZ53" s="26"/>
      <c r="TBA53" s="26"/>
      <c r="TBB53" s="26"/>
      <c r="TBC53" s="26"/>
      <c r="TBD53" s="26"/>
      <c r="TBE53" s="26"/>
      <c r="TBF53" s="26"/>
      <c r="TBG53" s="26"/>
      <c r="TBH53" s="26"/>
      <c r="TBI53" s="26"/>
      <c r="TBJ53" s="26"/>
      <c r="TBK53" s="26"/>
      <c r="TBL53" s="26"/>
      <c r="TBM53" s="26"/>
      <c r="TBN53" s="26"/>
      <c r="TBO53" s="26"/>
      <c r="TBP53" s="26"/>
      <c r="TBQ53" s="26"/>
      <c r="TBR53" s="26"/>
      <c r="TBS53" s="26"/>
      <c r="TBT53" s="26"/>
      <c r="TBU53" s="26"/>
      <c r="TBV53" s="26"/>
      <c r="TBW53" s="26"/>
      <c r="TBX53" s="26"/>
      <c r="TBY53" s="26"/>
      <c r="TBZ53" s="26"/>
      <c r="TCA53" s="26"/>
      <c r="TCB53" s="26"/>
      <c r="TCC53" s="26"/>
      <c r="TCD53" s="26"/>
      <c r="TCE53" s="26"/>
      <c r="TCF53" s="26"/>
      <c r="TCG53" s="26"/>
      <c r="TCH53" s="26"/>
      <c r="TCI53" s="26"/>
      <c r="TCJ53" s="26"/>
      <c r="TCK53" s="26"/>
      <c r="TCL53" s="26"/>
      <c r="TCM53" s="26"/>
      <c r="TCN53" s="26"/>
      <c r="TCO53" s="26"/>
      <c r="TCP53" s="26"/>
      <c r="TCQ53" s="26"/>
      <c r="TCR53" s="26"/>
      <c r="TCS53" s="26"/>
      <c r="TCT53" s="26"/>
      <c r="TCU53" s="26"/>
      <c r="TCV53" s="26"/>
      <c r="TCW53" s="26"/>
      <c r="TCX53" s="26"/>
      <c r="TCY53" s="26"/>
      <c r="TCZ53" s="26"/>
      <c r="TDA53" s="26"/>
      <c r="TDB53" s="26"/>
      <c r="TDC53" s="26"/>
      <c r="TDD53" s="26"/>
      <c r="TDE53" s="26"/>
      <c r="TDF53" s="26"/>
      <c r="TDG53" s="26"/>
      <c r="TDH53" s="26"/>
      <c r="TDI53" s="26"/>
      <c r="TDJ53" s="26"/>
      <c r="TDK53" s="26"/>
      <c r="TDL53" s="26"/>
      <c r="TDM53" s="26"/>
      <c r="TDN53" s="26"/>
      <c r="TDO53" s="26"/>
      <c r="TDP53" s="26"/>
      <c r="TDQ53" s="26"/>
      <c r="TDR53" s="26"/>
      <c r="TDS53" s="26"/>
      <c r="TDT53" s="26"/>
      <c r="TDU53" s="26"/>
      <c r="TDV53" s="26"/>
      <c r="TDW53" s="26"/>
      <c r="TDX53" s="26"/>
      <c r="TDY53" s="26"/>
      <c r="TDZ53" s="26"/>
      <c r="TEA53" s="26"/>
      <c r="TEB53" s="26"/>
      <c r="TEC53" s="26"/>
      <c r="TED53" s="26"/>
      <c r="TEE53" s="26"/>
      <c r="TEF53" s="26"/>
      <c r="TEG53" s="26"/>
      <c r="TEH53" s="26"/>
      <c r="TEI53" s="26"/>
      <c r="TEJ53" s="26"/>
      <c r="TEK53" s="26"/>
      <c r="TEL53" s="26"/>
      <c r="TEM53" s="26"/>
      <c r="TEN53" s="26"/>
      <c r="TEO53" s="26"/>
      <c r="TEP53" s="26"/>
      <c r="TEQ53" s="26"/>
      <c r="TER53" s="26"/>
      <c r="TES53" s="26"/>
      <c r="TET53" s="26"/>
      <c r="TEU53" s="26"/>
      <c r="TEV53" s="26"/>
      <c r="TEW53" s="26"/>
      <c r="TEX53" s="26"/>
      <c r="TEY53" s="26"/>
      <c r="TEZ53" s="26"/>
      <c r="TFA53" s="26"/>
      <c r="TFB53" s="26"/>
      <c r="TFC53" s="26"/>
      <c r="TFD53" s="26"/>
      <c r="TFE53" s="26"/>
      <c r="TFF53" s="26"/>
      <c r="TFG53" s="26"/>
      <c r="TFH53" s="26"/>
      <c r="TFI53" s="26"/>
      <c r="TFJ53" s="26"/>
      <c r="TFK53" s="26"/>
      <c r="TFL53" s="26"/>
      <c r="TFM53" s="26"/>
      <c r="TFN53" s="26"/>
      <c r="TFO53" s="26"/>
      <c r="TFP53" s="26"/>
      <c r="TFQ53" s="26"/>
      <c r="TFR53" s="26"/>
      <c r="TFS53" s="26"/>
      <c r="TFT53" s="26"/>
      <c r="TFU53" s="26"/>
      <c r="TFV53" s="26"/>
      <c r="TFW53" s="26"/>
      <c r="TFX53" s="26"/>
      <c r="TFY53" s="26"/>
      <c r="TFZ53" s="26"/>
      <c r="TGA53" s="26"/>
      <c r="TGB53" s="26"/>
      <c r="TGC53" s="26"/>
      <c r="TGD53" s="26"/>
      <c r="TGE53" s="26"/>
      <c r="TGF53" s="26"/>
      <c r="TGG53" s="26"/>
      <c r="TGH53" s="26"/>
      <c r="TGI53" s="26"/>
      <c r="TGJ53" s="26"/>
      <c r="TGK53" s="26"/>
      <c r="TGL53" s="26"/>
      <c r="TGM53" s="26"/>
      <c r="TGN53" s="26"/>
      <c r="TGO53" s="26"/>
      <c r="TGP53" s="26"/>
      <c r="TGQ53" s="26"/>
      <c r="TGR53" s="26"/>
      <c r="TGS53" s="26"/>
      <c r="TGT53" s="26"/>
      <c r="TGU53" s="26"/>
      <c r="TGV53" s="26"/>
      <c r="TGW53" s="26"/>
      <c r="TGX53" s="26"/>
      <c r="TGY53" s="26"/>
      <c r="TGZ53" s="26"/>
      <c r="THA53" s="26"/>
      <c r="THB53" s="26"/>
      <c r="THC53" s="26"/>
      <c r="THD53" s="26"/>
      <c r="THE53" s="26"/>
      <c r="THF53" s="26"/>
      <c r="THG53" s="26"/>
      <c r="THH53" s="26"/>
      <c r="THI53" s="26"/>
      <c r="THJ53" s="26"/>
      <c r="THK53" s="26"/>
      <c r="THL53" s="26"/>
      <c r="THM53" s="26"/>
      <c r="THN53" s="26"/>
      <c r="THO53" s="26"/>
      <c r="THP53" s="26"/>
      <c r="THQ53" s="26"/>
      <c r="THR53" s="26"/>
      <c r="THS53" s="26"/>
      <c r="THT53" s="26"/>
      <c r="THU53" s="26"/>
      <c r="THV53" s="26"/>
      <c r="THW53" s="26"/>
      <c r="THX53" s="26"/>
      <c r="THY53" s="26"/>
      <c r="THZ53" s="26"/>
      <c r="TIA53" s="26"/>
      <c r="TIB53" s="26"/>
      <c r="TIC53" s="26"/>
      <c r="TID53" s="26"/>
      <c r="TIE53" s="26"/>
      <c r="TIF53" s="26"/>
      <c r="TIG53" s="26"/>
      <c r="TIH53" s="26"/>
      <c r="TII53" s="26"/>
      <c r="TIJ53" s="26"/>
      <c r="TIK53" s="26"/>
      <c r="TIL53" s="26"/>
      <c r="TIM53" s="26"/>
      <c r="TIN53" s="26"/>
      <c r="TIO53" s="26"/>
      <c r="TIP53" s="26"/>
      <c r="TIQ53" s="26"/>
      <c r="TIR53" s="26"/>
      <c r="TIS53" s="26"/>
      <c r="TIT53" s="26"/>
      <c r="TIU53" s="26"/>
      <c r="TIV53" s="26"/>
      <c r="TIW53" s="26"/>
      <c r="TIX53" s="26"/>
      <c r="TIY53" s="26"/>
      <c r="TIZ53" s="26"/>
      <c r="TJA53" s="26"/>
      <c r="TJB53" s="26"/>
      <c r="TJC53" s="26"/>
      <c r="TJD53" s="26"/>
      <c r="TJE53" s="26"/>
      <c r="TJF53" s="26"/>
      <c r="TJG53" s="26"/>
      <c r="TJH53" s="26"/>
      <c r="TJI53" s="26"/>
      <c r="TJJ53" s="26"/>
      <c r="TJK53" s="26"/>
      <c r="TJL53" s="26"/>
      <c r="TJM53" s="26"/>
      <c r="TJN53" s="26"/>
      <c r="TJO53" s="26"/>
      <c r="TJP53" s="26"/>
      <c r="TJQ53" s="26"/>
      <c r="TJR53" s="26"/>
      <c r="TJS53" s="26"/>
      <c r="TJT53" s="26"/>
      <c r="TJU53" s="26"/>
      <c r="TJV53" s="26"/>
      <c r="TJW53" s="26"/>
      <c r="TJX53" s="26"/>
      <c r="TJY53" s="26"/>
      <c r="TJZ53" s="26"/>
      <c r="TKA53" s="26"/>
      <c r="TKB53" s="26"/>
      <c r="TKC53" s="26"/>
      <c r="TKD53" s="26"/>
      <c r="TKE53" s="26"/>
      <c r="TKF53" s="26"/>
      <c r="TKG53" s="26"/>
      <c r="TKH53" s="26"/>
      <c r="TKI53" s="26"/>
      <c r="TKJ53" s="26"/>
      <c r="TKK53" s="26"/>
      <c r="TKL53" s="26"/>
      <c r="TKM53" s="26"/>
      <c r="TKN53" s="26"/>
      <c r="TKO53" s="26"/>
      <c r="TKP53" s="26"/>
      <c r="TKQ53" s="26"/>
      <c r="TKR53" s="26"/>
      <c r="TKS53" s="26"/>
      <c r="TKT53" s="26"/>
      <c r="TKU53" s="26"/>
      <c r="TKV53" s="26"/>
      <c r="TKW53" s="26"/>
      <c r="TKX53" s="26"/>
      <c r="TKY53" s="26"/>
      <c r="TKZ53" s="26"/>
      <c r="TLA53" s="26"/>
      <c r="TLB53" s="26"/>
      <c r="TLC53" s="26"/>
      <c r="TLD53" s="26"/>
      <c r="TLE53" s="26"/>
      <c r="TLF53" s="26"/>
      <c r="TLG53" s="26"/>
      <c r="TLH53" s="26"/>
      <c r="TLI53" s="26"/>
      <c r="TLJ53" s="26"/>
      <c r="TLK53" s="26"/>
      <c r="TLL53" s="26"/>
      <c r="TLM53" s="26"/>
      <c r="TLN53" s="26"/>
      <c r="TLO53" s="26"/>
      <c r="TLP53" s="26"/>
      <c r="TLQ53" s="26"/>
      <c r="TLR53" s="26"/>
      <c r="TLS53" s="26"/>
      <c r="TLT53" s="26"/>
      <c r="TLU53" s="26"/>
      <c r="TLV53" s="26"/>
      <c r="TLW53" s="26"/>
      <c r="TLX53" s="26"/>
      <c r="TLY53" s="26"/>
      <c r="TLZ53" s="26"/>
      <c r="TMA53" s="26"/>
      <c r="TMB53" s="26"/>
      <c r="TMC53" s="26"/>
      <c r="TMD53" s="26"/>
      <c r="TME53" s="26"/>
      <c r="TMF53" s="26"/>
      <c r="TMG53" s="26"/>
      <c r="TMH53" s="26"/>
      <c r="TMI53" s="26"/>
      <c r="TMJ53" s="26"/>
      <c r="TMK53" s="26"/>
      <c r="TML53" s="26"/>
      <c r="TMM53" s="26"/>
      <c r="TMN53" s="26"/>
      <c r="TMO53" s="26"/>
      <c r="TMP53" s="26"/>
      <c r="TMQ53" s="26"/>
      <c r="TMR53" s="26"/>
      <c r="TMS53" s="26"/>
      <c r="TMT53" s="26"/>
      <c r="TMU53" s="26"/>
      <c r="TMV53" s="26"/>
      <c r="TMW53" s="26"/>
      <c r="TMX53" s="26"/>
      <c r="TMY53" s="26"/>
      <c r="TMZ53" s="26"/>
      <c r="TNA53" s="26"/>
      <c r="TNB53" s="26"/>
      <c r="TNC53" s="26"/>
      <c r="TND53" s="26"/>
      <c r="TNE53" s="26"/>
      <c r="TNF53" s="26"/>
      <c r="TNG53" s="26"/>
      <c r="TNH53" s="26"/>
      <c r="TNI53" s="26"/>
      <c r="TNJ53" s="26"/>
      <c r="TNK53" s="26"/>
      <c r="TNL53" s="26"/>
      <c r="TNM53" s="26"/>
      <c r="TNN53" s="26"/>
      <c r="TNO53" s="26"/>
      <c r="TNP53" s="26"/>
      <c r="TNQ53" s="26"/>
      <c r="TNR53" s="26"/>
      <c r="TNS53" s="26"/>
      <c r="TNT53" s="26"/>
      <c r="TNU53" s="26"/>
      <c r="TNV53" s="26"/>
      <c r="TNW53" s="26"/>
      <c r="TNX53" s="26"/>
      <c r="TNY53" s="26"/>
      <c r="TNZ53" s="26"/>
      <c r="TOA53" s="26"/>
      <c r="TOB53" s="26"/>
      <c r="TOC53" s="26"/>
      <c r="TOD53" s="26"/>
      <c r="TOE53" s="26"/>
      <c r="TOF53" s="26"/>
      <c r="TOG53" s="26"/>
      <c r="TOH53" s="26"/>
      <c r="TOI53" s="26"/>
      <c r="TOJ53" s="26"/>
      <c r="TOK53" s="26"/>
      <c r="TOL53" s="26"/>
      <c r="TOM53" s="26"/>
      <c r="TON53" s="26"/>
      <c r="TOO53" s="26"/>
      <c r="TOP53" s="26"/>
      <c r="TOQ53" s="26"/>
      <c r="TOR53" s="26"/>
      <c r="TOS53" s="26"/>
      <c r="TOT53" s="26"/>
      <c r="TOU53" s="26"/>
      <c r="TOV53" s="26"/>
      <c r="TOW53" s="26"/>
      <c r="TOX53" s="26"/>
      <c r="TOY53" s="26"/>
      <c r="TOZ53" s="26"/>
      <c r="TPA53" s="26"/>
      <c r="TPB53" s="26"/>
      <c r="TPC53" s="26"/>
      <c r="TPD53" s="26"/>
      <c r="TPE53" s="26"/>
      <c r="TPF53" s="26"/>
      <c r="TPG53" s="26"/>
      <c r="TPH53" s="26"/>
      <c r="TPI53" s="26"/>
      <c r="TPJ53" s="26"/>
      <c r="TPK53" s="26"/>
      <c r="TPL53" s="26"/>
      <c r="TPM53" s="26"/>
      <c r="TPN53" s="26"/>
      <c r="TPO53" s="26"/>
      <c r="TPP53" s="26"/>
      <c r="TPQ53" s="26"/>
      <c r="TPR53" s="26"/>
      <c r="TPS53" s="26"/>
      <c r="TPT53" s="26"/>
      <c r="TPU53" s="26"/>
      <c r="TPV53" s="26"/>
      <c r="TPW53" s="26"/>
      <c r="TPX53" s="26"/>
      <c r="TPY53" s="26"/>
      <c r="TPZ53" s="26"/>
      <c r="TQA53" s="26"/>
      <c r="TQB53" s="26"/>
      <c r="TQC53" s="26"/>
      <c r="TQD53" s="26"/>
      <c r="TQE53" s="26"/>
      <c r="TQF53" s="26"/>
      <c r="TQG53" s="26"/>
      <c r="TQH53" s="26"/>
      <c r="TQI53" s="26"/>
      <c r="TQJ53" s="26"/>
      <c r="TQK53" s="26"/>
      <c r="TQL53" s="26"/>
      <c r="TQM53" s="26"/>
      <c r="TQN53" s="26"/>
      <c r="TQO53" s="26"/>
      <c r="TQP53" s="26"/>
      <c r="TQQ53" s="26"/>
      <c r="TQR53" s="26"/>
      <c r="TQS53" s="26"/>
      <c r="TQT53" s="26"/>
      <c r="TQU53" s="26"/>
      <c r="TQV53" s="26"/>
      <c r="TQW53" s="26"/>
      <c r="TQX53" s="26"/>
      <c r="TQY53" s="26"/>
      <c r="TQZ53" s="26"/>
      <c r="TRA53" s="26"/>
      <c r="TRB53" s="26"/>
      <c r="TRC53" s="26"/>
      <c r="TRD53" s="26"/>
      <c r="TRE53" s="26"/>
      <c r="TRF53" s="26"/>
      <c r="TRG53" s="26"/>
      <c r="TRH53" s="26"/>
      <c r="TRI53" s="26"/>
      <c r="TRJ53" s="26"/>
      <c r="TRK53" s="26"/>
      <c r="TRL53" s="26"/>
      <c r="TRM53" s="26"/>
      <c r="TRN53" s="26"/>
      <c r="TRO53" s="26"/>
      <c r="TRP53" s="26"/>
      <c r="TRQ53" s="26"/>
      <c r="TRR53" s="26"/>
      <c r="TRS53" s="26"/>
      <c r="TRT53" s="26"/>
      <c r="TRU53" s="26"/>
      <c r="TRV53" s="26"/>
      <c r="TRW53" s="26"/>
      <c r="TRX53" s="26"/>
      <c r="TRY53" s="26"/>
      <c r="TRZ53" s="26"/>
      <c r="TSA53" s="26"/>
      <c r="TSB53" s="26"/>
      <c r="TSC53" s="26"/>
      <c r="TSD53" s="26"/>
      <c r="TSE53" s="26"/>
      <c r="TSF53" s="26"/>
      <c r="TSG53" s="26"/>
      <c r="TSH53" s="26"/>
      <c r="TSI53" s="26"/>
      <c r="TSJ53" s="26"/>
      <c r="TSK53" s="26"/>
      <c r="TSL53" s="26"/>
      <c r="TSM53" s="26"/>
      <c r="TSN53" s="26"/>
      <c r="TSO53" s="26"/>
      <c r="TSP53" s="26"/>
      <c r="TSQ53" s="26"/>
      <c r="TSR53" s="26"/>
      <c r="TSS53" s="26"/>
      <c r="TST53" s="26"/>
      <c r="TSU53" s="26"/>
      <c r="TSV53" s="26"/>
      <c r="TSW53" s="26"/>
      <c r="TSX53" s="26"/>
      <c r="TSY53" s="26"/>
      <c r="TSZ53" s="26"/>
      <c r="TTA53" s="26"/>
      <c r="TTB53" s="26"/>
      <c r="TTC53" s="26"/>
      <c r="TTD53" s="26"/>
      <c r="TTE53" s="26"/>
      <c r="TTF53" s="26"/>
      <c r="TTG53" s="26"/>
      <c r="TTH53" s="26"/>
      <c r="TTI53" s="26"/>
      <c r="TTJ53" s="26"/>
      <c r="TTK53" s="26"/>
      <c r="TTL53" s="26"/>
      <c r="TTM53" s="26"/>
      <c r="TTN53" s="26"/>
      <c r="TTO53" s="26"/>
      <c r="TTP53" s="26"/>
      <c r="TTQ53" s="26"/>
      <c r="TTR53" s="26"/>
      <c r="TTS53" s="26"/>
      <c r="TTT53" s="26"/>
      <c r="TTU53" s="26"/>
      <c r="TTV53" s="26"/>
      <c r="TTW53" s="26"/>
      <c r="TTX53" s="26"/>
      <c r="TTY53" s="26"/>
      <c r="TTZ53" s="26"/>
      <c r="TUA53" s="26"/>
      <c r="TUB53" s="26"/>
      <c r="TUC53" s="26"/>
      <c r="TUD53" s="26"/>
      <c r="TUE53" s="26"/>
      <c r="TUF53" s="26"/>
      <c r="TUG53" s="26"/>
      <c r="TUH53" s="26"/>
      <c r="TUI53" s="26"/>
      <c r="TUJ53" s="26"/>
      <c r="TUK53" s="26"/>
      <c r="TUL53" s="26"/>
      <c r="TUM53" s="26"/>
      <c r="TUN53" s="26"/>
      <c r="TUO53" s="26"/>
      <c r="TUP53" s="26"/>
      <c r="TUQ53" s="26"/>
      <c r="TUR53" s="26"/>
      <c r="TUS53" s="26"/>
      <c r="TUT53" s="26"/>
      <c r="TUU53" s="26"/>
      <c r="TUV53" s="26"/>
      <c r="TUW53" s="26"/>
      <c r="TUX53" s="26"/>
      <c r="TUY53" s="26"/>
      <c r="TUZ53" s="26"/>
      <c r="TVA53" s="26"/>
      <c r="TVB53" s="26"/>
      <c r="TVC53" s="26"/>
      <c r="TVD53" s="26"/>
      <c r="TVE53" s="26"/>
      <c r="TVF53" s="26"/>
      <c r="TVG53" s="26"/>
      <c r="TVH53" s="26"/>
      <c r="TVI53" s="26"/>
      <c r="TVJ53" s="26"/>
      <c r="TVK53" s="26"/>
      <c r="TVL53" s="26"/>
      <c r="TVM53" s="26"/>
      <c r="TVN53" s="26"/>
      <c r="TVO53" s="26"/>
      <c r="TVP53" s="26"/>
      <c r="TVQ53" s="26"/>
      <c r="TVR53" s="26"/>
      <c r="TVS53" s="26"/>
      <c r="TVT53" s="26"/>
      <c r="TVU53" s="26"/>
      <c r="TVV53" s="26"/>
      <c r="TVW53" s="26"/>
      <c r="TVX53" s="26"/>
      <c r="TVY53" s="26"/>
      <c r="TVZ53" s="26"/>
      <c r="TWA53" s="26"/>
      <c r="TWB53" s="26"/>
      <c r="TWC53" s="26"/>
      <c r="TWD53" s="26"/>
      <c r="TWE53" s="26"/>
      <c r="TWF53" s="26"/>
      <c r="TWG53" s="26"/>
      <c r="TWH53" s="26"/>
      <c r="TWI53" s="26"/>
      <c r="TWJ53" s="26"/>
      <c r="TWK53" s="26"/>
      <c r="TWL53" s="26"/>
      <c r="TWM53" s="26"/>
      <c r="TWN53" s="26"/>
      <c r="TWO53" s="26"/>
      <c r="TWP53" s="26"/>
      <c r="TWQ53" s="26"/>
      <c r="TWR53" s="26"/>
      <c r="TWS53" s="26"/>
      <c r="TWT53" s="26"/>
      <c r="TWU53" s="26"/>
      <c r="TWV53" s="26"/>
      <c r="TWW53" s="26"/>
      <c r="TWX53" s="26"/>
      <c r="TWY53" s="26"/>
      <c r="TWZ53" s="26"/>
      <c r="TXA53" s="26"/>
      <c r="TXB53" s="26"/>
      <c r="TXC53" s="26"/>
      <c r="TXD53" s="26"/>
      <c r="TXE53" s="26"/>
      <c r="TXF53" s="26"/>
      <c r="TXG53" s="26"/>
      <c r="TXH53" s="26"/>
      <c r="TXI53" s="26"/>
      <c r="TXJ53" s="26"/>
      <c r="TXK53" s="26"/>
      <c r="TXL53" s="26"/>
      <c r="TXM53" s="26"/>
      <c r="TXN53" s="26"/>
      <c r="TXO53" s="26"/>
      <c r="TXP53" s="26"/>
      <c r="TXQ53" s="26"/>
      <c r="TXR53" s="26"/>
      <c r="TXS53" s="26"/>
      <c r="TXT53" s="26"/>
      <c r="TXU53" s="26"/>
      <c r="TXV53" s="26"/>
      <c r="TXW53" s="26"/>
      <c r="TXX53" s="26"/>
      <c r="TXY53" s="26"/>
      <c r="TXZ53" s="26"/>
      <c r="TYA53" s="26"/>
      <c r="TYB53" s="26"/>
      <c r="TYC53" s="26"/>
      <c r="TYD53" s="26"/>
      <c r="TYE53" s="26"/>
      <c r="TYF53" s="26"/>
      <c r="TYG53" s="26"/>
      <c r="TYH53" s="26"/>
      <c r="TYI53" s="26"/>
      <c r="TYJ53" s="26"/>
      <c r="TYK53" s="26"/>
      <c r="TYL53" s="26"/>
      <c r="TYM53" s="26"/>
      <c r="TYN53" s="26"/>
      <c r="TYO53" s="26"/>
      <c r="TYP53" s="26"/>
      <c r="TYQ53" s="26"/>
      <c r="TYR53" s="26"/>
      <c r="TYS53" s="26"/>
      <c r="TYT53" s="26"/>
      <c r="TYU53" s="26"/>
      <c r="TYV53" s="26"/>
      <c r="TYW53" s="26"/>
      <c r="TYX53" s="26"/>
      <c r="TYY53" s="26"/>
      <c r="TYZ53" s="26"/>
      <c r="TZA53" s="26"/>
      <c r="TZB53" s="26"/>
      <c r="TZC53" s="26"/>
      <c r="TZD53" s="26"/>
      <c r="TZE53" s="26"/>
      <c r="TZF53" s="26"/>
      <c r="TZG53" s="26"/>
      <c r="TZH53" s="26"/>
      <c r="TZI53" s="26"/>
      <c r="TZJ53" s="26"/>
      <c r="TZK53" s="26"/>
      <c r="TZL53" s="26"/>
      <c r="TZM53" s="26"/>
      <c r="TZN53" s="26"/>
      <c r="TZO53" s="26"/>
      <c r="TZP53" s="26"/>
      <c r="TZQ53" s="26"/>
      <c r="TZR53" s="26"/>
      <c r="TZS53" s="26"/>
      <c r="TZT53" s="26"/>
      <c r="TZU53" s="26"/>
      <c r="TZV53" s="26"/>
      <c r="TZW53" s="26"/>
      <c r="TZX53" s="26"/>
      <c r="TZY53" s="26"/>
      <c r="TZZ53" s="26"/>
      <c r="UAA53" s="26"/>
      <c r="UAB53" s="26"/>
      <c r="UAC53" s="26"/>
      <c r="UAD53" s="26"/>
      <c r="UAE53" s="26"/>
      <c r="UAF53" s="26"/>
      <c r="UAG53" s="26"/>
      <c r="UAH53" s="26"/>
      <c r="UAI53" s="26"/>
      <c r="UAJ53" s="26"/>
      <c r="UAK53" s="26"/>
      <c r="UAL53" s="26"/>
      <c r="UAM53" s="26"/>
      <c r="UAN53" s="26"/>
      <c r="UAO53" s="26"/>
      <c r="UAP53" s="26"/>
      <c r="UAQ53" s="26"/>
      <c r="UAR53" s="26"/>
      <c r="UAS53" s="26"/>
      <c r="UAT53" s="26"/>
      <c r="UAU53" s="26"/>
      <c r="UAV53" s="26"/>
      <c r="UAW53" s="26"/>
      <c r="UAX53" s="26"/>
      <c r="UAY53" s="26"/>
      <c r="UAZ53" s="26"/>
      <c r="UBA53" s="26"/>
      <c r="UBB53" s="26"/>
      <c r="UBC53" s="26"/>
      <c r="UBD53" s="26"/>
      <c r="UBE53" s="26"/>
      <c r="UBF53" s="26"/>
      <c r="UBG53" s="26"/>
      <c r="UBH53" s="26"/>
      <c r="UBI53" s="26"/>
      <c r="UBJ53" s="26"/>
      <c r="UBK53" s="26"/>
      <c r="UBL53" s="26"/>
      <c r="UBM53" s="26"/>
      <c r="UBN53" s="26"/>
      <c r="UBO53" s="26"/>
      <c r="UBP53" s="26"/>
      <c r="UBQ53" s="26"/>
      <c r="UBR53" s="26"/>
      <c r="UBS53" s="26"/>
      <c r="UBT53" s="26"/>
      <c r="UBU53" s="26"/>
      <c r="UBV53" s="26"/>
      <c r="UBW53" s="26"/>
      <c r="UBX53" s="26"/>
      <c r="UBY53" s="26"/>
      <c r="UBZ53" s="26"/>
      <c r="UCA53" s="26"/>
      <c r="UCB53" s="26"/>
      <c r="UCC53" s="26"/>
      <c r="UCD53" s="26"/>
      <c r="UCE53" s="26"/>
      <c r="UCF53" s="26"/>
      <c r="UCG53" s="26"/>
      <c r="UCH53" s="26"/>
      <c r="UCI53" s="26"/>
      <c r="UCJ53" s="26"/>
      <c r="UCK53" s="26"/>
      <c r="UCL53" s="26"/>
      <c r="UCM53" s="26"/>
      <c r="UCN53" s="26"/>
      <c r="UCO53" s="26"/>
      <c r="UCP53" s="26"/>
      <c r="UCQ53" s="26"/>
      <c r="UCR53" s="26"/>
      <c r="UCS53" s="26"/>
      <c r="UCT53" s="26"/>
      <c r="UCU53" s="26"/>
      <c r="UCV53" s="26"/>
      <c r="UCW53" s="26"/>
      <c r="UCX53" s="26"/>
      <c r="UCY53" s="26"/>
      <c r="UCZ53" s="26"/>
      <c r="UDA53" s="26"/>
      <c r="UDB53" s="26"/>
      <c r="UDC53" s="26"/>
      <c r="UDD53" s="26"/>
      <c r="UDE53" s="26"/>
      <c r="UDF53" s="26"/>
      <c r="UDG53" s="26"/>
      <c r="UDH53" s="26"/>
      <c r="UDI53" s="26"/>
      <c r="UDJ53" s="26"/>
      <c r="UDK53" s="26"/>
      <c r="UDL53" s="26"/>
      <c r="UDM53" s="26"/>
      <c r="UDN53" s="26"/>
      <c r="UDO53" s="26"/>
      <c r="UDP53" s="26"/>
      <c r="UDQ53" s="26"/>
      <c r="UDR53" s="26"/>
      <c r="UDS53" s="26"/>
      <c r="UDT53" s="26"/>
      <c r="UDU53" s="26"/>
      <c r="UDV53" s="26"/>
      <c r="UDW53" s="26"/>
      <c r="UDX53" s="26"/>
      <c r="UDY53" s="26"/>
      <c r="UDZ53" s="26"/>
      <c r="UEA53" s="26"/>
      <c r="UEB53" s="26"/>
      <c r="UEC53" s="26"/>
      <c r="UED53" s="26"/>
      <c r="UEE53" s="26"/>
      <c r="UEF53" s="26"/>
      <c r="UEG53" s="26"/>
      <c r="UEH53" s="26"/>
      <c r="UEI53" s="26"/>
      <c r="UEJ53" s="26"/>
      <c r="UEK53" s="26"/>
      <c r="UEL53" s="26"/>
      <c r="UEM53" s="26"/>
      <c r="UEN53" s="26"/>
      <c r="UEO53" s="26"/>
      <c r="UEP53" s="26"/>
      <c r="UEQ53" s="26"/>
      <c r="UER53" s="26"/>
      <c r="UES53" s="26"/>
      <c r="UET53" s="26"/>
      <c r="UEU53" s="26"/>
      <c r="UEV53" s="26"/>
      <c r="UEW53" s="26"/>
      <c r="UEX53" s="26"/>
      <c r="UEY53" s="26"/>
      <c r="UEZ53" s="26"/>
      <c r="UFA53" s="26"/>
      <c r="UFB53" s="26"/>
      <c r="UFC53" s="26"/>
      <c r="UFD53" s="26"/>
      <c r="UFE53" s="26"/>
      <c r="UFF53" s="26"/>
      <c r="UFG53" s="26"/>
      <c r="UFH53" s="26"/>
      <c r="UFI53" s="26"/>
      <c r="UFJ53" s="26"/>
      <c r="UFK53" s="26"/>
      <c r="UFL53" s="26"/>
      <c r="UFM53" s="26"/>
      <c r="UFN53" s="26"/>
      <c r="UFO53" s="26"/>
      <c r="UFP53" s="26"/>
      <c r="UFQ53" s="26"/>
      <c r="UFR53" s="26"/>
      <c r="UFS53" s="26"/>
      <c r="UFT53" s="26"/>
      <c r="UFU53" s="26"/>
      <c r="UFV53" s="26"/>
      <c r="UFW53" s="26"/>
      <c r="UFX53" s="26"/>
      <c r="UFY53" s="26"/>
      <c r="UFZ53" s="26"/>
      <c r="UGA53" s="26"/>
      <c r="UGB53" s="26"/>
      <c r="UGC53" s="26"/>
      <c r="UGD53" s="26"/>
      <c r="UGE53" s="26"/>
      <c r="UGF53" s="26"/>
      <c r="UGG53" s="26"/>
      <c r="UGH53" s="26"/>
      <c r="UGI53" s="26"/>
      <c r="UGJ53" s="26"/>
      <c r="UGK53" s="26"/>
      <c r="UGL53" s="26"/>
      <c r="UGM53" s="26"/>
      <c r="UGN53" s="26"/>
      <c r="UGO53" s="26"/>
      <c r="UGP53" s="26"/>
      <c r="UGQ53" s="26"/>
      <c r="UGR53" s="26"/>
      <c r="UGS53" s="26"/>
      <c r="UGT53" s="26"/>
      <c r="UGU53" s="26"/>
      <c r="UGV53" s="26"/>
      <c r="UGW53" s="26"/>
      <c r="UGX53" s="26"/>
      <c r="UGY53" s="26"/>
      <c r="UGZ53" s="26"/>
      <c r="UHA53" s="26"/>
      <c r="UHB53" s="26"/>
      <c r="UHC53" s="26"/>
      <c r="UHD53" s="26"/>
      <c r="UHE53" s="26"/>
      <c r="UHF53" s="26"/>
      <c r="UHG53" s="26"/>
      <c r="UHH53" s="26"/>
      <c r="UHI53" s="26"/>
      <c r="UHJ53" s="26"/>
      <c r="UHK53" s="26"/>
      <c r="UHL53" s="26"/>
      <c r="UHM53" s="26"/>
      <c r="UHN53" s="26"/>
      <c r="UHO53" s="26"/>
      <c r="UHP53" s="26"/>
      <c r="UHQ53" s="26"/>
      <c r="UHR53" s="26"/>
      <c r="UHS53" s="26"/>
      <c r="UHT53" s="26"/>
      <c r="UHU53" s="26"/>
      <c r="UHV53" s="26"/>
      <c r="UHW53" s="26"/>
      <c r="UHX53" s="26"/>
      <c r="UHY53" s="26"/>
      <c r="UHZ53" s="26"/>
      <c r="UIA53" s="26"/>
      <c r="UIB53" s="26"/>
      <c r="UIC53" s="26"/>
      <c r="UID53" s="26"/>
      <c r="UIE53" s="26"/>
      <c r="UIF53" s="26"/>
      <c r="UIG53" s="26"/>
      <c r="UIH53" s="26"/>
      <c r="UII53" s="26"/>
      <c r="UIJ53" s="26"/>
      <c r="UIK53" s="26"/>
      <c r="UIL53" s="26"/>
      <c r="UIM53" s="26"/>
      <c r="UIN53" s="26"/>
      <c r="UIO53" s="26"/>
      <c r="UIP53" s="26"/>
      <c r="UIQ53" s="26"/>
      <c r="UIR53" s="26"/>
      <c r="UIS53" s="26"/>
      <c r="UIT53" s="26"/>
      <c r="UIU53" s="26"/>
      <c r="UIV53" s="26"/>
      <c r="UIW53" s="26"/>
      <c r="UIX53" s="26"/>
      <c r="UIY53" s="26"/>
      <c r="UIZ53" s="26"/>
      <c r="UJA53" s="26"/>
      <c r="UJB53" s="26"/>
      <c r="UJC53" s="26"/>
      <c r="UJD53" s="26"/>
      <c r="UJE53" s="26"/>
      <c r="UJF53" s="26"/>
      <c r="UJG53" s="26"/>
      <c r="UJH53" s="26"/>
      <c r="UJI53" s="26"/>
      <c r="UJJ53" s="26"/>
      <c r="UJK53" s="26"/>
      <c r="UJL53" s="26"/>
      <c r="UJM53" s="26"/>
      <c r="UJN53" s="26"/>
      <c r="UJO53" s="26"/>
      <c r="UJP53" s="26"/>
      <c r="UJQ53" s="26"/>
      <c r="UJR53" s="26"/>
      <c r="UJS53" s="26"/>
      <c r="UJT53" s="26"/>
      <c r="UJU53" s="26"/>
      <c r="UJV53" s="26"/>
      <c r="UJW53" s="26"/>
      <c r="UJX53" s="26"/>
      <c r="UJY53" s="26"/>
      <c r="UJZ53" s="26"/>
      <c r="UKA53" s="26"/>
      <c r="UKB53" s="26"/>
      <c r="UKC53" s="26"/>
      <c r="UKD53" s="26"/>
      <c r="UKE53" s="26"/>
      <c r="UKF53" s="26"/>
      <c r="UKG53" s="26"/>
      <c r="UKH53" s="26"/>
      <c r="UKI53" s="26"/>
      <c r="UKJ53" s="26"/>
      <c r="UKK53" s="26"/>
      <c r="UKL53" s="26"/>
      <c r="UKM53" s="26"/>
      <c r="UKN53" s="26"/>
      <c r="UKO53" s="26"/>
      <c r="UKP53" s="26"/>
      <c r="UKQ53" s="26"/>
      <c r="UKR53" s="26"/>
      <c r="UKS53" s="26"/>
      <c r="UKT53" s="26"/>
      <c r="UKU53" s="26"/>
      <c r="UKV53" s="26"/>
      <c r="UKW53" s="26"/>
      <c r="UKX53" s="26"/>
      <c r="UKY53" s="26"/>
      <c r="UKZ53" s="26"/>
      <c r="ULA53" s="26"/>
      <c r="ULB53" s="26"/>
      <c r="ULC53" s="26"/>
      <c r="ULD53" s="26"/>
      <c r="ULE53" s="26"/>
      <c r="ULF53" s="26"/>
      <c r="ULG53" s="26"/>
      <c r="ULH53" s="26"/>
      <c r="ULI53" s="26"/>
      <c r="ULJ53" s="26"/>
      <c r="ULK53" s="26"/>
      <c r="ULL53" s="26"/>
      <c r="ULM53" s="26"/>
      <c r="ULN53" s="26"/>
      <c r="ULO53" s="26"/>
      <c r="ULP53" s="26"/>
      <c r="ULQ53" s="26"/>
      <c r="ULR53" s="26"/>
      <c r="ULS53" s="26"/>
      <c r="ULT53" s="26"/>
      <c r="ULU53" s="26"/>
      <c r="ULV53" s="26"/>
      <c r="ULW53" s="26"/>
      <c r="ULX53" s="26"/>
      <c r="ULY53" s="26"/>
      <c r="ULZ53" s="26"/>
      <c r="UMA53" s="26"/>
      <c r="UMB53" s="26"/>
      <c r="UMC53" s="26"/>
      <c r="UMD53" s="26"/>
      <c r="UME53" s="26"/>
      <c r="UMF53" s="26"/>
      <c r="UMG53" s="26"/>
      <c r="UMH53" s="26"/>
      <c r="UMI53" s="26"/>
      <c r="UMJ53" s="26"/>
      <c r="UMK53" s="26"/>
      <c r="UML53" s="26"/>
      <c r="UMM53" s="26"/>
      <c r="UMN53" s="26"/>
      <c r="UMO53" s="26"/>
      <c r="UMP53" s="26"/>
      <c r="UMQ53" s="26"/>
      <c r="UMR53" s="26"/>
      <c r="UMS53" s="26"/>
      <c r="UMT53" s="26"/>
      <c r="UMU53" s="26"/>
      <c r="UMV53" s="26"/>
      <c r="UMW53" s="26"/>
      <c r="UMX53" s="26"/>
      <c r="UMY53" s="26"/>
      <c r="UMZ53" s="26"/>
      <c r="UNA53" s="26"/>
      <c r="UNB53" s="26"/>
      <c r="UNC53" s="26"/>
      <c r="UND53" s="26"/>
      <c r="UNE53" s="26"/>
      <c r="UNF53" s="26"/>
      <c r="UNG53" s="26"/>
      <c r="UNH53" s="26"/>
      <c r="UNI53" s="26"/>
      <c r="UNJ53" s="26"/>
      <c r="UNK53" s="26"/>
      <c r="UNL53" s="26"/>
      <c r="UNM53" s="26"/>
      <c r="UNN53" s="26"/>
      <c r="UNO53" s="26"/>
      <c r="UNP53" s="26"/>
      <c r="UNQ53" s="26"/>
      <c r="UNR53" s="26"/>
      <c r="UNS53" s="26"/>
      <c r="UNT53" s="26"/>
      <c r="UNU53" s="26"/>
      <c r="UNV53" s="26"/>
      <c r="UNW53" s="26"/>
      <c r="UNX53" s="26"/>
      <c r="UNY53" s="26"/>
      <c r="UNZ53" s="26"/>
      <c r="UOA53" s="26"/>
      <c r="UOB53" s="26"/>
      <c r="UOC53" s="26"/>
      <c r="UOD53" s="26"/>
      <c r="UOE53" s="26"/>
      <c r="UOF53" s="26"/>
      <c r="UOG53" s="26"/>
      <c r="UOH53" s="26"/>
      <c r="UOI53" s="26"/>
      <c r="UOJ53" s="26"/>
      <c r="UOK53" s="26"/>
      <c r="UOL53" s="26"/>
      <c r="UOM53" s="26"/>
      <c r="UON53" s="26"/>
      <c r="UOO53" s="26"/>
      <c r="UOP53" s="26"/>
      <c r="UOQ53" s="26"/>
      <c r="UOR53" s="26"/>
      <c r="UOS53" s="26"/>
      <c r="UOT53" s="26"/>
      <c r="UOU53" s="26"/>
      <c r="UOV53" s="26"/>
      <c r="UOW53" s="26"/>
      <c r="UOX53" s="26"/>
      <c r="UOY53" s="26"/>
      <c r="UOZ53" s="26"/>
      <c r="UPA53" s="26"/>
      <c r="UPB53" s="26"/>
      <c r="UPC53" s="26"/>
      <c r="UPD53" s="26"/>
      <c r="UPE53" s="26"/>
      <c r="UPF53" s="26"/>
      <c r="UPG53" s="26"/>
      <c r="UPH53" s="26"/>
      <c r="UPI53" s="26"/>
      <c r="UPJ53" s="26"/>
      <c r="UPK53" s="26"/>
      <c r="UPL53" s="26"/>
      <c r="UPM53" s="26"/>
      <c r="UPN53" s="26"/>
      <c r="UPO53" s="26"/>
      <c r="UPP53" s="26"/>
      <c r="UPQ53" s="26"/>
      <c r="UPR53" s="26"/>
      <c r="UPS53" s="26"/>
      <c r="UPT53" s="26"/>
      <c r="UPU53" s="26"/>
      <c r="UPV53" s="26"/>
      <c r="UPW53" s="26"/>
      <c r="UPX53" s="26"/>
      <c r="UPY53" s="26"/>
      <c r="UPZ53" s="26"/>
      <c r="UQA53" s="26"/>
      <c r="UQB53" s="26"/>
      <c r="UQC53" s="26"/>
      <c r="UQD53" s="26"/>
      <c r="UQE53" s="26"/>
      <c r="UQF53" s="26"/>
      <c r="UQG53" s="26"/>
      <c r="UQH53" s="26"/>
      <c r="UQI53" s="26"/>
      <c r="UQJ53" s="26"/>
      <c r="UQK53" s="26"/>
      <c r="UQL53" s="26"/>
      <c r="UQM53" s="26"/>
      <c r="UQN53" s="26"/>
      <c r="UQO53" s="26"/>
      <c r="UQP53" s="26"/>
      <c r="UQQ53" s="26"/>
      <c r="UQR53" s="26"/>
      <c r="UQS53" s="26"/>
      <c r="UQT53" s="26"/>
      <c r="UQU53" s="26"/>
      <c r="UQV53" s="26"/>
      <c r="UQW53" s="26"/>
      <c r="UQX53" s="26"/>
      <c r="UQY53" s="26"/>
      <c r="UQZ53" s="26"/>
      <c r="URA53" s="26"/>
      <c r="URB53" s="26"/>
      <c r="URC53" s="26"/>
      <c r="URD53" s="26"/>
      <c r="URE53" s="26"/>
      <c r="URF53" s="26"/>
      <c r="URG53" s="26"/>
      <c r="URH53" s="26"/>
      <c r="URI53" s="26"/>
      <c r="URJ53" s="26"/>
      <c r="URK53" s="26"/>
      <c r="URL53" s="26"/>
      <c r="URM53" s="26"/>
      <c r="URN53" s="26"/>
      <c r="URO53" s="26"/>
      <c r="URP53" s="26"/>
      <c r="URQ53" s="26"/>
      <c r="URR53" s="26"/>
      <c r="URS53" s="26"/>
      <c r="URT53" s="26"/>
      <c r="URU53" s="26"/>
      <c r="URV53" s="26"/>
      <c r="URW53" s="26"/>
      <c r="URX53" s="26"/>
      <c r="URY53" s="26"/>
      <c r="URZ53" s="26"/>
      <c r="USA53" s="26"/>
      <c r="USB53" s="26"/>
      <c r="USC53" s="26"/>
      <c r="USD53" s="26"/>
      <c r="USE53" s="26"/>
      <c r="USF53" s="26"/>
      <c r="USG53" s="26"/>
      <c r="USH53" s="26"/>
      <c r="USI53" s="26"/>
      <c r="USJ53" s="26"/>
      <c r="USK53" s="26"/>
      <c r="USL53" s="26"/>
      <c r="USM53" s="26"/>
      <c r="USN53" s="26"/>
      <c r="USO53" s="26"/>
      <c r="USP53" s="26"/>
      <c r="USQ53" s="26"/>
      <c r="USR53" s="26"/>
      <c r="USS53" s="26"/>
      <c r="UST53" s="26"/>
      <c r="USU53" s="26"/>
      <c r="USV53" s="26"/>
      <c r="USW53" s="26"/>
      <c r="USX53" s="26"/>
      <c r="USY53" s="26"/>
      <c r="USZ53" s="26"/>
      <c r="UTA53" s="26"/>
      <c r="UTB53" s="26"/>
      <c r="UTC53" s="26"/>
      <c r="UTD53" s="26"/>
      <c r="UTE53" s="26"/>
      <c r="UTF53" s="26"/>
      <c r="UTG53" s="26"/>
      <c r="UTH53" s="26"/>
      <c r="UTI53" s="26"/>
      <c r="UTJ53" s="26"/>
      <c r="UTK53" s="26"/>
      <c r="UTL53" s="26"/>
      <c r="UTM53" s="26"/>
      <c r="UTN53" s="26"/>
      <c r="UTO53" s="26"/>
      <c r="UTP53" s="26"/>
      <c r="UTQ53" s="26"/>
      <c r="UTR53" s="26"/>
      <c r="UTS53" s="26"/>
      <c r="UTT53" s="26"/>
      <c r="UTU53" s="26"/>
      <c r="UTV53" s="26"/>
      <c r="UTW53" s="26"/>
      <c r="UTX53" s="26"/>
      <c r="UTY53" s="26"/>
      <c r="UTZ53" s="26"/>
      <c r="UUA53" s="26"/>
      <c r="UUB53" s="26"/>
      <c r="UUC53" s="26"/>
      <c r="UUD53" s="26"/>
      <c r="UUE53" s="26"/>
      <c r="UUF53" s="26"/>
      <c r="UUG53" s="26"/>
      <c r="UUH53" s="26"/>
      <c r="UUI53" s="26"/>
      <c r="UUJ53" s="26"/>
      <c r="UUK53" s="26"/>
      <c r="UUL53" s="26"/>
      <c r="UUM53" s="26"/>
      <c r="UUN53" s="26"/>
      <c r="UUO53" s="26"/>
      <c r="UUP53" s="26"/>
      <c r="UUQ53" s="26"/>
      <c r="UUR53" s="26"/>
      <c r="UUS53" s="26"/>
      <c r="UUT53" s="26"/>
      <c r="UUU53" s="26"/>
      <c r="UUV53" s="26"/>
      <c r="UUW53" s="26"/>
      <c r="UUX53" s="26"/>
      <c r="UUY53" s="26"/>
      <c r="UUZ53" s="26"/>
      <c r="UVA53" s="26"/>
      <c r="UVB53" s="26"/>
      <c r="UVC53" s="26"/>
      <c r="UVD53" s="26"/>
      <c r="UVE53" s="26"/>
      <c r="UVF53" s="26"/>
      <c r="UVG53" s="26"/>
      <c r="UVH53" s="26"/>
      <c r="UVI53" s="26"/>
      <c r="UVJ53" s="26"/>
      <c r="UVK53" s="26"/>
      <c r="UVL53" s="26"/>
      <c r="UVM53" s="26"/>
      <c r="UVN53" s="26"/>
      <c r="UVO53" s="26"/>
      <c r="UVP53" s="26"/>
      <c r="UVQ53" s="26"/>
      <c r="UVR53" s="26"/>
      <c r="UVS53" s="26"/>
      <c r="UVT53" s="26"/>
      <c r="UVU53" s="26"/>
      <c r="UVV53" s="26"/>
      <c r="UVW53" s="26"/>
      <c r="UVX53" s="26"/>
      <c r="UVY53" s="26"/>
      <c r="UVZ53" s="26"/>
      <c r="UWA53" s="26"/>
      <c r="UWB53" s="26"/>
      <c r="UWC53" s="26"/>
      <c r="UWD53" s="26"/>
      <c r="UWE53" s="26"/>
      <c r="UWF53" s="26"/>
      <c r="UWG53" s="26"/>
      <c r="UWH53" s="26"/>
      <c r="UWI53" s="26"/>
      <c r="UWJ53" s="26"/>
      <c r="UWK53" s="26"/>
      <c r="UWL53" s="26"/>
      <c r="UWM53" s="26"/>
      <c r="UWN53" s="26"/>
      <c r="UWO53" s="26"/>
      <c r="UWP53" s="26"/>
      <c r="UWQ53" s="26"/>
      <c r="UWR53" s="26"/>
      <c r="UWS53" s="26"/>
      <c r="UWT53" s="26"/>
      <c r="UWU53" s="26"/>
      <c r="UWV53" s="26"/>
      <c r="UWW53" s="26"/>
      <c r="UWX53" s="26"/>
      <c r="UWY53" s="26"/>
      <c r="UWZ53" s="26"/>
      <c r="UXA53" s="26"/>
      <c r="UXB53" s="26"/>
      <c r="UXC53" s="26"/>
      <c r="UXD53" s="26"/>
      <c r="UXE53" s="26"/>
      <c r="UXF53" s="26"/>
      <c r="UXG53" s="26"/>
      <c r="UXH53" s="26"/>
      <c r="UXI53" s="26"/>
      <c r="UXJ53" s="26"/>
      <c r="UXK53" s="26"/>
      <c r="UXL53" s="26"/>
      <c r="UXM53" s="26"/>
      <c r="UXN53" s="26"/>
      <c r="UXO53" s="26"/>
      <c r="UXP53" s="26"/>
      <c r="UXQ53" s="26"/>
      <c r="UXR53" s="26"/>
      <c r="UXS53" s="26"/>
      <c r="UXT53" s="26"/>
      <c r="UXU53" s="26"/>
      <c r="UXV53" s="26"/>
      <c r="UXW53" s="26"/>
      <c r="UXX53" s="26"/>
      <c r="UXY53" s="26"/>
      <c r="UXZ53" s="26"/>
      <c r="UYA53" s="26"/>
      <c r="UYB53" s="26"/>
      <c r="UYC53" s="26"/>
      <c r="UYD53" s="26"/>
      <c r="UYE53" s="26"/>
      <c r="UYF53" s="26"/>
      <c r="UYG53" s="26"/>
      <c r="UYH53" s="26"/>
      <c r="UYI53" s="26"/>
      <c r="UYJ53" s="26"/>
      <c r="UYK53" s="26"/>
      <c r="UYL53" s="26"/>
      <c r="UYM53" s="26"/>
      <c r="UYN53" s="26"/>
      <c r="UYO53" s="26"/>
      <c r="UYP53" s="26"/>
      <c r="UYQ53" s="26"/>
      <c r="UYR53" s="26"/>
      <c r="UYS53" s="26"/>
      <c r="UYT53" s="26"/>
      <c r="UYU53" s="26"/>
      <c r="UYV53" s="26"/>
      <c r="UYW53" s="26"/>
      <c r="UYX53" s="26"/>
      <c r="UYY53" s="26"/>
      <c r="UYZ53" s="26"/>
      <c r="UZA53" s="26"/>
      <c r="UZB53" s="26"/>
      <c r="UZC53" s="26"/>
      <c r="UZD53" s="26"/>
      <c r="UZE53" s="26"/>
      <c r="UZF53" s="26"/>
      <c r="UZG53" s="26"/>
      <c r="UZH53" s="26"/>
      <c r="UZI53" s="26"/>
      <c r="UZJ53" s="26"/>
      <c r="UZK53" s="26"/>
      <c r="UZL53" s="26"/>
      <c r="UZM53" s="26"/>
      <c r="UZN53" s="26"/>
      <c r="UZO53" s="26"/>
      <c r="UZP53" s="26"/>
      <c r="UZQ53" s="26"/>
      <c r="UZR53" s="26"/>
      <c r="UZS53" s="26"/>
      <c r="UZT53" s="26"/>
      <c r="UZU53" s="26"/>
      <c r="UZV53" s="26"/>
      <c r="UZW53" s="26"/>
      <c r="UZX53" s="26"/>
      <c r="UZY53" s="26"/>
      <c r="UZZ53" s="26"/>
      <c r="VAA53" s="26"/>
      <c r="VAB53" s="26"/>
      <c r="VAC53" s="26"/>
      <c r="VAD53" s="26"/>
      <c r="VAE53" s="26"/>
      <c r="VAF53" s="26"/>
      <c r="VAG53" s="26"/>
      <c r="VAH53" s="26"/>
      <c r="VAI53" s="26"/>
      <c r="VAJ53" s="26"/>
      <c r="VAK53" s="26"/>
      <c r="VAL53" s="26"/>
      <c r="VAM53" s="26"/>
      <c r="VAN53" s="26"/>
      <c r="VAO53" s="26"/>
      <c r="VAP53" s="26"/>
      <c r="VAQ53" s="26"/>
      <c r="VAR53" s="26"/>
      <c r="VAS53" s="26"/>
      <c r="VAT53" s="26"/>
      <c r="VAU53" s="26"/>
      <c r="VAV53" s="26"/>
      <c r="VAW53" s="26"/>
      <c r="VAX53" s="26"/>
      <c r="VAY53" s="26"/>
      <c r="VAZ53" s="26"/>
      <c r="VBA53" s="26"/>
      <c r="VBB53" s="26"/>
      <c r="VBC53" s="26"/>
      <c r="VBD53" s="26"/>
      <c r="VBE53" s="26"/>
      <c r="VBF53" s="26"/>
      <c r="VBG53" s="26"/>
      <c r="VBH53" s="26"/>
      <c r="VBI53" s="26"/>
      <c r="VBJ53" s="26"/>
      <c r="VBK53" s="26"/>
      <c r="VBL53" s="26"/>
      <c r="VBM53" s="26"/>
      <c r="VBN53" s="26"/>
      <c r="VBO53" s="26"/>
      <c r="VBP53" s="26"/>
      <c r="VBQ53" s="26"/>
      <c r="VBR53" s="26"/>
      <c r="VBS53" s="26"/>
      <c r="VBT53" s="26"/>
      <c r="VBU53" s="26"/>
      <c r="VBV53" s="26"/>
      <c r="VBW53" s="26"/>
      <c r="VBX53" s="26"/>
      <c r="VBY53" s="26"/>
      <c r="VBZ53" s="26"/>
      <c r="VCA53" s="26"/>
      <c r="VCB53" s="26"/>
      <c r="VCC53" s="26"/>
      <c r="VCD53" s="26"/>
      <c r="VCE53" s="26"/>
      <c r="VCF53" s="26"/>
      <c r="VCG53" s="26"/>
      <c r="VCH53" s="26"/>
      <c r="VCI53" s="26"/>
      <c r="VCJ53" s="26"/>
      <c r="VCK53" s="26"/>
      <c r="VCL53" s="26"/>
      <c r="VCM53" s="26"/>
      <c r="VCN53" s="26"/>
      <c r="VCO53" s="26"/>
      <c r="VCP53" s="26"/>
      <c r="VCQ53" s="26"/>
      <c r="VCR53" s="26"/>
      <c r="VCS53" s="26"/>
      <c r="VCT53" s="26"/>
      <c r="VCU53" s="26"/>
      <c r="VCV53" s="26"/>
      <c r="VCW53" s="26"/>
      <c r="VCX53" s="26"/>
      <c r="VCY53" s="26"/>
      <c r="VCZ53" s="26"/>
      <c r="VDA53" s="26"/>
      <c r="VDB53" s="26"/>
      <c r="VDC53" s="26"/>
      <c r="VDD53" s="26"/>
      <c r="VDE53" s="26"/>
      <c r="VDF53" s="26"/>
      <c r="VDG53" s="26"/>
      <c r="VDH53" s="26"/>
      <c r="VDI53" s="26"/>
      <c r="VDJ53" s="26"/>
      <c r="VDK53" s="26"/>
      <c r="VDL53" s="26"/>
      <c r="VDM53" s="26"/>
      <c r="VDN53" s="26"/>
      <c r="VDO53" s="26"/>
      <c r="VDP53" s="26"/>
      <c r="VDQ53" s="26"/>
      <c r="VDR53" s="26"/>
      <c r="VDS53" s="26"/>
      <c r="VDT53" s="26"/>
      <c r="VDU53" s="26"/>
      <c r="VDV53" s="26"/>
      <c r="VDW53" s="26"/>
      <c r="VDX53" s="26"/>
      <c r="VDY53" s="26"/>
      <c r="VDZ53" s="26"/>
      <c r="VEA53" s="26"/>
      <c r="VEB53" s="26"/>
      <c r="VEC53" s="26"/>
      <c r="VED53" s="26"/>
      <c r="VEE53" s="26"/>
      <c r="VEF53" s="26"/>
      <c r="VEG53" s="26"/>
      <c r="VEH53" s="26"/>
      <c r="VEI53" s="26"/>
      <c r="VEJ53" s="26"/>
      <c r="VEK53" s="26"/>
      <c r="VEL53" s="26"/>
      <c r="VEM53" s="26"/>
      <c r="VEN53" s="26"/>
      <c r="VEO53" s="26"/>
      <c r="VEP53" s="26"/>
      <c r="VEQ53" s="26"/>
      <c r="VER53" s="26"/>
      <c r="VES53" s="26"/>
      <c r="VET53" s="26"/>
      <c r="VEU53" s="26"/>
      <c r="VEV53" s="26"/>
      <c r="VEW53" s="26"/>
      <c r="VEX53" s="26"/>
      <c r="VEY53" s="26"/>
      <c r="VEZ53" s="26"/>
      <c r="VFA53" s="26"/>
      <c r="VFB53" s="26"/>
      <c r="VFC53" s="26"/>
      <c r="VFD53" s="26"/>
      <c r="VFE53" s="26"/>
      <c r="VFF53" s="26"/>
      <c r="VFG53" s="26"/>
      <c r="VFH53" s="26"/>
      <c r="VFI53" s="26"/>
      <c r="VFJ53" s="26"/>
      <c r="VFK53" s="26"/>
      <c r="VFL53" s="26"/>
      <c r="VFM53" s="26"/>
      <c r="VFN53" s="26"/>
      <c r="VFO53" s="26"/>
      <c r="VFP53" s="26"/>
      <c r="VFQ53" s="26"/>
      <c r="VFR53" s="26"/>
      <c r="VFS53" s="26"/>
      <c r="VFT53" s="26"/>
      <c r="VFU53" s="26"/>
      <c r="VFV53" s="26"/>
      <c r="VFW53" s="26"/>
      <c r="VFX53" s="26"/>
      <c r="VFY53" s="26"/>
      <c r="VFZ53" s="26"/>
      <c r="VGA53" s="26"/>
      <c r="VGB53" s="26"/>
      <c r="VGC53" s="26"/>
      <c r="VGD53" s="26"/>
      <c r="VGE53" s="26"/>
      <c r="VGF53" s="26"/>
      <c r="VGG53" s="26"/>
      <c r="VGH53" s="26"/>
      <c r="VGI53" s="26"/>
      <c r="VGJ53" s="26"/>
      <c r="VGK53" s="26"/>
      <c r="VGL53" s="26"/>
      <c r="VGM53" s="26"/>
      <c r="VGN53" s="26"/>
      <c r="VGO53" s="26"/>
      <c r="VGP53" s="26"/>
      <c r="VGQ53" s="26"/>
      <c r="VGR53" s="26"/>
      <c r="VGS53" s="26"/>
      <c r="VGT53" s="26"/>
      <c r="VGU53" s="26"/>
      <c r="VGV53" s="26"/>
      <c r="VGW53" s="26"/>
      <c r="VGX53" s="26"/>
      <c r="VGY53" s="26"/>
      <c r="VGZ53" s="26"/>
      <c r="VHA53" s="26"/>
      <c r="VHB53" s="26"/>
      <c r="VHC53" s="26"/>
      <c r="VHD53" s="26"/>
      <c r="VHE53" s="26"/>
      <c r="VHF53" s="26"/>
      <c r="VHG53" s="26"/>
      <c r="VHH53" s="26"/>
      <c r="VHI53" s="26"/>
      <c r="VHJ53" s="26"/>
      <c r="VHK53" s="26"/>
      <c r="VHL53" s="26"/>
      <c r="VHM53" s="26"/>
      <c r="VHN53" s="26"/>
      <c r="VHO53" s="26"/>
      <c r="VHP53" s="26"/>
      <c r="VHQ53" s="26"/>
      <c r="VHR53" s="26"/>
      <c r="VHS53" s="26"/>
      <c r="VHT53" s="26"/>
      <c r="VHU53" s="26"/>
      <c r="VHV53" s="26"/>
      <c r="VHW53" s="26"/>
      <c r="VHX53" s="26"/>
      <c r="VHY53" s="26"/>
      <c r="VHZ53" s="26"/>
      <c r="VIA53" s="26"/>
      <c r="VIB53" s="26"/>
      <c r="VIC53" s="26"/>
      <c r="VID53" s="26"/>
      <c r="VIE53" s="26"/>
      <c r="VIF53" s="26"/>
      <c r="VIG53" s="26"/>
      <c r="VIH53" s="26"/>
      <c r="VII53" s="26"/>
      <c r="VIJ53" s="26"/>
      <c r="VIK53" s="26"/>
      <c r="VIL53" s="26"/>
      <c r="VIM53" s="26"/>
      <c r="VIN53" s="26"/>
      <c r="VIO53" s="26"/>
      <c r="VIP53" s="26"/>
      <c r="VIQ53" s="26"/>
      <c r="VIR53" s="26"/>
      <c r="VIS53" s="26"/>
      <c r="VIT53" s="26"/>
      <c r="VIU53" s="26"/>
      <c r="VIV53" s="26"/>
      <c r="VIW53" s="26"/>
      <c r="VIX53" s="26"/>
      <c r="VIY53" s="26"/>
      <c r="VIZ53" s="26"/>
      <c r="VJA53" s="26"/>
      <c r="VJB53" s="26"/>
      <c r="VJC53" s="26"/>
      <c r="VJD53" s="26"/>
      <c r="VJE53" s="26"/>
      <c r="VJF53" s="26"/>
      <c r="VJG53" s="26"/>
      <c r="VJH53" s="26"/>
      <c r="VJI53" s="26"/>
      <c r="VJJ53" s="26"/>
      <c r="VJK53" s="26"/>
      <c r="VJL53" s="26"/>
      <c r="VJM53" s="26"/>
      <c r="VJN53" s="26"/>
      <c r="VJO53" s="26"/>
      <c r="VJP53" s="26"/>
      <c r="VJQ53" s="26"/>
      <c r="VJR53" s="26"/>
      <c r="VJS53" s="26"/>
      <c r="VJT53" s="26"/>
      <c r="VJU53" s="26"/>
      <c r="VJV53" s="26"/>
      <c r="VJW53" s="26"/>
      <c r="VJX53" s="26"/>
      <c r="VJY53" s="26"/>
      <c r="VJZ53" s="26"/>
      <c r="VKA53" s="26"/>
      <c r="VKB53" s="26"/>
      <c r="VKC53" s="26"/>
      <c r="VKD53" s="26"/>
      <c r="VKE53" s="26"/>
      <c r="VKF53" s="26"/>
      <c r="VKG53" s="26"/>
      <c r="VKH53" s="26"/>
      <c r="VKI53" s="26"/>
      <c r="VKJ53" s="26"/>
      <c r="VKK53" s="26"/>
      <c r="VKL53" s="26"/>
      <c r="VKM53" s="26"/>
      <c r="VKN53" s="26"/>
      <c r="VKO53" s="26"/>
      <c r="VKP53" s="26"/>
      <c r="VKQ53" s="26"/>
      <c r="VKR53" s="26"/>
      <c r="VKS53" s="26"/>
      <c r="VKT53" s="26"/>
      <c r="VKU53" s="26"/>
      <c r="VKV53" s="26"/>
      <c r="VKW53" s="26"/>
      <c r="VKX53" s="26"/>
      <c r="VKY53" s="26"/>
      <c r="VKZ53" s="26"/>
      <c r="VLA53" s="26"/>
      <c r="VLB53" s="26"/>
      <c r="VLC53" s="26"/>
      <c r="VLD53" s="26"/>
      <c r="VLE53" s="26"/>
      <c r="VLF53" s="26"/>
      <c r="VLG53" s="26"/>
      <c r="VLH53" s="26"/>
      <c r="VLI53" s="26"/>
      <c r="VLJ53" s="26"/>
      <c r="VLK53" s="26"/>
      <c r="VLL53" s="26"/>
      <c r="VLM53" s="26"/>
      <c r="VLN53" s="26"/>
      <c r="VLO53" s="26"/>
      <c r="VLP53" s="26"/>
      <c r="VLQ53" s="26"/>
      <c r="VLR53" s="26"/>
      <c r="VLS53" s="26"/>
      <c r="VLT53" s="26"/>
      <c r="VLU53" s="26"/>
      <c r="VLV53" s="26"/>
      <c r="VLW53" s="26"/>
      <c r="VLX53" s="26"/>
      <c r="VLY53" s="26"/>
      <c r="VLZ53" s="26"/>
      <c r="VMA53" s="26"/>
      <c r="VMB53" s="26"/>
      <c r="VMC53" s="26"/>
      <c r="VMD53" s="26"/>
      <c r="VME53" s="26"/>
      <c r="VMF53" s="26"/>
      <c r="VMG53" s="26"/>
      <c r="VMH53" s="26"/>
      <c r="VMI53" s="26"/>
      <c r="VMJ53" s="26"/>
      <c r="VMK53" s="26"/>
      <c r="VML53" s="26"/>
      <c r="VMM53" s="26"/>
      <c r="VMN53" s="26"/>
      <c r="VMO53" s="26"/>
      <c r="VMP53" s="26"/>
      <c r="VMQ53" s="26"/>
      <c r="VMR53" s="26"/>
      <c r="VMS53" s="26"/>
      <c r="VMT53" s="26"/>
      <c r="VMU53" s="26"/>
      <c r="VMV53" s="26"/>
      <c r="VMW53" s="26"/>
      <c r="VMX53" s="26"/>
      <c r="VMY53" s="26"/>
      <c r="VMZ53" s="26"/>
      <c r="VNA53" s="26"/>
      <c r="VNB53" s="26"/>
      <c r="VNC53" s="26"/>
      <c r="VND53" s="26"/>
      <c r="VNE53" s="26"/>
      <c r="VNF53" s="26"/>
      <c r="VNG53" s="26"/>
      <c r="VNH53" s="26"/>
      <c r="VNI53" s="26"/>
      <c r="VNJ53" s="26"/>
      <c r="VNK53" s="26"/>
      <c r="VNL53" s="26"/>
      <c r="VNM53" s="26"/>
      <c r="VNN53" s="26"/>
      <c r="VNO53" s="26"/>
      <c r="VNP53" s="26"/>
      <c r="VNQ53" s="26"/>
      <c r="VNR53" s="26"/>
      <c r="VNS53" s="26"/>
      <c r="VNT53" s="26"/>
      <c r="VNU53" s="26"/>
      <c r="VNV53" s="26"/>
      <c r="VNW53" s="26"/>
      <c r="VNX53" s="26"/>
      <c r="VNY53" s="26"/>
      <c r="VNZ53" s="26"/>
      <c r="VOA53" s="26"/>
      <c r="VOB53" s="26"/>
      <c r="VOC53" s="26"/>
      <c r="VOD53" s="26"/>
      <c r="VOE53" s="26"/>
      <c r="VOF53" s="26"/>
      <c r="VOG53" s="26"/>
      <c r="VOH53" s="26"/>
      <c r="VOI53" s="26"/>
      <c r="VOJ53" s="26"/>
      <c r="VOK53" s="26"/>
      <c r="VOL53" s="26"/>
      <c r="VOM53" s="26"/>
      <c r="VON53" s="26"/>
      <c r="VOO53" s="26"/>
      <c r="VOP53" s="26"/>
      <c r="VOQ53" s="26"/>
      <c r="VOR53" s="26"/>
      <c r="VOS53" s="26"/>
      <c r="VOT53" s="26"/>
      <c r="VOU53" s="26"/>
      <c r="VOV53" s="26"/>
      <c r="VOW53" s="26"/>
      <c r="VOX53" s="26"/>
      <c r="VOY53" s="26"/>
      <c r="VOZ53" s="26"/>
      <c r="VPA53" s="26"/>
      <c r="VPB53" s="26"/>
      <c r="VPC53" s="26"/>
      <c r="VPD53" s="26"/>
      <c r="VPE53" s="26"/>
      <c r="VPF53" s="26"/>
      <c r="VPG53" s="26"/>
      <c r="VPH53" s="26"/>
      <c r="VPI53" s="26"/>
      <c r="VPJ53" s="26"/>
      <c r="VPK53" s="26"/>
      <c r="VPL53" s="26"/>
      <c r="VPM53" s="26"/>
      <c r="VPN53" s="26"/>
      <c r="VPO53" s="26"/>
      <c r="VPP53" s="26"/>
      <c r="VPQ53" s="26"/>
      <c r="VPR53" s="26"/>
      <c r="VPS53" s="26"/>
      <c r="VPT53" s="26"/>
      <c r="VPU53" s="26"/>
      <c r="VPV53" s="26"/>
      <c r="VPW53" s="26"/>
      <c r="VPX53" s="26"/>
      <c r="VPY53" s="26"/>
      <c r="VPZ53" s="26"/>
      <c r="VQA53" s="26"/>
      <c r="VQB53" s="26"/>
      <c r="VQC53" s="26"/>
      <c r="VQD53" s="26"/>
      <c r="VQE53" s="26"/>
      <c r="VQF53" s="26"/>
      <c r="VQG53" s="26"/>
      <c r="VQH53" s="26"/>
      <c r="VQI53" s="26"/>
      <c r="VQJ53" s="26"/>
      <c r="VQK53" s="26"/>
      <c r="VQL53" s="26"/>
      <c r="VQM53" s="26"/>
      <c r="VQN53" s="26"/>
      <c r="VQO53" s="26"/>
      <c r="VQP53" s="26"/>
      <c r="VQQ53" s="26"/>
      <c r="VQR53" s="26"/>
      <c r="VQS53" s="26"/>
      <c r="VQT53" s="26"/>
      <c r="VQU53" s="26"/>
      <c r="VQV53" s="26"/>
      <c r="VQW53" s="26"/>
      <c r="VQX53" s="26"/>
      <c r="VQY53" s="26"/>
      <c r="VQZ53" s="26"/>
      <c r="VRA53" s="26"/>
      <c r="VRB53" s="26"/>
      <c r="VRC53" s="26"/>
      <c r="VRD53" s="26"/>
      <c r="VRE53" s="26"/>
      <c r="VRF53" s="26"/>
      <c r="VRG53" s="26"/>
      <c r="VRH53" s="26"/>
      <c r="VRI53" s="26"/>
      <c r="VRJ53" s="26"/>
      <c r="VRK53" s="26"/>
      <c r="VRL53" s="26"/>
      <c r="VRM53" s="26"/>
      <c r="VRN53" s="26"/>
      <c r="VRO53" s="26"/>
      <c r="VRP53" s="26"/>
      <c r="VRQ53" s="26"/>
      <c r="VRR53" s="26"/>
      <c r="VRS53" s="26"/>
      <c r="VRT53" s="26"/>
      <c r="VRU53" s="26"/>
      <c r="VRV53" s="26"/>
      <c r="VRW53" s="26"/>
      <c r="VRX53" s="26"/>
      <c r="VRY53" s="26"/>
      <c r="VRZ53" s="26"/>
      <c r="VSA53" s="26"/>
      <c r="VSB53" s="26"/>
      <c r="VSC53" s="26"/>
      <c r="VSD53" s="26"/>
      <c r="VSE53" s="26"/>
      <c r="VSF53" s="26"/>
      <c r="VSG53" s="26"/>
      <c r="VSH53" s="26"/>
      <c r="VSI53" s="26"/>
      <c r="VSJ53" s="26"/>
      <c r="VSK53" s="26"/>
      <c r="VSL53" s="26"/>
      <c r="VSM53" s="26"/>
      <c r="VSN53" s="26"/>
      <c r="VSO53" s="26"/>
      <c r="VSP53" s="26"/>
      <c r="VSQ53" s="26"/>
      <c r="VSR53" s="26"/>
      <c r="VSS53" s="26"/>
      <c r="VST53" s="26"/>
      <c r="VSU53" s="26"/>
      <c r="VSV53" s="26"/>
      <c r="VSW53" s="26"/>
      <c r="VSX53" s="26"/>
      <c r="VSY53" s="26"/>
      <c r="VSZ53" s="26"/>
      <c r="VTA53" s="26"/>
      <c r="VTB53" s="26"/>
      <c r="VTC53" s="26"/>
      <c r="VTD53" s="26"/>
      <c r="VTE53" s="26"/>
      <c r="VTF53" s="26"/>
      <c r="VTG53" s="26"/>
      <c r="VTH53" s="26"/>
      <c r="VTI53" s="26"/>
      <c r="VTJ53" s="26"/>
      <c r="VTK53" s="26"/>
      <c r="VTL53" s="26"/>
      <c r="VTM53" s="26"/>
      <c r="VTN53" s="26"/>
      <c r="VTO53" s="26"/>
      <c r="VTP53" s="26"/>
      <c r="VTQ53" s="26"/>
      <c r="VTR53" s="26"/>
      <c r="VTS53" s="26"/>
      <c r="VTT53" s="26"/>
      <c r="VTU53" s="26"/>
      <c r="VTV53" s="26"/>
      <c r="VTW53" s="26"/>
      <c r="VTX53" s="26"/>
      <c r="VTY53" s="26"/>
      <c r="VTZ53" s="26"/>
      <c r="VUA53" s="26"/>
      <c r="VUB53" s="26"/>
      <c r="VUC53" s="26"/>
      <c r="VUD53" s="26"/>
      <c r="VUE53" s="26"/>
      <c r="VUF53" s="26"/>
      <c r="VUG53" s="26"/>
      <c r="VUH53" s="26"/>
      <c r="VUI53" s="26"/>
      <c r="VUJ53" s="26"/>
      <c r="VUK53" s="26"/>
      <c r="VUL53" s="26"/>
      <c r="VUM53" s="26"/>
      <c r="VUN53" s="26"/>
      <c r="VUO53" s="26"/>
      <c r="VUP53" s="26"/>
      <c r="VUQ53" s="26"/>
      <c r="VUR53" s="26"/>
      <c r="VUS53" s="26"/>
      <c r="VUT53" s="26"/>
      <c r="VUU53" s="26"/>
      <c r="VUV53" s="26"/>
      <c r="VUW53" s="26"/>
      <c r="VUX53" s="26"/>
      <c r="VUY53" s="26"/>
      <c r="VUZ53" s="26"/>
      <c r="VVA53" s="26"/>
      <c r="VVB53" s="26"/>
      <c r="VVC53" s="26"/>
      <c r="VVD53" s="26"/>
      <c r="VVE53" s="26"/>
      <c r="VVF53" s="26"/>
      <c r="VVG53" s="26"/>
      <c r="VVH53" s="26"/>
      <c r="VVI53" s="26"/>
      <c r="VVJ53" s="26"/>
      <c r="VVK53" s="26"/>
      <c r="VVL53" s="26"/>
      <c r="VVM53" s="26"/>
      <c r="VVN53" s="26"/>
      <c r="VVO53" s="26"/>
      <c r="VVP53" s="26"/>
      <c r="VVQ53" s="26"/>
      <c r="VVR53" s="26"/>
      <c r="VVS53" s="26"/>
      <c r="VVT53" s="26"/>
      <c r="VVU53" s="26"/>
      <c r="VVV53" s="26"/>
      <c r="VVW53" s="26"/>
      <c r="VVX53" s="26"/>
      <c r="VVY53" s="26"/>
      <c r="VVZ53" s="26"/>
      <c r="VWA53" s="26"/>
      <c r="VWB53" s="26"/>
      <c r="VWC53" s="26"/>
      <c r="VWD53" s="26"/>
      <c r="VWE53" s="26"/>
      <c r="VWF53" s="26"/>
      <c r="VWG53" s="26"/>
      <c r="VWH53" s="26"/>
      <c r="VWI53" s="26"/>
      <c r="VWJ53" s="26"/>
      <c r="VWK53" s="26"/>
      <c r="VWL53" s="26"/>
      <c r="VWM53" s="26"/>
      <c r="VWN53" s="26"/>
      <c r="VWO53" s="26"/>
      <c r="VWP53" s="26"/>
      <c r="VWQ53" s="26"/>
      <c r="VWR53" s="26"/>
      <c r="VWS53" s="26"/>
      <c r="VWT53" s="26"/>
      <c r="VWU53" s="26"/>
      <c r="VWV53" s="26"/>
      <c r="VWW53" s="26"/>
      <c r="VWX53" s="26"/>
      <c r="VWY53" s="26"/>
      <c r="VWZ53" s="26"/>
      <c r="VXA53" s="26"/>
      <c r="VXB53" s="26"/>
      <c r="VXC53" s="26"/>
      <c r="VXD53" s="26"/>
      <c r="VXE53" s="26"/>
      <c r="VXF53" s="26"/>
      <c r="VXG53" s="26"/>
      <c r="VXH53" s="26"/>
      <c r="VXI53" s="26"/>
      <c r="VXJ53" s="26"/>
      <c r="VXK53" s="26"/>
      <c r="VXL53" s="26"/>
      <c r="VXM53" s="26"/>
      <c r="VXN53" s="26"/>
      <c r="VXO53" s="26"/>
      <c r="VXP53" s="26"/>
      <c r="VXQ53" s="26"/>
      <c r="VXR53" s="26"/>
      <c r="VXS53" s="26"/>
      <c r="VXT53" s="26"/>
      <c r="VXU53" s="26"/>
      <c r="VXV53" s="26"/>
      <c r="VXW53" s="26"/>
      <c r="VXX53" s="26"/>
      <c r="VXY53" s="26"/>
      <c r="VXZ53" s="26"/>
      <c r="VYA53" s="26"/>
      <c r="VYB53" s="26"/>
      <c r="VYC53" s="26"/>
      <c r="VYD53" s="26"/>
      <c r="VYE53" s="26"/>
      <c r="VYF53" s="26"/>
      <c r="VYG53" s="26"/>
      <c r="VYH53" s="26"/>
      <c r="VYI53" s="26"/>
      <c r="VYJ53" s="26"/>
      <c r="VYK53" s="26"/>
      <c r="VYL53" s="26"/>
      <c r="VYM53" s="26"/>
      <c r="VYN53" s="26"/>
      <c r="VYO53" s="26"/>
      <c r="VYP53" s="26"/>
      <c r="VYQ53" s="26"/>
      <c r="VYR53" s="26"/>
      <c r="VYS53" s="26"/>
      <c r="VYT53" s="26"/>
      <c r="VYU53" s="26"/>
      <c r="VYV53" s="26"/>
      <c r="VYW53" s="26"/>
      <c r="VYX53" s="26"/>
      <c r="VYY53" s="26"/>
      <c r="VYZ53" s="26"/>
      <c r="VZA53" s="26"/>
      <c r="VZB53" s="26"/>
      <c r="VZC53" s="26"/>
      <c r="VZD53" s="26"/>
      <c r="VZE53" s="26"/>
      <c r="VZF53" s="26"/>
      <c r="VZG53" s="26"/>
      <c r="VZH53" s="26"/>
      <c r="VZI53" s="26"/>
      <c r="VZJ53" s="26"/>
      <c r="VZK53" s="26"/>
      <c r="VZL53" s="26"/>
      <c r="VZM53" s="26"/>
      <c r="VZN53" s="26"/>
      <c r="VZO53" s="26"/>
      <c r="VZP53" s="26"/>
      <c r="VZQ53" s="26"/>
      <c r="VZR53" s="26"/>
      <c r="VZS53" s="26"/>
      <c r="VZT53" s="26"/>
      <c r="VZU53" s="26"/>
      <c r="VZV53" s="26"/>
      <c r="VZW53" s="26"/>
      <c r="VZX53" s="26"/>
      <c r="VZY53" s="26"/>
      <c r="VZZ53" s="26"/>
      <c r="WAA53" s="26"/>
      <c r="WAB53" s="26"/>
      <c r="WAC53" s="26"/>
      <c r="WAD53" s="26"/>
      <c r="WAE53" s="26"/>
      <c r="WAF53" s="26"/>
      <c r="WAG53" s="26"/>
      <c r="WAH53" s="26"/>
      <c r="WAI53" s="26"/>
      <c r="WAJ53" s="26"/>
      <c r="WAK53" s="26"/>
      <c r="WAL53" s="26"/>
      <c r="WAM53" s="26"/>
      <c r="WAN53" s="26"/>
      <c r="WAO53" s="26"/>
      <c r="WAP53" s="26"/>
      <c r="WAQ53" s="26"/>
      <c r="WAR53" s="26"/>
      <c r="WAS53" s="26"/>
      <c r="WAT53" s="26"/>
      <c r="WAU53" s="26"/>
      <c r="WAV53" s="26"/>
      <c r="WAW53" s="26"/>
      <c r="WAX53" s="26"/>
      <c r="WAY53" s="26"/>
      <c r="WAZ53" s="26"/>
      <c r="WBA53" s="26"/>
      <c r="WBB53" s="26"/>
      <c r="WBC53" s="26"/>
      <c r="WBD53" s="26"/>
      <c r="WBE53" s="26"/>
      <c r="WBF53" s="26"/>
      <c r="WBG53" s="26"/>
      <c r="WBH53" s="26"/>
      <c r="WBI53" s="26"/>
      <c r="WBJ53" s="26"/>
      <c r="WBK53" s="26"/>
      <c r="WBL53" s="26"/>
      <c r="WBM53" s="26"/>
      <c r="WBN53" s="26"/>
      <c r="WBO53" s="26"/>
      <c r="WBP53" s="26"/>
      <c r="WBQ53" s="26"/>
      <c r="WBR53" s="26"/>
      <c r="WBS53" s="26"/>
      <c r="WBT53" s="26"/>
      <c r="WBU53" s="26"/>
      <c r="WBV53" s="26"/>
      <c r="WBW53" s="26"/>
      <c r="WBX53" s="26"/>
      <c r="WBY53" s="26"/>
      <c r="WBZ53" s="26"/>
      <c r="WCA53" s="26"/>
      <c r="WCB53" s="26"/>
      <c r="WCC53" s="26"/>
      <c r="WCD53" s="26"/>
      <c r="WCE53" s="26"/>
      <c r="WCF53" s="26"/>
      <c r="WCG53" s="26"/>
      <c r="WCH53" s="26"/>
      <c r="WCI53" s="26"/>
      <c r="WCJ53" s="26"/>
      <c r="WCK53" s="26"/>
      <c r="WCL53" s="26"/>
      <c r="WCM53" s="26"/>
      <c r="WCN53" s="26"/>
      <c r="WCO53" s="26"/>
      <c r="WCP53" s="26"/>
      <c r="WCQ53" s="26"/>
      <c r="WCR53" s="26"/>
      <c r="WCS53" s="26"/>
      <c r="WCT53" s="26"/>
      <c r="WCU53" s="26"/>
      <c r="WCV53" s="26"/>
      <c r="WCW53" s="26"/>
      <c r="WCX53" s="26"/>
      <c r="WCY53" s="26"/>
      <c r="WCZ53" s="26"/>
      <c r="WDA53" s="26"/>
      <c r="WDB53" s="26"/>
      <c r="WDC53" s="26"/>
      <c r="WDD53" s="26"/>
      <c r="WDE53" s="26"/>
      <c r="WDF53" s="26"/>
      <c r="WDG53" s="26"/>
      <c r="WDH53" s="26"/>
      <c r="WDI53" s="26"/>
      <c r="WDJ53" s="26"/>
      <c r="WDK53" s="26"/>
      <c r="WDL53" s="26"/>
      <c r="WDM53" s="26"/>
      <c r="WDN53" s="26"/>
      <c r="WDO53" s="26"/>
      <c r="WDP53" s="26"/>
      <c r="WDQ53" s="26"/>
      <c r="WDR53" s="26"/>
      <c r="WDS53" s="26"/>
      <c r="WDT53" s="26"/>
      <c r="WDU53" s="26"/>
      <c r="WDV53" s="26"/>
      <c r="WDW53" s="26"/>
      <c r="WDX53" s="26"/>
      <c r="WDY53" s="26"/>
      <c r="WDZ53" s="26"/>
      <c r="WEA53" s="26"/>
      <c r="WEB53" s="26"/>
      <c r="WEC53" s="26"/>
      <c r="WED53" s="26"/>
      <c r="WEE53" s="26"/>
      <c r="WEF53" s="26"/>
      <c r="WEG53" s="26"/>
      <c r="WEH53" s="26"/>
      <c r="WEI53" s="26"/>
      <c r="WEJ53" s="26"/>
      <c r="WEK53" s="26"/>
      <c r="WEL53" s="26"/>
      <c r="WEM53" s="26"/>
      <c r="WEN53" s="26"/>
      <c r="WEO53" s="26"/>
      <c r="WEP53" s="26"/>
      <c r="WEQ53" s="26"/>
      <c r="WER53" s="26"/>
      <c r="WES53" s="26"/>
      <c r="WET53" s="26"/>
      <c r="WEU53" s="26"/>
      <c r="WEV53" s="26"/>
      <c r="WEW53" s="26"/>
      <c r="WEX53" s="26"/>
      <c r="WEY53" s="26"/>
      <c r="WEZ53" s="26"/>
      <c r="WFA53" s="26"/>
      <c r="WFB53" s="26"/>
      <c r="WFC53" s="26"/>
      <c r="WFD53" s="26"/>
      <c r="WFE53" s="26"/>
      <c r="WFF53" s="26"/>
      <c r="WFG53" s="26"/>
      <c r="WFH53" s="26"/>
      <c r="WFI53" s="26"/>
      <c r="WFJ53" s="26"/>
      <c r="WFK53" s="26"/>
      <c r="WFL53" s="26"/>
      <c r="WFM53" s="26"/>
      <c r="WFN53" s="26"/>
      <c r="WFO53" s="26"/>
      <c r="WFP53" s="26"/>
      <c r="WFQ53" s="26"/>
      <c r="WFR53" s="26"/>
      <c r="WFS53" s="26"/>
      <c r="WFT53" s="26"/>
      <c r="WFU53" s="26"/>
      <c r="WFV53" s="26"/>
      <c r="WFW53" s="26"/>
      <c r="WFX53" s="26"/>
      <c r="WFY53" s="26"/>
      <c r="WFZ53" s="26"/>
      <c r="WGA53" s="26"/>
      <c r="WGB53" s="26"/>
      <c r="WGC53" s="26"/>
      <c r="WGD53" s="26"/>
      <c r="WGE53" s="26"/>
      <c r="WGF53" s="26"/>
      <c r="WGG53" s="26"/>
      <c r="WGH53" s="26"/>
      <c r="WGI53" s="26"/>
      <c r="WGJ53" s="26"/>
      <c r="WGK53" s="26"/>
      <c r="WGL53" s="26"/>
      <c r="WGM53" s="26"/>
      <c r="WGN53" s="26"/>
      <c r="WGO53" s="26"/>
      <c r="WGP53" s="26"/>
      <c r="WGQ53" s="26"/>
      <c r="WGR53" s="26"/>
      <c r="WGS53" s="26"/>
      <c r="WGT53" s="26"/>
      <c r="WGU53" s="26"/>
      <c r="WGV53" s="26"/>
      <c r="WGW53" s="26"/>
      <c r="WGX53" s="26"/>
      <c r="WGY53" s="26"/>
      <c r="WGZ53" s="26"/>
      <c r="WHA53" s="26"/>
      <c r="WHB53" s="26"/>
      <c r="WHC53" s="26"/>
      <c r="WHD53" s="26"/>
      <c r="WHE53" s="26"/>
      <c r="WHF53" s="26"/>
      <c r="WHG53" s="26"/>
      <c r="WHH53" s="26"/>
      <c r="WHI53" s="26"/>
      <c r="WHJ53" s="26"/>
      <c r="WHK53" s="26"/>
      <c r="WHL53" s="26"/>
      <c r="WHM53" s="26"/>
      <c r="WHN53" s="26"/>
      <c r="WHO53" s="26"/>
      <c r="WHP53" s="26"/>
      <c r="WHQ53" s="26"/>
      <c r="WHR53" s="26"/>
      <c r="WHS53" s="26"/>
      <c r="WHT53" s="26"/>
      <c r="WHU53" s="26"/>
      <c r="WHV53" s="26"/>
      <c r="WHW53" s="26"/>
      <c r="WHX53" s="26"/>
      <c r="WHY53" s="26"/>
      <c r="WHZ53" s="26"/>
      <c r="WIA53" s="26"/>
      <c r="WIB53" s="26"/>
      <c r="WIC53" s="26"/>
      <c r="WID53" s="26"/>
      <c r="WIE53" s="26"/>
      <c r="WIF53" s="26"/>
      <c r="WIG53" s="26"/>
      <c r="WIH53" s="26"/>
      <c r="WII53" s="26"/>
      <c r="WIJ53" s="26"/>
      <c r="WIK53" s="26"/>
      <c r="WIL53" s="26"/>
      <c r="WIM53" s="26"/>
      <c r="WIN53" s="26"/>
      <c r="WIO53" s="26"/>
      <c r="WIP53" s="26"/>
      <c r="WIQ53" s="26"/>
      <c r="WIR53" s="26"/>
      <c r="WIS53" s="26"/>
      <c r="WIT53" s="26"/>
      <c r="WIU53" s="26"/>
      <c r="WIV53" s="26"/>
      <c r="WIW53" s="26"/>
      <c r="WIX53" s="26"/>
      <c r="WIY53" s="26"/>
      <c r="WIZ53" s="26"/>
      <c r="WJA53" s="26"/>
      <c r="WJB53" s="26"/>
      <c r="WJC53" s="26"/>
      <c r="WJD53" s="26"/>
      <c r="WJE53" s="26"/>
      <c r="WJF53" s="26"/>
      <c r="WJG53" s="26"/>
      <c r="WJH53" s="26"/>
      <c r="WJI53" s="26"/>
      <c r="WJJ53" s="26"/>
      <c r="WJK53" s="26"/>
      <c r="WJL53" s="26"/>
      <c r="WJM53" s="26"/>
      <c r="WJN53" s="26"/>
      <c r="WJO53" s="26"/>
      <c r="WJP53" s="26"/>
      <c r="WJQ53" s="26"/>
      <c r="WJR53" s="26"/>
      <c r="WJS53" s="26"/>
      <c r="WJT53" s="26"/>
      <c r="WJU53" s="26"/>
      <c r="WJV53" s="26"/>
      <c r="WJW53" s="26"/>
      <c r="WJX53" s="26"/>
      <c r="WJY53" s="26"/>
      <c r="WJZ53" s="26"/>
      <c r="WKA53" s="26"/>
      <c r="WKB53" s="26"/>
      <c r="WKC53" s="26"/>
      <c r="WKD53" s="26"/>
      <c r="WKE53" s="26"/>
      <c r="WKF53" s="26"/>
      <c r="WKG53" s="26"/>
      <c r="WKH53" s="26"/>
      <c r="WKI53" s="26"/>
      <c r="WKJ53" s="26"/>
      <c r="WKK53" s="26"/>
      <c r="WKL53" s="26"/>
      <c r="WKM53" s="26"/>
      <c r="WKN53" s="26"/>
      <c r="WKO53" s="26"/>
      <c r="WKP53" s="26"/>
      <c r="WKQ53" s="26"/>
      <c r="WKR53" s="26"/>
      <c r="WKS53" s="26"/>
      <c r="WKT53" s="26"/>
      <c r="WKU53" s="26"/>
      <c r="WKV53" s="26"/>
      <c r="WKW53" s="26"/>
      <c r="WKX53" s="26"/>
      <c r="WKY53" s="26"/>
      <c r="WKZ53" s="26"/>
      <c r="WLA53" s="26"/>
      <c r="WLB53" s="26"/>
      <c r="WLC53" s="26"/>
      <c r="WLD53" s="26"/>
      <c r="WLE53" s="26"/>
      <c r="WLF53" s="26"/>
      <c r="WLG53" s="26"/>
      <c r="WLH53" s="26"/>
      <c r="WLI53" s="26"/>
      <c r="WLJ53" s="26"/>
      <c r="WLK53" s="26"/>
      <c r="WLL53" s="26"/>
      <c r="WLM53" s="26"/>
      <c r="WLN53" s="26"/>
      <c r="WLO53" s="26"/>
      <c r="WLP53" s="26"/>
      <c r="WLQ53" s="26"/>
      <c r="WLR53" s="26"/>
      <c r="WLS53" s="26"/>
      <c r="WLT53" s="26"/>
      <c r="WLU53" s="26"/>
      <c r="WLV53" s="26"/>
      <c r="WLW53" s="26"/>
      <c r="WLX53" s="26"/>
      <c r="WLY53" s="26"/>
      <c r="WLZ53" s="26"/>
      <c r="WMA53" s="26"/>
      <c r="WMB53" s="26"/>
      <c r="WMC53" s="26"/>
      <c r="WMD53" s="26"/>
      <c r="WME53" s="26"/>
      <c r="WMF53" s="26"/>
      <c r="WMG53" s="26"/>
      <c r="WMH53" s="26"/>
      <c r="WMI53" s="26"/>
      <c r="WMJ53" s="26"/>
      <c r="WMK53" s="26"/>
      <c r="WML53" s="26"/>
      <c r="WMM53" s="26"/>
      <c r="WMN53" s="26"/>
      <c r="WMO53" s="26"/>
      <c r="WMP53" s="26"/>
      <c r="WMQ53" s="26"/>
      <c r="WMR53" s="26"/>
      <c r="WMS53" s="26"/>
      <c r="WMT53" s="26"/>
      <c r="WMU53" s="26"/>
      <c r="WMV53" s="26"/>
      <c r="WMW53" s="26"/>
      <c r="WMX53" s="26"/>
      <c r="WMY53" s="26"/>
      <c r="WMZ53" s="26"/>
      <c r="WNA53" s="26"/>
      <c r="WNB53" s="26"/>
      <c r="WNC53" s="26"/>
      <c r="WND53" s="26"/>
      <c r="WNE53" s="26"/>
      <c r="WNF53" s="26"/>
      <c r="WNG53" s="26"/>
      <c r="WNH53" s="26"/>
      <c r="WNI53" s="26"/>
      <c r="WNJ53" s="26"/>
      <c r="WNK53" s="26"/>
      <c r="WNL53" s="26"/>
      <c r="WNM53" s="26"/>
      <c r="WNN53" s="26"/>
      <c r="WNO53" s="26"/>
      <c r="WNP53" s="26"/>
      <c r="WNQ53" s="26"/>
      <c r="WNR53" s="26"/>
      <c r="WNS53" s="26"/>
      <c r="WNT53" s="26"/>
      <c r="WNU53" s="26"/>
      <c r="WNV53" s="26"/>
      <c r="WNW53" s="26"/>
      <c r="WNX53" s="26"/>
      <c r="WNY53" s="26"/>
      <c r="WNZ53" s="26"/>
      <c r="WOA53" s="26"/>
      <c r="WOB53" s="26"/>
      <c r="WOC53" s="26"/>
      <c r="WOD53" s="26"/>
      <c r="WOE53" s="26"/>
      <c r="WOF53" s="26"/>
      <c r="WOG53" s="26"/>
      <c r="WOH53" s="26"/>
      <c r="WOI53" s="26"/>
      <c r="WOJ53" s="26"/>
      <c r="WOK53" s="26"/>
      <c r="WOL53" s="26"/>
      <c r="WOM53" s="26"/>
      <c r="WON53" s="26"/>
      <c r="WOO53" s="26"/>
      <c r="WOP53" s="26"/>
      <c r="WOQ53" s="26"/>
      <c r="WOR53" s="26"/>
      <c r="WOS53" s="26"/>
      <c r="WOT53" s="26"/>
      <c r="WOU53" s="26"/>
      <c r="WOV53" s="26"/>
      <c r="WOW53" s="26"/>
      <c r="WOX53" s="26"/>
      <c r="WOY53" s="26"/>
      <c r="WOZ53" s="26"/>
      <c r="WPA53" s="26"/>
      <c r="WPB53" s="26"/>
      <c r="WPC53" s="26"/>
      <c r="WPD53" s="26"/>
      <c r="WPE53" s="26"/>
      <c r="WPF53" s="26"/>
      <c r="WPG53" s="26"/>
      <c r="WPH53" s="26"/>
      <c r="WPI53" s="26"/>
      <c r="WPJ53" s="26"/>
      <c r="WPK53" s="26"/>
      <c r="WPL53" s="26"/>
      <c r="WPM53" s="26"/>
      <c r="WPN53" s="26"/>
      <c r="WPO53" s="26"/>
      <c r="WPP53" s="26"/>
      <c r="WPQ53" s="26"/>
      <c r="WPR53" s="26"/>
      <c r="WPS53" s="26"/>
      <c r="WPT53" s="26"/>
      <c r="WPU53" s="26"/>
      <c r="WPV53" s="26"/>
      <c r="WPW53" s="26"/>
      <c r="WPX53" s="26"/>
      <c r="WPY53" s="26"/>
      <c r="WPZ53" s="26"/>
      <c r="WQA53" s="26"/>
      <c r="WQB53" s="26"/>
      <c r="WQC53" s="26"/>
      <c r="WQD53" s="26"/>
      <c r="WQE53" s="26"/>
      <c r="WQF53" s="26"/>
      <c r="WQG53" s="26"/>
      <c r="WQH53" s="26"/>
      <c r="WQI53" s="26"/>
      <c r="WQJ53" s="26"/>
      <c r="WQK53" s="26"/>
      <c r="WQL53" s="26"/>
      <c r="WQM53" s="26"/>
      <c r="WQN53" s="26"/>
      <c r="WQO53" s="26"/>
      <c r="WQP53" s="26"/>
      <c r="WQQ53" s="26"/>
      <c r="WQR53" s="26"/>
      <c r="WQS53" s="26"/>
      <c r="WQT53" s="26"/>
      <c r="WQU53" s="26"/>
      <c r="WQV53" s="26"/>
      <c r="WQW53" s="26"/>
      <c r="WQX53" s="26"/>
      <c r="WQY53" s="26"/>
      <c r="WQZ53" s="26"/>
      <c r="WRA53" s="26"/>
      <c r="WRB53" s="26"/>
      <c r="WRC53" s="26"/>
      <c r="WRD53" s="26"/>
      <c r="WRE53" s="26"/>
      <c r="WRF53" s="26"/>
      <c r="WRG53" s="26"/>
      <c r="WRH53" s="26"/>
      <c r="WRI53" s="26"/>
      <c r="WRJ53" s="26"/>
      <c r="WRK53" s="26"/>
      <c r="WRL53" s="26"/>
      <c r="WRM53" s="26"/>
      <c r="WRN53" s="26"/>
      <c r="WRO53" s="26"/>
      <c r="WRP53" s="26"/>
      <c r="WRQ53" s="26"/>
      <c r="WRR53" s="26"/>
      <c r="WRS53" s="26"/>
      <c r="WRT53" s="26"/>
      <c r="WRU53" s="26"/>
      <c r="WRV53" s="26"/>
      <c r="WRW53" s="26"/>
      <c r="WRX53" s="26"/>
      <c r="WRY53" s="26"/>
      <c r="WRZ53" s="26"/>
      <c r="WSA53" s="26"/>
      <c r="WSB53" s="26"/>
      <c r="WSC53" s="26"/>
      <c r="WSD53" s="26"/>
      <c r="WSE53" s="26"/>
      <c r="WSF53" s="26"/>
      <c r="WSG53" s="26"/>
      <c r="WSH53" s="26"/>
      <c r="WSI53" s="26"/>
      <c r="WSJ53" s="26"/>
      <c r="WSK53" s="26"/>
      <c r="WSL53" s="26"/>
      <c r="WSM53" s="26"/>
      <c r="WSN53" s="26"/>
      <c r="WSO53" s="26"/>
      <c r="WSP53" s="26"/>
      <c r="WSQ53" s="26"/>
      <c r="WSR53" s="26"/>
      <c r="WSS53" s="26"/>
      <c r="WST53" s="26"/>
      <c r="WSU53" s="26"/>
      <c r="WSV53" s="26"/>
      <c r="WSW53" s="26"/>
      <c r="WSX53" s="26"/>
      <c r="WSY53" s="26"/>
      <c r="WSZ53" s="26"/>
      <c r="WTA53" s="26"/>
      <c r="WTB53" s="26"/>
      <c r="WTC53" s="26"/>
      <c r="WTD53" s="26"/>
      <c r="WTE53" s="26"/>
      <c r="WTF53" s="26"/>
      <c r="WTG53" s="26"/>
      <c r="WTH53" s="26"/>
      <c r="WTI53" s="26"/>
      <c r="WTJ53" s="26"/>
      <c r="WTK53" s="26"/>
      <c r="WTL53" s="26"/>
      <c r="WTM53" s="26"/>
      <c r="WTN53" s="26"/>
      <c r="WTO53" s="26"/>
      <c r="WTP53" s="26"/>
      <c r="WTQ53" s="26"/>
      <c r="WTR53" s="26"/>
      <c r="WTS53" s="26"/>
      <c r="WTT53" s="26"/>
      <c r="WTU53" s="26"/>
      <c r="WTV53" s="26"/>
      <c r="WTW53" s="26"/>
      <c r="WTX53" s="26"/>
      <c r="WTY53" s="26"/>
      <c r="WTZ53" s="26"/>
      <c r="WUA53" s="26"/>
      <c r="WUB53" s="26"/>
      <c r="WUC53" s="26"/>
      <c r="WUD53" s="26"/>
      <c r="WUE53" s="26"/>
      <c r="WUF53" s="26"/>
      <c r="WUG53" s="26"/>
      <c r="WUH53" s="26"/>
      <c r="WUI53" s="26"/>
      <c r="WUJ53" s="26"/>
      <c r="WUK53" s="26"/>
      <c r="WUL53" s="26"/>
      <c r="WUM53" s="26"/>
      <c r="WUN53" s="26"/>
      <c r="WUO53" s="26"/>
      <c r="WUP53" s="26"/>
      <c r="WUQ53" s="26"/>
      <c r="WUR53" s="26"/>
      <c r="WUS53" s="26"/>
      <c r="WUT53" s="26"/>
      <c r="WUU53" s="26"/>
      <c r="WUV53" s="26"/>
      <c r="WUW53" s="26"/>
      <c r="WUX53" s="26"/>
      <c r="WUY53" s="26"/>
      <c r="WUZ53" s="26"/>
      <c r="WVA53" s="26"/>
      <c r="WVB53" s="26"/>
      <c r="WVC53" s="26"/>
      <c r="WVD53" s="26"/>
      <c r="WVE53" s="26"/>
      <c r="WVF53" s="26"/>
      <c r="WVG53" s="26"/>
      <c r="WVH53" s="26"/>
      <c r="WVI53" s="26"/>
      <c r="WVJ53" s="26"/>
      <c r="WVK53" s="26"/>
      <c r="WVL53" s="26"/>
      <c r="WVM53" s="26"/>
      <c r="WVN53" s="26"/>
      <c r="WVO53" s="26"/>
      <c r="WVP53" s="26"/>
      <c r="WVQ53" s="26"/>
      <c r="WVR53" s="26"/>
      <c r="WVS53" s="26"/>
      <c r="WVT53" s="26"/>
      <c r="WVU53" s="26"/>
      <c r="WVV53" s="26"/>
      <c r="WVW53" s="26"/>
      <c r="WVX53" s="26"/>
      <c r="WVY53" s="26"/>
      <c r="WVZ53" s="26"/>
      <c r="WWA53" s="26"/>
      <c r="WWB53" s="26"/>
      <c r="WWC53" s="26"/>
      <c r="WWD53" s="26"/>
      <c r="WWE53" s="26"/>
      <c r="WWF53" s="26"/>
      <c r="WWG53" s="26"/>
      <c r="WWH53" s="26"/>
      <c r="WWI53" s="26"/>
      <c r="WWJ53" s="26"/>
      <c r="WWK53" s="26"/>
      <c r="WWL53" s="26"/>
      <c r="WWM53" s="26"/>
      <c r="WWN53" s="26"/>
      <c r="WWO53" s="26"/>
      <c r="WWP53" s="26"/>
      <c r="WWQ53" s="26"/>
      <c r="WWR53" s="26"/>
      <c r="WWS53" s="26"/>
      <c r="WWT53" s="26"/>
      <c r="WWU53" s="26"/>
      <c r="WWV53" s="26"/>
      <c r="WWW53" s="26"/>
      <c r="WWX53" s="26"/>
      <c r="WWY53" s="26"/>
      <c r="WWZ53" s="26"/>
      <c r="WXA53" s="26"/>
      <c r="WXB53" s="26"/>
      <c r="WXC53" s="26"/>
      <c r="WXD53" s="26"/>
      <c r="WXE53" s="26"/>
      <c r="WXF53" s="26"/>
      <c r="WXG53" s="26"/>
      <c r="WXH53" s="26"/>
      <c r="WXI53" s="26"/>
      <c r="WXJ53" s="26"/>
      <c r="WXK53" s="26"/>
      <c r="WXL53" s="26"/>
      <c r="WXM53" s="26"/>
      <c r="WXN53" s="26"/>
      <c r="WXO53" s="26"/>
      <c r="WXP53" s="26"/>
      <c r="WXQ53" s="26"/>
      <c r="WXR53" s="26"/>
      <c r="WXS53" s="26"/>
      <c r="WXT53" s="26"/>
      <c r="WXU53" s="26"/>
      <c r="WXV53" s="26"/>
      <c r="WXW53" s="26"/>
      <c r="WXX53" s="26"/>
      <c r="WXY53" s="26"/>
      <c r="WXZ53" s="26"/>
      <c r="WYA53" s="26"/>
      <c r="WYB53" s="26"/>
      <c r="WYC53" s="26"/>
      <c r="WYD53" s="26"/>
      <c r="WYE53" s="26"/>
      <c r="WYF53" s="26"/>
      <c r="WYG53" s="26"/>
      <c r="WYH53" s="26"/>
      <c r="WYI53" s="26"/>
      <c r="WYJ53" s="26"/>
      <c r="WYK53" s="26"/>
      <c r="WYL53" s="26"/>
      <c r="WYM53" s="26"/>
      <c r="WYN53" s="26"/>
      <c r="WYO53" s="26"/>
      <c r="WYP53" s="26"/>
      <c r="WYQ53" s="26"/>
      <c r="WYR53" s="26"/>
      <c r="WYS53" s="26"/>
      <c r="WYT53" s="26"/>
      <c r="WYU53" s="26"/>
      <c r="WYV53" s="26"/>
      <c r="WYW53" s="26"/>
      <c r="WYX53" s="26"/>
      <c r="WYY53" s="26"/>
      <c r="WYZ53" s="26"/>
      <c r="WZA53" s="26"/>
      <c r="WZB53" s="26"/>
      <c r="WZC53" s="26"/>
      <c r="WZD53" s="26"/>
      <c r="WZE53" s="26"/>
      <c r="WZF53" s="26"/>
      <c r="WZG53" s="26"/>
      <c r="WZH53" s="26"/>
      <c r="WZI53" s="26"/>
      <c r="WZJ53" s="26"/>
      <c r="WZK53" s="26"/>
      <c r="WZL53" s="26"/>
      <c r="WZM53" s="26"/>
      <c r="WZN53" s="26"/>
      <c r="WZO53" s="26"/>
      <c r="WZP53" s="26"/>
      <c r="WZQ53" s="26"/>
      <c r="WZR53" s="26"/>
      <c r="WZS53" s="26"/>
      <c r="WZT53" s="26"/>
      <c r="WZU53" s="26"/>
      <c r="WZV53" s="26"/>
      <c r="WZW53" s="26"/>
      <c r="WZX53" s="26"/>
      <c r="WZY53" s="26"/>
      <c r="WZZ53" s="26"/>
      <c r="XAA53" s="26"/>
      <c r="XAB53" s="26"/>
      <c r="XAC53" s="26"/>
      <c r="XAD53" s="26"/>
      <c r="XAE53" s="26"/>
      <c r="XAF53" s="26"/>
      <c r="XAG53" s="26"/>
      <c r="XAH53" s="26"/>
      <c r="XAI53" s="26"/>
      <c r="XAJ53" s="26"/>
      <c r="XAK53" s="26"/>
      <c r="XAL53" s="26"/>
      <c r="XAM53" s="26"/>
      <c r="XAN53" s="26"/>
      <c r="XAO53" s="26"/>
      <c r="XAP53" s="26"/>
      <c r="XAQ53" s="26"/>
      <c r="XAR53" s="26"/>
      <c r="XAS53" s="26"/>
      <c r="XAT53" s="26"/>
      <c r="XAU53" s="26"/>
      <c r="XAV53" s="26"/>
      <c r="XAW53" s="26"/>
      <c r="XAX53" s="26"/>
      <c r="XAY53" s="26"/>
      <c r="XAZ53" s="26"/>
      <c r="XBA53" s="26"/>
      <c r="XBB53" s="26"/>
      <c r="XBC53" s="26"/>
      <c r="XBD53" s="26"/>
      <c r="XBE53" s="26"/>
      <c r="XBF53" s="26"/>
      <c r="XBG53" s="26"/>
      <c r="XBH53" s="26"/>
      <c r="XBI53" s="26"/>
      <c r="XBJ53" s="26"/>
      <c r="XBK53" s="26"/>
      <c r="XBL53" s="26"/>
      <c r="XBM53" s="26"/>
      <c r="XBN53" s="26"/>
      <c r="XBO53" s="26"/>
      <c r="XBP53" s="26"/>
      <c r="XBQ53" s="26"/>
      <c r="XBR53" s="26"/>
      <c r="XBS53" s="26"/>
      <c r="XBT53" s="26"/>
      <c r="XBU53" s="26"/>
      <c r="XBV53" s="26"/>
      <c r="XBW53" s="26"/>
      <c r="XBX53" s="26"/>
      <c r="XBY53" s="26"/>
      <c r="XBZ53" s="26"/>
      <c r="XCA53" s="26"/>
      <c r="XCB53" s="26"/>
      <c r="XCC53" s="26"/>
      <c r="XCD53" s="26"/>
      <c r="XCE53" s="26"/>
      <c r="XCF53" s="26"/>
      <c r="XCG53" s="26"/>
      <c r="XCH53" s="26"/>
      <c r="XCI53" s="26"/>
      <c r="XCJ53" s="26"/>
      <c r="XCK53" s="26"/>
      <c r="XCL53" s="26"/>
      <c r="XCM53" s="26"/>
      <c r="XCN53" s="26"/>
      <c r="XCO53" s="26"/>
      <c r="XCP53" s="26"/>
      <c r="XCQ53" s="26"/>
      <c r="XCR53" s="26"/>
      <c r="XCS53" s="26"/>
      <c r="XCT53" s="26"/>
      <c r="XCU53" s="26"/>
      <c r="XCV53" s="26"/>
      <c r="XCW53" s="26"/>
      <c r="XCX53" s="26"/>
      <c r="XCY53" s="26"/>
      <c r="XCZ53" s="26"/>
      <c r="XDA53" s="26"/>
      <c r="XDB53" s="26"/>
      <c r="XDC53" s="26"/>
      <c r="XDD53" s="26"/>
      <c r="XDE53" s="26"/>
      <c r="XDF53" s="26"/>
      <c r="XDG53" s="26"/>
      <c r="XDH53" s="26"/>
      <c r="XDI53" s="26"/>
      <c r="XDJ53" s="26"/>
      <c r="XDK53" s="26"/>
      <c r="XDL53" s="26"/>
      <c r="XDM53" s="26"/>
      <c r="XDN53" s="26"/>
      <c r="XDO53" s="26"/>
      <c r="XDP53" s="26"/>
      <c r="XDQ53" s="26"/>
      <c r="XDR53" s="26"/>
      <c r="XDS53" s="26"/>
      <c r="XDT53" s="26"/>
      <c r="XDU53" s="26"/>
      <c r="XDV53" s="26"/>
      <c r="XDW53" s="26"/>
      <c r="XDX53" s="26"/>
      <c r="XDY53" s="26"/>
      <c r="XDZ53" s="26"/>
      <c r="XEA53" s="26"/>
      <c r="XEB53" s="26"/>
      <c r="XEC53" s="26"/>
      <c r="XED53" s="26"/>
      <c r="XEE53" s="26"/>
      <c r="XEF53" s="26"/>
      <c r="XEG53" s="26"/>
      <c r="XEH53" s="26"/>
      <c r="XEI53" s="26"/>
      <c r="XEJ53" s="26"/>
      <c r="XEK53" s="26"/>
      <c r="XEL53" s="26"/>
      <c r="XEM53" s="26"/>
    </row>
    <row r="54" spans="1:16367" ht="54.75" customHeight="1" x14ac:dyDescent="0.25">
      <c r="A54" s="115"/>
      <c r="B54" s="115" t="s">
        <v>130</v>
      </c>
      <c r="C54" s="115" t="s">
        <v>120</v>
      </c>
      <c r="D54" s="115" t="str">
        <f t="shared" ref="D54:S54" si="26">D30</f>
        <v xml:space="preserve">1. 
Gamle Oslo </v>
      </c>
      <c r="E54" s="115" t="str">
        <f t="shared" si="26"/>
        <v>2. 
Grünerløkka</v>
      </c>
      <c r="F54" s="115" t="str">
        <f t="shared" si="26"/>
        <v>3. 
Sagene</v>
      </c>
      <c r="G54" s="115" t="str">
        <f t="shared" si="26"/>
        <v>4. 
St. Hanshaugen</v>
      </c>
      <c r="H54" s="115" t="str">
        <f t="shared" si="26"/>
        <v>5. 
Frogner</v>
      </c>
      <c r="I54" s="115" t="str">
        <f t="shared" si="26"/>
        <v>6. 
Ullern</v>
      </c>
      <c r="J54" s="115" t="str">
        <f t="shared" si="26"/>
        <v>7. 
Vestre Aker</v>
      </c>
      <c r="K54" s="115" t="str">
        <f t="shared" si="26"/>
        <v>8. 
Nordre Aker</v>
      </c>
      <c r="L54" s="115" t="str">
        <f t="shared" si="26"/>
        <v>9. 
Bjerke</v>
      </c>
      <c r="M54" s="115" t="str">
        <f t="shared" si="26"/>
        <v>10. 
Grorud</v>
      </c>
      <c r="N54" s="115" t="str">
        <f t="shared" si="26"/>
        <v>11. 
Stovner</v>
      </c>
      <c r="O54" s="115" t="str">
        <f t="shared" si="26"/>
        <v>12. 
Alna</v>
      </c>
      <c r="P54" s="115" t="str">
        <f t="shared" si="26"/>
        <v>13. 
Østensjø</v>
      </c>
      <c r="Q54" s="115" t="str">
        <f t="shared" si="26"/>
        <v>14.
Nordstrand</v>
      </c>
      <c r="R54" s="115" t="str">
        <f t="shared" si="26"/>
        <v>15. 
Søndre Nordstrand</v>
      </c>
      <c r="S54" s="115" t="str">
        <f t="shared" si="26"/>
        <v>Sum</v>
      </c>
      <c r="V54" s="115"/>
      <c r="W54" s="115" t="s">
        <v>130</v>
      </c>
      <c r="X54" s="115" t="s">
        <v>120</v>
      </c>
      <c r="Y54" s="115" t="str">
        <f t="shared" ref="Y54:AN54" si="27">Y30</f>
        <v xml:space="preserve">1. 
Gamle Oslo </v>
      </c>
      <c r="Z54" s="115" t="str">
        <f t="shared" si="27"/>
        <v>2. 
Grünerløkka</v>
      </c>
      <c r="AA54" s="115" t="str">
        <f t="shared" si="27"/>
        <v>3. 
Sagene</v>
      </c>
      <c r="AB54" s="115" t="str">
        <f t="shared" si="27"/>
        <v>4. 
St. Hanshaugen</v>
      </c>
      <c r="AC54" s="115" t="str">
        <f t="shared" si="27"/>
        <v>5. 
Frogner</v>
      </c>
      <c r="AD54" s="115" t="str">
        <f t="shared" si="27"/>
        <v>6. 
Ullern</v>
      </c>
      <c r="AE54" s="115" t="str">
        <f t="shared" si="27"/>
        <v>7. 
Vestre Aker</v>
      </c>
      <c r="AF54" s="115" t="str">
        <f t="shared" si="27"/>
        <v>8. 
Nordre Aker</v>
      </c>
      <c r="AG54" s="115" t="str">
        <f t="shared" si="27"/>
        <v>9. 
Bjerke</v>
      </c>
      <c r="AH54" s="115" t="str">
        <f t="shared" si="27"/>
        <v>10. 
Grorud</v>
      </c>
      <c r="AI54" s="115" t="str">
        <f t="shared" si="27"/>
        <v>11. 
Stovner</v>
      </c>
      <c r="AJ54" s="115" t="str">
        <f t="shared" si="27"/>
        <v>12. 
Alna</v>
      </c>
      <c r="AK54" s="115" t="str">
        <f t="shared" si="27"/>
        <v>13. 
Østensjø</v>
      </c>
      <c r="AL54" s="115" t="str">
        <f t="shared" si="27"/>
        <v>14.
Nordstrand</v>
      </c>
      <c r="AM54" s="115" t="str">
        <f t="shared" si="27"/>
        <v>15. 
Søndre Nordstrand</v>
      </c>
      <c r="AN54" s="115" t="str">
        <f t="shared" si="27"/>
        <v>Sum</v>
      </c>
    </row>
    <row r="55" spans="1:16367" x14ac:dyDescent="0.25">
      <c r="A55" s="43"/>
      <c r="B55" s="43"/>
      <c r="C55" s="43"/>
      <c r="D55" s="33"/>
      <c r="E55" s="34"/>
      <c r="F55" s="34"/>
      <c r="G55" s="34"/>
      <c r="H55" s="33"/>
      <c r="I55" s="33"/>
      <c r="J55" s="33"/>
      <c r="K55" s="33"/>
      <c r="L55" s="33"/>
      <c r="M55" s="33"/>
      <c r="N55" s="33"/>
      <c r="O55" s="33"/>
      <c r="P55" s="33"/>
      <c r="Q55" s="33"/>
      <c r="R55" s="33"/>
      <c r="S55" s="33"/>
      <c r="V55" s="43"/>
      <c r="W55" s="43"/>
      <c r="X55" s="43"/>
      <c r="Y55" s="33"/>
      <c r="Z55" s="34"/>
      <c r="AA55" s="34"/>
      <c r="AB55" s="34"/>
      <c r="AC55" s="33"/>
      <c r="AD55" s="33"/>
      <c r="AE55" s="33"/>
      <c r="AF55" s="33"/>
      <c r="AG55" s="33"/>
      <c r="AH55" s="33"/>
      <c r="AI55" s="33"/>
      <c r="AJ55" s="33"/>
      <c r="AK55" s="33"/>
      <c r="AL55" s="33"/>
      <c r="AM55" s="33"/>
      <c r="AN55" s="33"/>
    </row>
    <row r="56" spans="1:16367" x14ac:dyDescent="0.25">
      <c r="A56" s="236" t="s">
        <v>117</v>
      </c>
      <c r="B56" s="42"/>
      <c r="C56" s="45" t="s">
        <v>30</v>
      </c>
      <c r="D56" s="89">
        <f>SUM(D57:D58)</f>
        <v>2711.5022222222224</v>
      </c>
      <c r="E56" s="89">
        <f t="shared" ref="E56:S56" si="28">SUM(E57:E58)</f>
        <v>3042.0066666666667</v>
      </c>
      <c r="F56" s="89">
        <f t="shared" si="28"/>
        <v>2391.4853333333335</v>
      </c>
      <c r="G56" s="89">
        <f t="shared" si="28"/>
        <v>1303.46</v>
      </c>
      <c r="H56" s="89">
        <f t="shared" si="28"/>
        <v>1576.3400000000001</v>
      </c>
      <c r="I56" s="89">
        <f t="shared" si="28"/>
        <v>1516.3400000000001</v>
      </c>
      <c r="J56" s="89">
        <f t="shared" si="28"/>
        <v>1723.98</v>
      </c>
      <c r="K56" s="89">
        <f t="shared" si="28"/>
        <v>2087.7399999999998</v>
      </c>
      <c r="L56" s="89">
        <f t="shared" si="28"/>
        <v>1451.2</v>
      </c>
      <c r="M56" s="89">
        <f t="shared" si="28"/>
        <v>1604.3271111111112</v>
      </c>
      <c r="N56" s="89">
        <f t="shared" si="28"/>
        <v>1409.2</v>
      </c>
      <c r="O56" s="89">
        <f t="shared" si="28"/>
        <v>2115.6733333333332</v>
      </c>
      <c r="P56" s="89">
        <f t="shared" si="28"/>
        <v>2941.1400000000003</v>
      </c>
      <c r="Q56" s="89">
        <f t="shared" si="28"/>
        <v>2457.6271111111109</v>
      </c>
      <c r="R56" s="89">
        <f t="shared" si="28"/>
        <v>1748.4955555555555</v>
      </c>
      <c r="S56" s="89">
        <f t="shared" si="28"/>
        <v>30080.517333333337</v>
      </c>
      <c r="T56" s="26"/>
      <c r="V56" s="236" t="s">
        <v>117</v>
      </c>
      <c r="W56" s="42"/>
      <c r="X56" s="45" t="s">
        <v>30</v>
      </c>
      <c r="Y56" s="89">
        <f>SUM(Y57:Y58)</f>
        <v>2673.2377777777779</v>
      </c>
      <c r="Z56" s="89">
        <f t="shared" ref="Z56:AN56" si="29">SUM(Z57:Z58)</f>
        <v>3038.5066666666667</v>
      </c>
      <c r="AA56" s="89">
        <f t="shared" si="29"/>
        <v>2381.431111111111</v>
      </c>
      <c r="AB56" s="89">
        <f t="shared" si="29"/>
        <v>1251.42</v>
      </c>
      <c r="AC56" s="89">
        <f t="shared" si="29"/>
        <v>1578.3200000000002</v>
      </c>
      <c r="AD56" s="89">
        <f t="shared" si="29"/>
        <v>1517</v>
      </c>
      <c r="AE56" s="89">
        <f t="shared" si="29"/>
        <v>1705.74</v>
      </c>
      <c r="AF56" s="89">
        <f t="shared" si="29"/>
        <v>2131.88</v>
      </c>
      <c r="AG56" s="89">
        <f t="shared" si="29"/>
        <v>1365.4155555555556</v>
      </c>
      <c r="AH56" s="89">
        <f t="shared" si="29"/>
        <v>1598.6866666666665</v>
      </c>
      <c r="AI56" s="89">
        <f t="shared" si="29"/>
        <v>1411.1399999999999</v>
      </c>
      <c r="AJ56" s="89">
        <f t="shared" si="29"/>
        <v>2123.8066666666668</v>
      </c>
      <c r="AK56" s="89">
        <f t="shared" si="29"/>
        <v>2966.26</v>
      </c>
      <c r="AL56" s="89">
        <f t="shared" si="29"/>
        <v>2457.6595555555555</v>
      </c>
      <c r="AM56" s="89">
        <f t="shared" si="29"/>
        <v>1725.8733333333334</v>
      </c>
      <c r="AN56" s="89">
        <f t="shared" si="29"/>
        <v>29926.377333333334</v>
      </c>
      <c r="AP56" s="173">
        <f>AN56-S56</f>
        <v>-154.14000000000306</v>
      </c>
    </row>
    <row r="57" spans="1:16367" x14ac:dyDescent="0.25">
      <c r="A57" s="235" t="s">
        <v>118</v>
      </c>
      <c r="B57" s="72" t="s">
        <v>30</v>
      </c>
      <c r="C57" s="38">
        <v>2.06</v>
      </c>
      <c r="D57" s="87">
        <f t="shared" ref="D57:R58" si="30">D23*$C57</f>
        <v>1643.88</v>
      </c>
      <c r="E57" s="87">
        <f t="shared" si="30"/>
        <v>1769.54</v>
      </c>
      <c r="F57" s="87">
        <f t="shared" si="30"/>
        <v>1534.1964444444445</v>
      </c>
      <c r="G57" s="87">
        <f t="shared" si="30"/>
        <v>805.46</v>
      </c>
      <c r="H57" s="87">
        <f t="shared" si="30"/>
        <v>1007.34</v>
      </c>
      <c r="I57" s="87">
        <f t="shared" si="30"/>
        <v>801.34</v>
      </c>
      <c r="J57" s="87">
        <f t="shared" si="30"/>
        <v>994.98</v>
      </c>
      <c r="K57" s="87">
        <f t="shared" si="30"/>
        <v>1192.74</v>
      </c>
      <c r="L57" s="87">
        <f t="shared" si="30"/>
        <v>659.2</v>
      </c>
      <c r="M57" s="87">
        <f t="shared" si="30"/>
        <v>755.88266666666675</v>
      </c>
      <c r="N57" s="87">
        <f t="shared" si="30"/>
        <v>556.20000000000005</v>
      </c>
      <c r="O57" s="87">
        <f t="shared" si="30"/>
        <v>924.94</v>
      </c>
      <c r="P57" s="87">
        <f t="shared" si="30"/>
        <v>1584.14</v>
      </c>
      <c r="Q57" s="87">
        <f t="shared" si="30"/>
        <v>1239.9826666666665</v>
      </c>
      <c r="R57" s="87">
        <f t="shared" si="30"/>
        <v>739.54</v>
      </c>
      <c r="S57" s="87">
        <f>SUM(D57:R57)</f>
        <v>16209.36177777778</v>
      </c>
      <c r="V57" s="235" t="s">
        <v>118</v>
      </c>
      <c r="W57" s="72" t="s">
        <v>30</v>
      </c>
      <c r="X57" s="38">
        <f>C57</f>
        <v>2.06</v>
      </c>
      <c r="Y57" s="87">
        <f>Y23*$X57</f>
        <v>1588.26</v>
      </c>
      <c r="Z57" s="87">
        <f t="shared" ref="Z57:AN57" si="31">Z23*$X57</f>
        <v>1821.04</v>
      </c>
      <c r="AA57" s="87">
        <f t="shared" si="31"/>
        <v>1535.3866666666668</v>
      </c>
      <c r="AB57" s="87">
        <f t="shared" si="31"/>
        <v>735.42000000000007</v>
      </c>
      <c r="AC57" s="87">
        <f t="shared" si="31"/>
        <v>972.32</v>
      </c>
      <c r="AD57" s="87">
        <f t="shared" si="31"/>
        <v>824</v>
      </c>
      <c r="AE57" s="87">
        <f t="shared" si="31"/>
        <v>986.74</v>
      </c>
      <c r="AF57" s="87">
        <f t="shared" si="31"/>
        <v>1231.8800000000001</v>
      </c>
      <c r="AG57" s="87">
        <f t="shared" si="31"/>
        <v>599.46</v>
      </c>
      <c r="AH57" s="87">
        <f t="shared" si="31"/>
        <v>756.02</v>
      </c>
      <c r="AI57" s="87">
        <f t="shared" si="31"/>
        <v>554.14</v>
      </c>
      <c r="AJ57" s="87">
        <f t="shared" si="31"/>
        <v>945.54000000000008</v>
      </c>
      <c r="AK57" s="87">
        <f t="shared" si="31"/>
        <v>1588.26</v>
      </c>
      <c r="AL57" s="87">
        <f t="shared" si="31"/>
        <v>1251.0151111111111</v>
      </c>
      <c r="AM57" s="87">
        <f t="shared" si="31"/>
        <v>760.14</v>
      </c>
      <c r="AN57" s="87">
        <f t="shared" si="31"/>
        <v>16149.621777777778</v>
      </c>
      <c r="AP57" s="173">
        <f t="shared" ref="AP57:AP62" si="32">AN57-S57</f>
        <v>-59.740000000001601</v>
      </c>
    </row>
    <row r="58" spans="1:16367" x14ac:dyDescent="0.25">
      <c r="A58" s="235" t="s">
        <v>111</v>
      </c>
      <c r="B58" s="72" t="s">
        <v>30</v>
      </c>
      <c r="C58" s="38">
        <v>1</v>
      </c>
      <c r="D58" s="87">
        <f t="shared" si="30"/>
        <v>1067.6222222222223</v>
      </c>
      <c r="E58" s="87">
        <f t="shared" si="30"/>
        <v>1272.4666666666667</v>
      </c>
      <c r="F58" s="87">
        <f t="shared" si="30"/>
        <v>857.28888888888889</v>
      </c>
      <c r="G58" s="87">
        <f t="shared" si="30"/>
        <v>498</v>
      </c>
      <c r="H58" s="87">
        <f t="shared" si="30"/>
        <v>569</v>
      </c>
      <c r="I58" s="87">
        <f t="shared" si="30"/>
        <v>715</v>
      </c>
      <c r="J58" s="87">
        <f t="shared" si="30"/>
        <v>729</v>
      </c>
      <c r="K58" s="87">
        <f t="shared" si="30"/>
        <v>895</v>
      </c>
      <c r="L58" s="87">
        <f t="shared" si="30"/>
        <v>792</v>
      </c>
      <c r="M58" s="87">
        <f t="shared" si="30"/>
        <v>848.44444444444446</v>
      </c>
      <c r="N58" s="87">
        <f t="shared" si="30"/>
        <v>853</v>
      </c>
      <c r="O58" s="87">
        <f t="shared" si="30"/>
        <v>1190.7333333333333</v>
      </c>
      <c r="P58" s="87">
        <f t="shared" si="30"/>
        <v>1357</v>
      </c>
      <c r="Q58" s="87">
        <f t="shared" si="30"/>
        <v>1217.6444444444444</v>
      </c>
      <c r="R58" s="87">
        <f t="shared" si="30"/>
        <v>1008.9555555555555</v>
      </c>
      <c r="S58" s="87">
        <f>SUM(D58:R58)</f>
        <v>13871.155555555557</v>
      </c>
      <c r="V58" s="235" t="s">
        <v>111</v>
      </c>
      <c r="W58" s="72" t="s">
        <v>30</v>
      </c>
      <c r="X58" s="38">
        <f>C58</f>
        <v>1</v>
      </c>
      <c r="Y58" s="87">
        <f>Y24*$C58</f>
        <v>1084.9777777777779</v>
      </c>
      <c r="Z58" s="87">
        <f t="shared" ref="Z58:AN58" si="33">Z24*$C58</f>
        <v>1217.4666666666667</v>
      </c>
      <c r="AA58" s="87">
        <f t="shared" si="33"/>
        <v>846.04444444444448</v>
      </c>
      <c r="AB58" s="87">
        <f t="shared" si="33"/>
        <v>516</v>
      </c>
      <c r="AC58" s="87">
        <f t="shared" si="33"/>
        <v>606</v>
      </c>
      <c r="AD58" s="87">
        <f t="shared" si="33"/>
        <v>693</v>
      </c>
      <c r="AE58" s="87">
        <f t="shared" si="33"/>
        <v>719</v>
      </c>
      <c r="AF58" s="87">
        <f t="shared" si="33"/>
        <v>900</v>
      </c>
      <c r="AG58" s="87">
        <f t="shared" si="33"/>
        <v>765.95555555555552</v>
      </c>
      <c r="AH58" s="87">
        <f t="shared" si="33"/>
        <v>842.66666666666663</v>
      </c>
      <c r="AI58" s="87">
        <f t="shared" si="33"/>
        <v>857</v>
      </c>
      <c r="AJ58" s="87">
        <f t="shared" si="33"/>
        <v>1178.2666666666667</v>
      </c>
      <c r="AK58" s="87">
        <f t="shared" si="33"/>
        <v>1378</v>
      </c>
      <c r="AL58" s="87">
        <f t="shared" si="33"/>
        <v>1206.6444444444444</v>
      </c>
      <c r="AM58" s="87">
        <f t="shared" si="33"/>
        <v>965.73333333333335</v>
      </c>
      <c r="AN58" s="87">
        <f t="shared" si="33"/>
        <v>13776.755555555555</v>
      </c>
      <c r="AP58" s="173">
        <f t="shared" si="32"/>
        <v>-94.400000000001455</v>
      </c>
    </row>
    <row r="59" spans="1:16367" x14ac:dyDescent="0.25">
      <c r="A59" s="234"/>
      <c r="B59" s="234"/>
      <c r="C59" s="234"/>
      <c r="D59" s="87"/>
      <c r="E59" s="87"/>
      <c r="F59" s="87"/>
      <c r="G59" s="87"/>
      <c r="H59" s="87"/>
      <c r="I59" s="87"/>
      <c r="J59" s="87"/>
      <c r="K59" s="87"/>
      <c r="L59" s="87"/>
      <c r="M59" s="87"/>
      <c r="N59" s="87"/>
      <c r="O59" s="87"/>
      <c r="P59" s="87"/>
      <c r="Q59" s="87"/>
      <c r="R59" s="87"/>
      <c r="S59" s="87"/>
      <c r="V59" s="234"/>
      <c r="W59" s="234"/>
      <c r="X59" s="234"/>
      <c r="Y59" s="87"/>
      <c r="Z59" s="87"/>
      <c r="AA59" s="87"/>
      <c r="AB59" s="87"/>
      <c r="AC59" s="87"/>
      <c r="AD59" s="87"/>
      <c r="AE59" s="87"/>
      <c r="AF59" s="87"/>
      <c r="AG59" s="87"/>
      <c r="AH59" s="87"/>
      <c r="AI59" s="87"/>
      <c r="AJ59" s="87"/>
      <c r="AK59" s="87"/>
      <c r="AL59" s="87"/>
      <c r="AM59" s="87"/>
      <c r="AN59" s="87"/>
      <c r="AP59" s="173">
        <f t="shared" si="32"/>
        <v>0</v>
      </c>
    </row>
    <row r="60" spans="1:16367" x14ac:dyDescent="0.25">
      <c r="A60" s="236" t="s">
        <v>116</v>
      </c>
      <c r="B60" s="42"/>
      <c r="C60" s="45" t="s">
        <v>30</v>
      </c>
      <c r="D60" s="89">
        <f>SUM(D61:D62)</f>
        <v>1427.7311999999999</v>
      </c>
      <c r="E60" s="89">
        <f t="shared" ref="E60:S60" si="34">SUM(E61:E62)</f>
        <v>1114.2143999999998</v>
      </c>
      <c r="F60" s="89">
        <f t="shared" si="34"/>
        <v>1166.6880000000001</v>
      </c>
      <c r="G60" s="89">
        <f t="shared" si="34"/>
        <v>1623.2302933333333</v>
      </c>
      <c r="H60" s="89">
        <f t="shared" si="34"/>
        <v>1819.7994666666668</v>
      </c>
      <c r="I60" s="89">
        <f t="shared" si="34"/>
        <v>1246.5792000000001</v>
      </c>
      <c r="J60" s="89">
        <f t="shared" si="34"/>
        <v>2155.1999999999998</v>
      </c>
      <c r="K60" s="89">
        <f t="shared" si="34"/>
        <v>2947.9488000000001</v>
      </c>
      <c r="L60" s="89">
        <f t="shared" si="34"/>
        <v>949.90719999999988</v>
      </c>
      <c r="M60" s="89">
        <f t="shared" si="34"/>
        <v>59.308800000000005</v>
      </c>
      <c r="N60" s="89">
        <f t="shared" si="34"/>
        <v>229.9008</v>
      </c>
      <c r="O60" s="89">
        <f t="shared" si="34"/>
        <v>1361.3568</v>
      </c>
      <c r="P60" s="89">
        <f t="shared" si="34"/>
        <v>927.68640000000005</v>
      </c>
      <c r="Q60" s="89">
        <f t="shared" si="34"/>
        <v>1405.9007999999999</v>
      </c>
      <c r="R60" s="89">
        <f t="shared" si="34"/>
        <v>1029.3696</v>
      </c>
      <c r="S60" s="89">
        <f t="shared" si="34"/>
        <v>19464.821759999999</v>
      </c>
      <c r="V60" s="236" t="s">
        <v>116</v>
      </c>
      <c r="W60" s="42"/>
      <c r="X60" s="45" t="s">
        <v>30</v>
      </c>
      <c r="Y60" s="89">
        <f>SUM(Y61:Y62)</f>
        <v>1579.0272</v>
      </c>
      <c r="Z60" s="89">
        <f t="shared" ref="Z60:AN60" si="35">SUM(Z61:Z62)</f>
        <v>1220.1983999999998</v>
      </c>
      <c r="AA60" s="89">
        <f t="shared" si="35"/>
        <v>1259.328</v>
      </c>
      <c r="AB60" s="89">
        <f t="shared" si="35"/>
        <v>1590.8181333333334</v>
      </c>
      <c r="AC60" s="89">
        <f t="shared" si="35"/>
        <v>1790.8522666666668</v>
      </c>
      <c r="AD60" s="89">
        <f t="shared" si="35"/>
        <v>1162.3488</v>
      </c>
      <c r="AE60" s="89">
        <f t="shared" si="35"/>
        <v>2166.9312</v>
      </c>
      <c r="AF60" s="89">
        <f t="shared" si="35"/>
        <v>2966.2655999999997</v>
      </c>
      <c r="AG60" s="89">
        <f t="shared" si="35"/>
        <v>937.39391999999998</v>
      </c>
      <c r="AH60" s="89">
        <f t="shared" si="35"/>
        <v>60.384</v>
      </c>
      <c r="AI60" s="89">
        <f t="shared" si="35"/>
        <v>237.86879999999999</v>
      </c>
      <c r="AJ60" s="89">
        <f t="shared" si="35"/>
        <v>1330.5023999999999</v>
      </c>
      <c r="AK60" s="89">
        <f t="shared" si="35"/>
        <v>928.03199999999993</v>
      </c>
      <c r="AL60" s="89">
        <f t="shared" si="35"/>
        <v>1406.5727999999999</v>
      </c>
      <c r="AM60" s="89">
        <f t="shared" si="35"/>
        <v>1050.72</v>
      </c>
      <c r="AN60" s="89">
        <f t="shared" si="35"/>
        <v>19687.24352</v>
      </c>
      <c r="AP60" s="173">
        <f t="shared" si="32"/>
        <v>222.42176000000109</v>
      </c>
    </row>
    <row r="61" spans="1:16367" x14ac:dyDescent="0.25">
      <c r="A61" s="235" t="s">
        <v>118</v>
      </c>
      <c r="B61" s="38">
        <v>0.96</v>
      </c>
      <c r="C61" s="38">
        <v>2.06</v>
      </c>
      <c r="D61" s="87">
        <f t="shared" ref="D61:R62" si="36">D49*$C61*$B61</f>
        <v>765.33119999999997</v>
      </c>
      <c r="E61" s="87">
        <f t="shared" si="36"/>
        <v>680.2944</v>
      </c>
      <c r="F61" s="87">
        <f t="shared" si="36"/>
        <v>800.928</v>
      </c>
      <c r="G61" s="87">
        <f t="shared" si="36"/>
        <v>1053.92896</v>
      </c>
      <c r="H61" s="87">
        <f t="shared" si="36"/>
        <v>1034.2848000000001</v>
      </c>
      <c r="I61" s="87">
        <f t="shared" si="36"/>
        <v>676.33920000000001</v>
      </c>
      <c r="J61" s="87">
        <f t="shared" si="36"/>
        <v>1087.68</v>
      </c>
      <c r="K61" s="87">
        <f t="shared" si="36"/>
        <v>1706.6687999999999</v>
      </c>
      <c r="L61" s="87">
        <f t="shared" si="36"/>
        <v>528.01919999999996</v>
      </c>
      <c r="M61" s="87">
        <f t="shared" si="36"/>
        <v>25.7088</v>
      </c>
      <c r="N61" s="87">
        <f t="shared" si="36"/>
        <v>114.7008</v>
      </c>
      <c r="O61" s="87">
        <f t="shared" si="36"/>
        <v>727.7568</v>
      </c>
      <c r="P61" s="87">
        <f t="shared" si="36"/>
        <v>472.64640000000003</v>
      </c>
      <c r="Q61" s="87">
        <f t="shared" si="36"/>
        <v>707.98080000000004</v>
      </c>
      <c r="R61" s="87">
        <f t="shared" si="36"/>
        <v>535.92959999999994</v>
      </c>
      <c r="S61" s="87">
        <f>SUM(D61:R61)</f>
        <v>10918.197759999999</v>
      </c>
      <c r="V61" s="235" t="s">
        <v>118</v>
      </c>
      <c r="W61" s="38">
        <v>0.96</v>
      </c>
      <c r="X61" s="38">
        <f>C61</f>
        <v>2.06</v>
      </c>
      <c r="Y61" s="87">
        <f>Y49*$X61*$W61</f>
        <v>883.98720000000003</v>
      </c>
      <c r="Z61" s="87">
        <f t="shared" ref="Z61:AN61" si="37">Z49*$X61*$W61</f>
        <v>759.39839999999992</v>
      </c>
      <c r="AA61" s="87">
        <f t="shared" si="37"/>
        <v>850.36800000000005</v>
      </c>
      <c r="AB61" s="87">
        <f t="shared" si="37"/>
        <v>1030.9888000000001</v>
      </c>
      <c r="AC61" s="87">
        <f t="shared" si="37"/>
        <v>980.88959999999997</v>
      </c>
      <c r="AD61" s="87">
        <f t="shared" si="37"/>
        <v>618.98879999999997</v>
      </c>
      <c r="AE61" s="87">
        <f t="shared" si="37"/>
        <v>1061.9712</v>
      </c>
      <c r="AF61" s="87">
        <f t="shared" si="37"/>
        <v>1742.2655999999999</v>
      </c>
      <c r="AG61" s="87">
        <f t="shared" si="37"/>
        <v>511.49525333333338</v>
      </c>
      <c r="AH61" s="87">
        <f t="shared" si="37"/>
        <v>29.664000000000001</v>
      </c>
      <c r="AI61" s="87">
        <f t="shared" si="37"/>
        <v>124.58879999999999</v>
      </c>
      <c r="AJ61" s="87">
        <f t="shared" si="37"/>
        <v>690.18240000000003</v>
      </c>
      <c r="AK61" s="87">
        <f t="shared" si="37"/>
        <v>484.51199999999994</v>
      </c>
      <c r="AL61" s="87">
        <f t="shared" si="37"/>
        <v>698.09280000000001</v>
      </c>
      <c r="AM61" s="87">
        <f t="shared" si="37"/>
        <v>543.84</v>
      </c>
      <c r="AN61" s="87">
        <f t="shared" si="37"/>
        <v>11011.232853333333</v>
      </c>
      <c r="AP61" s="173">
        <f t="shared" si="32"/>
        <v>93.035093333333862</v>
      </c>
    </row>
    <row r="62" spans="1:16367" ht="15.75" thickBot="1" x14ac:dyDescent="0.3">
      <c r="A62" s="40" t="s">
        <v>111</v>
      </c>
      <c r="B62" s="150">
        <v>0.96</v>
      </c>
      <c r="C62" s="151">
        <v>1</v>
      </c>
      <c r="D62" s="152">
        <f t="shared" si="36"/>
        <v>662.4</v>
      </c>
      <c r="E62" s="152">
        <f t="shared" si="36"/>
        <v>433.91999999999996</v>
      </c>
      <c r="F62" s="152">
        <f t="shared" si="36"/>
        <v>365.76</v>
      </c>
      <c r="G62" s="152">
        <f t="shared" si="36"/>
        <v>569.30133333333333</v>
      </c>
      <c r="H62" s="152">
        <f t="shared" si="36"/>
        <v>785.51466666666659</v>
      </c>
      <c r="I62" s="152">
        <f t="shared" si="36"/>
        <v>570.24</v>
      </c>
      <c r="J62" s="152">
        <f t="shared" si="36"/>
        <v>1067.52</v>
      </c>
      <c r="K62" s="152">
        <f t="shared" si="36"/>
        <v>1241.28</v>
      </c>
      <c r="L62" s="152">
        <f t="shared" si="36"/>
        <v>421.88799999999998</v>
      </c>
      <c r="M62" s="152">
        <f t="shared" si="36"/>
        <v>33.6</v>
      </c>
      <c r="N62" s="152">
        <f t="shared" si="36"/>
        <v>115.19999999999999</v>
      </c>
      <c r="O62" s="152">
        <f t="shared" si="36"/>
        <v>633.6</v>
      </c>
      <c r="P62" s="152">
        <f t="shared" si="36"/>
        <v>455.03999999999996</v>
      </c>
      <c r="Q62" s="152">
        <f t="shared" si="36"/>
        <v>697.92</v>
      </c>
      <c r="R62" s="152">
        <f t="shared" si="36"/>
        <v>493.44</v>
      </c>
      <c r="S62" s="152">
        <f>SUM(D62:R62)</f>
        <v>8546.6239999999998</v>
      </c>
      <c r="V62" s="40" t="s">
        <v>111</v>
      </c>
      <c r="W62" s="150">
        <v>0.96</v>
      </c>
      <c r="X62" s="150">
        <f>C62</f>
        <v>1</v>
      </c>
      <c r="Y62" s="152">
        <f>Y50*$X62*$W62</f>
        <v>695.04</v>
      </c>
      <c r="Z62" s="152">
        <f t="shared" ref="Z62:AN62" si="38">Z50*$X62*$W62</f>
        <v>460.79999999999995</v>
      </c>
      <c r="AA62" s="152">
        <f t="shared" si="38"/>
        <v>408.96</v>
      </c>
      <c r="AB62" s="152">
        <f t="shared" si="38"/>
        <v>559.82933333333335</v>
      </c>
      <c r="AC62" s="152">
        <f t="shared" si="38"/>
        <v>809.96266666666668</v>
      </c>
      <c r="AD62" s="152">
        <f t="shared" si="38"/>
        <v>543.36</v>
      </c>
      <c r="AE62" s="152">
        <f t="shared" si="38"/>
        <v>1104.96</v>
      </c>
      <c r="AF62" s="152">
        <f t="shared" si="38"/>
        <v>1224</v>
      </c>
      <c r="AG62" s="152">
        <f t="shared" si="38"/>
        <v>425.89866666666666</v>
      </c>
      <c r="AH62" s="152">
        <f t="shared" si="38"/>
        <v>30.72</v>
      </c>
      <c r="AI62" s="152">
        <f t="shared" si="38"/>
        <v>113.28</v>
      </c>
      <c r="AJ62" s="152">
        <f t="shared" si="38"/>
        <v>640.31999999999994</v>
      </c>
      <c r="AK62" s="152">
        <f t="shared" si="38"/>
        <v>443.52</v>
      </c>
      <c r="AL62" s="152">
        <f t="shared" si="38"/>
        <v>708.48</v>
      </c>
      <c r="AM62" s="152">
        <f t="shared" si="38"/>
        <v>506.88</v>
      </c>
      <c r="AN62" s="152">
        <f t="shared" si="38"/>
        <v>8676.010666666667</v>
      </c>
      <c r="AP62" s="173">
        <f t="shared" si="32"/>
        <v>129.38666666666722</v>
      </c>
    </row>
    <row r="64" spans="1:16367" x14ac:dyDescent="0.25">
      <c r="Y64" s="271"/>
      <c r="Z64" s="271"/>
      <c r="AA64" s="271"/>
      <c r="AB64" s="271"/>
      <c r="AC64" s="271"/>
      <c r="AD64" s="271"/>
      <c r="AE64" s="271"/>
      <c r="AF64" s="271"/>
      <c r="AG64" s="271"/>
      <c r="AH64" s="271"/>
      <c r="AI64" s="271"/>
      <c r="AJ64" s="271"/>
      <c r="AK64" s="271"/>
      <c r="AL64" s="271"/>
      <c r="AM64" s="271"/>
      <c r="AN64" s="271"/>
    </row>
    <row r="65" spans="20:40" x14ac:dyDescent="0.25">
      <c r="Y65" s="271"/>
      <c r="Z65" s="271"/>
      <c r="AA65" s="271"/>
      <c r="AB65" s="271"/>
      <c r="AC65" s="271"/>
      <c r="AD65" s="271"/>
      <c r="AE65" s="271"/>
      <c r="AF65" s="271"/>
      <c r="AG65" s="271"/>
      <c r="AH65" s="271"/>
      <c r="AI65" s="271"/>
      <c r="AJ65" s="271"/>
      <c r="AK65" s="271"/>
      <c r="AL65" s="271"/>
      <c r="AM65" s="271"/>
      <c r="AN65" s="271"/>
    </row>
    <row r="66" spans="20:40" x14ac:dyDescent="0.25">
      <c r="Y66" s="271"/>
      <c r="Z66" s="271"/>
      <c r="AA66" s="271"/>
      <c r="AB66" s="271"/>
      <c r="AC66" s="271"/>
      <c r="AD66" s="271"/>
      <c r="AE66" s="271"/>
      <c r="AF66" s="271"/>
      <c r="AG66" s="271"/>
      <c r="AH66" s="271"/>
      <c r="AI66" s="271"/>
      <c r="AJ66" s="271"/>
      <c r="AK66" s="271"/>
      <c r="AL66" s="271"/>
      <c r="AM66" s="271"/>
      <c r="AN66" s="271"/>
    </row>
    <row r="69" spans="20:40" x14ac:dyDescent="0.25">
      <c r="T69" s="32"/>
    </row>
  </sheetData>
  <mergeCells count="2">
    <mergeCell ref="A26:S26"/>
    <mergeCell ref="V26:AN2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7" sqref="F37"/>
    </sheetView>
  </sheetViews>
  <sheetFormatPr baseColWidth="10" defaultRowHeight="15" x14ac:dyDescent="0.25"/>
  <cols>
    <col min="1" max="16384" width="11.42578125" style="485"/>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3:P18"/>
  <sheetViews>
    <sheetView workbookViewId="0">
      <selection activeCell="A3" sqref="A3"/>
    </sheetView>
  </sheetViews>
  <sheetFormatPr baseColWidth="10" defaultRowHeight="15" x14ac:dyDescent="0.25"/>
  <cols>
    <col min="1" max="1" width="49.85546875" style="15" customWidth="1"/>
    <col min="2" max="2" width="15.42578125" style="15" customWidth="1"/>
    <col min="3" max="6" width="15.28515625" style="15" customWidth="1"/>
    <col min="7" max="7" width="17.85546875" style="15" customWidth="1"/>
    <col min="8" max="8" width="14.42578125" style="15" customWidth="1"/>
    <col min="9" max="16384" width="11.42578125" style="15"/>
  </cols>
  <sheetData>
    <row r="3" spans="1:16" x14ac:dyDescent="0.25">
      <c r="A3" s="117" t="s">
        <v>128</v>
      </c>
    </row>
    <row r="4" spans="1:16" ht="15.75" thickBot="1" x14ac:dyDescent="0.3">
      <c r="A4" s="15" t="s">
        <v>285</v>
      </c>
    </row>
    <row r="5" spans="1:16" ht="72" x14ac:dyDescent="0.25">
      <c r="A5" s="429"/>
      <c r="B5" s="430" t="s">
        <v>382</v>
      </c>
      <c r="C5" s="430" t="s">
        <v>229</v>
      </c>
      <c r="D5" s="430" t="s">
        <v>288</v>
      </c>
      <c r="E5" s="430" t="s">
        <v>126</v>
      </c>
      <c r="F5" s="430" t="s">
        <v>275</v>
      </c>
      <c r="G5" s="430" t="s">
        <v>381</v>
      </c>
    </row>
    <row r="6" spans="1:16" x14ac:dyDescent="0.25">
      <c r="A6" s="268"/>
      <c r="B6" s="431" t="s">
        <v>234</v>
      </c>
      <c r="C6" s="431" t="s">
        <v>235</v>
      </c>
      <c r="D6" s="431" t="s">
        <v>236</v>
      </c>
      <c r="E6" s="431" t="s">
        <v>237</v>
      </c>
      <c r="F6" s="431" t="s">
        <v>238</v>
      </c>
      <c r="G6" s="431" t="s">
        <v>239</v>
      </c>
    </row>
    <row r="7" spans="1:16" x14ac:dyDescent="0.25">
      <c r="A7" s="234" t="s">
        <v>10</v>
      </c>
      <c r="B7" s="87">
        <f>E7-D7-C7</f>
        <v>177234</v>
      </c>
      <c r="C7" s="87">
        <f>'Tabell 2.3'!S12</f>
        <v>10515.612477795852</v>
      </c>
      <c r="D7" s="87">
        <f>'Tabell 2.2'!S38+'Tabell 2.2'!S39</f>
        <v>3955.6210047754303</v>
      </c>
      <c r="E7" s="87">
        <v>191705.23348257129</v>
      </c>
      <c r="F7" s="87">
        <f>'Tabell 1.2'!B54</f>
        <v>34812</v>
      </c>
      <c r="G7" s="87">
        <f t="shared" ref="G7:G16" si="0">E7+F7</f>
        <v>226517.23348257129</v>
      </c>
      <c r="H7" s="173"/>
      <c r="I7" s="173"/>
      <c r="J7" s="173"/>
      <c r="K7" s="173"/>
      <c r="L7" s="173"/>
      <c r="M7" s="173"/>
      <c r="N7" s="173"/>
      <c r="O7" s="173"/>
      <c r="P7" s="173"/>
    </row>
    <row r="8" spans="1:16" x14ac:dyDescent="0.25">
      <c r="A8" s="234" t="s">
        <v>1</v>
      </c>
      <c r="B8" s="87">
        <f t="shared" ref="B8:B15" si="1">E8-D8-C8</f>
        <v>5253343.3528469158</v>
      </c>
      <c r="C8" s="87">
        <f>'Tabell 2.3'!S24</f>
        <v>1199936.6334735556</v>
      </c>
      <c r="D8" s="87">
        <f>'Tabell 2.2'!S53+'Tabell 2.2'!S54</f>
        <v>118530.30968200798</v>
      </c>
      <c r="E8" s="87">
        <v>6571810.2960024793</v>
      </c>
      <c r="F8" s="87">
        <f>'Tabell 1.2'!B23+'Tabell 1.2'!B42</f>
        <v>445707.62890000001</v>
      </c>
      <c r="G8" s="87">
        <f t="shared" si="0"/>
        <v>7017517.9249024792</v>
      </c>
      <c r="I8" s="173"/>
      <c r="J8" s="173"/>
      <c r="K8" s="173"/>
      <c r="L8" s="173"/>
      <c r="M8" s="173"/>
      <c r="N8" s="173"/>
      <c r="O8" s="173"/>
      <c r="P8" s="173"/>
    </row>
    <row r="9" spans="1:16" x14ac:dyDescent="0.25">
      <c r="A9" s="234" t="s">
        <v>2</v>
      </c>
      <c r="B9" s="87">
        <f t="shared" si="1"/>
        <v>2682094.5150000001</v>
      </c>
      <c r="C9" s="87">
        <f>'Tabell 2.3'!S52+'Tabell 2.3'!S34</f>
        <v>206924.76072468614</v>
      </c>
      <c r="D9" s="87">
        <f>'Tabell 2.2'!S70</f>
        <v>60779.507831884759</v>
      </c>
      <c r="E9" s="87">
        <v>2949798.7835565708</v>
      </c>
      <c r="F9" s="87">
        <f>'Tabell 1.2'!B9+'Tabell 1.2'!B61</f>
        <v>89000</v>
      </c>
      <c r="G9" s="87">
        <f t="shared" si="0"/>
        <v>3038798.7835565708</v>
      </c>
      <c r="I9" s="173"/>
      <c r="J9" s="173"/>
      <c r="K9" s="173"/>
      <c r="L9" s="173"/>
      <c r="M9" s="173"/>
      <c r="N9" s="173"/>
      <c r="O9" s="173"/>
      <c r="P9" s="173"/>
    </row>
    <row r="10" spans="1:16" x14ac:dyDescent="0.25">
      <c r="A10" s="234" t="s">
        <v>223</v>
      </c>
      <c r="B10" s="87">
        <f>B9*'Tabell 3.1'!C55</f>
        <v>1949801.4996095831</v>
      </c>
      <c r="C10" s="87">
        <f>'Tabell 2.3'!S34</f>
        <v>115464.64039478495</v>
      </c>
      <c r="D10" s="87">
        <f>'Tabell 2.2'!S89+'Tabell 2.2'!S90</f>
        <v>44184.86181354474</v>
      </c>
      <c r="E10" s="87">
        <f>D10+C10+B10</f>
        <v>2109451.0018179128</v>
      </c>
      <c r="F10" s="87">
        <f>'Tabell 1.2'!B8</f>
        <v>30000</v>
      </c>
      <c r="G10" s="87">
        <f t="shared" si="0"/>
        <v>2139451.0018179128</v>
      </c>
      <c r="I10" s="173"/>
      <c r="J10" s="173"/>
      <c r="K10" s="173"/>
      <c r="L10" s="173"/>
      <c r="M10" s="173"/>
      <c r="N10" s="173"/>
      <c r="O10" s="173"/>
      <c r="P10" s="173"/>
    </row>
    <row r="11" spans="1:16" x14ac:dyDescent="0.25">
      <c r="A11" s="234" t="s">
        <v>224</v>
      </c>
      <c r="B11" s="87">
        <f>B9-B10</f>
        <v>732293.01539041707</v>
      </c>
      <c r="C11" s="87">
        <f>'Tabell 2.3'!S52</f>
        <v>91460.120329901198</v>
      </c>
      <c r="D11" s="87">
        <f>'Tabell 2.2'!S108+'Tabell 2.2'!S107</f>
        <v>16594.64601834002</v>
      </c>
      <c r="E11" s="87">
        <f>D11+C11+B11</f>
        <v>840347.78173865832</v>
      </c>
      <c r="F11" s="87">
        <f>'Tabell 1.2'!B6+'Tabell 1.2'!B7+'Tabell 1.2'!B57+'Tabell 1.2'!B58+'Tabell 1.2'!B60+'Tabell 1.2'!B59</f>
        <v>59000</v>
      </c>
      <c r="G11" s="87">
        <f t="shared" si="0"/>
        <v>899347.78173865832</v>
      </c>
      <c r="I11" s="173"/>
      <c r="J11" s="173"/>
      <c r="K11" s="173"/>
      <c r="L11" s="173"/>
      <c r="M11" s="173"/>
      <c r="N11" s="173"/>
      <c r="O11" s="173"/>
      <c r="P11" s="173"/>
    </row>
    <row r="12" spans="1:16" x14ac:dyDescent="0.25">
      <c r="A12" s="234" t="s">
        <v>3</v>
      </c>
      <c r="B12" s="87">
        <f t="shared" si="1"/>
        <v>9601745.3363388907</v>
      </c>
      <c r="C12" s="87">
        <f>'Tabell 2.3'!S73</f>
        <v>456771.75111447921</v>
      </c>
      <c r="D12" s="87">
        <f>'Tabell 2.2'!S125+'Tabell 2.2'!S126</f>
        <v>202630.59560132085</v>
      </c>
      <c r="E12" s="87">
        <v>10261147.683054689</v>
      </c>
      <c r="F12" s="87">
        <f>'Tabell 1.2'!B73</f>
        <v>113600</v>
      </c>
      <c r="G12" s="87">
        <f t="shared" si="0"/>
        <v>10374747.683054689</v>
      </c>
      <c r="H12" s="116"/>
      <c r="I12" s="173"/>
      <c r="J12" s="173"/>
      <c r="K12" s="173"/>
      <c r="L12" s="173"/>
      <c r="M12" s="173"/>
      <c r="N12" s="173"/>
      <c r="O12" s="173"/>
      <c r="P12" s="173"/>
    </row>
    <row r="13" spans="1:16" x14ac:dyDescent="0.25">
      <c r="A13" s="234" t="s">
        <v>122</v>
      </c>
      <c r="B13" s="87">
        <f t="shared" si="1"/>
        <v>1071913.0000000002</v>
      </c>
      <c r="C13" s="87">
        <f>'Tabell 2.3'!S85</f>
        <v>152396.72879361524</v>
      </c>
      <c r="D13" s="87">
        <f>'Tabell 2.2'!S143+'Tabell 2.2'!S144</f>
        <v>25324.445981723598</v>
      </c>
      <c r="E13" s="87">
        <v>1249634.174775339</v>
      </c>
      <c r="F13" s="87">
        <f>'Tabell 1.2'!B76+'Tabell 1.2'!B78+'Tabell 1.2'!B79+'Tabell 1.2'!B81+'Tabell 1.2'!B80</f>
        <v>118820</v>
      </c>
      <c r="G13" s="87">
        <f t="shared" si="0"/>
        <v>1368454.174775339</v>
      </c>
      <c r="I13" s="173"/>
      <c r="J13" s="173"/>
      <c r="K13" s="173"/>
      <c r="L13" s="173"/>
      <c r="M13" s="173"/>
      <c r="N13" s="173"/>
      <c r="O13" s="173"/>
      <c r="P13" s="173"/>
    </row>
    <row r="14" spans="1:16" x14ac:dyDescent="0.25">
      <c r="A14" s="234" t="s">
        <v>373</v>
      </c>
      <c r="B14" s="87">
        <f t="shared" si="1"/>
        <v>442566.00000000006</v>
      </c>
      <c r="C14" s="87">
        <f>'Tabell 2.3'!S89</f>
        <v>-1344.6907699379481</v>
      </c>
      <c r="D14" s="87">
        <f>'Tabell 2.2'!S161+'Tabell 2.2'!S162</f>
        <v>9312.5198982873335</v>
      </c>
      <c r="E14" s="87">
        <v>450533.82912834943</v>
      </c>
      <c r="F14" s="87">
        <v>0</v>
      </c>
      <c r="G14" s="87">
        <f t="shared" si="0"/>
        <v>450533.82912834943</v>
      </c>
      <c r="I14" s="173"/>
      <c r="J14" s="173"/>
      <c r="K14" s="173"/>
      <c r="L14" s="173"/>
      <c r="M14" s="173"/>
      <c r="N14" s="173"/>
      <c r="O14" s="173"/>
      <c r="P14" s="173"/>
    </row>
    <row r="15" spans="1:16" x14ac:dyDescent="0.25">
      <c r="A15" s="234" t="s">
        <v>42</v>
      </c>
      <c r="B15" s="87">
        <f t="shared" si="1"/>
        <v>1337760</v>
      </c>
      <c r="C15" s="87">
        <f>'Tabell 2.3'!S93</f>
        <v>5000</v>
      </c>
      <c r="D15" s="87">
        <f>'Tabell 2.2'!S179</f>
        <v>37194.000000000007</v>
      </c>
      <c r="E15" s="87">
        <v>1379954</v>
      </c>
      <c r="F15" s="87">
        <f>'Tabell 1.2'!B77</f>
        <v>17480</v>
      </c>
      <c r="G15" s="87">
        <f t="shared" si="0"/>
        <v>1397434</v>
      </c>
      <c r="I15" s="173"/>
      <c r="J15" s="173"/>
      <c r="K15" s="173"/>
      <c r="L15" s="173"/>
      <c r="M15" s="173"/>
      <c r="N15" s="173"/>
      <c r="O15" s="173"/>
      <c r="P15" s="173"/>
    </row>
    <row r="16" spans="1:16" x14ac:dyDescent="0.25">
      <c r="A16" s="234" t="s">
        <v>124</v>
      </c>
      <c r="B16" s="87">
        <v>0</v>
      </c>
      <c r="C16" s="87">
        <f>'Tabell 2.3'!S97</f>
        <v>-25884</v>
      </c>
      <c r="D16" s="87">
        <v>0</v>
      </c>
      <c r="E16" s="87">
        <v>-25884</v>
      </c>
      <c r="F16" s="87"/>
      <c r="G16" s="87">
        <f t="shared" si="0"/>
        <v>-25884</v>
      </c>
      <c r="I16" s="173"/>
      <c r="J16" s="173"/>
      <c r="K16" s="173"/>
      <c r="L16" s="173"/>
      <c r="M16" s="173"/>
      <c r="N16" s="173"/>
      <c r="O16" s="173"/>
      <c r="P16" s="173"/>
    </row>
    <row r="17" spans="1:16" ht="15.75" thickBot="1" x14ac:dyDescent="0.3">
      <c r="A17" s="410" t="s">
        <v>4</v>
      </c>
      <c r="B17" s="432">
        <f>B16+B15+B14+B13+B12+B9+B8+B7</f>
        <v>20566656.204185806</v>
      </c>
      <c r="C17" s="432">
        <f t="shared" ref="C17:G17" si="2">C16+C15+C14+C13+C12+C9+C8+C7</f>
        <v>2004316.795814194</v>
      </c>
      <c r="D17" s="432">
        <f t="shared" si="2"/>
        <v>457727.00000000006</v>
      </c>
      <c r="E17" s="432">
        <f t="shared" si="2"/>
        <v>23028700</v>
      </c>
      <c r="F17" s="432">
        <f t="shared" si="2"/>
        <v>819419.62890000001</v>
      </c>
      <c r="G17" s="432">
        <f t="shared" si="2"/>
        <v>23848119.628899999</v>
      </c>
      <c r="I17" s="173"/>
      <c r="J17" s="173"/>
      <c r="K17" s="173"/>
      <c r="L17" s="173"/>
      <c r="M17" s="173"/>
      <c r="N17" s="173"/>
      <c r="O17" s="173"/>
      <c r="P17" s="173"/>
    </row>
    <row r="18" spans="1:16" x14ac:dyDescent="0.25">
      <c r="B18" s="116"/>
      <c r="C18" s="116"/>
      <c r="D18" s="116"/>
      <c r="E18" s="116"/>
      <c r="F18" s="116"/>
      <c r="G18" s="116"/>
    </row>
  </sheetData>
  <pageMargins left="0.51181102362204722" right="0.39370078740157483" top="0.74803149606299213" bottom="0.74803149606299213" header="0.31496062992125984" footer="0.31496062992125984"/>
  <pageSetup paperSize="9" scale="6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4"/>
  <sheetViews>
    <sheetView topLeftCell="A2" zoomScale="85" zoomScaleNormal="85" workbookViewId="0">
      <selection activeCell="A2" sqref="A2"/>
    </sheetView>
  </sheetViews>
  <sheetFormatPr baseColWidth="10" defaultRowHeight="15" x14ac:dyDescent="0.25"/>
  <cols>
    <col min="1" max="1" width="64.42578125" style="234" customWidth="1"/>
    <col min="2" max="4" width="11.42578125" style="234"/>
    <col min="5" max="5" width="32.5703125" style="15" customWidth="1"/>
    <col min="6" max="16384" width="11.42578125" style="15"/>
  </cols>
  <sheetData>
    <row r="1" spans="1:8" x14ac:dyDescent="0.25">
      <c r="B1" s="28"/>
      <c r="C1" s="28"/>
      <c r="D1" s="28"/>
      <c r="E1" s="27"/>
    </row>
    <row r="2" spans="1:8" x14ac:dyDescent="0.25">
      <c r="A2" s="420" t="s">
        <v>287</v>
      </c>
    </row>
    <row r="4" spans="1:8" x14ac:dyDescent="0.25">
      <c r="A4" s="413" t="s">
        <v>254</v>
      </c>
      <c r="B4" s="42"/>
    </row>
    <row r="5" spans="1:8" x14ac:dyDescent="0.25">
      <c r="A5" s="414" t="s">
        <v>132</v>
      </c>
      <c r="B5" s="415"/>
    </row>
    <row r="6" spans="1:8" x14ac:dyDescent="0.25">
      <c r="A6" s="28" t="s">
        <v>255</v>
      </c>
      <c r="B6" s="424">
        <v>26300</v>
      </c>
      <c r="E6" s="337"/>
    </row>
    <row r="7" spans="1:8" x14ac:dyDescent="0.25">
      <c r="A7" s="28" t="s">
        <v>256</v>
      </c>
      <c r="B7" s="424">
        <v>4000</v>
      </c>
      <c r="E7" s="337"/>
    </row>
    <row r="8" spans="1:8" x14ac:dyDescent="0.25">
      <c r="A8" s="418" t="s">
        <v>331</v>
      </c>
      <c r="B8" s="419">
        <v>30000</v>
      </c>
      <c r="E8" s="337"/>
      <c r="H8" s="277"/>
    </row>
    <row r="9" spans="1:8" x14ac:dyDescent="0.25">
      <c r="A9" s="420" t="s">
        <v>332</v>
      </c>
      <c r="B9" s="421">
        <f>SUM(B6:B8)</f>
        <v>60300</v>
      </c>
      <c r="E9" s="337"/>
      <c r="H9" s="277"/>
    </row>
    <row r="10" spans="1:8" x14ac:dyDescent="0.25">
      <c r="A10" s="28" t="s">
        <v>333</v>
      </c>
      <c r="B10" s="416">
        <v>-120879</v>
      </c>
      <c r="E10" s="337"/>
    </row>
    <row r="11" spans="1:8" ht="15.75" thickBot="1" x14ac:dyDescent="0.3">
      <c r="A11" s="422" t="s">
        <v>11</v>
      </c>
      <c r="B11" s="423">
        <f>B10+B9</f>
        <v>-60579</v>
      </c>
      <c r="E11" s="337"/>
    </row>
    <row r="12" spans="1:8" x14ac:dyDescent="0.25">
      <c r="A12" s="35"/>
      <c r="B12" s="425"/>
    </row>
    <row r="13" spans="1:8" x14ac:dyDescent="0.25">
      <c r="A13" s="413" t="s">
        <v>87</v>
      </c>
      <c r="B13" s="42"/>
    </row>
    <row r="14" spans="1:8" x14ac:dyDescent="0.25">
      <c r="A14" s="414" t="s">
        <v>1</v>
      </c>
      <c r="B14" s="415"/>
      <c r="E14" s="337"/>
    </row>
    <row r="15" spans="1:8" x14ac:dyDescent="0.25">
      <c r="A15" s="28" t="s">
        <v>335</v>
      </c>
      <c r="B15" s="424">
        <v>108430</v>
      </c>
      <c r="E15" s="337"/>
    </row>
    <row r="16" spans="1:8" x14ac:dyDescent="0.25">
      <c r="A16" s="28" t="s">
        <v>336</v>
      </c>
      <c r="B16" s="424">
        <v>12666</v>
      </c>
      <c r="E16" s="337"/>
    </row>
    <row r="17" spans="1:5" x14ac:dyDescent="0.25">
      <c r="A17" s="28" t="s">
        <v>337</v>
      </c>
      <c r="B17" s="424">
        <v>31517</v>
      </c>
      <c r="E17" s="337"/>
    </row>
    <row r="18" spans="1:5" x14ac:dyDescent="0.25">
      <c r="A18" s="28" t="s">
        <v>338</v>
      </c>
      <c r="B18" s="424">
        <v>5535</v>
      </c>
      <c r="E18" s="337"/>
    </row>
    <row r="19" spans="1:5" x14ac:dyDescent="0.25">
      <c r="A19" s="28" t="s">
        <v>339</v>
      </c>
      <c r="B19" s="424">
        <v>56370</v>
      </c>
      <c r="E19" s="337"/>
    </row>
    <row r="20" spans="1:5" x14ac:dyDescent="0.25">
      <c r="A20" s="28" t="s">
        <v>340</v>
      </c>
      <c r="B20" s="416">
        <v>9487</v>
      </c>
      <c r="E20" s="337"/>
    </row>
    <row r="21" spans="1:5" x14ac:dyDescent="0.25">
      <c r="A21" s="28" t="s">
        <v>341</v>
      </c>
      <c r="B21" s="424">
        <v>6555</v>
      </c>
      <c r="E21" s="337"/>
    </row>
    <row r="22" spans="1:5" x14ac:dyDescent="0.25">
      <c r="A22" s="28" t="s">
        <v>342</v>
      </c>
      <c r="B22" s="424">
        <v>1318</v>
      </c>
      <c r="E22" s="337"/>
    </row>
    <row r="23" spans="1:5" ht="15.75" thickBot="1" x14ac:dyDescent="0.3">
      <c r="A23" s="422" t="s">
        <v>11</v>
      </c>
      <c r="B23" s="423">
        <f>SUM(B15:B22)</f>
        <v>231878</v>
      </c>
    </row>
    <row r="24" spans="1:5" x14ac:dyDescent="0.25">
      <c r="A24" s="28"/>
      <c r="B24" s="425"/>
    </row>
    <row r="25" spans="1:5" x14ac:dyDescent="0.25">
      <c r="A25" s="413" t="s">
        <v>88</v>
      </c>
      <c r="B25" s="42"/>
    </row>
    <row r="26" spans="1:5" x14ac:dyDescent="0.25">
      <c r="A26" s="414" t="s">
        <v>1</v>
      </c>
      <c r="B26" s="415"/>
      <c r="E26" s="337"/>
    </row>
    <row r="27" spans="1:5" x14ac:dyDescent="0.25">
      <c r="A27" s="28" t="s">
        <v>12</v>
      </c>
      <c r="B27" s="424">
        <v>8000</v>
      </c>
      <c r="E27" s="337"/>
    </row>
    <row r="28" spans="1:5" x14ac:dyDescent="0.25">
      <c r="A28" s="28" t="s">
        <v>327</v>
      </c>
      <c r="B28" s="424">
        <v>22798.316200000001</v>
      </c>
      <c r="E28" s="337"/>
    </row>
    <row r="29" spans="1:5" x14ac:dyDescent="0.25">
      <c r="A29" s="28" t="s">
        <v>13</v>
      </c>
      <c r="B29" s="424">
        <v>25500</v>
      </c>
      <c r="E29" s="337"/>
    </row>
    <row r="30" spans="1:5" x14ac:dyDescent="0.25">
      <c r="A30" s="417" t="s">
        <v>14</v>
      </c>
      <c r="B30" s="424">
        <v>5857</v>
      </c>
      <c r="E30" s="337"/>
    </row>
    <row r="31" spans="1:5" x14ac:dyDescent="0.25">
      <c r="A31" s="28" t="s">
        <v>15</v>
      </c>
      <c r="B31" s="424">
        <v>5000</v>
      </c>
      <c r="E31" s="337"/>
    </row>
    <row r="32" spans="1:5" x14ac:dyDescent="0.25">
      <c r="A32" s="28" t="s">
        <v>16</v>
      </c>
      <c r="B32" s="424">
        <v>4000</v>
      </c>
      <c r="E32" s="337"/>
    </row>
    <row r="33" spans="1:5" x14ac:dyDescent="0.25">
      <c r="A33" s="28" t="s">
        <v>17</v>
      </c>
      <c r="B33" s="424">
        <v>5000</v>
      </c>
      <c r="E33" s="337"/>
    </row>
    <row r="34" spans="1:5" x14ac:dyDescent="0.25">
      <c r="A34" s="28" t="s">
        <v>328</v>
      </c>
      <c r="B34" s="424">
        <v>2500</v>
      </c>
      <c r="E34" s="337"/>
    </row>
    <row r="35" spans="1:5" x14ac:dyDescent="0.25">
      <c r="A35" s="28" t="s">
        <v>18</v>
      </c>
      <c r="B35" s="424">
        <v>48354.312700000002</v>
      </c>
      <c r="E35" s="337"/>
    </row>
    <row r="36" spans="1:5" x14ac:dyDescent="0.25">
      <c r="A36" s="28" t="s">
        <v>19</v>
      </c>
      <c r="B36" s="424">
        <v>10000</v>
      </c>
      <c r="E36" s="337"/>
    </row>
    <row r="37" spans="1:5" x14ac:dyDescent="0.25">
      <c r="A37" s="28" t="s">
        <v>20</v>
      </c>
      <c r="B37" s="424">
        <v>43420</v>
      </c>
      <c r="E37" s="337"/>
    </row>
    <row r="38" spans="1:5" x14ac:dyDescent="0.25">
      <c r="A38" s="28" t="s">
        <v>21</v>
      </c>
      <c r="B38" s="424">
        <v>17400</v>
      </c>
      <c r="E38" s="337"/>
    </row>
    <row r="39" spans="1:5" x14ac:dyDescent="0.25">
      <c r="A39" s="28" t="s">
        <v>257</v>
      </c>
      <c r="B39" s="424">
        <v>12000</v>
      </c>
      <c r="E39" s="337"/>
    </row>
    <row r="40" spans="1:5" x14ac:dyDescent="0.25">
      <c r="A40" s="28" t="s">
        <v>329</v>
      </c>
      <c r="B40" s="424">
        <v>2000</v>
      </c>
      <c r="E40" s="337"/>
    </row>
    <row r="41" spans="1:5" x14ac:dyDescent="0.25">
      <c r="A41" s="418" t="s">
        <v>330</v>
      </c>
      <c r="B41" s="428">
        <v>2000</v>
      </c>
      <c r="E41" s="337"/>
    </row>
    <row r="42" spans="1:5" x14ac:dyDescent="0.25">
      <c r="A42" s="420" t="s">
        <v>23</v>
      </c>
      <c r="B42" s="421">
        <f>SUM(B27:B41)</f>
        <v>213829.62890000001</v>
      </c>
      <c r="E42" s="337"/>
    </row>
    <row r="43" spans="1:5" x14ac:dyDescent="0.25">
      <c r="A43" s="28" t="s">
        <v>24</v>
      </c>
      <c r="B43" s="416">
        <v>-29000</v>
      </c>
      <c r="E43" s="337"/>
    </row>
    <row r="44" spans="1:5" ht="15.75" thickBot="1" x14ac:dyDescent="0.3">
      <c r="A44" s="422" t="s">
        <v>25</v>
      </c>
      <c r="B44" s="423">
        <f>B42+B43</f>
        <v>184829.62890000001</v>
      </c>
    </row>
    <row r="46" spans="1:5" x14ac:dyDescent="0.25">
      <c r="A46" s="413" t="s">
        <v>9</v>
      </c>
      <c r="B46" s="42"/>
      <c r="E46" s="337"/>
    </row>
    <row r="47" spans="1:5" x14ac:dyDescent="0.25">
      <c r="A47" s="420" t="s">
        <v>10</v>
      </c>
      <c r="B47" s="415"/>
      <c r="E47" s="337"/>
    </row>
    <row r="48" spans="1:5" x14ac:dyDescent="0.25">
      <c r="A48" s="28" t="s">
        <v>356</v>
      </c>
      <c r="B48" s="424">
        <v>7000</v>
      </c>
      <c r="E48" s="337"/>
    </row>
    <row r="49" spans="1:5" x14ac:dyDescent="0.25">
      <c r="A49" s="28" t="s">
        <v>357</v>
      </c>
      <c r="B49" s="424">
        <v>7000</v>
      </c>
      <c r="E49" s="337"/>
    </row>
    <row r="50" spans="1:5" x14ac:dyDescent="0.25">
      <c r="A50" s="28" t="s">
        <v>89</v>
      </c>
      <c r="B50" s="416">
        <v>13000</v>
      </c>
      <c r="E50" s="337"/>
    </row>
    <row r="51" spans="1:5" x14ac:dyDescent="0.25">
      <c r="A51" s="28" t="s">
        <v>358</v>
      </c>
      <c r="B51" s="416">
        <v>2000</v>
      </c>
      <c r="E51" s="337"/>
    </row>
    <row r="52" spans="1:5" x14ac:dyDescent="0.25">
      <c r="A52" s="28" t="s">
        <v>359</v>
      </c>
      <c r="B52" s="416">
        <v>2000</v>
      </c>
      <c r="E52" s="337"/>
    </row>
    <row r="53" spans="1:5" x14ac:dyDescent="0.25">
      <c r="A53" s="418" t="s">
        <v>360</v>
      </c>
      <c r="B53" s="419">
        <v>3812</v>
      </c>
      <c r="E53" s="337"/>
    </row>
    <row r="54" spans="1:5" x14ac:dyDescent="0.25">
      <c r="A54" s="28" t="str">
        <f>CONCATENATE("Sum ",A47)</f>
        <v>Sum FO1 Administrasjon og fellestjenester</v>
      </c>
      <c r="B54" s="416">
        <f>SUM(B48:B53)</f>
        <v>34812</v>
      </c>
    </row>
    <row r="55" spans="1:5" x14ac:dyDescent="0.25">
      <c r="A55" s="28"/>
      <c r="B55" s="416"/>
    </row>
    <row r="56" spans="1:5" x14ac:dyDescent="0.25">
      <c r="A56" s="420" t="s">
        <v>2</v>
      </c>
      <c r="B56" s="415"/>
      <c r="E56" s="337"/>
    </row>
    <row r="57" spans="1:5" x14ac:dyDescent="0.25">
      <c r="A57" s="35" t="s">
        <v>352</v>
      </c>
      <c r="B57" s="416">
        <v>15000</v>
      </c>
      <c r="E57" s="337"/>
    </row>
    <row r="58" spans="1:5" x14ac:dyDescent="0.25">
      <c r="A58" s="35" t="s">
        <v>90</v>
      </c>
      <c r="B58" s="416">
        <v>7000</v>
      </c>
      <c r="E58" s="337"/>
    </row>
    <row r="59" spans="1:5" x14ac:dyDescent="0.25">
      <c r="A59" s="234" t="s">
        <v>453</v>
      </c>
      <c r="B59" s="416">
        <v>5000</v>
      </c>
    </row>
    <row r="60" spans="1:5" x14ac:dyDescent="0.25">
      <c r="A60" s="42" t="s">
        <v>361</v>
      </c>
      <c r="B60" s="419">
        <v>1700</v>
      </c>
      <c r="E60" s="337"/>
    </row>
    <row r="61" spans="1:5" x14ac:dyDescent="0.25">
      <c r="A61" s="28" t="str">
        <f>CONCATENATE("Sum ",A56)</f>
        <v>Sum FO2B Oppvekst</v>
      </c>
      <c r="B61" s="416">
        <f>SUM(B57:B60)</f>
        <v>28700</v>
      </c>
    </row>
    <row r="62" spans="1:5" x14ac:dyDescent="0.25">
      <c r="A62" s="35"/>
      <c r="B62" s="416"/>
      <c r="E62" s="337"/>
    </row>
    <row r="63" spans="1:5" x14ac:dyDescent="0.25">
      <c r="A63" s="420" t="s">
        <v>3</v>
      </c>
      <c r="B63" s="415"/>
      <c r="E63" s="337"/>
    </row>
    <row r="64" spans="1:5" x14ac:dyDescent="0.25">
      <c r="A64" s="455" t="s">
        <v>362</v>
      </c>
      <c r="B64" s="424">
        <v>22000</v>
      </c>
      <c r="E64" s="337"/>
    </row>
    <row r="65" spans="1:8" x14ac:dyDescent="0.25">
      <c r="A65" s="455" t="s">
        <v>363</v>
      </c>
      <c r="B65" s="424">
        <v>3000</v>
      </c>
      <c r="E65" s="337"/>
    </row>
    <row r="66" spans="1:8" x14ac:dyDescent="0.25">
      <c r="A66" s="28" t="s">
        <v>353</v>
      </c>
      <c r="B66" s="424">
        <v>20000</v>
      </c>
      <c r="E66" s="337"/>
    </row>
    <row r="67" spans="1:8" x14ac:dyDescent="0.25">
      <c r="A67" s="28" t="s">
        <v>450</v>
      </c>
      <c r="B67" s="424">
        <v>20000</v>
      </c>
      <c r="E67" s="337"/>
    </row>
    <row r="68" spans="1:8" x14ac:dyDescent="0.25">
      <c r="A68" s="454" t="s">
        <v>91</v>
      </c>
      <c r="B68" s="424">
        <v>12000</v>
      </c>
      <c r="E68" s="337"/>
    </row>
    <row r="69" spans="1:8" x14ac:dyDescent="0.25">
      <c r="A69" s="453" t="s">
        <v>364</v>
      </c>
      <c r="B69" s="424">
        <v>21000</v>
      </c>
      <c r="E69" s="337"/>
    </row>
    <row r="70" spans="1:8" x14ac:dyDescent="0.25">
      <c r="A70" s="453" t="s">
        <v>92</v>
      </c>
      <c r="B70" s="424">
        <v>10200</v>
      </c>
      <c r="E70" s="337"/>
    </row>
    <row r="71" spans="1:8" x14ac:dyDescent="0.25">
      <c r="A71" s="28" t="s">
        <v>365</v>
      </c>
      <c r="B71" s="424">
        <v>2000</v>
      </c>
    </row>
    <row r="72" spans="1:8" x14ac:dyDescent="0.25">
      <c r="A72" s="428" t="s">
        <v>93</v>
      </c>
      <c r="B72" s="419">
        <v>3400</v>
      </c>
    </row>
    <row r="73" spans="1:8" x14ac:dyDescent="0.25">
      <c r="A73" s="28" t="str">
        <f>CONCATENATE("Sum ",A63)</f>
        <v>Sum FO3 Helse og omsorg</v>
      </c>
      <c r="B73" s="416">
        <f>SUM(B64:B72)</f>
        <v>113600</v>
      </c>
      <c r="H73" s="277"/>
    </row>
    <row r="74" spans="1:8" x14ac:dyDescent="0.25">
      <c r="A74" s="424"/>
      <c r="B74" s="424"/>
      <c r="E74" s="337"/>
    </row>
    <row r="75" spans="1:8" x14ac:dyDescent="0.25">
      <c r="A75" s="420" t="s">
        <v>22</v>
      </c>
      <c r="B75" s="415"/>
      <c r="E75" s="337"/>
    </row>
    <row r="76" spans="1:8" x14ac:dyDescent="0.25">
      <c r="A76" s="453" t="s">
        <v>94</v>
      </c>
      <c r="B76" s="424">
        <v>46920</v>
      </c>
      <c r="E76" s="337"/>
    </row>
    <row r="77" spans="1:8" x14ac:dyDescent="0.25">
      <c r="A77" s="453" t="s">
        <v>95</v>
      </c>
      <c r="B77" s="424">
        <v>17480</v>
      </c>
      <c r="E77" s="337"/>
    </row>
    <row r="78" spans="1:8" x14ac:dyDescent="0.25">
      <c r="A78" s="453" t="s">
        <v>366</v>
      </c>
      <c r="B78" s="424">
        <v>18000</v>
      </c>
      <c r="E78" s="337"/>
    </row>
    <row r="79" spans="1:8" x14ac:dyDescent="0.25">
      <c r="A79" s="28" t="s">
        <v>367</v>
      </c>
      <c r="B79" s="424">
        <v>45900</v>
      </c>
      <c r="E79" s="337"/>
    </row>
    <row r="80" spans="1:8" x14ac:dyDescent="0.25">
      <c r="A80" s="28" t="s">
        <v>354</v>
      </c>
      <c r="B80" s="424">
        <v>5000</v>
      </c>
      <c r="E80" s="337"/>
    </row>
    <row r="81" spans="1:5" x14ac:dyDescent="0.25">
      <c r="A81" s="428" t="s">
        <v>451</v>
      </c>
      <c r="B81" s="419">
        <v>3000</v>
      </c>
      <c r="E81" s="173"/>
    </row>
    <row r="82" spans="1:5" x14ac:dyDescent="0.25">
      <c r="A82" s="28" t="str">
        <f>CONCATENATE("Sum ",A75)</f>
        <v>Sum FO4 Sosiale tjenester og ytelser</v>
      </c>
      <c r="B82" s="416">
        <f>SUM(B76:B81)</f>
        <v>136300</v>
      </c>
    </row>
    <row r="83" spans="1:5" x14ac:dyDescent="0.25">
      <c r="A83" s="28"/>
      <c r="B83" s="424"/>
    </row>
    <row r="84" spans="1:5" ht="15.75" thickBot="1" x14ac:dyDescent="0.3">
      <c r="A84" s="422" t="s">
        <v>26</v>
      </c>
      <c r="B84" s="423">
        <f>B82+B73+B61+B54</f>
        <v>313412</v>
      </c>
    </row>
  </sheetData>
  <pageMargins left="0.51181102362204722" right="0.39370078740157483" top="0.74803149606299213" bottom="0.74803149606299213" header="0.31496062992125984" footer="0.31496062992125984"/>
  <pageSetup paperSize="9"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cols>
    <col min="1" max="16384" width="11.42578125" style="485"/>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U71"/>
  <sheetViews>
    <sheetView zoomScale="85" zoomScaleNormal="85" workbookViewId="0">
      <selection activeCell="U14" sqref="U14"/>
    </sheetView>
  </sheetViews>
  <sheetFormatPr baseColWidth="10" defaultRowHeight="15" x14ac:dyDescent="0.25"/>
  <cols>
    <col min="1" max="1" width="33.5703125" customWidth="1"/>
    <col min="3" max="3" width="13" customWidth="1"/>
    <col min="4" max="19" width="12.7109375" customWidth="1"/>
  </cols>
  <sheetData>
    <row r="1" spans="1:21" s="285" customFormat="1" x14ac:dyDescent="0.25">
      <c r="A1" s="30"/>
      <c r="B1" s="30"/>
      <c r="C1" s="30"/>
      <c r="D1" s="30"/>
      <c r="E1" s="30"/>
      <c r="F1" s="30"/>
      <c r="G1" s="30"/>
      <c r="H1" s="30"/>
      <c r="I1" s="30"/>
      <c r="J1" s="30"/>
      <c r="K1" s="30"/>
      <c r="L1" s="30"/>
      <c r="M1" s="30"/>
      <c r="N1" s="30"/>
      <c r="O1" s="30"/>
      <c r="P1" s="30"/>
      <c r="Q1" s="30"/>
      <c r="R1" s="30"/>
      <c r="S1" s="30"/>
    </row>
    <row r="2" spans="1:21" s="452" customFormat="1" x14ac:dyDescent="0.25">
      <c r="A2" s="235" t="s">
        <v>369</v>
      </c>
      <c r="B2" s="30"/>
      <c r="C2" s="30"/>
      <c r="D2" s="30"/>
      <c r="E2" s="30"/>
      <c r="F2" s="30"/>
      <c r="G2" s="30"/>
      <c r="H2" s="30"/>
      <c r="I2" s="30"/>
      <c r="J2" s="30"/>
      <c r="K2" s="30"/>
      <c r="L2" s="30"/>
      <c r="M2" s="30"/>
      <c r="N2" s="30"/>
      <c r="O2" s="30"/>
      <c r="P2" s="30"/>
      <c r="Q2" s="30"/>
      <c r="R2" s="30"/>
      <c r="S2" s="30"/>
    </row>
    <row r="3" spans="1:21" ht="42.75" x14ac:dyDescent="0.25">
      <c r="A3" s="115"/>
      <c r="B3" s="115"/>
      <c r="C3" s="115"/>
      <c r="D3" s="115" t="s">
        <v>46</v>
      </c>
      <c r="E3" s="115" t="s">
        <v>187</v>
      </c>
      <c r="F3" s="115" t="s">
        <v>47</v>
      </c>
      <c r="G3" s="115" t="s">
        <v>48</v>
      </c>
      <c r="H3" s="115" t="s">
        <v>49</v>
      </c>
      <c r="I3" s="115" t="s">
        <v>50</v>
      </c>
      <c r="J3" s="115" t="s">
        <v>51</v>
      </c>
      <c r="K3" s="115" t="s">
        <v>52</v>
      </c>
      <c r="L3" s="115" t="s">
        <v>53</v>
      </c>
      <c r="M3" s="115" t="s">
        <v>54</v>
      </c>
      <c r="N3" s="115" t="s">
        <v>55</v>
      </c>
      <c r="O3" s="115" t="s">
        <v>56</v>
      </c>
      <c r="P3" s="115" t="s">
        <v>86</v>
      </c>
      <c r="Q3" s="115" t="s">
        <v>194</v>
      </c>
      <c r="R3" s="115" t="s">
        <v>57</v>
      </c>
      <c r="S3" s="115" t="s">
        <v>0</v>
      </c>
    </row>
    <row r="4" spans="1:21" ht="15.75" thickBot="1" x14ac:dyDescent="0.3">
      <c r="A4" s="30"/>
      <c r="B4" s="30"/>
      <c r="C4" s="30"/>
      <c r="D4" s="30"/>
      <c r="E4" s="30"/>
      <c r="F4" s="30"/>
      <c r="G4" s="30"/>
      <c r="H4" s="30"/>
      <c r="I4" s="30"/>
      <c r="J4" s="30"/>
      <c r="K4" s="30"/>
      <c r="L4" s="30"/>
      <c r="M4" s="30"/>
      <c r="N4" s="30"/>
      <c r="O4" s="30"/>
      <c r="P4" s="30"/>
      <c r="Q4" s="30"/>
      <c r="R4" s="30"/>
      <c r="S4" s="30"/>
    </row>
    <row r="5" spans="1:21" x14ac:dyDescent="0.25">
      <c r="A5" s="193" t="s">
        <v>226</v>
      </c>
      <c r="B5" s="194"/>
      <c r="C5" s="194"/>
      <c r="D5" s="278"/>
      <c r="E5" s="278"/>
      <c r="F5" s="278"/>
      <c r="G5" s="278"/>
      <c r="H5" s="278"/>
      <c r="I5" s="278"/>
      <c r="J5" s="278"/>
      <c r="K5" s="278"/>
      <c r="L5" s="278"/>
      <c r="M5" s="278"/>
      <c r="N5" s="278"/>
      <c r="O5" s="278"/>
      <c r="P5" s="278"/>
      <c r="Q5" s="278"/>
      <c r="R5" s="278"/>
      <c r="S5" s="278"/>
    </row>
    <row r="6" spans="1:21" x14ac:dyDescent="0.25">
      <c r="A6" s="261" t="str">
        <f>A14</f>
        <v>Kriteriefordelt</v>
      </c>
      <c r="B6" s="260"/>
      <c r="C6" s="260"/>
      <c r="D6" s="434">
        <f>D14+D20+D26+D44+D50+D56+D62</f>
        <v>1713003.8215957375</v>
      </c>
      <c r="E6" s="434">
        <f t="shared" ref="E6:S6" si="0">E14+E20+E26+E44+E50+E56+E62</f>
        <v>1529045.0761493787</v>
      </c>
      <c r="F6" s="434">
        <f t="shared" si="0"/>
        <v>1261709.9276983268</v>
      </c>
      <c r="G6" s="434">
        <f t="shared" si="0"/>
        <v>936074.48457498802</v>
      </c>
      <c r="H6" s="434">
        <f t="shared" si="0"/>
        <v>1381267.738225136</v>
      </c>
      <c r="I6" s="434">
        <f t="shared" si="0"/>
        <v>955322.83841346123</v>
      </c>
      <c r="J6" s="434">
        <f t="shared" si="0"/>
        <v>1345524.9287455035</v>
      </c>
      <c r="K6" s="434">
        <f t="shared" si="0"/>
        <v>1473756.5399841892</v>
      </c>
      <c r="L6" s="434">
        <f t="shared" si="0"/>
        <v>1095568.2149726616</v>
      </c>
      <c r="M6" s="434">
        <f t="shared" si="0"/>
        <v>1079128.316396059</v>
      </c>
      <c r="N6" s="434">
        <f t="shared" si="0"/>
        <v>1221520.8319545293</v>
      </c>
      <c r="O6" s="434">
        <f t="shared" si="0"/>
        <v>1889536.675913976</v>
      </c>
      <c r="P6" s="434">
        <f t="shared" si="0"/>
        <v>1757124.8356926013</v>
      </c>
      <c r="Q6" s="434">
        <f t="shared" si="0"/>
        <v>1533039.6824334925</v>
      </c>
      <c r="R6" s="434">
        <f t="shared" si="0"/>
        <v>1395032.2914357663</v>
      </c>
      <c r="S6" s="434">
        <f t="shared" si="0"/>
        <v>20566656.204185806</v>
      </c>
    </row>
    <row r="7" spans="1:21" x14ac:dyDescent="0.25">
      <c r="A7" s="261" t="str">
        <f>A15</f>
        <v>Særskilte tildelinger</v>
      </c>
      <c r="B7" s="260"/>
      <c r="C7" s="260"/>
      <c r="D7" s="434">
        <f>D15+D21+D27+D45+D51+D57+D63+D70</f>
        <v>192892.26770970639</v>
      </c>
      <c r="E7" s="434">
        <f t="shared" ref="E7:S7" si="1">E15+E21+E27+E45+E51+E57+E63+E70</f>
        <v>181325.22672515732</v>
      </c>
      <c r="F7" s="434">
        <f t="shared" si="1"/>
        <v>136759.01191187525</v>
      </c>
      <c r="G7" s="434">
        <f t="shared" si="1"/>
        <v>97259.118263021635</v>
      </c>
      <c r="H7" s="434">
        <f t="shared" si="1"/>
        <v>111322.30969747153</v>
      </c>
      <c r="I7" s="434">
        <f t="shared" si="1"/>
        <v>96541.864696795266</v>
      </c>
      <c r="J7" s="434">
        <f t="shared" si="1"/>
        <v>107915.92295217671</v>
      </c>
      <c r="K7" s="434">
        <f t="shared" si="1"/>
        <v>195480.21334720522</v>
      </c>
      <c r="L7" s="434">
        <f t="shared" si="1"/>
        <v>107441.29882614898</v>
      </c>
      <c r="M7" s="434">
        <f t="shared" si="1"/>
        <v>85314.145608883569</v>
      </c>
      <c r="N7" s="434">
        <f t="shared" si="1"/>
        <v>101601.84175231437</v>
      </c>
      <c r="O7" s="434">
        <f t="shared" si="1"/>
        <v>161138.74895712762</v>
      </c>
      <c r="P7" s="434">
        <f t="shared" si="1"/>
        <v>156441.01974547075</v>
      </c>
      <c r="Q7" s="434">
        <f t="shared" si="1"/>
        <v>156665.61523685275</v>
      </c>
      <c r="R7" s="434">
        <f t="shared" si="1"/>
        <v>116218.19038398674</v>
      </c>
      <c r="S7" s="434">
        <f t="shared" si="1"/>
        <v>2004316.7958141938</v>
      </c>
      <c r="U7" s="269"/>
    </row>
    <row r="8" spans="1:21" x14ac:dyDescent="0.25">
      <c r="A8" s="261" t="str">
        <f>A16</f>
        <v>Kompensasjon for forventet lønns- og prisutvikling</v>
      </c>
      <c r="B8" s="260"/>
      <c r="C8" s="260"/>
      <c r="D8" s="434">
        <f t="shared" ref="D8:S8" si="2">D16+D22+D28+D46+D52+D58+D64</f>
        <v>38858.40865357568</v>
      </c>
      <c r="E8" s="434">
        <f t="shared" si="2"/>
        <v>34606.865001128936</v>
      </c>
      <c r="F8" s="434">
        <f t="shared" si="2"/>
        <v>28353.437472879767</v>
      </c>
      <c r="G8" s="434">
        <f t="shared" si="2"/>
        <v>21068.487045994367</v>
      </c>
      <c r="H8" s="434">
        <f t="shared" si="2"/>
        <v>30599.739953163578</v>
      </c>
      <c r="I8" s="434">
        <f t="shared" si="2"/>
        <v>20915.414476826816</v>
      </c>
      <c r="J8" s="434">
        <f t="shared" si="2"/>
        <v>29508.969432755621</v>
      </c>
      <c r="K8" s="434">
        <f t="shared" si="2"/>
        <v>32466.002510818609</v>
      </c>
      <c r="L8" s="434">
        <f t="shared" si="2"/>
        <v>24492.357970708039</v>
      </c>
      <c r="M8" s="434">
        <f t="shared" si="2"/>
        <v>23988.164675499276</v>
      </c>
      <c r="N8" s="434">
        <f t="shared" si="2"/>
        <v>27272.96931332953</v>
      </c>
      <c r="O8" s="434">
        <f t="shared" si="2"/>
        <v>42027.348220820008</v>
      </c>
      <c r="P8" s="434">
        <f t="shared" si="2"/>
        <v>38636.27924407558</v>
      </c>
      <c r="Q8" s="434">
        <f t="shared" si="2"/>
        <v>33585.232080602684</v>
      </c>
      <c r="R8" s="434">
        <f t="shared" si="2"/>
        <v>31347.323947821449</v>
      </c>
      <c r="S8" s="434">
        <f t="shared" si="2"/>
        <v>457726.99999999988</v>
      </c>
    </row>
    <row r="9" spans="1:21" ht="15.75" thickBot="1" x14ac:dyDescent="0.3">
      <c r="A9" s="373" t="s">
        <v>368</v>
      </c>
      <c r="B9" s="343"/>
      <c r="C9" s="343"/>
      <c r="D9" s="343">
        <f>SUM(D6:D8)</f>
        <v>1944754.4979590196</v>
      </c>
      <c r="E9" s="343">
        <f t="shared" ref="E9:S9" si="3">SUM(E6:E8)</f>
        <v>1744977.167875665</v>
      </c>
      <c r="F9" s="343">
        <f t="shared" si="3"/>
        <v>1426822.3770830818</v>
      </c>
      <c r="G9" s="343">
        <f t="shared" si="3"/>
        <v>1054402.0898840039</v>
      </c>
      <c r="H9" s="343">
        <f t="shared" si="3"/>
        <v>1523189.7878757711</v>
      </c>
      <c r="I9" s="343">
        <f t="shared" si="3"/>
        <v>1072780.1175870833</v>
      </c>
      <c r="J9" s="343">
        <f t="shared" si="3"/>
        <v>1482949.8211304359</v>
      </c>
      <c r="K9" s="343">
        <f t="shared" si="3"/>
        <v>1701702.7558422131</v>
      </c>
      <c r="L9" s="343">
        <f t="shared" si="3"/>
        <v>1227501.8717695186</v>
      </c>
      <c r="M9" s="343">
        <f t="shared" si="3"/>
        <v>1188430.6266804419</v>
      </c>
      <c r="N9" s="343">
        <f t="shared" si="3"/>
        <v>1350395.6430201733</v>
      </c>
      <c r="O9" s="343">
        <f t="shared" si="3"/>
        <v>2092702.7730919237</v>
      </c>
      <c r="P9" s="343">
        <f t="shared" si="3"/>
        <v>1952202.1346821475</v>
      </c>
      <c r="Q9" s="343">
        <f t="shared" si="3"/>
        <v>1723290.5297509481</v>
      </c>
      <c r="R9" s="343">
        <f t="shared" si="3"/>
        <v>1542597.8057675746</v>
      </c>
      <c r="S9" s="343">
        <f t="shared" si="3"/>
        <v>23028700</v>
      </c>
    </row>
    <row r="10" spans="1:21" s="481" customFormat="1" x14ac:dyDescent="0.25">
      <c r="A10" s="484"/>
      <c r="B10" s="178"/>
      <c r="C10" s="178"/>
      <c r="D10" s="178"/>
      <c r="E10" s="178"/>
      <c r="F10" s="178"/>
      <c r="G10" s="178"/>
      <c r="H10" s="178"/>
      <c r="I10" s="178"/>
      <c r="J10" s="178"/>
      <c r="K10" s="178"/>
      <c r="L10" s="178"/>
      <c r="M10" s="178"/>
      <c r="N10" s="178"/>
      <c r="O10" s="178"/>
      <c r="P10" s="178"/>
      <c r="Q10" s="178"/>
      <c r="R10" s="178"/>
      <c r="S10" s="178"/>
    </row>
    <row r="11" spans="1:21" s="481" customFormat="1" ht="15.75" thickBot="1" x14ac:dyDescent="0.3">
      <c r="A11" s="373" t="s">
        <v>457</v>
      </c>
      <c r="B11" s="343"/>
      <c r="C11" s="343"/>
      <c r="D11" s="343">
        <v>1944755</v>
      </c>
      <c r="E11" s="343">
        <v>1744977</v>
      </c>
      <c r="F11" s="343">
        <v>1426822</v>
      </c>
      <c r="G11" s="343">
        <v>1054403</v>
      </c>
      <c r="H11" s="343">
        <v>1523190</v>
      </c>
      <c r="I11" s="343">
        <v>1072779</v>
      </c>
      <c r="J11" s="343">
        <v>1482950</v>
      </c>
      <c r="K11" s="343">
        <v>1701704</v>
      </c>
      <c r="L11" s="343">
        <v>1227502</v>
      </c>
      <c r="M11" s="343">
        <v>1188429</v>
      </c>
      <c r="N11" s="343">
        <v>1350395</v>
      </c>
      <c r="O11" s="343">
        <v>2092703</v>
      </c>
      <c r="P11" s="343">
        <v>1952203</v>
      </c>
      <c r="Q11" s="343">
        <v>1723290</v>
      </c>
      <c r="R11" s="343">
        <v>1542598</v>
      </c>
      <c r="S11" s="343">
        <f>SUM(D11:R11)</f>
        <v>23028700</v>
      </c>
    </row>
    <row r="12" spans="1:21" ht="15.75" thickBot="1" x14ac:dyDescent="0.3">
      <c r="A12" s="33"/>
      <c r="B12" s="33"/>
      <c r="C12" s="33"/>
      <c r="D12" s="33"/>
      <c r="E12" s="33"/>
      <c r="F12" s="33"/>
      <c r="G12" s="33"/>
      <c r="H12" s="33"/>
      <c r="I12" s="33"/>
      <c r="J12" s="33"/>
      <c r="K12" s="33"/>
      <c r="L12" s="33"/>
      <c r="M12" s="33"/>
      <c r="N12" s="33"/>
      <c r="O12" s="33"/>
      <c r="P12" s="33"/>
      <c r="Q12" s="33"/>
      <c r="R12" s="33"/>
      <c r="S12" s="33"/>
    </row>
    <row r="13" spans="1:21" x14ac:dyDescent="0.25">
      <c r="A13" s="241" t="s">
        <v>10</v>
      </c>
      <c r="B13" s="228"/>
      <c r="C13" s="228"/>
      <c r="D13" s="279"/>
      <c r="E13" s="279"/>
      <c r="F13" s="279"/>
      <c r="G13" s="279"/>
      <c r="H13" s="279"/>
      <c r="I13" s="279"/>
      <c r="J13" s="279"/>
      <c r="K13" s="279"/>
      <c r="L13" s="279"/>
      <c r="M13" s="279"/>
      <c r="N13" s="279"/>
      <c r="O13" s="279"/>
      <c r="P13" s="279"/>
      <c r="Q13" s="279"/>
      <c r="R13" s="279"/>
      <c r="S13" s="279"/>
    </row>
    <row r="14" spans="1:21" s="285" customFormat="1" x14ac:dyDescent="0.25">
      <c r="A14" s="261" t="s">
        <v>344</v>
      </c>
      <c r="B14" s="260"/>
      <c r="C14" s="260"/>
      <c r="D14" s="434">
        <f>'Tabell 1.1'!$B$7*'Tabell 3.1'!D8/100</f>
        <v>13126.930658078645</v>
      </c>
      <c r="E14" s="434">
        <f>'Tabell 1.1'!$B$7*'Tabell 3.1'!E8/100</f>
        <v>13691.10493249462</v>
      </c>
      <c r="F14" s="434">
        <f>'Tabell 1.1'!$B$7*'Tabell 3.1'!F8/100</f>
        <v>11600.699127524087</v>
      </c>
      <c r="G14" s="434">
        <f>'Tabell 1.1'!$B$7*'Tabell 3.1'!G8/100</f>
        <v>11075.520029057669</v>
      </c>
      <c r="H14" s="434">
        <f>'Tabell 1.1'!$B$7*'Tabell 3.1'!H8/100</f>
        <v>13613.378954669737</v>
      </c>
      <c r="I14" s="434">
        <f>'Tabell 1.1'!$B$7*'Tabell 3.1'!I8/100</f>
        <v>10316.766436005257</v>
      </c>
      <c r="J14" s="434">
        <f>'Tabell 1.1'!$B$7*'Tabell 3.1'!J8/100</f>
        <v>12439.690252106606</v>
      </c>
      <c r="K14" s="434">
        <f>'Tabell 1.1'!$B$7*'Tabell 3.1'!K8/100</f>
        <v>12728.386741170452</v>
      </c>
      <c r="L14" s="434">
        <f>'Tabell 1.1'!$B$7*'Tabell 3.1'!L8/100</f>
        <v>10147.302654421075</v>
      </c>
      <c r="M14" s="434">
        <f>'Tabell 1.1'!$B$7*'Tabell 3.1'!M8/100</f>
        <v>9530.3857521953614</v>
      </c>
      <c r="N14" s="434">
        <f>'Tabell 1.1'!$B$7*'Tabell 3.1'!N8/100</f>
        <v>10237.057652623618</v>
      </c>
      <c r="O14" s="434">
        <f>'Tabell 1.1'!$B$7*'Tabell 3.1'!O8/100</f>
        <v>12441.40868358913</v>
      </c>
      <c r="P14" s="434">
        <f>'Tabell 1.1'!$B$7*'Tabell 3.1'!P8/100</f>
        <v>12538.698342907348</v>
      </c>
      <c r="Q14" s="434">
        <f>'Tabell 1.1'!$B$7*'Tabell 3.1'!Q8/100</f>
        <v>12688.20188188684</v>
      </c>
      <c r="R14" s="434">
        <f>'Tabell 1.1'!$B$7*'Tabell 3.1'!R8/100</f>
        <v>11058.467901269558</v>
      </c>
      <c r="S14" s="434">
        <f>SUM(D14:R14)</f>
        <v>177234.00000000003</v>
      </c>
    </row>
    <row r="15" spans="1:21" s="285" customFormat="1" x14ac:dyDescent="0.25">
      <c r="A15" s="261" t="s">
        <v>345</v>
      </c>
      <c r="B15" s="260"/>
      <c r="C15" s="260"/>
      <c r="D15" s="434">
        <f>'Tabell 2.3'!D12</f>
        <v>2429.9333225624268</v>
      </c>
      <c r="E15" s="434">
        <f>'Tabell 2.3'!E12</f>
        <v>2385.7493335939221</v>
      </c>
      <c r="F15" s="434">
        <f>'Tabell 2.3'!F12</f>
        <v>1929.1642163632305</v>
      </c>
      <c r="G15" s="434">
        <f>'Tabell 2.3'!G12</f>
        <v>1688.6943006721367</v>
      </c>
      <c r="H15" s="434">
        <f>'Tabell 2.3'!H12</f>
        <v>449.56583634715759</v>
      </c>
      <c r="I15" s="434">
        <f>'Tabell 2.3'!I12</f>
        <v>103.57758615637144</v>
      </c>
      <c r="J15" s="434">
        <f>'Tabell 2.3'!J12</f>
        <v>369.46773149026149</v>
      </c>
      <c r="K15" s="434">
        <f>'Tabell 2.3'!K12</f>
        <v>320.0083384279929</v>
      </c>
      <c r="L15" s="434">
        <f>'Tabell 2.3'!L12</f>
        <v>203.11035931763215</v>
      </c>
      <c r="M15" s="434">
        <f>'Tabell 2.3'!M12</f>
        <v>59.102529100392587</v>
      </c>
      <c r="N15" s="434">
        <f>'Tabell 2.3'!N12</f>
        <v>166.13351395185435</v>
      </c>
      <c r="O15" s="434">
        <f>'Tabell 2.3'!O12</f>
        <v>133.27728379066411</v>
      </c>
      <c r="P15" s="434">
        <f>'Tabell 2.3'!P12</f>
        <v>152.09398318093736</v>
      </c>
      <c r="Q15" s="434">
        <f>'Tabell 2.3'!Q12</f>
        <v>162.42191108154751</v>
      </c>
      <c r="R15" s="434">
        <f>'Tabell 2.3'!R12</f>
        <v>-36.687768240675737</v>
      </c>
      <c r="S15" s="434">
        <f t="shared" ref="S15:S16" si="4">SUM(D15:R15)</f>
        <v>10515.612477795854</v>
      </c>
    </row>
    <row r="16" spans="1:21" s="285" customFormat="1" x14ac:dyDescent="0.25">
      <c r="A16" s="261" t="s">
        <v>288</v>
      </c>
      <c r="B16" s="260"/>
      <c r="C16" s="260"/>
      <c r="D16" s="434">
        <f>'Tabell 2.2'!D37</f>
        <v>292.97517767091222</v>
      </c>
      <c r="E16" s="434">
        <f>'Tabell 2.2'!E37</f>
        <v>305.56677753456</v>
      </c>
      <c r="F16" s="434">
        <f>'Tabell 2.2'!F37</f>
        <v>258.91177279141863</v>
      </c>
      <c r="G16" s="434">
        <f>'Tabell 2.2'!G37</f>
        <v>247.19049203737148</v>
      </c>
      <c r="H16" s="434">
        <f>'Tabell 2.2'!H37</f>
        <v>303.83203978389815</v>
      </c>
      <c r="I16" s="434">
        <f>'Tabell 2.2'!I37</f>
        <v>230.25614732852921</v>
      </c>
      <c r="J16" s="434">
        <f>'Tabell 2.2'!J37</f>
        <v>277.63690970204959</v>
      </c>
      <c r="K16" s="434">
        <f>'Tabell 2.2'!K37</f>
        <v>284.08022134736518</v>
      </c>
      <c r="L16" s="434">
        <f>'Tabell 2.2'!L37</f>
        <v>226.47394699460307</v>
      </c>
      <c r="M16" s="434">
        <f>'Tabell 2.2'!M37</f>
        <v>212.7052036572918</v>
      </c>
      <c r="N16" s="434">
        <f>'Tabell 2.2'!N37</f>
        <v>228.47715606381979</v>
      </c>
      <c r="O16" s="434">
        <f>'Tabell 2.2'!O37</f>
        <v>277.67526274755744</v>
      </c>
      <c r="P16" s="434">
        <f>'Tabell 2.2'!P37</f>
        <v>279.84663517015468</v>
      </c>
      <c r="Q16" s="434">
        <f>'Tabell 2.2'!Q37</f>
        <v>283.18335012933596</v>
      </c>
      <c r="R16" s="434">
        <f>'Tabell 2.2'!R37</f>
        <v>246.80991181656307</v>
      </c>
      <c r="S16" s="434">
        <f t="shared" si="4"/>
        <v>3955.6210047754303</v>
      </c>
    </row>
    <row r="17" spans="1:19" ht="15.75" thickBot="1" x14ac:dyDescent="0.3">
      <c r="A17" s="344" t="s">
        <v>368</v>
      </c>
      <c r="B17" s="345"/>
      <c r="C17" s="345"/>
      <c r="D17" s="346">
        <f>SUM(D14:D16)</f>
        <v>15849.839158311985</v>
      </c>
      <c r="E17" s="346">
        <f t="shared" ref="E17:S17" si="5">SUM(E14:E16)</f>
        <v>16382.421043623101</v>
      </c>
      <c r="F17" s="346">
        <f t="shared" si="5"/>
        <v>13788.775116678737</v>
      </c>
      <c r="G17" s="346">
        <f t="shared" si="5"/>
        <v>13011.404821767177</v>
      </c>
      <c r="H17" s="346">
        <f t="shared" si="5"/>
        <v>14366.776830800793</v>
      </c>
      <c r="I17" s="346">
        <f t="shared" si="5"/>
        <v>10650.600169490157</v>
      </c>
      <c r="J17" s="346">
        <f t="shared" si="5"/>
        <v>13086.794893298917</v>
      </c>
      <c r="K17" s="346">
        <f t="shared" si="5"/>
        <v>13332.475300945811</v>
      </c>
      <c r="L17" s="346">
        <f t="shared" si="5"/>
        <v>10576.886960733311</v>
      </c>
      <c r="M17" s="346">
        <f t="shared" si="5"/>
        <v>9802.1934849530462</v>
      </c>
      <c r="N17" s="346">
        <f t="shared" si="5"/>
        <v>10631.668322639292</v>
      </c>
      <c r="O17" s="346">
        <f t="shared" si="5"/>
        <v>12852.361230127353</v>
      </c>
      <c r="P17" s="346">
        <f t="shared" si="5"/>
        <v>12970.638961258441</v>
      </c>
      <c r="Q17" s="346">
        <f t="shared" si="5"/>
        <v>13133.807143097725</v>
      </c>
      <c r="R17" s="346">
        <f t="shared" si="5"/>
        <v>11268.590044845445</v>
      </c>
      <c r="S17" s="346">
        <f t="shared" si="5"/>
        <v>191705.23348257132</v>
      </c>
    </row>
    <row r="18" spans="1:19" ht="15.75" thickBot="1" x14ac:dyDescent="0.3">
      <c r="A18" s="31"/>
      <c r="B18" s="31"/>
      <c r="C18" s="31"/>
      <c r="D18" s="31"/>
      <c r="E18" s="31"/>
      <c r="F18" s="31"/>
      <c r="G18" s="31"/>
      <c r="H18" s="31"/>
      <c r="I18" s="31"/>
      <c r="J18" s="31"/>
      <c r="K18" s="31"/>
      <c r="L18" s="31"/>
      <c r="M18" s="31"/>
      <c r="N18" s="31"/>
      <c r="O18" s="31"/>
      <c r="P18" s="31"/>
      <c r="Q18" s="31"/>
      <c r="R18" s="31"/>
      <c r="S18" s="31"/>
    </row>
    <row r="19" spans="1:19" x14ac:dyDescent="0.25">
      <c r="A19" s="242" t="s">
        <v>1</v>
      </c>
      <c r="B19" s="242"/>
      <c r="C19" s="103"/>
      <c r="D19" s="104"/>
      <c r="E19" s="104"/>
      <c r="F19" s="104"/>
      <c r="G19" s="104"/>
      <c r="H19" s="104"/>
      <c r="I19" s="104"/>
      <c r="J19" s="104"/>
      <c r="K19" s="104"/>
      <c r="L19" s="104"/>
      <c r="M19" s="104"/>
      <c r="N19" s="104"/>
      <c r="O19" s="104"/>
      <c r="P19" s="104"/>
      <c r="Q19" s="104"/>
      <c r="R19" s="104"/>
      <c r="S19" s="104"/>
    </row>
    <row r="20" spans="1:19" s="285" customFormat="1" x14ac:dyDescent="0.25">
      <c r="A20" s="261" t="str">
        <f>A14</f>
        <v>Kriteriefordelt</v>
      </c>
      <c r="B20" s="260"/>
      <c r="C20" s="260"/>
      <c r="D20" s="434">
        <f>'Tabell 1.1'!$B$8*'Tabell 3.1'!D22/100</f>
        <v>450519.71584526537</v>
      </c>
      <c r="E20" s="434">
        <f>'Tabell 1.1'!$B$8*'Tabell 3.1'!E22/100</f>
        <v>451708.58047571441</v>
      </c>
      <c r="F20" s="434">
        <f>'Tabell 1.1'!$B$8*'Tabell 3.1'!F22/100</f>
        <v>386109.07772974356</v>
      </c>
      <c r="G20" s="434">
        <f>'Tabell 1.1'!$B$8*'Tabell 3.1'!G22/100</f>
        <v>300652.40508495999</v>
      </c>
      <c r="H20" s="434">
        <f>'Tabell 1.1'!$B$8*'Tabell 3.1'!H22/100</f>
        <v>356354.25254018477</v>
      </c>
      <c r="I20" s="434">
        <f>'Tabell 1.1'!$B$8*'Tabell 3.1'!I22/100</f>
        <v>283569.17431459448</v>
      </c>
      <c r="J20" s="434">
        <f>'Tabell 1.1'!$B$8*'Tabell 3.1'!J22/100</f>
        <v>409288.43610925891</v>
      </c>
      <c r="K20" s="434">
        <f>'Tabell 1.1'!$B$8*'Tabell 3.1'!K22/100</f>
        <v>538960.04292565852</v>
      </c>
      <c r="L20" s="434">
        <f>'Tabell 1.1'!$B$8*'Tabell 3.1'!L22/100</f>
        <v>243653.47209786743</v>
      </c>
      <c r="M20" s="434">
        <f>'Tabell 1.1'!$B$8*'Tabell 3.1'!M22/100</f>
        <v>176207.39352098227</v>
      </c>
      <c r="N20" s="434">
        <f>'Tabell 1.1'!$B$8*'Tabell 3.1'!N22/100</f>
        <v>174836.85240007436</v>
      </c>
      <c r="O20" s="434">
        <f>'Tabell 1.1'!$B$8*'Tabell 3.1'!O22/100</f>
        <v>365542.80545141804</v>
      </c>
      <c r="P20" s="434">
        <f>'Tabell 1.1'!$B$8*'Tabell 3.1'!P22/100</f>
        <v>412970.87520390103</v>
      </c>
      <c r="Q20" s="434">
        <f>'Tabell 1.1'!$B$8*'Tabell 3.1'!Q22/100</f>
        <v>409135.22148554592</v>
      </c>
      <c r="R20" s="434">
        <f>'Tabell 1.1'!$B$8*'Tabell 3.1'!R22/100</f>
        <v>293835.04766174662</v>
      </c>
      <c r="S20" s="434">
        <f>SUM(D20:R20)</f>
        <v>5253343.3528469158</v>
      </c>
    </row>
    <row r="21" spans="1:19" s="285" customFormat="1" x14ac:dyDescent="0.25">
      <c r="A21" s="261" t="str">
        <f>A15</f>
        <v>Særskilte tildelinger</v>
      </c>
      <c r="B21" s="260"/>
      <c r="C21" s="260"/>
      <c r="D21" s="434">
        <f>'Tabell 2.3'!D24</f>
        <v>109488.83146446524</v>
      </c>
      <c r="E21" s="434">
        <f>'Tabell 2.3'!E24</f>
        <v>101292.72369881929</v>
      </c>
      <c r="F21" s="434">
        <f>'Tabell 2.3'!F24</f>
        <v>92280.085991948014</v>
      </c>
      <c r="G21" s="434">
        <f>'Tabell 2.3'!G24</f>
        <v>50851.626401861373</v>
      </c>
      <c r="H21" s="434">
        <f>'Tabell 2.3'!H24</f>
        <v>58205.5150077691</v>
      </c>
      <c r="I21" s="434">
        <f>'Tabell 2.3'!I24</f>
        <v>63785.691828340045</v>
      </c>
      <c r="J21" s="434">
        <f>'Tabell 2.3'!J24</f>
        <v>87626.892654736381</v>
      </c>
      <c r="K21" s="434">
        <f>'Tabell 2.3'!K24</f>
        <v>146752.57560365039</v>
      </c>
      <c r="L21" s="434">
        <f>'Tabell 2.3'!L24</f>
        <v>64914.772044291472</v>
      </c>
      <c r="M21" s="434">
        <f>'Tabell 2.3'!M24</f>
        <v>42761.254729330743</v>
      </c>
      <c r="N21" s="434">
        <f>'Tabell 2.3'!N24</f>
        <v>45327.921897653112</v>
      </c>
      <c r="O21" s="434">
        <f>'Tabell 2.3'!O24</f>
        <v>83371.29413678369</v>
      </c>
      <c r="P21" s="434">
        <f>'Tabell 2.3'!P24</f>
        <v>90086.460312772819</v>
      </c>
      <c r="Q21" s="434">
        <f>'Tabell 2.3'!Q24</f>
        <v>103319.51081276056</v>
      </c>
      <c r="R21" s="434">
        <f>'Tabell 2.3'!R24</f>
        <v>59871.47688837332</v>
      </c>
      <c r="S21" s="434">
        <f t="shared" ref="S21:S22" si="6">SUM(D21:R21)</f>
        <v>1199936.6334735556</v>
      </c>
    </row>
    <row r="22" spans="1:19" s="285" customFormat="1" x14ac:dyDescent="0.25">
      <c r="A22" s="261" t="str">
        <f>A16</f>
        <v>Kompensasjon for forventet lønns- og prisutvikling</v>
      </c>
      <c r="B22" s="260"/>
      <c r="C22" s="260"/>
      <c r="D22" s="434">
        <f>'Tabell 2.2'!D52</f>
        <v>10165.001190727548</v>
      </c>
      <c r="E22" s="434">
        <f>'Tabell 2.2'!E52</f>
        <v>10191.82534505219</v>
      </c>
      <c r="F22" s="434">
        <f>'Tabell 2.2'!F52</f>
        <v>8711.7147082228057</v>
      </c>
      <c r="G22" s="434">
        <f>'Tabell 2.2'!G52</f>
        <v>6783.5700596361294</v>
      </c>
      <c r="H22" s="434">
        <f>'Tabell 2.2'!H52</f>
        <v>8040.3615513153818</v>
      </c>
      <c r="I22" s="434">
        <f>'Tabell 2.2'!I52</f>
        <v>6398.1239736719799</v>
      </c>
      <c r="J22" s="434">
        <f>'Tabell 2.2'!J52</f>
        <v>9234.7067044465621</v>
      </c>
      <c r="K22" s="434">
        <f>'Tabell 2.2'!K52</f>
        <v>12160.465536597147</v>
      </c>
      <c r="L22" s="434">
        <f>'Tabell 2.2'!L52</f>
        <v>5497.5126434874583</v>
      </c>
      <c r="M22" s="434">
        <f>'Tabell 2.2'!M52</f>
        <v>3975.7380242399113</v>
      </c>
      <c r="N22" s="434">
        <f>'Tabell 2.2'!N52</f>
        <v>3944.8147335692001</v>
      </c>
      <c r="O22" s="434">
        <f>'Tabell 2.2'!O52</f>
        <v>8247.6813377724702</v>
      </c>
      <c r="P22" s="434">
        <f>'Tabell 2.2'!P52</f>
        <v>9317.7929634165812</v>
      </c>
      <c r="Q22" s="434">
        <f>'Tabell 2.2'!Q52</f>
        <v>9231.2497484517371</v>
      </c>
      <c r="R22" s="434">
        <f>'Tabell 2.2'!R52</f>
        <v>6629.7511614008745</v>
      </c>
      <c r="S22" s="434">
        <f t="shared" si="6"/>
        <v>118530.30968200795</v>
      </c>
    </row>
    <row r="23" spans="1:19" ht="15.75" thickBot="1" x14ac:dyDescent="0.3">
      <c r="A23" s="347" t="str">
        <f>A17</f>
        <v xml:space="preserve">Bydelsfordelt budsjett </v>
      </c>
      <c r="B23" s="347"/>
      <c r="C23" s="348"/>
      <c r="D23" s="349">
        <f>SUM(D20:D22)</f>
        <v>570173.54850045824</v>
      </c>
      <c r="E23" s="349">
        <f t="shared" ref="E23:S23" si="7">SUM(E20:E22)</f>
        <v>563193.12951958587</v>
      </c>
      <c r="F23" s="349">
        <f t="shared" si="7"/>
        <v>487100.87842991442</v>
      </c>
      <c r="G23" s="349">
        <f t="shared" si="7"/>
        <v>358287.6015464575</v>
      </c>
      <c r="H23" s="349">
        <f t="shared" si="7"/>
        <v>422600.12909926928</v>
      </c>
      <c r="I23" s="349">
        <f t="shared" si="7"/>
        <v>353752.99011660652</v>
      </c>
      <c r="J23" s="349">
        <f t="shared" si="7"/>
        <v>506150.0354684419</v>
      </c>
      <c r="K23" s="349">
        <f t="shared" si="7"/>
        <v>697873.08406590612</v>
      </c>
      <c r="L23" s="349">
        <f t="shared" si="7"/>
        <v>314065.75678564637</v>
      </c>
      <c r="M23" s="349">
        <f t="shared" si="7"/>
        <v>222944.38627455293</v>
      </c>
      <c r="N23" s="349">
        <f t="shared" si="7"/>
        <v>224109.58903129667</v>
      </c>
      <c r="O23" s="349">
        <f t="shared" si="7"/>
        <v>457161.78092597419</v>
      </c>
      <c r="P23" s="349">
        <f t="shared" si="7"/>
        <v>512375.12848009047</v>
      </c>
      <c r="Q23" s="349">
        <f t="shared" si="7"/>
        <v>521685.98204675823</v>
      </c>
      <c r="R23" s="349">
        <f t="shared" si="7"/>
        <v>360336.27571152081</v>
      </c>
      <c r="S23" s="349">
        <f t="shared" si="7"/>
        <v>6571810.2960024793</v>
      </c>
    </row>
    <row r="24" spans="1:19" ht="15.75" thickBot="1" x14ac:dyDescent="0.3">
      <c r="A24" s="235"/>
      <c r="B24" s="30"/>
      <c r="C24" s="30"/>
      <c r="D24" s="427"/>
      <c r="E24" s="427"/>
      <c r="F24" s="427"/>
      <c r="G24" s="427"/>
      <c r="H24" s="427"/>
      <c r="I24" s="427"/>
      <c r="J24" s="427"/>
      <c r="K24" s="427"/>
      <c r="L24" s="427"/>
      <c r="M24" s="427"/>
      <c r="N24" s="427"/>
      <c r="O24" s="427"/>
      <c r="P24" s="427"/>
      <c r="Q24" s="427"/>
      <c r="R24" s="427"/>
      <c r="S24" s="427"/>
    </row>
    <row r="25" spans="1:19" x14ac:dyDescent="0.25">
      <c r="A25" s="243" t="s">
        <v>191</v>
      </c>
      <c r="B25" s="243"/>
      <c r="C25" s="110"/>
      <c r="D25" s="225"/>
      <c r="E25" s="225"/>
      <c r="F25" s="225"/>
      <c r="G25" s="225"/>
      <c r="H25" s="225"/>
      <c r="I25" s="225"/>
      <c r="J25" s="225"/>
      <c r="K25" s="225"/>
      <c r="L25" s="225"/>
      <c r="M25" s="225"/>
      <c r="N25" s="225"/>
      <c r="O25" s="225"/>
      <c r="P25" s="225"/>
      <c r="Q25" s="225"/>
      <c r="R25" s="225"/>
      <c r="S25" s="225"/>
    </row>
    <row r="26" spans="1:19" s="285" customFormat="1" x14ac:dyDescent="0.25">
      <c r="A26" s="261" t="str">
        <f>A14</f>
        <v>Kriteriefordelt</v>
      </c>
      <c r="B26" s="260"/>
      <c r="C26" s="260"/>
      <c r="D26" s="434">
        <f>D32+D38</f>
        <v>273605.83328652789</v>
      </c>
      <c r="E26" s="434">
        <f t="shared" ref="E26:S26" si="8">E32+E38</f>
        <v>210234.67920437283</v>
      </c>
      <c r="F26" s="434">
        <f t="shared" si="8"/>
        <v>167418.18865049747</v>
      </c>
      <c r="G26" s="434">
        <f t="shared" si="8"/>
        <v>97995.768106005227</v>
      </c>
      <c r="H26" s="434">
        <f t="shared" si="8"/>
        <v>117477.05985774451</v>
      </c>
      <c r="I26" s="434">
        <f t="shared" si="8"/>
        <v>76356.328531519859</v>
      </c>
      <c r="J26" s="434">
        <f t="shared" si="8"/>
        <v>127726.10167885442</v>
      </c>
      <c r="K26" s="434">
        <f t="shared" si="8"/>
        <v>124879.34327060301</v>
      </c>
      <c r="L26" s="434">
        <f t="shared" si="8"/>
        <v>159150.26011923741</v>
      </c>
      <c r="M26" s="434">
        <f t="shared" si="8"/>
        <v>173960.22492026212</v>
      </c>
      <c r="N26" s="434">
        <f t="shared" si="8"/>
        <v>223985.79039430912</v>
      </c>
      <c r="O26" s="434">
        <f t="shared" si="8"/>
        <v>303259.30040529947</v>
      </c>
      <c r="P26" s="434">
        <f t="shared" si="8"/>
        <v>204198.05497274717</v>
      </c>
      <c r="Q26" s="434">
        <f t="shared" si="8"/>
        <v>145804.46794425615</v>
      </c>
      <c r="R26" s="434">
        <f t="shared" si="8"/>
        <v>276043.11365776352</v>
      </c>
      <c r="S26" s="434">
        <f t="shared" si="8"/>
        <v>2682094.5150000001</v>
      </c>
    </row>
    <row r="27" spans="1:19" s="285" customFormat="1" x14ac:dyDescent="0.25">
      <c r="A27" s="261" t="str">
        <f t="shared" ref="A27:A28" si="9">A15</f>
        <v>Særskilte tildelinger</v>
      </c>
      <c r="B27" s="260"/>
      <c r="C27" s="260"/>
      <c r="D27" s="434">
        <f t="shared" ref="D27:S28" si="10">D33+D39</f>
        <v>30862.192457052275</v>
      </c>
      <c r="E27" s="434">
        <f t="shared" si="10"/>
        <v>14498.902878168952</v>
      </c>
      <c r="F27" s="434">
        <f t="shared" si="10"/>
        <v>11850.272831071161</v>
      </c>
      <c r="G27" s="434">
        <f t="shared" si="10"/>
        <v>14815.593272696766</v>
      </c>
      <c r="H27" s="434">
        <f t="shared" si="10"/>
        <v>11394.766991097793</v>
      </c>
      <c r="I27" s="434">
        <f t="shared" si="10"/>
        <v>7101.1194687307861</v>
      </c>
      <c r="J27" s="434">
        <f t="shared" si="10"/>
        <v>11197.847585212048</v>
      </c>
      <c r="K27" s="434">
        <f t="shared" si="10"/>
        <v>10176.469820708</v>
      </c>
      <c r="L27" s="434">
        <f t="shared" si="10"/>
        <v>11108.814434207379</v>
      </c>
      <c r="M27" s="434">
        <f t="shared" si="10"/>
        <v>10500.683927026646</v>
      </c>
      <c r="N27" s="434">
        <f t="shared" si="10"/>
        <v>17283.331620132521</v>
      </c>
      <c r="O27" s="434">
        <f t="shared" si="10"/>
        <v>14459.215090952071</v>
      </c>
      <c r="P27" s="434">
        <f t="shared" si="10"/>
        <v>11607.185892140347</v>
      </c>
      <c r="Q27" s="434">
        <f t="shared" si="10"/>
        <v>10323.041132728957</v>
      </c>
      <c r="R27" s="434">
        <f t="shared" si="10"/>
        <v>19745.323322760436</v>
      </c>
      <c r="S27" s="434">
        <f t="shared" si="10"/>
        <v>206924.76072468614</v>
      </c>
    </row>
    <row r="28" spans="1:19" s="285" customFormat="1" x14ac:dyDescent="0.25">
      <c r="A28" s="261" t="str">
        <f t="shared" si="9"/>
        <v>Kompensasjon for forventet lønns- og prisutvikling</v>
      </c>
      <c r="B28" s="260"/>
      <c r="C28" s="260"/>
      <c r="D28" s="434">
        <f t="shared" si="10"/>
        <v>6200.239325677856</v>
      </c>
      <c r="E28" s="434">
        <f t="shared" si="10"/>
        <v>4764.1722764702636</v>
      </c>
      <c r="F28" s="434">
        <f t="shared" si="10"/>
        <v>3793.8987799924234</v>
      </c>
      <c r="G28" s="434">
        <f t="shared" si="10"/>
        <v>2220.7027089388412</v>
      </c>
      <c r="H28" s="434">
        <f t="shared" si="10"/>
        <v>2662.1723581171327</v>
      </c>
      <c r="I28" s="434">
        <f t="shared" si="10"/>
        <v>1730.3268181044978</v>
      </c>
      <c r="J28" s="434">
        <f t="shared" si="10"/>
        <v>2894.4280501338117</v>
      </c>
      <c r="K28" s="434">
        <f t="shared" si="10"/>
        <v>2829.9170591891843</v>
      </c>
      <c r="L28" s="434">
        <f t="shared" si="10"/>
        <v>3606.5375128525952</v>
      </c>
      <c r="M28" s="434">
        <f t="shared" si="10"/>
        <v>3942.1492396503063</v>
      </c>
      <c r="N28" s="434">
        <f t="shared" si="10"/>
        <v>5075.7890989169</v>
      </c>
      <c r="O28" s="434">
        <f t="shared" si="10"/>
        <v>6872.2227799924458</v>
      </c>
      <c r="P28" s="434">
        <f t="shared" si="10"/>
        <v>4627.3750652935951</v>
      </c>
      <c r="Q28" s="434">
        <f t="shared" si="10"/>
        <v>3304.1057098398742</v>
      </c>
      <c r="R28" s="434">
        <f t="shared" si="10"/>
        <v>6255.4710487150351</v>
      </c>
      <c r="S28" s="434">
        <f t="shared" si="10"/>
        <v>60779.507831884759</v>
      </c>
    </row>
    <row r="29" spans="1:19" x14ac:dyDescent="0.25">
      <c r="A29" s="350" t="str">
        <f>A17</f>
        <v xml:space="preserve">Bydelsfordelt budsjett </v>
      </c>
      <c r="B29" s="351"/>
      <c r="C29" s="352"/>
      <c r="D29" s="353">
        <f>SUM(D26:D28)</f>
        <v>310668.26506925805</v>
      </c>
      <c r="E29" s="353">
        <f t="shared" ref="E29:S29" si="11">SUM(E26:E28)</f>
        <v>229497.75435901203</v>
      </c>
      <c r="F29" s="353">
        <f t="shared" si="11"/>
        <v>183062.36026156106</v>
      </c>
      <c r="G29" s="353">
        <f t="shared" si="11"/>
        <v>115032.06408764083</v>
      </c>
      <c r="H29" s="353">
        <f t="shared" si="11"/>
        <v>131533.99920695942</v>
      </c>
      <c r="I29" s="353">
        <f t="shared" si="11"/>
        <v>85187.774818355145</v>
      </c>
      <c r="J29" s="353">
        <f t="shared" si="11"/>
        <v>141818.37731420028</v>
      </c>
      <c r="K29" s="353">
        <f t="shared" si="11"/>
        <v>137885.7301505002</v>
      </c>
      <c r="L29" s="353">
        <f t="shared" si="11"/>
        <v>173865.61206629741</v>
      </c>
      <c r="M29" s="353">
        <f t="shared" si="11"/>
        <v>188403.05808693907</v>
      </c>
      <c r="N29" s="353">
        <f t="shared" si="11"/>
        <v>246344.91111335854</v>
      </c>
      <c r="O29" s="353">
        <f t="shared" si="11"/>
        <v>324590.73827624397</v>
      </c>
      <c r="P29" s="353">
        <f t="shared" si="11"/>
        <v>220432.61593018111</v>
      </c>
      <c r="Q29" s="353">
        <f t="shared" si="11"/>
        <v>159431.61478682497</v>
      </c>
      <c r="R29" s="353">
        <f t="shared" si="11"/>
        <v>302043.90802923904</v>
      </c>
      <c r="S29" s="353">
        <f t="shared" si="11"/>
        <v>2949798.7835565708</v>
      </c>
    </row>
    <row r="30" spans="1:19" x14ac:dyDescent="0.25">
      <c r="A30" s="31"/>
      <c r="B30" s="31"/>
      <c r="C30" s="31"/>
      <c r="D30" s="221"/>
      <c r="E30" s="221"/>
      <c r="F30" s="221"/>
      <c r="G30" s="221"/>
      <c r="H30" s="221"/>
      <c r="I30" s="221"/>
      <c r="J30" s="221"/>
      <c r="K30" s="221"/>
      <c r="L30" s="221"/>
      <c r="M30" s="221"/>
      <c r="N30" s="221"/>
      <c r="O30" s="221"/>
      <c r="P30" s="221"/>
      <c r="Q30" s="221"/>
      <c r="R30" s="221"/>
      <c r="S30" s="221"/>
    </row>
    <row r="31" spans="1:19" x14ac:dyDescent="0.25">
      <c r="A31" s="263" t="s">
        <v>31</v>
      </c>
      <c r="B31" s="263"/>
      <c r="C31" s="263"/>
      <c r="D31" s="263"/>
      <c r="E31" s="198"/>
      <c r="F31" s="199"/>
      <c r="G31" s="200"/>
      <c r="H31" s="200"/>
      <c r="I31" s="200"/>
      <c r="J31" s="200"/>
      <c r="K31" s="200"/>
      <c r="L31" s="200"/>
      <c r="M31" s="200"/>
      <c r="N31" s="200"/>
      <c r="O31" s="200"/>
      <c r="P31" s="200"/>
      <c r="Q31" s="200"/>
      <c r="R31" s="200"/>
      <c r="S31" s="200"/>
    </row>
    <row r="32" spans="1:19" s="285" customFormat="1" x14ac:dyDescent="0.25">
      <c r="A32" s="261" t="str">
        <f>A26</f>
        <v>Kriteriefordelt</v>
      </c>
      <c r="B32" s="260"/>
      <c r="C32" s="260"/>
      <c r="D32" s="434">
        <f>'Tabell 1.1'!$B$10*'Tabell 3.1'!D42/100</f>
        <v>215444.90426878881</v>
      </c>
      <c r="E32" s="434">
        <f>'Tabell 1.1'!$B$10*'Tabell 3.1'!E42/100</f>
        <v>154948.62940827041</v>
      </c>
      <c r="F32" s="434">
        <f>'Tabell 1.1'!$B$10*'Tabell 3.1'!F42/100</f>
        <v>127238.78233437339</v>
      </c>
      <c r="G32" s="434">
        <f>'Tabell 1.1'!$B$10*'Tabell 3.1'!G42/100</f>
        <v>67333.838342765826</v>
      </c>
      <c r="H32" s="434">
        <f>'Tabell 1.1'!$B$10*'Tabell 3.1'!H42/100</f>
        <v>77215.708288130452</v>
      </c>
      <c r="I32" s="434">
        <f>'Tabell 1.1'!$B$10*'Tabell 3.1'!I42/100</f>
        <v>42130.449457272756</v>
      </c>
      <c r="J32" s="434">
        <f>'Tabell 1.1'!$B$10*'Tabell 3.1'!J42/100</f>
        <v>71952.464625135064</v>
      </c>
      <c r="K32" s="434">
        <f>'Tabell 1.1'!$B$10*'Tabell 3.1'!K42/100</f>
        <v>70245.761130350453</v>
      </c>
      <c r="L32" s="434">
        <f>'Tabell 1.1'!$B$10*'Tabell 3.1'!L42/100</f>
        <v>116899.88579024533</v>
      </c>
      <c r="M32" s="434">
        <f>'Tabell 1.1'!$B$10*'Tabell 3.1'!M42/100</f>
        <v>138291.22833509048</v>
      </c>
      <c r="N32" s="434">
        <f>'Tabell 1.1'!$B$10*'Tabell 3.1'!N42/100</f>
        <v>177340.47121465922</v>
      </c>
      <c r="O32" s="434">
        <f>'Tabell 1.1'!$B$10*'Tabell 3.1'!O42/100</f>
        <v>238889.84854154344</v>
      </c>
      <c r="P32" s="434">
        <f>'Tabell 1.1'!$B$10*'Tabell 3.1'!P42/100</f>
        <v>146340.82334589641</v>
      </c>
      <c r="Q32" s="434">
        <f>'Tabell 1.1'!$B$10*'Tabell 3.1'!Q42/100</f>
        <v>88939.484143148642</v>
      </c>
      <c r="R32" s="434">
        <f>'Tabell 1.1'!$B$10*'Tabell 3.1'!R42/100</f>
        <v>216589.22038391244</v>
      </c>
      <c r="S32" s="434">
        <f>SUM(D32:R32)</f>
        <v>1949801.4996095831</v>
      </c>
    </row>
    <row r="33" spans="1:19" s="285" customFormat="1" x14ac:dyDescent="0.25">
      <c r="A33" s="261" t="str">
        <f t="shared" ref="A33:A34" si="12">A27</f>
        <v>Særskilte tildelinger</v>
      </c>
      <c r="B33" s="260"/>
      <c r="C33" s="260"/>
      <c r="D33" s="434">
        <f>'Tabell 2.3'!D34</f>
        <v>14565.949108807854</v>
      </c>
      <c r="E33" s="434">
        <f>'Tabell 2.3'!E34</f>
        <v>6981.4619274198276</v>
      </c>
      <c r="F33" s="434">
        <f>'Tabell 2.3'!F34</f>
        <v>7380.1957589782814</v>
      </c>
      <c r="G33" s="434">
        <f>'Tabell 2.3'!G34</f>
        <v>9144.112454183336</v>
      </c>
      <c r="H33" s="434">
        <f>'Tabell 2.3'!H34</f>
        <v>5467.5449178821618</v>
      </c>
      <c r="I33" s="434">
        <f>'Tabell 2.3'!I34</f>
        <v>4406.2247565843481</v>
      </c>
      <c r="J33" s="434">
        <f>'Tabell 2.3'!J34</f>
        <v>6362.8886592369608</v>
      </c>
      <c r="K33" s="434">
        <f>'Tabell 2.3'!K34</f>
        <v>5136.3270402744683</v>
      </c>
      <c r="L33" s="434">
        <f>'Tabell 2.3'!L34</f>
        <v>6165.6973556864205</v>
      </c>
      <c r="M33" s="434">
        <f>'Tabell 2.3'!M34</f>
        <v>7792.7428555666656</v>
      </c>
      <c r="N33" s="434">
        <f>'Tabell 2.3'!N34</f>
        <v>8200.7249523046612</v>
      </c>
      <c r="O33" s="434">
        <f>'Tabell 2.3'!O34</f>
        <v>9678.1824050482664</v>
      </c>
      <c r="P33" s="434">
        <f>'Tabell 2.3'!P34</f>
        <v>8210.804039259745</v>
      </c>
      <c r="Q33" s="434">
        <f>'Tabell 2.3'!Q34</f>
        <v>6240.5419743406346</v>
      </c>
      <c r="R33" s="434">
        <f>'Tabell 2.3'!R34</f>
        <v>9731.2421892113198</v>
      </c>
      <c r="S33" s="434">
        <f t="shared" ref="S33:S34" si="13">SUM(D33:R33)</f>
        <v>115464.64039478496</v>
      </c>
    </row>
    <row r="34" spans="1:19" s="285" customFormat="1" x14ac:dyDescent="0.25">
      <c r="A34" s="261" t="str">
        <f t="shared" si="12"/>
        <v>Kompensasjon for forventet lønns- og prisutvikling</v>
      </c>
      <c r="B34" s="260"/>
      <c r="C34" s="260"/>
      <c r="D34" s="434">
        <f>'Tabell 2.2'!D88</f>
        <v>4882.2422823322886</v>
      </c>
      <c r="E34" s="434">
        <f>'Tabell 2.2'!E88</f>
        <v>3511.3234757350747</v>
      </c>
      <c r="F34" s="434">
        <f>'Tabell 2.2'!F88</f>
        <v>2883.3848039883587</v>
      </c>
      <c r="G34" s="434">
        <f>'Tabell 2.2'!G88</f>
        <v>1525.8662705646666</v>
      </c>
      <c r="H34" s="434">
        <f>'Tabell 2.2'!H88</f>
        <v>1749.8014034911644</v>
      </c>
      <c r="I34" s="434">
        <f>'Tabell 2.2'!I88</f>
        <v>954.72697491763597</v>
      </c>
      <c r="J34" s="434">
        <f>'Tabell 2.2'!J88</f>
        <v>1630.5299320172571</v>
      </c>
      <c r="K34" s="434">
        <f>'Tabell 2.2'!K88</f>
        <v>1591.8539652130203</v>
      </c>
      <c r="L34" s="434">
        <f>'Tabell 2.2'!L88</f>
        <v>2649.0928951974875</v>
      </c>
      <c r="M34" s="434">
        <f>'Tabell 2.2'!M88</f>
        <v>3133.846607069921</v>
      </c>
      <c r="N34" s="434">
        <f>'Tabell 2.2'!N88</f>
        <v>4018.7497117720013</v>
      </c>
      <c r="O34" s="434">
        <f>'Tabell 2.2'!O88</f>
        <v>5413.5330948203009</v>
      </c>
      <c r="P34" s="434">
        <f>'Tabell 2.2'!P88</f>
        <v>3316.2601723885828</v>
      </c>
      <c r="Q34" s="434">
        <f>'Tabell 2.2'!Q88</f>
        <v>2015.4763535774555</v>
      </c>
      <c r="R34" s="434">
        <f>'Tabell 2.2'!R88</f>
        <v>4908.1738704595282</v>
      </c>
      <c r="S34" s="434">
        <f t="shared" si="13"/>
        <v>44184.86181354474</v>
      </c>
    </row>
    <row r="35" spans="1:19" x14ac:dyDescent="0.25">
      <c r="A35" s="350" t="str">
        <f>A29</f>
        <v xml:space="preserve">Bydelsfordelt budsjett </v>
      </c>
      <c r="B35" s="350"/>
      <c r="C35" s="350"/>
      <c r="D35" s="353">
        <f>SUM(D32:D34)</f>
        <v>234893.09565992898</v>
      </c>
      <c r="E35" s="353">
        <f t="shared" ref="E35:S35" si="14">SUM(E32:E34)</f>
        <v>165441.41481142532</v>
      </c>
      <c r="F35" s="353">
        <f t="shared" si="14"/>
        <v>137502.36289734003</v>
      </c>
      <c r="G35" s="353">
        <f t="shared" si="14"/>
        <v>78003.817067513839</v>
      </c>
      <c r="H35" s="353">
        <f t="shared" si="14"/>
        <v>84433.054609503772</v>
      </c>
      <c r="I35" s="353">
        <f t="shared" si="14"/>
        <v>47491.40118877474</v>
      </c>
      <c r="J35" s="353">
        <f t="shared" si="14"/>
        <v>79945.883216389295</v>
      </c>
      <c r="K35" s="353">
        <f t="shared" si="14"/>
        <v>76973.942135837948</v>
      </c>
      <c r="L35" s="353">
        <f t="shared" si="14"/>
        <v>125714.67604112925</v>
      </c>
      <c r="M35" s="353">
        <f t="shared" si="14"/>
        <v>149217.81779772707</v>
      </c>
      <c r="N35" s="353">
        <f t="shared" si="14"/>
        <v>189559.94587873586</v>
      </c>
      <c r="O35" s="353">
        <f t="shared" si="14"/>
        <v>253981.564041412</v>
      </c>
      <c r="P35" s="353">
        <f t="shared" si="14"/>
        <v>157867.88755754472</v>
      </c>
      <c r="Q35" s="353">
        <f t="shared" si="14"/>
        <v>97195.502471066735</v>
      </c>
      <c r="R35" s="353">
        <f t="shared" si="14"/>
        <v>231228.63644358327</v>
      </c>
      <c r="S35" s="353">
        <f t="shared" si="14"/>
        <v>2109451.0018179128</v>
      </c>
    </row>
    <row r="36" spans="1:19" x14ac:dyDescent="0.25">
      <c r="A36" s="184"/>
      <c r="B36" s="184"/>
      <c r="C36" s="184"/>
      <c r="D36" s="427"/>
      <c r="E36" s="427"/>
      <c r="F36" s="427"/>
      <c r="G36" s="427"/>
      <c r="H36" s="427"/>
      <c r="I36" s="427"/>
      <c r="J36" s="427"/>
      <c r="K36" s="427"/>
      <c r="L36" s="427"/>
      <c r="M36" s="427"/>
      <c r="N36" s="427"/>
      <c r="O36" s="427"/>
      <c r="P36" s="427"/>
      <c r="Q36" s="427"/>
      <c r="R36" s="427"/>
      <c r="S36" s="427"/>
    </row>
    <row r="37" spans="1:19" x14ac:dyDescent="0.25">
      <c r="A37" s="263" t="s">
        <v>251</v>
      </c>
      <c r="B37" s="263"/>
      <c r="C37" s="263"/>
      <c r="D37" s="263"/>
      <c r="E37" s="198"/>
      <c r="F37" s="199"/>
      <c r="G37" s="200"/>
      <c r="H37" s="200"/>
      <c r="I37" s="200"/>
      <c r="J37" s="200"/>
      <c r="K37" s="200"/>
      <c r="L37" s="200"/>
      <c r="M37" s="200"/>
      <c r="N37" s="200"/>
      <c r="O37" s="200"/>
      <c r="P37" s="200"/>
      <c r="Q37" s="200"/>
      <c r="R37" s="200"/>
      <c r="S37" s="200"/>
    </row>
    <row r="38" spans="1:19" s="285" customFormat="1" x14ac:dyDescent="0.25">
      <c r="A38" s="261" t="str">
        <f>A32</f>
        <v>Kriteriefordelt</v>
      </c>
      <c r="B38" s="260"/>
      <c r="C38" s="260"/>
      <c r="D38" s="434">
        <f>'Tabell 1.1'!$B$11*'Tabell 3.1'!D53/100</f>
        <v>58160.929017739072</v>
      </c>
      <c r="E38" s="434">
        <f>'Tabell 1.1'!$B$11*'Tabell 3.1'!E53/100</f>
        <v>55286.04979610243</v>
      </c>
      <c r="F38" s="434">
        <f>'Tabell 1.1'!$B$11*'Tabell 3.1'!F53/100</f>
        <v>40179.406316124092</v>
      </c>
      <c r="G38" s="434">
        <f>'Tabell 1.1'!$B$11*'Tabell 3.1'!G53/100</f>
        <v>30661.929763239405</v>
      </c>
      <c r="H38" s="434">
        <f>'Tabell 1.1'!$B$11*'Tabell 3.1'!H53/100</f>
        <v>40261.351569614053</v>
      </c>
      <c r="I38" s="434">
        <f>'Tabell 1.1'!$B$11*'Tabell 3.1'!I53/100</f>
        <v>34225.879074247103</v>
      </c>
      <c r="J38" s="434">
        <f>'Tabell 1.1'!$B$11*'Tabell 3.1'!J53/100</f>
        <v>55773.637053719358</v>
      </c>
      <c r="K38" s="434">
        <f>'Tabell 1.1'!$B$11*'Tabell 3.1'!K53/100</f>
        <v>54633.582140252554</v>
      </c>
      <c r="L38" s="434">
        <f>'Tabell 1.1'!$B$11*'Tabell 3.1'!L53/100</f>
        <v>42250.374328992089</v>
      </c>
      <c r="M38" s="434">
        <f>'Tabell 1.1'!$B$11*'Tabell 3.1'!M53/100</f>
        <v>35668.996585171648</v>
      </c>
      <c r="N38" s="434">
        <f>'Tabell 1.1'!$B$11*'Tabell 3.1'!N53/100</f>
        <v>46645.319179649894</v>
      </c>
      <c r="O38" s="434">
        <f>'Tabell 1.1'!$B$11*'Tabell 3.1'!O53/100</f>
        <v>64369.45186375604</v>
      </c>
      <c r="P38" s="434">
        <f>'Tabell 1.1'!$B$11*'Tabell 3.1'!P53/100</f>
        <v>57857.231626850757</v>
      </c>
      <c r="Q38" s="434">
        <f>'Tabell 1.1'!$B$11*'Tabell 3.1'!Q53/100</f>
        <v>56864.983801107512</v>
      </c>
      <c r="R38" s="434">
        <f>'Tabell 1.1'!$B$11*'Tabell 3.1'!R53/100</f>
        <v>59453.893273851078</v>
      </c>
      <c r="S38" s="434">
        <f>SUM(D38:R38)</f>
        <v>732293.01539041707</v>
      </c>
    </row>
    <row r="39" spans="1:19" s="285" customFormat="1" x14ac:dyDescent="0.25">
      <c r="A39" s="261" t="str">
        <f t="shared" ref="A39:A40" si="15">A33</f>
        <v>Særskilte tildelinger</v>
      </c>
      <c r="B39" s="260"/>
      <c r="C39" s="260"/>
      <c r="D39" s="434">
        <f>'Tabell 2.3'!D52</f>
        <v>16296.243348244423</v>
      </c>
      <c r="E39" s="434">
        <f>'Tabell 2.3'!E52</f>
        <v>7517.4409507491255</v>
      </c>
      <c r="F39" s="434">
        <f>'Tabell 2.3'!F52</f>
        <v>4470.0770720928804</v>
      </c>
      <c r="G39" s="434">
        <f>'Tabell 2.3'!G52</f>
        <v>5671.4808185134307</v>
      </c>
      <c r="H39" s="434">
        <f>'Tabell 2.3'!H52</f>
        <v>5927.2220732156311</v>
      </c>
      <c r="I39" s="434">
        <f>'Tabell 2.3'!I52</f>
        <v>2694.894712146438</v>
      </c>
      <c r="J39" s="434">
        <f>'Tabell 2.3'!J52</f>
        <v>4834.9589259750874</v>
      </c>
      <c r="K39" s="434">
        <f>'Tabell 2.3'!K52</f>
        <v>5040.1427804335326</v>
      </c>
      <c r="L39" s="434">
        <f>'Tabell 2.3'!L52</f>
        <v>4943.1170785209597</v>
      </c>
      <c r="M39" s="434">
        <f>'Tabell 2.3'!M52</f>
        <v>2707.9410714599817</v>
      </c>
      <c r="N39" s="434">
        <f>'Tabell 2.3'!N52</f>
        <v>9082.6066678278621</v>
      </c>
      <c r="O39" s="434">
        <f>'Tabell 2.3'!O52</f>
        <v>4781.0326859038059</v>
      </c>
      <c r="P39" s="434">
        <f>'Tabell 2.3'!P52</f>
        <v>3396.3818528806032</v>
      </c>
      <c r="Q39" s="434">
        <f>'Tabell 2.3'!Q52</f>
        <v>4082.4991583883216</v>
      </c>
      <c r="R39" s="434">
        <f>'Tabell 2.3'!R52</f>
        <v>10014.081133549114</v>
      </c>
      <c r="S39" s="434">
        <f t="shared" ref="S39:S40" si="16">SUM(D39:R39)</f>
        <v>91460.120329901183</v>
      </c>
    </row>
    <row r="40" spans="1:19" s="285" customFormat="1" x14ac:dyDescent="0.25">
      <c r="A40" s="261" t="str">
        <f t="shared" si="15"/>
        <v>Kompensasjon for forventet lønns- og prisutvikling</v>
      </c>
      <c r="B40" s="260"/>
      <c r="C40" s="260"/>
      <c r="D40" s="434">
        <f>'Tabell 2.2'!D106</f>
        <v>1317.9970433455678</v>
      </c>
      <c r="E40" s="434">
        <f>'Tabell 2.2'!E106</f>
        <v>1252.8488007351889</v>
      </c>
      <c r="F40" s="434">
        <f>'Tabell 2.2'!F106</f>
        <v>910.51397600406483</v>
      </c>
      <c r="G40" s="434">
        <f>'Tabell 2.2'!G106</f>
        <v>694.8364383741748</v>
      </c>
      <c r="H40" s="434">
        <f>'Tabell 2.2'!H106</f>
        <v>912.37095462596812</v>
      </c>
      <c r="I40" s="434">
        <f>'Tabell 2.2'!I106</f>
        <v>775.59984318686179</v>
      </c>
      <c r="J40" s="434">
        <f>'Tabell 2.2'!J106</f>
        <v>1263.8981181165548</v>
      </c>
      <c r="K40" s="434">
        <f>'Tabell 2.2'!K106</f>
        <v>1238.0630939761641</v>
      </c>
      <c r="L40" s="434">
        <f>'Tabell 2.2'!L106</f>
        <v>957.44461765510778</v>
      </c>
      <c r="M40" s="434">
        <f>'Tabell 2.2'!M106</f>
        <v>808.30263258038508</v>
      </c>
      <c r="N40" s="434">
        <f>'Tabell 2.2'!N106</f>
        <v>1057.0393871448989</v>
      </c>
      <c r="O40" s="434">
        <f>'Tabell 2.2'!O106</f>
        <v>1458.6896851721453</v>
      </c>
      <c r="P40" s="434">
        <f>'Tabell 2.2'!P106</f>
        <v>1311.1148929050123</v>
      </c>
      <c r="Q40" s="434">
        <f>'Tabell 2.2'!Q106</f>
        <v>1288.6293562624185</v>
      </c>
      <c r="R40" s="434">
        <f>'Tabell 2.2'!R106</f>
        <v>1347.2971782555064</v>
      </c>
      <c r="S40" s="434">
        <f t="shared" si="16"/>
        <v>16594.64601834002</v>
      </c>
    </row>
    <row r="41" spans="1:19" ht="15.75" thickBot="1" x14ac:dyDescent="0.3">
      <c r="A41" s="354" t="str">
        <f>A35</f>
        <v xml:space="preserve">Bydelsfordelt budsjett </v>
      </c>
      <c r="B41" s="355"/>
      <c r="C41" s="356"/>
      <c r="D41" s="357">
        <f>SUM(D38:D40)</f>
        <v>75775.169409329072</v>
      </c>
      <c r="E41" s="357">
        <f t="shared" ref="E41:S41" si="17">SUM(E38:E40)</f>
        <v>64056.339547586751</v>
      </c>
      <c r="F41" s="357">
        <f t="shared" si="17"/>
        <v>45559.997364221032</v>
      </c>
      <c r="G41" s="357">
        <f t="shared" si="17"/>
        <v>37028.247020127004</v>
      </c>
      <c r="H41" s="357">
        <f t="shared" si="17"/>
        <v>47100.944597455651</v>
      </c>
      <c r="I41" s="357">
        <f t="shared" si="17"/>
        <v>37696.373629580405</v>
      </c>
      <c r="J41" s="357">
        <f t="shared" si="17"/>
        <v>61872.494097811003</v>
      </c>
      <c r="K41" s="357">
        <f t="shared" si="17"/>
        <v>60911.788014662248</v>
      </c>
      <c r="L41" s="357">
        <f t="shared" si="17"/>
        <v>48150.936025168157</v>
      </c>
      <c r="M41" s="357">
        <f t="shared" si="17"/>
        <v>39185.240289212015</v>
      </c>
      <c r="N41" s="357">
        <f t="shared" si="17"/>
        <v>56784.965234622658</v>
      </c>
      <c r="O41" s="357">
        <f t="shared" si="17"/>
        <v>70609.174234831982</v>
      </c>
      <c r="P41" s="357">
        <f t="shared" si="17"/>
        <v>62564.728372636368</v>
      </c>
      <c r="Q41" s="357">
        <f t="shared" si="17"/>
        <v>62236.112315758255</v>
      </c>
      <c r="R41" s="357">
        <f t="shared" si="17"/>
        <v>70815.271585655704</v>
      </c>
      <c r="S41" s="357">
        <f t="shared" si="17"/>
        <v>840347.78173865832</v>
      </c>
    </row>
    <row r="42" spans="1:19" ht="15.75" thickBot="1" x14ac:dyDescent="0.3">
      <c r="A42" s="31"/>
      <c r="B42" s="31"/>
      <c r="C42" s="31"/>
      <c r="D42" s="31"/>
      <c r="E42" s="31"/>
      <c r="F42" s="31"/>
      <c r="G42" s="31"/>
      <c r="H42" s="31"/>
      <c r="I42" s="31"/>
      <c r="J42" s="31"/>
      <c r="K42" s="31"/>
      <c r="L42" s="31"/>
      <c r="M42" s="31"/>
      <c r="N42" s="31"/>
      <c r="O42" s="31"/>
      <c r="P42" s="31"/>
      <c r="Q42" s="31"/>
      <c r="R42" s="31"/>
      <c r="S42" s="31"/>
    </row>
    <row r="43" spans="1:19" x14ac:dyDescent="0.25">
      <c r="A43" s="226" t="s">
        <v>3</v>
      </c>
      <c r="B43" s="244"/>
      <c r="C43" s="244"/>
      <c r="D43" s="107"/>
      <c r="E43" s="107"/>
      <c r="F43" s="107"/>
      <c r="G43" s="107"/>
      <c r="H43" s="107"/>
      <c r="I43" s="107"/>
      <c r="J43" s="107"/>
      <c r="K43" s="107"/>
      <c r="L43" s="107"/>
      <c r="M43" s="107"/>
      <c r="N43" s="107"/>
      <c r="O43" s="107"/>
      <c r="P43" s="107"/>
      <c r="Q43" s="107"/>
      <c r="R43" s="107"/>
      <c r="S43" s="107"/>
    </row>
    <row r="44" spans="1:19" s="285" customFormat="1" x14ac:dyDescent="0.25">
      <c r="A44" s="261" t="str">
        <f>A38</f>
        <v>Kriteriefordelt</v>
      </c>
      <c r="B44" s="260"/>
      <c r="C44" s="260"/>
      <c r="D44" s="434">
        <f>'Tabell 1.1'!$B$12*'Tabell 3.1'!D75/100</f>
        <v>590623.86653367302</v>
      </c>
      <c r="E44" s="434">
        <f>'Tabell 1.1'!$B$12*'Tabell 3.1'!E75/100</f>
        <v>534461.07015636773</v>
      </c>
      <c r="F44" s="434">
        <f>'Tabell 1.1'!$B$12*'Tabell 3.1'!F75/100</f>
        <v>487257.64642838604</v>
      </c>
      <c r="G44" s="434">
        <f>'Tabell 1.1'!$B$12*'Tabell 3.1'!G75/100</f>
        <v>356714.20079330471</v>
      </c>
      <c r="H44" s="434">
        <f>'Tabell 1.1'!$B$12*'Tabell 3.1'!H75/100</f>
        <v>713859.95150813134</v>
      </c>
      <c r="I44" s="434">
        <f>'Tabell 1.1'!$B$12*'Tabell 3.1'!I75/100</f>
        <v>531192.26302547392</v>
      </c>
      <c r="J44" s="434">
        <f>'Tabell 1.1'!$B$12*'Tabell 3.1'!J75/100</f>
        <v>719284.20438349899</v>
      </c>
      <c r="K44" s="434">
        <f>'Tabell 1.1'!$B$12*'Tabell 3.1'!K75/100</f>
        <v>703795.27927724971</v>
      </c>
      <c r="L44" s="434">
        <f>'Tabell 1.1'!$B$12*'Tabell 3.1'!L75/100</f>
        <v>498092.5395094885</v>
      </c>
      <c r="M44" s="434">
        <f>'Tabell 1.1'!$B$12*'Tabell 3.1'!M75/100</f>
        <v>553095.12488920463</v>
      </c>
      <c r="N44" s="434">
        <f>'Tabell 1.1'!$B$12*'Tabell 3.1'!N75/100</f>
        <v>592793.29200866725</v>
      </c>
      <c r="O44" s="434">
        <f>'Tabell 1.1'!$B$12*'Tabell 3.1'!O75/100</f>
        <v>921587.4656858329</v>
      </c>
      <c r="P44" s="434">
        <f>'Tabell 1.1'!$B$12*'Tabell 3.1'!P75/100</f>
        <v>974747.3440855504</v>
      </c>
      <c r="Q44" s="434">
        <f>'Tabell 1.1'!$B$12*'Tabell 3.1'!Q75/100</f>
        <v>864821.84100923035</v>
      </c>
      <c r="R44" s="434">
        <f>'Tabell 1.1'!$B$12*'Tabell 3.1'!R75/100</f>
        <v>559419.24704483117</v>
      </c>
      <c r="S44" s="434">
        <f>SUM(D44:R44)</f>
        <v>9601745.3363388926</v>
      </c>
    </row>
    <row r="45" spans="1:19" s="285" customFormat="1" x14ac:dyDescent="0.25">
      <c r="A45" s="261" t="str">
        <f t="shared" ref="A45:A46" si="18">A39</f>
        <v>Særskilte tildelinger</v>
      </c>
      <c r="B45" s="260"/>
      <c r="C45" s="260"/>
      <c r="D45" s="434">
        <f>'Tabell 2.3'!D73</f>
        <v>32517.658511205886</v>
      </c>
      <c r="E45" s="434">
        <f>'Tabell 2.3'!E73</f>
        <v>40078.499186320129</v>
      </c>
      <c r="F45" s="434">
        <f>'Tabell 2.3'!F73</f>
        <v>21466.68388541368</v>
      </c>
      <c r="G45" s="434">
        <f>'Tabell 2.3'!G73</f>
        <v>22243.485857981152</v>
      </c>
      <c r="H45" s="434">
        <f>'Tabell 2.3'!H73</f>
        <v>31835.315582216179</v>
      </c>
      <c r="I45" s="434">
        <f>'Tabell 2.3'!I73</f>
        <v>21321.143378882647</v>
      </c>
      <c r="J45" s="434">
        <f>'Tabell 2.3'!J73</f>
        <v>29537.14028800993</v>
      </c>
      <c r="K45" s="434">
        <f>'Tabell 2.3'!K73</f>
        <v>32269.222054008278</v>
      </c>
      <c r="L45" s="434">
        <f>'Tabell 2.3'!L73</f>
        <v>21615.334345003073</v>
      </c>
      <c r="M45" s="434">
        <f>'Tabell 2.3'!M73</f>
        <v>23106.474350815835</v>
      </c>
      <c r="N45" s="434">
        <f>'Tabell 2.3'!N73</f>
        <v>26991.617110599222</v>
      </c>
      <c r="O45" s="434">
        <f>'Tabell 2.3'!O73</f>
        <v>47474.136266988702</v>
      </c>
      <c r="P45" s="434">
        <f>'Tabell 2.3'!P73</f>
        <v>46160.590541197715</v>
      </c>
      <c r="Q45" s="434">
        <f>'Tabell 2.3'!Q73</f>
        <v>36560.333781300309</v>
      </c>
      <c r="R45" s="434">
        <f>'Tabell 2.3'!R73</f>
        <v>23594.115974536446</v>
      </c>
      <c r="S45" s="434">
        <f t="shared" ref="S45:S46" si="19">SUM(D45:R45)</f>
        <v>456771.75111447915</v>
      </c>
    </row>
    <row r="46" spans="1:19" s="285" customFormat="1" x14ac:dyDescent="0.25">
      <c r="A46" s="261" t="str">
        <f t="shared" si="18"/>
        <v>Kompensasjon for forventet lønns- og prisutvikling</v>
      </c>
      <c r="B46" s="260"/>
      <c r="C46" s="260"/>
      <c r="D46" s="434">
        <f>'Tabell 2.2'!D124</f>
        <v>12464.240787467723</v>
      </c>
      <c r="E46" s="434">
        <f>'Tabell 2.2'!E124</f>
        <v>11279.008261304061</v>
      </c>
      <c r="F46" s="434">
        <f>'Tabell 2.2'!F124</f>
        <v>10282.850007843292</v>
      </c>
      <c r="G46" s="434">
        <f>'Tabell 2.2'!G124</f>
        <v>7527.9241881827575</v>
      </c>
      <c r="H46" s="434">
        <f>'Tabell 2.2'!H124</f>
        <v>15064.955597455693</v>
      </c>
      <c r="I46" s="434">
        <f>'Tabell 2.2'!I124</f>
        <v>11210.024934561156</v>
      </c>
      <c r="J46" s="434">
        <f>'Tabell 2.2'!J124</f>
        <v>15179.426410034754</v>
      </c>
      <c r="K46" s="434">
        <f>'Tabell 2.2'!K124</f>
        <v>14852.555616281723</v>
      </c>
      <c r="L46" s="434">
        <f>'Tabell 2.2'!L124</f>
        <v>10511.504357796875</v>
      </c>
      <c r="M46" s="434">
        <f>'Tabell 2.2'!M124</f>
        <v>11672.252351489657</v>
      </c>
      <c r="N46" s="434">
        <f>'Tabell 2.2'!N124</f>
        <v>12510.023294784085</v>
      </c>
      <c r="O46" s="434">
        <f>'Tabell 2.2'!O124</f>
        <v>19448.736717051499</v>
      </c>
      <c r="P46" s="434">
        <f>'Tabell 2.2'!P124</f>
        <v>20570.597112729913</v>
      </c>
      <c r="Q46" s="434">
        <f>'Tabell 2.2'!Q124</f>
        <v>18250.782393646492</v>
      </c>
      <c r="R46" s="434">
        <f>'Tabell 2.2'!R124</f>
        <v>11805.713570691158</v>
      </c>
      <c r="S46" s="434">
        <f t="shared" si="19"/>
        <v>202630.59560132082</v>
      </c>
    </row>
    <row r="47" spans="1:19" ht="15.75" thickBot="1" x14ac:dyDescent="0.3">
      <c r="A47" s="435" t="str">
        <f>A41</f>
        <v xml:space="preserve">Bydelsfordelt budsjett </v>
      </c>
      <c r="B47" s="358"/>
      <c r="C47" s="358"/>
      <c r="D47" s="359">
        <f>SUM(D44:D46)</f>
        <v>635605.76583234663</v>
      </c>
      <c r="E47" s="359">
        <f t="shared" ref="E47:S47" si="20">SUM(E44:E46)</f>
        <v>585818.57760399196</v>
      </c>
      <c r="F47" s="359">
        <f t="shared" si="20"/>
        <v>519007.18032164301</v>
      </c>
      <c r="G47" s="359">
        <f t="shared" si="20"/>
        <v>386485.6108394686</v>
      </c>
      <c r="H47" s="359">
        <f t="shared" si="20"/>
        <v>760760.22268780321</v>
      </c>
      <c r="I47" s="359">
        <f t="shared" si="20"/>
        <v>563723.4313389177</v>
      </c>
      <c r="J47" s="359">
        <f t="shared" si="20"/>
        <v>764000.77108154364</v>
      </c>
      <c r="K47" s="359">
        <f t="shared" si="20"/>
        <v>750917.05694753968</v>
      </c>
      <c r="L47" s="359">
        <f t="shared" si="20"/>
        <v>530219.37821228849</v>
      </c>
      <c r="M47" s="359">
        <f t="shared" si="20"/>
        <v>587873.85159151012</v>
      </c>
      <c r="N47" s="359">
        <f t="shared" si="20"/>
        <v>632294.93241405056</v>
      </c>
      <c r="O47" s="359">
        <f t="shared" si="20"/>
        <v>988510.33866987308</v>
      </c>
      <c r="P47" s="359">
        <f t="shared" si="20"/>
        <v>1041478.531739478</v>
      </c>
      <c r="Q47" s="359">
        <f t="shared" si="20"/>
        <v>919632.95718417724</v>
      </c>
      <c r="R47" s="359">
        <f t="shared" si="20"/>
        <v>594819.07659005874</v>
      </c>
      <c r="S47" s="359">
        <f t="shared" si="20"/>
        <v>10261147.683054691</v>
      </c>
    </row>
    <row r="48" spans="1:19" ht="15.75" thickBot="1" x14ac:dyDescent="0.3">
      <c r="A48" s="31"/>
      <c r="B48" s="31"/>
      <c r="C48" s="31"/>
      <c r="D48" s="31"/>
      <c r="E48" s="31"/>
      <c r="F48" s="31"/>
      <c r="G48" s="31"/>
      <c r="H48" s="31"/>
      <c r="I48" s="31"/>
      <c r="J48" s="31"/>
      <c r="K48" s="31"/>
      <c r="L48" s="31"/>
      <c r="M48" s="31"/>
      <c r="N48" s="31"/>
      <c r="O48" s="31"/>
      <c r="P48" s="31"/>
      <c r="Q48" s="31"/>
      <c r="R48" s="31"/>
      <c r="S48" s="31"/>
    </row>
    <row r="49" spans="1:19" x14ac:dyDescent="0.25">
      <c r="A49" s="245" t="s">
        <v>122</v>
      </c>
      <c r="B49" s="245"/>
      <c r="C49" s="245"/>
      <c r="D49" s="109"/>
      <c r="E49" s="109"/>
      <c r="F49" s="109"/>
      <c r="G49" s="109"/>
      <c r="H49" s="109"/>
      <c r="I49" s="109"/>
      <c r="J49" s="109"/>
      <c r="K49" s="109"/>
      <c r="L49" s="109"/>
      <c r="M49" s="109"/>
      <c r="N49" s="109"/>
      <c r="O49" s="109"/>
      <c r="P49" s="109"/>
      <c r="Q49" s="109"/>
      <c r="R49" s="109"/>
      <c r="S49" s="109"/>
    </row>
    <row r="50" spans="1:19" s="285" customFormat="1" x14ac:dyDescent="0.25">
      <c r="A50" s="261" t="str">
        <f>A44</f>
        <v>Kriteriefordelt</v>
      </c>
      <c r="B50" s="260"/>
      <c r="C50" s="260"/>
      <c r="D50" s="434">
        <f>'Tabell 1.1'!$B$13*'Tabell 3.1'!D90/100</f>
        <v>131595.05127251288</v>
      </c>
      <c r="E50" s="434">
        <f>'Tabell 1.1'!$B$13*'Tabell 3.1'!E90/100</f>
        <v>107779.65870064728</v>
      </c>
      <c r="F50" s="434">
        <f>'Tabell 1.1'!$B$13*'Tabell 3.1'!F90/100</f>
        <v>67841.881775169357</v>
      </c>
      <c r="G50" s="434">
        <f>'Tabell 1.1'!$B$13*'Tabell 3.1'!G90/100</f>
        <v>55453.307310976794</v>
      </c>
      <c r="H50" s="434">
        <f>'Tabell 1.1'!$B$13*'Tabell 3.1'!H90/100</f>
        <v>68520.5973293344</v>
      </c>
      <c r="I50" s="434">
        <f>'Tabell 1.1'!$B$13*'Tabell 3.1'!I90/100</f>
        <v>25376.492614779942</v>
      </c>
      <c r="J50" s="434">
        <f>'Tabell 1.1'!$B$13*'Tabell 3.1'!J90/100</f>
        <v>34811.703720957972</v>
      </c>
      <c r="K50" s="434">
        <f>'Tabell 1.1'!$B$13*'Tabell 3.1'!K90/100</f>
        <v>41555.849975110592</v>
      </c>
      <c r="L50" s="434">
        <f>'Tabell 1.1'!$B$13*'Tabell 3.1'!L90/100</f>
        <v>69913.471640752774</v>
      </c>
      <c r="M50" s="434">
        <f>'Tabell 1.1'!$B$13*'Tabell 3.1'!M90/100</f>
        <v>64605.470361639425</v>
      </c>
      <c r="N50" s="434">
        <f>'Tabell 1.1'!$B$13*'Tabell 3.1'!N90/100</f>
        <v>87133.927125687333</v>
      </c>
      <c r="O50" s="434">
        <f>'Tabell 1.1'!$B$13*'Tabell 3.1'!O90/100</f>
        <v>115812.50247904134</v>
      </c>
      <c r="P50" s="434">
        <f>'Tabell 1.1'!$B$13*'Tabell 3.1'!P90/100</f>
        <v>60535.985167393686</v>
      </c>
      <c r="Q50" s="434">
        <f>'Tabell 1.1'!$B$13*'Tabell 3.1'!Q90/100</f>
        <v>44298.343347732414</v>
      </c>
      <c r="R50" s="434">
        <f>'Tabell 1.1'!$B$13*'Tabell 3.1'!R90/100</f>
        <v>96678.757178264001</v>
      </c>
      <c r="S50" s="434">
        <f>SUM(D50:R50)</f>
        <v>1071913.0000000002</v>
      </c>
    </row>
    <row r="51" spans="1:19" s="285" customFormat="1" x14ac:dyDescent="0.25">
      <c r="A51" s="261" t="str">
        <f t="shared" ref="A51:A52" si="21">A45</f>
        <v>Særskilte tildelinger</v>
      </c>
      <c r="B51" s="260"/>
      <c r="C51" s="260"/>
      <c r="D51" s="437">
        <f>'Tabell 2.3'!D85</f>
        <v>17786.382443538598</v>
      </c>
      <c r="E51" s="437">
        <f>'Tabell 2.3'!E85</f>
        <v>18234.7986697179</v>
      </c>
      <c r="F51" s="437">
        <f>'Tabell 2.3'!F85</f>
        <v>9360.6239953177555</v>
      </c>
      <c r="G51" s="437">
        <f>'Tabell 2.3'!G85</f>
        <v>7760.007012287123</v>
      </c>
      <c r="H51" s="437">
        <f>'Tabell 2.3'!H85</f>
        <v>9517.1936911778685</v>
      </c>
      <c r="I51" s="437">
        <f>'Tabell 2.3'!I85</f>
        <v>4247.3614709493959</v>
      </c>
      <c r="J51" s="437">
        <f>'Tabell 2.3'!J85</f>
        <v>5093.5535782920042</v>
      </c>
      <c r="K51" s="437">
        <f>'Tabell 2.3'!K85</f>
        <v>5991.3712361940879</v>
      </c>
      <c r="L51" s="437">
        <f>'Tabell 2.3'!L85</f>
        <v>9684.5917580701571</v>
      </c>
      <c r="M51" s="437">
        <f>'Tabell 2.3'!M85</f>
        <v>8969.6158733633183</v>
      </c>
      <c r="N51" s="437">
        <f>'Tabell 2.3'!N85</f>
        <v>11939.682670647986</v>
      </c>
      <c r="O51" s="437">
        <f>'Tabell 2.3'!O85</f>
        <v>15807.607013358471</v>
      </c>
      <c r="P51" s="437">
        <f>'Tabell 2.3'!P85</f>
        <v>8490.6941133428427</v>
      </c>
      <c r="Q51" s="437">
        <f>'Tabell 2.3'!Q85</f>
        <v>6338.2730533061931</v>
      </c>
      <c r="R51" s="437">
        <f>'Tabell 2.3'!R85</f>
        <v>13174.972214051531</v>
      </c>
      <c r="S51" s="434">
        <f t="shared" ref="S51:S52" si="22">SUM(D51:R51)</f>
        <v>152396.72879361524</v>
      </c>
    </row>
    <row r="52" spans="1:19" s="285" customFormat="1" x14ac:dyDescent="0.25">
      <c r="A52" s="261" t="str">
        <f t="shared" si="21"/>
        <v>Kompensasjon for forventet lønns- og prisutvikling</v>
      </c>
      <c r="B52" s="260"/>
      <c r="C52" s="260"/>
      <c r="D52" s="434">
        <f>'Tabell 2.2'!D142</f>
        <v>3108.9946361438833</v>
      </c>
      <c r="E52" s="434">
        <f>'Tabell 2.2'!E142</f>
        <v>2546.3448476631474</v>
      </c>
      <c r="F52" s="434">
        <f>'Tabell 2.2'!F142</f>
        <v>1602.7961880430169</v>
      </c>
      <c r="G52" s="434">
        <f>'Tabell 2.2'!G142</f>
        <v>1310.1103219242136</v>
      </c>
      <c r="H52" s="434">
        <f>'Tabell 2.2'!H142</f>
        <v>1618.8311604600026</v>
      </c>
      <c r="I52" s="434">
        <f>'Tabell 2.2'!I142</f>
        <v>599.53150715459401</v>
      </c>
      <c r="J52" s="434">
        <f>'Tabell 2.2'!J142</f>
        <v>822.44278258885402</v>
      </c>
      <c r="K52" s="434">
        <f>'Tabell 2.2'!K142</f>
        <v>981.77639222520668</v>
      </c>
      <c r="L52" s="434">
        <f>'Tabell 2.2'!L142</f>
        <v>1651.7384675444819</v>
      </c>
      <c r="M52" s="434">
        <f>'Tabell 2.2'!M142</f>
        <v>1526.3344546592702</v>
      </c>
      <c r="N52" s="434">
        <f>'Tabell 2.2'!N142</f>
        <v>2058.5797827528063</v>
      </c>
      <c r="O52" s="434">
        <f>'Tabell 2.2'!O142</f>
        <v>2736.1245390612039</v>
      </c>
      <c r="P52" s="434">
        <f>'Tabell 2.2'!P142</f>
        <v>1430.1909635596191</v>
      </c>
      <c r="Q52" s="434">
        <f>'Tabell 2.2'!Q142</f>
        <v>1046.5690808764275</v>
      </c>
      <c r="R52" s="434">
        <f>'Tabell 2.2'!R142</f>
        <v>2284.0808570668687</v>
      </c>
      <c r="S52" s="434">
        <f t="shared" si="22"/>
        <v>25324.445981723598</v>
      </c>
    </row>
    <row r="53" spans="1:19" ht="15.75" thickBot="1" x14ac:dyDescent="0.3">
      <c r="A53" s="436" t="str">
        <f>A47</f>
        <v xml:space="preserve">Bydelsfordelt budsjett </v>
      </c>
      <c r="B53" s="360"/>
      <c r="C53" s="360"/>
      <c r="D53" s="361">
        <f>SUM(D50:D52)</f>
        <v>152490.42835219536</v>
      </c>
      <c r="E53" s="361">
        <f t="shared" ref="E53:S53" si="23">SUM(E50:E52)</f>
        <v>128560.80221802833</v>
      </c>
      <c r="F53" s="361">
        <f t="shared" si="23"/>
        <v>78805.301958530137</v>
      </c>
      <c r="G53" s="361">
        <f t="shared" si="23"/>
        <v>64523.424645188134</v>
      </c>
      <c r="H53" s="361">
        <f t="shared" si="23"/>
        <v>79656.622180972263</v>
      </c>
      <c r="I53" s="361">
        <f t="shared" si="23"/>
        <v>30223.385592883933</v>
      </c>
      <c r="J53" s="361">
        <f t="shared" si="23"/>
        <v>40727.700081838833</v>
      </c>
      <c r="K53" s="361">
        <f t="shared" si="23"/>
        <v>48528.997603529882</v>
      </c>
      <c r="L53" s="361">
        <f t="shared" si="23"/>
        <v>81249.801866367416</v>
      </c>
      <c r="M53" s="361">
        <f t="shared" si="23"/>
        <v>75101.420689662016</v>
      </c>
      <c r="N53" s="361">
        <f t="shared" si="23"/>
        <v>101132.18957908812</v>
      </c>
      <c r="O53" s="361">
        <f t="shared" si="23"/>
        <v>134356.23403146103</v>
      </c>
      <c r="P53" s="361">
        <f t="shared" si="23"/>
        <v>70456.870244296151</v>
      </c>
      <c r="Q53" s="361">
        <f t="shared" si="23"/>
        <v>51683.185481915032</v>
      </c>
      <c r="R53" s="361">
        <f t="shared" si="23"/>
        <v>112137.81024938241</v>
      </c>
      <c r="S53" s="361">
        <f t="shared" si="23"/>
        <v>1249634.174775339</v>
      </c>
    </row>
    <row r="54" spans="1:19" ht="15.75" thickBot="1" x14ac:dyDescent="0.3">
      <c r="A54" s="31"/>
      <c r="B54" s="31"/>
      <c r="C54" s="31"/>
      <c r="D54" s="31"/>
      <c r="E54" s="31"/>
      <c r="F54" s="31"/>
      <c r="G54" s="31"/>
      <c r="H54" s="31"/>
      <c r="I54" s="31"/>
      <c r="J54" s="31"/>
      <c r="K54" s="31"/>
      <c r="L54" s="31"/>
      <c r="M54" s="31"/>
      <c r="N54" s="31"/>
      <c r="O54" s="31"/>
      <c r="P54" s="31"/>
      <c r="Q54" s="31"/>
      <c r="R54" s="31"/>
      <c r="S54" s="31"/>
    </row>
    <row r="55" spans="1:19" x14ac:dyDescent="0.25">
      <c r="A55" s="245" t="s">
        <v>125</v>
      </c>
      <c r="B55" s="245"/>
      <c r="C55" s="245"/>
      <c r="D55" s="109"/>
      <c r="E55" s="109"/>
      <c r="F55" s="109"/>
      <c r="G55" s="109"/>
      <c r="H55" s="109"/>
      <c r="I55" s="109"/>
      <c r="J55" s="109"/>
      <c r="K55" s="109"/>
      <c r="L55" s="109"/>
      <c r="M55" s="109"/>
      <c r="N55" s="109"/>
      <c r="O55" s="109"/>
      <c r="P55" s="109"/>
      <c r="Q55" s="109"/>
      <c r="R55" s="109"/>
      <c r="S55" s="109"/>
    </row>
    <row r="56" spans="1:19" s="285" customFormat="1" x14ac:dyDescent="0.25">
      <c r="A56" s="261" t="str">
        <f>A50</f>
        <v>Kriteriefordelt</v>
      </c>
      <c r="B56" s="260"/>
      <c r="C56" s="260"/>
      <c r="D56" s="434">
        <f>'Tabell 1.1'!$B$14*'Tabell 3.1'!D102/100</f>
        <v>62423.889169705239</v>
      </c>
      <c r="E56" s="434">
        <f>'Tabell 1.1'!$B$14*'Tabell 3.1'!E102/100</f>
        <v>51952.04000049059</v>
      </c>
      <c r="F56" s="434">
        <f>'Tabell 1.1'!$B$14*'Tabell 3.1'!F102/100</f>
        <v>34076.97379191465</v>
      </c>
      <c r="G56" s="434">
        <f>'Tabell 1.1'!$B$14*'Tabell 3.1'!G102/100</f>
        <v>28940.696792867719</v>
      </c>
      <c r="H56" s="434">
        <f>'Tabell 1.1'!$B$14*'Tabell 3.1'!H102/100</f>
        <v>27934.860012141322</v>
      </c>
      <c r="I56" s="434">
        <f>'Tabell 1.1'!$B$14*'Tabell 3.1'!I102/100</f>
        <v>6739.7970126212294</v>
      </c>
      <c r="J56" s="434">
        <f>'Tabell 1.1'!$B$14*'Tabell 3.1'!J102/100</f>
        <v>9865.9696624738172</v>
      </c>
      <c r="K56" s="434">
        <f>'Tabell 1.1'!$B$14*'Tabell 3.1'!K102/100</f>
        <v>12430.568737831558</v>
      </c>
      <c r="L56" s="434">
        <f>'Tabell 1.1'!$B$14*'Tabell 3.1'!L102/100</f>
        <v>27801.061198017163</v>
      </c>
      <c r="M56" s="434">
        <f>'Tabell 1.1'!$B$14*'Tabell 3.1'!M102/100</f>
        <v>25058.920032119018</v>
      </c>
      <c r="N56" s="434">
        <f>'Tabell 1.1'!$B$14*'Tabell 3.1'!N102/100</f>
        <v>33956.178415610244</v>
      </c>
      <c r="O56" s="434">
        <f>'Tabell 1.1'!$B$14*'Tabell 3.1'!O102/100</f>
        <v>45328.335290856863</v>
      </c>
      <c r="P56" s="434">
        <f>'Tabell 1.1'!$B$14*'Tabell 3.1'!P102/100</f>
        <v>22354.315781651843</v>
      </c>
      <c r="Q56" s="434">
        <f>'Tabell 1.1'!$B$14*'Tabell 3.1'!Q102/100</f>
        <v>14161.12544147794</v>
      </c>
      <c r="R56" s="434">
        <f>'Tabell 1.1'!$B$14*'Tabell 3.1'!R102/100</f>
        <v>39541.268660220878</v>
      </c>
      <c r="S56" s="434">
        <f>SUM(D56:R56)</f>
        <v>442566</v>
      </c>
    </row>
    <row r="57" spans="1:19" s="285" customFormat="1" x14ac:dyDescent="0.25">
      <c r="A57" s="261" t="str">
        <f t="shared" ref="A57:A58" si="24">A51</f>
        <v>Særskilte tildelinger</v>
      </c>
      <c r="B57" s="260"/>
      <c r="C57" s="260"/>
      <c r="D57" s="434">
        <f>'Tabell 2.3'!D89</f>
        <v>-192.73048911805324</v>
      </c>
      <c r="E57" s="434">
        <f>'Tabell 2.3'!E89</f>
        <v>-165.44704146291397</v>
      </c>
      <c r="F57" s="434">
        <f>'Tabell 2.3'!F89</f>
        <v>-127.81900823862343</v>
      </c>
      <c r="G57" s="434">
        <f>'Tabell 2.3'!G89</f>
        <v>-100.28858247691547</v>
      </c>
      <c r="H57" s="434">
        <f>'Tabell 2.3'!H89</f>
        <v>-80.047411136562701</v>
      </c>
      <c r="I57" s="434">
        <f>'Tabell 2.3'!I89</f>
        <v>-17.029036264000027</v>
      </c>
      <c r="J57" s="434">
        <f>'Tabell 2.3'!J89</f>
        <v>-24.97888556390614</v>
      </c>
      <c r="K57" s="434">
        <f>'Tabell 2.3'!K89</f>
        <v>-29.433705783529643</v>
      </c>
      <c r="L57" s="434">
        <f>'Tabell 2.3'!L89</f>
        <v>-85.324114740728788</v>
      </c>
      <c r="M57" s="434">
        <f>'Tabell 2.3'!M89</f>
        <v>-82.985800753370484</v>
      </c>
      <c r="N57" s="434">
        <f>'Tabell 2.3'!N89</f>
        <v>-106.84506067033257</v>
      </c>
      <c r="O57" s="434">
        <f>'Tabell 2.3'!O89</f>
        <v>-106.78083474598058</v>
      </c>
      <c r="P57" s="434">
        <f>'Tabell 2.3'!P89</f>
        <v>-56.005097163920368</v>
      </c>
      <c r="Q57" s="434">
        <f>'Tabell 2.3'!Q89</f>
        <v>-37.965454324804838</v>
      </c>
      <c r="R57" s="434">
        <f>'Tabell 2.3'!R89</f>
        <v>-131.01024749430593</v>
      </c>
      <c r="S57" s="434">
        <f t="shared" ref="S57:S58" si="25">SUM(D57:R57)</f>
        <v>-1344.6907699379481</v>
      </c>
    </row>
    <row r="58" spans="1:19" s="285" customFormat="1" x14ac:dyDescent="0.25">
      <c r="A58" s="261" t="str">
        <f t="shared" si="24"/>
        <v>Kompensasjon for forventet lønns- og prisutvikling</v>
      </c>
      <c r="B58" s="260"/>
      <c r="C58" s="260"/>
      <c r="D58" s="434">
        <f>'Tabell 2.2'!D160</f>
        <v>1313.5299820170621</v>
      </c>
      <c r="E58" s="434">
        <f>'Tabell 2.2'!E160</f>
        <v>1093.1802403736124</v>
      </c>
      <c r="F58" s="434">
        <f>'Tabell 2.2'!F160</f>
        <v>717.05123419020254</v>
      </c>
      <c r="G58" s="434">
        <f>'Tabell 2.2'!G160</f>
        <v>608.97315824957411</v>
      </c>
      <c r="H58" s="434">
        <f>'Tabell 2.2'!H160</f>
        <v>587.80823587654095</v>
      </c>
      <c r="I58" s="434">
        <f>'Tabell 2.2'!I160</f>
        <v>141.81951119257403</v>
      </c>
      <c r="J58" s="434">
        <f>'Tabell 2.2'!J160</f>
        <v>207.60076191502867</v>
      </c>
      <c r="K58" s="434">
        <f>'Tabell 2.2'!K160</f>
        <v>261.56532295315236</v>
      </c>
      <c r="L58" s="434">
        <f>'Tabell 2.2'!L160</f>
        <v>584.99282728460548</v>
      </c>
      <c r="M58" s="434">
        <f>'Tabell 2.2'!M160</f>
        <v>527.29240707306792</v>
      </c>
      <c r="N58" s="434">
        <f>'Tabell 2.2'!N160</f>
        <v>714.50944529214917</v>
      </c>
      <c r="O58" s="434">
        <f>'Tabell 2.2'!O160</f>
        <v>953.80355552018113</v>
      </c>
      <c r="P58" s="434">
        <f>'Tabell 2.2'!P160</f>
        <v>470.38184254830082</v>
      </c>
      <c r="Q58" s="434">
        <f>'Tabell 2.2'!Q160</f>
        <v>297.97987747794974</v>
      </c>
      <c r="R58" s="434">
        <f>'Tabell 2.2'!R160</f>
        <v>832.03149632333316</v>
      </c>
      <c r="S58" s="434">
        <f t="shared" si="25"/>
        <v>9312.5198982873335</v>
      </c>
    </row>
    <row r="59" spans="1:19" ht="15.75" thickBot="1" x14ac:dyDescent="0.3">
      <c r="A59" s="436" t="str">
        <f>A53</f>
        <v xml:space="preserve">Bydelsfordelt budsjett </v>
      </c>
      <c r="B59" s="360"/>
      <c r="C59" s="360"/>
      <c r="D59" s="361">
        <f>SUM(D56:D58)</f>
        <v>63544.688662604247</v>
      </c>
      <c r="E59" s="361">
        <f t="shared" ref="E59" si="26">SUM(E56:E58)</f>
        <v>52879.773199401294</v>
      </c>
      <c r="F59" s="361">
        <f t="shared" ref="F59" si="27">SUM(F56:F58)</f>
        <v>34666.206017866229</v>
      </c>
      <c r="G59" s="361">
        <f t="shared" ref="G59" si="28">SUM(G56:G58)</f>
        <v>29449.381368640377</v>
      </c>
      <c r="H59" s="361">
        <f t="shared" ref="H59" si="29">SUM(H56:H58)</f>
        <v>28442.620836881302</v>
      </c>
      <c r="I59" s="361">
        <f t="shared" ref="I59" si="30">SUM(I56:I58)</f>
        <v>6864.5874875498039</v>
      </c>
      <c r="J59" s="361">
        <f t="shared" ref="J59" si="31">SUM(J56:J58)</f>
        <v>10048.591538824941</v>
      </c>
      <c r="K59" s="361">
        <f t="shared" ref="K59" si="32">SUM(K56:K58)</f>
        <v>12662.700355001181</v>
      </c>
      <c r="L59" s="361">
        <f t="shared" ref="L59" si="33">SUM(L56:L58)</f>
        <v>28300.72991056104</v>
      </c>
      <c r="M59" s="361">
        <f t="shared" ref="M59" si="34">SUM(M56:M58)</f>
        <v>25503.226638438719</v>
      </c>
      <c r="N59" s="361">
        <f t="shared" ref="N59" si="35">SUM(N56:N58)</f>
        <v>34563.842800232058</v>
      </c>
      <c r="O59" s="361">
        <f t="shared" ref="O59" si="36">SUM(O56:O58)</f>
        <v>46175.358011631062</v>
      </c>
      <c r="P59" s="361">
        <f t="shared" ref="P59" si="37">SUM(P56:P58)</f>
        <v>22768.692527036223</v>
      </c>
      <c r="Q59" s="361">
        <f t="shared" ref="Q59" si="38">SUM(Q56:Q58)</f>
        <v>14421.139864631084</v>
      </c>
      <c r="R59" s="361">
        <f t="shared" ref="R59" si="39">SUM(R56:R58)</f>
        <v>40242.289909049905</v>
      </c>
      <c r="S59" s="361">
        <f t="shared" ref="S59" si="40">SUM(S56:S58)</f>
        <v>450533.82912834937</v>
      </c>
    </row>
    <row r="60" spans="1:19" ht="15.75" thickBot="1" x14ac:dyDescent="0.3">
      <c r="A60" s="31"/>
      <c r="B60" s="31"/>
      <c r="C60" s="31"/>
      <c r="D60" s="427"/>
      <c r="E60" s="427"/>
      <c r="F60" s="427"/>
      <c r="G60" s="427"/>
      <c r="H60" s="427"/>
      <c r="I60" s="427"/>
      <c r="J60" s="427"/>
      <c r="K60" s="427"/>
      <c r="L60" s="427"/>
      <c r="M60" s="427"/>
      <c r="N60" s="427"/>
      <c r="O60" s="427"/>
      <c r="P60" s="427"/>
      <c r="Q60" s="427"/>
      <c r="R60" s="427"/>
      <c r="S60" s="427"/>
    </row>
    <row r="61" spans="1:19" x14ac:dyDescent="0.25">
      <c r="A61" s="245" t="s">
        <v>42</v>
      </c>
      <c r="B61" s="245"/>
      <c r="C61" s="245"/>
      <c r="D61" s="109"/>
      <c r="E61" s="109"/>
      <c r="F61" s="109"/>
      <c r="G61" s="109"/>
      <c r="H61" s="109"/>
      <c r="I61" s="109"/>
      <c r="J61" s="109"/>
      <c r="K61" s="109"/>
      <c r="L61" s="109"/>
      <c r="M61" s="109"/>
      <c r="N61" s="109"/>
      <c r="O61" s="109"/>
      <c r="P61" s="109"/>
      <c r="Q61" s="109"/>
      <c r="R61" s="109"/>
      <c r="S61" s="109"/>
    </row>
    <row r="62" spans="1:19" s="285" customFormat="1" x14ac:dyDescent="0.25">
      <c r="A62" s="261" t="str">
        <f>A56</f>
        <v>Kriteriefordelt</v>
      </c>
      <c r="B62" s="260"/>
      <c r="C62" s="260"/>
      <c r="D62" s="434">
        <f>'Tabell 1.1'!$B$15*'Tabell 3.1'!D106/100</f>
        <v>191108.53482997409</v>
      </c>
      <c r="E62" s="434">
        <f>'Tabell 1.1'!$B$15*'Tabell 3.1'!E106/100</f>
        <v>159217.94267929121</v>
      </c>
      <c r="F62" s="434">
        <f>'Tabell 1.1'!$B$15*'Tabell 3.1'!F106/100</f>
        <v>107405.46019509144</v>
      </c>
      <c r="G62" s="434">
        <f>'Tabell 1.1'!$B$15*'Tabell 3.1'!G106/100</f>
        <v>85242.586457815938</v>
      </c>
      <c r="H62" s="434">
        <f>'Tabell 1.1'!$B$15*'Tabell 3.1'!H106/100</f>
        <v>83507.638022930012</v>
      </c>
      <c r="I62" s="434">
        <f>'Tabell 1.1'!$B$15*'Tabell 3.1'!I106/100</f>
        <v>21772.016478466579</v>
      </c>
      <c r="J62" s="434">
        <f>'Tabell 1.1'!$B$15*'Tabell 3.1'!J106/100</f>
        <v>32108.822938352958</v>
      </c>
      <c r="K62" s="434">
        <f>'Tabell 1.1'!$B$15*'Tabell 3.1'!K106/100</f>
        <v>39407.0690565654</v>
      </c>
      <c r="L62" s="434">
        <f>'Tabell 1.1'!$B$15*'Tabell 3.1'!L106/100</f>
        <v>86810.107752877069</v>
      </c>
      <c r="M62" s="434">
        <f>'Tabell 1.1'!$B$15*'Tabell 3.1'!M106/100</f>
        <v>76670.796919656306</v>
      </c>
      <c r="N62" s="434">
        <f>'Tabell 1.1'!$B$15*'Tabell 3.1'!N106/100</f>
        <v>98577.733957557561</v>
      </c>
      <c r="O62" s="434">
        <f>'Tabell 1.1'!$B$15*'Tabell 3.1'!O106/100</f>
        <v>125564.85791793827</v>
      </c>
      <c r="P62" s="434">
        <f>'Tabell 1.1'!$B$15*'Tabell 3.1'!P106/100</f>
        <v>69779.562138449794</v>
      </c>
      <c r="Q62" s="434">
        <f>'Tabell 1.1'!$B$15*'Tabell 3.1'!Q106/100</f>
        <v>42130.481323362925</v>
      </c>
      <c r="R62" s="434">
        <f>'Tabell 1.1'!$B$15*'Tabell 3.1'!R106/100</f>
        <v>118456.38933167055</v>
      </c>
      <c r="S62" s="434">
        <f>SUM(D62:R62)</f>
        <v>1337760.0000000002</v>
      </c>
    </row>
    <row r="63" spans="1:19" s="285" customFormat="1" x14ac:dyDescent="0.25">
      <c r="A63" s="261" t="str">
        <f t="shared" ref="A63:A64" si="41">A57</f>
        <v>Særskilte tildelinger</v>
      </c>
      <c r="B63" s="260"/>
      <c r="C63" s="260"/>
      <c r="D63" s="434">
        <f>'Tabell 2.3'!D93</f>
        <v>0</v>
      </c>
      <c r="E63" s="434">
        <f>'Tabell 2.3'!E93</f>
        <v>5000</v>
      </c>
      <c r="F63" s="434">
        <f>'Tabell 2.3'!F93</f>
        <v>0</v>
      </c>
      <c r="G63" s="434">
        <f>'Tabell 2.3'!G93</f>
        <v>0</v>
      </c>
      <c r="H63" s="434">
        <f>'Tabell 2.3'!H93</f>
        <v>0</v>
      </c>
      <c r="I63" s="434">
        <f>'Tabell 2.3'!I93</f>
        <v>0</v>
      </c>
      <c r="J63" s="434">
        <f>'Tabell 2.3'!J93</f>
        <v>0</v>
      </c>
      <c r="K63" s="434">
        <f>'Tabell 2.3'!K93</f>
        <v>0</v>
      </c>
      <c r="L63" s="434">
        <f>'Tabell 2.3'!L93</f>
        <v>0</v>
      </c>
      <c r="M63" s="434">
        <f>'Tabell 2.3'!M93</f>
        <v>0</v>
      </c>
      <c r="N63" s="434">
        <f>'Tabell 2.3'!N93</f>
        <v>0</v>
      </c>
      <c r="O63" s="434">
        <f>'Tabell 2.3'!O93</f>
        <v>0</v>
      </c>
      <c r="P63" s="434">
        <f>'Tabell 2.3'!P93</f>
        <v>0</v>
      </c>
      <c r="Q63" s="434">
        <f>'Tabell 2.3'!Q93</f>
        <v>0</v>
      </c>
      <c r="R63" s="434">
        <f>'Tabell 2.3'!R93</f>
        <v>0</v>
      </c>
      <c r="S63" s="434">
        <f t="shared" ref="S63:S64" si="42">SUM(D63:R63)</f>
        <v>5000</v>
      </c>
    </row>
    <row r="64" spans="1:19" s="285" customFormat="1" x14ac:dyDescent="0.25">
      <c r="A64" s="261" t="str">
        <f t="shared" si="41"/>
        <v>Kompensasjon for forventet lønns- og prisutvikling</v>
      </c>
      <c r="B64" s="260"/>
      <c r="C64" s="260"/>
      <c r="D64" s="434">
        <f>'Tabell 2.2'!D178</f>
        <v>5313.4275538706934</v>
      </c>
      <c r="E64" s="434">
        <f>'Tabell 2.2'!E178</f>
        <v>4426.7672527311015</v>
      </c>
      <c r="F64" s="434">
        <f>'Tabell 2.2'!F178</f>
        <v>2986.2147817966093</v>
      </c>
      <c r="G64" s="434">
        <f>'Tabell 2.2'!G178</f>
        <v>2370.0161170254801</v>
      </c>
      <c r="H64" s="434">
        <f>'Tabell 2.2'!H178</f>
        <v>2321.7790101549303</v>
      </c>
      <c r="I64" s="434">
        <f>'Tabell 2.2'!I178</f>
        <v>605.3315848134838</v>
      </c>
      <c r="J64" s="434">
        <f>'Tabell 2.2'!J178</f>
        <v>892.72781393456239</v>
      </c>
      <c r="K64" s="434">
        <f>'Tabell 2.2'!K178</f>
        <v>1095.6423622248337</v>
      </c>
      <c r="L64" s="434">
        <f>'Tabell 2.2'!L178</f>
        <v>2413.5982147474215</v>
      </c>
      <c r="M64" s="434">
        <f>'Tabell 2.2'!M178</f>
        <v>2131.6929947297699</v>
      </c>
      <c r="N64" s="434">
        <f>'Tabell 2.2'!N178</f>
        <v>2740.7758019505713</v>
      </c>
      <c r="O64" s="434">
        <f>'Tabell 2.2'!O178</f>
        <v>3491.1040286746475</v>
      </c>
      <c r="P64" s="434">
        <f>'Tabell 2.2'!P178</f>
        <v>1940.0946613574199</v>
      </c>
      <c r="Q64" s="434">
        <f>'Tabell 2.2'!Q178</f>
        <v>1171.3619201808701</v>
      </c>
      <c r="R64" s="434">
        <f>'Tabell 2.2'!R178</f>
        <v>3293.4659018076154</v>
      </c>
      <c r="S64" s="434">
        <f t="shared" si="42"/>
        <v>37194</v>
      </c>
    </row>
    <row r="65" spans="1:19" ht="15.75" thickBot="1" x14ac:dyDescent="0.3">
      <c r="A65" s="436" t="str">
        <f>A59</f>
        <v xml:space="preserve">Bydelsfordelt budsjett </v>
      </c>
      <c r="B65" s="360"/>
      <c r="C65" s="360"/>
      <c r="D65" s="361">
        <f>SUM(D62:D64)</f>
        <v>196421.96238384477</v>
      </c>
      <c r="E65" s="361">
        <f t="shared" ref="E65:S65" si="43">SUM(E62:E64)</f>
        <v>168644.70993202232</v>
      </c>
      <c r="F65" s="361">
        <f t="shared" si="43"/>
        <v>110391.67497688804</v>
      </c>
      <c r="G65" s="361">
        <f t="shared" si="43"/>
        <v>87612.602574841425</v>
      </c>
      <c r="H65" s="361">
        <f t="shared" si="43"/>
        <v>85829.417033084945</v>
      </c>
      <c r="I65" s="361">
        <f t="shared" si="43"/>
        <v>22377.348063280064</v>
      </c>
      <c r="J65" s="361">
        <f t="shared" si="43"/>
        <v>33001.55075228752</v>
      </c>
      <c r="K65" s="361">
        <f t="shared" si="43"/>
        <v>40502.711418790233</v>
      </c>
      <c r="L65" s="361">
        <f t="shared" si="43"/>
        <v>89223.705967624497</v>
      </c>
      <c r="M65" s="361">
        <f t="shared" si="43"/>
        <v>78802.489914386082</v>
      </c>
      <c r="N65" s="361">
        <f t="shared" si="43"/>
        <v>101318.50975950813</v>
      </c>
      <c r="O65" s="361">
        <f t="shared" si="43"/>
        <v>129055.96194661291</v>
      </c>
      <c r="P65" s="361">
        <f t="shared" si="43"/>
        <v>71719.656799807213</v>
      </c>
      <c r="Q65" s="361">
        <f t="shared" si="43"/>
        <v>43301.843243543794</v>
      </c>
      <c r="R65" s="361">
        <f t="shared" si="43"/>
        <v>121749.85523347817</v>
      </c>
      <c r="S65" s="361">
        <f t="shared" si="43"/>
        <v>1379954.0000000002</v>
      </c>
    </row>
    <row r="66" spans="1:19" s="285" customFormat="1" x14ac:dyDescent="0.25">
      <c r="A66" s="482"/>
      <c r="B66" s="414"/>
      <c r="C66" s="414"/>
      <c r="D66" s="483"/>
      <c r="E66" s="483"/>
      <c r="F66" s="483"/>
      <c r="G66" s="483"/>
      <c r="H66" s="483"/>
      <c r="I66" s="483"/>
      <c r="J66" s="483"/>
      <c r="K66" s="483"/>
      <c r="L66" s="483"/>
      <c r="M66" s="483"/>
      <c r="N66" s="483"/>
      <c r="O66" s="483"/>
      <c r="P66" s="483"/>
      <c r="Q66" s="483"/>
      <c r="R66" s="483"/>
      <c r="S66" s="483"/>
    </row>
    <row r="67" spans="1:19" s="285" customFormat="1" ht="15.75" thickBot="1" x14ac:dyDescent="0.3">
      <c r="A67" s="492" t="s">
        <v>458</v>
      </c>
      <c r="B67" s="360"/>
      <c r="C67" s="360"/>
      <c r="D67" s="361">
        <v>196422</v>
      </c>
      <c r="E67" s="361">
        <v>168645</v>
      </c>
      <c r="F67" s="361">
        <v>110392</v>
      </c>
      <c r="G67" s="361">
        <v>87613</v>
      </c>
      <c r="H67" s="361">
        <v>85829</v>
      </c>
      <c r="I67" s="361">
        <v>22377</v>
      </c>
      <c r="J67" s="361">
        <v>33001</v>
      </c>
      <c r="K67" s="361">
        <v>40503</v>
      </c>
      <c r="L67" s="361">
        <v>89224</v>
      </c>
      <c r="M67" s="361">
        <v>78802</v>
      </c>
      <c r="N67" s="361">
        <v>101318</v>
      </c>
      <c r="O67" s="361">
        <v>129056</v>
      </c>
      <c r="P67" s="361">
        <v>71720</v>
      </c>
      <c r="Q67" s="361">
        <v>43302</v>
      </c>
      <c r="R67" s="361">
        <v>121750</v>
      </c>
      <c r="S67" s="361">
        <f>SUM(D67:R67)</f>
        <v>1379954</v>
      </c>
    </row>
    <row r="68" spans="1:19" ht="15.75" thickBot="1" x14ac:dyDescent="0.3">
      <c r="A68" s="30"/>
      <c r="B68" s="30"/>
      <c r="C68" s="30"/>
      <c r="D68" s="30"/>
      <c r="E68" s="30"/>
      <c r="F68" s="30"/>
      <c r="G68" s="30"/>
      <c r="H68" s="30"/>
      <c r="I68" s="30"/>
      <c r="J68" s="30"/>
      <c r="K68" s="30"/>
      <c r="L68" s="30"/>
      <c r="M68" s="30"/>
      <c r="N68" s="30"/>
      <c r="O68" s="30"/>
      <c r="P68" s="30"/>
      <c r="Q68" s="30"/>
      <c r="R68" s="30"/>
      <c r="S68" s="30"/>
    </row>
    <row r="69" spans="1:19" x14ac:dyDescent="0.25">
      <c r="A69" s="438" t="s">
        <v>124</v>
      </c>
      <c r="B69" s="438"/>
      <c r="C69" s="438"/>
      <c r="D69" s="439"/>
      <c r="E69" s="439"/>
      <c r="F69" s="439"/>
      <c r="G69" s="439"/>
      <c r="H69" s="439"/>
      <c r="I69" s="439"/>
      <c r="J69" s="439"/>
      <c r="K69" s="439"/>
      <c r="L69" s="439"/>
      <c r="M69" s="439"/>
      <c r="N69" s="439"/>
      <c r="O69" s="439"/>
      <c r="P69" s="439"/>
      <c r="Q69" s="439"/>
      <c r="R69" s="439"/>
      <c r="S69" s="439"/>
    </row>
    <row r="70" spans="1:19" x14ac:dyDescent="0.25">
      <c r="A70" s="261" t="str">
        <f t="shared" ref="A70" si="44">A63</f>
        <v>Særskilte tildelinger</v>
      </c>
      <c r="B70" s="260"/>
      <c r="C70" s="260"/>
      <c r="D70" s="434">
        <f>'Tabell 2.3'!D97</f>
        <v>0</v>
      </c>
      <c r="E70" s="434">
        <f>'Tabell 2.3'!E97</f>
        <v>0</v>
      </c>
      <c r="F70" s="434">
        <f>'Tabell 2.3'!F97</f>
        <v>0</v>
      </c>
      <c r="G70" s="434">
        <f>'Tabell 2.3'!G97</f>
        <v>0</v>
      </c>
      <c r="H70" s="434">
        <f>'Tabell 2.3'!H97</f>
        <v>0</v>
      </c>
      <c r="I70" s="434">
        <f>'Tabell 2.3'!I97</f>
        <v>0</v>
      </c>
      <c r="J70" s="434">
        <f>'Tabell 2.3'!J97</f>
        <v>-25884</v>
      </c>
      <c r="K70" s="434">
        <f>'Tabell 2.3'!K97</f>
        <v>0</v>
      </c>
      <c r="L70" s="434">
        <f>'Tabell 2.3'!L97</f>
        <v>0</v>
      </c>
      <c r="M70" s="434">
        <f>'Tabell 2.3'!M97</f>
        <v>0</v>
      </c>
      <c r="N70" s="434">
        <f>'Tabell 2.3'!N97</f>
        <v>0</v>
      </c>
      <c r="O70" s="434">
        <f>'Tabell 2.3'!O97</f>
        <v>0</v>
      </c>
      <c r="P70" s="434">
        <f>'Tabell 2.3'!P97</f>
        <v>0</v>
      </c>
      <c r="Q70" s="434">
        <f>'Tabell 2.3'!Q97</f>
        <v>0</v>
      </c>
      <c r="R70" s="434">
        <f>'Tabell 2.3'!R97</f>
        <v>0</v>
      </c>
      <c r="S70" s="434">
        <f>'Tabell 2.3'!S97</f>
        <v>-25884</v>
      </c>
    </row>
    <row r="71" spans="1:19" ht="15.75" thickBot="1" x14ac:dyDescent="0.3">
      <c r="A71" s="442" t="str">
        <f>A65</f>
        <v xml:space="preserve">Bydelsfordelt budsjett </v>
      </c>
      <c r="B71" s="442"/>
      <c r="C71" s="442"/>
      <c r="D71" s="443">
        <f t="shared" ref="D71:S71" si="45">SUM(D70:D70)</f>
        <v>0</v>
      </c>
      <c r="E71" s="443">
        <f t="shared" si="45"/>
        <v>0</v>
      </c>
      <c r="F71" s="443">
        <f t="shared" si="45"/>
        <v>0</v>
      </c>
      <c r="G71" s="443">
        <f t="shared" si="45"/>
        <v>0</v>
      </c>
      <c r="H71" s="443">
        <f t="shared" si="45"/>
        <v>0</v>
      </c>
      <c r="I71" s="443">
        <f t="shared" si="45"/>
        <v>0</v>
      </c>
      <c r="J71" s="443">
        <f t="shared" si="45"/>
        <v>-25884</v>
      </c>
      <c r="K71" s="443">
        <f t="shared" si="45"/>
        <v>0</v>
      </c>
      <c r="L71" s="443">
        <f t="shared" si="45"/>
        <v>0</v>
      </c>
      <c r="M71" s="443">
        <f t="shared" si="45"/>
        <v>0</v>
      </c>
      <c r="N71" s="443">
        <f t="shared" si="45"/>
        <v>0</v>
      </c>
      <c r="O71" s="443">
        <f t="shared" si="45"/>
        <v>0</v>
      </c>
      <c r="P71" s="443">
        <f t="shared" si="45"/>
        <v>0</v>
      </c>
      <c r="Q71" s="443">
        <f t="shared" si="45"/>
        <v>0</v>
      </c>
      <c r="R71" s="443">
        <f t="shared" si="45"/>
        <v>0</v>
      </c>
      <c r="S71" s="443">
        <f t="shared" si="45"/>
        <v>-25884</v>
      </c>
    </row>
  </sheetData>
  <pageMargins left="0.7" right="0.7" top="0.75" bottom="0.75" header="0.3" footer="0.3"/>
  <pageSetup paperSize="9" orientation="portrait" r:id="rId1"/>
  <ignoredErrors>
    <ignoredError sqref="D7:S7" formula="1"/>
    <ignoredError sqref="D9"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7" sqref="P17"/>
    </sheetView>
  </sheetViews>
  <sheetFormatPr baseColWidth="10" defaultRowHeight="15" x14ac:dyDescent="0.25"/>
  <cols>
    <col min="1" max="16384" width="11.42578125" style="485"/>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WYX403"/>
  <sheetViews>
    <sheetView zoomScale="85" zoomScaleNormal="85" workbookViewId="0"/>
  </sheetViews>
  <sheetFormatPr baseColWidth="10" defaultRowHeight="15" x14ac:dyDescent="0.25"/>
  <cols>
    <col min="1" max="1" width="33.42578125" style="183" customWidth="1"/>
    <col min="3" max="3" width="13.140625" customWidth="1"/>
    <col min="4" max="4" width="14.7109375" customWidth="1"/>
    <col min="5" max="19" width="12.5703125" customWidth="1"/>
  </cols>
  <sheetData>
    <row r="1" spans="1:19" ht="15" customHeight="1" x14ac:dyDescent="0.25">
      <c r="A1" s="37" t="s">
        <v>349</v>
      </c>
      <c r="B1" s="30"/>
      <c r="C1" s="30"/>
      <c r="D1" s="30"/>
      <c r="E1" s="30"/>
      <c r="F1" s="30"/>
      <c r="G1" s="30"/>
      <c r="H1" s="30"/>
      <c r="I1" s="30"/>
      <c r="J1" s="30"/>
      <c r="K1" s="30"/>
      <c r="L1" s="30"/>
      <c r="M1" s="30"/>
      <c r="N1" s="30"/>
      <c r="O1" s="30"/>
      <c r="P1" s="30"/>
      <c r="Q1" s="30"/>
      <c r="R1" s="30"/>
      <c r="S1" s="30"/>
    </row>
    <row r="2" spans="1:19" ht="45" customHeight="1" x14ac:dyDescent="0.25">
      <c r="A2" s="115"/>
      <c r="B2" s="115"/>
      <c r="C2" s="115"/>
      <c r="D2" s="115" t="s">
        <v>46</v>
      </c>
      <c r="E2" s="115" t="s">
        <v>187</v>
      </c>
      <c r="F2" s="115" t="s">
        <v>47</v>
      </c>
      <c r="G2" s="115" t="s">
        <v>48</v>
      </c>
      <c r="H2" s="115" t="s">
        <v>49</v>
      </c>
      <c r="I2" s="115" t="s">
        <v>50</v>
      </c>
      <c r="J2" s="115" t="s">
        <v>51</v>
      </c>
      <c r="K2" s="115" t="s">
        <v>52</v>
      </c>
      <c r="L2" s="115" t="s">
        <v>53</v>
      </c>
      <c r="M2" s="115" t="s">
        <v>54</v>
      </c>
      <c r="N2" s="115" t="s">
        <v>55</v>
      </c>
      <c r="O2" s="115" t="s">
        <v>56</v>
      </c>
      <c r="P2" s="115" t="s">
        <v>86</v>
      </c>
      <c r="Q2" s="115" t="s">
        <v>194</v>
      </c>
      <c r="R2" s="115" t="s">
        <v>57</v>
      </c>
      <c r="S2" s="115" t="s">
        <v>0</v>
      </c>
    </row>
    <row r="3" spans="1:19" s="205" customFormat="1" ht="15" customHeight="1" thickBot="1" x14ac:dyDescent="0.3">
      <c r="A3" s="33"/>
      <c r="B3" s="33"/>
      <c r="C3" s="33"/>
      <c r="D3" s="33"/>
      <c r="E3" s="33"/>
      <c r="F3" s="33"/>
      <c r="G3" s="33"/>
      <c r="H3" s="33"/>
      <c r="I3" s="33"/>
      <c r="J3" s="33"/>
      <c r="K3" s="33"/>
      <c r="L3" s="33"/>
      <c r="M3" s="33"/>
      <c r="N3" s="33"/>
      <c r="O3" s="33"/>
      <c r="P3" s="33"/>
      <c r="Q3" s="33"/>
      <c r="R3" s="33"/>
      <c r="S3" s="33"/>
    </row>
    <row r="4" spans="1:19" ht="15" customHeight="1" x14ac:dyDescent="0.25">
      <c r="A4" s="193" t="s">
        <v>226</v>
      </c>
      <c r="B4" s="194"/>
      <c r="C4" s="194"/>
      <c r="D4" s="278"/>
      <c r="E4" s="278"/>
      <c r="F4" s="278"/>
      <c r="G4" s="278"/>
      <c r="H4" s="278"/>
      <c r="I4" s="278"/>
      <c r="J4" s="278"/>
      <c r="K4" s="278"/>
      <c r="L4" s="278"/>
      <c r="M4" s="278"/>
      <c r="N4" s="278"/>
      <c r="O4" s="278"/>
      <c r="P4" s="278"/>
      <c r="Q4" s="278"/>
      <c r="R4" s="278"/>
      <c r="S4" s="278"/>
    </row>
    <row r="5" spans="1:19" ht="15" customHeight="1" x14ac:dyDescent="0.25">
      <c r="A5" s="342" t="str">
        <f t="shared" ref="A5:A10" si="0">A25</f>
        <v>Bydelsfordelt Dok3 2018</v>
      </c>
      <c r="B5" s="342"/>
      <c r="C5" s="342"/>
      <c r="D5" s="342">
        <f>D166+D148+D130+D112+D58+D43+D25+'Tabell 2.3 DOK32018'!D82</f>
        <v>1851919.0875099523</v>
      </c>
      <c r="E5" s="342">
        <f>E166+E148+E130+E112+E58+E43+E25+'Tabell 2.3 DOK32018'!E82</f>
        <v>1681013.943823165</v>
      </c>
      <c r="F5" s="342">
        <f>F166+F148+F130+F112+F58+F43+F25+'Tabell 2.3 DOK32018'!F82</f>
        <v>1378672.8795995368</v>
      </c>
      <c r="G5" s="342">
        <f>G166+G148+G130+G112+G58+G43+G25+'Tabell 2.3 DOK32018'!G82</f>
        <v>1016088.1871387977</v>
      </c>
      <c r="H5" s="342">
        <f>H166+H148+H130+H112+H58+H43+H25+'Tabell 2.3 DOK32018'!H82</f>
        <v>1453297.1120905355</v>
      </c>
      <c r="I5" s="342">
        <f>I166+I148+I130+I112+I58+I43+I25+'Tabell 2.3 DOK32018'!I82</f>
        <v>1033954.5218895578</v>
      </c>
      <c r="J5" s="342">
        <f>J166+J148+J130+J112+J58+J43+J25+'Tabell 2.3 DOK32018'!J82</f>
        <v>1418744.8994694743</v>
      </c>
      <c r="K5" s="342">
        <f>K166+K148+K130+K112+K58+K43+K25+'Tabell 2.3 DOK32018'!K82</f>
        <v>1616618.6505488374</v>
      </c>
      <c r="L5" s="342">
        <f>L166+L148+L130+L112+L58+L43+L25+'Tabell 2.3 DOK32018'!L82</f>
        <v>1185078.6381652828</v>
      </c>
      <c r="M5" s="342">
        <f>M166+M148+M130+M112+M58+M43+M25+'Tabell 2.3 DOK32018'!M82</f>
        <v>1156503.3550694522</v>
      </c>
      <c r="N5" s="342">
        <f>N166+N148+N130+N112+N58+N43+N25+'Tabell 2.3 DOK32018'!N82</f>
        <v>1300060.1912314876</v>
      </c>
      <c r="O5" s="342">
        <f>O166+O148+O130+O112+O58+O43+O25+'Tabell 2.3 DOK32018'!O82</f>
        <v>1988497.8439722236</v>
      </c>
      <c r="P5" s="342">
        <f>P166+P148+P130+P112+P58+P43+P25+'Tabell 2.3 DOK32018'!P82</f>
        <v>1873845.9625576329</v>
      </c>
      <c r="Q5" s="342">
        <f>Q166+Q148+Q130+Q112+Q58+Q43+Q25+'Tabell 2.3 DOK32018'!Q82</f>
        <v>1639858.8968643805</v>
      </c>
      <c r="R5" s="342">
        <f>R166+R148+R130+R112+R58+R43+R25+'Tabell 2.3 DOK32018'!R82</f>
        <v>1484242.9769499903</v>
      </c>
      <c r="S5" s="342">
        <f>SUM(D5:R5)</f>
        <v>22078397.146880306</v>
      </c>
    </row>
    <row r="6" spans="1:19" s="188" customFormat="1" ht="15" customHeight="1" x14ac:dyDescent="0.25">
      <c r="A6" s="184" t="str">
        <f t="shared" si="0"/>
        <v>Effekt av oppdaterte kriterieandeler</v>
      </c>
      <c r="B6" s="184"/>
      <c r="C6" s="184"/>
      <c r="D6" s="31">
        <f t="shared" ref="D6:S6" si="1">D167+D149+D131+D113+D59+D26</f>
        <v>9692.7515124729907</v>
      </c>
      <c r="E6" s="31">
        <f t="shared" si="1"/>
        <v>169.67995228337031</v>
      </c>
      <c r="F6" s="31">
        <f t="shared" si="1"/>
        <v>-8811.5371410012158</v>
      </c>
      <c r="G6" s="31">
        <f t="shared" si="1"/>
        <v>4775.0513844394982</v>
      </c>
      <c r="H6" s="31">
        <f t="shared" si="1"/>
        <v>6128.0083556581749</v>
      </c>
      <c r="I6" s="31">
        <f t="shared" si="1"/>
        <v>-3243.7149021372688</v>
      </c>
      <c r="J6" s="31">
        <f t="shared" si="1"/>
        <v>-8863.3415210935655</v>
      </c>
      <c r="K6" s="31">
        <f t="shared" si="1"/>
        <v>2592.2704344396584</v>
      </c>
      <c r="L6" s="31">
        <f t="shared" si="1"/>
        <v>5510.0335297073634</v>
      </c>
      <c r="M6" s="31">
        <f t="shared" si="1"/>
        <v>-11075.464010657133</v>
      </c>
      <c r="N6" s="31">
        <f t="shared" si="1"/>
        <v>-340.14988336835796</v>
      </c>
      <c r="O6" s="31">
        <f t="shared" si="1"/>
        <v>13095.28485522902</v>
      </c>
      <c r="P6" s="31">
        <f t="shared" si="1"/>
        <v>-9277.29873710426</v>
      </c>
      <c r="Q6" s="31">
        <f t="shared" si="1"/>
        <v>11226.259310278116</v>
      </c>
      <c r="R6" s="31">
        <f t="shared" si="1"/>
        <v>-11577.83313914662</v>
      </c>
      <c r="S6" s="31">
        <f t="shared" si="1"/>
        <v>1.2277392933323371E-9</v>
      </c>
    </row>
    <row r="7" spans="1:19" s="188" customFormat="1" ht="15" customHeight="1" x14ac:dyDescent="0.25">
      <c r="A7" s="31" t="str">
        <f t="shared" si="0"/>
        <v>Effekt av oppdaterte regnskapsandeler</v>
      </c>
      <c r="B7" s="31"/>
      <c r="C7" s="31"/>
      <c r="D7" s="31">
        <f t="shared" ref="D7:S7" si="2">D168+D150+D132+D114+D60+D27</f>
        <v>121.51744740478728</v>
      </c>
      <c r="E7" s="31">
        <f t="shared" si="2"/>
        <v>-1864.395859984455</v>
      </c>
      <c r="F7" s="31">
        <f t="shared" si="2"/>
        <v>-2670.8799923696297</v>
      </c>
      <c r="G7" s="31">
        <f t="shared" si="2"/>
        <v>934.23994192756777</v>
      </c>
      <c r="H7" s="31">
        <f t="shared" si="2"/>
        <v>299.69053042098619</v>
      </c>
      <c r="I7" s="31">
        <f t="shared" si="2"/>
        <v>1320.5985555524953</v>
      </c>
      <c r="J7" s="31">
        <f t="shared" si="2"/>
        <v>5233.8962943560327</v>
      </c>
      <c r="K7" s="31">
        <f t="shared" si="2"/>
        <v>-23.259371638723763</v>
      </c>
      <c r="L7" s="31">
        <f t="shared" si="2"/>
        <v>1188.9086620806759</v>
      </c>
      <c r="M7" s="31">
        <f t="shared" si="2"/>
        <v>689.41314402045248</v>
      </c>
      <c r="N7" s="31">
        <f t="shared" si="2"/>
        <v>-2312.3873343575265</v>
      </c>
      <c r="O7" s="31">
        <f t="shared" si="2"/>
        <v>2031.7166879959204</v>
      </c>
      <c r="P7" s="31">
        <f t="shared" si="2"/>
        <v>5765.6642888460592</v>
      </c>
      <c r="Q7" s="31">
        <f t="shared" si="2"/>
        <v>1102.1503276471171</v>
      </c>
      <c r="R7" s="31">
        <f t="shared" si="2"/>
        <v>-11816.873321901847</v>
      </c>
      <c r="S7" s="31">
        <f t="shared" si="2"/>
        <v>-6.9121597334742546E-11</v>
      </c>
    </row>
    <row r="8" spans="1:19" s="188" customFormat="1" ht="15" customHeight="1" x14ac:dyDescent="0.25">
      <c r="A8" s="185" t="str">
        <f t="shared" si="0"/>
        <v>Effekt av endringer i fordelingssystemet</v>
      </c>
      <c r="B8" s="185"/>
      <c r="C8" s="185"/>
      <c r="D8" s="185">
        <f t="shared" ref="D8:S8" si="3">D169+D151+D133+D115+D61+D28</f>
        <v>2.6473234081221692E-10</v>
      </c>
      <c r="E8" s="185">
        <f t="shared" si="3"/>
        <v>2.102122015927465E-11</v>
      </c>
      <c r="F8" s="185">
        <f t="shared" si="3"/>
        <v>2.2420122906890341E-10</v>
      </c>
      <c r="G8" s="185">
        <f t="shared" si="3"/>
        <v>1.4341468734752194E-10</v>
      </c>
      <c r="H8" s="185">
        <f t="shared" si="3"/>
        <v>-9.6894860091934871E-12</v>
      </c>
      <c r="I8" s="185">
        <f t="shared" si="3"/>
        <v>2.4863068869024064E-10</v>
      </c>
      <c r="J8" s="185">
        <f t="shared" si="3"/>
        <v>1.5601409594384912E-10</v>
      </c>
      <c r="K8" s="185">
        <f t="shared" si="3"/>
        <v>2.4322233390800669E-10</v>
      </c>
      <c r="L8" s="185">
        <f t="shared" si="3"/>
        <v>-7.4206704225672712E-11</v>
      </c>
      <c r="M8" s="185">
        <f t="shared" si="3"/>
        <v>-8.4569520953529756E-11</v>
      </c>
      <c r="N8" s="185">
        <f t="shared" si="3"/>
        <v>1.2420521651851445E-10</v>
      </c>
      <c r="O8" s="185">
        <f t="shared" si="3"/>
        <v>1.5946192539275893E-10</v>
      </c>
      <c r="P8" s="185">
        <f t="shared" si="3"/>
        <v>1.0362816727857037E-11</v>
      </c>
      <c r="Q8" s="185">
        <f t="shared" si="3"/>
        <v>-1.5083268757992058E-10</v>
      </c>
      <c r="R8" s="185">
        <f t="shared" si="3"/>
        <v>-9.6771165143005944E-12</v>
      </c>
      <c r="S8" s="185">
        <f t="shared" si="3"/>
        <v>4.4549404501118375E-10</v>
      </c>
    </row>
    <row r="9" spans="1:19" s="285" customFormat="1" ht="15" customHeight="1" x14ac:dyDescent="0.25">
      <c r="A9" s="178" t="str">
        <f t="shared" si="0"/>
        <v>Reelle endringer</v>
      </c>
      <c r="B9" s="178"/>
      <c r="C9" s="178"/>
      <c r="D9" s="178">
        <f>SUM(D10:D15)</f>
        <v>45469.765723832177</v>
      </c>
      <c r="E9" s="178">
        <f t="shared" ref="E9:S9" si="4">SUM(E10:E15)</f>
        <v>42281.204797939441</v>
      </c>
      <c r="F9" s="178">
        <f t="shared" si="4"/>
        <v>35869.648070814241</v>
      </c>
      <c r="G9" s="178">
        <f t="shared" si="4"/>
        <v>10621.834647655434</v>
      </c>
      <c r="H9" s="178">
        <f t="shared" si="4"/>
        <v>29302.176857113256</v>
      </c>
      <c r="I9" s="178">
        <f t="shared" si="4"/>
        <v>15429.015138244191</v>
      </c>
      <c r="J9" s="178">
        <f t="shared" si="4"/>
        <v>31776.297292984909</v>
      </c>
      <c r="K9" s="178">
        <f t="shared" si="4"/>
        <v>42259.317891045546</v>
      </c>
      <c r="L9" s="178">
        <f t="shared" si="4"/>
        <v>13326.132183964008</v>
      </c>
      <c r="M9" s="178">
        <f t="shared" si="4"/>
        <v>23911.231440379481</v>
      </c>
      <c r="N9" s="178">
        <f t="shared" si="4"/>
        <v>27309.955360769076</v>
      </c>
      <c r="O9" s="178">
        <f t="shared" si="4"/>
        <v>39283.322039838487</v>
      </c>
      <c r="P9" s="178">
        <f t="shared" si="4"/>
        <v>45978.852309942609</v>
      </c>
      <c r="Q9" s="178">
        <f t="shared" si="4"/>
        <v>38657.003780877683</v>
      </c>
      <c r="R9" s="178">
        <f t="shared" si="4"/>
        <v>51100.208316833428</v>
      </c>
      <c r="S9" s="178">
        <f t="shared" si="4"/>
        <v>492575.96585223399</v>
      </c>
    </row>
    <row r="10" spans="1:19" ht="15" customHeight="1" x14ac:dyDescent="0.25">
      <c r="A10" s="31" t="str">
        <f t="shared" si="0"/>
        <v xml:space="preserve"> - herav justering for demografiske forhold</v>
      </c>
      <c r="B10" s="31"/>
      <c r="C10" s="31"/>
      <c r="D10" s="31">
        <f t="shared" ref="D10:R10" si="5">D171+D153+D135+D117+D45+D30+D63</f>
        <v>3025.9589077410847</v>
      </c>
      <c r="E10" s="31">
        <f t="shared" si="5"/>
        <v>2501.4578385220275</v>
      </c>
      <c r="F10" s="31">
        <f t="shared" si="5"/>
        <v>2126.8340739814448</v>
      </c>
      <c r="G10" s="31">
        <f t="shared" si="5"/>
        <v>1401.2999868741604</v>
      </c>
      <c r="H10" s="31">
        <f t="shared" si="5"/>
        <v>2305.8931604201157</v>
      </c>
      <c r="I10" s="31">
        <f t="shared" si="5"/>
        <v>1645.7434626245831</v>
      </c>
      <c r="J10" s="31">
        <f t="shared" si="5"/>
        <v>2382.7183655096069</v>
      </c>
      <c r="K10" s="31">
        <f t="shared" si="5"/>
        <v>2330.79880658402</v>
      </c>
      <c r="L10" s="31">
        <f t="shared" si="5"/>
        <v>2098.1262352837412</v>
      </c>
      <c r="M10" s="31">
        <f t="shared" si="5"/>
        <v>2312.2929637258676</v>
      </c>
      <c r="N10" s="31">
        <f t="shared" si="5"/>
        <v>2716.1954592325546</v>
      </c>
      <c r="O10" s="31">
        <f t="shared" si="5"/>
        <v>3937.7636393129596</v>
      </c>
      <c r="P10" s="31">
        <f t="shared" si="5"/>
        <v>3426.1468763914854</v>
      </c>
      <c r="Q10" s="31">
        <f t="shared" si="5"/>
        <v>2815.6107261754487</v>
      </c>
      <c r="R10" s="31">
        <f t="shared" si="5"/>
        <v>2973.159497620903</v>
      </c>
      <c r="S10" s="31">
        <f t="shared" ref="S10" si="6">SUM(D10:R10)</f>
        <v>38000</v>
      </c>
    </row>
    <row r="11" spans="1:19" ht="15" customHeight="1" x14ac:dyDescent="0.25">
      <c r="A11" s="31" t="str">
        <f t="shared" ref="A11:A15" si="7">A31</f>
        <v xml:space="preserve"> - herav justering for andre aktivitetsnøytrale forhold</v>
      </c>
      <c r="B11" s="31"/>
      <c r="C11" s="31"/>
      <c r="D11" s="31">
        <f t="shared" ref="D11:R11" si="8">D172+D154+D136+D118+D46+D31+D64</f>
        <v>10000.245022965588</v>
      </c>
      <c r="E11" s="31">
        <f t="shared" si="8"/>
        <v>9510.6769289653093</v>
      </c>
      <c r="F11" s="31">
        <f t="shared" si="8"/>
        <v>8101.4894107001128</v>
      </c>
      <c r="G11" s="31">
        <f t="shared" si="8"/>
        <v>6243.6737962222078</v>
      </c>
      <c r="H11" s="31">
        <f t="shared" si="8"/>
        <v>9690.2878508159956</v>
      </c>
      <c r="I11" s="31">
        <f t="shared" si="8"/>
        <v>7270.6733016645021</v>
      </c>
      <c r="J11" s="31">
        <f t="shared" si="8"/>
        <v>10083.220553530664</v>
      </c>
      <c r="K11" s="31">
        <f t="shared" si="8"/>
        <v>11579.897159480352</v>
      </c>
      <c r="L11" s="31">
        <f t="shared" si="8"/>
        <v>6782.5045958499486</v>
      </c>
      <c r="M11" s="31">
        <f t="shared" si="8"/>
        <v>6331.95082759446</v>
      </c>
      <c r="N11" s="31">
        <f t="shared" si="8"/>
        <v>6793.7369158547654</v>
      </c>
      <c r="O11" s="31">
        <f t="shared" si="8"/>
        <v>11572.267135577382</v>
      </c>
      <c r="P11" s="31">
        <f t="shared" si="8"/>
        <v>11990.920665890508</v>
      </c>
      <c r="Q11" s="31">
        <f t="shared" si="8"/>
        <v>11184.933077566706</v>
      </c>
      <c r="R11" s="31">
        <f t="shared" si="8"/>
        <v>7877.4886095551374</v>
      </c>
      <c r="S11" s="31">
        <f t="shared" ref="S11:S15" si="9">SUM(D11:R11)</f>
        <v>135013.96585223364</v>
      </c>
    </row>
    <row r="12" spans="1:19" ht="15" customHeight="1" x14ac:dyDescent="0.25">
      <c r="A12" s="31" t="str">
        <f t="shared" si="7"/>
        <v xml:space="preserve"> - herav justering for engangstiltak</v>
      </c>
      <c r="B12" s="31"/>
      <c r="C12" s="31"/>
      <c r="D12" s="31">
        <f t="shared" ref="D12:R12" si="10">D173+D155+D137+D119+D47+D32+D65</f>
        <v>2455.3308201787431</v>
      </c>
      <c r="E12" s="31">
        <f t="shared" si="10"/>
        <v>2010.9777323466974</v>
      </c>
      <c r="F12" s="31">
        <f t="shared" si="10"/>
        <v>1265.8094784776251</v>
      </c>
      <c r="G12" s="31">
        <f t="shared" si="10"/>
        <v>1034.6605985929227</v>
      </c>
      <c r="H12" s="31">
        <f t="shared" si="10"/>
        <v>1278.4731098388468</v>
      </c>
      <c r="I12" s="31">
        <f t="shared" si="10"/>
        <v>473.48045251396223</v>
      </c>
      <c r="J12" s="31">
        <f t="shared" si="10"/>
        <v>649.52479764603959</v>
      </c>
      <c r="K12" s="31">
        <f t="shared" si="10"/>
        <v>775.35863405165514</v>
      </c>
      <c r="L12" s="31">
        <f t="shared" si="10"/>
        <v>1304.4616800197919</v>
      </c>
      <c r="M12" s="31">
        <f t="shared" si="10"/>
        <v>1205.423767817713</v>
      </c>
      <c r="N12" s="31">
        <f t="shared" si="10"/>
        <v>1625.7649105046273</v>
      </c>
      <c r="O12" s="31">
        <f t="shared" si="10"/>
        <v>2160.8563844088339</v>
      </c>
      <c r="P12" s="31">
        <f t="shared" si="10"/>
        <v>1129.4943744015357</v>
      </c>
      <c r="Q12" s="31">
        <f t="shared" si="10"/>
        <v>826.52870797783794</v>
      </c>
      <c r="R12" s="31">
        <f t="shared" si="10"/>
        <v>1803.8545512231678</v>
      </c>
      <c r="S12" s="31">
        <f t="shared" si="9"/>
        <v>20000</v>
      </c>
    </row>
    <row r="13" spans="1:19" ht="15" customHeight="1" x14ac:dyDescent="0.25">
      <c r="A13" s="31" t="str">
        <f t="shared" si="7"/>
        <v xml:space="preserve"> - herav justering for oppgaveendringer mellom sektorer</v>
      </c>
      <c r="B13" s="31"/>
      <c r="C13" s="31"/>
      <c r="D13" s="31">
        <f t="shared" ref="D13:R13" si="11">D174+D156+D138+D120+D48+D33+D66</f>
        <v>-70.983815309910881</v>
      </c>
      <c r="E13" s="31">
        <f t="shared" si="11"/>
        <v>-44.119154826155295</v>
      </c>
      <c r="F13" s="31">
        <f t="shared" si="11"/>
        <v>-51.965830784970564</v>
      </c>
      <c r="G13" s="31">
        <f t="shared" si="11"/>
        <v>-29.825758750316282</v>
      </c>
      <c r="H13" s="31">
        <f t="shared" si="11"/>
        <v>-171.75990244599367</v>
      </c>
      <c r="I13" s="31">
        <f t="shared" si="11"/>
        <v>-119.40199062859153</v>
      </c>
      <c r="J13" s="31">
        <f t="shared" si="11"/>
        <v>-150.11897537667113</v>
      </c>
      <c r="K13" s="31">
        <f t="shared" si="11"/>
        <v>-83.619138869146497</v>
      </c>
      <c r="L13" s="31">
        <f t="shared" si="11"/>
        <v>-122.12488074322818</v>
      </c>
      <c r="M13" s="31">
        <f t="shared" si="11"/>
        <v>-178.71552661982025</v>
      </c>
      <c r="N13" s="31">
        <f t="shared" si="11"/>
        <v>-197.9467942779097</v>
      </c>
      <c r="O13" s="31">
        <f t="shared" si="11"/>
        <v>-264.91666703967428</v>
      </c>
      <c r="P13" s="31">
        <f t="shared" si="11"/>
        <v>-268.16322574452352</v>
      </c>
      <c r="Q13" s="31">
        <f t="shared" si="11"/>
        <v>-218.39733825876337</v>
      </c>
      <c r="R13" s="31">
        <f t="shared" si="11"/>
        <v>-127.94100032432473</v>
      </c>
      <c r="S13" s="31">
        <f t="shared" si="9"/>
        <v>-2100</v>
      </c>
    </row>
    <row r="14" spans="1:19" ht="15" customHeight="1" x14ac:dyDescent="0.25">
      <c r="A14" s="31" t="str">
        <f t="shared" si="7"/>
        <v xml:space="preserve"> - herav uspesifiserte rammeendringer</v>
      </c>
      <c r="B14" s="31"/>
      <c r="C14" s="31"/>
      <c r="D14" s="31">
        <f t="shared" ref="D14:R14" si="12">D175+D157+D139+D121+D49+D34+D67</f>
        <v>0</v>
      </c>
      <c r="E14" s="31">
        <f t="shared" si="12"/>
        <v>0</v>
      </c>
      <c r="F14" s="31">
        <f t="shared" si="12"/>
        <v>0</v>
      </c>
      <c r="G14" s="31">
        <f t="shared" si="12"/>
        <v>0</v>
      </c>
      <c r="H14" s="31">
        <f t="shared" si="12"/>
        <v>0</v>
      </c>
      <c r="I14" s="31">
        <f t="shared" si="12"/>
        <v>0</v>
      </c>
      <c r="J14" s="31">
        <f t="shared" si="12"/>
        <v>0</v>
      </c>
      <c r="K14" s="31">
        <f t="shared" si="12"/>
        <v>0</v>
      </c>
      <c r="L14" s="31">
        <f t="shared" si="12"/>
        <v>0</v>
      </c>
      <c r="M14" s="31">
        <f t="shared" si="12"/>
        <v>0</v>
      </c>
      <c r="N14" s="31">
        <f t="shared" si="12"/>
        <v>0</v>
      </c>
      <c r="O14" s="31">
        <f t="shared" si="12"/>
        <v>0</v>
      </c>
      <c r="P14" s="31">
        <f t="shared" si="12"/>
        <v>0</v>
      </c>
      <c r="Q14" s="31">
        <f t="shared" si="12"/>
        <v>0</v>
      </c>
      <c r="R14" s="31">
        <f t="shared" si="12"/>
        <v>0</v>
      </c>
      <c r="S14" s="31">
        <f t="shared" si="9"/>
        <v>0</v>
      </c>
    </row>
    <row r="15" spans="1:19" s="176" customFormat="1" ht="15" customHeight="1" x14ac:dyDescent="0.25">
      <c r="A15" s="185" t="str">
        <f t="shared" si="7"/>
        <v xml:space="preserve"> - herav spesifiserte rammeendringer</v>
      </c>
      <c r="B15" s="185"/>
      <c r="C15" s="185"/>
      <c r="D15" s="185">
        <f t="shared" ref="D15:R15" si="13">D176+D158+D140+D122+D50+D35+D68+D187</f>
        <v>30059.214788256671</v>
      </c>
      <c r="E15" s="185">
        <f t="shared" si="13"/>
        <v>28302.211452931562</v>
      </c>
      <c r="F15" s="185">
        <f t="shared" si="13"/>
        <v>24427.480938440029</v>
      </c>
      <c r="G15" s="185">
        <f t="shared" si="13"/>
        <v>1972.0260247164588</v>
      </c>
      <c r="H15" s="185">
        <f t="shared" si="13"/>
        <v>16199.282638484292</v>
      </c>
      <c r="I15" s="185">
        <f t="shared" si="13"/>
        <v>6158.5199120697334</v>
      </c>
      <c r="J15" s="185">
        <f t="shared" si="13"/>
        <v>18810.952551675269</v>
      </c>
      <c r="K15" s="185">
        <f t="shared" si="13"/>
        <v>27656.882429798665</v>
      </c>
      <c r="L15" s="185">
        <f t="shared" si="13"/>
        <v>3263.1645535537532</v>
      </c>
      <c r="M15" s="185">
        <f t="shared" si="13"/>
        <v>14240.279407861262</v>
      </c>
      <c r="N15" s="185">
        <f t="shared" si="13"/>
        <v>16372.204869455038</v>
      </c>
      <c r="O15" s="185">
        <f t="shared" si="13"/>
        <v>21877.351547578983</v>
      </c>
      <c r="P15" s="185">
        <f t="shared" si="13"/>
        <v>29700.453619003605</v>
      </c>
      <c r="Q15" s="185">
        <f t="shared" si="13"/>
        <v>24048.32860741645</v>
      </c>
      <c r="R15" s="185">
        <f t="shared" si="13"/>
        <v>38573.646658758546</v>
      </c>
      <c r="S15" s="185">
        <f t="shared" si="9"/>
        <v>301662.00000000035</v>
      </c>
    </row>
    <row r="16" spans="1:19" s="285" customFormat="1" ht="15" customHeight="1" x14ac:dyDescent="0.25">
      <c r="A16" s="185" t="str">
        <f>A36</f>
        <v>Vridningseffekter knyttet til endringer i særskilte tildelinger</v>
      </c>
      <c r="B16" s="185"/>
      <c r="C16" s="185"/>
      <c r="D16" s="185">
        <f t="shared" ref="D16:S16" si="14">D36+D51+D69+D123+D141+D159+D177</f>
        <v>-1307.0328882186732</v>
      </c>
      <c r="E16" s="185">
        <f t="shared" si="14"/>
        <v>-11230.12983886753</v>
      </c>
      <c r="F16" s="185">
        <f t="shared" si="14"/>
        <v>-4591.1709267785318</v>
      </c>
      <c r="G16" s="185">
        <f t="shared" si="14"/>
        <v>914.28972518927549</v>
      </c>
      <c r="H16" s="185">
        <f t="shared" si="14"/>
        <v>3563.0600888797562</v>
      </c>
      <c r="I16" s="185">
        <f t="shared" si="14"/>
        <v>4404.2824290391636</v>
      </c>
      <c r="J16" s="185">
        <f t="shared" si="14"/>
        <v>6549.1001619584804</v>
      </c>
      <c r="K16" s="185">
        <f t="shared" si="14"/>
        <v>7789.7738287102547</v>
      </c>
      <c r="L16" s="185">
        <f t="shared" si="14"/>
        <v>-2094.1987422244038</v>
      </c>
      <c r="M16" s="185">
        <f t="shared" si="14"/>
        <v>-5586.0736382521973</v>
      </c>
      <c r="N16" s="185">
        <f t="shared" si="14"/>
        <v>-1594.9356676870702</v>
      </c>
      <c r="O16" s="185">
        <f t="shared" si="14"/>
        <v>7767.2573158165378</v>
      </c>
      <c r="P16" s="185">
        <f t="shared" si="14"/>
        <v>-2747.3249812452596</v>
      </c>
      <c r="Q16" s="185">
        <f t="shared" si="14"/>
        <v>-1139.0126128380743</v>
      </c>
      <c r="R16" s="185">
        <f t="shared" si="14"/>
        <v>-697.99698602234093</v>
      </c>
      <c r="S16" s="185">
        <f t="shared" si="14"/>
        <v>-0.11273253808030859</v>
      </c>
    </row>
    <row r="17" spans="1:19" s="285" customFormat="1" ht="15" customHeight="1" x14ac:dyDescent="0.25">
      <c r="A17" s="178" t="str">
        <f>A37</f>
        <v>Kompensasjon for forventet lønns- og prisutvikling</v>
      </c>
      <c r="B17" s="178"/>
      <c r="C17" s="178"/>
      <c r="D17" s="178">
        <f>SUM(D18:D19)</f>
        <v>38858.40865357568</v>
      </c>
      <c r="E17" s="178">
        <f t="shared" ref="E17:S17" si="15">SUM(E18:E19)</f>
        <v>34606.865001128928</v>
      </c>
      <c r="F17" s="178">
        <f t="shared" si="15"/>
        <v>28353.437472879777</v>
      </c>
      <c r="G17" s="178">
        <f t="shared" si="15"/>
        <v>21068.487045994367</v>
      </c>
      <c r="H17" s="178">
        <f t="shared" si="15"/>
        <v>30599.739953163589</v>
      </c>
      <c r="I17" s="178">
        <f t="shared" si="15"/>
        <v>20915.414476826816</v>
      </c>
      <c r="J17" s="178">
        <f t="shared" si="15"/>
        <v>29508.969432755621</v>
      </c>
      <c r="K17" s="178">
        <f t="shared" si="15"/>
        <v>32466.002510818602</v>
      </c>
      <c r="L17" s="178">
        <f t="shared" si="15"/>
        <v>24492.357970708043</v>
      </c>
      <c r="M17" s="178">
        <f t="shared" si="15"/>
        <v>23988.164675499276</v>
      </c>
      <c r="N17" s="178">
        <f t="shared" si="15"/>
        <v>27272.96931332953</v>
      </c>
      <c r="O17" s="178">
        <f t="shared" si="15"/>
        <v>42027.348220820008</v>
      </c>
      <c r="P17" s="178">
        <f t="shared" si="15"/>
        <v>38636.279244075587</v>
      </c>
      <c r="Q17" s="178">
        <f t="shared" si="15"/>
        <v>33585.232080602684</v>
      </c>
      <c r="R17" s="178">
        <f t="shared" si="15"/>
        <v>31347.323947821445</v>
      </c>
      <c r="S17" s="178">
        <f t="shared" si="15"/>
        <v>457726.99999999988</v>
      </c>
    </row>
    <row r="18" spans="1:19" s="285" customFormat="1" ht="15" customHeight="1" x14ac:dyDescent="0.25">
      <c r="A18" s="31" t="str">
        <f>A38</f>
        <v xml:space="preserve"> - herav generell lønns- og priskompensasjon</v>
      </c>
      <c r="B18" s="31"/>
      <c r="C18" s="31"/>
      <c r="D18" s="31">
        <f t="shared" ref="D18:R18" si="16">D38+D53+D71+D125+D143+D161+D179</f>
        <v>53056.762898846966</v>
      </c>
      <c r="E18" s="31">
        <f t="shared" si="16"/>
        <v>47438.958421332492</v>
      </c>
      <c r="F18" s="31">
        <f t="shared" si="16"/>
        <v>39158.225206193783</v>
      </c>
      <c r="G18" s="31">
        <f t="shared" si="16"/>
        <v>29051.847796722905</v>
      </c>
      <c r="H18" s="31">
        <f t="shared" si="16"/>
        <v>42603.162155369799</v>
      </c>
      <c r="I18" s="31">
        <f t="shared" si="16"/>
        <v>29576.033503714363</v>
      </c>
      <c r="J18" s="31">
        <f t="shared" si="16"/>
        <v>41714.959498742617</v>
      </c>
      <c r="K18" s="31">
        <f t="shared" si="16"/>
        <v>45933.018108926721</v>
      </c>
      <c r="L18" s="31">
        <f t="shared" si="16"/>
        <v>33804.443979478172</v>
      </c>
      <c r="M18" s="31">
        <f t="shared" si="16"/>
        <v>33144.098644343314</v>
      </c>
      <c r="N18" s="31">
        <f t="shared" si="16"/>
        <v>37513.364489952677</v>
      </c>
      <c r="O18" s="31">
        <f t="shared" si="16"/>
        <v>58222.447563434704</v>
      </c>
      <c r="P18" s="31">
        <f t="shared" si="16"/>
        <v>54166.36191789688</v>
      </c>
      <c r="Q18" s="31">
        <f t="shared" si="16"/>
        <v>47358.706600143552</v>
      </c>
      <c r="R18" s="31">
        <f t="shared" si="16"/>
        <v>43138.609214901022</v>
      </c>
      <c r="S18" s="31">
        <f>SUM(D18:R18)</f>
        <v>635880.99999999988</v>
      </c>
    </row>
    <row r="19" spans="1:19" s="285" customFormat="1" ht="15" customHeight="1" x14ac:dyDescent="0.25">
      <c r="A19" s="185" t="str">
        <f>A39</f>
        <v xml:space="preserve"> - herav kompensasjon for endring i løpende pensjonsutgifter</v>
      </c>
      <c r="B19" s="185"/>
      <c r="C19" s="185"/>
      <c r="D19" s="185">
        <f t="shared" ref="D19:R19" si="17">D39+D54+D72+D126+D144+D162+D180</f>
        <v>-14198.35424527129</v>
      </c>
      <c r="E19" s="185">
        <f t="shared" si="17"/>
        <v>-12832.093420203561</v>
      </c>
      <c r="F19" s="185">
        <f t="shared" si="17"/>
        <v>-10804.787733314004</v>
      </c>
      <c r="G19" s="185">
        <f t="shared" si="17"/>
        <v>-7983.3607507285378</v>
      </c>
      <c r="H19" s="185">
        <f t="shared" si="17"/>
        <v>-12003.422202206211</v>
      </c>
      <c r="I19" s="185">
        <f t="shared" si="17"/>
        <v>-8660.6190268875471</v>
      </c>
      <c r="J19" s="185">
        <f t="shared" si="17"/>
        <v>-12205.990065986995</v>
      </c>
      <c r="K19" s="185">
        <f t="shared" si="17"/>
        <v>-13467.015598108117</v>
      </c>
      <c r="L19" s="185">
        <f t="shared" si="17"/>
        <v>-9312.0860087701312</v>
      </c>
      <c r="M19" s="185">
        <f t="shared" si="17"/>
        <v>-9155.9339688440396</v>
      </c>
      <c r="N19" s="185">
        <f t="shared" si="17"/>
        <v>-10240.395176623148</v>
      </c>
      <c r="O19" s="185">
        <f t="shared" si="17"/>
        <v>-16195.099342614696</v>
      </c>
      <c r="P19" s="185">
        <f t="shared" si="17"/>
        <v>-15530.082673821295</v>
      </c>
      <c r="Q19" s="185">
        <f t="shared" si="17"/>
        <v>-13773.474519540867</v>
      </c>
      <c r="R19" s="185">
        <f t="shared" si="17"/>
        <v>-11791.285267079576</v>
      </c>
      <c r="S19" s="31">
        <f>SUM(D19:R19)</f>
        <v>-178154.00000000003</v>
      </c>
    </row>
    <row r="20" spans="1:19" s="205" customFormat="1" ht="15" customHeight="1" thickBot="1" x14ac:dyDescent="0.3">
      <c r="A20" s="373" t="str">
        <f>A40</f>
        <v>Bydelsfordelt budsjett 2019</v>
      </c>
      <c r="B20" s="343"/>
      <c r="C20" s="343"/>
      <c r="D20" s="343">
        <f t="shared" ref="D20:S20" si="18">D5+SUM(D6:D8)+D9+D17+D16</f>
        <v>1944754.4979590194</v>
      </c>
      <c r="E20" s="343">
        <f t="shared" si="18"/>
        <v>1744977.1678756648</v>
      </c>
      <c r="F20" s="343">
        <f t="shared" si="18"/>
        <v>1426822.3770830818</v>
      </c>
      <c r="G20" s="343">
        <f t="shared" si="18"/>
        <v>1054402.0898840041</v>
      </c>
      <c r="H20" s="343">
        <f t="shared" si="18"/>
        <v>1523189.7878757713</v>
      </c>
      <c r="I20" s="343">
        <f t="shared" si="18"/>
        <v>1072780.1175870835</v>
      </c>
      <c r="J20" s="343">
        <f t="shared" si="18"/>
        <v>1482949.8211304361</v>
      </c>
      <c r="K20" s="343">
        <f t="shared" si="18"/>
        <v>1701702.7558422128</v>
      </c>
      <c r="L20" s="343">
        <f t="shared" si="18"/>
        <v>1227501.8717695184</v>
      </c>
      <c r="M20" s="343">
        <f t="shared" si="18"/>
        <v>1188430.6266804421</v>
      </c>
      <c r="N20" s="343">
        <f t="shared" si="18"/>
        <v>1350395.6430201733</v>
      </c>
      <c r="O20" s="343">
        <f t="shared" si="18"/>
        <v>2092702.7730919237</v>
      </c>
      <c r="P20" s="343">
        <f t="shared" si="18"/>
        <v>1952202.1346821478</v>
      </c>
      <c r="Q20" s="343">
        <f t="shared" si="18"/>
        <v>1723290.5297509478</v>
      </c>
      <c r="R20" s="343">
        <f t="shared" si="18"/>
        <v>1542597.8057675743</v>
      </c>
      <c r="S20" s="343">
        <f t="shared" si="18"/>
        <v>23028700.000000004</v>
      </c>
    </row>
    <row r="21" spans="1:19" s="485" customFormat="1" ht="15" customHeight="1" x14ac:dyDescent="0.25">
      <c r="A21" s="484"/>
      <c r="B21" s="178"/>
      <c r="C21" s="178"/>
      <c r="D21" s="178"/>
      <c r="E21" s="178"/>
      <c r="F21" s="178"/>
      <c r="G21" s="178"/>
      <c r="H21" s="178"/>
      <c r="I21" s="178"/>
      <c r="J21" s="178"/>
      <c r="K21" s="178"/>
      <c r="L21" s="178"/>
      <c r="M21" s="178"/>
      <c r="N21" s="178"/>
      <c r="O21" s="178"/>
      <c r="P21" s="178"/>
      <c r="Q21" s="178"/>
      <c r="R21" s="178"/>
      <c r="S21" s="178"/>
    </row>
    <row r="22" spans="1:19" s="485" customFormat="1" ht="15" customHeight="1" thickBot="1" x14ac:dyDescent="0.3">
      <c r="A22" s="373" t="s">
        <v>459</v>
      </c>
      <c r="B22" s="343"/>
      <c r="C22" s="343"/>
      <c r="D22" s="343">
        <f>'Tabell 2.1'!D11</f>
        <v>1944755</v>
      </c>
      <c r="E22" s="343">
        <f>'Tabell 2.1'!E11</f>
        <v>1744977</v>
      </c>
      <c r="F22" s="343">
        <f>'Tabell 2.1'!F11</f>
        <v>1426822</v>
      </c>
      <c r="G22" s="343">
        <f>'Tabell 2.1'!G11</f>
        <v>1054403</v>
      </c>
      <c r="H22" s="343">
        <f>'Tabell 2.1'!H11</f>
        <v>1523190</v>
      </c>
      <c r="I22" s="343">
        <f>'Tabell 2.1'!I11</f>
        <v>1072779</v>
      </c>
      <c r="J22" s="343">
        <f>'Tabell 2.1'!J11</f>
        <v>1482950</v>
      </c>
      <c r="K22" s="343">
        <f>'Tabell 2.1'!K11</f>
        <v>1701704</v>
      </c>
      <c r="L22" s="343">
        <f>'Tabell 2.1'!L11</f>
        <v>1227502</v>
      </c>
      <c r="M22" s="343">
        <f>'Tabell 2.1'!M11</f>
        <v>1188429</v>
      </c>
      <c r="N22" s="343">
        <f>'Tabell 2.1'!N11</f>
        <v>1350395</v>
      </c>
      <c r="O22" s="343">
        <f>'Tabell 2.1'!O11</f>
        <v>2092703</v>
      </c>
      <c r="P22" s="343">
        <f>'Tabell 2.1'!P11</f>
        <v>1952203</v>
      </c>
      <c r="Q22" s="343">
        <f>'Tabell 2.1'!Q11</f>
        <v>1723290</v>
      </c>
      <c r="R22" s="343">
        <f>'Tabell 2.1'!R11</f>
        <v>1542598</v>
      </c>
      <c r="S22" s="343">
        <f>'Tabell 2.1'!S11</f>
        <v>23028700</v>
      </c>
    </row>
    <row r="23" spans="1:19" s="188" customFormat="1" ht="15" customHeight="1" thickBot="1" x14ac:dyDescent="0.3">
      <c r="A23" s="33"/>
      <c r="B23" s="33"/>
      <c r="C23" s="33"/>
      <c r="D23" s="33"/>
      <c r="E23" s="33"/>
      <c r="F23" s="33"/>
      <c r="G23" s="33"/>
      <c r="H23" s="33"/>
      <c r="I23" s="33"/>
      <c r="J23" s="33"/>
      <c r="K23" s="33"/>
      <c r="L23" s="33"/>
      <c r="M23" s="33"/>
      <c r="N23" s="33"/>
      <c r="O23" s="33"/>
      <c r="P23" s="33"/>
      <c r="Q23" s="33"/>
      <c r="R23" s="33"/>
      <c r="S23" s="33"/>
    </row>
    <row r="24" spans="1:19" s="188" customFormat="1" ht="15" customHeight="1" x14ac:dyDescent="0.25">
      <c r="A24" s="101" t="s">
        <v>10</v>
      </c>
      <c r="B24" s="2"/>
      <c r="C24" s="2"/>
      <c r="D24" s="279"/>
      <c r="E24" s="279"/>
      <c r="F24" s="279"/>
      <c r="G24" s="279"/>
      <c r="H24" s="279"/>
      <c r="I24" s="279"/>
      <c r="J24" s="279"/>
      <c r="K24" s="279"/>
      <c r="L24" s="279"/>
      <c r="M24" s="279"/>
      <c r="N24" s="279"/>
      <c r="O24" s="279"/>
      <c r="P24" s="279"/>
      <c r="Q24" s="279"/>
      <c r="R24" s="279"/>
      <c r="S24" s="279"/>
    </row>
    <row r="25" spans="1:19" s="188" customFormat="1" ht="15" customHeight="1" x14ac:dyDescent="0.25">
      <c r="A25" s="342" t="s">
        <v>265</v>
      </c>
      <c r="B25" s="342"/>
      <c r="C25" s="342"/>
      <c r="D25" s="342">
        <f>'Tabell 2.1 DOK32018'!D16</f>
        <v>15138.596822822466</v>
      </c>
      <c r="E25" s="342">
        <f>'Tabell 2.1 DOK32018'!E16</f>
        <v>15653.110332392142</v>
      </c>
      <c r="F25" s="342">
        <f>'Tabell 2.1 DOK32018'!F16</f>
        <v>13235.982755937495</v>
      </c>
      <c r="G25" s="342">
        <f>'Tabell 2.1 DOK32018'!G16</f>
        <v>12537.174144939787</v>
      </c>
      <c r="H25" s="342">
        <f>'Tabell 2.1 DOK32018'!H16</f>
        <v>13774.997430006004</v>
      </c>
      <c r="I25" s="342">
        <f>'Tabell 2.1 DOK32018'!I16</f>
        <v>10236.381465672473</v>
      </c>
      <c r="J25" s="342">
        <f>'Tabell 2.1 DOK32018'!J16</f>
        <v>12596.465626141593</v>
      </c>
      <c r="K25" s="342">
        <f>'Tabell 2.1 DOK32018'!K16</f>
        <v>16720.91902901592</v>
      </c>
      <c r="L25" s="342">
        <f>'Tabell 2.1 DOK32018'!L16</f>
        <v>10120.625512680093</v>
      </c>
      <c r="M25" s="342">
        <f>'Tabell 2.1 DOK32018'!M16</f>
        <v>9452.4987472642642</v>
      </c>
      <c r="N25" s="342">
        <f>'Tabell 2.1 DOK32018'!N16</f>
        <v>10205.672135835463</v>
      </c>
      <c r="O25" s="342">
        <f>'Tabell 2.1 DOK32018'!O16</f>
        <v>12368.348292490409</v>
      </c>
      <c r="P25" s="342">
        <f>'Tabell 2.1 DOK32018'!P16</f>
        <v>12511.876837125594</v>
      </c>
      <c r="Q25" s="342">
        <f>'Tabell 2.1 DOK32018'!Q16</f>
        <v>12599.640755983173</v>
      </c>
      <c r="R25" s="342">
        <f>'Tabell 2.1 DOK32018'!R16</f>
        <v>10834.188145654945</v>
      </c>
      <c r="S25" s="342">
        <f>'Tabell 2.1 DOK32018'!S16</f>
        <v>187986.47803396182</v>
      </c>
    </row>
    <row r="26" spans="1:19" s="188" customFormat="1" ht="15" customHeight="1" x14ac:dyDescent="0.25">
      <c r="A26" s="31" t="s">
        <v>188</v>
      </c>
      <c r="B26" s="31"/>
      <c r="C26" s="31"/>
      <c r="D26" s="31">
        <f>($S$25-'Tabell 2.3 DOK32018'!$S$12-'Tabell 2.2 DOK3 2018'!$S$37)*('Kriterier 2018'!V9-'Kriterier 2018'!D9)/100</f>
        <v>103.29169679752866</v>
      </c>
      <c r="E26" s="31">
        <f>($S$25-'Tabell 2.3 DOK32018'!$S$12-'Tabell 2.2 DOK3 2018'!$S$37)*('Kriterier 2018'!W9-'Kriterier 2018'!E9)/100</f>
        <v>100.44394068289013</v>
      </c>
      <c r="F26" s="31">
        <f>($S$25-'Tabell 2.3 DOK32018'!$S$12-'Tabell 2.2 DOK3 2018'!$S$37)*('Kriterier 2018'!X9-'Kriterier 2018'!F9)/100</f>
        <v>29.512888942144016</v>
      </c>
      <c r="G26" s="31">
        <f>($S$25-'Tabell 2.3 DOK32018'!$S$12-'Tabell 2.2 DOK3 2018'!$S$37)*('Kriterier 2018'!Y9-'Kriterier 2018'!G9)/100</f>
        <v>-24.213654342448759</v>
      </c>
      <c r="H26" s="31">
        <f>($S$25-'Tabell 2.3 DOK32018'!$S$12-'Tabell 2.2 DOK3 2018'!$S$37)*('Kriterier 2018'!Z9-'Kriterier 2018'!H9)/100</f>
        <v>12.554157260320371</v>
      </c>
      <c r="I26" s="31">
        <f>($S$25-'Tabell 2.3 DOK32018'!$S$12-'Tabell 2.2 DOK3 2018'!$S$37)*('Kriterier 2018'!AA9-'Kriterier 2018'!I9)/100</f>
        <v>-22.351955588700861</v>
      </c>
      <c r="J26" s="31">
        <f>($S$25-'Tabell 2.3 DOK32018'!$S$12-'Tabell 2.2 DOK3 2018'!$S$37)*('Kriterier 2018'!AB9-'Kriterier 2018'!J9)/100</f>
        <v>-37.580445840417923</v>
      </c>
      <c r="K26" s="31">
        <f>($S$25-'Tabell 2.3 DOK32018'!$S$12-'Tabell 2.2 DOK3 2018'!$S$37)*('Kriterier 2018'!AC9-'Kriterier 2018'!K9)/100</f>
        <v>-3.738158568122965</v>
      </c>
      <c r="L26" s="31">
        <f>($S$25-'Tabell 2.3 DOK32018'!$S$12-'Tabell 2.2 DOK3 2018'!$S$37)*('Kriterier 2018'!AD9-'Kriterier 2018'!L9)/100</f>
        <v>29.697461337756604</v>
      </c>
      <c r="M26" s="31">
        <f>($S$25-'Tabell 2.3 DOK32018'!$S$12-'Tabell 2.2 DOK3 2018'!$S$37)*('Kriterier 2018'!AE9-'Kriterier 2018'!M9)/100</f>
        <v>-45.414777785926027</v>
      </c>
      <c r="N26" s="31">
        <f>($S$25-'Tabell 2.3 DOK32018'!$S$12-'Tabell 2.2 DOK3 2018'!$S$37)*('Kriterier 2018'!AF9-'Kriterier 2018'!N9)/100</f>
        <v>-2.5841555861264318</v>
      </c>
      <c r="O26" s="31">
        <f>($S$25-'Tabell 2.3 DOK32018'!$S$12-'Tabell 2.2 DOK3 2018'!$S$37)*('Kriterier 2018'!AG9-'Kriterier 2018'!O9)/100</f>
        <v>-44.782780700267359</v>
      </c>
      <c r="P26" s="31">
        <f>($S$25-'Tabell 2.3 DOK32018'!$S$12-'Tabell 2.2 DOK3 2018'!$S$37)*('Kriterier 2018'!AH9-'Kriterier 2018'!P9)/100</f>
        <v>-72.178711806187067</v>
      </c>
      <c r="Q26" s="31">
        <f>($S$25-'Tabell 2.3 DOK32018'!$S$12-'Tabell 2.2 DOK3 2018'!$S$37)*('Kriterier 2018'!AI9-'Kriterier 2018'!Q9)/100</f>
        <v>-1.7537911235466017</v>
      </c>
      <c r="R26" s="31">
        <f>($S$25-'Tabell 2.3 DOK32018'!$S$12-'Tabell 2.2 DOK3 2018'!$S$37)*('Kriterier 2018'!AJ9-'Kriterier 2018'!R9)/100</f>
        <v>-20.901713678900432</v>
      </c>
      <c r="S26" s="31">
        <f>($S$25-'Tabell 2.3 DOK32018'!$S$12-'Tabell 2.2 DOK3 2018'!$S$37)*('Kriterier 2018'!AK9-'Kriterier 2018'!S9)/100</f>
        <v>0</v>
      </c>
    </row>
    <row r="27" spans="1:19" s="188" customFormat="1" ht="15" customHeight="1" x14ac:dyDescent="0.25">
      <c r="A27" s="31" t="s">
        <v>192</v>
      </c>
      <c r="B27" s="31"/>
      <c r="C27" s="31"/>
      <c r="D27" s="31">
        <v>0</v>
      </c>
      <c r="E27" s="31">
        <v>0</v>
      </c>
      <c r="F27" s="31">
        <v>0</v>
      </c>
      <c r="G27" s="31">
        <v>0</v>
      </c>
      <c r="H27" s="31">
        <v>0</v>
      </c>
      <c r="I27" s="31">
        <v>0</v>
      </c>
      <c r="J27" s="31">
        <v>0</v>
      </c>
      <c r="K27" s="31">
        <v>0</v>
      </c>
      <c r="L27" s="31">
        <v>0</v>
      </c>
      <c r="M27" s="31">
        <v>0</v>
      </c>
      <c r="N27" s="31">
        <v>0</v>
      </c>
      <c r="O27" s="31">
        <v>0</v>
      </c>
      <c r="P27" s="31">
        <v>0</v>
      </c>
      <c r="Q27" s="31">
        <v>0</v>
      </c>
      <c r="R27" s="31">
        <v>0</v>
      </c>
      <c r="S27" s="31">
        <f t="shared" ref="S27" si="19">SUM(D27:R27)</f>
        <v>0</v>
      </c>
    </row>
    <row r="28" spans="1:19" s="188" customFormat="1" ht="15" customHeight="1" x14ac:dyDescent="0.25">
      <c r="A28" s="185" t="s">
        <v>193</v>
      </c>
      <c r="B28" s="185"/>
      <c r="C28" s="185"/>
      <c r="D28" s="185">
        <f>($S$25-'Tabell 2.3 DOK32018'!$S$12-'Tabell 2.2 DOK3 2018'!$S$37)*('Tabell 3.1'!D8-'Kriterier 2018'!V9)</f>
        <v>3.0785059485431854E-10</v>
      </c>
      <c r="E28" s="185">
        <f>($S$25-'Tabell 2.3 DOK32018'!$S$12-'Tabell 2.2 DOK3 2018'!$S$37)*('Tabell 3.1'!E8-'Kriterier 2018'!W9)</f>
        <v>0</v>
      </c>
      <c r="F28" s="185">
        <f>($S$25-'Tabell 2.3 DOK32018'!$S$12-'Tabell 2.2 DOK3 2018'!$S$37)*('Tabell 3.1'!F8-'Kriterier 2018'!X9)</f>
        <v>1.5392529742715927E-10</v>
      </c>
      <c r="G28" s="185">
        <f>($S$25-'Tabell 2.3 DOK32018'!$S$12-'Tabell 2.2 DOK3 2018'!$S$37)*('Tabell 3.1'!G8-'Kriterier 2018'!Y9)</f>
        <v>1.5392529742715927E-10</v>
      </c>
      <c r="H28" s="185">
        <f>($S$25-'Tabell 2.3 DOK32018'!$S$12-'Tabell 2.2 DOK3 2018'!$S$37)*('Tabell 3.1'!H8-'Kriterier 2018'!Z9)</f>
        <v>1.5392529742715927E-10</v>
      </c>
      <c r="I28" s="185">
        <f>($S$25-'Tabell 2.3 DOK32018'!$S$12-'Tabell 2.2 DOK3 2018'!$S$37)*('Tabell 3.1'!I8-'Kriterier 2018'!AA9)</f>
        <v>1.5392529742715927E-10</v>
      </c>
      <c r="J28" s="185">
        <f>($S$25-'Tabell 2.3 DOK32018'!$S$12-'Tabell 2.2 DOK3 2018'!$S$37)*('Tabell 3.1'!J8-'Kriterier 2018'!AB9)</f>
        <v>0</v>
      </c>
      <c r="K28" s="185">
        <f>($S$25-'Tabell 2.3 DOK32018'!$S$12-'Tabell 2.2 DOK3 2018'!$S$37)*('Tabell 3.1'!K8-'Kriterier 2018'!AC9)</f>
        <v>1.5392529742715927E-10</v>
      </c>
      <c r="L28" s="185">
        <f>($S$25-'Tabell 2.3 DOK32018'!$S$12-'Tabell 2.2 DOK3 2018'!$S$37)*('Tabell 3.1'!L8-'Kriterier 2018'!AD9)</f>
        <v>0</v>
      </c>
      <c r="M28" s="185">
        <f>($S$25-'Tabell 2.3 DOK32018'!$S$12-'Tabell 2.2 DOK3 2018'!$S$37)*('Tabell 3.1'!M8-'Kriterier 2018'!AE9)</f>
        <v>0</v>
      </c>
      <c r="N28" s="185">
        <f>($S$25-'Tabell 2.3 DOK32018'!$S$12-'Tabell 2.2 DOK3 2018'!$S$37)*('Tabell 3.1'!N8-'Kriterier 2018'!AF9)</f>
        <v>0</v>
      </c>
      <c r="O28" s="185">
        <f>($S$25-'Tabell 2.3 DOK32018'!$S$12-'Tabell 2.2 DOK3 2018'!$S$37)*('Tabell 3.1'!O8-'Kriterier 2018'!AG9)</f>
        <v>0</v>
      </c>
      <c r="P28" s="185">
        <f>($S$25-'Tabell 2.3 DOK32018'!$S$12-'Tabell 2.2 DOK3 2018'!$S$37)*('Tabell 3.1'!P8-'Kriterier 2018'!AH9)</f>
        <v>0</v>
      </c>
      <c r="Q28" s="185">
        <f>($S$25-'Tabell 2.3 DOK32018'!$S$12-'Tabell 2.2 DOK3 2018'!$S$37)*('Tabell 3.1'!Q8-'Kriterier 2018'!AI9)</f>
        <v>0</v>
      </c>
      <c r="R28" s="185">
        <f>($S$25-'Tabell 2.3 DOK32018'!$S$12-'Tabell 2.2 DOK3 2018'!$S$37)*('Tabell 3.1'!R8-'Kriterier 2018'!AJ9)</f>
        <v>0</v>
      </c>
      <c r="S28" s="185">
        <f>($S$25-'Tabell 2.3 DOK32018'!$S$12-'Tabell 2.2 DOK3 2018'!$S$37)*('Tabell 3.1'!S8-'Kriterier 2018'!AK9)</f>
        <v>0</v>
      </c>
    </row>
    <row r="29" spans="1:19" s="285" customFormat="1" ht="15" customHeight="1" x14ac:dyDescent="0.25">
      <c r="A29" s="178" t="s">
        <v>291</v>
      </c>
      <c r="B29" s="178"/>
      <c r="C29" s="178"/>
      <c r="D29" s="178">
        <f>SUM(D30:D35)</f>
        <v>-17.508167803067582</v>
      </c>
      <c r="E29" s="178">
        <f t="shared" ref="E29:S29" si="20">SUM(E30:E35)</f>
        <v>-18.260640572516532</v>
      </c>
      <c r="F29" s="178">
        <f t="shared" si="20"/>
        <v>-15.472542077655774</v>
      </c>
      <c r="G29" s="178">
        <f t="shared" si="20"/>
        <v>-14.77207949259938</v>
      </c>
      <c r="H29" s="178">
        <f t="shared" si="20"/>
        <v>-18.156972815151029</v>
      </c>
      <c r="I29" s="178">
        <f t="shared" si="20"/>
        <v>-13.760084718317051</v>
      </c>
      <c r="J29" s="178">
        <f t="shared" si="20"/>
        <v>-16.591554417789908</v>
      </c>
      <c r="K29" s="178">
        <f t="shared" si="20"/>
        <v>-16.976606088004651</v>
      </c>
      <c r="L29" s="178">
        <f t="shared" si="20"/>
        <v>-13.534060798346674</v>
      </c>
      <c r="M29" s="178">
        <f t="shared" si="20"/>
        <v>-12.711242050685414</v>
      </c>
      <c r="N29" s="178">
        <f t="shared" si="20"/>
        <v>-13.653772375304463</v>
      </c>
      <c r="O29" s="178">
        <f t="shared" si="20"/>
        <v>-16.59384639201738</v>
      </c>
      <c r="P29" s="178">
        <f t="shared" si="20"/>
        <v>-16.723607394434065</v>
      </c>
      <c r="Q29" s="178">
        <f t="shared" si="20"/>
        <v>-16.923009152223841</v>
      </c>
      <c r="R29" s="178">
        <f t="shared" si="20"/>
        <v>-14.749336056034499</v>
      </c>
      <c r="S29" s="178">
        <f t="shared" si="20"/>
        <v>-236.38752220414824</v>
      </c>
    </row>
    <row r="30" spans="1:19" s="188" customFormat="1" ht="15" customHeight="1" x14ac:dyDescent="0.25">
      <c r="A30" s="31" t="s">
        <v>292</v>
      </c>
      <c r="B30" s="31"/>
      <c r="C30" s="31"/>
      <c r="D30" s="31">
        <f>$S30*'Tabell 3.1'!D$8/100</f>
        <v>0</v>
      </c>
      <c r="E30" s="31">
        <f>$S30*'Tabell 3.1'!E$8/100</f>
        <v>0</v>
      </c>
      <c r="F30" s="31">
        <f>$S30*'Tabell 3.1'!F$8/100</f>
        <v>0</v>
      </c>
      <c r="G30" s="31">
        <f>$S30*'Tabell 3.1'!G$8/100</f>
        <v>0</v>
      </c>
      <c r="H30" s="31">
        <f>$S30*'Tabell 3.1'!H$8/100</f>
        <v>0</v>
      </c>
      <c r="I30" s="31">
        <f>$S30*'Tabell 3.1'!I$8/100</f>
        <v>0</v>
      </c>
      <c r="J30" s="31">
        <f>$S30*'Tabell 3.1'!J$8/100</f>
        <v>0</v>
      </c>
      <c r="K30" s="31">
        <f>$S30*'Tabell 3.1'!K$8/100</f>
        <v>0</v>
      </c>
      <c r="L30" s="31">
        <f>$S30*'Tabell 3.1'!L$8/100</f>
        <v>0</v>
      </c>
      <c r="M30" s="31">
        <f>$S30*'Tabell 3.1'!M$8/100</f>
        <v>0</v>
      </c>
      <c r="N30" s="31">
        <f>$S30*'Tabell 3.1'!N$8/100</f>
        <v>0</v>
      </c>
      <c r="O30" s="31">
        <f>$S30*'Tabell 3.1'!O$8/100</f>
        <v>0</v>
      </c>
      <c r="P30" s="31">
        <f>$S30*'Tabell 3.1'!P$8/100</f>
        <v>0</v>
      </c>
      <c r="Q30" s="31">
        <f>$S30*'Tabell 3.1'!Q$8/100</f>
        <v>0</v>
      </c>
      <c r="R30" s="31">
        <f>$S30*'Tabell 3.1'!R$8/100</f>
        <v>0</v>
      </c>
      <c r="S30" s="31">
        <v>0</v>
      </c>
    </row>
    <row r="31" spans="1:19" s="188" customFormat="1" ht="15" customHeight="1" x14ac:dyDescent="0.25">
      <c r="A31" s="31" t="s">
        <v>294</v>
      </c>
      <c r="B31" s="31"/>
      <c r="C31" s="31"/>
      <c r="D31" s="31">
        <f>$S31*'Tabell 3.1'!D$8/100</f>
        <v>-17.508167803067582</v>
      </c>
      <c r="E31" s="31">
        <f>$S31*'Tabell 3.1'!E$8/100</f>
        <v>-18.260640572516532</v>
      </c>
      <c r="F31" s="31">
        <f>$S31*'Tabell 3.1'!F$8/100</f>
        <v>-15.472542077655774</v>
      </c>
      <c r="G31" s="31">
        <f>$S31*'Tabell 3.1'!G$8/100</f>
        <v>-14.77207949259938</v>
      </c>
      <c r="H31" s="31">
        <f>$S31*'Tabell 3.1'!H$8/100</f>
        <v>-18.156972815151029</v>
      </c>
      <c r="I31" s="31">
        <f>$S31*'Tabell 3.1'!I$8/100</f>
        <v>-13.760084718317051</v>
      </c>
      <c r="J31" s="31">
        <f>$S31*'Tabell 3.1'!J$8/100</f>
        <v>-16.591554417789908</v>
      </c>
      <c r="K31" s="31">
        <f>$S31*'Tabell 3.1'!K$8/100</f>
        <v>-16.976606088004651</v>
      </c>
      <c r="L31" s="31">
        <f>$S31*'Tabell 3.1'!L$8/100</f>
        <v>-13.534060798346674</v>
      </c>
      <c r="M31" s="31">
        <f>$S31*'Tabell 3.1'!M$8/100</f>
        <v>-12.711242050685414</v>
      </c>
      <c r="N31" s="31">
        <f>$S31*'Tabell 3.1'!N$8/100</f>
        <v>-13.653772375304463</v>
      </c>
      <c r="O31" s="31">
        <f>$S31*'Tabell 3.1'!O$8/100</f>
        <v>-16.59384639201738</v>
      </c>
      <c r="P31" s="31">
        <f>$S31*'Tabell 3.1'!P$8/100</f>
        <v>-16.723607394434065</v>
      </c>
      <c r="Q31" s="31">
        <f>$S31*'Tabell 3.1'!Q$8/100</f>
        <v>-16.923009152223841</v>
      </c>
      <c r="R31" s="31">
        <f>$S31*'Tabell 3.1'!R$8/100</f>
        <v>-14.749336056034499</v>
      </c>
      <c r="S31" s="31">
        <v>-236.38752220414824</v>
      </c>
    </row>
    <row r="32" spans="1:19" s="188" customFormat="1" ht="15" customHeight="1" x14ac:dyDescent="0.25">
      <c r="A32" s="31" t="s">
        <v>296</v>
      </c>
      <c r="B32" s="31"/>
      <c r="C32" s="31"/>
      <c r="D32" s="31">
        <f>$S32*'Tabell 3.1'!D$8/100</f>
        <v>0</v>
      </c>
      <c r="E32" s="31">
        <f>$S32*'Tabell 3.1'!E$8/100</f>
        <v>0</v>
      </c>
      <c r="F32" s="31">
        <f>$S32*'Tabell 3.1'!F$8/100</f>
        <v>0</v>
      </c>
      <c r="G32" s="31">
        <f>$S32*'Tabell 3.1'!G$8/100</f>
        <v>0</v>
      </c>
      <c r="H32" s="31">
        <f>$S32*'Tabell 3.1'!H$8/100</f>
        <v>0</v>
      </c>
      <c r="I32" s="31">
        <f>$S32*'Tabell 3.1'!I$8/100</f>
        <v>0</v>
      </c>
      <c r="J32" s="31">
        <f>$S32*'Tabell 3.1'!J$8/100</f>
        <v>0</v>
      </c>
      <c r="K32" s="31">
        <f>$S32*'Tabell 3.1'!K$8/100</f>
        <v>0</v>
      </c>
      <c r="L32" s="31">
        <f>$S32*'Tabell 3.1'!L$8/100</f>
        <v>0</v>
      </c>
      <c r="M32" s="31">
        <f>$S32*'Tabell 3.1'!M$8/100</f>
        <v>0</v>
      </c>
      <c r="N32" s="31">
        <f>$S32*'Tabell 3.1'!N$8/100</f>
        <v>0</v>
      </c>
      <c r="O32" s="31">
        <f>$S32*'Tabell 3.1'!O$8/100</f>
        <v>0</v>
      </c>
      <c r="P32" s="31">
        <f>$S32*'Tabell 3.1'!P$8/100</f>
        <v>0</v>
      </c>
      <c r="Q32" s="31">
        <f>$S32*'Tabell 3.1'!Q$8/100</f>
        <v>0</v>
      </c>
      <c r="R32" s="31">
        <f>$S32*'Tabell 3.1'!R$8/100</f>
        <v>0</v>
      </c>
      <c r="S32" s="31">
        <v>0</v>
      </c>
    </row>
    <row r="33" spans="1:19" s="188" customFormat="1" ht="15" customHeight="1" x14ac:dyDescent="0.25">
      <c r="A33" s="31" t="s">
        <v>306</v>
      </c>
      <c r="B33" s="31"/>
      <c r="C33" s="31"/>
      <c r="D33" s="31">
        <f>$S33*'Tabell 3.1'!D$8/100</f>
        <v>0</v>
      </c>
      <c r="E33" s="31">
        <f>$S33*'Tabell 3.1'!E$8/100</f>
        <v>0</v>
      </c>
      <c r="F33" s="31">
        <f>$S33*'Tabell 3.1'!F$8/100</f>
        <v>0</v>
      </c>
      <c r="G33" s="31">
        <f>$S33*'Tabell 3.1'!G$8/100</f>
        <v>0</v>
      </c>
      <c r="H33" s="31">
        <f>$S33*'Tabell 3.1'!H$8/100</f>
        <v>0</v>
      </c>
      <c r="I33" s="31">
        <f>$S33*'Tabell 3.1'!I$8/100</f>
        <v>0</v>
      </c>
      <c r="J33" s="31">
        <f>$S33*'Tabell 3.1'!J$8/100</f>
        <v>0</v>
      </c>
      <c r="K33" s="31">
        <f>$S33*'Tabell 3.1'!K$8/100</f>
        <v>0</v>
      </c>
      <c r="L33" s="31">
        <f>$S33*'Tabell 3.1'!L$8/100</f>
        <v>0</v>
      </c>
      <c r="M33" s="31">
        <f>$S33*'Tabell 3.1'!M$8/100</f>
        <v>0</v>
      </c>
      <c r="N33" s="31">
        <f>$S33*'Tabell 3.1'!N$8/100</f>
        <v>0</v>
      </c>
      <c r="O33" s="31">
        <f>$S33*'Tabell 3.1'!O$8/100</f>
        <v>0</v>
      </c>
      <c r="P33" s="31">
        <f>$S33*'Tabell 3.1'!P$8/100</f>
        <v>0</v>
      </c>
      <c r="Q33" s="31">
        <f>$S33*'Tabell 3.1'!Q$8/100</f>
        <v>0</v>
      </c>
      <c r="R33" s="31">
        <f>$S33*'Tabell 3.1'!R$8/100</f>
        <v>0</v>
      </c>
      <c r="S33" s="31">
        <v>0</v>
      </c>
    </row>
    <row r="34" spans="1:19" s="188" customFormat="1" ht="15" customHeight="1" x14ac:dyDescent="0.25">
      <c r="A34" s="31" t="s">
        <v>298</v>
      </c>
      <c r="B34" s="31"/>
      <c r="C34" s="31"/>
      <c r="D34" s="31">
        <f>$S34*'Tabell 3.1'!D$8/100</f>
        <v>0</v>
      </c>
      <c r="E34" s="31">
        <f>$S34*'Tabell 3.1'!E$8/100</f>
        <v>0</v>
      </c>
      <c r="F34" s="31">
        <f>$S34*'Tabell 3.1'!F$8/100</f>
        <v>0</v>
      </c>
      <c r="G34" s="31">
        <f>$S34*'Tabell 3.1'!G$8/100</f>
        <v>0</v>
      </c>
      <c r="H34" s="31">
        <f>$S34*'Tabell 3.1'!H$8/100</f>
        <v>0</v>
      </c>
      <c r="I34" s="31">
        <f>$S34*'Tabell 3.1'!I$8/100</f>
        <v>0</v>
      </c>
      <c r="J34" s="31">
        <f>$S34*'Tabell 3.1'!J$8/100</f>
        <v>0</v>
      </c>
      <c r="K34" s="31">
        <f>$S34*'Tabell 3.1'!K$8/100</f>
        <v>0</v>
      </c>
      <c r="L34" s="31">
        <f>$S34*'Tabell 3.1'!L$8/100</f>
        <v>0</v>
      </c>
      <c r="M34" s="31">
        <f>$S34*'Tabell 3.1'!M$8/100</f>
        <v>0</v>
      </c>
      <c r="N34" s="31">
        <f>$S34*'Tabell 3.1'!N$8/100</f>
        <v>0</v>
      </c>
      <c r="O34" s="31">
        <f>$S34*'Tabell 3.1'!O$8/100</f>
        <v>0</v>
      </c>
      <c r="P34" s="31">
        <f>$S34*'Tabell 3.1'!P$8/100</f>
        <v>0</v>
      </c>
      <c r="Q34" s="31">
        <f>$S34*'Tabell 3.1'!Q$8/100</f>
        <v>0</v>
      </c>
      <c r="R34" s="31">
        <f>$S34*'Tabell 3.1'!R$8/100</f>
        <v>0</v>
      </c>
      <c r="S34" s="31">
        <v>0</v>
      </c>
    </row>
    <row r="35" spans="1:19" s="188" customFormat="1" ht="15" customHeight="1" x14ac:dyDescent="0.25">
      <c r="A35" s="185" t="s">
        <v>295</v>
      </c>
      <c r="B35" s="185"/>
      <c r="C35" s="185"/>
      <c r="D35" s="185">
        <f>$S35*'Tabell 3.1'!D$8/100</f>
        <v>0</v>
      </c>
      <c r="E35" s="185">
        <f>$S35*'Tabell 3.1'!E$8/100</f>
        <v>0</v>
      </c>
      <c r="F35" s="185">
        <f>$S35*'Tabell 3.1'!F$8/100</f>
        <v>0</v>
      </c>
      <c r="G35" s="185">
        <f>$S35*'Tabell 3.1'!G$8/100</f>
        <v>0</v>
      </c>
      <c r="H35" s="185">
        <f>$S35*'Tabell 3.1'!H$8/100</f>
        <v>0</v>
      </c>
      <c r="I35" s="185">
        <f>$S35*'Tabell 3.1'!I$8/100</f>
        <v>0</v>
      </c>
      <c r="J35" s="185">
        <f>$S35*'Tabell 3.1'!J$8/100</f>
        <v>0</v>
      </c>
      <c r="K35" s="185">
        <f>$S35*'Tabell 3.1'!K$8/100</f>
        <v>0</v>
      </c>
      <c r="L35" s="185">
        <f>$S35*'Tabell 3.1'!L$8/100</f>
        <v>0</v>
      </c>
      <c r="M35" s="185">
        <f>$S35*'Tabell 3.1'!M$8/100</f>
        <v>0</v>
      </c>
      <c r="N35" s="185">
        <f>$S35*'Tabell 3.1'!N$8/100</f>
        <v>0</v>
      </c>
      <c r="O35" s="185">
        <f>$S35*'Tabell 3.1'!O$8/100</f>
        <v>0</v>
      </c>
      <c r="P35" s="185">
        <f>$S35*'Tabell 3.1'!P$8/100</f>
        <v>0</v>
      </c>
      <c r="Q35" s="185">
        <f>$S35*'Tabell 3.1'!Q$8/100</f>
        <v>0</v>
      </c>
      <c r="R35" s="185">
        <f>$S35*'Tabell 3.1'!R$8/100</f>
        <v>0</v>
      </c>
      <c r="S35" s="185">
        <v>0</v>
      </c>
    </row>
    <row r="36" spans="1:19" s="285" customFormat="1" ht="15" customHeight="1" x14ac:dyDescent="0.25">
      <c r="A36" s="185" t="s">
        <v>455</v>
      </c>
      <c r="B36" s="185"/>
      <c r="C36" s="185"/>
      <c r="D36" s="185">
        <f>'Tabell 2.1'!D14+'Tabell 2.1'!D15-SUM(D25:D29)</f>
        <v>332.48362882383663</v>
      </c>
      <c r="E36" s="185">
        <f>'Tabell 2.1'!E14+'Tabell 2.1'!E15-SUM(E25:E29)</f>
        <v>341.5606335860266</v>
      </c>
      <c r="F36" s="185">
        <f>'Tabell 2.1'!F14+'Tabell 2.1'!F15-SUM(F25:F29)</f>
        <v>279.84024108517951</v>
      </c>
      <c r="G36" s="185">
        <f>'Tabell 2.1'!G14+'Tabell 2.1'!G15-SUM(G25:G29)</f>
        <v>266.02591862491317</v>
      </c>
      <c r="H36" s="185">
        <f>'Tabell 2.1'!H14+'Tabell 2.1'!H15-SUM(H25:H29)</f>
        <v>293.55017656556811</v>
      </c>
      <c r="I36" s="185">
        <f>'Tabell 2.1'!I14+'Tabell 2.1'!I15-SUM(I25:I29)</f>
        <v>220.07459679601743</v>
      </c>
      <c r="J36" s="185">
        <f>'Tabell 2.1'!J14+'Tabell 2.1'!J15-SUM(J25:J29)</f>
        <v>266.8643577134826</v>
      </c>
      <c r="K36" s="185">
        <f>'Tabell 2.1'!K14+'Tabell 2.1'!K15-SUM(K25:K29)</f>
        <v>-3651.8091847615033</v>
      </c>
      <c r="L36" s="185">
        <f>'Tabell 2.1'!L14+'Tabell 2.1'!L15-SUM(L25:L29)</f>
        <v>213.62410051920415</v>
      </c>
      <c r="M36" s="185">
        <f>'Tabell 2.1'!M14+'Tabell 2.1'!M15-SUM(M25:M29)</f>
        <v>195.11555386810141</v>
      </c>
      <c r="N36" s="185">
        <f>'Tabell 2.1'!N14+'Tabell 2.1'!N15-SUM(N25:N29)</f>
        <v>213.75695870144045</v>
      </c>
      <c r="O36" s="185">
        <f>'Tabell 2.1'!O14+'Tabell 2.1'!O15-SUM(O25:O29)</f>
        <v>267.71430198167036</v>
      </c>
      <c r="P36" s="185">
        <f>'Tabell 2.1'!P14+'Tabell 2.1'!P15-SUM(P25:P29)</f>
        <v>267.81780816331229</v>
      </c>
      <c r="Q36" s="185">
        <f>'Tabell 2.1'!Q14+'Tabell 2.1'!Q15-SUM(Q25:Q29)</f>
        <v>269.65983726098602</v>
      </c>
      <c r="R36" s="185">
        <f>'Tabell 2.1'!R14+'Tabell 2.1'!R15-SUM(R25:R29)</f>
        <v>223.24303710887216</v>
      </c>
      <c r="S36" s="185">
        <f>'Tabell 2.1'!S14+'Tabell 2.1'!S15-SUM(S25:S29)</f>
        <v>-0.47803396178642288</v>
      </c>
    </row>
    <row r="37" spans="1:19" s="285" customFormat="1" ht="15" customHeight="1" x14ac:dyDescent="0.25">
      <c r="A37" s="178" t="s">
        <v>288</v>
      </c>
      <c r="B37" s="178"/>
      <c r="C37" s="178"/>
      <c r="D37" s="178">
        <f>SUM(D38:D39)</f>
        <v>292.97517767091222</v>
      </c>
      <c r="E37" s="178">
        <f t="shared" ref="E37:S37" si="21">SUM(E38:E39)</f>
        <v>305.56677753456</v>
      </c>
      <c r="F37" s="178">
        <f t="shared" si="21"/>
        <v>258.91177279141863</v>
      </c>
      <c r="G37" s="178">
        <f t="shared" si="21"/>
        <v>247.19049203737148</v>
      </c>
      <c r="H37" s="178">
        <f t="shared" si="21"/>
        <v>303.83203978389815</v>
      </c>
      <c r="I37" s="178">
        <f t="shared" si="21"/>
        <v>230.25614732852921</v>
      </c>
      <c r="J37" s="178">
        <f t="shared" si="21"/>
        <v>277.63690970204959</v>
      </c>
      <c r="K37" s="178">
        <f t="shared" si="21"/>
        <v>284.08022134736518</v>
      </c>
      <c r="L37" s="178">
        <f t="shared" si="21"/>
        <v>226.47394699460307</v>
      </c>
      <c r="M37" s="178">
        <f t="shared" si="21"/>
        <v>212.7052036572918</v>
      </c>
      <c r="N37" s="178">
        <f t="shared" si="21"/>
        <v>228.47715606381979</v>
      </c>
      <c r="O37" s="178">
        <f t="shared" si="21"/>
        <v>277.67526274755744</v>
      </c>
      <c r="P37" s="178">
        <f t="shared" si="21"/>
        <v>279.84663517015468</v>
      </c>
      <c r="Q37" s="178">
        <f t="shared" si="21"/>
        <v>283.18335012933596</v>
      </c>
      <c r="R37" s="178">
        <f t="shared" si="21"/>
        <v>246.80991181656307</v>
      </c>
      <c r="S37" s="178">
        <f t="shared" si="21"/>
        <v>3955.6210047754303</v>
      </c>
    </row>
    <row r="38" spans="1:19" s="285" customFormat="1" ht="15" customHeight="1" x14ac:dyDescent="0.25">
      <c r="A38" s="31" t="s">
        <v>289</v>
      </c>
      <c r="B38" s="31"/>
      <c r="C38" s="31"/>
      <c r="D38" s="31">
        <f>$S38*'Tabell 3.1'!D$8/100</f>
        <v>410.62911779381596</v>
      </c>
      <c r="E38" s="31">
        <f>$S38*'Tabell 3.1'!E$8/100</f>
        <v>428.27729394555206</v>
      </c>
      <c r="F38" s="31">
        <f>$S38*'Tabell 3.1'!F$8/100</f>
        <v>362.88641820432531</v>
      </c>
      <c r="G38" s="31">
        <f>$S38*'Tabell 3.1'!G$8/100</f>
        <v>346.45806678660085</v>
      </c>
      <c r="H38" s="31">
        <f>$S38*'Tabell 3.1'!H$8/100</f>
        <v>425.84591447572529</v>
      </c>
      <c r="I38" s="31">
        <f>$S38*'Tabell 3.1'!I$8/100</f>
        <v>322.72317196210093</v>
      </c>
      <c r="J38" s="31">
        <f>$S38*'Tabell 3.1'!J$8/100</f>
        <v>389.13125748152061</v>
      </c>
      <c r="K38" s="31">
        <f>$S38*'Tabell 3.1'!K$8/100</f>
        <v>398.16209551230588</v>
      </c>
      <c r="L38" s="31">
        <f>$S38*'Tabell 3.1'!L$8/100</f>
        <v>317.42210311802268</v>
      </c>
      <c r="M38" s="31">
        <f>$S38*'Tabell 3.1'!M$8/100</f>
        <v>298.1240623260469</v>
      </c>
      <c r="N38" s="31">
        <f>$S38*'Tabell 3.1'!N$8/100</f>
        <v>320.22976750579892</v>
      </c>
      <c r="O38" s="31">
        <f>$S38*'Tabell 3.1'!O$8/100</f>
        <v>389.18501246979912</v>
      </c>
      <c r="P38" s="31">
        <f>$S38*'Tabell 3.1'!P$8/100</f>
        <v>392.22837180618097</v>
      </c>
      <c r="Q38" s="31">
        <f>$S38*'Tabell 3.1'!Q$8/100</f>
        <v>396.90505578640909</v>
      </c>
      <c r="R38" s="31">
        <f>$S38*'Tabell 3.1'!R$8/100</f>
        <v>345.92465190291443</v>
      </c>
      <c r="S38" s="31">
        <v>5544.1323610771187</v>
      </c>
    </row>
    <row r="39" spans="1:19" s="285" customFormat="1" ht="15" customHeight="1" x14ac:dyDescent="0.25">
      <c r="A39" s="185" t="s">
        <v>290</v>
      </c>
      <c r="B39" s="185"/>
      <c r="C39" s="185"/>
      <c r="D39" s="185">
        <f>$S39*'Tabell 3.1'!D$8/100</f>
        <v>-117.65394012290376</v>
      </c>
      <c r="E39" s="185">
        <f>$S39*'Tabell 3.1'!E$8/100</f>
        <v>-122.71051641099207</v>
      </c>
      <c r="F39" s="185">
        <f>$S39*'Tabell 3.1'!F$8/100</f>
        <v>-103.97464541290668</v>
      </c>
      <c r="G39" s="185">
        <f>$S39*'Tabell 3.1'!G$8/100</f>
        <v>-99.267574749229368</v>
      </c>
      <c r="H39" s="185">
        <f>$S39*'Tabell 3.1'!H$8/100</f>
        <v>-122.01387469182716</v>
      </c>
      <c r="I39" s="185">
        <f>$S39*'Tabell 3.1'!I$8/100</f>
        <v>-92.467024633571711</v>
      </c>
      <c r="J39" s="185">
        <f>$S39*'Tabell 3.1'!J$8/100</f>
        <v>-111.49434777947098</v>
      </c>
      <c r="K39" s="185">
        <f>$S39*'Tabell 3.1'!K$8/100</f>
        <v>-114.08187416494073</v>
      </c>
      <c r="L39" s="185">
        <f>$S39*'Tabell 3.1'!L$8/100</f>
        <v>-90.948156123419594</v>
      </c>
      <c r="M39" s="185">
        <f>$S39*'Tabell 3.1'!M$8/100</f>
        <v>-85.418858668755107</v>
      </c>
      <c r="N39" s="185">
        <f>$S39*'Tabell 3.1'!N$8/100</f>
        <v>-91.752611441979113</v>
      </c>
      <c r="O39" s="185">
        <f>$S39*'Tabell 3.1'!O$8/100</f>
        <v>-111.50974972224165</v>
      </c>
      <c r="P39" s="185">
        <f>$S39*'Tabell 3.1'!P$8/100</f>
        <v>-112.3817366360263</v>
      </c>
      <c r="Q39" s="185">
        <f>$S39*'Tabell 3.1'!Q$8/100</f>
        <v>-113.72170565707314</v>
      </c>
      <c r="R39" s="185">
        <f>$S39*'Tabell 3.1'!R$8/100</f>
        <v>-99.114740086351361</v>
      </c>
      <c r="S39" s="185">
        <v>-1588.5113563016887</v>
      </c>
    </row>
    <row r="40" spans="1:19" ht="15" customHeight="1" thickBot="1" x14ac:dyDescent="0.3">
      <c r="A40" s="344" t="s">
        <v>284</v>
      </c>
      <c r="B40" s="345"/>
      <c r="C40" s="345"/>
      <c r="D40" s="346">
        <f t="shared" ref="D40:S40" si="22">D29+D37+D25+SUM(D26:D28)+D36</f>
        <v>15849.839158311985</v>
      </c>
      <c r="E40" s="346">
        <f t="shared" si="22"/>
        <v>16382.421043623101</v>
      </c>
      <c r="F40" s="346">
        <f t="shared" si="22"/>
        <v>13788.775116678735</v>
      </c>
      <c r="G40" s="346">
        <f t="shared" si="22"/>
        <v>13011.404821767177</v>
      </c>
      <c r="H40" s="346">
        <f t="shared" si="22"/>
        <v>14366.776830800793</v>
      </c>
      <c r="I40" s="346">
        <f t="shared" si="22"/>
        <v>10650.600169490157</v>
      </c>
      <c r="J40" s="346">
        <f t="shared" si="22"/>
        <v>13086.794893298917</v>
      </c>
      <c r="K40" s="346">
        <f t="shared" si="22"/>
        <v>13332.475300945807</v>
      </c>
      <c r="L40" s="346">
        <f t="shared" si="22"/>
        <v>10576.886960733311</v>
      </c>
      <c r="M40" s="346">
        <f t="shared" si="22"/>
        <v>9802.1934849530462</v>
      </c>
      <c r="N40" s="346">
        <f t="shared" si="22"/>
        <v>10631.668322639292</v>
      </c>
      <c r="O40" s="346">
        <f t="shared" si="22"/>
        <v>12852.361230127353</v>
      </c>
      <c r="P40" s="346">
        <f t="shared" si="22"/>
        <v>12970.638961258439</v>
      </c>
      <c r="Q40" s="346">
        <f t="shared" si="22"/>
        <v>13133.807143097725</v>
      </c>
      <c r="R40" s="346">
        <f t="shared" si="22"/>
        <v>11268.590044845445</v>
      </c>
      <c r="S40" s="346">
        <f t="shared" si="22"/>
        <v>191705.23348257132</v>
      </c>
    </row>
    <row r="41" spans="1:19" ht="15" customHeight="1" thickBot="1" x14ac:dyDescent="0.3">
      <c r="A41" s="31"/>
      <c r="B41" s="31"/>
      <c r="C41" s="31"/>
      <c r="D41" s="31"/>
      <c r="E41" s="31"/>
      <c r="F41" s="31"/>
      <c r="G41" s="31"/>
      <c r="H41" s="31"/>
      <c r="I41" s="31"/>
      <c r="J41" s="31"/>
      <c r="K41" s="31"/>
      <c r="L41" s="31"/>
      <c r="M41" s="31"/>
      <c r="N41" s="31"/>
      <c r="O41" s="31"/>
      <c r="P41" s="31"/>
      <c r="Q41" s="31"/>
      <c r="R41" s="31"/>
      <c r="S41" s="31"/>
    </row>
    <row r="42" spans="1:19" s="174" customFormat="1" ht="15" customHeight="1" x14ac:dyDescent="0.25">
      <c r="A42" s="102" t="s">
        <v>1</v>
      </c>
      <c r="B42" s="102"/>
      <c r="C42" s="103"/>
      <c r="D42" s="104"/>
      <c r="E42" s="104"/>
      <c r="F42" s="104"/>
      <c r="G42" s="104"/>
      <c r="H42" s="104"/>
      <c r="I42" s="104"/>
      <c r="J42" s="104"/>
      <c r="K42" s="104"/>
      <c r="L42" s="104"/>
      <c r="M42" s="104"/>
      <c r="N42" s="104"/>
      <c r="O42" s="104"/>
      <c r="P42" s="104"/>
      <c r="Q42" s="104"/>
      <c r="R42" s="104"/>
      <c r="S42" s="104"/>
    </row>
    <row r="43" spans="1:19" s="188" customFormat="1" ht="15" customHeight="1" x14ac:dyDescent="0.25">
      <c r="A43" s="342" t="str">
        <f>A25</f>
        <v>Bydelsfordelt Dok3 2018</v>
      </c>
      <c r="B43" s="342"/>
      <c r="C43" s="342"/>
      <c r="D43" s="342">
        <f>'Tabell 2.1 DOK32018'!D22</f>
        <v>537166.32834051433</v>
      </c>
      <c r="E43" s="342">
        <f>'Tabell 2.1 DOK32018'!E22</f>
        <v>535776.1408225107</v>
      </c>
      <c r="F43" s="342">
        <f>'Tabell 2.1 DOK32018'!F22</f>
        <v>464081.94062397355</v>
      </c>
      <c r="G43" s="342">
        <f>'Tabell 2.1 DOK32018'!G22</f>
        <v>356231.77343676239</v>
      </c>
      <c r="H43" s="342">
        <f>'Tabell 2.1 DOK32018'!H22</f>
        <v>408775.87209330138</v>
      </c>
      <c r="I43" s="342">
        <f>'Tabell 2.1 DOK32018'!I22</f>
        <v>349343.58916252223</v>
      </c>
      <c r="J43" s="342">
        <f>'Tabell 2.1 DOK32018'!J22</f>
        <v>486287.989501459</v>
      </c>
      <c r="K43" s="342">
        <f>'Tabell 2.1 DOK32018'!K22</f>
        <v>657883.71539595909</v>
      </c>
      <c r="L43" s="342">
        <f>'Tabell 2.1 DOK32018'!L22</f>
        <v>314169.67792301968</v>
      </c>
      <c r="M43" s="342">
        <f>'Tabell 2.1 DOK32018'!M22</f>
        <v>217549.37298413887</v>
      </c>
      <c r="N43" s="342">
        <f>'Tabell 2.1 DOK32018'!N22</f>
        <v>216986.31906574874</v>
      </c>
      <c r="O43" s="342">
        <f>'Tabell 2.1 DOK32018'!O22</f>
        <v>438353.48875291087</v>
      </c>
      <c r="P43" s="342">
        <f>'Tabell 2.1 DOK32018'!P22</f>
        <v>493657.14658559108</v>
      </c>
      <c r="Q43" s="342">
        <f>'Tabell 2.1 DOK32018'!Q22</f>
        <v>499496.98061950383</v>
      </c>
      <c r="R43" s="342">
        <f>'Tabell 2.1 DOK32018'!R22</f>
        <v>347350.80243078177</v>
      </c>
      <c r="S43" s="342">
        <f>'Tabell 2.1 DOK32018'!S22</f>
        <v>6323111.1377386982</v>
      </c>
    </row>
    <row r="44" spans="1:19" s="285" customFormat="1" ht="15" customHeight="1" x14ac:dyDescent="0.25">
      <c r="A44" s="178" t="str">
        <f t="shared" ref="A44:A49" si="23">A29</f>
        <v>Reelle endringer</v>
      </c>
      <c r="B44" s="31"/>
      <c r="C44" s="31"/>
      <c r="D44" s="178">
        <f t="shared" ref="D44:S44" si="24">SUM(D45:D50)</f>
        <v>22679.643934810694</v>
      </c>
      <c r="E44" s="178">
        <f t="shared" si="24"/>
        <v>22102.855894636232</v>
      </c>
      <c r="F44" s="178">
        <f t="shared" si="24"/>
        <v>18311.344266866083</v>
      </c>
      <c r="G44" s="178">
        <f t="shared" si="24"/>
        <v>-2121.5124449267</v>
      </c>
      <c r="H44" s="178">
        <f t="shared" si="24"/>
        <v>5125.2593224008388</v>
      </c>
      <c r="I44" s="178">
        <f t="shared" si="24"/>
        <v>-2266.0272265259641</v>
      </c>
      <c r="J44" s="178">
        <f t="shared" si="24"/>
        <v>8136.6553818318134</v>
      </c>
      <c r="K44" s="178">
        <f t="shared" si="24"/>
        <v>18325.221808671344</v>
      </c>
      <c r="L44" s="178">
        <f t="shared" si="24"/>
        <v>-4791.9926568613682</v>
      </c>
      <c r="M44" s="178">
        <f t="shared" si="24"/>
        <v>4178.376866340076</v>
      </c>
      <c r="N44" s="178">
        <f t="shared" si="24"/>
        <v>5363.0835409429183</v>
      </c>
      <c r="O44" s="178">
        <f t="shared" si="24"/>
        <v>5958.4688161140293</v>
      </c>
      <c r="P44" s="178">
        <f t="shared" si="24"/>
        <v>12960.470826751418</v>
      </c>
      <c r="Q44" s="178">
        <f t="shared" si="24"/>
        <v>9624.22891078662</v>
      </c>
      <c r="R44" s="178">
        <f t="shared" si="24"/>
        <v>6582.9090786334245</v>
      </c>
      <c r="S44" s="178">
        <f t="shared" si="24"/>
        <v>130168.98632047114</v>
      </c>
    </row>
    <row r="45" spans="1:19" s="174" customFormat="1" ht="15" customHeight="1" x14ac:dyDescent="0.25">
      <c r="A45" s="31" t="str">
        <f t="shared" si="23"/>
        <v xml:space="preserve"> - herav justering for demografiske forhold</v>
      </c>
      <c r="B45" s="31"/>
      <c r="C45" s="31"/>
      <c r="D45" s="31">
        <f>$S45*'Tabell 3.1'!D$22/100</f>
        <v>0</v>
      </c>
      <c r="E45" s="31">
        <f>$S45*'Tabell 3.1'!E$22/100</f>
        <v>0</v>
      </c>
      <c r="F45" s="31">
        <f>$S45*'Tabell 3.1'!F$22/100</f>
        <v>0</v>
      </c>
      <c r="G45" s="31">
        <f>$S45*'Tabell 3.1'!G$22/100</f>
        <v>0</v>
      </c>
      <c r="H45" s="31">
        <f>$S45*'Tabell 3.1'!H$22/100</f>
        <v>0</v>
      </c>
      <c r="I45" s="31">
        <f>$S45*'Tabell 3.1'!I$22/100</f>
        <v>0</v>
      </c>
      <c r="J45" s="31">
        <f>$S45*'Tabell 3.1'!J$22/100</f>
        <v>0</v>
      </c>
      <c r="K45" s="31">
        <f>$S45*'Tabell 3.1'!K$22/100</f>
        <v>0</v>
      </c>
      <c r="L45" s="31">
        <f>$S45*'Tabell 3.1'!L$22/100</f>
        <v>0</v>
      </c>
      <c r="M45" s="31">
        <f>$S45*'Tabell 3.1'!M$22/100</f>
        <v>0</v>
      </c>
      <c r="N45" s="31">
        <f>$S45*'Tabell 3.1'!N$22/100</f>
        <v>0</v>
      </c>
      <c r="O45" s="31">
        <f>$S45*'Tabell 3.1'!O$22/100</f>
        <v>0</v>
      </c>
      <c r="P45" s="31">
        <f>$S45*'Tabell 3.1'!P$22/100</f>
        <v>0</v>
      </c>
      <c r="Q45" s="31">
        <f>$S45*'Tabell 3.1'!Q$22/100</f>
        <v>0</v>
      </c>
      <c r="R45" s="31">
        <f>$S45*'Tabell 3.1'!R$22/100</f>
        <v>0</v>
      </c>
      <c r="S45" s="87">
        <v>0</v>
      </c>
    </row>
    <row r="46" spans="1:19" s="174" customFormat="1" ht="15" customHeight="1" x14ac:dyDescent="0.25">
      <c r="A46" s="31" t="str">
        <f t="shared" si="23"/>
        <v xml:space="preserve"> - herav justering for andre aktivitetsnøytrale forhold</v>
      </c>
      <c r="B46" s="31"/>
      <c r="C46" s="31"/>
      <c r="D46" s="31">
        <f>$S46*'Tabell 3.1'!D$22/100</f>
        <v>5281.6177647761369</v>
      </c>
      <c r="E46" s="31">
        <f>$S46*'Tabell 3.1'!E$22/100</f>
        <v>5295.5552870004703</v>
      </c>
      <c r="F46" s="31">
        <f>$S46*'Tabell 3.1'!F$22/100</f>
        <v>4526.5068150294919</v>
      </c>
      <c r="G46" s="31">
        <f>$S46*'Tabell 3.1'!G$22/100</f>
        <v>3524.665021019377</v>
      </c>
      <c r="H46" s="31">
        <f>$S46*'Tabell 3.1'!H$22/100</f>
        <v>4177.6794323829181</v>
      </c>
      <c r="I46" s="31">
        <f>$S46*'Tabell 3.1'!I$22/100</f>
        <v>3324.3916657295899</v>
      </c>
      <c r="J46" s="31">
        <f>$S46*'Tabell 3.1'!J$22/100</f>
        <v>4798.2474441020022</v>
      </c>
      <c r="K46" s="31">
        <f>$S46*'Tabell 3.1'!K$22/100</f>
        <v>6318.4380996066075</v>
      </c>
      <c r="L46" s="31">
        <f>$S46*'Tabell 3.1'!L$22/100</f>
        <v>2856.4443717341651</v>
      </c>
      <c r="M46" s="31">
        <f>$S46*'Tabell 3.1'!M$22/100</f>
        <v>2065.7477734558506</v>
      </c>
      <c r="N46" s="31">
        <f>$S46*'Tabell 3.1'!N$22/100</f>
        <v>2049.6803871085917</v>
      </c>
      <c r="O46" s="31">
        <f>$S46*'Tabell 3.1'!O$22/100</f>
        <v>4285.4004101374703</v>
      </c>
      <c r="P46" s="31">
        <f>$S46*'Tabell 3.1'!P$22/100</f>
        <v>4841.4181091271221</v>
      </c>
      <c r="Q46" s="31">
        <f>$S46*'Tabell 3.1'!Q$22/100</f>
        <v>4796.4512495072604</v>
      </c>
      <c r="R46" s="31">
        <f>$S46*'Tabell 3.1'!R$22/100</f>
        <v>3444.7424897540886</v>
      </c>
      <c r="S46" s="87">
        <v>61586.986320471144</v>
      </c>
    </row>
    <row r="47" spans="1:19" ht="15" customHeight="1" x14ac:dyDescent="0.25">
      <c r="A47" s="31" t="str">
        <f t="shared" si="23"/>
        <v xml:space="preserve"> - herav justering for engangstiltak</v>
      </c>
      <c r="B47" s="31"/>
      <c r="C47" s="31"/>
      <c r="D47" s="31">
        <f>$S47*'Tabell 3.1'!D$22/100</f>
        <v>0</v>
      </c>
      <c r="E47" s="31">
        <f>$S47*'Tabell 3.1'!E$22/100</f>
        <v>0</v>
      </c>
      <c r="F47" s="31">
        <f>$S47*'Tabell 3.1'!F$22/100</f>
        <v>0</v>
      </c>
      <c r="G47" s="31">
        <f>$S47*'Tabell 3.1'!G$22/100</f>
        <v>0</v>
      </c>
      <c r="H47" s="31">
        <f>$S47*'Tabell 3.1'!H$22/100</f>
        <v>0</v>
      </c>
      <c r="I47" s="31">
        <f>$S47*'Tabell 3.1'!I$22/100</f>
        <v>0</v>
      </c>
      <c r="J47" s="31">
        <f>$S47*'Tabell 3.1'!J$22/100</f>
        <v>0</v>
      </c>
      <c r="K47" s="31">
        <f>$S47*'Tabell 3.1'!K$22/100</f>
        <v>0</v>
      </c>
      <c r="L47" s="31">
        <f>$S47*'Tabell 3.1'!L$22/100</f>
        <v>0</v>
      </c>
      <c r="M47" s="31">
        <f>$S47*'Tabell 3.1'!M$22/100</f>
        <v>0</v>
      </c>
      <c r="N47" s="31">
        <f>$S47*'Tabell 3.1'!N$22/100</f>
        <v>0</v>
      </c>
      <c r="O47" s="31">
        <f>$S47*'Tabell 3.1'!O$22/100</f>
        <v>0</v>
      </c>
      <c r="P47" s="31">
        <f>$S47*'Tabell 3.1'!P$22/100</f>
        <v>0</v>
      </c>
      <c r="Q47" s="31">
        <f>$S47*'Tabell 3.1'!Q$22/100</f>
        <v>0</v>
      </c>
      <c r="R47" s="31">
        <f>$S47*'Tabell 3.1'!R$22/100</f>
        <v>0</v>
      </c>
      <c r="S47" s="87">
        <v>0</v>
      </c>
    </row>
    <row r="48" spans="1:19" s="176" customFormat="1" ht="15" customHeight="1" x14ac:dyDescent="0.25">
      <c r="A48" s="31" t="str">
        <f t="shared" si="23"/>
        <v xml:space="preserve"> - herav justering for oppgaveendringer mellom sektorer</v>
      </c>
      <c r="B48" s="31"/>
      <c r="C48" s="31"/>
      <c r="D48" s="31">
        <f>$S48*'Tabell 3.1'!D$22/100</f>
        <v>205.82079742468812</v>
      </c>
      <c r="E48" s="31">
        <f>$S48*'Tabell 3.1'!E$22/100</f>
        <v>206.36393251436988</v>
      </c>
      <c r="F48" s="31">
        <f>$S48*'Tabell 3.1'!F$22/100</f>
        <v>176.39467369845599</v>
      </c>
      <c r="G48" s="31">
        <f>$S48*'Tabell 3.1'!G$22/100</f>
        <v>137.35362867779617</v>
      </c>
      <c r="H48" s="31">
        <f>$S48*'Tabell 3.1'!H$22/100</f>
        <v>162.80112466529764</v>
      </c>
      <c r="I48" s="31">
        <f>$S48*'Tabell 3.1'!I$22/100</f>
        <v>129.54912189134018</v>
      </c>
      <c r="J48" s="31">
        <f>$S48*'Tabell 3.1'!J$22/100</f>
        <v>186.98420809100418</v>
      </c>
      <c r="K48" s="31">
        <f>$S48*'Tabell 3.1'!K$22/100</f>
        <v>246.22493070448152</v>
      </c>
      <c r="L48" s="31">
        <f>$S48*'Tabell 3.1'!L$22/100</f>
        <v>111.31355667395727</v>
      </c>
      <c r="M48" s="31">
        <f>$S48*'Tabell 3.1'!M$22/100</f>
        <v>80.500686143268879</v>
      </c>
      <c r="N48" s="31">
        <f>$S48*'Tabell 3.1'!N$22/100</f>
        <v>79.87455180000417</v>
      </c>
      <c r="O48" s="31">
        <f>$S48*'Tabell 3.1'!O$22/100</f>
        <v>166.99893270977066</v>
      </c>
      <c r="P48" s="31">
        <f>$S48*'Tabell 3.1'!P$22/100</f>
        <v>188.66653746366009</v>
      </c>
      <c r="Q48" s="31">
        <f>$S48*'Tabell 3.1'!Q$22/100</f>
        <v>186.91421169590623</v>
      </c>
      <c r="R48" s="31">
        <f>$S48*'Tabell 3.1'!R$22/100</f>
        <v>134.23910584599892</v>
      </c>
      <c r="S48" s="87">
        <v>2400</v>
      </c>
    </row>
    <row r="49" spans="1:19" s="174" customFormat="1" ht="15" customHeight="1" x14ac:dyDescent="0.25">
      <c r="A49" s="31" t="str">
        <f t="shared" si="23"/>
        <v xml:space="preserve"> - herav uspesifiserte rammeendringer</v>
      </c>
      <c r="B49" s="31"/>
      <c r="C49" s="31"/>
      <c r="D49" s="31">
        <f>$S49*'Tabell 3.1'!D$22/100</f>
        <v>0</v>
      </c>
      <c r="E49" s="31">
        <f>$S49*'Tabell 3.1'!E$22/100</f>
        <v>0</v>
      </c>
      <c r="F49" s="31">
        <f>$S49*'Tabell 3.1'!F$22/100</f>
        <v>0</v>
      </c>
      <c r="G49" s="31">
        <f>$S49*'Tabell 3.1'!G$22/100</f>
        <v>0</v>
      </c>
      <c r="H49" s="31">
        <f>$S49*'Tabell 3.1'!H$22/100</f>
        <v>0</v>
      </c>
      <c r="I49" s="31">
        <f>$S49*'Tabell 3.1'!I$22/100</f>
        <v>0</v>
      </c>
      <c r="J49" s="31">
        <f>$S49*'Tabell 3.1'!J$22/100</f>
        <v>0</v>
      </c>
      <c r="K49" s="31">
        <f>$S49*'Tabell 3.1'!K$22/100</f>
        <v>0</v>
      </c>
      <c r="L49" s="31">
        <f>$S49*'Tabell 3.1'!L$22/100</f>
        <v>0</v>
      </c>
      <c r="M49" s="31">
        <f>$S49*'Tabell 3.1'!M$22/100</f>
        <v>0</v>
      </c>
      <c r="N49" s="31">
        <f>$S49*'Tabell 3.1'!N$22/100</f>
        <v>0</v>
      </c>
      <c r="O49" s="31">
        <f>$S49*'Tabell 3.1'!O$22/100</f>
        <v>0</v>
      </c>
      <c r="P49" s="31">
        <f>$S49*'Tabell 3.1'!P$22/100</f>
        <v>0</v>
      </c>
      <c r="Q49" s="31">
        <f>$S49*'Tabell 3.1'!Q$22/100</f>
        <v>0</v>
      </c>
      <c r="R49" s="31">
        <f>$S49*'Tabell 3.1'!R$22/100</f>
        <v>0</v>
      </c>
      <c r="S49" s="87">
        <v>0</v>
      </c>
    </row>
    <row r="50" spans="1:19" ht="15" customHeight="1" x14ac:dyDescent="0.25">
      <c r="A50" s="185" t="s">
        <v>300</v>
      </c>
      <c r="B50" s="185"/>
      <c r="C50" s="185"/>
      <c r="D50" s="185">
        <f>$S50*'Tabell 3.1'!D$22/100+('Tabell 2.1 DOK32018'!$S$19+'Tabell 2.1 DOK32018'!$S$21-'Tabell 2.2 DOK3 2018'!$S$55)*('Tabell 3.1'!D22-'Kriterier 2018'!D23)/100</f>
        <v>17192.205372609871</v>
      </c>
      <c r="E50" s="185">
        <f>$S50*'Tabell 3.1'!E$22/100+('Tabell 2.1 DOK32018'!$S$19+'Tabell 2.1 DOK32018'!$S$21-'Tabell 2.2 DOK3 2018'!$S$55)*('Tabell 3.1'!E22-'Kriterier 2018'!E23)/100</f>
        <v>16600.936675121393</v>
      </c>
      <c r="F50" s="185">
        <f>$S50*'Tabell 3.1'!F$22/100+('Tabell 2.1 DOK32018'!$S$19+'Tabell 2.1 DOK32018'!$S$21-'Tabell 2.2 DOK3 2018'!$S$55)*('Tabell 3.1'!F22-'Kriterier 2018'!F23)/100</f>
        <v>13608.442778138135</v>
      </c>
      <c r="G50" s="185">
        <f>$S50*'Tabell 3.1'!G$22/100+('Tabell 2.1 DOK32018'!$S$19+'Tabell 2.1 DOK32018'!$S$21-'Tabell 2.2 DOK3 2018'!$S$55)*('Tabell 3.1'!G22-'Kriterier 2018'!G23)/100</f>
        <v>-5783.5310946238733</v>
      </c>
      <c r="H50" s="185">
        <f>$S50*'Tabell 3.1'!H$22/100+('Tabell 2.1 DOK32018'!$S$19+'Tabell 2.1 DOK32018'!$S$21-'Tabell 2.2 DOK3 2018'!$S$55)*('Tabell 3.1'!H22-'Kriterier 2018'!H23)/100</f>
        <v>784.77876535262294</v>
      </c>
      <c r="I50" s="185">
        <f>$S50*'Tabell 3.1'!I$22/100+('Tabell 2.1 DOK32018'!$S$19+'Tabell 2.1 DOK32018'!$S$21-'Tabell 2.2 DOK3 2018'!$S$55)*('Tabell 3.1'!I22-'Kriterier 2018'!I23)/100</f>
        <v>-5719.9680141468943</v>
      </c>
      <c r="J50" s="185">
        <f>$S50*'Tabell 3.1'!J$22/100+('Tabell 2.1 DOK32018'!$S$19+'Tabell 2.1 DOK32018'!$S$21-'Tabell 2.2 DOK3 2018'!$S$55)*('Tabell 3.1'!J22-'Kriterier 2018'!J23)/100</f>
        <v>3151.4237296388069</v>
      </c>
      <c r="K50" s="185">
        <f>$S50*'Tabell 3.1'!K$22/100+('Tabell 2.1 DOK32018'!$S$19+'Tabell 2.1 DOK32018'!$S$21-'Tabell 2.2 DOK3 2018'!$S$55)*('Tabell 3.1'!K22-'Kriterier 2018'!K23)/100</f>
        <v>11760.558778360255</v>
      </c>
      <c r="L50" s="185">
        <f>$S50*'Tabell 3.1'!L$22/100+('Tabell 2.1 DOK32018'!$S$19+'Tabell 2.1 DOK32018'!$S$21-'Tabell 2.2 DOK3 2018'!$S$55)*('Tabell 3.1'!L22-'Kriterier 2018'!L23)/100</f>
        <v>-7759.7505852694903</v>
      </c>
      <c r="M50" s="185">
        <f>$S50*'Tabell 3.1'!M$22/100+('Tabell 2.1 DOK32018'!$S$19+'Tabell 2.1 DOK32018'!$S$21-'Tabell 2.2 DOK3 2018'!$S$55)*('Tabell 3.1'!M22-'Kriterier 2018'!M23)/100</f>
        <v>2032.1284067409565</v>
      </c>
      <c r="N50" s="185">
        <f>$S50*'Tabell 3.1'!N$22/100+('Tabell 2.1 DOK32018'!$S$19+'Tabell 2.1 DOK32018'!$S$21-'Tabell 2.2 DOK3 2018'!$S$55)*('Tabell 3.1'!N22-'Kriterier 2018'!N23)/100</f>
        <v>3233.5286020343228</v>
      </c>
      <c r="O50" s="185">
        <f>$S50*'Tabell 3.1'!O$22/100+('Tabell 2.1 DOK32018'!$S$19+'Tabell 2.1 DOK32018'!$S$21-'Tabell 2.2 DOK3 2018'!$S$55)*('Tabell 3.1'!O22-'Kriterier 2018'!O23)/100</f>
        <v>1506.0694732667885</v>
      </c>
      <c r="P50" s="185">
        <f>$S50*'Tabell 3.1'!P$22/100+('Tabell 2.1 DOK32018'!$S$19+'Tabell 2.1 DOK32018'!$S$21-'Tabell 2.2 DOK3 2018'!$S$55)*('Tabell 3.1'!P22-'Kriterier 2018'!P23)/100</f>
        <v>7930.3861801606354</v>
      </c>
      <c r="Q50" s="185">
        <f>$S50*'Tabell 3.1'!Q$22/100+('Tabell 2.1 DOK32018'!$S$19+'Tabell 2.1 DOK32018'!$S$21-'Tabell 2.2 DOK3 2018'!$S$55)*('Tabell 3.1'!Q22-'Kriterier 2018'!Q23)/100</f>
        <v>4640.863449583454</v>
      </c>
      <c r="R50" s="185">
        <f>$S50*'Tabell 3.1'!R$22/100+('Tabell 2.1 DOK32018'!$S$19+'Tabell 2.1 DOK32018'!$S$21-'Tabell 2.2 DOK3 2018'!$S$55)*('Tabell 3.1'!R22-'Kriterier 2018'!R23)/100</f>
        <v>3003.927483033337</v>
      </c>
      <c r="S50" s="185">
        <v>66182</v>
      </c>
    </row>
    <row r="51" spans="1:19" s="452" customFormat="1" ht="15" customHeight="1" x14ac:dyDescent="0.25">
      <c r="A51" s="185" t="str">
        <f>A36</f>
        <v>Vridningseffekter knyttet til endringer i særskilte tildelinger</v>
      </c>
      <c r="B51" s="185"/>
      <c r="C51" s="185"/>
      <c r="D51" s="185">
        <f>'Tabell 2.1'!D20+'Tabell 2.1'!D21-SUM(D43:D44)</f>
        <v>162.57503440568689</v>
      </c>
      <c r="E51" s="185">
        <f>'Tabell 2.1'!E20+'Tabell 2.1'!E21-SUM(E43:E44)</f>
        <v>-4877.6925426132511</v>
      </c>
      <c r="F51" s="185">
        <f>'Tabell 2.1'!F20+'Tabell 2.1'!F21-SUM(F43:F44)</f>
        <v>-4004.1211691480712</v>
      </c>
      <c r="G51" s="185">
        <f>'Tabell 2.1'!G20+'Tabell 2.1'!G21-SUM(G43:G44)</f>
        <v>-2606.2295050143148</v>
      </c>
      <c r="H51" s="185">
        <f>'Tabell 2.1'!H20+'Tabell 2.1'!H21-SUM(H43:H44)</f>
        <v>658.6361322516459</v>
      </c>
      <c r="I51" s="185">
        <f>'Tabell 2.1'!I20+'Tabell 2.1'!I21-SUM(I43:I44)</f>
        <v>277.30420693824999</v>
      </c>
      <c r="J51" s="185">
        <f>'Tabell 2.1'!J20+'Tabell 2.1'!J21-SUM(J43:J44)</f>
        <v>2490.6838807045133</v>
      </c>
      <c r="K51" s="185">
        <f>'Tabell 2.1'!K20+'Tabell 2.1'!K21-SUM(K43:K44)</f>
        <v>9503.6813246784732</v>
      </c>
      <c r="L51" s="185">
        <f>'Tabell 2.1'!L20+'Tabell 2.1'!L21-SUM(L43:L44)</f>
        <v>-809.44112399942242</v>
      </c>
      <c r="M51" s="185">
        <f>'Tabell 2.1'!M20+'Tabell 2.1'!M21-SUM(M43:M44)</f>
        <v>-2759.1016001659445</v>
      </c>
      <c r="N51" s="185">
        <f>'Tabell 2.1'!N20+'Tabell 2.1'!N21-SUM(N43:N44)</f>
        <v>-2184.6283089641947</v>
      </c>
      <c r="O51" s="185">
        <f>'Tabell 2.1'!O20+'Tabell 2.1'!O21-SUM(O43:O44)</f>
        <v>4602.1420191768557</v>
      </c>
      <c r="P51" s="185">
        <f>'Tabell 2.1'!P20+'Tabell 2.1'!P21-SUM(P43:P44)</f>
        <v>-3560.2818956686533</v>
      </c>
      <c r="Q51" s="185">
        <f>'Tabell 2.1'!Q20+'Tabell 2.1'!Q21-SUM(Q43:Q44)</f>
        <v>3333.5227680160315</v>
      </c>
      <c r="R51" s="185">
        <f>'Tabell 2.1'!R20+'Tabell 2.1'!R21-SUM(R43:R44)</f>
        <v>-227.18695929524256</v>
      </c>
      <c r="S51" s="185">
        <f>'Tabell 2.1'!S20+'Tabell 2.1'!S21-SUM(S43:S44)</f>
        <v>-0.13773869816213846</v>
      </c>
    </row>
    <row r="52" spans="1:19" s="285" customFormat="1" ht="15" customHeight="1" x14ac:dyDescent="0.25">
      <c r="A52" s="178" t="str">
        <f>A37</f>
        <v>Kompensasjon for forventet lønns- og prisutvikling</v>
      </c>
      <c r="B52" s="31"/>
      <c r="C52" s="31"/>
      <c r="D52" s="178">
        <f>SUM(D53:D54)</f>
        <v>10165.001190727548</v>
      </c>
      <c r="E52" s="178">
        <f t="shared" ref="E52:S52" si="25">SUM(E53:E54)</f>
        <v>10191.82534505219</v>
      </c>
      <c r="F52" s="178">
        <f t="shared" si="25"/>
        <v>8711.7147082228057</v>
      </c>
      <c r="G52" s="178">
        <f t="shared" si="25"/>
        <v>6783.5700596361294</v>
      </c>
      <c r="H52" s="178">
        <f t="shared" si="25"/>
        <v>8040.3615513153818</v>
      </c>
      <c r="I52" s="178">
        <f t="shared" si="25"/>
        <v>6398.1239736719799</v>
      </c>
      <c r="J52" s="178">
        <f t="shared" si="25"/>
        <v>9234.7067044465621</v>
      </c>
      <c r="K52" s="178">
        <f t="shared" si="25"/>
        <v>12160.465536597147</v>
      </c>
      <c r="L52" s="178">
        <f t="shared" si="25"/>
        <v>5497.5126434874583</v>
      </c>
      <c r="M52" s="178">
        <f t="shared" si="25"/>
        <v>3975.7380242399113</v>
      </c>
      <c r="N52" s="178">
        <f t="shared" si="25"/>
        <v>3944.8147335692001</v>
      </c>
      <c r="O52" s="178">
        <f t="shared" si="25"/>
        <v>8247.6813377724702</v>
      </c>
      <c r="P52" s="178">
        <f t="shared" si="25"/>
        <v>9317.7929634165812</v>
      </c>
      <c r="Q52" s="178">
        <f t="shared" si="25"/>
        <v>9231.2497484517371</v>
      </c>
      <c r="R52" s="178">
        <f t="shared" si="25"/>
        <v>6629.7511614008745</v>
      </c>
      <c r="S52" s="178">
        <f t="shared" si="25"/>
        <v>118530.30968200798</v>
      </c>
    </row>
    <row r="53" spans="1:19" s="285" customFormat="1" ht="15" customHeight="1" x14ac:dyDescent="0.25">
      <c r="A53" s="31" t="str">
        <f>A38</f>
        <v xml:space="preserve"> - herav generell lønns- og priskompensasjon</v>
      </c>
      <c r="B53" s="31"/>
      <c r="C53" s="31"/>
      <c r="D53" s="31">
        <f>$S53*'Tabell 3.1'!D$22/100</f>
        <v>14801.430105494852</v>
      </c>
      <c r="E53" s="31">
        <f>$S53*'Tabell 3.1'!E$22/100</f>
        <v>14840.489210154612</v>
      </c>
      <c r="F53" s="31">
        <f>$S53*'Tabell 3.1'!F$22/100</f>
        <v>12685.275085889312</v>
      </c>
      <c r="G53" s="31">
        <f>$S53*'Tabell 3.1'!G$22/100</f>
        <v>9877.6710616642085</v>
      </c>
      <c r="H53" s="31">
        <f>$S53*'Tabell 3.1'!H$22/100</f>
        <v>11707.706402755952</v>
      </c>
      <c r="I53" s="31">
        <f>$S53*'Tabell 3.1'!I$22/100</f>
        <v>9316.4164986997566</v>
      </c>
      <c r="J53" s="31">
        <f>$S53*'Tabell 3.1'!J$22/100</f>
        <v>13446.812574433876</v>
      </c>
      <c r="K53" s="31">
        <f>$S53*'Tabell 3.1'!K$22/100</f>
        <v>17707.059479187221</v>
      </c>
      <c r="L53" s="31">
        <f>$S53*'Tabell 3.1'!L$22/100</f>
        <v>8005.0211131190063</v>
      </c>
      <c r="M53" s="31">
        <f>$S53*'Tabell 3.1'!M$22/100</f>
        <v>5789.1393595924783</v>
      </c>
      <c r="N53" s="31">
        <f>$S53*'Tabell 3.1'!N$22/100</f>
        <v>5744.11143319027</v>
      </c>
      <c r="O53" s="31">
        <f>$S53*'Tabell 3.1'!O$22/100</f>
        <v>12009.588249216522</v>
      </c>
      <c r="P53" s="31">
        <f>$S53*'Tabell 3.1'!P$22/100</f>
        <v>13567.795880957596</v>
      </c>
      <c r="Q53" s="31">
        <f>$S53*'Tabell 3.1'!Q$22/100</f>
        <v>13441.778842358972</v>
      </c>
      <c r="R53" s="31">
        <f>$S53*'Tabell 3.1'!R$22/100</f>
        <v>9653.6927631461349</v>
      </c>
      <c r="S53" s="31">
        <v>172593.98805986077</v>
      </c>
    </row>
    <row r="54" spans="1:19" s="285" customFormat="1" ht="15" customHeight="1" x14ac:dyDescent="0.25">
      <c r="A54" s="185" t="str">
        <f>A39</f>
        <v xml:space="preserve"> - herav kompensasjon for endring i løpende pensjonsutgifter</v>
      </c>
      <c r="B54" s="185"/>
      <c r="C54" s="185"/>
      <c r="D54" s="31">
        <f>$S54*'Tabell 3.1'!D$22/100</f>
        <v>-4636.4289147673044</v>
      </c>
      <c r="E54" s="31">
        <f>$S54*'Tabell 3.1'!E$22/100</f>
        <v>-4648.6638651024223</v>
      </c>
      <c r="F54" s="31">
        <f>$S54*'Tabell 3.1'!F$22/100</f>
        <v>-3973.5603776665062</v>
      </c>
      <c r="G54" s="31">
        <f>$S54*'Tabell 3.1'!G$22/100</f>
        <v>-3094.1010020280787</v>
      </c>
      <c r="H54" s="31">
        <f>$S54*'Tabell 3.1'!H$22/100</f>
        <v>-3667.34485144057</v>
      </c>
      <c r="I54" s="31">
        <f>$S54*'Tabell 3.1'!I$22/100</f>
        <v>-2918.2925250277767</v>
      </c>
      <c r="J54" s="31">
        <f>$S54*'Tabell 3.1'!J$22/100</f>
        <v>-4212.1058699873129</v>
      </c>
      <c r="K54" s="31">
        <f>$S54*'Tabell 3.1'!K$22/100</f>
        <v>-5546.5939425900742</v>
      </c>
      <c r="L54" s="31">
        <f>$S54*'Tabell 3.1'!L$22/100</f>
        <v>-2507.5084696315475</v>
      </c>
      <c r="M54" s="31">
        <f>$S54*'Tabell 3.1'!M$22/100</f>
        <v>-1813.4013353525668</v>
      </c>
      <c r="N54" s="31">
        <f>$S54*'Tabell 3.1'!N$22/100</f>
        <v>-1799.29669962107</v>
      </c>
      <c r="O54" s="31">
        <f>$S54*'Tabell 3.1'!O$22/100</f>
        <v>-3761.9069114440513</v>
      </c>
      <c r="P54" s="31">
        <f>$S54*'Tabell 3.1'!P$22/100</f>
        <v>-4250.0029175410145</v>
      </c>
      <c r="Q54" s="31">
        <f>$S54*'Tabell 3.1'!Q$22/100</f>
        <v>-4210.5290939072347</v>
      </c>
      <c r="R54" s="31">
        <f>$S54*'Tabell 3.1'!R$22/100</f>
        <v>-3023.94160174526</v>
      </c>
      <c r="S54" s="185">
        <v>-54063.67837785279</v>
      </c>
    </row>
    <row r="55" spans="1:19" s="174" customFormat="1" ht="15" customHeight="1" thickBot="1" x14ac:dyDescent="0.3">
      <c r="A55" s="347" t="str">
        <f>A40</f>
        <v>Bydelsfordelt budsjett 2019</v>
      </c>
      <c r="B55" s="347"/>
      <c r="C55" s="348"/>
      <c r="D55" s="349">
        <f t="shared" ref="D55:S55" si="26">D52+D44+D43+D51</f>
        <v>570173.54850045824</v>
      </c>
      <c r="E55" s="349">
        <f t="shared" si="26"/>
        <v>563193.12951958587</v>
      </c>
      <c r="F55" s="349">
        <f t="shared" si="26"/>
        <v>487100.87842991436</v>
      </c>
      <c r="G55" s="349">
        <f t="shared" si="26"/>
        <v>358287.6015464575</v>
      </c>
      <c r="H55" s="349">
        <f t="shared" si="26"/>
        <v>422600.12909926922</v>
      </c>
      <c r="I55" s="349">
        <f t="shared" si="26"/>
        <v>353752.99011660647</v>
      </c>
      <c r="J55" s="349">
        <f t="shared" si="26"/>
        <v>506150.0354684419</v>
      </c>
      <c r="K55" s="349">
        <f t="shared" si="26"/>
        <v>697873.084065906</v>
      </c>
      <c r="L55" s="349">
        <f t="shared" si="26"/>
        <v>314065.75678564637</v>
      </c>
      <c r="M55" s="349">
        <f t="shared" si="26"/>
        <v>222944.3862745529</v>
      </c>
      <c r="N55" s="349">
        <f t="shared" si="26"/>
        <v>224109.58903129667</v>
      </c>
      <c r="O55" s="349">
        <f t="shared" si="26"/>
        <v>457161.78092597425</v>
      </c>
      <c r="P55" s="349">
        <f t="shared" si="26"/>
        <v>512375.12848009041</v>
      </c>
      <c r="Q55" s="349">
        <f t="shared" si="26"/>
        <v>521685.98204675823</v>
      </c>
      <c r="R55" s="349">
        <f t="shared" si="26"/>
        <v>360336.27571152081</v>
      </c>
      <c r="S55" s="349">
        <f t="shared" si="26"/>
        <v>6571810.2960024793</v>
      </c>
    </row>
    <row r="56" spans="1:19" s="205" customFormat="1" ht="15" customHeight="1" thickBot="1" x14ac:dyDescent="0.3">
      <c r="A56" s="37"/>
      <c r="B56" s="30"/>
      <c r="C56" s="30"/>
      <c r="D56" s="427"/>
      <c r="E56" s="427"/>
      <c r="F56" s="427"/>
      <c r="G56" s="427"/>
      <c r="H56" s="427"/>
      <c r="I56" s="427"/>
      <c r="J56" s="427"/>
      <c r="K56" s="427"/>
      <c r="L56" s="427"/>
      <c r="M56" s="427"/>
      <c r="N56" s="427"/>
      <c r="O56" s="427"/>
      <c r="P56" s="427"/>
      <c r="Q56" s="427"/>
      <c r="R56" s="427"/>
      <c r="S56" s="427"/>
    </row>
    <row r="57" spans="1:19" s="174" customFormat="1" ht="15" customHeight="1" x14ac:dyDescent="0.25">
      <c r="A57" s="105" t="s">
        <v>191</v>
      </c>
      <c r="B57" s="105"/>
      <c r="C57" s="110"/>
      <c r="D57" s="225"/>
      <c r="E57" s="225"/>
      <c r="F57" s="225"/>
      <c r="G57" s="225"/>
      <c r="H57" s="225"/>
      <c r="I57" s="225"/>
      <c r="J57" s="225"/>
      <c r="K57" s="225"/>
      <c r="L57" s="225"/>
      <c r="M57" s="225"/>
      <c r="N57" s="225"/>
      <c r="O57" s="225"/>
      <c r="P57" s="225"/>
      <c r="Q57" s="225"/>
      <c r="R57" s="225"/>
      <c r="S57" s="225"/>
    </row>
    <row r="58" spans="1:19" ht="15" customHeight="1" x14ac:dyDescent="0.25">
      <c r="A58" s="342" t="str">
        <f>A43</f>
        <v>Bydelsfordelt Dok3 2018</v>
      </c>
      <c r="B58" s="342"/>
      <c r="C58" s="342"/>
      <c r="D58" s="342">
        <f t="shared" ref="D58:R58" si="27">D76+D94</f>
        <v>300207.36427434918</v>
      </c>
      <c r="E58" s="342">
        <f t="shared" si="27"/>
        <v>219738.32682289719</v>
      </c>
      <c r="F58" s="342">
        <f t="shared" si="27"/>
        <v>180692.66236690979</v>
      </c>
      <c r="G58" s="342">
        <f t="shared" si="27"/>
        <v>109694.5795695211</v>
      </c>
      <c r="H58" s="342">
        <f t="shared" si="27"/>
        <v>122412.43878088883</v>
      </c>
      <c r="I58" s="342">
        <f t="shared" si="27"/>
        <v>78647.350837903272</v>
      </c>
      <c r="J58" s="342">
        <f t="shared" si="27"/>
        <v>127417.22361406313</v>
      </c>
      <c r="K58" s="342">
        <f t="shared" si="27"/>
        <v>132045.53671260836</v>
      </c>
      <c r="L58" s="342">
        <f t="shared" si="27"/>
        <v>169920.65045927311</v>
      </c>
      <c r="M58" s="342">
        <f t="shared" si="27"/>
        <v>185514.29033605391</v>
      </c>
      <c r="N58" s="342">
        <f t="shared" si="27"/>
        <v>236233.33601374552</v>
      </c>
      <c r="O58" s="342">
        <f t="shared" si="27"/>
        <v>316531.75100395846</v>
      </c>
      <c r="P58" s="342">
        <f t="shared" si="27"/>
        <v>217756.2795957177</v>
      </c>
      <c r="Q58" s="342">
        <f t="shared" si="27"/>
        <v>152234.86784201203</v>
      </c>
      <c r="R58" s="342">
        <f t="shared" si="27"/>
        <v>302824.43940403784</v>
      </c>
      <c r="S58" s="342">
        <f>SUM(D58:R58)</f>
        <v>2851871.0976339392</v>
      </c>
    </row>
    <row r="59" spans="1:19" ht="15" customHeight="1" x14ac:dyDescent="0.25">
      <c r="A59" s="31" t="str">
        <f t="shared" ref="A59:A72" si="28">A26</f>
        <v>Effekt av oppdaterte kriterieandeler</v>
      </c>
      <c r="B59" s="31"/>
      <c r="C59" s="31"/>
      <c r="D59" s="31">
        <f t="shared" ref="D59:R59" si="29">D77+D95</f>
        <v>-834.37959338061137</v>
      </c>
      <c r="E59" s="31">
        <f t="shared" si="29"/>
        <v>5280.2914510120281</v>
      </c>
      <c r="F59" s="31">
        <f t="shared" si="29"/>
        <v>215.59421129475419</v>
      </c>
      <c r="G59" s="31">
        <f t="shared" si="29"/>
        <v>2126.2258291527392</v>
      </c>
      <c r="H59" s="31">
        <f t="shared" si="29"/>
        <v>2161.5279491848823</v>
      </c>
      <c r="I59" s="31">
        <f t="shared" si="29"/>
        <v>2232.924050294569</v>
      </c>
      <c r="J59" s="31">
        <f t="shared" si="29"/>
        <v>1953.8555475363039</v>
      </c>
      <c r="K59" s="31">
        <f t="shared" si="29"/>
        <v>969.24476099128594</v>
      </c>
      <c r="L59" s="31">
        <f t="shared" si="29"/>
        <v>-572.4412214311451</v>
      </c>
      <c r="M59" s="31">
        <f t="shared" si="29"/>
        <v>-3683.6815770261123</v>
      </c>
      <c r="N59" s="31">
        <f t="shared" si="29"/>
        <v>3029.914613918882</v>
      </c>
      <c r="O59" s="31">
        <f t="shared" si="29"/>
        <v>-3531.293055167409</v>
      </c>
      <c r="P59" s="31">
        <f t="shared" si="29"/>
        <v>-7349.051372491791</v>
      </c>
      <c r="Q59" s="31">
        <f t="shared" si="29"/>
        <v>122.37798097610519</v>
      </c>
      <c r="R59" s="31">
        <f t="shared" si="29"/>
        <v>-2121.1095748646667</v>
      </c>
      <c r="S59" s="31">
        <f>SUM(D59:R59)</f>
        <v>-1.8826540326699615E-10</v>
      </c>
    </row>
    <row r="60" spans="1:19" ht="15" customHeight="1" x14ac:dyDescent="0.25">
      <c r="A60" s="31" t="str">
        <f t="shared" si="28"/>
        <v>Effekt av oppdaterte regnskapsandeler</v>
      </c>
      <c r="B60" s="31"/>
      <c r="C60" s="31"/>
      <c r="D60" s="31">
        <f t="shared" ref="D60:R60" si="30">D78+D96</f>
        <v>986.83302841393845</v>
      </c>
      <c r="E60" s="31">
        <f t="shared" si="30"/>
        <v>-2127.8812522669173</v>
      </c>
      <c r="F60" s="31">
        <f t="shared" si="30"/>
        <v>-4847.1360046804439</v>
      </c>
      <c r="G60" s="31">
        <f t="shared" si="30"/>
        <v>148.04577693937281</v>
      </c>
      <c r="H60" s="31">
        <f t="shared" si="30"/>
        <v>1191.7739752712455</v>
      </c>
      <c r="I60" s="31">
        <f t="shared" si="30"/>
        <v>456.56196361320633</v>
      </c>
      <c r="J60" s="31">
        <f t="shared" si="30"/>
        <v>5134.5369148287791</v>
      </c>
      <c r="K60" s="31">
        <f t="shared" si="30"/>
        <v>-95.292028012197534</v>
      </c>
      <c r="L60" s="31">
        <f t="shared" si="30"/>
        <v>-151.63639125196298</v>
      </c>
      <c r="M60" s="31">
        <f t="shared" si="30"/>
        <v>1487.2644559146004</v>
      </c>
      <c r="N60" s="31">
        <f t="shared" si="30"/>
        <v>-1181.7584684668495</v>
      </c>
      <c r="O60" s="31">
        <f t="shared" si="30"/>
        <v>2203.0694535093421</v>
      </c>
      <c r="P60" s="31">
        <f t="shared" si="30"/>
        <v>4531.3159701365039</v>
      </c>
      <c r="Q60" s="31">
        <f t="shared" si="30"/>
        <v>1981.0762726626469</v>
      </c>
      <c r="R60" s="31">
        <f t="shared" si="30"/>
        <v>-9716.7736666113342</v>
      </c>
      <c r="S60" s="31">
        <f t="shared" ref="S60:S61" si="31">SUM(D60:R60)</f>
        <v>-6.9121597334742546E-11</v>
      </c>
    </row>
    <row r="61" spans="1:19" ht="15" customHeight="1" x14ac:dyDescent="0.25">
      <c r="A61" s="185" t="str">
        <f t="shared" si="28"/>
        <v>Effekt av endringer i fordelingssystemet</v>
      </c>
      <c r="B61" s="185"/>
      <c r="C61" s="185"/>
      <c r="D61" s="185">
        <f t="shared" ref="D61:R61" si="32">D79+D97</f>
        <v>0</v>
      </c>
      <c r="E61" s="185">
        <f t="shared" si="32"/>
        <v>0</v>
      </c>
      <c r="F61" s="185">
        <f t="shared" si="32"/>
        <v>0</v>
      </c>
      <c r="G61" s="185">
        <f t="shared" si="32"/>
        <v>0</v>
      </c>
      <c r="H61" s="185">
        <f t="shared" si="32"/>
        <v>0</v>
      </c>
      <c r="I61" s="185">
        <f t="shared" si="32"/>
        <v>0</v>
      </c>
      <c r="J61" s="185">
        <f t="shared" si="32"/>
        <v>0</v>
      </c>
      <c r="K61" s="185">
        <f t="shared" si="32"/>
        <v>0</v>
      </c>
      <c r="L61" s="185">
        <f t="shared" si="32"/>
        <v>0</v>
      </c>
      <c r="M61" s="185">
        <f t="shared" si="32"/>
        <v>0</v>
      </c>
      <c r="N61" s="185">
        <f t="shared" si="32"/>
        <v>0</v>
      </c>
      <c r="O61" s="185">
        <f t="shared" si="32"/>
        <v>0</v>
      </c>
      <c r="P61" s="185">
        <f t="shared" si="32"/>
        <v>0</v>
      </c>
      <c r="Q61" s="185">
        <f t="shared" si="32"/>
        <v>0</v>
      </c>
      <c r="R61" s="185">
        <f t="shared" si="32"/>
        <v>0</v>
      </c>
      <c r="S61" s="185">
        <f t="shared" si="31"/>
        <v>0</v>
      </c>
    </row>
    <row r="62" spans="1:19" s="285" customFormat="1" ht="15" customHeight="1" x14ac:dyDescent="0.25">
      <c r="A62" s="178" t="str">
        <f t="shared" si="28"/>
        <v>Reelle endringer</v>
      </c>
      <c r="B62" s="178"/>
      <c r="C62" s="178"/>
      <c r="D62" s="178">
        <f>SUM(D63:D68)</f>
        <v>3479.3395517650938</v>
      </c>
      <c r="E62" s="178">
        <f t="shared" ref="E62:S62" si="33">SUM(E63:E68)</f>
        <v>2872.1933849543611</v>
      </c>
      <c r="F62" s="178">
        <f t="shared" si="33"/>
        <v>2215.092677866473</v>
      </c>
      <c r="G62" s="178">
        <f t="shared" si="33"/>
        <v>1430.5424701186707</v>
      </c>
      <c r="H62" s="178">
        <f t="shared" si="33"/>
        <v>1780.6434552661849</v>
      </c>
      <c r="I62" s="178">
        <f t="shared" si="33"/>
        <v>1308.4691272677887</v>
      </c>
      <c r="J62" s="178">
        <f t="shared" si="33"/>
        <v>2161.0378294244865</v>
      </c>
      <c r="K62" s="178">
        <f t="shared" si="33"/>
        <v>2114.8048308136381</v>
      </c>
      <c r="L62" s="178">
        <f t="shared" si="33"/>
        <v>2181.7529776532529</v>
      </c>
      <c r="M62" s="178">
        <f t="shared" si="33"/>
        <v>2187.6156025340106</v>
      </c>
      <c r="N62" s="178">
        <f t="shared" si="33"/>
        <v>2830.1907373019021</v>
      </c>
      <c r="O62" s="178">
        <f t="shared" si="33"/>
        <v>3854.6500847463913</v>
      </c>
      <c r="P62" s="178">
        <f t="shared" si="33"/>
        <v>2867.7140721142696</v>
      </c>
      <c r="Q62" s="178">
        <f t="shared" si="33"/>
        <v>2339.3292780442816</v>
      </c>
      <c r="R62" s="178">
        <f t="shared" si="33"/>
        <v>3524.8654970489997</v>
      </c>
      <c r="S62" s="178">
        <f t="shared" si="33"/>
        <v>37148.275724686144</v>
      </c>
    </row>
    <row r="63" spans="1:19" s="174" customFormat="1" ht="15" customHeight="1" x14ac:dyDescent="0.25">
      <c r="A63" s="31" t="str">
        <f t="shared" si="28"/>
        <v xml:space="preserve"> - herav justering for demografiske forhold</v>
      </c>
      <c r="B63" s="31"/>
      <c r="C63" s="31"/>
      <c r="D63" s="31">
        <f t="shared" ref="D63:R63" si="34">D81+D99</f>
        <v>1734.2040483129563</v>
      </c>
      <c r="E63" s="31">
        <f t="shared" si="34"/>
        <v>1332.5367642662432</v>
      </c>
      <c r="F63" s="31">
        <f t="shared" si="34"/>
        <v>1061.1517197254541</v>
      </c>
      <c r="G63" s="31">
        <f t="shared" si="34"/>
        <v>621.12951220963566</v>
      </c>
      <c r="H63" s="31">
        <f t="shared" si="34"/>
        <v>744.60836723408943</v>
      </c>
      <c r="I63" s="31">
        <f t="shared" si="34"/>
        <v>483.97160419823524</v>
      </c>
      <c r="J63" s="31">
        <f t="shared" si="34"/>
        <v>809.57017599378878</v>
      </c>
      <c r="K63" s="31">
        <f t="shared" si="34"/>
        <v>791.52648190708942</v>
      </c>
      <c r="L63" s="31">
        <f t="shared" si="34"/>
        <v>1008.7468606702089</v>
      </c>
      <c r="M63" s="31">
        <f t="shared" si="34"/>
        <v>1102.6173041647851</v>
      </c>
      <c r="N63" s="31">
        <f t="shared" si="34"/>
        <v>1419.6958442022899</v>
      </c>
      <c r="O63" s="31">
        <f t="shared" si="34"/>
        <v>1922.157507148883</v>
      </c>
      <c r="P63" s="31">
        <f t="shared" si="34"/>
        <v>1294.2746480866288</v>
      </c>
      <c r="Q63" s="31">
        <f t="shared" si="34"/>
        <v>924.1568263869907</v>
      </c>
      <c r="R63" s="31">
        <f t="shared" si="34"/>
        <v>1749.6523354927263</v>
      </c>
      <c r="S63" s="31">
        <v>17000</v>
      </c>
    </row>
    <row r="64" spans="1:19" s="174" customFormat="1" ht="15" customHeight="1" x14ac:dyDescent="0.25">
      <c r="A64" s="31" t="str">
        <f t="shared" si="28"/>
        <v xml:space="preserve"> - herav justering for andre aktivitetsnøytrale forhold</v>
      </c>
      <c r="B64" s="31"/>
      <c r="C64" s="31"/>
      <c r="D64" s="31">
        <f t="shared" ref="D64:R64" si="35">D82+D100</f>
        <v>-499.85069640508584</v>
      </c>
      <c r="E64" s="31">
        <f t="shared" si="35"/>
        <v>-384.19799315079518</v>
      </c>
      <c r="F64" s="31">
        <f t="shared" si="35"/>
        <v>-305.90844905908278</v>
      </c>
      <c r="G64" s="31">
        <f t="shared" si="35"/>
        <v>-179.13997034620559</v>
      </c>
      <c r="H64" s="31">
        <f t="shared" si="35"/>
        <v>-214.79222470059165</v>
      </c>
      <c r="I64" s="31">
        <f t="shared" si="35"/>
        <v>-139.69939861929427</v>
      </c>
      <c r="J64" s="31">
        <f t="shared" si="35"/>
        <v>-233.66734097089466</v>
      </c>
      <c r="K64" s="31">
        <f t="shared" si="35"/>
        <v>-228.46053280431659</v>
      </c>
      <c r="L64" s="31">
        <f t="shared" si="35"/>
        <v>-290.84715973798825</v>
      </c>
      <c r="M64" s="31">
        <f t="shared" si="35"/>
        <v>-317.793212387484</v>
      </c>
      <c r="N64" s="31">
        <f t="shared" si="35"/>
        <v>-409.18883423760508</v>
      </c>
      <c r="O64" s="31">
        <f t="shared" si="35"/>
        <v>-554.02356061368164</v>
      </c>
      <c r="P64" s="31">
        <f t="shared" si="35"/>
        <v>-373.21336886644758</v>
      </c>
      <c r="Q64" s="31">
        <f t="shared" si="35"/>
        <v>-266.66353251009707</v>
      </c>
      <c r="R64" s="31">
        <f t="shared" si="35"/>
        <v>-504.31214867062749</v>
      </c>
      <c r="S64" s="31">
        <v>-4901.7242753138562</v>
      </c>
    </row>
    <row r="65" spans="1:19" s="174" customFormat="1" ht="15" customHeight="1" x14ac:dyDescent="0.25">
      <c r="A65" s="31" t="str">
        <f t="shared" si="28"/>
        <v xml:space="preserve"> - herav justering for engangstiltak</v>
      </c>
      <c r="B65" s="31"/>
      <c r="C65" s="31"/>
      <c r="D65" s="31">
        <f t="shared" ref="D65:R65" si="36">D83+D101</f>
        <v>0</v>
      </c>
      <c r="E65" s="31">
        <f t="shared" si="36"/>
        <v>0</v>
      </c>
      <c r="F65" s="31">
        <f t="shared" si="36"/>
        <v>0</v>
      </c>
      <c r="G65" s="31">
        <f t="shared" si="36"/>
        <v>0</v>
      </c>
      <c r="H65" s="31">
        <f t="shared" si="36"/>
        <v>0</v>
      </c>
      <c r="I65" s="31">
        <f t="shared" si="36"/>
        <v>0</v>
      </c>
      <c r="J65" s="31">
        <f t="shared" si="36"/>
        <v>0</v>
      </c>
      <c r="K65" s="31">
        <f t="shared" si="36"/>
        <v>0</v>
      </c>
      <c r="L65" s="31">
        <f t="shared" si="36"/>
        <v>0</v>
      </c>
      <c r="M65" s="31">
        <f t="shared" si="36"/>
        <v>0</v>
      </c>
      <c r="N65" s="31">
        <f t="shared" si="36"/>
        <v>0</v>
      </c>
      <c r="O65" s="31">
        <f t="shared" si="36"/>
        <v>0</v>
      </c>
      <c r="P65" s="31">
        <f t="shared" si="36"/>
        <v>0</v>
      </c>
      <c r="Q65" s="31">
        <f t="shared" si="36"/>
        <v>0</v>
      </c>
      <c r="R65" s="31">
        <f t="shared" si="36"/>
        <v>0</v>
      </c>
      <c r="S65" s="31">
        <v>0</v>
      </c>
    </row>
    <row r="66" spans="1:19" s="174" customFormat="1" ht="15" customHeight="1" x14ac:dyDescent="0.25">
      <c r="A66" s="31" t="str">
        <f t="shared" si="28"/>
        <v xml:space="preserve"> - herav justering for oppgaveendringer mellom sektorer</v>
      </c>
      <c r="B66" s="31"/>
      <c r="C66" s="31"/>
      <c r="D66" s="31">
        <f t="shared" ref="D66:R66" si="37">D84+D102</f>
        <v>0</v>
      </c>
      <c r="E66" s="31">
        <f t="shared" si="37"/>
        <v>0</v>
      </c>
      <c r="F66" s="31">
        <f t="shared" si="37"/>
        <v>0</v>
      </c>
      <c r="G66" s="31">
        <f t="shared" si="37"/>
        <v>0</v>
      </c>
      <c r="H66" s="31">
        <f t="shared" si="37"/>
        <v>0</v>
      </c>
      <c r="I66" s="31">
        <f t="shared" si="37"/>
        <v>0</v>
      </c>
      <c r="J66" s="31">
        <f t="shared" si="37"/>
        <v>0</v>
      </c>
      <c r="K66" s="31">
        <f t="shared" si="37"/>
        <v>0</v>
      </c>
      <c r="L66" s="31">
        <f t="shared" si="37"/>
        <v>0</v>
      </c>
      <c r="M66" s="31">
        <f t="shared" si="37"/>
        <v>0</v>
      </c>
      <c r="N66" s="31">
        <f t="shared" si="37"/>
        <v>0</v>
      </c>
      <c r="O66" s="31">
        <f t="shared" si="37"/>
        <v>0</v>
      </c>
      <c r="P66" s="31">
        <f t="shared" si="37"/>
        <v>0</v>
      </c>
      <c r="Q66" s="31">
        <f t="shared" si="37"/>
        <v>0</v>
      </c>
      <c r="R66" s="31">
        <f t="shared" si="37"/>
        <v>0</v>
      </c>
      <c r="S66" s="31">
        <v>0</v>
      </c>
    </row>
    <row r="67" spans="1:19" s="174" customFormat="1" ht="15" customHeight="1" x14ac:dyDescent="0.25">
      <c r="A67" s="31" t="str">
        <f t="shared" si="28"/>
        <v xml:space="preserve"> - herav uspesifiserte rammeendringer</v>
      </c>
      <c r="B67" s="31"/>
      <c r="C67" s="31"/>
      <c r="D67" s="31">
        <f t="shared" ref="D67:R67" si="38">D85+D103</f>
        <v>0</v>
      </c>
      <c r="E67" s="31">
        <f t="shared" si="38"/>
        <v>0</v>
      </c>
      <c r="F67" s="31">
        <f t="shared" si="38"/>
        <v>0</v>
      </c>
      <c r="G67" s="31">
        <f t="shared" si="38"/>
        <v>0</v>
      </c>
      <c r="H67" s="31">
        <f t="shared" si="38"/>
        <v>0</v>
      </c>
      <c r="I67" s="31">
        <f t="shared" si="38"/>
        <v>0</v>
      </c>
      <c r="J67" s="31">
        <f t="shared" si="38"/>
        <v>0</v>
      </c>
      <c r="K67" s="31">
        <f t="shared" si="38"/>
        <v>0</v>
      </c>
      <c r="L67" s="31">
        <f t="shared" si="38"/>
        <v>0</v>
      </c>
      <c r="M67" s="31">
        <f t="shared" si="38"/>
        <v>0</v>
      </c>
      <c r="N67" s="31">
        <f t="shared" si="38"/>
        <v>0</v>
      </c>
      <c r="O67" s="31">
        <f t="shared" si="38"/>
        <v>0</v>
      </c>
      <c r="P67" s="31">
        <f t="shared" si="38"/>
        <v>0</v>
      </c>
      <c r="Q67" s="31">
        <f t="shared" si="38"/>
        <v>0</v>
      </c>
      <c r="R67" s="31">
        <f t="shared" si="38"/>
        <v>0</v>
      </c>
      <c r="S67" s="31">
        <v>0</v>
      </c>
    </row>
    <row r="68" spans="1:19" s="174" customFormat="1" ht="15" customHeight="1" x14ac:dyDescent="0.25">
      <c r="A68" s="185" t="str">
        <f t="shared" si="28"/>
        <v xml:space="preserve"> - herav spesifiserte rammeendringer</v>
      </c>
      <c r="B68" s="185"/>
      <c r="C68" s="185"/>
      <c r="D68" s="185">
        <f t="shared" ref="D68:R68" si="39">D86+D104</f>
        <v>2244.9861998572233</v>
      </c>
      <c r="E68" s="185">
        <f t="shared" si="39"/>
        <v>1923.8546138389129</v>
      </c>
      <c r="F68" s="185">
        <f t="shared" si="39"/>
        <v>1459.8494072001017</v>
      </c>
      <c r="G68" s="185">
        <f t="shared" si="39"/>
        <v>988.55292825524066</v>
      </c>
      <c r="H68" s="185">
        <f t="shared" si="39"/>
        <v>1250.827312732687</v>
      </c>
      <c r="I68" s="185">
        <f t="shared" si="39"/>
        <v>964.19692168884762</v>
      </c>
      <c r="J68" s="185">
        <f t="shared" si="39"/>
        <v>1585.1349944015924</v>
      </c>
      <c r="K68" s="185">
        <f t="shared" si="39"/>
        <v>1551.7388817108654</v>
      </c>
      <c r="L68" s="185">
        <f t="shared" si="39"/>
        <v>1463.8532767210322</v>
      </c>
      <c r="M68" s="185">
        <f t="shared" si="39"/>
        <v>1402.7915107567096</v>
      </c>
      <c r="N68" s="185">
        <f t="shared" si="39"/>
        <v>1819.6837273372171</v>
      </c>
      <c r="O68" s="185">
        <f t="shared" si="39"/>
        <v>2486.5161382111901</v>
      </c>
      <c r="P68" s="185">
        <f t="shared" si="39"/>
        <v>1946.6527928940884</v>
      </c>
      <c r="Q68" s="185">
        <f t="shared" si="39"/>
        <v>1681.8359841673878</v>
      </c>
      <c r="R68" s="185">
        <f t="shared" si="39"/>
        <v>2279.5253102269007</v>
      </c>
      <c r="S68" s="185">
        <v>25050</v>
      </c>
    </row>
    <row r="69" spans="1:19" s="285" customFormat="1" ht="15" customHeight="1" x14ac:dyDescent="0.25">
      <c r="A69" s="185" t="str">
        <f t="shared" si="28"/>
        <v>Vridningseffekter knyttet til endringer i særskilte tildelinger</v>
      </c>
      <c r="B69" s="185"/>
      <c r="C69" s="185"/>
      <c r="D69" s="185">
        <f t="shared" ref="D69:R69" si="40">D87+D105</f>
        <v>628.86848243257555</v>
      </c>
      <c r="E69" s="185">
        <f t="shared" si="40"/>
        <v>-1029.348324054874</v>
      </c>
      <c r="F69" s="185">
        <f t="shared" si="40"/>
        <v>992.24823017807648</v>
      </c>
      <c r="G69" s="185">
        <f t="shared" si="40"/>
        <v>-588.03226702988468</v>
      </c>
      <c r="H69" s="185">
        <f t="shared" si="40"/>
        <v>1325.4426882311454</v>
      </c>
      <c r="I69" s="185">
        <f t="shared" si="40"/>
        <v>812.14202117179957</v>
      </c>
      <c r="J69" s="185">
        <f t="shared" si="40"/>
        <v>2257.2953582137779</v>
      </c>
      <c r="K69" s="185">
        <f t="shared" si="40"/>
        <v>21.518814909934008</v>
      </c>
      <c r="L69" s="185">
        <f t="shared" si="40"/>
        <v>-1119.2512707984497</v>
      </c>
      <c r="M69" s="185">
        <f t="shared" si="40"/>
        <v>-1044.5799701876385</v>
      </c>
      <c r="N69" s="185">
        <f t="shared" si="40"/>
        <v>357.43911794217274</v>
      </c>
      <c r="O69" s="185">
        <f t="shared" si="40"/>
        <v>-1339.66199079527</v>
      </c>
      <c r="P69" s="185">
        <f t="shared" si="40"/>
        <v>-2001.0174005891822</v>
      </c>
      <c r="Q69" s="185">
        <f t="shared" si="40"/>
        <v>-550.14229670995701</v>
      </c>
      <c r="R69" s="185">
        <f t="shared" si="40"/>
        <v>1277.0153209130658</v>
      </c>
      <c r="S69" s="185">
        <f>S87+S105</f>
        <v>-6.3486172701232135E-2</v>
      </c>
    </row>
    <row r="70" spans="1:19" s="285" customFormat="1" ht="15" customHeight="1" x14ac:dyDescent="0.25">
      <c r="A70" s="178" t="str">
        <f t="shared" si="28"/>
        <v>Kompensasjon for forventet lønns- og prisutvikling</v>
      </c>
      <c r="B70" s="178"/>
      <c r="C70" s="178"/>
      <c r="D70" s="178">
        <f>SUM(D71:D72)</f>
        <v>6200.239325677856</v>
      </c>
      <c r="E70" s="178">
        <f t="shared" ref="E70:S70" si="41">SUM(E71:E72)</f>
        <v>4764.1722764702645</v>
      </c>
      <c r="F70" s="178">
        <f t="shared" si="41"/>
        <v>3793.8987799924239</v>
      </c>
      <c r="G70" s="178">
        <f t="shared" si="41"/>
        <v>2220.7027089388416</v>
      </c>
      <c r="H70" s="178">
        <f t="shared" si="41"/>
        <v>2662.1723581171327</v>
      </c>
      <c r="I70" s="178">
        <f t="shared" si="41"/>
        <v>1730.3268181044978</v>
      </c>
      <c r="J70" s="178">
        <f t="shared" si="41"/>
        <v>2894.4280501338117</v>
      </c>
      <c r="K70" s="178">
        <f t="shared" si="41"/>
        <v>2829.9170591891843</v>
      </c>
      <c r="L70" s="178">
        <f t="shared" si="41"/>
        <v>3606.5375128525948</v>
      </c>
      <c r="M70" s="178">
        <f t="shared" si="41"/>
        <v>3942.1492396503063</v>
      </c>
      <c r="N70" s="178">
        <f t="shared" si="41"/>
        <v>5075.7890989169009</v>
      </c>
      <c r="O70" s="178">
        <f t="shared" si="41"/>
        <v>6872.2227799924467</v>
      </c>
      <c r="P70" s="178">
        <f t="shared" si="41"/>
        <v>4627.375065293596</v>
      </c>
      <c r="Q70" s="178">
        <f t="shared" si="41"/>
        <v>3304.1057098398737</v>
      </c>
      <c r="R70" s="178">
        <f t="shared" si="41"/>
        <v>6255.4710487150351</v>
      </c>
      <c r="S70" s="178">
        <f t="shared" si="41"/>
        <v>60779.507831884759</v>
      </c>
    </row>
    <row r="71" spans="1:19" s="285" customFormat="1" ht="15" customHeight="1" x14ac:dyDescent="0.25">
      <c r="A71" s="31" t="str">
        <f t="shared" si="28"/>
        <v xml:space="preserve"> - herav generell lønns- og priskompensasjon</v>
      </c>
      <c r="B71" s="31"/>
      <c r="C71" s="31"/>
      <c r="D71" s="31">
        <f t="shared" ref="D71:R71" si="42">D89+D107</f>
        <v>8690.1519256810407</v>
      </c>
      <c r="E71" s="31">
        <f t="shared" si="42"/>
        <v>6677.3843246958841</v>
      </c>
      <c r="F71" s="31">
        <f t="shared" si="42"/>
        <v>5317.4651907788475</v>
      </c>
      <c r="G71" s="31">
        <f t="shared" si="42"/>
        <v>3112.4998421476498</v>
      </c>
      <c r="H71" s="31">
        <f t="shared" si="42"/>
        <v>3731.2563320863719</v>
      </c>
      <c r="I71" s="31">
        <f t="shared" si="42"/>
        <v>2425.197180395035</v>
      </c>
      <c r="J71" s="31">
        <f t="shared" si="42"/>
        <v>4056.7820325009229</v>
      </c>
      <c r="K71" s="31">
        <f t="shared" si="42"/>
        <v>3966.3645046059401</v>
      </c>
      <c r="L71" s="31">
        <f t="shared" si="42"/>
        <v>5054.8627667578658</v>
      </c>
      <c r="M71" s="31">
        <f t="shared" si="42"/>
        <v>5525.2505599892847</v>
      </c>
      <c r="N71" s="31">
        <f t="shared" si="42"/>
        <v>7114.1412605845135</v>
      </c>
      <c r="O71" s="31">
        <f t="shared" si="42"/>
        <v>9631.9927164636301</v>
      </c>
      <c r="P71" s="31">
        <f t="shared" si="42"/>
        <v>6485.6516373443756</v>
      </c>
      <c r="Q71" s="31">
        <f t="shared" si="42"/>
        <v>4630.9794007636256</v>
      </c>
      <c r="R71" s="31">
        <f t="shared" si="42"/>
        <v>8767.5637865946119</v>
      </c>
      <c r="S71" s="31">
        <v>85187.543461389592</v>
      </c>
    </row>
    <row r="72" spans="1:19" s="285" customFormat="1" ht="15" customHeight="1" x14ac:dyDescent="0.25">
      <c r="A72" s="185" t="str">
        <f t="shared" si="28"/>
        <v xml:space="preserve"> - herav kompensasjon for endring i løpende pensjonsutgifter</v>
      </c>
      <c r="B72" s="185"/>
      <c r="C72" s="185"/>
      <c r="D72" s="185">
        <f t="shared" ref="D72:R72" si="43">D90+D108</f>
        <v>-2489.9126000031847</v>
      </c>
      <c r="E72" s="185">
        <f t="shared" si="43"/>
        <v>-1913.21204822562</v>
      </c>
      <c r="F72" s="185">
        <f t="shared" si="43"/>
        <v>-1523.5664107864236</v>
      </c>
      <c r="G72" s="185">
        <f t="shared" si="43"/>
        <v>-891.7971332088083</v>
      </c>
      <c r="H72" s="185">
        <f t="shared" si="43"/>
        <v>-1069.0839739692394</v>
      </c>
      <c r="I72" s="185">
        <f t="shared" si="43"/>
        <v>-694.87036229053729</v>
      </c>
      <c r="J72" s="185">
        <f t="shared" si="43"/>
        <v>-1162.3539823671113</v>
      </c>
      <c r="K72" s="185">
        <f t="shared" si="43"/>
        <v>-1136.447445416756</v>
      </c>
      <c r="L72" s="185">
        <f t="shared" si="43"/>
        <v>-1448.3252539052708</v>
      </c>
      <c r="M72" s="185">
        <f t="shared" si="43"/>
        <v>-1583.1013203389784</v>
      </c>
      <c r="N72" s="185">
        <f t="shared" si="43"/>
        <v>-2038.352161667613</v>
      </c>
      <c r="O72" s="185">
        <f t="shared" si="43"/>
        <v>-2759.7699364711834</v>
      </c>
      <c r="P72" s="185">
        <f t="shared" si="43"/>
        <v>-1858.27657205078</v>
      </c>
      <c r="Q72" s="185">
        <f t="shared" si="43"/>
        <v>-1326.8736909237518</v>
      </c>
      <c r="R72" s="185">
        <f t="shared" si="43"/>
        <v>-2512.0927378795764</v>
      </c>
      <c r="S72" s="185">
        <v>-24408.035629504833</v>
      </c>
    </row>
    <row r="73" spans="1:19" s="188" customFormat="1" ht="15" customHeight="1" x14ac:dyDescent="0.25">
      <c r="A73" s="350" t="str">
        <f>A55</f>
        <v>Bydelsfordelt budsjett 2019</v>
      </c>
      <c r="B73" s="351"/>
      <c r="C73" s="352"/>
      <c r="D73" s="353">
        <f t="shared" ref="D73:R73" si="44">D91+D109</f>
        <v>310668.26506925799</v>
      </c>
      <c r="E73" s="353">
        <f t="shared" si="44"/>
        <v>229497.75435901203</v>
      </c>
      <c r="F73" s="353">
        <f t="shared" si="44"/>
        <v>183062.36026156106</v>
      </c>
      <c r="G73" s="353">
        <f t="shared" si="44"/>
        <v>115032.06408764084</v>
      </c>
      <c r="H73" s="353">
        <f t="shared" si="44"/>
        <v>131533.99920695942</v>
      </c>
      <c r="I73" s="353">
        <f t="shared" si="44"/>
        <v>85187.774818355145</v>
      </c>
      <c r="J73" s="353">
        <f t="shared" si="44"/>
        <v>141818.37731420028</v>
      </c>
      <c r="K73" s="353">
        <f t="shared" si="44"/>
        <v>137885.7301505002</v>
      </c>
      <c r="L73" s="353">
        <f t="shared" si="44"/>
        <v>173865.61206629738</v>
      </c>
      <c r="M73" s="353">
        <f t="shared" si="44"/>
        <v>188403.0580869391</v>
      </c>
      <c r="N73" s="353">
        <f t="shared" si="44"/>
        <v>246344.91111335851</v>
      </c>
      <c r="O73" s="353">
        <f t="shared" si="44"/>
        <v>324590.73827624397</v>
      </c>
      <c r="P73" s="353">
        <f t="shared" si="44"/>
        <v>220432.61593018108</v>
      </c>
      <c r="Q73" s="353">
        <f t="shared" si="44"/>
        <v>159431.614786825</v>
      </c>
      <c r="R73" s="353">
        <f t="shared" si="44"/>
        <v>302043.90802923898</v>
      </c>
      <c r="S73" s="353">
        <f>S91+S109</f>
        <v>2949798.7835565712</v>
      </c>
    </row>
    <row r="74" spans="1:19" s="176" customFormat="1" ht="15" customHeight="1" x14ac:dyDescent="0.25">
      <c r="A74" s="31"/>
      <c r="B74" s="31"/>
      <c r="C74" s="31"/>
      <c r="D74" s="221"/>
      <c r="E74" s="221"/>
      <c r="F74" s="221"/>
      <c r="G74" s="221"/>
      <c r="H74" s="221"/>
      <c r="I74" s="221"/>
      <c r="J74" s="221"/>
      <c r="K74" s="221"/>
      <c r="L74" s="221"/>
      <c r="M74" s="221"/>
      <c r="N74" s="221"/>
      <c r="O74" s="221"/>
      <c r="P74" s="221"/>
      <c r="Q74" s="221"/>
      <c r="R74" s="221"/>
      <c r="S74" s="221"/>
    </row>
    <row r="75" spans="1:19" ht="15" customHeight="1" x14ac:dyDescent="0.25">
      <c r="A75" s="201" t="s">
        <v>31</v>
      </c>
      <c r="B75" s="201"/>
      <c r="C75" s="201"/>
      <c r="D75" s="201"/>
      <c r="E75" s="198"/>
      <c r="F75" s="199"/>
      <c r="G75" s="200"/>
      <c r="H75" s="200"/>
      <c r="I75" s="200"/>
      <c r="J75" s="200"/>
      <c r="K75" s="200"/>
      <c r="L75" s="200"/>
      <c r="M75" s="200"/>
      <c r="N75" s="200"/>
      <c r="O75" s="200"/>
      <c r="P75" s="200"/>
      <c r="Q75" s="200"/>
      <c r="R75" s="200"/>
      <c r="S75" s="200"/>
    </row>
    <row r="76" spans="1:19" s="174" customFormat="1" ht="15" customHeight="1" x14ac:dyDescent="0.25">
      <c r="A76" s="342" t="str">
        <f t="shared" ref="A76:A91" si="45">A58</f>
        <v>Bydelsfordelt Dok3 2018</v>
      </c>
      <c r="B76" s="342"/>
      <c r="C76" s="342"/>
      <c r="D76" s="342">
        <f>'Tabell 2.1 DOK32018'!D34</f>
        <v>229039.4859966058</v>
      </c>
      <c r="E76" s="342">
        <f>'Tabell 2.1 DOK32018'!E34</f>
        <v>160294.65489719828</v>
      </c>
      <c r="F76" s="342">
        <f>'Tabell 2.1 DOK32018'!F34</f>
        <v>137898.84887179549</v>
      </c>
      <c r="G76" s="342">
        <f>'Tabell 2.1 DOK32018'!G34</f>
        <v>74874.452230715484</v>
      </c>
      <c r="H76" s="342">
        <f>'Tabell 2.1 DOK32018'!H34</f>
        <v>77121.24027942773</v>
      </c>
      <c r="I76" s="342">
        <f>'Tabell 2.1 DOK32018'!I34</f>
        <v>42769.755332332497</v>
      </c>
      <c r="J76" s="342">
        <f>'Tabell 2.1 DOK32018'!J34</f>
        <v>70903.721509347204</v>
      </c>
      <c r="K76" s="342">
        <f>'Tabell 2.1 DOK32018'!K34</f>
        <v>72607.701079490624</v>
      </c>
      <c r="L76" s="342">
        <f>'Tabell 2.1 DOK32018'!L34</f>
        <v>123121.62230121039</v>
      </c>
      <c r="M76" s="342">
        <f>'Tabell 2.1 DOK32018'!M34</f>
        <v>147217.65370848816</v>
      </c>
      <c r="N76" s="342">
        <f>'Tabell 2.1 DOK32018'!N34</f>
        <v>182318.93739598079</v>
      </c>
      <c r="O76" s="342">
        <f>'Tabell 2.1 DOK32018'!O34</f>
        <v>247662.41594345335</v>
      </c>
      <c r="P76" s="342">
        <f>'Tabell 2.1 DOK32018'!P34</f>
        <v>154145.31100898681</v>
      </c>
      <c r="Q76" s="342">
        <f>'Tabell 2.1 DOK32018'!Q34</f>
        <v>92092.748123295212</v>
      </c>
      <c r="R76" s="342">
        <f>'Tabell 2.1 DOK32018'!R34</f>
        <v>236176.15259444801</v>
      </c>
      <c r="S76" s="342">
        <f>'Tabell 2.1 DOK32018'!S34</f>
        <v>2048244.7012727764</v>
      </c>
    </row>
    <row r="77" spans="1:19" s="174" customFormat="1" ht="15" customHeight="1" x14ac:dyDescent="0.25">
      <c r="A77" s="31" t="str">
        <f t="shared" si="45"/>
        <v>Effekt av oppdaterte kriterieandeler</v>
      </c>
      <c r="B77" s="31"/>
      <c r="C77" s="31"/>
      <c r="D77" s="31">
        <f>($S$76-'Tabell 2.2 DOK3 2018'!$S$91-'Tabell 2.3 DOK32018'!$S$32-'Tabell 2.2 DOK3 2018'!$S$90)*('Kriterier 2018'!V44*'Kriterier 2018'!$C$44+'Kriterier 2018'!D43*'Kriterier 2018'!$C$43-'Kriterier 2018'!D45)/100</f>
        <v>-1318.5230395757003</v>
      </c>
      <c r="E77" s="31">
        <f>($S$76-'Tabell 2.2 DOK3 2018'!$S$91-'Tabell 2.3 DOK32018'!$S$32-'Tabell 2.2 DOK3 2018'!$S$90)*('Kriterier 2018'!W44*'Kriterier 2018'!$C$44+'Kriterier 2018'!E43*'Kriterier 2018'!$C$43-'Kriterier 2018'!E45)/100</f>
        <v>3161.9461604142352</v>
      </c>
      <c r="F77" s="31">
        <f>($S$76-'Tabell 2.2 DOK3 2018'!$S$91-'Tabell 2.3 DOK32018'!$S$32-'Tabell 2.2 DOK3 2018'!$S$90)*('Kriterier 2018'!X44*'Kriterier 2018'!$C$44+'Kriterier 2018'!F43*'Kriterier 2018'!$C$43-'Kriterier 2018'!F45)/100</f>
        <v>286.07299136318534</v>
      </c>
      <c r="G77" s="31">
        <f>($S$76-'Tabell 2.2 DOK3 2018'!$S$91-'Tabell 2.3 DOK32018'!$S$32-'Tabell 2.2 DOK3 2018'!$S$90)*('Kriterier 2018'!Y44*'Kriterier 2018'!$C$44+'Kriterier 2018'!G43*'Kriterier 2018'!$C$43-'Kriterier 2018'!G45)/100</f>
        <v>1263.1728614953179</v>
      </c>
      <c r="H77" s="31">
        <f>($S$76-'Tabell 2.2 DOK3 2018'!$S$91-'Tabell 2.3 DOK32018'!$S$32-'Tabell 2.2 DOK3 2018'!$S$90)*('Kriterier 2018'!Z44*'Kriterier 2018'!$C$44+'Kriterier 2018'!H43*'Kriterier 2018'!$C$43-'Kriterier 2018'!H45)/100</f>
        <v>2473.6600330401434</v>
      </c>
      <c r="I77" s="31">
        <f>($S$76-'Tabell 2.2 DOK3 2018'!$S$91-'Tabell 2.3 DOK32018'!$S$32-'Tabell 2.2 DOK3 2018'!$S$90)*('Kriterier 2018'!AA44*'Kriterier 2018'!$C$44+'Kriterier 2018'!I43*'Kriterier 2018'!$C$43-'Kriterier 2018'!I45)/100</f>
        <v>1644.7936230025991</v>
      </c>
      <c r="J77" s="31">
        <f>($S$76-'Tabell 2.2 DOK3 2018'!$S$91-'Tabell 2.3 DOK32018'!$S$32-'Tabell 2.2 DOK3 2018'!$S$90)*('Kriterier 2018'!AB44*'Kriterier 2018'!$C$44+'Kriterier 2018'!J43*'Kriterier 2018'!$C$43-'Kriterier 2018'!J45)/100</f>
        <v>86.791880508287463</v>
      </c>
      <c r="K77" s="31">
        <f>($S$76-'Tabell 2.2 DOK3 2018'!$S$91-'Tabell 2.3 DOK32018'!$S$32-'Tabell 2.2 DOK3 2018'!$S$90)*('Kriterier 2018'!AC44*'Kriterier 2018'!$C$44+'Kriterier 2018'!K43*'Kriterier 2018'!$C$43-'Kriterier 2018'!K45)/100</f>
        <v>1193.3961096656185</v>
      </c>
      <c r="L77" s="31">
        <f>($S$76-'Tabell 2.2 DOK3 2018'!$S$91-'Tabell 2.3 DOK32018'!$S$32-'Tabell 2.2 DOK3 2018'!$S$90)*('Kriterier 2018'!AD44*'Kriterier 2018'!$C$44+'Kriterier 2018'!L43*'Kriterier 2018'!$C$43-'Kriterier 2018'!L45)/100</f>
        <v>-438.61950406153619</v>
      </c>
      <c r="M77" s="31">
        <f>($S$76-'Tabell 2.2 DOK3 2018'!$S$91-'Tabell 2.3 DOK32018'!$S$32-'Tabell 2.2 DOK3 2018'!$S$90)*('Kriterier 2018'!AE44*'Kriterier 2018'!$C$44+'Kriterier 2018'!M43*'Kriterier 2018'!$C$43-'Kriterier 2018'!M45)/100</f>
        <v>-3020.8109839257149</v>
      </c>
      <c r="N77" s="31">
        <f>($S$76-'Tabell 2.2 DOK3 2018'!$S$91-'Tabell 2.3 DOK32018'!$S$32-'Tabell 2.2 DOK3 2018'!$S$90)*('Kriterier 2018'!AF44*'Kriterier 2018'!$C$44+'Kriterier 2018'!N43*'Kriterier 2018'!$C$43-'Kriterier 2018'!N45)/100</f>
        <v>3377.5427860813593</v>
      </c>
      <c r="O77" s="31">
        <f>($S$76-'Tabell 2.2 DOK3 2018'!$S$91-'Tabell 2.3 DOK32018'!$S$32-'Tabell 2.2 DOK3 2018'!$S$90)*('Kriterier 2018'!AG44*'Kriterier 2018'!$C$44+'Kriterier 2018'!O43*'Kriterier 2018'!$C$43-'Kriterier 2018'!O45)/100</f>
        <v>-2342.8197954012844</v>
      </c>
      <c r="P77" s="31">
        <f>($S$76-'Tabell 2.2 DOK3 2018'!$S$91-'Tabell 2.3 DOK32018'!$S$32-'Tabell 2.2 DOK3 2018'!$S$90)*('Kriterier 2018'!AH44*'Kriterier 2018'!$C$44+'Kriterier 2018'!P43*'Kriterier 2018'!$C$43-'Kriterier 2018'!P45)/100</f>
        <v>-4752.8587978865326</v>
      </c>
      <c r="Q77" s="31">
        <f>($S$76-'Tabell 2.2 DOK3 2018'!$S$91-'Tabell 2.3 DOK32018'!$S$32-'Tabell 2.2 DOK3 2018'!$S$90)*('Kriterier 2018'!AI44*'Kriterier 2018'!$C$44+'Kriterier 2018'!Q43*'Kriterier 2018'!$C$43-'Kriterier 2018'!Q45)/100</f>
        <v>-130.62190925749582</v>
      </c>
      <c r="R77" s="31">
        <f>($S$76-'Tabell 2.2 DOK3 2018'!$S$91-'Tabell 2.3 DOK32018'!$S$32-'Tabell 2.2 DOK3 2018'!$S$90)*('Kriterier 2018'!AJ44*'Kriterier 2018'!$C$44+'Kriterier 2018'!R43*'Kriterier 2018'!$C$43-'Kriterier 2018'!R45)/100</f>
        <v>-1483.1224154626543</v>
      </c>
      <c r="S77" s="31">
        <f>($S$76-'Tabell 2.2 DOK3 2018'!$S$91-'Tabell 2.3 DOK32018'!$S$32-'Tabell 2.2 DOK3 2018'!$S$90)*('Kriterier 2018'!AK44*'Kriterier 2018'!$C$44+'Kriterier 2018'!S43*'Kriterier 2018'!$C$43-'Kriterier 2018'!S45)/100</f>
        <v>-5.4975670188121164E-10</v>
      </c>
    </row>
    <row r="78" spans="1:19" s="174" customFormat="1" ht="15" customHeight="1" x14ac:dyDescent="0.25">
      <c r="A78" s="31" t="str">
        <f t="shared" si="45"/>
        <v>Effekt av oppdaterte regnskapsandeler</v>
      </c>
      <c r="B78" s="31"/>
      <c r="C78" s="31"/>
      <c r="D78" s="31">
        <f>($S$76-'Tabell 2.2 DOK3 2018'!$S$91-'Tabell 2.3 DOK32018'!$S$32-'Tabell 2.2 DOK3 2018'!$S$90)*('Tabell 4.1'!D47-('Kriterier 2018'!V44*'Kriterier 2018'!$C$44+'Kriterier 2018'!D43*'Kriterier 2018'!$C$43))/100</f>
        <v>986.83302841393845</v>
      </c>
      <c r="E78" s="31">
        <f>($S$76-'Tabell 2.2 DOK3 2018'!$S$91-'Tabell 2.3 DOK32018'!$S$32-'Tabell 2.2 DOK3 2018'!$S$90)*('Tabell 4.1'!E47-('Kriterier 2018'!W44*'Kriterier 2018'!$C$44+'Kriterier 2018'!E43*'Kriterier 2018'!$C$43))/100</f>
        <v>-2127.8812522669173</v>
      </c>
      <c r="F78" s="31">
        <f>($S$76-'Tabell 2.2 DOK3 2018'!$S$91-'Tabell 2.3 DOK32018'!$S$32-'Tabell 2.2 DOK3 2018'!$S$90)*('Tabell 4.1'!F47-('Kriterier 2018'!X44*'Kriterier 2018'!$C$44+'Kriterier 2018'!F43*'Kriterier 2018'!$C$43))/100</f>
        <v>-4847.1360046804439</v>
      </c>
      <c r="G78" s="31">
        <f>($S$76-'Tabell 2.2 DOK3 2018'!$S$91-'Tabell 2.3 DOK32018'!$S$32-'Tabell 2.2 DOK3 2018'!$S$90)*('Tabell 4.1'!G47-('Kriterier 2018'!Y44*'Kriterier 2018'!$C$44+'Kriterier 2018'!G43*'Kriterier 2018'!$C$43))/100</f>
        <v>148.04577693937281</v>
      </c>
      <c r="H78" s="31">
        <f>($S$76-'Tabell 2.2 DOK3 2018'!$S$91-'Tabell 2.3 DOK32018'!$S$32-'Tabell 2.2 DOK3 2018'!$S$90)*('Tabell 4.1'!H47-('Kriterier 2018'!Z44*'Kriterier 2018'!$C$44+'Kriterier 2018'!H43*'Kriterier 2018'!$C$43))/100</f>
        <v>1191.7739752712455</v>
      </c>
      <c r="I78" s="31">
        <f>($S$76-'Tabell 2.2 DOK3 2018'!$S$91-'Tabell 2.3 DOK32018'!$S$32-'Tabell 2.2 DOK3 2018'!$S$90)*('Tabell 4.1'!I47-('Kriterier 2018'!AA44*'Kriterier 2018'!$C$44+'Kriterier 2018'!I43*'Kriterier 2018'!$C$43))/100</f>
        <v>456.56196361320633</v>
      </c>
      <c r="J78" s="31">
        <f>($S$76-'Tabell 2.2 DOK3 2018'!$S$91-'Tabell 2.3 DOK32018'!$S$32-'Tabell 2.2 DOK3 2018'!$S$90)*('Tabell 4.1'!J47-('Kriterier 2018'!AB44*'Kriterier 2018'!$C$44+'Kriterier 2018'!J43*'Kriterier 2018'!$C$43))/100</f>
        <v>5134.5369148287791</v>
      </c>
      <c r="K78" s="31">
        <f>($S$76-'Tabell 2.2 DOK3 2018'!$S$91-'Tabell 2.3 DOK32018'!$S$32-'Tabell 2.2 DOK3 2018'!$S$90)*('Tabell 4.1'!K47-('Kriterier 2018'!AC44*'Kriterier 2018'!$C$44+'Kriterier 2018'!K43*'Kriterier 2018'!$C$43))/100</f>
        <v>-95.292028012197534</v>
      </c>
      <c r="L78" s="31">
        <f>($S$76-'Tabell 2.2 DOK3 2018'!$S$91-'Tabell 2.3 DOK32018'!$S$32-'Tabell 2.2 DOK3 2018'!$S$90)*('Tabell 4.1'!L47-('Kriterier 2018'!AD44*'Kriterier 2018'!$C$44+'Kriterier 2018'!L43*'Kriterier 2018'!$C$43))/100</f>
        <v>-151.63639125196298</v>
      </c>
      <c r="M78" s="31">
        <f>($S$76-'Tabell 2.2 DOK3 2018'!$S$91-'Tabell 2.3 DOK32018'!$S$32-'Tabell 2.2 DOK3 2018'!$S$90)*('Tabell 4.1'!M47-('Kriterier 2018'!AE44*'Kriterier 2018'!$C$44+'Kriterier 2018'!M43*'Kriterier 2018'!$C$43))/100</f>
        <v>1487.2644559146004</v>
      </c>
      <c r="N78" s="31">
        <f>($S$76-'Tabell 2.2 DOK3 2018'!$S$91-'Tabell 2.3 DOK32018'!$S$32-'Tabell 2.2 DOK3 2018'!$S$90)*('Tabell 4.1'!N47-('Kriterier 2018'!AF44*'Kriterier 2018'!$C$44+'Kriterier 2018'!N43*'Kriterier 2018'!$C$43))/100</f>
        <v>-1181.7584684668495</v>
      </c>
      <c r="O78" s="31">
        <f>($S$76-'Tabell 2.2 DOK3 2018'!$S$91-'Tabell 2.3 DOK32018'!$S$32-'Tabell 2.2 DOK3 2018'!$S$90)*('Tabell 4.1'!O47-('Kriterier 2018'!AG44*'Kriterier 2018'!$C$44+'Kriterier 2018'!O43*'Kriterier 2018'!$C$43))/100</f>
        <v>2203.0694535093421</v>
      </c>
      <c r="P78" s="31">
        <f>($S$76-'Tabell 2.2 DOK3 2018'!$S$91-'Tabell 2.3 DOK32018'!$S$32-'Tabell 2.2 DOK3 2018'!$S$90)*('Tabell 4.1'!P47-('Kriterier 2018'!AH44*'Kriterier 2018'!$C$44+'Kriterier 2018'!P43*'Kriterier 2018'!$C$43))/100</f>
        <v>4531.3159701365039</v>
      </c>
      <c r="Q78" s="31">
        <f>($S$76-'Tabell 2.2 DOK3 2018'!$S$91-'Tabell 2.3 DOK32018'!$S$32-'Tabell 2.2 DOK3 2018'!$S$90)*('Tabell 4.1'!Q47-('Kriterier 2018'!AI44*'Kriterier 2018'!$C$44+'Kriterier 2018'!Q43*'Kriterier 2018'!$C$43))/100</f>
        <v>1981.0762726626469</v>
      </c>
      <c r="R78" s="31">
        <f>($S$76-'Tabell 2.2 DOK3 2018'!$S$91-'Tabell 2.3 DOK32018'!$S$32-'Tabell 2.2 DOK3 2018'!$S$90)*('Tabell 4.1'!R47-('Kriterier 2018'!AJ44*'Kriterier 2018'!$C$44+'Kriterier 2018'!R43*'Kriterier 2018'!$C$43))/100</f>
        <v>-9716.7736666113342</v>
      </c>
      <c r="S78" s="31">
        <f>($S$76-'Tabell 2.2 DOK3 2018'!$S$91-'Tabell 2.3 DOK32018'!$S$32-'Tabell 2.2 DOK3 2018'!$S$90)*('Tabell 4.1'!S47-('Kriterier 2018'!AK44*'Kriterier 2018'!$C$44+'Kriterier 2018'!S43*'Kriterier 2018'!$C$43))/100</f>
        <v>0</v>
      </c>
    </row>
    <row r="79" spans="1:19" s="174" customFormat="1" ht="15" customHeight="1" x14ac:dyDescent="0.25">
      <c r="A79" s="185" t="str">
        <f t="shared" si="45"/>
        <v>Effekt av endringer i fordelingssystemet</v>
      </c>
      <c r="B79" s="185"/>
      <c r="C79" s="185"/>
      <c r="D79" s="185">
        <f>($S$76-'Tabell 2.2 DOK3 2018'!$S$91-'Tabell 2.3 DOK32018'!$S$32)*('Tabell 3.1'!D42-'Kriterier 2018'!V45)/100</f>
        <v>0</v>
      </c>
      <c r="E79" s="185">
        <f>($S$76-'Tabell 2.2 DOK3 2018'!$S$91-'Tabell 2.3 DOK32018'!$S$32)*('Tabell 3.1'!E42-'Kriterier 2018'!W45)/100</f>
        <v>0</v>
      </c>
      <c r="F79" s="185">
        <f>($S$76-'Tabell 2.2 DOK3 2018'!$S$91-'Tabell 2.3 DOK32018'!$S$32)*('Tabell 3.1'!F42-'Kriterier 2018'!X45)/100</f>
        <v>0</v>
      </c>
      <c r="G79" s="185">
        <f>($S$76-'Tabell 2.2 DOK3 2018'!$S$91-'Tabell 2.3 DOK32018'!$S$32)*('Tabell 3.1'!G42-'Kriterier 2018'!Y45)/100</f>
        <v>0</v>
      </c>
      <c r="H79" s="185">
        <f>($S$76-'Tabell 2.2 DOK3 2018'!$S$91-'Tabell 2.3 DOK32018'!$S$32)*('Tabell 3.1'!H42-'Kriterier 2018'!Z45)/100</f>
        <v>0</v>
      </c>
      <c r="I79" s="185">
        <f>($S$76-'Tabell 2.2 DOK3 2018'!$S$91-'Tabell 2.3 DOK32018'!$S$32)*('Tabell 3.1'!I42-'Kriterier 2018'!AA45)/100</f>
        <v>0</v>
      </c>
      <c r="J79" s="185">
        <f>($S$76-'Tabell 2.2 DOK3 2018'!$S$91-'Tabell 2.3 DOK32018'!$S$32)*('Tabell 3.1'!J42-'Kriterier 2018'!AB45)/100</f>
        <v>0</v>
      </c>
      <c r="K79" s="185">
        <f>($S$76-'Tabell 2.2 DOK3 2018'!$S$91-'Tabell 2.3 DOK32018'!$S$32)*('Tabell 3.1'!K42-'Kriterier 2018'!AC45)/100</f>
        <v>0</v>
      </c>
      <c r="L79" s="185">
        <f>($S$76-'Tabell 2.2 DOK3 2018'!$S$91-'Tabell 2.3 DOK32018'!$S$32)*('Tabell 3.1'!L42-'Kriterier 2018'!AD45)/100</f>
        <v>0</v>
      </c>
      <c r="M79" s="185">
        <f>($S$76-'Tabell 2.2 DOK3 2018'!$S$91-'Tabell 2.3 DOK32018'!$S$32)*('Tabell 3.1'!M42-'Kriterier 2018'!AE45)/100</f>
        <v>0</v>
      </c>
      <c r="N79" s="185">
        <f>($S$76-'Tabell 2.2 DOK3 2018'!$S$91-'Tabell 2.3 DOK32018'!$S$32)*('Tabell 3.1'!N42-'Kriterier 2018'!AF45)/100</f>
        <v>0</v>
      </c>
      <c r="O79" s="185">
        <f>($S$76-'Tabell 2.2 DOK3 2018'!$S$91-'Tabell 2.3 DOK32018'!$S$32)*('Tabell 3.1'!O42-'Kriterier 2018'!AG45)/100</f>
        <v>0</v>
      </c>
      <c r="P79" s="185">
        <f>($S$76-'Tabell 2.2 DOK3 2018'!$S$91-'Tabell 2.3 DOK32018'!$S$32)*('Tabell 3.1'!P42-'Kriterier 2018'!AH45)/100</f>
        <v>0</v>
      </c>
      <c r="Q79" s="185">
        <f>($S$76-'Tabell 2.2 DOK3 2018'!$S$91-'Tabell 2.3 DOK32018'!$S$32)*('Tabell 3.1'!Q42-'Kriterier 2018'!AI45)/100</f>
        <v>0</v>
      </c>
      <c r="R79" s="185">
        <f>($S$76-'Tabell 2.2 DOK3 2018'!$S$91-'Tabell 2.3 DOK32018'!$S$32)*('Tabell 3.1'!R42-'Kriterier 2018'!AJ45)/100</f>
        <v>0</v>
      </c>
      <c r="S79" s="185">
        <f>($S$76-'Tabell 2.2 DOK3 2018'!$S$91-'Tabell 2.3 DOK32018'!$S$32)*('Tabell 3.1'!S42-'Kriterier 2018'!AK45)/100</f>
        <v>0</v>
      </c>
    </row>
    <row r="80" spans="1:19" s="285" customFormat="1" ht="15" customHeight="1" x14ac:dyDescent="0.25">
      <c r="A80" s="178" t="str">
        <f t="shared" si="45"/>
        <v>Reelle endringer</v>
      </c>
      <c r="B80" s="178"/>
      <c r="C80" s="178"/>
      <c r="D80" s="178">
        <f>SUM(D81:D86)</f>
        <v>1880.8339475185394</v>
      </c>
      <c r="E80" s="178">
        <f t="shared" ref="E80:S80" si="46">SUM(E81:E86)</f>
        <v>1352.7014867288458</v>
      </c>
      <c r="F80" s="178">
        <f t="shared" si="46"/>
        <v>1110.7945303586414</v>
      </c>
      <c r="G80" s="178">
        <f t="shared" si="46"/>
        <v>587.82438787133628</v>
      </c>
      <c r="H80" s="178">
        <f t="shared" si="46"/>
        <v>674.09310943282139</v>
      </c>
      <c r="I80" s="178">
        <f t="shared" si="46"/>
        <v>367.79881070936085</v>
      </c>
      <c r="J80" s="178">
        <f t="shared" si="46"/>
        <v>628.14499388550166</v>
      </c>
      <c r="K80" s="178">
        <f t="shared" si="46"/>
        <v>613.24547290479381</v>
      </c>
      <c r="L80" s="178">
        <f t="shared" si="46"/>
        <v>1020.5359667315448</v>
      </c>
      <c r="M80" s="178">
        <f t="shared" si="46"/>
        <v>1207.2823805206917</v>
      </c>
      <c r="N80" s="178">
        <f t="shared" si="46"/>
        <v>1548.1822587612996</v>
      </c>
      <c r="O80" s="178">
        <f t="shared" si="46"/>
        <v>2085.5083037561008</v>
      </c>
      <c r="P80" s="178">
        <f t="shared" si="46"/>
        <v>1277.5553424711452</v>
      </c>
      <c r="Q80" s="178">
        <f t="shared" si="46"/>
        <v>776.44166901493281</v>
      </c>
      <c r="R80" s="178">
        <f t="shared" si="46"/>
        <v>1890.8238268490429</v>
      </c>
      <c r="S80" s="178">
        <f t="shared" si="46"/>
        <v>17021.766487514597</v>
      </c>
    </row>
    <row r="81" spans="1:19" s="174" customFormat="1" ht="15" customHeight="1" x14ac:dyDescent="0.25">
      <c r="A81" s="31" t="str">
        <f t="shared" si="45"/>
        <v xml:space="preserve"> - herav justering for demografiske forhold</v>
      </c>
      <c r="B81" s="31"/>
      <c r="C81" s="31"/>
      <c r="D81" s="31">
        <f>$S81*'Tabell 3.1'!D$42/100</f>
        <v>1365.5608898515684</v>
      </c>
      <c r="E81" s="31">
        <f>$S81*'Tabell 3.1'!E$42/100</f>
        <v>982.11553888532433</v>
      </c>
      <c r="F81" s="31">
        <f>$S81*'Tabell 3.1'!F$42/100</f>
        <v>806.4813851962067</v>
      </c>
      <c r="G81" s="31">
        <f>$S81*'Tabell 3.1'!G$42/100</f>
        <v>426.78408438824886</v>
      </c>
      <c r="H81" s="31">
        <f>$S81*'Tabell 3.1'!H$42/100</f>
        <v>489.41863665017712</v>
      </c>
      <c r="I81" s="31">
        <f>$S81*'Tabell 3.1'!I$42/100</f>
        <v>267.03668970951122</v>
      </c>
      <c r="J81" s="31">
        <f>$S81*'Tabell 3.1'!J$42/100</f>
        <v>456.0584616934338</v>
      </c>
      <c r="K81" s="31">
        <f>$S81*'Tabell 3.1'!K$42/100</f>
        <v>445.24081181231531</v>
      </c>
      <c r="L81" s="31">
        <f>$S81*'Tabell 3.1'!L$42/100</f>
        <v>740.95004755422315</v>
      </c>
      <c r="M81" s="31">
        <f>$S81*'Tabell 3.1'!M$42/100</f>
        <v>876.53543473151558</v>
      </c>
      <c r="N81" s="31">
        <f>$S81*'Tabell 3.1'!N$42/100</f>
        <v>1124.0424204995654</v>
      </c>
      <c r="O81" s="31">
        <f>$S81*'Tabell 3.1'!O$42/100</f>
        <v>1514.1626823714823</v>
      </c>
      <c r="P81" s="31">
        <f>$S81*'Tabell 3.1'!P$42/100</f>
        <v>927.55642389442028</v>
      </c>
      <c r="Q81" s="31">
        <f>$S81*'Tabell 3.1'!Q$42/100</f>
        <v>563.72779630904517</v>
      </c>
      <c r="R81" s="31">
        <f>$S81*'Tabell 3.1'!R$42/100</f>
        <v>1372.8139429592445</v>
      </c>
      <c r="S81" s="31">
        <v>12358.485246506281</v>
      </c>
    </row>
    <row r="82" spans="1:19" s="183" customFormat="1" ht="15" customHeight="1" x14ac:dyDescent="0.25">
      <c r="A82" s="31" t="str">
        <f t="shared" si="45"/>
        <v xml:space="preserve"> - herav justering for andre aktivitetsnøytrale forhold</v>
      </c>
      <c r="B82" s="31"/>
      <c r="C82" s="31"/>
      <c r="D82" s="31">
        <f>$S82*'Tabell 3.1'!D$42/100</f>
        <v>-393.07734569759401</v>
      </c>
      <c r="E82" s="31">
        <f>$S82*'Tabell 3.1'!E$42/100</f>
        <v>-282.7024207140023</v>
      </c>
      <c r="F82" s="31">
        <f>$S82*'Tabell 3.1'!F$42/100</f>
        <v>-232.14604680271827</v>
      </c>
      <c r="G82" s="31">
        <f>$S82*'Tabell 3.1'!G$42/100</f>
        <v>-122.84999982354917</v>
      </c>
      <c r="H82" s="31">
        <f>$S82*'Tabell 3.1'!H$42/100</f>
        <v>-140.87938521020308</v>
      </c>
      <c r="I82" s="31">
        <f>$S82*'Tabell 3.1'!I$42/100</f>
        <v>-76.866636980425028</v>
      </c>
      <c r="J82" s="31">
        <f>$S82*'Tabell 3.1'!J$42/100</f>
        <v>-131.27664312710976</v>
      </c>
      <c r="K82" s="31">
        <f>$S82*'Tabell 3.1'!K$42/100</f>
        <v>-128.16277751074892</v>
      </c>
      <c r="L82" s="31">
        <f>$S82*'Tabell 3.1'!L$42/100</f>
        <v>-213.28282037923481</v>
      </c>
      <c r="M82" s="31">
        <f>$S82*'Tabell 3.1'!M$42/100</f>
        <v>-252.31113797613355</v>
      </c>
      <c r="N82" s="31">
        <f>$S82*'Tabell 3.1'!N$42/100</f>
        <v>-323.55614047316038</v>
      </c>
      <c r="O82" s="31">
        <f>$S82*'Tabell 3.1'!O$42/100</f>
        <v>-435.85244170666425</v>
      </c>
      <c r="P82" s="31">
        <f>$S82*'Tabell 3.1'!P$42/100</f>
        <v>-266.99755375155911</v>
      </c>
      <c r="Q82" s="31">
        <f>$S82*'Tabell 3.1'!Q$42/100</f>
        <v>-162.26931183800912</v>
      </c>
      <c r="R82" s="31">
        <f>$S82*'Tabell 3.1'!R$42/100</f>
        <v>-395.16514045281639</v>
      </c>
      <c r="S82" s="31">
        <v>-3557.395802443928</v>
      </c>
    </row>
    <row r="83" spans="1:19" s="183" customFormat="1" ht="15" customHeight="1" x14ac:dyDescent="0.25">
      <c r="A83" s="31" t="str">
        <f t="shared" si="45"/>
        <v xml:space="preserve"> - herav justering for engangstiltak</v>
      </c>
      <c r="B83" s="31"/>
      <c r="C83" s="31"/>
      <c r="D83" s="31">
        <f>$S83*'Tabell 3.1'!D$42/100</f>
        <v>0</v>
      </c>
      <c r="E83" s="31">
        <f>$S83*'Tabell 3.1'!E$42/100</f>
        <v>0</v>
      </c>
      <c r="F83" s="31">
        <f>$S83*'Tabell 3.1'!F$42/100</f>
        <v>0</v>
      </c>
      <c r="G83" s="31">
        <f>$S83*'Tabell 3.1'!G$42/100</f>
        <v>0</v>
      </c>
      <c r="H83" s="31">
        <f>$S83*'Tabell 3.1'!H$42/100</f>
        <v>0</v>
      </c>
      <c r="I83" s="31">
        <f>$S83*'Tabell 3.1'!I$42/100</f>
        <v>0</v>
      </c>
      <c r="J83" s="31">
        <f>$S83*'Tabell 3.1'!J$42/100</f>
        <v>0</v>
      </c>
      <c r="K83" s="31">
        <f>$S83*'Tabell 3.1'!K$42/100</f>
        <v>0</v>
      </c>
      <c r="L83" s="31">
        <f>$S83*'Tabell 3.1'!L$42/100</f>
        <v>0</v>
      </c>
      <c r="M83" s="31">
        <f>$S83*'Tabell 3.1'!M$42/100</f>
        <v>0</v>
      </c>
      <c r="N83" s="31">
        <f>$S83*'Tabell 3.1'!N$42/100</f>
        <v>0</v>
      </c>
      <c r="O83" s="31">
        <f>$S83*'Tabell 3.1'!O$42/100</f>
        <v>0</v>
      </c>
      <c r="P83" s="31">
        <f>$S83*'Tabell 3.1'!P$42/100</f>
        <v>0</v>
      </c>
      <c r="Q83" s="31">
        <f>$S83*'Tabell 3.1'!Q$42/100</f>
        <v>0</v>
      </c>
      <c r="R83" s="31">
        <f>$S83*'Tabell 3.1'!R$42/100</f>
        <v>0</v>
      </c>
      <c r="S83" s="31">
        <v>0</v>
      </c>
    </row>
    <row r="84" spans="1:19" s="183" customFormat="1" ht="15" customHeight="1" x14ac:dyDescent="0.25">
      <c r="A84" s="31" t="str">
        <f t="shared" si="45"/>
        <v xml:space="preserve"> - herav justering for oppgaveendringer mellom sektorer</v>
      </c>
      <c r="B84" s="31"/>
      <c r="C84" s="31"/>
      <c r="D84" s="31">
        <f>$S84*'Tabell 3.1'!D$42/100</f>
        <v>0</v>
      </c>
      <c r="E84" s="31">
        <f>$S84*'Tabell 3.1'!E$42/100</f>
        <v>0</v>
      </c>
      <c r="F84" s="31">
        <f>$S84*'Tabell 3.1'!F$42/100</f>
        <v>0</v>
      </c>
      <c r="G84" s="31">
        <f>$S84*'Tabell 3.1'!G$42/100</f>
        <v>0</v>
      </c>
      <c r="H84" s="31">
        <f>$S84*'Tabell 3.1'!H$42/100</f>
        <v>0</v>
      </c>
      <c r="I84" s="31">
        <f>$S84*'Tabell 3.1'!I$42/100</f>
        <v>0</v>
      </c>
      <c r="J84" s="31">
        <f>$S84*'Tabell 3.1'!J$42/100</f>
        <v>0</v>
      </c>
      <c r="K84" s="31">
        <f>$S84*'Tabell 3.1'!K$42/100</f>
        <v>0</v>
      </c>
      <c r="L84" s="31">
        <f>$S84*'Tabell 3.1'!L$42/100</f>
        <v>0</v>
      </c>
      <c r="M84" s="31">
        <f>$S84*'Tabell 3.1'!M$42/100</f>
        <v>0</v>
      </c>
      <c r="N84" s="31">
        <f>$S84*'Tabell 3.1'!N$42/100</f>
        <v>0</v>
      </c>
      <c r="O84" s="31">
        <f>$S84*'Tabell 3.1'!O$42/100</f>
        <v>0</v>
      </c>
      <c r="P84" s="31">
        <f>$S84*'Tabell 3.1'!P$42/100</f>
        <v>0</v>
      </c>
      <c r="Q84" s="31">
        <f>$S84*'Tabell 3.1'!Q$42/100</f>
        <v>0</v>
      </c>
      <c r="R84" s="31">
        <f>$S84*'Tabell 3.1'!R$42/100</f>
        <v>0</v>
      </c>
      <c r="S84" s="31">
        <v>0</v>
      </c>
    </row>
    <row r="85" spans="1:19" s="183" customFormat="1" ht="15" customHeight="1" x14ac:dyDescent="0.25">
      <c r="A85" s="31" t="str">
        <f t="shared" si="45"/>
        <v xml:space="preserve"> - herav uspesifiserte rammeendringer</v>
      </c>
      <c r="B85" s="31"/>
      <c r="C85" s="31"/>
      <c r="D85" s="31">
        <f>$S85*'Tabell 3.1'!D$42/100</f>
        <v>0</v>
      </c>
      <c r="E85" s="31">
        <f>$S85*'Tabell 3.1'!E$42/100</f>
        <v>0</v>
      </c>
      <c r="F85" s="31">
        <f>$S85*'Tabell 3.1'!F$42/100</f>
        <v>0</v>
      </c>
      <c r="G85" s="31">
        <f>$S85*'Tabell 3.1'!G$42/100</f>
        <v>0</v>
      </c>
      <c r="H85" s="31">
        <f>$S85*'Tabell 3.1'!H$42/100</f>
        <v>0</v>
      </c>
      <c r="I85" s="31">
        <f>$S85*'Tabell 3.1'!I$42/100</f>
        <v>0</v>
      </c>
      <c r="J85" s="31">
        <f>$S85*'Tabell 3.1'!J$42/100</f>
        <v>0</v>
      </c>
      <c r="K85" s="31">
        <f>$S85*'Tabell 3.1'!K$42/100</f>
        <v>0</v>
      </c>
      <c r="L85" s="31">
        <f>$S85*'Tabell 3.1'!L$42/100</f>
        <v>0</v>
      </c>
      <c r="M85" s="31">
        <f>$S85*'Tabell 3.1'!M$42/100</f>
        <v>0</v>
      </c>
      <c r="N85" s="31">
        <f>$S85*'Tabell 3.1'!N$42/100</f>
        <v>0</v>
      </c>
      <c r="O85" s="31">
        <f>$S85*'Tabell 3.1'!O$42/100</f>
        <v>0</v>
      </c>
      <c r="P85" s="31">
        <f>$S85*'Tabell 3.1'!P$42/100</f>
        <v>0</v>
      </c>
      <c r="Q85" s="31">
        <f>$S85*'Tabell 3.1'!Q$42/100</f>
        <v>0</v>
      </c>
      <c r="R85" s="31">
        <f>$S85*'Tabell 3.1'!R$42/100</f>
        <v>0</v>
      </c>
      <c r="S85" s="31">
        <v>0</v>
      </c>
    </row>
    <row r="86" spans="1:19" s="183" customFormat="1" ht="15" customHeight="1" x14ac:dyDescent="0.25">
      <c r="A86" s="185" t="str">
        <f t="shared" si="45"/>
        <v xml:space="preserve"> - herav spesifiserte rammeendringer</v>
      </c>
      <c r="B86" s="185"/>
      <c r="C86" s="185"/>
      <c r="D86" s="185">
        <f>$S86*'Tabell 3.1'!D$42/100</f>
        <v>908.35040336456495</v>
      </c>
      <c r="E86" s="185">
        <f>$S86*'Tabell 3.1'!E$42/100</f>
        <v>653.28836855752377</v>
      </c>
      <c r="F86" s="185">
        <f>$S86*'Tabell 3.1'!F$42/100</f>
        <v>536.45919196515297</v>
      </c>
      <c r="G86" s="185">
        <f>$S86*'Tabell 3.1'!G$42/100</f>
        <v>283.89030330663667</v>
      </c>
      <c r="H86" s="185">
        <f>$S86*'Tabell 3.1'!H$42/100</f>
        <v>325.55385799284744</v>
      </c>
      <c r="I86" s="185">
        <f>$S86*'Tabell 3.1'!I$42/100</f>
        <v>177.62875798027463</v>
      </c>
      <c r="J86" s="185">
        <f>$S86*'Tabell 3.1'!J$42/100</f>
        <v>303.36317531917769</v>
      </c>
      <c r="K86" s="185">
        <f>$S86*'Tabell 3.1'!K$42/100</f>
        <v>296.16743860322748</v>
      </c>
      <c r="L86" s="185">
        <f>$S86*'Tabell 3.1'!L$42/100</f>
        <v>492.86873955655653</v>
      </c>
      <c r="M86" s="185">
        <f>$S86*'Tabell 3.1'!M$42/100</f>
        <v>583.05808376530968</v>
      </c>
      <c r="N86" s="185">
        <f>$S86*'Tabell 3.1'!N$42/100</f>
        <v>747.69597873489477</v>
      </c>
      <c r="O86" s="185">
        <f>$S86*'Tabell 3.1'!O$42/100</f>
        <v>1007.1980630912824</v>
      </c>
      <c r="P86" s="185">
        <f>$S86*'Tabell 3.1'!P$42/100</f>
        <v>616.99647232828397</v>
      </c>
      <c r="Q86" s="185">
        <f>$S86*'Tabell 3.1'!Q$42/100</f>
        <v>374.98318454389681</v>
      </c>
      <c r="R86" s="185">
        <f>$S86*'Tabell 3.1'!R$42/100</f>
        <v>913.17502434261473</v>
      </c>
      <c r="S86" s="185">
        <v>8220.6770434522441</v>
      </c>
    </row>
    <row r="87" spans="1:19" s="452" customFormat="1" ht="15" customHeight="1" x14ac:dyDescent="0.25">
      <c r="A87" s="185" t="str">
        <f t="shared" si="45"/>
        <v>Vridningseffekter knyttet til endringer i særskilte tildelinger</v>
      </c>
      <c r="B87" s="185"/>
      <c r="C87" s="185"/>
      <c r="D87" s="185">
        <f>'Tabell 2.1'!D32+'Tabell 2.1'!D33-SUM(D76:D80)</f>
        <v>-577.77655536591192</v>
      </c>
      <c r="E87" s="185">
        <f>'Tabell 2.1'!E32+'Tabell 2.1'!E33-SUM(E76:E80)</f>
        <v>-751.32995638423017</v>
      </c>
      <c r="F87" s="185">
        <f>'Tabell 2.1'!F32+'Tabell 2.1'!F33-SUM(F76:F80)</f>
        <v>170.39770451482036</v>
      </c>
      <c r="G87" s="185">
        <f>'Tabell 2.1'!G32+'Tabell 2.1'!G33-SUM(G76:G80)</f>
        <v>-395.54446007234219</v>
      </c>
      <c r="H87" s="185">
        <f>'Tabell 2.1'!H32+'Tabell 2.1'!H33-SUM(H76:H80)</f>
        <v>1222.4858088406618</v>
      </c>
      <c r="I87" s="185">
        <f>'Tabell 2.1'!I32+'Tabell 2.1'!I33-SUM(I76:I80)</f>
        <v>1297.7644841994406</v>
      </c>
      <c r="J87" s="185">
        <f>'Tabell 2.1'!J32+'Tabell 2.1'!J33-SUM(J76:J80)</f>
        <v>1562.1579858022596</v>
      </c>
      <c r="K87" s="185">
        <f>'Tabell 2.1'!K32+'Tabell 2.1'!K33-SUM(K76:K80)</f>
        <v>1063.0375365760847</v>
      </c>
      <c r="L87" s="185">
        <f>'Tabell 2.1'!L32+'Tabell 2.1'!L33-SUM(L76:L80)</f>
        <v>-486.31922669667983</v>
      </c>
      <c r="M87" s="185">
        <f>'Tabell 2.1'!M32+'Tabell 2.1'!M33-SUM(M76:M80)</f>
        <v>-807.41837034060154</v>
      </c>
      <c r="N87" s="185">
        <f>'Tabell 2.1'!N32+'Tabell 2.1'!N33-SUM(N76:N80)</f>
        <v>-521.70780539273983</v>
      </c>
      <c r="O87" s="185">
        <f>'Tabell 2.1'!O32+'Tabell 2.1'!O33-SUM(O76:O80)</f>
        <v>-1040.1429587258317</v>
      </c>
      <c r="P87" s="185">
        <f>'Tabell 2.1'!P32+'Tabell 2.1'!P33-SUM(P76:P80)</f>
        <v>-649.69613855177886</v>
      </c>
      <c r="Q87" s="185">
        <f>'Tabell 2.1'!Q32+'Tabell 2.1'!Q33-SUM(Q76:Q80)</f>
        <v>460.38196177397913</v>
      </c>
      <c r="R87" s="185">
        <f>'Tabell 2.1'!R32+'Tabell 2.1'!R33-SUM(R76:R80)</f>
        <v>-546.61776609934168</v>
      </c>
      <c r="S87" s="185">
        <f>'Tabell 2.1'!S32+'Tabell 2.1'!S33-SUM(S76:S80)</f>
        <v>-0.32775592245161533</v>
      </c>
    </row>
    <row r="88" spans="1:19" s="285" customFormat="1" ht="15" customHeight="1" x14ac:dyDescent="0.25">
      <c r="A88" s="178" t="str">
        <f t="shared" si="45"/>
        <v>Kompensasjon for forventet lønns- og prisutvikling</v>
      </c>
      <c r="B88" s="178"/>
      <c r="C88" s="178"/>
      <c r="D88" s="178">
        <f>SUM(D89:D90)</f>
        <v>4882.2422823322886</v>
      </c>
      <c r="E88" s="178">
        <f t="shared" ref="E88:S88" si="47">SUM(E89:E90)</f>
        <v>3511.3234757350747</v>
      </c>
      <c r="F88" s="178">
        <f t="shared" si="47"/>
        <v>2883.3848039883587</v>
      </c>
      <c r="G88" s="178">
        <f t="shared" si="47"/>
        <v>1525.8662705646666</v>
      </c>
      <c r="H88" s="178">
        <f t="shared" si="47"/>
        <v>1749.8014034911644</v>
      </c>
      <c r="I88" s="178">
        <f t="shared" si="47"/>
        <v>954.72697491763597</v>
      </c>
      <c r="J88" s="178">
        <f t="shared" si="47"/>
        <v>1630.5299320172571</v>
      </c>
      <c r="K88" s="178">
        <f t="shared" si="47"/>
        <v>1591.8539652130203</v>
      </c>
      <c r="L88" s="178">
        <f t="shared" si="47"/>
        <v>2649.0928951974875</v>
      </c>
      <c r="M88" s="178">
        <f t="shared" si="47"/>
        <v>3133.846607069921</v>
      </c>
      <c r="N88" s="178">
        <f t="shared" si="47"/>
        <v>4018.7497117720013</v>
      </c>
      <c r="O88" s="178">
        <f t="shared" si="47"/>
        <v>5413.5330948203009</v>
      </c>
      <c r="P88" s="178">
        <f t="shared" si="47"/>
        <v>3316.2601723885828</v>
      </c>
      <c r="Q88" s="178">
        <f t="shared" si="47"/>
        <v>2015.4763535774555</v>
      </c>
      <c r="R88" s="178">
        <f t="shared" si="47"/>
        <v>4908.1738704595282</v>
      </c>
      <c r="S88" s="178">
        <f t="shared" si="47"/>
        <v>44184.86181354474</v>
      </c>
    </row>
    <row r="89" spans="1:19" s="285" customFormat="1" ht="15" customHeight="1" x14ac:dyDescent="0.25">
      <c r="A89" s="31" t="str">
        <f t="shared" si="45"/>
        <v xml:space="preserve"> - herav generell lønns- og priskompensasjon</v>
      </c>
      <c r="B89" s="31"/>
      <c r="C89" s="31"/>
      <c r="D89" s="31">
        <f>$S89*'Tabell 3.1'!D$42/100</f>
        <v>6842.8692737296642</v>
      </c>
      <c r="E89" s="31">
        <f>$S89*'Tabell 3.1'!E$42/100</f>
        <v>4921.4123619352704</v>
      </c>
      <c r="F89" s="31">
        <f>$S89*'Tabell 3.1'!F$42/100</f>
        <v>4041.3040030707953</v>
      </c>
      <c r="G89" s="31">
        <f>$S89*'Tabell 3.1'!G$42/100</f>
        <v>2138.6286904384297</v>
      </c>
      <c r="H89" s="31">
        <f>$S89*'Tabell 3.1'!H$42/100</f>
        <v>2452.4924341441761</v>
      </c>
      <c r="I89" s="31">
        <f>$S89*'Tabell 3.1'!I$42/100</f>
        <v>1338.1293888479167</v>
      </c>
      <c r="J89" s="31">
        <f>$S89*'Tabell 3.1'!J$42/100</f>
        <v>2285.3235309672859</v>
      </c>
      <c r="K89" s="31">
        <f>$S89*'Tabell 3.1'!K$42/100</f>
        <v>2231.1159415909406</v>
      </c>
      <c r="L89" s="31">
        <f>$S89*'Tabell 3.1'!L$42/100</f>
        <v>3712.9243752202387</v>
      </c>
      <c r="M89" s="31">
        <f>$S89*'Tabell 3.1'!M$42/100</f>
        <v>4392.3470848022935</v>
      </c>
      <c r="N89" s="31">
        <f>$S89*'Tabell 3.1'!N$42/100</f>
        <v>5632.6125028677798</v>
      </c>
      <c r="O89" s="31">
        <f>$S89*'Tabell 3.1'!O$42/100</f>
        <v>7587.5176065961678</v>
      </c>
      <c r="P89" s="31">
        <f>$S89*'Tabell 3.1'!P$42/100</f>
        <v>4648.0148925527646</v>
      </c>
      <c r="Q89" s="31">
        <f>$S89*'Tabell 3.1'!Q$42/100</f>
        <v>2824.8580087335386</v>
      </c>
      <c r="R89" s="31">
        <f>$S89*'Tabell 3.1'!R$42/100</f>
        <v>6879.2145547201308</v>
      </c>
      <c r="S89" s="31">
        <v>61928.764650217388</v>
      </c>
    </row>
    <row r="90" spans="1:19" s="285" customFormat="1" ht="15" customHeight="1" x14ac:dyDescent="0.25">
      <c r="A90" s="185" t="str">
        <f t="shared" si="45"/>
        <v xml:space="preserve"> - herav kompensasjon for endring i løpende pensjonsutgifter</v>
      </c>
      <c r="B90" s="185"/>
      <c r="C90" s="185"/>
      <c r="D90" s="185">
        <f>$S90*'Tabell 3.1'!D$42/100</f>
        <v>-1960.6269913973761</v>
      </c>
      <c r="E90" s="185">
        <f>$S90*'Tabell 3.1'!E$42/100</f>
        <v>-1410.0888862001957</v>
      </c>
      <c r="F90" s="185">
        <f>$S90*'Tabell 3.1'!F$42/100</f>
        <v>-1157.9191990824363</v>
      </c>
      <c r="G90" s="185">
        <f>$S90*'Tabell 3.1'!G$42/100</f>
        <v>-612.76241987376306</v>
      </c>
      <c r="H90" s="185">
        <f>$S90*'Tabell 3.1'!H$42/100</f>
        <v>-702.69103065301169</v>
      </c>
      <c r="I90" s="185">
        <f>$S90*'Tabell 3.1'!I$42/100</f>
        <v>-383.40241393028083</v>
      </c>
      <c r="J90" s="185">
        <f>$S90*'Tabell 3.1'!J$42/100</f>
        <v>-654.79359895002892</v>
      </c>
      <c r="K90" s="185">
        <f>$S90*'Tabell 3.1'!K$42/100</f>
        <v>-639.26197637792029</v>
      </c>
      <c r="L90" s="185">
        <f>$S90*'Tabell 3.1'!L$42/100</f>
        <v>-1063.8314800227513</v>
      </c>
      <c r="M90" s="185">
        <f>$S90*'Tabell 3.1'!M$42/100</f>
        <v>-1258.5004777323725</v>
      </c>
      <c r="N90" s="185">
        <f>$S90*'Tabell 3.1'!N$42/100</f>
        <v>-1613.8627910957784</v>
      </c>
      <c r="O90" s="185">
        <f>$S90*'Tabell 3.1'!O$42/100</f>
        <v>-2173.9845117758668</v>
      </c>
      <c r="P90" s="185">
        <f>$S90*'Tabell 3.1'!P$42/100</f>
        <v>-1331.7547201641819</v>
      </c>
      <c r="Q90" s="185">
        <f>$S90*'Tabell 3.1'!Q$42/100</f>
        <v>-809.38165515608318</v>
      </c>
      <c r="R90" s="185">
        <f>$S90*'Tabell 3.1'!R$42/100</f>
        <v>-1971.0406842606026</v>
      </c>
      <c r="S90" s="185">
        <v>-17743.902836672649</v>
      </c>
    </row>
    <row r="91" spans="1:19" s="30" customFormat="1" ht="15" customHeight="1" x14ac:dyDescent="0.25">
      <c r="A91" s="350" t="str">
        <f t="shared" si="45"/>
        <v>Bydelsfordelt budsjett 2019</v>
      </c>
      <c r="B91" s="353"/>
      <c r="C91" s="353"/>
      <c r="D91" s="353">
        <f t="shared" ref="D91:S91" si="48">D80+D88+SUM(D76:D79)+D87</f>
        <v>234893.09565992895</v>
      </c>
      <c r="E91" s="353">
        <f t="shared" si="48"/>
        <v>165441.41481142529</v>
      </c>
      <c r="F91" s="353">
        <f t="shared" si="48"/>
        <v>137502.36289734003</v>
      </c>
      <c r="G91" s="353">
        <f t="shared" si="48"/>
        <v>78003.817067513824</v>
      </c>
      <c r="H91" s="353">
        <f t="shared" si="48"/>
        <v>84433.054609503772</v>
      </c>
      <c r="I91" s="353">
        <f t="shared" si="48"/>
        <v>47491.40118877474</v>
      </c>
      <c r="J91" s="353">
        <f t="shared" si="48"/>
        <v>79945.88321638928</v>
      </c>
      <c r="K91" s="353">
        <f t="shared" si="48"/>
        <v>76973.942135837948</v>
      </c>
      <c r="L91" s="353">
        <f t="shared" si="48"/>
        <v>125714.67604112923</v>
      </c>
      <c r="M91" s="353">
        <f t="shared" si="48"/>
        <v>149217.81779772707</v>
      </c>
      <c r="N91" s="353">
        <f t="shared" si="48"/>
        <v>189559.94587873586</v>
      </c>
      <c r="O91" s="353">
        <f t="shared" si="48"/>
        <v>253981.564041412</v>
      </c>
      <c r="P91" s="353">
        <f t="shared" si="48"/>
        <v>157867.88755754472</v>
      </c>
      <c r="Q91" s="353">
        <f t="shared" si="48"/>
        <v>97195.502471066735</v>
      </c>
      <c r="R91" s="353">
        <f t="shared" si="48"/>
        <v>231228.63644358327</v>
      </c>
      <c r="S91" s="353">
        <f t="shared" si="48"/>
        <v>2109451.0018179128</v>
      </c>
    </row>
    <row r="92" spans="1:19" s="188" customFormat="1" ht="15" customHeight="1" x14ac:dyDescent="0.25">
      <c r="A92" s="184"/>
      <c r="B92" s="184"/>
      <c r="C92" s="184"/>
      <c r="D92" s="427"/>
      <c r="E92" s="427"/>
      <c r="F92" s="427"/>
      <c r="G92" s="427"/>
      <c r="H92" s="427"/>
      <c r="I92" s="427"/>
      <c r="J92" s="427"/>
      <c r="K92" s="427"/>
      <c r="L92" s="427"/>
      <c r="M92" s="427"/>
      <c r="N92" s="427"/>
      <c r="O92" s="427"/>
      <c r="P92" s="427"/>
      <c r="Q92" s="427"/>
      <c r="R92" s="427"/>
      <c r="S92" s="285"/>
    </row>
    <row r="93" spans="1:19" s="188" customFormat="1" ht="15" customHeight="1" x14ac:dyDescent="0.25">
      <c r="A93" s="263" t="s">
        <v>251</v>
      </c>
      <c r="B93" s="263"/>
      <c r="C93" s="263"/>
      <c r="D93" s="263"/>
      <c r="E93" s="198"/>
      <c r="F93" s="199"/>
      <c r="G93" s="200"/>
      <c r="H93" s="200"/>
      <c r="I93" s="200"/>
      <c r="J93" s="200"/>
      <c r="K93" s="200"/>
      <c r="L93" s="200"/>
      <c r="M93" s="200"/>
      <c r="N93" s="200"/>
      <c r="O93" s="200"/>
      <c r="P93" s="200"/>
      <c r="Q93" s="200"/>
      <c r="R93" s="200"/>
      <c r="S93" s="200"/>
    </row>
    <row r="94" spans="1:19" s="183" customFormat="1" ht="15" customHeight="1" x14ac:dyDescent="0.25">
      <c r="A94" s="342" t="str">
        <f t="shared" ref="A94:A108" si="49">A76</f>
        <v>Bydelsfordelt Dok3 2018</v>
      </c>
      <c r="B94" s="342"/>
      <c r="C94" s="342"/>
      <c r="D94" s="342">
        <f>'Tabell 2.1 DOK32018'!D40</f>
        <v>71167.878277743366</v>
      </c>
      <c r="E94" s="342">
        <f>'Tabell 2.1 DOK32018'!E40</f>
        <v>59443.671925698894</v>
      </c>
      <c r="F94" s="342">
        <f>'Tabell 2.1 DOK32018'!F40</f>
        <v>42793.813495114307</v>
      </c>
      <c r="G94" s="342">
        <f>'Tabell 2.1 DOK32018'!G40</f>
        <v>34820.127338805622</v>
      </c>
      <c r="H94" s="342">
        <f>'Tabell 2.1 DOK32018'!H40</f>
        <v>45291.198501461098</v>
      </c>
      <c r="I94" s="342">
        <f>'Tabell 2.1 DOK32018'!I40</f>
        <v>35877.595505570782</v>
      </c>
      <c r="J94" s="342">
        <f>'Tabell 2.1 DOK32018'!J40</f>
        <v>56513.502104715924</v>
      </c>
      <c r="K94" s="342">
        <f>'Tabell 2.1 DOK32018'!K40</f>
        <v>59437.835633117727</v>
      </c>
      <c r="L94" s="342">
        <f>'Tabell 2.1 DOK32018'!L40</f>
        <v>46799.02815806272</v>
      </c>
      <c r="M94" s="342">
        <f>'Tabell 2.1 DOK32018'!M40</f>
        <v>38296.636627565749</v>
      </c>
      <c r="N94" s="342">
        <f>'Tabell 2.1 DOK32018'!N40</f>
        <v>53914.398617764724</v>
      </c>
      <c r="O94" s="342">
        <f>'Tabell 2.1 DOK32018'!O40</f>
        <v>68869.335060505109</v>
      </c>
      <c r="P94" s="342">
        <f>'Tabell 2.1 DOK32018'!P40</f>
        <v>63610.968586730894</v>
      </c>
      <c r="Q94" s="342">
        <f>'Tabell 2.1 DOK32018'!Q40</f>
        <v>60142.119718716822</v>
      </c>
      <c r="R94" s="342">
        <f>'Tabell 2.1 DOK32018'!R40</f>
        <v>66648.286809589845</v>
      </c>
      <c r="S94" s="342">
        <f>'Tabell 2.1 DOK32018'!S40</f>
        <v>803626.3963611637</v>
      </c>
    </row>
    <row r="95" spans="1:19" s="183" customFormat="1" ht="15" customHeight="1" x14ac:dyDescent="0.25">
      <c r="A95" s="31" t="str">
        <f t="shared" si="49"/>
        <v>Effekt av oppdaterte kriterieandeler</v>
      </c>
      <c r="B95" s="31"/>
      <c r="C95" s="31"/>
      <c r="D95" s="31">
        <f>($S$94-'Tabell 2.2 DOK3 2018'!$S$109-'Tabell 2.3 DOK32018'!$S$47-'Tabell 2.2 DOK3 2018'!$S$108)*('Kriterier 2018'!V58-'Kriterier 2018'!D58)/100+'Tabell 2.3 DOK32018'!$S$35*('Kriterier 2018'!V58-'Kriterier 2018'!D58)/100</f>
        <v>484.14344619508898</v>
      </c>
      <c r="E95" s="31">
        <f>($S$94-'Tabell 2.2 DOK3 2018'!$S$109-'Tabell 2.3 DOK32018'!$S$47-'Tabell 2.2 DOK3 2018'!$S$108)*('Kriterier 2018'!W58-'Kriterier 2018'!E58)/100+'Tabell 2.3 DOK32018'!$S$35*('Kriterier 2018'!W58-'Kriterier 2018'!E58)/100</f>
        <v>2118.3452905977924</v>
      </c>
      <c r="F95" s="31">
        <f>($S$94-'Tabell 2.2 DOK3 2018'!$S$109-'Tabell 2.3 DOK32018'!$S$47-'Tabell 2.2 DOK3 2018'!$S$108)*('Kriterier 2018'!X58-'Kriterier 2018'!F58)/100+'Tabell 2.3 DOK32018'!$S$35*('Kriterier 2018'!X58-'Kriterier 2018'!F58)/100</f>
        <v>-70.478780068431149</v>
      </c>
      <c r="G95" s="31">
        <f>($S$94-'Tabell 2.2 DOK3 2018'!$S$109-'Tabell 2.3 DOK32018'!$S$47-'Tabell 2.2 DOK3 2018'!$S$108)*('Kriterier 2018'!Y58-'Kriterier 2018'!G58)/100+'Tabell 2.3 DOK32018'!$S$35*('Kriterier 2018'!Y58-'Kriterier 2018'!G58)/100</f>
        <v>863.05296765742128</v>
      </c>
      <c r="H95" s="31">
        <f>($S$94-'Tabell 2.2 DOK3 2018'!$S$109-'Tabell 2.3 DOK32018'!$S$47-'Tabell 2.2 DOK3 2018'!$S$108)*('Kriterier 2018'!Z58-'Kriterier 2018'!H58)/100+'Tabell 2.3 DOK32018'!$S$35*('Kriterier 2018'!Z58-'Kriterier 2018'!H58)/100</f>
        <v>-312.13208385526087</v>
      </c>
      <c r="I95" s="31">
        <f>($S$94-'Tabell 2.2 DOK3 2018'!$S$109-'Tabell 2.3 DOK32018'!$S$47-'Tabell 2.2 DOK3 2018'!$S$108)*('Kriterier 2018'!AA58-'Kriterier 2018'!I58)/100+'Tabell 2.3 DOK32018'!$S$35*('Kriterier 2018'!AA58-'Kriterier 2018'!I58)/100</f>
        <v>588.13042729197002</v>
      </c>
      <c r="J95" s="31">
        <f>($S$94-'Tabell 2.2 DOK3 2018'!$S$109-'Tabell 2.3 DOK32018'!$S$47-'Tabell 2.2 DOK3 2018'!$S$108)*('Kriterier 2018'!AB58-'Kriterier 2018'!J58)/100+'Tabell 2.3 DOK32018'!$S$35*('Kriterier 2018'!AB58-'Kriterier 2018'!J58)/100</f>
        <v>1867.0636670280164</v>
      </c>
      <c r="K95" s="31">
        <f>($S$94-'Tabell 2.2 DOK3 2018'!$S$109-'Tabell 2.3 DOK32018'!$S$47-'Tabell 2.2 DOK3 2018'!$S$108)*('Kriterier 2018'!AC58-'Kriterier 2018'!K58)/100+'Tabell 2.3 DOK32018'!$S$35*('Kriterier 2018'!AC58-'Kriterier 2018'!K58)/100</f>
        <v>-224.15134867433258</v>
      </c>
      <c r="L95" s="31">
        <f>($S$94-'Tabell 2.2 DOK3 2018'!$S$109-'Tabell 2.3 DOK32018'!$S$47-'Tabell 2.2 DOK3 2018'!$S$108)*('Kriterier 2018'!AD58-'Kriterier 2018'!L58)/100+'Tabell 2.3 DOK32018'!$S$35*('Kriterier 2018'!AD58-'Kriterier 2018'!L58)/100</f>
        <v>-133.82171736960885</v>
      </c>
      <c r="M95" s="31">
        <f>($S$94-'Tabell 2.2 DOK3 2018'!$S$109-'Tabell 2.3 DOK32018'!$S$47-'Tabell 2.2 DOK3 2018'!$S$108)*('Kriterier 2018'!AE58-'Kriterier 2018'!M58)/100+'Tabell 2.3 DOK32018'!$S$35*('Kriterier 2018'!AE58-'Kriterier 2018'!M58)/100</f>
        <v>-662.87059310039729</v>
      </c>
      <c r="N95" s="31">
        <f>($S$94-'Tabell 2.2 DOK3 2018'!$S$109-'Tabell 2.3 DOK32018'!$S$47-'Tabell 2.2 DOK3 2018'!$S$108)*('Kriterier 2018'!AF58-'Kriterier 2018'!N58)/100+'Tabell 2.3 DOK32018'!$S$35*('Kriterier 2018'!AF58-'Kriterier 2018'!N58)/100</f>
        <v>-347.62817216247731</v>
      </c>
      <c r="O95" s="31">
        <f>($S$94-'Tabell 2.2 DOK3 2018'!$S$109-'Tabell 2.3 DOK32018'!$S$47-'Tabell 2.2 DOK3 2018'!$S$108)*('Kriterier 2018'!AG58-'Kriterier 2018'!O58)/100+'Tabell 2.3 DOK32018'!$S$35*('Kriterier 2018'!AG58-'Kriterier 2018'!O58)/100</f>
        <v>-1188.4732597661243</v>
      </c>
      <c r="P95" s="31">
        <f>($S$94-'Tabell 2.2 DOK3 2018'!$S$109-'Tabell 2.3 DOK32018'!$S$47-'Tabell 2.2 DOK3 2018'!$S$108)*('Kriterier 2018'!AH58-'Kriterier 2018'!P58)/100+'Tabell 2.3 DOK32018'!$S$35*('Kriterier 2018'!AH58-'Kriterier 2018'!P58)/100</f>
        <v>-2596.1925746052589</v>
      </c>
      <c r="Q95" s="31">
        <f>($S$94-'Tabell 2.2 DOK3 2018'!$S$109-'Tabell 2.3 DOK32018'!$S$47-'Tabell 2.2 DOK3 2018'!$S$108)*('Kriterier 2018'!AI58-'Kriterier 2018'!Q58)/100+'Tabell 2.3 DOK32018'!$S$35*('Kriterier 2018'!AI58-'Kriterier 2018'!Q58)/100</f>
        <v>252.99989023360101</v>
      </c>
      <c r="R95" s="31">
        <f>($S$94-'Tabell 2.2 DOK3 2018'!$S$109-'Tabell 2.3 DOK32018'!$S$47-'Tabell 2.2 DOK3 2018'!$S$108)*('Kriterier 2018'!AJ58-'Kriterier 2018'!R58)/100+'Tabell 2.3 DOK32018'!$S$35*('Kriterier 2018'!AJ58-'Kriterier 2018'!R58)/100</f>
        <v>-637.98715940201237</v>
      </c>
      <c r="S95" s="31">
        <f>($S$94-'Tabell 2.2 DOK3 2018'!$S$109-'Tabell 2.3 DOK32018'!$S$47-'Tabell 2.2 DOK3 2018'!$S$108)*('Kriterier 2018'!AK58-'Kriterier 2018'!S58)/100+'Tabell 2.3 DOK32018'!$S$35*('Kriterier 2018'!AK58-'Kriterier 2018'!S58)/100</f>
        <v>-3.1825884110245112E-10</v>
      </c>
    </row>
    <row r="96" spans="1:19" s="183" customFormat="1" ht="15" customHeight="1" x14ac:dyDescent="0.25">
      <c r="A96" s="31" t="str">
        <f t="shared" si="49"/>
        <v>Effekt av oppdaterte regnskapsandeler</v>
      </c>
      <c r="B96" s="31"/>
      <c r="C96" s="31"/>
      <c r="D96" s="31">
        <v>0</v>
      </c>
      <c r="E96" s="31">
        <v>0</v>
      </c>
      <c r="F96" s="31">
        <v>0</v>
      </c>
      <c r="G96" s="31">
        <v>0</v>
      </c>
      <c r="H96" s="31">
        <v>0</v>
      </c>
      <c r="I96" s="31">
        <v>0</v>
      </c>
      <c r="J96" s="31">
        <v>0</v>
      </c>
      <c r="K96" s="31">
        <v>0</v>
      </c>
      <c r="L96" s="31">
        <v>0</v>
      </c>
      <c r="M96" s="31">
        <v>0</v>
      </c>
      <c r="N96" s="31">
        <v>0</v>
      </c>
      <c r="O96" s="31">
        <v>0</v>
      </c>
      <c r="P96" s="31">
        <v>0</v>
      </c>
      <c r="Q96" s="31">
        <v>0</v>
      </c>
      <c r="R96" s="31">
        <v>0</v>
      </c>
      <c r="S96" s="31">
        <v>0</v>
      </c>
    </row>
    <row r="97" spans="1:19" s="183" customFormat="1" ht="15" customHeight="1" x14ac:dyDescent="0.25">
      <c r="A97" s="185" t="str">
        <f t="shared" si="49"/>
        <v>Effekt av endringer i fordelingssystemet</v>
      </c>
      <c r="B97" s="185"/>
      <c r="C97" s="185"/>
      <c r="D97" s="185">
        <f>($S$94-'Tabell 2.2 DOK3 2018'!$S$109-'Tabell 2.3 DOK32018'!$S$47)*('Tabell 4.1'!D60-'Kriterier 2018'!V58)/100</f>
        <v>0</v>
      </c>
      <c r="E97" s="185">
        <f>($S$94-'Tabell 2.2 DOK3 2018'!$S$109-'Tabell 2.3 DOK32018'!$S$47)*('Tabell 4.1'!E60-'Kriterier 2018'!W58)/100</f>
        <v>0</v>
      </c>
      <c r="F97" s="185">
        <f>($S$94-'Tabell 2.2 DOK3 2018'!$S$109-'Tabell 2.3 DOK32018'!$S$47)*('Tabell 4.1'!F60-'Kriterier 2018'!X58)/100</f>
        <v>0</v>
      </c>
      <c r="G97" s="185">
        <f>($S$94-'Tabell 2.2 DOK3 2018'!$S$109-'Tabell 2.3 DOK32018'!$S$47)*('Tabell 4.1'!G60-'Kriterier 2018'!Y58)/100</f>
        <v>0</v>
      </c>
      <c r="H97" s="185">
        <f>($S$94-'Tabell 2.2 DOK3 2018'!$S$109-'Tabell 2.3 DOK32018'!$S$47)*('Tabell 4.1'!H60-'Kriterier 2018'!Z58)/100</f>
        <v>0</v>
      </c>
      <c r="I97" s="185">
        <f>($S$94-'Tabell 2.2 DOK3 2018'!$S$109-'Tabell 2.3 DOK32018'!$S$47)*('Tabell 4.1'!I60-'Kriterier 2018'!AA58)/100</f>
        <v>0</v>
      </c>
      <c r="J97" s="185">
        <f>($S$94-'Tabell 2.2 DOK3 2018'!$S$109-'Tabell 2.3 DOK32018'!$S$47)*('Tabell 4.1'!J60-'Kriterier 2018'!AB58)/100</f>
        <v>0</v>
      </c>
      <c r="K97" s="185">
        <f>($S$94-'Tabell 2.2 DOK3 2018'!$S$109-'Tabell 2.3 DOK32018'!$S$47)*('Tabell 4.1'!K60-'Kriterier 2018'!AC58)/100</f>
        <v>0</v>
      </c>
      <c r="L97" s="185">
        <f>($S$94-'Tabell 2.2 DOK3 2018'!$S$109-'Tabell 2.3 DOK32018'!$S$47)*('Tabell 4.1'!L60-'Kriterier 2018'!AD58)/100</f>
        <v>0</v>
      </c>
      <c r="M97" s="185">
        <f>($S$94-'Tabell 2.2 DOK3 2018'!$S$109-'Tabell 2.3 DOK32018'!$S$47)*('Tabell 4.1'!M60-'Kriterier 2018'!AE58)/100</f>
        <v>0</v>
      </c>
      <c r="N97" s="185">
        <f>($S$94-'Tabell 2.2 DOK3 2018'!$S$109-'Tabell 2.3 DOK32018'!$S$47)*('Tabell 4.1'!N60-'Kriterier 2018'!AF58)/100</f>
        <v>0</v>
      </c>
      <c r="O97" s="185">
        <f>($S$94-'Tabell 2.2 DOK3 2018'!$S$109-'Tabell 2.3 DOK32018'!$S$47)*('Tabell 4.1'!O60-'Kriterier 2018'!AG58)/100</f>
        <v>0</v>
      </c>
      <c r="P97" s="185">
        <f>($S$94-'Tabell 2.2 DOK3 2018'!$S$109-'Tabell 2.3 DOK32018'!$S$47)*('Tabell 4.1'!P60-'Kriterier 2018'!AH58)/100</f>
        <v>0</v>
      </c>
      <c r="Q97" s="185">
        <f>($S$94-'Tabell 2.2 DOK3 2018'!$S$109-'Tabell 2.3 DOK32018'!$S$47)*('Tabell 4.1'!Q60-'Kriterier 2018'!AI58)/100</f>
        <v>0</v>
      </c>
      <c r="R97" s="185">
        <f>($S$94-'Tabell 2.2 DOK3 2018'!$S$109-'Tabell 2.3 DOK32018'!$S$47)*('Tabell 4.1'!R60-'Kriterier 2018'!AJ58)/100</f>
        <v>0</v>
      </c>
      <c r="S97" s="185">
        <f>($S$94-'Tabell 2.2 DOK3 2018'!$S$109-'Tabell 2.3 DOK32018'!$S$47)*('Tabell 4.1'!S60-'Kriterier 2018'!AK58)/100</f>
        <v>0</v>
      </c>
    </row>
    <row r="98" spans="1:19" s="285" customFormat="1" ht="15" customHeight="1" x14ac:dyDescent="0.25">
      <c r="A98" s="178" t="str">
        <f t="shared" si="49"/>
        <v>Reelle endringer</v>
      </c>
      <c r="B98" s="178"/>
      <c r="C98" s="178"/>
      <c r="D98" s="178">
        <f>SUM(D99:D104)</f>
        <v>1598.505604246554</v>
      </c>
      <c r="E98" s="178">
        <f t="shared" ref="E98:S98" si="50">SUM(E99:E104)</f>
        <v>1519.4918982255153</v>
      </c>
      <c r="F98" s="178">
        <f t="shared" si="50"/>
        <v>1104.2981475078318</v>
      </c>
      <c r="G98" s="178">
        <f t="shared" si="50"/>
        <v>842.71808224733434</v>
      </c>
      <c r="H98" s="178">
        <f t="shared" si="50"/>
        <v>1106.5503458333633</v>
      </c>
      <c r="I98" s="178">
        <f t="shared" si="50"/>
        <v>940.67031655842777</v>
      </c>
      <c r="J98" s="178">
        <f t="shared" si="50"/>
        <v>1532.8928355389849</v>
      </c>
      <c r="K98" s="178">
        <f t="shared" si="50"/>
        <v>1501.5593579088443</v>
      </c>
      <c r="L98" s="178">
        <f t="shared" si="50"/>
        <v>1161.2170109217082</v>
      </c>
      <c r="M98" s="178">
        <f t="shared" si="50"/>
        <v>980.33322201331907</v>
      </c>
      <c r="N98" s="178">
        <f t="shared" si="50"/>
        <v>1282.008478540602</v>
      </c>
      <c r="O98" s="178">
        <f t="shared" si="50"/>
        <v>1769.1417809902914</v>
      </c>
      <c r="P98" s="178">
        <f t="shared" si="50"/>
        <v>1590.1587296431244</v>
      </c>
      <c r="Q98" s="178">
        <f t="shared" si="50"/>
        <v>1562.8876090293484</v>
      </c>
      <c r="R98" s="178">
        <f t="shared" si="50"/>
        <v>1634.0416701999563</v>
      </c>
      <c r="S98" s="178">
        <f t="shared" si="50"/>
        <v>20126.475089405205</v>
      </c>
    </row>
    <row r="99" spans="1:19" s="183" customFormat="1" ht="15" customHeight="1" x14ac:dyDescent="0.25">
      <c r="A99" s="31" t="str">
        <f t="shared" si="49"/>
        <v xml:space="preserve"> - herav justering for demografiske forhold</v>
      </c>
      <c r="B99" s="31"/>
      <c r="C99" s="31"/>
      <c r="D99" s="31">
        <f>$S99*'Tabell 3.1'!D$53/100</f>
        <v>368.64315846138788</v>
      </c>
      <c r="E99" s="31">
        <f>$S99*'Tabell 3.1'!E$53/100</f>
        <v>350.42122538091894</v>
      </c>
      <c r="F99" s="31">
        <f>$S99*'Tabell 3.1'!F$53/100</f>
        <v>254.67033452924738</v>
      </c>
      <c r="G99" s="31">
        <f>$S99*'Tabell 3.1'!G$53/100</f>
        <v>194.34542782138678</v>
      </c>
      <c r="H99" s="31">
        <f>$S99*'Tabell 3.1'!H$53/100</f>
        <v>255.18973058391228</v>
      </c>
      <c r="I99" s="31">
        <f>$S99*'Tabell 3.1'!I$53/100</f>
        <v>216.93491448872402</v>
      </c>
      <c r="J99" s="31">
        <f>$S99*'Tabell 3.1'!J$53/100</f>
        <v>353.51171430035492</v>
      </c>
      <c r="K99" s="31">
        <f>$S99*'Tabell 3.1'!K$53/100</f>
        <v>346.28567009477416</v>
      </c>
      <c r="L99" s="31">
        <f>$S99*'Tabell 3.1'!L$53/100</f>
        <v>267.7968131159858</v>
      </c>
      <c r="M99" s="31">
        <f>$S99*'Tabell 3.1'!M$53/100</f>
        <v>226.08186943326942</v>
      </c>
      <c r="N99" s="31">
        <f>$S99*'Tabell 3.1'!N$53/100</f>
        <v>295.65342370272441</v>
      </c>
      <c r="O99" s="31">
        <f>$S99*'Tabell 3.1'!O$53/100</f>
        <v>407.99482477740071</v>
      </c>
      <c r="P99" s="31">
        <f>$S99*'Tabell 3.1'!P$53/100</f>
        <v>366.71822419220848</v>
      </c>
      <c r="Q99" s="31">
        <f>$S99*'Tabell 3.1'!Q$53/100</f>
        <v>360.42903007794553</v>
      </c>
      <c r="R99" s="31">
        <f>$S99*'Tabell 3.1'!R$53/100</f>
        <v>376.83839253348174</v>
      </c>
      <c r="S99" s="31">
        <v>4641.5147534937223</v>
      </c>
    </row>
    <row r="100" spans="1:19" s="176" customFormat="1" ht="15" customHeight="1" x14ac:dyDescent="0.25">
      <c r="A100" s="31" t="str">
        <f t="shared" si="49"/>
        <v xml:space="preserve"> - herav justering for andre aktivitetsnøytrale forhold</v>
      </c>
      <c r="B100" s="31"/>
      <c r="C100" s="31"/>
      <c r="D100" s="31">
        <f>$S100*'Tabell 3.1'!D$53/100</f>
        <v>-106.77335070749186</v>
      </c>
      <c r="E100" s="31">
        <f>$S100*'Tabell 3.1'!E$53/100</f>
        <v>-101.49557243679288</v>
      </c>
      <c r="F100" s="31">
        <f>$S100*'Tabell 3.1'!F$53/100</f>
        <v>-73.762402256364496</v>
      </c>
      <c r="G100" s="31">
        <f>$S100*'Tabell 3.1'!G$53/100</f>
        <v>-56.289970522656411</v>
      </c>
      <c r="H100" s="31">
        <f>$S100*'Tabell 3.1'!H$53/100</f>
        <v>-73.912839490388549</v>
      </c>
      <c r="I100" s="31">
        <f>$S100*'Tabell 3.1'!I$53/100</f>
        <v>-62.83276163886925</v>
      </c>
      <c r="J100" s="31">
        <f>$S100*'Tabell 3.1'!J$53/100</f>
        <v>-102.39069784378488</v>
      </c>
      <c r="K100" s="31">
        <f>$S100*'Tabell 3.1'!K$53/100</f>
        <v>-100.29775529356765</v>
      </c>
      <c r="L100" s="31">
        <f>$S100*'Tabell 3.1'!L$53/100</f>
        <v>-77.564339358753443</v>
      </c>
      <c r="M100" s="31">
        <f>$S100*'Tabell 3.1'!M$53/100</f>
        <v>-65.482074411350467</v>
      </c>
      <c r="N100" s="31">
        <f>$S100*'Tabell 3.1'!N$53/100</f>
        <v>-85.632693764444682</v>
      </c>
      <c r="O100" s="31">
        <f>$S100*'Tabell 3.1'!O$53/100</f>
        <v>-118.17111890701736</v>
      </c>
      <c r="P100" s="31">
        <f>$S100*'Tabell 3.1'!P$53/100</f>
        <v>-106.21581511488849</v>
      </c>
      <c r="Q100" s="31">
        <f>$S100*'Tabell 3.1'!Q$53/100</f>
        <v>-104.39422067208795</v>
      </c>
      <c r="R100" s="31">
        <f>$S100*'Tabell 3.1'!R$53/100</f>
        <v>-109.14700821781109</v>
      </c>
      <c r="S100" s="31">
        <v>-1344.3626206362694</v>
      </c>
    </row>
    <row r="101" spans="1:19" s="174" customFormat="1" ht="15" customHeight="1" x14ac:dyDescent="0.25">
      <c r="A101" s="31" t="str">
        <f t="shared" si="49"/>
        <v xml:space="preserve"> - herav justering for engangstiltak</v>
      </c>
      <c r="B101" s="31"/>
      <c r="C101" s="31"/>
      <c r="D101" s="31">
        <f>$S101*'Tabell 3.1'!D$53/100</f>
        <v>0</v>
      </c>
      <c r="E101" s="31">
        <f>$S101*'Tabell 3.1'!E$53/100</f>
        <v>0</v>
      </c>
      <c r="F101" s="31">
        <f>$S101*'Tabell 3.1'!F$53/100</f>
        <v>0</v>
      </c>
      <c r="G101" s="31">
        <f>$S101*'Tabell 3.1'!G$53/100</f>
        <v>0</v>
      </c>
      <c r="H101" s="31">
        <f>$S101*'Tabell 3.1'!H$53/100</f>
        <v>0</v>
      </c>
      <c r="I101" s="31">
        <f>$S101*'Tabell 3.1'!I$53/100</f>
        <v>0</v>
      </c>
      <c r="J101" s="31">
        <f>$S101*'Tabell 3.1'!J$53/100</f>
        <v>0</v>
      </c>
      <c r="K101" s="31">
        <f>$S101*'Tabell 3.1'!K$53/100</f>
        <v>0</v>
      </c>
      <c r="L101" s="31">
        <f>$S101*'Tabell 3.1'!L$53/100</f>
        <v>0</v>
      </c>
      <c r="M101" s="31">
        <f>$S101*'Tabell 3.1'!M$53/100</f>
        <v>0</v>
      </c>
      <c r="N101" s="31">
        <f>$S101*'Tabell 3.1'!N$53/100</f>
        <v>0</v>
      </c>
      <c r="O101" s="31">
        <f>$S101*'Tabell 3.1'!O$53/100</f>
        <v>0</v>
      </c>
      <c r="P101" s="31">
        <f>$S101*'Tabell 3.1'!P$53/100</f>
        <v>0</v>
      </c>
      <c r="Q101" s="31">
        <f>$S101*'Tabell 3.1'!Q$53/100</f>
        <v>0</v>
      </c>
      <c r="R101" s="31">
        <f>$S101*'Tabell 3.1'!R$53/100</f>
        <v>0</v>
      </c>
      <c r="S101" s="31">
        <v>0</v>
      </c>
    </row>
    <row r="102" spans="1:19" ht="15" customHeight="1" x14ac:dyDescent="0.25">
      <c r="A102" s="31" t="str">
        <f t="shared" si="49"/>
        <v xml:space="preserve"> - herav justering for oppgaveendringer mellom sektorer</v>
      </c>
      <c r="B102" s="31"/>
      <c r="C102" s="31"/>
      <c r="D102" s="31">
        <f>$S102*'Tabell 3.1'!D$53/100</f>
        <v>0</v>
      </c>
      <c r="E102" s="31">
        <f>$S102*'Tabell 3.1'!E$53/100</f>
        <v>0</v>
      </c>
      <c r="F102" s="31">
        <f>$S102*'Tabell 3.1'!F$53/100</f>
        <v>0</v>
      </c>
      <c r="G102" s="31">
        <f>$S102*'Tabell 3.1'!G$53/100</f>
        <v>0</v>
      </c>
      <c r="H102" s="31">
        <f>$S102*'Tabell 3.1'!H$53/100</f>
        <v>0</v>
      </c>
      <c r="I102" s="31">
        <f>$S102*'Tabell 3.1'!I$53/100</f>
        <v>0</v>
      </c>
      <c r="J102" s="31">
        <f>$S102*'Tabell 3.1'!J$53/100</f>
        <v>0</v>
      </c>
      <c r="K102" s="31">
        <f>$S102*'Tabell 3.1'!K$53/100</f>
        <v>0</v>
      </c>
      <c r="L102" s="31">
        <f>$S102*'Tabell 3.1'!L$53/100</f>
        <v>0</v>
      </c>
      <c r="M102" s="31">
        <f>$S102*'Tabell 3.1'!M$53/100</f>
        <v>0</v>
      </c>
      <c r="N102" s="31">
        <f>$S102*'Tabell 3.1'!N$53/100</f>
        <v>0</v>
      </c>
      <c r="O102" s="31">
        <f>$S102*'Tabell 3.1'!O$53/100</f>
        <v>0</v>
      </c>
      <c r="P102" s="31">
        <f>$S102*'Tabell 3.1'!P$53/100</f>
        <v>0</v>
      </c>
      <c r="Q102" s="31">
        <f>$S102*'Tabell 3.1'!Q$53/100</f>
        <v>0</v>
      </c>
      <c r="R102" s="31">
        <f>$S102*'Tabell 3.1'!R$53/100</f>
        <v>0</v>
      </c>
      <c r="S102" s="31">
        <v>0</v>
      </c>
    </row>
    <row r="103" spans="1:19" s="176" customFormat="1" ht="15" customHeight="1" x14ac:dyDescent="0.25">
      <c r="A103" s="31" t="str">
        <f t="shared" si="49"/>
        <v xml:space="preserve"> - herav uspesifiserte rammeendringer</v>
      </c>
      <c r="B103" s="31"/>
      <c r="C103" s="31"/>
      <c r="D103" s="31">
        <f>$S103*'Tabell 3.1'!D$53/100</f>
        <v>0</v>
      </c>
      <c r="E103" s="31">
        <f>$S103*'Tabell 3.1'!E$53/100</f>
        <v>0</v>
      </c>
      <c r="F103" s="31">
        <f>$S103*'Tabell 3.1'!F$53/100</f>
        <v>0</v>
      </c>
      <c r="G103" s="31">
        <f>$S103*'Tabell 3.1'!G$53/100</f>
        <v>0</v>
      </c>
      <c r="H103" s="31">
        <f>$S103*'Tabell 3.1'!H$53/100</f>
        <v>0</v>
      </c>
      <c r="I103" s="31">
        <f>$S103*'Tabell 3.1'!I$53/100</f>
        <v>0</v>
      </c>
      <c r="J103" s="31">
        <f>$S103*'Tabell 3.1'!J$53/100</f>
        <v>0</v>
      </c>
      <c r="K103" s="31">
        <f>$S103*'Tabell 3.1'!K$53/100</f>
        <v>0</v>
      </c>
      <c r="L103" s="31">
        <f>$S103*'Tabell 3.1'!L$53/100</f>
        <v>0</v>
      </c>
      <c r="M103" s="31">
        <f>$S103*'Tabell 3.1'!M$53/100</f>
        <v>0</v>
      </c>
      <c r="N103" s="31">
        <f>$S103*'Tabell 3.1'!N$53/100</f>
        <v>0</v>
      </c>
      <c r="O103" s="31">
        <f>$S103*'Tabell 3.1'!O$53/100</f>
        <v>0</v>
      </c>
      <c r="P103" s="31">
        <f>$S103*'Tabell 3.1'!P$53/100</f>
        <v>0</v>
      </c>
      <c r="Q103" s="31">
        <f>$S103*'Tabell 3.1'!Q$53/100</f>
        <v>0</v>
      </c>
      <c r="R103" s="31">
        <f>$S103*'Tabell 3.1'!R$53/100</f>
        <v>0</v>
      </c>
      <c r="S103" s="31">
        <v>0</v>
      </c>
    </row>
    <row r="104" spans="1:19" ht="15" customHeight="1" x14ac:dyDescent="0.25">
      <c r="A104" s="185" t="str">
        <f t="shared" si="49"/>
        <v xml:space="preserve"> - herav spesifiserte rammeendringer</v>
      </c>
      <c r="B104" s="185"/>
      <c r="C104" s="185"/>
      <c r="D104" s="185">
        <f>$S104*'Tabell 3.1'!D$53/100</f>
        <v>1336.6357964926581</v>
      </c>
      <c r="E104" s="185">
        <f>$S104*'Tabell 3.1'!E$53/100</f>
        <v>1270.5662452813892</v>
      </c>
      <c r="F104" s="185">
        <f>$S104*'Tabell 3.1'!F$53/100</f>
        <v>923.39021523494887</v>
      </c>
      <c r="G104" s="185">
        <f>$S104*'Tabell 3.1'!G$53/100</f>
        <v>704.66262494860393</v>
      </c>
      <c r="H104" s="185">
        <f>$S104*'Tabell 3.1'!H$53/100</f>
        <v>925.27345473983951</v>
      </c>
      <c r="I104" s="185">
        <f>$S104*'Tabell 3.1'!I$53/100</f>
        <v>786.56816370857302</v>
      </c>
      <c r="J104" s="185">
        <f>$S104*'Tabell 3.1'!J$53/100</f>
        <v>1281.7718190824148</v>
      </c>
      <c r="K104" s="185">
        <f>$S104*'Tabell 3.1'!K$53/100</f>
        <v>1255.5714431076378</v>
      </c>
      <c r="L104" s="185">
        <f>$S104*'Tabell 3.1'!L$53/100</f>
        <v>970.9845371644758</v>
      </c>
      <c r="M104" s="185">
        <f>$S104*'Tabell 3.1'!M$53/100</f>
        <v>819.73342699140005</v>
      </c>
      <c r="N104" s="185">
        <f>$S104*'Tabell 3.1'!N$53/100</f>
        <v>1071.9877486023224</v>
      </c>
      <c r="O104" s="185">
        <f>$S104*'Tabell 3.1'!O$53/100</f>
        <v>1479.3180751199079</v>
      </c>
      <c r="P104" s="185">
        <f>$S104*'Tabell 3.1'!P$53/100</f>
        <v>1329.6563205658044</v>
      </c>
      <c r="Q104" s="185">
        <f>$S104*'Tabell 3.1'!Q$53/100</f>
        <v>1306.8527996234909</v>
      </c>
      <c r="R104" s="185">
        <f>$S104*'Tabell 3.1'!R$53/100</f>
        <v>1366.3502858842858</v>
      </c>
      <c r="S104" s="185">
        <v>16829.322956547752</v>
      </c>
    </row>
    <row r="105" spans="1:19" s="452" customFormat="1" ht="15" customHeight="1" x14ac:dyDescent="0.25">
      <c r="A105" s="185" t="str">
        <f t="shared" si="49"/>
        <v>Vridningseffekter knyttet til endringer i særskilte tildelinger</v>
      </c>
      <c r="B105" s="185"/>
      <c r="C105" s="185"/>
      <c r="D105" s="185">
        <f>'Tabell 2.1'!D38+'Tabell 2.1'!D39-SUM(D94:D98)</f>
        <v>1206.6450377984875</v>
      </c>
      <c r="E105" s="185">
        <f>'Tabell 2.1'!E38+'Tabell 2.1'!E39-SUM(E94:E98)</f>
        <v>-278.01836767064378</v>
      </c>
      <c r="F105" s="185">
        <f>'Tabell 2.1'!F38+'Tabell 2.1'!F39-SUM(F94:F98)</f>
        <v>821.85052566325612</v>
      </c>
      <c r="G105" s="185">
        <f>'Tabell 2.1'!G38+'Tabell 2.1'!G39-SUM(G94:G98)</f>
        <v>-192.48780695754249</v>
      </c>
      <c r="H105" s="185">
        <f>'Tabell 2.1'!H38+'Tabell 2.1'!H39-SUM(H94:H98)</f>
        <v>102.95687939048366</v>
      </c>
      <c r="I105" s="185">
        <f>'Tabell 2.1'!I38+'Tabell 2.1'!I39-SUM(I94:I98)</f>
        <v>-485.62246302764106</v>
      </c>
      <c r="J105" s="185">
        <f>'Tabell 2.1'!J38+'Tabell 2.1'!J39-SUM(J94:J98)</f>
        <v>695.1373724115183</v>
      </c>
      <c r="K105" s="185">
        <f>'Tabell 2.1'!K38+'Tabell 2.1'!K39-SUM(K94:K98)</f>
        <v>-1041.5187216661507</v>
      </c>
      <c r="L105" s="185">
        <f>'Tabell 2.1'!L38+'Tabell 2.1'!L39-SUM(L94:L98)</f>
        <v>-632.93204410176986</v>
      </c>
      <c r="M105" s="185">
        <f>'Tabell 2.1'!M38+'Tabell 2.1'!M39-SUM(M94:M98)</f>
        <v>-237.161599847037</v>
      </c>
      <c r="N105" s="185">
        <f>'Tabell 2.1'!N38+'Tabell 2.1'!N39-SUM(N94:N98)</f>
        <v>879.14692333491257</v>
      </c>
      <c r="O105" s="185">
        <f>'Tabell 2.1'!O38+'Tabell 2.1'!O39-SUM(O94:O98)</f>
        <v>-299.51903206943825</v>
      </c>
      <c r="P105" s="185">
        <f>'Tabell 2.1'!P38+'Tabell 2.1'!P39-SUM(P94:P98)</f>
        <v>-1351.3212620374034</v>
      </c>
      <c r="Q105" s="185">
        <f>'Tabell 2.1'!Q38+'Tabell 2.1'!Q39-SUM(Q94:Q98)</f>
        <v>-1010.5242584839361</v>
      </c>
      <c r="R105" s="185">
        <f>'Tabell 2.1'!R38+'Tabell 2.1'!R39-SUM(R94:R98)</f>
        <v>1823.6330870124075</v>
      </c>
      <c r="S105" s="185">
        <f>'Tabell 2.1'!S38+'Tabell 2.1'!S39-SUM(S94:S98)</f>
        <v>0.2642697497503832</v>
      </c>
    </row>
    <row r="106" spans="1:19" s="285" customFormat="1" ht="15" customHeight="1" x14ac:dyDescent="0.25">
      <c r="A106" s="178" t="str">
        <f t="shared" si="49"/>
        <v>Kompensasjon for forventet lønns- og prisutvikling</v>
      </c>
      <c r="B106" s="178"/>
      <c r="C106" s="178"/>
      <c r="D106" s="178">
        <f>SUM(D107:D108)</f>
        <v>1317.9970433455678</v>
      </c>
      <c r="E106" s="178">
        <f t="shared" ref="E106:S106" si="51">SUM(E107:E108)</f>
        <v>1252.8488007351889</v>
      </c>
      <c r="F106" s="178">
        <f t="shared" si="51"/>
        <v>910.51397600406483</v>
      </c>
      <c r="G106" s="178">
        <f t="shared" si="51"/>
        <v>694.8364383741748</v>
      </c>
      <c r="H106" s="178">
        <f t="shared" si="51"/>
        <v>912.37095462596812</v>
      </c>
      <c r="I106" s="178">
        <f t="shared" si="51"/>
        <v>775.59984318686179</v>
      </c>
      <c r="J106" s="178">
        <f t="shared" si="51"/>
        <v>1263.8981181165548</v>
      </c>
      <c r="K106" s="178">
        <f t="shared" si="51"/>
        <v>1238.0630939761641</v>
      </c>
      <c r="L106" s="178">
        <f t="shared" si="51"/>
        <v>957.44461765510778</v>
      </c>
      <c r="M106" s="178">
        <f t="shared" si="51"/>
        <v>808.30263258038508</v>
      </c>
      <c r="N106" s="178">
        <f t="shared" si="51"/>
        <v>1057.0393871448989</v>
      </c>
      <c r="O106" s="178">
        <f t="shared" si="51"/>
        <v>1458.6896851721453</v>
      </c>
      <c r="P106" s="178">
        <f t="shared" si="51"/>
        <v>1311.1148929050123</v>
      </c>
      <c r="Q106" s="178">
        <f t="shared" si="51"/>
        <v>1288.6293562624185</v>
      </c>
      <c r="R106" s="178">
        <f t="shared" si="51"/>
        <v>1347.2971782555064</v>
      </c>
      <c r="S106" s="178">
        <f t="shared" si="51"/>
        <v>16594.64601834002</v>
      </c>
    </row>
    <row r="107" spans="1:19" s="285" customFormat="1" ht="15" customHeight="1" x14ac:dyDescent="0.25">
      <c r="A107" s="31" t="str">
        <f t="shared" si="49"/>
        <v xml:space="preserve"> - herav generell lønns- og priskompensasjon</v>
      </c>
      <c r="B107" s="31"/>
      <c r="C107" s="31"/>
      <c r="D107" s="31">
        <f>$S107*'Tabell 3.1'!D$53/100</f>
        <v>1847.2826519513767</v>
      </c>
      <c r="E107" s="31">
        <f>$S107*'Tabell 3.1'!E$53/100</f>
        <v>1755.9719627606132</v>
      </c>
      <c r="F107" s="31">
        <f>$S107*'Tabell 3.1'!F$53/100</f>
        <v>1276.1611877080522</v>
      </c>
      <c r="G107" s="31">
        <f>$S107*'Tabell 3.1'!G$53/100</f>
        <v>973.87115170922004</v>
      </c>
      <c r="H107" s="31">
        <f>$S107*'Tabell 3.1'!H$53/100</f>
        <v>1278.7638979421959</v>
      </c>
      <c r="I107" s="31">
        <f>$S107*'Tabell 3.1'!I$53/100</f>
        <v>1087.0677915471183</v>
      </c>
      <c r="J107" s="31">
        <f>$S107*'Tabell 3.1'!J$53/100</f>
        <v>1771.458501533637</v>
      </c>
      <c r="K107" s="31">
        <f>$S107*'Tabell 3.1'!K$53/100</f>
        <v>1735.2485630149997</v>
      </c>
      <c r="L107" s="31">
        <f>$S107*'Tabell 3.1'!L$53/100</f>
        <v>1341.9383915376272</v>
      </c>
      <c r="M107" s="31">
        <f>$S107*'Tabell 3.1'!M$53/100</f>
        <v>1132.903475186991</v>
      </c>
      <c r="N107" s="31">
        <f>$S107*'Tabell 3.1'!N$53/100</f>
        <v>1481.5287577167335</v>
      </c>
      <c r="O107" s="31">
        <f>$S107*'Tabell 3.1'!O$53/100</f>
        <v>2044.4751098674619</v>
      </c>
      <c r="P107" s="31">
        <f>$S107*'Tabell 3.1'!P$53/100</f>
        <v>1837.6367447916105</v>
      </c>
      <c r="Q107" s="31">
        <f>$S107*'Tabell 3.1'!Q$53/100</f>
        <v>1806.121392030087</v>
      </c>
      <c r="R107" s="31">
        <f>$S107*'Tabell 3.1'!R$53/100</f>
        <v>1888.3492318744802</v>
      </c>
      <c r="S107" s="31">
        <v>23258.778811172204</v>
      </c>
    </row>
    <row r="108" spans="1:19" s="285" customFormat="1" ht="15" customHeight="1" x14ac:dyDescent="0.25">
      <c r="A108" s="185" t="str">
        <f t="shared" si="49"/>
        <v xml:space="preserve"> - herav kompensasjon for endring i løpende pensjonsutgifter</v>
      </c>
      <c r="B108" s="185"/>
      <c r="C108" s="185"/>
      <c r="D108" s="185">
        <f>$S108*'Tabell 3.1'!D$53/100</f>
        <v>-529.28560860580887</v>
      </c>
      <c r="E108" s="185">
        <f>$S108*'Tabell 3.1'!E$53/100</f>
        <v>-503.12316202542422</v>
      </c>
      <c r="F108" s="185">
        <f>$S108*'Tabell 3.1'!F$53/100</f>
        <v>-365.64721170398741</v>
      </c>
      <c r="G108" s="185">
        <f>$S108*'Tabell 3.1'!G$53/100</f>
        <v>-279.03471333504524</v>
      </c>
      <c r="H108" s="185">
        <f>$S108*'Tabell 3.1'!H$53/100</f>
        <v>-366.39294331622773</v>
      </c>
      <c r="I108" s="185">
        <f>$S108*'Tabell 3.1'!I$53/100</f>
        <v>-311.46794836025651</v>
      </c>
      <c r="J108" s="185">
        <f>$S108*'Tabell 3.1'!J$53/100</f>
        <v>-507.56038341708228</v>
      </c>
      <c r="K108" s="185">
        <f>$S108*'Tabell 3.1'!K$53/100</f>
        <v>-497.18546903883566</v>
      </c>
      <c r="L108" s="185">
        <f>$S108*'Tabell 3.1'!L$53/100</f>
        <v>-384.49377388251941</v>
      </c>
      <c r="M108" s="185">
        <f>$S108*'Tabell 3.1'!M$53/100</f>
        <v>-324.60084260660591</v>
      </c>
      <c r="N108" s="185">
        <f>$S108*'Tabell 3.1'!N$53/100</f>
        <v>-424.48937057183451</v>
      </c>
      <c r="O108" s="185">
        <f>$S108*'Tabell 3.1'!O$53/100</f>
        <v>-585.78542469531646</v>
      </c>
      <c r="P108" s="185">
        <f>$S108*'Tabell 3.1'!P$53/100</f>
        <v>-526.52185188659814</v>
      </c>
      <c r="Q108" s="185">
        <f>$S108*'Tabell 3.1'!Q$53/100</f>
        <v>-517.49203576766854</v>
      </c>
      <c r="R108" s="185">
        <f>$S108*'Tabell 3.1'!R$53/100</f>
        <v>-541.05205361897367</v>
      </c>
      <c r="S108" s="185">
        <v>-6664.1327928321844</v>
      </c>
    </row>
    <row r="109" spans="1:19" s="188" customFormat="1" ht="15" customHeight="1" x14ac:dyDescent="0.25">
      <c r="A109" s="350" t="str">
        <f>A73</f>
        <v>Bydelsfordelt budsjett 2019</v>
      </c>
      <c r="B109" s="353"/>
      <c r="C109" s="353"/>
      <c r="D109" s="353">
        <f t="shared" ref="D109:S109" si="52">D98+D106+SUM(D94:D97)+D105</f>
        <v>75775.169409329057</v>
      </c>
      <c r="E109" s="353">
        <f t="shared" si="52"/>
        <v>64056.339547586744</v>
      </c>
      <c r="F109" s="353">
        <f t="shared" si="52"/>
        <v>45559.997364221032</v>
      </c>
      <c r="G109" s="353">
        <f t="shared" si="52"/>
        <v>37028.247020127012</v>
      </c>
      <c r="H109" s="353">
        <f t="shared" si="52"/>
        <v>47100.944597455651</v>
      </c>
      <c r="I109" s="353">
        <f t="shared" si="52"/>
        <v>37696.373629580405</v>
      </c>
      <c r="J109" s="353">
        <f t="shared" si="52"/>
        <v>61872.494097810995</v>
      </c>
      <c r="K109" s="353">
        <f t="shared" si="52"/>
        <v>60911.788014662248</v>
      </c>
      <c r="L109" s="353">
        <f t="shared" si="52"/>
        <v>48150.936025168157</v>
      </c>
      <c r="M109" s="353">
        <f t="shared" si="52"/>
        <v>39185.240289212015</v>
      </c>
      <c r="N109" s="353">
        <f t="shared" si="52"/>
        <v>56784.965234622658</v>
      </c>
      <c r="O109" s="353">
        <f t="shared" si="52"/>
        <v>70609.174234831982</v>
      </c>
      <c r="P109" s="353">
        <f t="shared" si="52"/>
        <v>62564.728372636368</v>
      </c>
      <c r="Q109" s="353">
        <f t="shared" si="52"/>
        <v>62236.112315758255</v>
      </c>
      <c r="R109" s="353">
        <f t="shared" si="52"/>
        <v>70815.271585655704</v>
      </c>
      <c r="S109" s="353">
        <f t="shared" si="52"/>
        <v>840347.78173865832</v>
      </c>
    </row>
    <row r="110" spans="1:19" s="188" customFormat="1" ht="15" customHeight="1" thickBot="1" x14ac:dyDescent="0.3">
      <c r="A110" s="31"/>
      <c r="B110" s="31"/>
      <c r="C110" s="31"/>
      <c r="D110" s="31"/>
      <c r="E110" s="31"/>
      <c r="F110" s="31"/>
      <c r="G110" s="31"/>
      <c r="H110" s="31"/>
      <c r="I110" s="31"/>
      <c r="J110" s="31"/>
      <c r="K110" s="31"/>
      <c r="L110" s="31"/>
      <c r="M110" s="31"/>
      <c r="N110" s="31"/>
      <c r="O110" s="31"/>
      <c r="P110" s="31"/>
      <c r="Q110" s="31"/>
      <c r="R110" s="31"/>
      <c r="S110" s="31"/>
    </row>
    <row r="111" spans="1:19" s="205" customFormat="1" ht="15" customHeight="1" x14ac:dyDescent="0.25">
      <c r="A111" s="106" t="s">
        <v>3</v>
      </c>
      <c r="B111" s="106"/>
      <c r="C111" s="106"/>
      <c r="D111" s="107"/>
      <c r="E111" s="107"/>
      <c r="F111" s="107"/>
      <c r="G111" s="107"/>
      <c r="H111" s="107"/>
      <c r="I111" s="107"/>
      <c r="J111" s="107"/>
      <c r="K111" s="107"/>
      <c r="L111" s="107"/>
      <c r="M111" s="107"/>
      <c r="N111" s="107"/>
      <c r="O111" s="107"/>
      <c r="P111" s="107"/>
      <c r="Q111" s="107"/>
      <c r="R111" s="107"/>
      <c r="S111" s="107"/>
    </row>
    <row r="112" spans="1:19" s="174" customFormat="1" ht="15" customHeight="1" x14ac:dyDescent="0.25">
      <c r="A112" s="342" t="str">
        <f t="shared" ref="A112:A127" si="53">A94</f>
        <v>Bydelsfordelt Dok3 2018</v>
      </c>
      <c r="B112" s="342"/>
      <c r="C112" s="342"/>
      <c r="D112" s="342">
        <f>'Tabell 2.1 DOK32018'!D46</f>
        <v>596873.97626036766</v>
      </c>
      <c r="E112" s="342">
        <f>'Tabell 2.1 DOK32018'!E46</f>
        <v>560990.05243141414</v>
      </c>
      <c r="F112" s="342">
        <f>'Tabell 2.1 DOK32018'!F46</f>
        <v>503205.2965681401</v>
      </c>
      <c r="G112" s="342">
        <f>'Tabell 2.1 DOK32018'!G46</f>
        <v>360664.29066425568</v>
      </c>
      <c r="H112" s="342">
        <f>'Tabell 2.1 DOK32018'!H46</f>
        <v>721168.13287217251</v>
      </c>
      <c r="I112" s="342">
        <f>'Tabell 2.1 DOK32018'!I46</f>
        <v>542423.78078721173</v>
      </c>
      <c r="J112" s="342">
        <f>'Tabell 2.1 DOK32018'!J46</f>
        <v>739062.46427526081</v>
      </c>
      <c r="K112" s="342">
        <f>'Tabell 2.1 DOK32018'!K46</f>
        <v>713014.07612797874</v>
      </c>
      <c r="L112" s="342">
        <f>'Tabell 2.1 DOK32018'!L46</f>
        <v>502526.60798424692</v>
      </c>
      <c r="M112" s="342">
        <f>'Tabell 2.1 DOK32018'!M46</f>
        <v>564982.52597596357</v>
      </c>
      <c r="N112" s="342">
        <f>'Tabell 2.1 DOK32018'!N46</f>
        <v>610293.47406120307</v>
      </c>
      <c r="O112" s="342">
        <f>'Tabell 2.1 DOK32018'!O46</f>
        <v>917896.75860684644</v>
      </c>
      <c r="P112" s="342">
        <f>'Tabell 2.1 DOK32018'!P46</f>
        <v>990180.676460627</v>
      </c>
      <c r="Q112" s="342">
        <f>'Tabell 2.1 DOK32018'!Q46</f>
        <v>872350.95091451937</v>
      </c>
      <c r="R112" s="342">
        <f>'Tabell 2.1 DOK32018'!R46</f>
        <v>574870.64025023766</v>
      </c>
      <c r="S112" s="342">
        <f>'Tabell 2.1 DOK32018'!S46</f>
        <v>9770503.7042404432</v>
      </c>
    </row>
    <row r="113" spans="1:19" s="174" customFormat="1" ht="15" customHeight="1" x14ac:dyDescent="0.25">
      <c r="A113" s="31" t="str">
        <f t="shared" si="53"/>
        <v>Effekt av oppdaterte kriterieandeler</v>
      </c>
      <c r="B113" s="31"/>
      <c r="C113" s="31"/>
      <c r="D113" s="31">
        <f>($S$112-'Tabell 2.2 DOK3 2018'!$S$127-'Tabell 2.3 DOK32018'!$S$62+'Tabell 2.3 DOK32018'!$S$55+'Tabell 2.3 DOK32018'!$S$56)*('Kriterier 2018'!V95-'Kriterier 2018'!D95)/100</f>
        <v>11645.721632602503</v>
      </c>
      <c r="E113" s="31">
        <f>($S$112-'Tabell 2.2 DOK3 2018'!$S$127-'Tabell 2.3 DOK32018'!$S$62+'Tabell 2.3 DOK32018'!$S$55+'Tabell 2.3 DOK32018'!$S$56)*('Kriterier 2018'!W95-'Kriterier 2018'!E95)/100</f>
        <v>-2432.7747109880756</v>
      </c>
      <c r="F113" s="31">
        <f>($S$112-'Tabell 2.2 DOK3 2018'!$S$127-'Tabell 2.3 DOK32018'!$S$62+'Tabell 2.3 DOK32018'!$S$55+'Tabell 2.3 DOK32018'!$S$56)*('Kriterier 2018'!X95-'Kriterier 2018'!F95)/100</f>
        <v>-8076.9430861139799</v>
      </c>
      <c r="G113" s="31">
        <f>($S$112-'Tabell 2.2 DOK3 2018'!$S$127-'Tabell 2.3 DOK32018'!$S$62+'Tabell 2.3 DOK32018'!$S$55+'Tabell 2.3 DOK32018'!$S$56)*('Kriterier 2018'!Y95-'Kriterier 2018'!G95)/100</f>
        <v>4428.1619400272975</v>
      </c>
      <c r="H113" s="31">
        <f>($S$112-'Tabell 2.2 DOK3 2018'!$S$127-'Tabell 2.3 DOK32018'!$S$62+'Tabell 2.3 DOK32018'!$S$55+'Tabell 2.3 DOK32018'!$S$56)*('Kriterier 2018'!Z95-'Kriterier 2018'!H95)/100</f>
        <v>2996.0772385926116</v>
      </c>
      <c r="I113" s="31">
        <f>($S$112-'Tabell 2.2 DOK3 2018'!$S$127-'Tabell 2.3 DOK32018'!$S$62+'Tabell 2.3 DOK32018'!$S$55+'Tabell 2.3 DOK32018'!$S$56)*('Kriterier 2018'!AA95-'Kriterier 2018'!I95)/100</f>
        <v>-8063.5126237790055</v>
      </c>
      <c r="J113" s="31">
        <f>($S$112-'Tabell 2.2 DOK3 2018'!$S$127-'Tabell 2.3 DOK32018'!$S$62+'Tabell 2.3 DOK32018'!$S$55+'Tabell 2.3 DOK32018'!$S$56)*('Kriterier 2018'!AB95-'Kriterier 2018'!J95)/100</f>
        <v>-12270.044332235586</v>
      </c>
      <c r="K113" s="31">
        <f>($S$112-'Tabell 2.2 DOK3 2018'!$S$127-'Tabell 2.3 DOK32018'!$S$62+'Tabell 2.3 DOK32018'!$S$55+'Tabell 2.3 DOK32018'!$S$56)*('Kriterier 2018'!AC95-'Kriterier 2018'!K95)/100</f>
        <v>198.52319101477968</v>
      </c>
      <c r="L113" s="31">
        <f>($S$112-'Tabell 2.2 DOK3 2018'!$S$127-'Tabell 2.3 DOK32018'!$S$62+'Tabell 2.3 DOK32018'!$S$55+'Tabell 2.3 DOK32018'!$S$56)*('Kriterier 2018'!AD95-'Kriterier 2018'!L95)/100</f>
        <v>813.81101604423714</v>
      </c>
      <c r="M113" s="31">
        <f>($S$112-'Tabell 2.2 DOK3 2018'!$S$127-'Tabell 2.3 DOK32018'!$S$62+'Tabell 2.3 DOK32018'!$S$55+'Tabell 2.3 DOK32018'!$S$56)*('Kriterier 2018'!AE95-'Kriterier 2018'!M95)/100</f>
        <v>-3532.349260512035</v>
      </c>
      <c r="N113" s="31">
        <f>($S$112-'Tabell 2.2 DOK3 2018'!$S$127-'Tabell 2.3 DOK32018'!$S$62+'Tabell 2.3 DOK32018'!$S$55+'Tabell 2.3 DOK32018'!$S$56)*('Kriterier 2018'!AF95-'Kriterier 2018'!N95)/100</f>
        <v>-7947.7191888673333</v>
      </c>
      <c r="O113" s="31">
        <f>($S$112-'Tabell 2.2 DOK3 2018'!$S$127-'Tabell 2.3 DOK32018'!$S$62+'Tabell 2.3 DOK32018'!$S$55+'Tabell 2.3 DOK32018'!$S$56)*('Kriterier 2018'!AG95-'Kriterier 2018'!O95)/100</f>
        <v>21567.178241639613</v>
      </c>
      <c r="P113" s="31">
        <f>($S$112-'Tabell 2.2 DOK3 2018'!$S$127-'Tabell 2.3 DOK32018'!$S$62+'Tabell 2.3 DOK32018'!$S$55+'Tabell 2.3 DOK32018'!$S$56)*('Kriterier 2018'!AH95-'Kriterier 2018'!P95)/100</f>
        <v>-909.3317735743417</v>
      </c>
      <c r="Q113" s="31">
        <f>($S$112-'Tabell 2.2 DOK3 2018'!$S$127-'Tabell 2.3 DOK32018'!$S$62+'Tabell 2.3 DOK32018'!$S$55+'Tabell 2.3 DOK32018'!$S$56)*('Kriterier 2018'!AI95-'Kriterier 2018'!Q95)/100</f>
        <v>8273.2267542615318</v>
      </c>
      <c r="R113" s="31">
        <f>($S$112-'Tabell 2.2 DOK3 2018'!$S$127-'Tabell 2.3 DOK32018'!$S$62+'Tabell 2.3 DOK32018'!$S$55+'Tabell 2.3 DOK32018'!$S$56)*('Kriterier 2018'!AJ95-'Kriterier 2018'!R95)/100</f>
        <v>-6690.0250381122996</v>
      </c>
      <c r="S113" s="31">
        <f>($S$112-'Tabell 2.2 DOK3 2018'!$S$127-'Tabell 2.3 DOK32018'!$S$62+'Tabell 2.3 DOK32018'!$S$55+'Tabell 2.3 DOK32018'!$S$56)*('Kriterier 2018'!AK95-'Kriterier 2018'!S95)/100</f>
        <v>1.3531123352564761E-9</v>
      </c>
    </row>
    <row r="114" spans="1:19" s="174" customFormat="1" ht="15" customHeight="1" x14ac:dyDescent="0.25">
      <c r="A114" s="31" t="str">
        <f t="shared" si="53"/>
        <v>Effekt av oppdaterte regnskapsandeler</v>
      </c>
      <c r="B114" s="31"/>
      <c r="C114" s="31"/>
      <c r="D114" s="31">
        <v>0</v>
      </c>
      <c r="E114" s="31">
        <v>0</v>
      </c>
      <c r="F114" s="31">
        <v>0</v>
      </c>
      <c r="G114" s="31">
        <v>0</v>
      </c>
      <c r="H114" s="31">
        <v>0</v>
      </c>
      <c r="I114" s="31">
        <v>0</v>
      </c>
      <c r="J114" s="31">
        <v>0</v>
      </c>
      <c r="K114" s="31">
        <v>0</v>
      </c>
      <c r="L114" s="31">
        <v>0</v>
      </c>
      <c r="M114" s="31">
        <v>0</v>
      </c>
      <c r="N114" s="31">
        <v>0</v>
      </c>
      <c r="O114" s="31">
        <v>0</v>
      </c>
      <c r="P114" s="31">
        <v>0</v>
      </c>
      <c r="Q114" s="31">
        <v>0</v>
      </c>
      <c r="R114" s="31">
        <v>0</v>
      </c>
      <c r="S114" s="31">
        <f>SUM(D114:R114)</f>
        <v>0</v>
      </c>
    </row>
    <row r="115" spans="1:19" s="174" customFormat="1" ht="15" customHeight="1" x14ac:dyDescent="0.25">
      <c r="A115" s="185" t="str">
        <f t="shared" si="53"/>
        <v>Effekt av endringer i fordelingssystemet</v>
      </c>
      <c r="B115" s="185"/>
      <c r="C115" s="185"/>
      <c r="D115" s="185">
        <f>($S$112-'Tabell 2.2 DOK3 2018'!$S$127-'Tabell 2.3 DOK32018'!$S$62+'Tabell 2.3 DOK32018'!$S$56+'Tabell 2.3 DOK32018'!$S$55)*('Tabell 3.1'!D75-'Kriterier 2018'!V95)/100</f>
        <v>-8.4569520953529756E-11</v>
      </c>
      <c r="E115" s="185">
        <f>($S$112-'Tabell 2.2 DOK3 2018'!$S$127-'Tabell 2.3 DOK32018'!$S$62+'Tabell 2.3 DOK32018'!$S$56+'Tabell 2.3 DOK32018'!$S$55)*('Tabell 3.1'!E75-'Kriterier 2018'!W95)/100</f>
        <v>8.4569520953529756E-11</v>
      </c>
      <c r="F115" s="185">
        <f>($S$112-'Tabell 2.2 DOK3 2018'!$S$127-'Tabell 2.3 DOK32018'!$S$62+'Tabell 2.3 DOK32018'!$S$56+'Tabell 2.3 DOK32018'!$S$55)*('Tabell 3.1'!F75-'Kriterier 2018'!X95)/100</f>
        <v>8.4569520953529756E-11</v>
      </c>
      <c r="G115" s="185">
        <f>($S$112-'Tabell 2.2 DOK3 2018'!$S$127-'Tabell 2.3 DOK32018'!$S$62+'Tabell 2.3 DOK32018'!$S$56+'Tabell 2.3 DOK32018'!$S$55)*('Tabell 3.1'!G75-'Kriterier 2018'!Y95)/100</f>
        <v>-4.2284760476764878E-11</v>
      </c>
      <c r="H115" s="185">
        <f>($S$112-'Tabell 2.2 DOK3 2018'!$S$127-'Tabell 2.3 DOK32018'!$S$62+'Tabell 2.3 DOK32018'!$S$56+'Tabell 2.3 DOK32018'!$S$55)*('Tabell 3.1'!H75-'Kriterier 2018'!Z95)/100</f>
        <v>-1.6913904190705951E-10</v>
      </c>
      <c r="I115" s="185">
        <f>($S$112-'Tabell 2.2 DOK3 2018'!$S$127-'Tabell 2.3 DOK32018'!$S$62+'Tabell 2.3 DOK32018'!$S$56+'Tabell 2.3 DOK32018'!$S$55)*('Tabell 3.1'!I75-'Kriterier 2018'!AA95)/100</f>
        <v>8.4569520953529756E-11</v>
      </c>
      <c r="J115" s="185">
        <f>($S$112-'Tabell 2.2 DOK3 2018'!$S$127-'Tabell 2.3 DOK32018'!$S$62+'Tabell 2.3 DOK32018'!$S$56+'Tabell 2.3 DOK32018'!$S$55)*('Tabell 3.1'!J75-'Kriterier 2018'!AB95)/100</f>
        <v>1.6913904190705951E-10</v>
      </c>
      <c r="K115" s="185">
        <f>($S$112-'Tabell 2.2 DOK3 2018'!$S$127-'Tabell 2.3 DOK32018'!$S$62+'Tabell 2.3 DOK32018'!$S$56+'Tabell 2.3 DOK32018'!$S$55)*('Tabell 3.1'!K75-'Kriterier 2018'!AC95)/100</f>
        <v>8.4569520953529756E-11</v>
      </c>
      <c r="L115" s="185">
        <f>($S$112-'Tabell 2.2 DOK3 2018'!$S$127-'Tabell 2.3 DOK32018'!$S$62+'Tabell 2.3 DOK32018'!$S$56+'Tabell 2.3 DOK32018'!$S$55)*('Tabell 3.1'!L75-'Kriterier 2018'!AD95)/100</f>
        <v>-8.4569520953529756E-11</v>
      </c>
      <c r="M115" s="185">
        <f>($S$112-'Tabell 2.2 DOK3 2018'!$S$127-'Tabell 2.3 DOK32018'!$S$62+'Tabell 2.3 DOK32018'!$S$56+'Tabell 2.3 DOK32018'!$S$55)*('Tabell 3.1'!M75-'Kriterier 2018'!AE95)/100</f>
        <v>-8.4569520953529756E-11</v>
      </c>
      <c r="N115" s="185">
        <f>($S$112-'Tabell 2.2 DOK3 2018'!$S$127-'Tabell 2.3 DOK32018'!$S$62+'Tabell 2.3 DOK32018'!$S$56+'Tabell 2.3 DOK32018'!$S$55)*('Tabell 3.1'!N75-'Kriterier 2018'!AF95)/100</f>
        <v>8.4569520953529756E-11</v>
      </c>
      <c r="O115" s="185">
        <f>($S$112-'Tabell 2.2 DOK3 2018'!$S$127-'Tabell 2.3 DOK32018'!$S$62+'Tabell 2.3 DOK32018'!$S$56+'Tabell 2.3 DOK32018'!$S$55)*('Tabell 3.1'!O75-'Kriterier 2018'!AG95)/100</f>
        <v>1.6913904190705951E-10</v>
      </c>
      <c r="P115" s="185">
        <f>($S$112-'Tabell 2.2 DOK3 2018'!$S$127-'Tabell 2.3 DOK32018'!$S$62+'Tabell 2.3 DOK32018'!$S$56+'Tabell 2.3 DOK32018'!$S$55)*('Tabell 3.1'!P75-'Kriterier 2018'!AH95)/100</f>
        <v>0</v>
      </c>
      <c r="Q115" s="185">
        <f>($S$112-'Tabell 2.2 DOK3 2018'!$S$127-'Tabell 2.3 DOK32018'!$S$62+'Tabell 2.3 DOK32018'!$S$56+'Tabell 2.3 DOK32018'!$S$55)*('Tabell 3.1'!Q75-'Kriterier 2018'!AI95)/100</f>
        <v>-1.6913904190705951E-10</v>
      </c>
      <c r="R115" s="185">
        <f>($S$112-'Tabell 2.2 DOK3 2018'!$S$127-'Tabell 2.3 DOK32018'!$S$62+'Tabell 2.3 DOK32018'!$S$56+'Tabell 2.3 DOK32018'!$S$55)*('Tabell 3.1'!R75-'Kriterier 2018'!AJ95)/100</f>
        <v>0</v>
      </c>
      <c r="S115" s="185">
        <f>($S$112-'Tabell 2.2 DOK3 2018'!$S$127-'Tabell 2.3 DOK32018'!$S$62+'Tabell 2.3 DOK32018'!$S$56+'Tabell 2.3 DOK32018'!$S$55)*('Tabell 3.1'!S75-'Kriterier 2018'!AK95)/100</f>
        <v>0</v>
      </c>
    </row>
    <row r="116" spans="1:19" s="285" customFormat="1" ht="15" customHeight="1" x14ac:dyDescent="0.25">
      <c r="A116" s="178" t="str">
        <f t="shared" si="53"/>
        <v>Reelle endringer</v>
      </c>
      <c r="B116" s="178"/>
      <c r="C116" s="178"/>
      <c r="D116" s="178">
        <f>SUM(D117:D122)</f>
        <v>17716.300252228033</v>
      </c>
      <c r="E116" s="178">
        <f t="shared" ref="E116:S116" si="54">SUM(E117:E122)</f>
        <v>16031.646075510373</v>
      </c>
      <c r="F116" s="178">
        <f t="shared" si="54"/>
        <v>14615.736433040162</v>
      </c>
      <c r="G116" s="178">
        <f t="shared" si="54"/>
        <v>10699.967007051935</v>
      </c>
      <c r="H116" s="178">
        <f t="shared" si="54"/>
        <v>21412.878746643</v>
      </c>
      <c r="I116" s="178">
        <f t="shared" si="54"/>
        <v>15933.595231514828</v>
      </c>
      <c r="J116" s="178">
        <f t="shared" si="54"/>
        <v>21575.584146863304</v>
      </c>
      <c r="K116" s="178">
        <f t="shared" si="54"/>
        <v>21110.979745796587</v>
      </c>
      <c r="L116" s="178">
        <f t="shared" si="54"/>
        <v>14940.738909069725</v>
      </c>
      <c r="M116" s="178">
        <f t="shared" si="54"/>
        <v>16590.591501303745</v>
      </c>
      <c r="N116" s="178">
        <f t="shared" si="54"/>
        <v>17781.374143189125</v>
      </c>
      <c r="O116" s="178">
        <f t="shared" si="54"/>
        <v>27643.854534024773</v>
      </c>
      <c r="P116" s="178">
        <f t="shared" si="54"/>
        <v>29238.433453817939</v>
      </c>
      <c r="Q116" s="178">
        <f t="shared" si="54"/>
        <v>25941.117973990004</v>
      </c>
      <c r="R116" s="178">
        <f t="shared" si="54"/>
        <v>16780.289299326032</v>
      </c>
      <c r="S116" s="178">
        <f t="shared" si="54"/>
        <v>288013.08745336958</v>
      </c>
    </row>
    <row r="117" spans="1:19" ht="15" customHeight="1" x14ac:dyDescent="0.25">
      <c r="A117" s="31" t="str">
        <f t="shared" si="53"/>
        <v xml:space="preserve"> - herav justering for demografiske forhold</v>
      </c>
      <c r="B117" s="31"/>
      <c r="C117" s="31"/>
      <c r="D117" s="31">
        <f>$S117*'Tabell 3.1'!D$75/100</f>
        <v>1291.7548594281286</v>
      </c>
      <c r="E117" s="31">
        <f>$S117*'Tabell 3.1'!E$75/100</f>
        <v>1168.9210742557841</v>
      </c>
      <c r="F117" s="31">
        <f>$S117*'Tabell 3.1'!F$75/100</f>
        <v>1065.6823542559905</v>
      </c>
      <c r="G117" s="31">
        <f>$S117*'Tabell 3.1'!G$75/100</f>
        <v>780.17047466452482</v>
      </c>
      <c r="H117" s="31">
        <f>$S117*'Tabell 3.1'!H$75/100</f>
        <v>1561.2847931860263</v>
      </c>
      <c r="I117" s="31">
        <f>$S117*'Tabell 3.1'!I$75/100</f>
        <v>1161.771858426348</v>
      </c>
      <c r="J117" s="31">
        <f>$S117*'Tabell 3.1'!J$75/100</f>
        <v>1573.1481895158183</v>
      </c>
      <c r="K117" s="31">
        <f>$S117*'Tabell 3.1'!K$75/100</f>
        <v>1539.2723246769308</v>
      </c>
      <c r="L117" s="31">
        <f>$S117*'Tabell 3.1'!L$75/100</f>
        <v>1089.379374613532</v>
      </c>
      <c r="M117" s="31">
        <f>$S117*'Tabell 3.1'!M$75/100</f>
        <v>1209.6756595610825</v>
      </c>
      <c r="N117" s="31">
        <f>$S117*'Tabell 3.1'!N$75/100</f>
        <v>1296.4996150302647</v>
      </c>
      <c r="O117" s="31">
        <f>$S117*'Tabell 3.1'!O$75/100</f>
        <v>2015.6061321640766</v>
      </c>
      <c r="P117" s="31">
        <f>$S117*'Tabell 3.1'!P$75/100</f>
        <v>2131.8722283048569</v>
      </c>
      <c r="Q117" s="31">
        <f>$S117*'Tabell 3.1'!Q$75/100</f>
        <v>1891.4538997884581</v>
      </c>
      <c r="R117" s="31">
        <f>$S117*'Tabell 3.1'!R$75/100</f>
        <v>1223.5071621281768</v>
      </c>
      <c r="S117" s="31">
        <v>21000</v>
      </c>
    </row>
    <row r="118" spans="1:19" ht="15" customHeight="1" x14ac:dyDescent="0.25">
      <c r="A118" s="31" t="str">
        <f t="shared" si="53"/>
        <v xml:space="preserve"> - herav justering for andre aktivitetsnøytrale forhold</v>
      </c>
      <c r="B118" s="31"/>
      <c r="C118" s="31"/>
      <c r="D118" s="31">
        <f>$S118*'Tabell 3.1'!D$75/100</f>
        <v>4152.874228232683</v>
      </c>
      <c r="E118" s="31">
        <f>$S118*'Tabell 3.1'!E$75/100</f>
        <v>3757.9747958246403</v>
      </c>
      <c r="F118" s="31">
        <f>$S118*'Tabell 3.1'!F$75/100</f>
        <v>3426.0717133522594</v>
      </c>
      <c r="G118" s="31">
        <f>$S118*'Tabell 3.1'!G$75/100</f>
        <v>2508.1770230744241</v>
      </c>
      <c r="H118" s="31">
        <f>$S118*'Tabell 3.1'!H$75/100</f>
        <v>5019.3884181897238</v>
      </c>
      <c r="I118" s="31">
        <f>$S118*'Tabell 3.1'!I$75/100</f>
        <v>3734.9907180381765</v>
      </c>
      <c r="J118" s="31">
        <f>$S118*'Tabell 3.1'!J$75/100</f>
        <v>5057.5281569472108</v>
      </c>
      <c r="K118" s="31">
        <f>$S118*'Tabell 3.1'!K$75/100</f>
        <v>4948.6203366888139</v>
      </c>
      <c r="L118" s="31">
        <f>$S118*'Tabell 3.1'!L$75/100</f>
        <v>3502.2554756276395</v>
      </c>
      <c r="M118" s="31">
        <f>$S118*'Tabell 3.1'!M$75/100</f>
        <v>3888.9970759123748</v>
      </c>
      <c r="N118" s="31">
        <f>$S118*'Tabell 3.1'!N$75/100</f>
        <v>4168.1281853713444</v>
      </c>
      <c r="O118" s="31">
        <f>$S118*'Tabell 3.1'!O$75/100</f>
        <v>6479.9901463019651</v>
      </c>
      <c r="P118" s="31">
        <f>$S118*'Tabell 3.1'!P$75/100</f>
        <v>6853.7750566169361</v>
      </c>
      <c r="Q118" s="31">
        <f>$S118*'Tabell 3.1'!Q$75/100</f>
        <v>6080.8520262111942</v>
      </c>
      <c r="R118" s="31">
        <f>$S118*'Tabell 3.1'!R$75/100</f>
        <v>3933.4640969801721</v>
      </c>
      <c r="S118" s="31">
        <v>67513.087453369561</v>
      </c>
    </row>
    <row r="119" spans="1:19" ht="15" customHeight="1" x14ac:dyDescent="0.25">
      <c r="A119" s="31" t="str">
        <f t="shared" si="53"/>
        <v xml:space="preserve"> - herav justering for engangstiltak</v>
      </c>
      <c r="B119" s="31"/>
      <c r="C119" s="31"/>
      <c r="D119" s="31">
        <f>$S119*'Tabell 3.1'!D$75/100</f>
        <v>0</v>
      </c>
      <c r="E119" s="31">
        <f>$S119*'Tabell 3.1'!E$75/100</f>
        <v>0</v>
      </c>
      <c r="F119" s="31">
        <f>$S119*'Tabell 3.1'!F$75/100</f>
        <v>0</v>
      </c>
      <c r="G119" s="31">
        <f>$S119*'Tabell 3.1'!G$75/100</f>
        <v>0</v>
      </c>
      <c r="H119" s="31">
        <f>$S119*'Tabell 3.1'!H$75/100</f>
        <v>0</v>
      </c>
      <c r="I119" s="31">
        <f>$S119*'Tabell 3.1'!I$75/100</f>
        <v>0</v>
      </c>
      <c r="J119" s="31">
        <f>$S119*'Tabell 3.1'!J$75/100</f>
        <v>0</v>
      </c>
      <c r="K119" s="31">
        <f>$S119*'Tabell 3.1'!K$75/100</f>
        <v>0</v>
      </c>
      <c r="L119" s="31">
        <f>$S119*'Tabell 3.1'!L$75/100</f>
        <v>0</v>
      </c>
      <c r="M119" s="31">
        <f>$S119*'Tabell 3.1'!M$75/100</f>
        <v>0</v>
      </c>
      <c r="N119" s="31">
        <f>$S119*'Tabell 3.1'!N$75/100</f>
        <v>0</v>
      </c>
      <c r="O119" s="31">
        <f>$S119*'Tabell 3.1'!O$75/100</f>
        <v>0</v>
      </c>
      <c r="P119" s="31">
        <f>$S119*'Tabell 3.1'!P$75/100</f>
        <v>0</v>
      </c>
      <c r="Q119" s="31">
        <f>$S119*'Tabell 3.1'!Q$75/100</f>
        <v>0</v>
      </c>
      <c r="R119" s="31">
        <f>$S119*'Tabell 3.1'!R$75/100</f>
        <v>0</v>
      </c>
      <c r="S119" s="31">
        <v>0</v>
      </c>
    </row>
    <row r="120" spans="1:19" ht="15" customHeight="1" x14ac:dyDescent="0.25">
      <c r="A120" s="31" t="str">
        <f t="shared" si="53"/>
        <v xml:space="preserve"> - herav justering for oppgaveendringer mellom sektorer</v>
      </c>
      <c r="B120" s="31"/>
      <c r="C120" s="31"/>
      <c r="D120" s="31">
        <f>$S120*'Tabell 3.1'!D$75/100</f>
        <v>-276.804612734599</v>
      </c>
      <c r="E120" s="31">
        <f>$S120*'Tabell 3.1'!E$75/100</f>
        <v>-250.48308734052517</v>
      </c>
      <c r="F120" s="31">
        <f>$S120*'Tabell 3.1'!F$75/100</f>
        <v>-228.36050448342655</v>
      </c>
      <c r="G120" s="31">
        <f>$S120*'Tabell 3.1'!G$75/100</f>
        <v>-167.17938742811245</v>
      </c>
      <c r="H120" s="31">
        <f>$S120*'Tabell 3.1'!H$75/100</f>
        <v>-334.56102711129131</v>
      </c>
      <c r="I120" s="31">
        <f>$S120*'Tabell 3.1'!I$75/100</f>
        <v>-248.95111251993171</v>
      </c>
      <c r="J120" s="31">
        <f>$S120*'Tabell 3.1'!J$75/100</f>
        <v>-337.10318346767531</v>
      </c>
      <c r="K120" s="31">
        <f>$S120*'Tabell 3.1'!K$75/100</f>
        <v>-329.84406957362802</v>
      </c>
      <c r="L120" s="31">
        <f>$S120*'Tabell 3.1'!L$75/100</f>
        <v>-233.43843741718544</v>
      </c>
      <c r="M120" s="31">
        <f>$S120*'Tabell 3.1'!M$75/100</f>
        <v>-259.21621276308912</v>
      </c>
      <c r="N120" s="31">
        <f>$S120*'Tabell 3.1'!N$75/100</f>
        <v>-277.82134607791386</v>
      </c>
      <c r="O120" s="31">
        <f>$S120*'Tabell 3.1'!O$75/100</f>
        <v>-431.91559974944494</v>
      </c>
      <c r="P120" s="31">
        <f>$S120*'Tabell 3.1'!P$75/100</f>
        <v>-456.82976320818364</v>
      </c>
      <c r="Q120" s="31">
        <f>$S120*'Tabell 3.1'!Q$75/100</f>
        <v>-405.3115499546696</v>
      </c>
      <c r="R120" s="31">
        <f>$S120*'Tabell 3.1'!R$75/100</f>
        <v>-262.18010617032365</v>
      </c>
      <c r="S120" s="31">
        <v>-4500</v>
      </c>
    </row>
    <row r="121" spans="1:19" ht="15" customHeight="1" x14ac:dyDescent="0.25">
      <c r="A121" s="31" t="str">
        <f t="shared" si="53"/>
        <v xml:space="preserve"> - herav uspesifiserte rammeendringer</v>
      </c>
      <c r="B121" s="31"/>
      <c r="C121" s="31"/>
      <c r="D121" s="31">
        <f>$S121*'Tabell 3.1'!D$75/100</f>
        <v>0</v>
      </c>
      <c r="E121" s="31">
        <f>$S121*'Tabell 3.1'!E$75/100</f>
        <v>0</v>
      </c>
      <c r="F121" s="31">
        <f>$S121*'Tabell 3.1'!F$75/100</f>
        <v>0</v>
      </c>
      <c r="G121" s="31">
        <f>$S121*'Tabell 3.1'!G$75/100</f>
        <v>0</v>
      </c>
      <c r="H121" s="31">
        <f>$S121*'Tabell 3.1'!H$75/100</f>
        <v>0</v>
      </c>
      <c r="I121" s="31">
        <f>$S121*'Tabell 3.1'!I$75/100</f>
        <v>0</v>
      </c>
      <c r="J121" s="31">
        <f>$S121*'Tabell 3.1'!J$75/100</f>
        <v>0</v>
      </c>
      <c r="K121" s="31">
        <f>$S121*'Tabell 3.1'!K$75/100</f>
        <v>0</v>
      </c>
      <c r="L121" s="31">
        <f>$S121*'Tabell 3.1'!L$75/100</f>
        <v>0</v>
      </c>
      <c r="M121" s="31">
        <f>$S121*'Tabell 3.1'!M$75/100</f>
        <v>0</v>
      </c>
      <c r="N121" s="31">
        <f>$S121*'Tabell 3.1'!N$75/100</f>
        <v>0</v>
      </c>
      <c r="O121" s="31">
        <f>$S121*'Tabell 3.1'!O$75/100</f>
        <v>0</v>
      </c>
      <c r="P121" s="31">
        <f>$S121*'Tabell 3.1'!P$75/100</f>
        <v>0</v>
      </c>
      <c r="Q121" s="31">
        <f>$S121*'Tabell 3.1'!Q$75/100</f>
        <v>0</v>
      </c>
      <c r="R121" s="31">
        <f>$S121*'Tabell 3.1'!R$75/100</f>
        <v>0</v>
      </c>
      <c r="S121" s="31">
        <v>0</v>
      </c>
    </row>
    <row r="122" spans="1:19" ht="15" customHeight="1" x14ac:dyDescent="0.25">
      <c r="A122" s="185" t="str">
        <f t="shared" si="53"/>
        <v xml:space="preserve"> - herav spesifiserte rammeendringer</v>
      </c>
      <c r="B122" s="185"/>
      <c r="C122" s="185"/>
      <c r="D122" s="185">
        <f>$S122*'Tabell 3.1'!D$75/100</f>
        <v>12548.475777301821</v>
      </c>
      <c r="E122" s="185">
        <f>$S122*'Tabell 3.1'!E$75/100</f>
        <v>11355.233292770474</v>
      </c>
      <c r="F122" s="185">
        <f>$S122*'Tabell 3.1'!F$75/100</f>
        <v>10352.342869915337</v>
      </c>
      <c r="G122" s="185">
        <f>$S122*'Tabell 3.1'!G$75/100</f>
        <v>7578.7988967410984</v>
      </c>
      <c r="H122" s="185">
        <f>$S122*'Tabell 3.1'!H$75/100</f>
        <v>15166.766562378541</v>
      </c>
      <c r="I122" s="185">
        <f>$S122*'Tabell 3.1'!I$75/100</f>
        <v>11285.783767570236</v>
      </c>
      <c r="J122" s="185">
        <f>$S122*'Tabell 3.1'!J$75/100</f>
        <v>15282.010983867951</v>
      </c>
      <c r="K122" s="185">
        <f>$S122*'Tabell 3.1'!K$75/100</f>
        <v>14952.931154004471</v>
      </c>
      <c r="L122" s="185">
        <f>$S122*'Tabell 3.1'!L$75/100</f>
        <v>10582.54249624574</v>
      </c>
      <c r="M122" s="185">
        <f>$S122*'Tabell 3.1'!M$75/100</f>
        <v>11751.134978593374</v>
      </c>
      <c r="N122" s="185">
        <f>$S122*'Tabell 3.1'!N$75/100</f>
        <v>12594.567688865429</v>
      </c>
      <c r="O122" s="185">
        <f>$S122*'Tabell 3.1'!O$75/100</f>
        <v>19580.173855308174</v>
      </c>
      <c r="P122" s="185">
        <f>$S122*'Tabell 3.1'!P$75/100</f>
        <v>20709.615932104327</v>
      </c>
      <c r="Q122" s="185">
        <f>$S122*'Tabell 3.1'!Q$75/100</f>
        <v>18374.123597945021</v>
      </c>
      <c r="R122" s="185">
        <f>$S122*'Tabell 3.1'!R$75/100</f>
        <v>11885.498146388005</v>
      </c>
      <c r="S122" s="185">
        <v>204000</v>
      </c>
    </row>
    <row r="123" spans="1:19" s="285" customFormat="1" ht="15" customHeight="1" x14ac:dyDescent="0.25">
      <c r="A123" s="185" t="str">
        <f t="shared" si="53"/>
        <v>Vridningseffekter knyttet til endringer i særskilte tildelinger</v>
      </c>
      <c r="B123" s="185"/>
      <c r="C123" s="185"/>
      <c r="D123" s="185">
        <f>'Tabell 2.1'!D44+'Tabell 2.1'!D45-SUM(D112:D116)</f>
        <v>-3094.4731003191555</v>
      </c>
      <c r="E123" s="185">
        <f>'Tabell 2.1'!E44+'Tabell 2.1'!E45-SUM(E112:E116)</f>
        <v>-49.35445324878674</v>
      </c>
      <c r="F123" s="185">
        <f>'Tabell 2.1'!F44+'Tabell 2.1'!F45-SUM(F112:F116)</f>
        <v>-1019.7596012666472</v>
      </c>
      <c r="G123" s="185">
        <f>'Tabell 2.1'!G44+'Tabell 2.1'!G45-SUM(G112:G116)</f>
        <v>3165.2670399509952</v>
      </c>
      <c r="H123" s="185">
        <f>'Tabell 2.1'!H44+'Tabell 2.1'!H45-SUM(H112:H116)</f>
        <v>118.17823293944821</v>
      </c>
      <c r="I123" s="185">
        <f>'Tabell 2.1'!I44+'Tabell 2.1'!I45-SUM(I112:I116)</f>
        <v>2219.5430094089825</v>
      </c>
      <c r="J123" s="185">
        <f>'Tabell 2.1'!J44+'Tabell 2.1'!J45-SUM(J112:J116)</f>
        <v>453.34058162022848</v>
      </c>
      <c r="K123" s="185">
        <f>'Tabell 2.1'!K44+'Tabell 2.1'!K45-SUM(K112:K116)</f>
        <v>1740.9222664678236</v>
      </c>
      <c r="L123" s="185">
        <f>'Tabell 2.1'!L44+'Tabell 2.1'!L45-SUM(L112:L116)</f>
        <v>1426.715945130738</v>
      </c>
      <c r="M123" s="185">
        <f>'Tabell 2.1'!M44+'Tabell 2.1'!M45-SUM(M112:M116)</f>
        <v>-1839.1689767346252</v>
      </c>
      <c r="N123" s="185">
        <f>'Tabell 2.1'!N44+'Tabell 2.1'!N45-SUM(N112:N116)</f>
        <v>-342.21989625855349</v>
      </c>
      <c r="O123" s="185">
        <f>'Tabell 2.1'!O44+'Tabell 2.1'!O45-SUM(O112:O116)</f>
        <v>1953.8105703106849</v>
      </c>
      <c r="P123" s="185">
        <f>'Tabell 2.1'!P44+'Tabell 2.1'!P45-SUM(P112:P116)</f>
        <v>2398.1564858774655</v>
      </c>
      <c r="Q123" s="185">
        <f>'Tabell 2.1'!Q44+'Tabell 2.1'!Q45-SUM(Q112:Q116)</f>
        <v>-5183.1208522401284</v>
      </c>
      <c r="R123" s="185">
        <f>'Tabell 2.1'!R44+'Tabell 2.1'!R45-SUM(R112:R116)</f>
        <v>-1947.5414920838084</v>
      </c>
      <c r="S123" s="185">
        <f>'Tabell 2.1'!S44+'Tabell 2.1'!S45-SUM(S112:S116)</f>
        <v>0.29575955681502819</v>
      </c>
    </row>
    <row r="124" spans="1:19" s="285" customFormat="1" ht="15" customHeight="1" x14ac:dyDescent="0.25">
      <c r="A124" s="178" t="str">
        <f t="shared" si="53"/>
        <v>Kompensasjon for forventet lønns- og prisutvikling</v>
      </c>
      <c r="B124" s="178"/>
      <c r="C124" s="178"/>
      <c r="D124" s="178">
        <f>SUM(D125:D126)</f>
        <v>12464.240787467723</v>
      </c>
      <c r="E124" s="178">
        <f t="shared" ref="E124:S124" si="55">SUM(E125:E126)</f>
        <v>11279.008261304061</v>
      </c>
      <c r="F124" s="178">
        <f t="shared" si="55"/>
        <v>10282.850007843292</v>
      </c>
      <c r="G124" s="178">
        <f t="shared" si="55"/>
        <v>7527.9241881827575</v>
      </c>
      <c r="H124" s="178">
        <f t="shared" si="55"/>
        <v>15064.955597455693</v>
      </c>
      <c r="I124" s="178">
        <f t="shared" si="55"/>
        <v>11210.024934561156</v>
      </c>
      <c r="J124" s="178">
        <f t="shared" si="55"/>
        <v>15179.426410034754</v>
      </c>
      <c r="K124" s="178">
        <f t="shared" si="55"/>
        <v>14852.555616281723</v>
      </c>
      <c r="L124" s="178">
        <f t="shared" si="55"/>
        <v>10511.504357796875</v>
      </c>
      <c r="M124" s="178">
        <f t="shared" si="55"/>
        <v>11672.252351489657</v>
      </c>
      <c r="N124" s="178">
        <f t="shared" si="55"/>
        <v>12510.023294784085</v>
      </c>
      <c r="O124" s="178">
        <f t="shared" si="55"/>
        <v>19448.736717051499</v>
      </c>
      <c r="P124" s="178">
        <f t="shared" si="55"/>
        <v>20570.597112729913</v>
      </c>
      <c r="Q124" s="178">
        <f t="shared" si="55"/>
        <v>18250.782393646492</v>
      </c>
      <c r="R124" s="178">
        <f t="shared" si="55"/>
        <v>11805.713570691158</v>
      </c>
      <c r="S124" s="178">
        <f t="shared" si="55"/>
        <v>202630.59560132085</v>
      </c>
    </row>
    <row r="125" spans="1:19" s="285" customFormat="1" ht="15" customHeight="1" x14ac:dyDescent="0.25">
      <c r="A125" s="31" t="str">
        <f t="shared" si="53"/>
        <v xml:space="preserve"> - herav generell lønns- og priskompensasjon</v>
      </c>
      <c r="B125" s="31"/>
      <c r="C125" s="31"/>
      <c r="D125" s="31">
        <f>$S125*'Tabell 3.1'!D$75/100</f>
        <v>17642.587525378705</v>
      </c>
      <c r="E125" s="31">
        <f>$S125*'Tabell 3.1'!E$75/100</f>
        <v>15964.942738397955</v>
      </c>
      <c r="F125" s="31">
        <f>$S125*'Tabell 3.1'!F$75/100</f>
        <v>14554.924312447714</v>
      </c>
      <c r="G125" s="31">
        <f>$S125*'Tabell 3.1'!G$75/100</f>
        <v>10655.447342445979</v>
      </c>
      <c r="H125" s="31">
        <f>$S125*'Tabell 3.1'!H$75/100</f>
        <v>21323.785557905099</v>
      </c>
      <c r="I125" s="31">
        <f>$S125*'Tabell 3.1'!I$75/100</f>
        <v>15867.299857406982</v>
      </c>
      <c r="J125" s="31">
        <f>$S125*'Tabell 3.1'!J$75/100</f>
        <v>21485.813985024215</v>
      </c>
      <c r="K125" s="31">
        <f>$S125*'Tabell 3.1'!K$75/100</f>
        <v>21023.142677031177</v>
      </c>
      <c r="L125" s="31">
        <f>$S125*'Tabell 3.1'!L$75/100</f>
        <v>14878.574541202181</v>
      </c>
      <c r="M125" s="31">
        <f>$S125*'Tabell 3.1'!M$75/100</f>
        <v>16521.562543666238</v>
      </c>
      <c r="N125" s="31">
        <f>$S125*'Tabell 3.1'!N$75/100</f>
        <v>17707.39066150492</v>
      </c>
      <c r="O125" s="31">
        <f>$S125*'Tabell 3.1'!O$75/100</f>
        <v>27528.835942709531</v>
      </c>
      <c r="P125" s="31">
        <f>$S125*'Tabell 3.1'!P$75/100</f>
        <v>29116.780251512759</v>
      </c>
      <c r="Q125" s="31">
        <f>$S125*'Tabell 3.1'!Q$75/100</f>
        <v>25833.184008311</v>
      </c>
      <c r="R125" s="31">
        <f>$S125*'Tabell 3.1'!R$75/100</f>
        <v>16710.471060531032</v>
      </c>
      <c r="S125" s="31">
        <v>286814.7430054755</v>
      </c>
    </row>
    <row r="126" spans="1:19" s="285" customFormat="1" ht="15" customHeight="1" x14ac:dyDescent="0.25">
      <c r="A126" s="185" t="str">
        <f t="shared" si="53"/>
        <v xml:space="preserve"> - herav kompensasjon for endring i løpende pensjonsutgifter</v>
      </c>
      <c r="B126" s="185"/>
      <c r="C126" s="185"/>
      <c r="D126" s="185">
        <f>$S126*'Tabell 3.1'!D$75/100</f>
        <v>-5178.3467379109825</v>
      </c>
      <c r="E126" s="185">
        <f>$S126*'Tabell 3.1'!E$75/100</f>
        <v>-4685.9344770938924</v>
      </c>
      <c r="F126" s="185">
        <f>$S126*'Tabell 3.1'!F$75/100</f>
        <v>-4272.0743046044217</v>
      </c>
      <c r="G126" s="185">
        <f>$S126*'Tabell 3.1'!G$75/100</f>
        <v>-3127.5231542632218</v>
      </c>
      <c r="H126" s="185">
        <f>$S126*'Tabell 3.1'!H$75/100</f>
        <v>-6258.8299604494068</v>
      </c>
      <c r="I126" s="185">
        <f>$S126*'Tabell 3.1'!I$75/100</f>
        <v>-4657.274922845826</v>
      </c>
      <c r="J126" s="185">
        <f>$S126*'Tabell 3.1'!J$75/100</f>
        <v>-6306.3875749894605</v>
      </c>
      <c r="K126" s="185">
        <f>$S126*'Tabell 3.1'!K$75/100</f>
        <v>-6170.5870607494544</v>
      </c>
      <c r="L126" s="185">
        <f>$S126*'Tabell 3.1'!L$75/100</f>
        <v>-4367.0701834053043</v>
      </c>
      <c r="M126" s="185">
        <f>$S126*'Tabell 3.1'!M$75/100</f>
        <v>-4849.3101921765801</v>
      </c>
      <c r="N126" s="185">
        <f>$S126*'Tabell 3.1'!N$75/100</f>
        <v>-5197.3673667208359</v>
      </c>
      <c r="O126" s="185">
        <f>$S126*'Tabell 3.1'!O$75/100</f>
        <v>-8080.0992256580303</v>
      </c>
      <c r="P126" s="185">
        <f>$S126*'Tabell 3.1'!P$75/100</f>
        <v>-8546.1831387828443</v>
      </c>
      <c r="Q126" s="185">
        <f>$S126*'Tabell 3.1'!Q$75/100</f>
        <v>-7582.4016146645099</v>
      </c>
      <c r="R126" s="185">
        <f>$S126*'Tabell 3.1'!R$75/100</f>
        <v>-4904.7574898398752</v>
      </c>
      <c r="S126" s="185">
        <v>-84184.147404154646</v>
      </c>
    </row>
    <row r="127" spans="1:19" s="188" customFormat="1" ht="15" customHeight="1" thickBot="1" x14ac:dyDescent="0.3">
      <c r="A127" s="479" t="str">
        <f t="shared" si="53"/>
        <v>Bydelsfordelt budsjett 2019</v>
      </c>
      <c r="B127" s="358"/>
      <c r="C127" s="358"/>
      <c r="D127" s="480">
        <f t="shared" ref="D127:S127" si="56">D116+D124+SUM(D112:D115)+D123</f>
        <v>635605.76583234663</v>
      </c>
      <c r="E127" s="480">
        <f t="shared" si="56"/>
        <v>585818.57760399184</v>
      </c>
      <c r="F127" s="480">
        <f t="shared" si="56"/>
        <v>519007.18032164301</v>
      </c>
      <c r="G127" s="480">
        <f t="shared" si="56"/>
        <v>386485.6108394686</v>
      </c>
      <c r="H127" s="480">
        <f t="shared" si="56"/>
        <v>760760.22268780321</v>
      </c>
      <c r="I127" s="480">
        <f t="shared" si="56"/>
        <v>563723.43133891781</v>
      </c>
      <c r="J127" s="480">
        <f t="shared" si="56"/>
        <v>764000.77108154364</v>
      </c>
      <c r="K127" s="480">
        <f t="shared" si="56"/>
        <v>750917.05694753979</v>
      </c>
      <c r="L127" s="480">
        <f t="shared" si="56"/>
        <v>530219.37821228849</v>
      </c>
      <c r="M127" s="480">
        <f t="shared" si="56"/>
        <v>587873.85159151023</v>
      </c>
      <c r="N127" s="480">
        <f t="shared" si="56"/>
        <v>632294.93241405045</v>
      </c>
      <c r="O127" s="480">
        <f t="shared" si="56"/>
        <v>988510.33866987319</v>
      </c>
      <c r="P127" s="480">
        <f t="shared" si="56"/>
        <v>1041478.531739478</v>
      </c>
      <c r="Q127" s="480">
        <f t="shared" si="56"/>
        <v>919632.95718417712</v>
      </c>
      <c r="R127" s="480">
        <f t="shared" si="56"/>
        <v>594819.07659005874</v>
      </c>
      <c r="S127" s="480">
        <f t="shared" si="56"/>
        <v>10261147.683054693</v>
      </c>
    </row>
    <row r="128" spans="1:19" s="174" customFormat="1" ht="15" customHeight="1" thickBot="1" x14ac:dyDescent="0.3">
      <c r="A128" s="31"/>
      <c r="B128" s="31"/>
      <c r="C128" s="31"/>
      <c r="D128" s="31"/>
      <c r="E128" s="31"/>
      <c r="F128" s="31"/>
      <c r="G128" s="31"/>
      <c r="H128" s="31"/>
      <c r="I128" s="31"/>
      <c r="J128" s="31"/>
      <c r="K128" s="31"/>
      <c r="L128" s="31"/>
      <c r="M128" s="31"/>
      <c r="N128" s="31"/>
      <c r="O128" s="31"/>
      <c r="P128" s="31"/>
      <c r="Q128" s="31"/>
      <c r="R128" s="31"/>
      <c r="S128" s="31"/>
    </row>
    <row r="129" spans="1:19" s="174" customFormat="1" ht="15" customHeight="1" x14ac:dyDescent="0.25">
      <c r="A129" s="108" t="s">
        <v>122</v>
      </c>
      <c r="B129" s="108"/>
      <c r="C129" s="108"/>
      <c r="D129" s="109"/>
      <c r="E129" s="109"/>
      <c r="F129" s="109"/>
      <c r="G129" s="109"/>
      <c r="H129" s="109"/>
      <c r="I129" s="109"/>
      <c r="J129" s="109"/>
      <c r="K129" s="109"/>
      <c r="L129" s="109"/>
      <c r="M129" s="109"/>
      <c r="N129" s="109"/>
      <c r="O129" s="109"/>
      <c r="P129" s="109"/>
      <c r="Q129" s="109"/>
      <c r="R129" s="109"/>
      <c r="S129" s="109"/>
    </row>
    <row r="130" spans="1:19" ht="15" customHeight="1" x14ac:dyDescent="0.25">
      <c r="A130" s="342" t="str">
        <f t="shared" ref="A130:A145" si="57">A112</f>
        <v>Bydelsfordelt Dok3 2018</v>
      </c>
      <c r="B130" s="342"/>
      <c r="C130" s="342"/>
      <c r="D130" s="342">
        <f>'Tabell 2.1 DOK32018'!D52</f>
        <v>146317.77975610649</v>
      </c>
      <c r="E130" s="342">
        <f>'Tabell 2.1 DOK32018'!E52</f>
        <v>126818.7305720252</v>
      </c>
      <c r="F130" s="342">
        <f>'Tabell 2.1 DOK32018'!F52</f>
        <v>77361.896590228294</v>
      </c>
      <c r="G130" s="342">
        <f>'Tabell 2.1 DOK32018'!G52</f>
        <v>63476.692182538551</v>
      </c>
      <c r="H130" s="342">
        <f>'Tabell 2.1 DOK32018'!H52</f>
        <v>72874.014022073578</v>
      </c>
      <c r="I130" s="342">
        <f>'Tabell 2.1 DOK32018'!I52</f>
        <v>26537.662089291203</v>
      </c>
      <c r="J130" s="342">
        <f>'Tabell 2.1 DOK32018'!J52</f>
        <v>36646.827662867603</v>
      </c>
      <c r="K130" s="342">
        <f>'Tabell 2.1 DOK32018'!K52</f>
        <v>44112.415652237403</v>
      </c>
      <c r="L130" s="342">
        <f>'Tabell 2.1 DOK32018'!L52</f>
        <v>77373.814259263017</v>
      </c>
      <c r="M130" s="342">
        <f>'Tabell 2.1 DOK32018'!M52</f>
        <v>74732.726278924922</v>
      </c>
      <c r="N130" s="342">
        <f>'Tabell 2.1 DOK32018'!N52</f>
        <v>95756.365148921905</v>
      </c>
      <c r="O130" s="342">
        <f>'Tabell 2.1 DOK32018'!O52</f>
        <v>129476.40903111178</v>
      </c>
      <c r="P130" s="342">
        <f>'Tabell 2.1 DOK32018'!P52</f>
        <v>67000.380713950144</v>
      </c>
      <c r="Q130" s="342">
        <f>'Tabell 2.1 DOK32018'!Q52</f>
        <v>46722.339684486265</v>
      </c>
      <c r="R130" s="342">
        <f>'Tabell 2.1 DOK32018'!R52</f>
        <v>109997.02698276391</v>
      </c>
      <c r="S130" s="342">
        <f>'Tabell 2.1 DOK32018'!S52</f>
        <v>1195205.0806267904</v>
      </c>
    </row>
    <row r="131" spans="1:19" ht="15" customHeight="1" x14ac:dyDescent="0.25">
      <c r="A131" s="31" t="str">
        <f t="shared" si="57"/>
        <v>Effekt av oppdaterte kriterieandeler</v>
      </c>
      <c r="B131" s="31"/>
      <c r="C131" s="31"/>
      <c r="D131" s="31">
        <f>($S$130-'Tabell 2.2 DOK3 2018'!$S$145-'Tabell 2.3 DOK32018'!$S$71+'Tabell 2.3 DOK32018'!$S$66+'Tabell 2.3 DOK32018'!$S$67+'Tabell 2.3 DOK32018'!$S$68+'Tabell 2.3 DOK32018'!$S$70)*('Kriterier 2018'!V107-'Kriterier 2018'!D107)/100</f>
        <v>-604.50172271433132</v>
      </c>
      <c r="E131" s="31">
        <f>($S$130-'Tabell 2.2 DOK3 2018'!$S$145-'Tabell 2.3 DOK32018'!$S$71+'Tabell 2.3 DOK32018'!$S$66+'Tabell 2.3 DOK32018'!$S$67+'Tabell 2.3 DOK32018'!$S$68+'Tabell 2.3 DOK32018'!$S$70)*('Kriterier 2018'!W107-'Kriterier 2018'!E107)/100</f>
        <v>-1646.8831718610941</v>
      </c>
      <c r="F131" s="31">
        <f>($S$130-'Tabell 2.2 DOK3 2018'!$S$145-'Tabell 2.3 DOK32018'!$S$71+'Tabell 2.3 DOK32018'!$S$66+'Tabell 2.3 DOK32018'!$S$67+'Tabell 2.3 DOK32018'!$S$68+'Tabell 2.3 DOK32018'!$S$70)*('Kriterier 2018'!X107-'Kriterier 2018'!F107)/100</f>
        <v>-865.16979179186285</v>
      </c>
      <c r="G131" s="31">
        <f>($S$130-'Tabell 2.2 DOK3 2018'!$S$145-'Tabell 2.3 DOK32018'!$S$71+'Tabell 2.3 DOK32018'!$S$66+'Tabell 2.3 DOK32018'!$S$67+'Tabell 2.3 DOK32018'!$S$68+'Tabell 2.3 DOK32018'!$S$70)*('Kriterier 2018'!Y107-'Kriterier 2018'!G107)/100</f>
        <v>-2203.7644363190907</v>
      </c>
      <c r="H131" s="31">
        <f>($S$130-'Tabell 2.2 DOK3 2018'!$S$145-'Tabell 2.3 DOK32018'!$S$71+'Tabell 2.3 DOK32018'!$S$66+'Tabell 2.3 DOK32018'!$S$67+'Tabell 2.3 DOK32018'!$S$68+'Tabell 2.3 DOK32018'!$S$70)*('Kriterier 2018'!Z107-'Kriterier 2018'!H107)/100</f>
        <v>2390.613194960868</v>
      </c>
      <c r="I131" s="31">
        <f>($S$130-'Tabell 2.2 DOK3 2018'!$S$145-'Tabell 2.3 DOK32018'!$S$71+'Tabell 2.3 DOK32018'!$S$66+'Tabell 2.3 DOK32018'!$S$67+'Tabell 2.3 DOK32018'!$S$68+'Tabell 2.3 DOK32018'!$S$70)*('Kriterier 2018'!AA107-'Kriterier 2018'!I107)/100</f>
        <v>1590.4909226516968</v>
      </c>
      <c r="J131" s="31">
        <f>($S$130-'Tabell 2.2 DOK3 2018'!$S$145-'Tabell 2.3 DOK32018'!$S$71+'Tabell 2.3 DOK32018'!$S$66+'Tabell 2.3 DOK32018'!$S$67+'Tabell 2.3 DOK32018'!$S$68+'Tabell 2.3 DOK32018'!$S$70)*('Kriterier 2018'!AB107-'Kriterier 2018'!J107)/100</f>
        <v>1333.3380411717569</v>
      </c>
      <c r="K131" s="31">
        <f>($S$130-'Tabell 2.2 DOK3 2018'!$S$145-'Tabell 2.3 DOK32018'!$S$71+'Tabell 2.3 DOK32018'!$S$66+'Tabell 2.3 DOK32018'!$S$67+'Tabell 2.3 DOK32018'!$S$68+'Tabell 2.3 DOK32018'!$S$70)*('Kriterier 2018'!AC107-'Kriterier 2018'!K107)/100</f>
        <v>2257.1792171510151</v>
      </c>
      <c r="L131" s="31">
        <f>($S$130-'Tabell 2.2 DOK3 2018'!$S$145-'Tabell 2.3 DOK32018'!$S$71+'Tabell 2.3 DOK32018'!$S$66+'Tabell 2.3 DOK32018'!$S$67+'Tabell 2.3 DOK32018'!$S$68+'Tabell 2.3 DOK32018'!$S$70)*('Kriterier 2018'!AD107-'Kriterier 2018'!L107)/100</f>
        <v>2390.5054462993553</v>
      </c>
      <c r="M131" s="31">
        <f>($S$130-'Tabell 2.2 DOK3 2018'!$S$145-'Tabell 2.3 DOK32018'!$S$71+'Tabell 2.3 DOK32018'!$S$66+'Tabell 2.3 DOK32018'!$S$67+'Tabell 2.3 DOK32018'!$S$68+'Tabell 2.3 DOK32018'!$S$70)*('Kriterier 2018'!AE107-'Kriterier 2018'!M107)/100</f>
        <v>-2551.0400581811864</v>
      </c>
      <c r="N131" s="31">
        <f>($S$130-'Tabell 2.2 DOK3 2018'!$S$145-'Tabell 2.3 DOK32018'!$S$71+'Tabell 2.3 DOK32018'!$S$66+'Tabell 2.3 DOK32018'!$S$67+'Tabell 2.3 DOK32018'!$S$68+'Tabell 2.3 DOK32018'!$S$70)*('Kriterier 2018'!AF107-'Kriterier 2018'!N107)/100</f>
        <v>881.75529367412048</v>
      </c>
      <c r="O131" s="31">
        <f>($S$130-'Tabell 2.2 DOK3 2018'!$S$145-'Tabell 2.3 DOK32018'!$S$71+'Tabell 2.3 DOK32018'!$S$66+'Tabell 2.3 DOK32018'!$S$67+'Tabell 2.3 DOK32018'!$S$68+'Tabell 2.3 DOK32018'!$S$70)*('Kriterier 2018'!AG107-'Kriterier 2018'!O107)/100</f>
        <v>-2877.7046095244878</v>
      </c>
      <c r="P131" s="31">
        <f>($S$130-'Tabell 2.2 DOK3 2018'!$S$145-'Tabell 2.3 DOK32018'!$S$71+'Tabell 2.3 DOK32018'!$S$66+'Tabell 2.3 DOK32018'!$S$67+'Tabell 2.3 DOK32018'!$S$68+'Tabell 2.3 DOK32018'!$S$70)*('Kriterier 2018'!AH107-'Kriterier 2018'!P107)/100</f>
        <v>455.17487355068397</v>
      </c>
      <c r="Q131" s="31">
        <f>($S$130-'Tabell 2.2 DOK3 2018'!$S$145-'Tabell 2.3 DOK32018'!$S$71+'Tabell 2.3 DOK32018'!$S$66+'Tabell 2.3 DOK32018'!$S$67+'Tabell 2.3 DOK32018'!$S$68+'Tabell 2.3 DOK32018'!$S$70)*('Kriterier 2018'!AI107-'Kriterier 2018'!Q107)/100</f>
        <v>1851.4760552568771</v>
      </c>
      <c r="R131" s="31">
        <f>($S$130-'Tabell 2.2 DOK3 2018'!$S$145-'Tabell 2.3 DOK32018'!$S$71+'Tabell 2.3 DOK32018'!$S$66+'Tabell 2.3 DOK32018'!$S$67+'Tabell 2.3 DOK32018'!$S$68+'Tabell 2.3 DOK32018'!$S$70)*('Kriterier 2018'!AJ107-'Kriterier 2018'!R107)/100</f>
        <v>-2401.4692543242841</v>
      </c>
      <c r="S131" s="31">
        <f>($S$130-'Tabell 2.2 DOK3 2018'!$S$145-'Tabell 2.3 DOK32018'!$S$71+'Tabell 2.3 DOK32018'!$S$66+'Tabell 2.3 DOK32018'!$S$67+'Tabell 2.3 DOK32018'!$S$68+'Tabell 2.3 DOK32018'!$S$70)*('Kriterier 2018'!AK107-'Kriterier 2018'!S107)/100</f>
        <v>0</v>
      </c>
    </row>
    <row r="132" spans="1:19" ht="15" customHeight="1" x14ac:dyDescent="0.25">
      <c r="A132" s="31" t="str">
        <f t="shared" si="57"/>
        <v>Effekt av oppdaterte regnskapsandeler</v>
      </c>
      <c r="B132" s="31"/>
      <c r="C132" s="31"/>
      <c r="D132" s="31">
        <v>0</v>
      </c>
      <c r="E132" s="31">
        <v>0</v>
      </c>
      <c r="F132" s="31">
        <v>0</v>
      </c>
      <c r="G132" s="31">
        <v>0</v>
      </c>
      <c r="H132" s="31">
        <v>0</v>
      </c>
      <c r="I132" s="31">
        <v>0</v>
      </c>
      <c r="J132" s="31">
        <v>0</v>
      </c>
      <c r="K132" s="31">
        <v>0</v>
      </c>
      <c r="L132" s="31">
        <v>0</v>
      </c>
      <c r="M132" s="31">
        <v>0</v>
      </c>
      <c r="N132" s="31">
        <v>0</v>
      </c>
      <c r="O132" s="31">
        <v>0</v>
      </c>
      <c r="P132" s="31">
        <v>0</v>
      </c>
      <c r="Q132" s="31">
        <v>0</v>
      </c>
      <c r="R132" s="31">
        <v>0</v>
      </c>
      <c r="S132" s="31">
        <f>SUM(D132:R132)</f>
        <v>0</v>
      </c>
    </row>
    <row r="133" spans="1:19" ht="15" customHeight="1" x14ac:dyDescent="0.25">
      <c r="A133" s="185" t="str">
        <f t="shared" si="57"/>
        <v>Effekt av endringer i fordelingssystemet</v>
      </c>
      <c r="B133" s="185"/>
      <c r="C133" s="185"/>
      <c r="D133" s="185">
        <f>($S$130-'Tabell 2.2 DOK3 2018'!$S$145-'Tabell 2.3 DOK32018'!$S$71+'Tabell 2.3 DOK32018'!$S$66+'Tabell 2.3 DOK32018'!$S$67+'Tabell 2.3 DOK32018'!$S$68+'Tabell 2.3 DOK32018'!$S$70)*('Tabell 3.1'!D90-'Kriterier 2018'!V107)/100</f>
        <v>4.1451266911428147E-11</v>
      </c>
      <c r="E133" s="185">
        <f>($S$130-'Tabell 2.2 DOK3 2018'!$S$145-'Tabell 2.3 DOK32018'!$S$71+'Tabell 2.3 DOK32018'!$S$66+'Tabell 2.3 DOK32018'!$S$67+'Tabell 2.3 DOK32018'!$S$68+'Tabell 2.3 DOK32018'!$S$70)*('Tabell 3.1'!E90-'Kriterier 2018'!W107)/100</f>
        <v>0</v>
      </c>
      <c r="F133" s="185">
        <f>($S$130-'Tabell 2.2 DOK3 2018'!$S$145-'Tabell 2.3 DOK32018'!$S$71+'Tabell 2.3 DOK32018'!$S$66+'Tabell 2.3 DOK32018'!$S$67+'Tabell 2.3 DOK32018'!$S$68+'Tabell 2.3 DOK32018'!$S$70)*('Tabell 3.1'!F90-'Kriterier 2018'!X107)/100</f>
        <v>-1.0362816727857037E-11</v>
      </c>
      <c r="G133" s="185">
        <f>($S$130-'Tabell 2.2 DOK3 2018'!$S$145-'Tabell 2.3 DOK32018'!$S$71+'Tabell 2.3 DOK32018'!$S$66+'Tabell 2.3 DOK32018'!$S$67+'Tabell 2.3 DOK32018'!$S$68+'Tabell 2.3 DOK32018'!$S$70)*('Tabell 3.1'!G90-'Kriterier 2018'!Y107)/100</f>
        <v>0</v>
      </c>
      <c r="H133" s="185">
        <f>($S$130-'Tabell 2.2 DOK3 2018'!$S$145-'Tabell 2.3 DOK32018'!$S$71+'Tabell 2.3 DOK32018'!$S$66+'Tabell 2.3 DOK32018'!$S$67+'Tabell 2.3 DOK32018'!$S$68+'Tabell 2.3 DOK32018'!$S$70)*('Tabell 3.1'!H90-'Kriterier 2018'!Z107)/100</f>
        <v>-1.0362816727857037E-11</v>
      </c>
      <c r="I133" s="185">
        <f>($S$130-'Tabell 2.2 DOK3 2018'!$S$145-'Tabell 2.3 DOK32018'!$S$71+'Tabell 2.3 DOK32018'!$S$66+'Tabell 2.3 DOK32018'!$S$67+'Tabell 2.3 DOK32018'!$S$68+'Tabell 2.3 DOK32018'!$S$70)*('Tabell 3.1'!I90-'Kriterier 2018'!AA107)/100</f>
        <v>5.1814083639285184E-12</v>
      </c>
      <c r="J133" s="185">
        <f>($S$130-'Tabell 2.2 DOK3 2018'!$S$145-'Tabell 2.3 DOK32018'!$S$71+'Tabell 2.3 DOK32018'!$S$66+'Tabell 2.3 DOK32018'!$S$67+'Tabell 2.3 DOK32018'!$S$68+'Tabell 2.3 DOK32018'!$S$70)*('Tabell 3.1'!J90-'Kriterier 2018'!AB107)/100</f>
        <v>-5.1814083639285184E-12</v>
      </c>
      <c r="K133" s="185">
        <f>($S$130-'Tabell 2.2 DOK3 2018'!$S$145-'Tabell 2.3 DOK32018'!$S$71+'Tabell 2.3 DOK32018'!$S$66+'Tabell 2.3 DOK32018'!$S$67+'Tabell 2.3 DOK32018'!$S$68+'Tabell 2.3 DOK32018'!$S$70)*('Tabell 3.1'!K90-'Kriterier 2018'!AC107)/100</f>
        <v>-5.1814083639285184E-12</v>
      </c>
      <c r="L133" s="185">
        <f>($S$130-'Tabell 2.2 DOK3 2018'!$S$145-'Tabell 2.3 DOK32018'!$S$71+'Tabell 2.3 DOK32018'!$S$66+'Tabell 2.3 DOK32018'!$S$67+'Tabell 2.3 DOK32018'!$S$68+'Tabell 2.3 DOK32018'!$S$70)*('Tabell 3.1'!L90-'Kriterier 2018'!AD107)/100</f>
        <v>1.0362816727857037E-11</v>
      </c>
      <c r="M133" s="185">
        <f>($S$130-'Tabell 2.2 DOK3 2018'!$S$145-'Tabell 2.3 DOK32018'!$S$71+'Tabell 2.3 DOK32018'!$S$66+'Tabell 2.3 DOK32018'!$S$67+'Tabell 2.3 DOK32018'!$S$68+'Tabell 2.3 DOK32018'!$S$70)*('Tabell 3.1'!M90-'Kriterier 2018'!AE107)/100</f>
        <v>0</v>
      </c>
      <c r="N133" s="185">
        <f>($S$130-'Tabell 2.2 DOK3 2018'!$S$145-'Tabell 2.3 DOK32018'!$S$71+'Tabell 2.3 DOK32018'!$S$66+'Tabell 2.3 DOK32018'!$S$67+'Tabell 2.3 DOK32018'!$S$68+'Tabell 2.3 DOK32018'!$S$70)*('Tabell 3.1'!N90-'Kriterier 2018'!AF107)/100</f>
        <v>0</v>
      </c>
      <c r="O133" s="185">
        <f>($S$130-'Tabell 2.2 DOK3 2018'!$S$145-'Tabell 2.3 DOK32018'!$S$71+'Tabell 2.3 DOK32018'!$S$66+'Tabell 2.3 DOK32018'!$S$67+'Tabell 2.3 DOK32018'!$S$68+'Tabell 2.3 DOK32018'!$S$70)*('Tabell 3.1'!O90-'Kriterier 2018'!AG107)/100</f>
        <v>-4.1451266911428147E-11</v>
      </c>
      <c r="P133" s="185">
        <f>($S$130-'Tabell 2.2 DOK3 2018'!$S$145-'Tabell 2.3 DOK32018'!$S$71+'Tabell 2.3 DOK32018'!$S$66+'Tabell 2.3 DOK32018'!$S$67+'Tabell 2.3 DOK32018'!$S$68+'Tabell 2.3 DOK32018'!$S$70)*('Tabell 3.1'!P90-'Kriterier 2018'!AH107)/100</f>
        <v>1.0362816727857037E-11</v>
      </c>
      <c r="Q133" s="185">
        <f>($S$130-'Tabell 2.2 DOK3 2018'!$S$145-'Tabell 2.3 DOK32018'!$S$71+'Tabell 2.3 DOK32018'!$S$66+'Tabell 2.3 DOK32018'!$S$67+'Tabell 2.3 DOK32018'!$S$68+'Tabell 2.3 DOK32018'!$S$70)*('Tabell 3.1'!Q90-'Kriterier 2018'!AI107)/100</f>
        <v>1.0362816727857037E-11</v>
      </c>
      <c r="R133" s="185">
        <f>($S$130-'Tabell 2.2 DOK3 2018'!$S$145-'Tabell 2.3 DOK32018'!$S$71+'Tabell 2.3 DOK32018'!$S$66+'Tabell 2.3 DOK32018'!$S$67+'Tabell 2.3 DOK32018'!$S$68+'Tabell 2.3 DOK32018'!$S$70)*('Tabell 3.1'!R90-'Kriterier 2018'!AJ107)/100</f>
        <v>-4.1451266911428147E-11</v>
      </c>
      <c r="S133" s="185">
        <f>($S$130-'Tabell 2.2 DOK3 2018'!$S$145-'Tabell 2.3 DOK32018'!$S$71+'Tabell 2.3 DOK32018'!$S$66+'Tabell 2.3 DOK32018'!$S$67+'Tabell 2.3 DOK32018'!$S$68+'Tabell 2.3 DOK32018'!$S$70)*('Tabell 3.1'!S90-'Kriterier 2018'!AK107)/100</f>
        <v>0</v>
      </c>
    </row>
    <row r="134" spans="1:19" s="285" customFormat="1" ht="15" customHeight="1" x14ac:dyDescent="0.25">
      <c r="A134" s="178" t="str">
        <f t="shared" si="57"/>
        <v>Reelle endringer</v>
      </c>
      <c r="B134" s="178"/>
      <c r="C134" s="178"/>
      <c r="D134" s="178">
        <f t="shared" ref="D134:S134" si="58">SUM(D135:D140)</f>
        <v>3573.086880995359</v>
      </c>
      <c r="E134" s="178">
        <f t="shared" si="58"/>
        <v>2926.4480754974988</v>
      </c>
      <c r="F134" s="178">
        <f t="shared" si="58"/>
        <v>1842.052078773941</v>
      </c>
      <c r="G134" s="178">
        <f t="shared" si="58"/>
        <v>1505.6758057743305</v>
      </c>
      <c r="H134" s="178">
        <f t="shared" si="58"/>
        <v>1860.4806565894751</v>
      </c>
      <c r="I134" s="178">
        <f t="shared" si="58"/>
        <v>689.02600797485434</v>
      </c>
      <c r="J134" s="178">
        <f t="shared" si="58"/>
        <v>945.21215401078985</v>
      </c>
      <c r="K134" s="178">
        <f t="shared" si="58"/>
        <v>1128.3301380930693</v>
      </c>
      <c r="L134" s="178">
        <f t="shared" si="58"/>
        <v>1898.3001709319869</v>
      </c>
      <c r="M134" s="178">
        <f t="shared" si="58"/>
        <v>1754.1765921856177</v>
      </c>
      <c r="N134" s="178">
        <f t="shared" si="58"/>
        <v>2365.8723401206662</v>
      </c>
      <c r="O134" s="178">
        <f t="shared" si="58"/>
        <v>3144.5569515085554</v>
      </c>
      <c r="P134" s="178">
        <f t="shared" si="58"/>
        <v>1643.6813720435403</v>
      </c>
      <c r="Q134" s="178">
        <f t="shared" si="58"/>
        <v>1202.7946942916089</v>
      </c>
      <c r="R134" s="178">
        <f t="shared" si="58"/>
        <v>2625.0348748239408</v>
      </c>
      <c r="S134" s="178">
        <f t="shared" si="58"/>
        <v>29104.728793615235</v>
      </c>
    </row>
    <row r="135" spans="1:19" ht="15" customHeight="1" x14ac:dyDescent="0.25">
      <c r="A135" s="31" t="str">
        <f t="shared" si="57"/>
        <v xml:space="preserve"> - herav justering for demografiske forhold</v>
      </c>
      <c r="B135" s="31"/>
      <c r="C135" s="31"/>
      <c r="D135" s="31">
        <f>$S135*'Tabell 3.1'!D$90/100</f>
        <v>0</v>
      </c>
      <c r="E135" s="31">
        <f>$S135*'Tabell 3.1'!E$90/100</f>
        <v>0</v>
      </c>
      <c r="F135" s="31">
        <f>$S135*'Tabell 3.1'!F$90/100</f>
        <v>0</v>
      </c>
      <c r="G135" s="31">
        <f>$S135*'Tabell 3.1'!G$90/100</f>
        <v>0</v>
      </c>
      <c r="H135" s="31">
        <f>$S135*'Tabell 3.1'!H$90/100</f>
        <v>0</v>
      </c>
      <c r="I135" s="31">
        <f>$S135*'Tabell 3.1'!I$90/100</f>
        <v>0</v>
      </c>
      <c r="J135" s="31">
        <f>$S135*'Tabell 3.1'!J$90/100</f>
        <v>0</v>
      </c>
      <c r="K135" s="31">
        <f>$S135*'Tabell 3.1'!K$90/100</f>
        <v>0</v>
      </c>
      <c r="L135" s="31">
        <f>$S135*'Tabell 3.1'!L$90/100</f>
        <v>0</v>
      </c>
      <c r="M135" s="31">
        <f>$S135*'Tabell 3.1'!M$90/100</f>
        <v>0</v>
      </c>
      <c r="N135" s="31">
        <f>$S135*'Tabell 3.1'!N$90/100</f>
        <v>0</v>
      </c>
      <c r="O135" s="31">
        <f>$S135*'Tabell 3.1'!O$90/100</f>
        <v>0</v>
      </c>
      <c r="P135" s="31">
        <f>$S135*'Tabell 3.1'!P$90/100</f>
        <v>0</v>
      </c>
      <c r="Q135" s="31">
        <f>$S135*'Tabell 3.1'!Q$90/100</f>
        <v>0</v>
      </c>
      <c r="R135" s="31">
        <f>$S135*'Tabell 3.1'!R$90/100</f>
        <v>0</v>
      </c>
      <c r="S135" s="31">
        <v>0</v>
      </c>
    </row>
    <row r="136" spans="1:19" ht="15" customHeight="1" x14ac:dyDescent="0.25">
      <c r="A136" s="31" t="str">
        <f t="shared" si="57"/>
        <v xml:space="preserve"> - herav justering for andre aktivitetsnøytrale forhold</v>
      </c>
      <c r="B136" s="31"/>
      <c r="C136" s="31"/>
      <c r="D136" s="31">
        <f>$S136*'Tabell 3.1'!D$90/100</f>
        <v>3044.2086223288575</v>
      </c>
      <c r="E136" s="31">
        <f>$S136*'Tabell 3.1'!E$90/100</f>
        <v>2493.2834719500206</v>
      </c>
      <c r="F136" s="31">
        <f>$S136*'Tabell 3.1'!F$90/100</f>
        <v>1569.3967171098609</v>
      </c>
      <c r="G136" s="31">
        <f>$S136*'Tabell 3.1'!G$90/100</f>
        <v>1282.8099128374151</v>
      </c>
      <c r="H136" s="31">
        <f>$S136*'Tabell 3.1'!H$90/100</f>
        <v>1585.0975487301873</v>
      </c>
      <c r="I136" s="31">
        <f>$S136*'Tabell 3.1'!I$90/100</f>
        <v>587.03831850334689</v>
      </c>
      <c r="J136" s="31">
        <f>$S136*'Tabell 3.1'!J$90/100</f>
        <v>805.30451259783297</v>
      </c>
      <c r="K136" s="31">
        <f>$S136*'Tabell 3.1'!K$90/100</f>
        <v>961.31788831834263</v>
      </c>
      <c r="L136" s="31">
        <f>$S136*'Tabell 3.1'!L$90/100</f>
        <v>1617.3191250557238</v>
      </c>
      <c r="M136" s="31">
        <f>$S136*'Tabell 3.1'!M$90/100</f>
        <v>1494.5283125976825</v>
      </c>
      <c r="N136" s="31">
        <f>$S136*'Tabell 3.1'!N$90/100</f>
        <v>2015.6825783979696</v>
      </c>
      <c r="O136" s="31">
        <f>$S136*'Tabell 3.1'!O$90/100</f>
        <v>2679.1084863068927</v>
      </c>
      <c r="P136" s="31">
        <f>$S136*'Tabell 3.1'!P$90/100</f>
        <v>1400.3882837974495</v>
      </c>
      <c r="Q136" s="31">
        <f>$S136*'Tabell 3.1'!Q$90/100</f>
        <v>1024.7604105931825</v>
      </c>
      <c r="R136" s="31">
        <f>$S136*'Tabell 3.1'!R$90/100</f>
        <v>2236.4846044904707</v>
      </c>
      <c r="S136" s="31">
        <v>24796.728793615235</v>
      </c>
    </row>
    <row r="137" spans="1:19" s="174" customFormat="1" ht="15" customHeight="1" x14ac:dyDescent="0.25">
      <c r="A137" s="31" t="str">
        <f t="shared" si="57"/>
        <v xml:space="preserve"> - herav justering for engangstiltak</v>
      </c>
      <c r="B137" s="31"/>
      <c r="C137" s="31"/>
      <c r="D137" s="31">
        <f>$S137*'Tabell 3.1'!D$90/100</f>
        <v>2455.3308201787431</v>
      </c>
      <c r="E137" s="31">
        <f>$S137*'Tabell 3.1'!E$90/100</f>
        <v>2010.9777323466974</v>
      </c>
      <c r="F137" s="31">
        <f>$S137*'Tabell 3.1'!F$90/100</f>
        <v>1265.8094784776251</v>
      </c>
      <c r="G137" s="31">
        <f>$S137*'Tabell 3.1'!G$90/100</f>
        <v>1034.6605985929227</v>
      </c>
      <c r="H137" s="31">
        <f>$S137*'Tabell 3.1'!H$90/100</f>
        <v>1278.4731098388468</v>
      </c>
      <c r="I137" s="31">
        <f>$S137*'Tabell 3.1'!I$90/100</f>
        <v>473.48045251396223</v>
      </c>
      <c r="J137" s="31">
        <f>$S137*'Tabell 3.1'!J$90/100</f>
        <v>649.52479764603959</v>
      </c>
      <c r="K137" s="31">
        <f>$S137*'Tabell 3.1'!K$90/100</f>
        <v>775.35863405165514</v>
      </c>
      <c r="L137" s="31">
        <f>$S137*'Tabell 3.1'!L$90/100</f>
        <v>1304.4616800197919</v>
      </c>
      <c r="M137" s="31">
        <f>$S137*'Tabell 3.1'!M$90/100</f>
        <v>1205.423767817713</v>
      </c>
      <c r="N137" s="31">
        <f>$S137*'Tabell 3.1'!N$90/100</f>
        <v>1625.7649105046273</v>
      </c>
      <c r="O137" s="31">
        <f>$S137*'Tabell 3.1'!O$90/100</f>
        <v>2160.8563844088339</v>
      </c>
      <c r="P137" s="31">
        <f>$S137*'Tabell 3.1'!P$90/100</f>
        <v>1129.4943744015357</v>
      </c>
      <c r="Q137" s="31">
        <f>$S137*'Tabell 3.1'!Q$90/100</f>
        <v>826.52870797783794</v>
      </c>
      <c r="R137" s="31">
        <f>$S137*'Tabell 3.1'!R$90/100</f>
        <v>1803.8545512231678</v>
      </c>
      <c r="S137" s="31">
        <v>20000</v>
      </c>
    </row>
    <row r="138" spans="1:19" s="174" customFormat="1" ht="15" customHeight="1" x14ac:dyDescent="0.25">
      <c r="A138" s="31" t="str">
        <f t="shared" si="57"/>
        <v xml:space="preserve"> - herav justering for oppgaveendringer mellom sektorer</v>
      </c>
      <c r="B138" s="31"/>
      <c r="C138" s="31"/>
      <c r="D138" s="31">
        <f>$S138*'Tabell 3.1'!D$90/100</f>
        <v>0</v>
      </c>
      <c r="E138" s="31">
        <f>$S138*'Tabell 3.1'!E$90/100</f>
        <v>0</v>
      </c>
      <c r="F138" s="31">
        <f>$S138*'Tabell 3.1'!F$90/100</f>
        <v>0</v>
      </c>
      <c r="G138" s="31">
        <f>$S138*'Tabell 3.1'!G$90/100</f>
        <v>0</v>
      </c>
      <c r="H138" s="31">
        <f>$S138*'Tabell 3.1'!H$90/100</f>
        <v>0</v>
      </c>
      <c r="I138" s="31">
        <f>$S138*'Tabell 3.1'!I$90/100</f>
        <v>0</v>
      </c>
      <c r="J138" s="31">
        <f>$S138*'Tabell 3.1'!J$90/100</f>
        <v>0</v>
      </c>
      <c r="K138" s="31">
        <f>$S138*'Tabell 3.1'!K$90/100</f>
        <v>0</v>
      </c>
      <c r="L138" s="31">
        <f>$S138*'Tabell 3.1'!L$90/100</f>
        <v>0</v>
      </c>
      <c r="M138" s="31">
        <f>$S138*'Tabell 3.1'!M$90/100</f>
        <v>0</v>
      </c>
      <c r="N138" s="31">
        <f>$S138*'Tabell 3.1'!N$90/100</f>
        <v>0</v>
      </c>
      <c r="O138" s="31">
        <f>$S138*'Tabell 3.1'!O$90/100</f>
        <v>0</v>
      </c>
      <c r="P138" s="31">
        <f>$S138*'Tabell 3.1'!P$90/100</f>
        <v>0</v>
      </c>
      <c r="Q138" s="31">
        <f>$S138*'Tabell 3.1'!Q$90/100</f>
        <v>0</v>
      </c>
      <c r="R138" s="31">
        <f>$S138*'Tabell 3.1'!R$90/100</f>
        <v>0</v>
      </c>
      <c r="S138" s="31">
        <v>0</v>
      </c>
    </row>
    <row r="139" spans="1:19" s="174" customFormat="1" ht="15" customHeight="1" x14ac:dyDescent="0.25">
      <c r="A139" s="31" t="str">
        <f t="shared" si="57"/>
        <v xml:space="preserve"> - herav uspesifiserte rammeendringer</v>
      </c>
      <c r="B139" s="31"/>
      <c r="C139" s="31"/>
      <c r="D139" s="31">
        <f>$S139*'Tabell 3.1'!D$90/100</f>
        <v>0</v>
      </c>
      <c r="E139" s="31">
        <f>$S139*'Tabell 3.1'!E$90/100</f>
        <v>0</v>
      </c>
      <c r="F139" s="31">
        <f>$S139*'Tabell 3.1'!F$90/100</f>
        <v>0</v>
      </c>
      <c r="G139" s="31">
        <f>$S139*'Tabell 3.1'!G$90/100</f>
        <v>0</v>
      </c>
      <c r="H139" s="31">
        <f>$S139*'Tabell 3.1'!H$90/100</f>
        <v>0</v>
      </c>
      <c r="I139" s="31">
        <f>$S139*'Tabell 3.1'!I$90/100</f>
        <v>0</v>
      </c>
      <c r="J139" s="31">
        <f>$S139*'Tabell 3.1'!J$90/100</f>
        <v>0</v>
      </c>
      <c r="K139" s="31">
        <f>$S139*'Tabell 3.1'!K$90/100</f>
        <v>0</v>
      </c>
      <c r="L139" s="31">
        <f>$S139*'Tabell 3.1'!L$90/100</f>
        <v>0</v>
      </c>
      <c r="M139" s="31">
        <f>$S139*'Tabell 3.1'!M$90/100</f>
        <v>0</v>
      </c>
      <c r="N139" s="31">
        <f>$S139*'Tabell 3.1'!N$90/100</f>
        <v>0</v>
      </c>
      <c r="O139" s="31">
        <f>$S139*'Tabell 3.1'!O$90/100</f>
        <v>0</v>
      </c>
      <c r="P139" s="31">
        <f>$S139*'Tabell 3.1'!P$90/100</f>
        <v>0</v>
      </c>
      <c r="Q139" s="31">
        <f>$S139*'Tabell 3.1'!Q$90/100</f>
        <v>0</v>
      </c>
      <c r="R139" s="31">
        <f>$S139*'Tabell 3.1'!R$90/100</f>
        <v>0</v>
      </c>
      <c r="S139" s="31">
        <v>0</v>
      </c>
    </row>
    <row r="140" spans="1:19" s="174" customFormat="1" ht="15" customHeight="1" x14ac:dyDescent="0.25">
      <c r="A140" s="185" t="str">
        <f t="shared" si="57"/>
        <v xml:space="preserve"> - herav spesifiserte rammeendringer</v>
      </c>
      <c r="B140" s="185"/>
      <c r="C140" s="185"/>
      <c r="D140" s="185">
        <f>$S140*'Tabell 3.1'!D$90/100</f>
        <v>-1926.452561512242</v>
      </c>
      <c r="E140" s="185">
        <f>$S140*'Tabell 3.1'!E$90/100</f>
        <v>-1577.8131287992187</v>
      </c>
      <c r="F140" s="185">
        <f>$S140*'Tabell 3.1'!F$90/100</f>
        <v>-993.15411681354487</v>
      </c>
      <c r="G140" s="185">
        <f>$S140*'Tabell 3.1'!G$90/100</f>
        <v>-811.7947056560073</v>
      </c>
      <c r="H140" s="185">
        <f>$S140*'Tabell 3.1'!H$90/100</f>
        <v>-1003.0900019795591</v>
      </c>
      <c r="I140" s="185">
        <f>$S140*'Tabell 3.1'!I$90/100</f>
        <v>-371.49276304245473</v>
      </c>
      <c r="J140" s="185">
        <f>$S140*'Tabell 3.1'!J$90/100</f>
        <v>-509.61715623308265</v>
      </c>
      <c r="K140" s="185">
        <f>$S140*'Tabell 3.1'!K$90/100</f>
        <v>-608.34638427692846</v>
      </c>
      <c r="L140" s="185">
        <f>$S140*'Tabell 3.1'!L$90/100</f>
        <v>-1023.4806341435286</v>
      </c>
      <c r="M140" s="185">
        <f>$S140*'Tabell 3.1'!M$90/100</f>
        <v>-945.77548822977769</v>
      </c>
      <c r="N140" s="185">
        <f>$S140*'Tabell 3.1'!N$90/100</f>
        <v>-1275.5751487819307</v>
      </c>
      <c r="O140" s="185">
        <f>$S140*'Tabell 3.1'!O$90/100</f>
        <v>-1695.4079192071711</v>
      </c>
      <c r="P140" s="185">
        <f>$S140*'Tabell 3.1'!P$90/100</f>
        <v>-886.20128615544502</v>
      </c>
      <c r="Q140" s="185">
        <f>$S140*'Tabell 3.1'!Q$90/100</f>
        <v>-648.49442427941153</v>
      </c>
      <c r="R140" s="185">
        <f>$S140*'Tabell 3.1'!R$90/100</f>
        <v>-1415.3042808896976</v>
      </c>
      <c r="S140" s="185">
        <v>-15692</v>
      </c>
    </row>
    <row r="141" spans="1:19" s="285" customFormat="1" ht="15" customHeight="1" x14ac:dyDescent="0.25">
      <c r="A141" s="185" t="str">
        <f t="shared" si="57"/>
        <v>Vridningseffekter knyttet til endringer i særskilte tildelinger</v>
      </c>
      <c r="B141" s="185"/>
      <c r="C141" s="185"/>
      <c r="D141" s="185">
        <f>'Tabell 2.1'!D50+'Tabell 2.1'!D51-SUM(D130:D134)</f>
        <v>95.068801663932391</v>
      </c>
      <c r="E141" s="185">
        <f>'Tabell 2.1'!E50+'Tabell 2.1'!E51-SUM(E130:E134)</f>
        <v>-2083.8381052964251</v>
      </c>
      <c r="F141" s="185">
        <f>'Tabell 2.1'!F50+'Tabell 2.1'!F51-SUM(F130:F134)</f>
        <v>-1136.273106723238</v>
      </c>
      <c r="G141" s="185">
        <f>'Tabell 2.1'!G50+'Tabell 2.1'!G51-SUM(G130:G134)</f>
        <v>434.71077127013268</v>
      </c>
      <c r="H141" s="185">
        <f>'Tabell 2.1'!H50+'Tabell 2.1'!H51-SUM(H130:H134)</f>
        <v>912.68314688836108</v>
      </c>
      <c r="I141" s="185">
        <f>'Tabell 2.1'!I50+'Tabell 2.1'!I51-SUM(I130:I134)</f>
        <v>806.67506581157795</v>
      </c>
      <c r="J141" s="185">
        <f>'Tabell 2.1'!J50+'Tabell 2.1'!J51-SUM(J130:J134)</f>
        <v>979.87944119983149</v>
      </c>
      <c r="K141" s="185">
        <f>'Tabell 2.1'!K50+'Tabell 2.1'!K51-SUM(K130:K134)</f>
        <v>49.296203823192627</v>
      </c>
      <c r="L141" s="185">
        <f>'Tabell 2.1'!L50+'Tabell 2.1'!L51-SUM(L130:L134)</f>
        <v>-2064.5564776714309</v>
      </c>
      <c r="M141" s="185">
        <f>'Tabell 2.1'!M50+'Tabell 2.1'!M51-SUM(M130:M134)</f>
        <v>-360.77657792660466</v>
      </c>
      <c r="N141" s="185">
        <f>'Tabell 2.1'!N50+'Tabell 2.1'!N51-SUM(N130:N134)</f>
        <v>69.617013618626515</v>
      </c>
      <c r="O141" s="185">
        <f>'Tabell 2.1'!O50+'Tabell 2.1'!O51-SUM(O130:O134)</f>
        <v>1876.8481193040207</v>
      </c>
      <c r="P141" s="185">
        <f>'Tabell 2.1'!P50+'Tabell 2.1'!P51-SUM(P130:P134)</f>
        <v>-72.557678807861521</v>
      </c>
      <c r="Q141" s="185">
        <f>'Tabell 2.1'!Q50+'Tabell 2.1'!Q51-SUM(Q130:Q134)</f>
        <v>860.00596700384631</v>
      </c>
      <c r="R141" s="185">
        <f>'Tabell 2.1'!R50+'Tabell 2.1'!R51-SUM(R130:R134)</f>
        <v>-366.86321094798041</v>
      </c>
      <c r="S141" s="185">
        <f>'Tabell 2.1'!S50+'Tabell 2.1'!S51-SUM(S130:S134)</f>
        <v>-8.06267901789397E-2</v>
      </c>
    </row>
    <row r="142" spans="1:19" s="285" customFormat="1" ht="15" customHeight="1" x14ac:dyDescent="0.25">
      <c r="A142" s="178" t="str">
        <f t="shared" si="57"/>
        <v>Kompensasjon for forventet lønns- og prisutvikling</v>
      </c>
      <c r="B142" s="178"/>
      <c r="C142" s="178"/>
      <c r="D142" s="178">
        <f>SUM(D143:D144)</f>
        <v>3108.9946361438833</v>
      </c>
      <c r="E142" s="178">
        <f t="shared" ref="E142:S142" si="59">SUM(E143:E144)</f>
        <v>2546.3448476631474</v>
      </c>
      <c r="F142" s="178">
        <f t="shared" si="59"/>
        <v>1602.7961880430169</v>
      </c>
      <c r="G142" s="178">
        <f t="shared" si="59"/>
        <v>1310.1103219242136</v>
      </c>
      <c r="H142" s="178">
        <f t="shared" si="59"/>
        <v>1618.8311604600026</v>
      </c>
      <c r="I142" s="178">
        <f t="shared" si="59"/>
        <v>599.53150715459401</v>
      </c>
      <c r="J142" s="178">
        <f t="shared" si="59"/>
        <v>822.44278258885402</v>
      </c>
      <c r="K142" s="178">
        <f t="shared" si="59"/>
        <v>981.77639222520668</v>
      </c>
      <c r="L142" s="178">
        <f t="shared" si="59"/>
        <v>1651.7384675444819</v>
      </c>
      <c r="M142" s="178">
        <f t="shared" si="59"/>
        <v>1526.3344546592702</v>
      </c>
      <c r="N142" s="178">
        <f t="shared" si="59"/>
        <v>2058.5797827528063</v>
      </c>
      <c r="O142" s="178">
        <f t="shared" si="59"/>
        <v>2736.1245390612039</v>
      </c>
      <c r="P142" s="178">
        <f t="shared" si="59"/>
        <v>1430.1909635596191</v>
      </c>
      <c r="Q142" s="178">
        <f t="shared" si="59"/>
        <v>1046.5690808764275</v>
      </c>
      <c r="R142" s="178">
        <f t="shared" si="59"/>
        <v>2284.0808570668687</v>
      </c>
      <c r="S142" s="178">
        <f t="shared" si="59"/>
        <v>25324.445981723598</v>
      </c>
    </row>
    <row r="143" spans="1:19" s="285" customFormat="1" ht="15" customHeight="1" x14ac:dyDescent="0.25">
      <c r="A143" s="31" t="str">
        <f t="shared" si="57"/>
        <v xml:space="preserve"> - herav generell lønns- og priskompensasjon</v>
      </c>
      <c r="B143" s="31"/>
      <c r="C143" s="31"/>
      <c r="D143" s="31">
        <f>$S143*'Tabell 3.1'!D$90/100</f>
        <v>4357.5149772567893</v>
      </c>
      <c r="E143" s="31">
        <f>$S143*'Tabell 3.1'!E$90/100</f>
        <v>3568.9144271779678</v>
      </c>
      <c r="F143" s="31">
        <f>$S143*'Tabell 3.1'!F$90/100</f>
        <v>2246.4523784287121</v>
      </c>
      <c r="G143" s="31">
        <f>$S143*'Tabell 3.1'!G$90/100</f>
        <v>1836.2287548762667</v>
      </c>
      <c r="H143" s="31">
        <f>$S143*'Tabell 3.1'!H$90/100</f>
        <v>2268.9267280639942</v>
      </c>
      <c r="I143" s="31">
        <f>$S143*'Tabell 3.1'!I$90/100</f>
        <v>840.29335123065653</v>
      </c>
      <c r="J143" s="31">
        <f>$S143*'Tabell 3.1'!J$90/100</f>
        <v>1152.7220733686152</v>
      </c>
      <c r="K143" s="31">
        <f>$S143*'Tabell 3.1'!K$90/100</f>
        <v>1376.0414005553416</v>
      </c>
      <c r="L143" s="31">
        <f>$S143*'Tabell 3.1'!L$90/100</f>
        <v>2315.0490602850814</v>
      </c>
      <c r="M143" s="31">
        <f>$S143*'Tabell 3.1'!M$90/100</f>
        <v>2139.284889449078</v>
      </c>
      <c r="N143" s="31">
        <f>$S143*'Tabell 3.1'!N$90/100</f>
        <v>2885.2710554526152</v>
      </c>
      <c r="O143" s="31">
        <f>$S143*'Tabell 3.1'!O$90/100</f>
        <v>3834.9064742636133</v>
      </c>
      <c r="P143" s="31">
        <f>$S143*'Tabell 3.1'!P$90/100</f>
        <v>2004.5317774423913</v>
      </c>
      <c r="Q143" s="31">
        <f>$S143*'Tabell 3.1'!Q$90/100</f>
        <v>1466.8537512529338</v>
      </c>
      <c r="R143" s="31">
        <f>$S143*'Tabell 3.1'!R$90/100</f>
        <v>3201.3295964637318</v>
      </c>
      <c r="S143" s="31">
        <v>35494.320695567789</v>
      </c>
    </row>
    <row r="144" spans="1:19" s="285" customFormat="1" ht="15" customHeight="1" x14ac:dyDescent="0.25">
      <c r="A144" s="185" t="str">
        <f t="shared" si="57"/>
        <v xml:space="preserve"> - herav kompensasjon for endring i løpende pensjonsutgifter</v>
      </c>
      <c r="B144" s="185"/>
      <c r="C144" s="185"/>
      <c r="D144" s="185">
        <f>$S144*'Tabell 3.1'!D$90/100</f>
        <v>-1248.520341112906</v>
      </c>
      <c r="E144" s="185">
        <f>$S144*'Tabell 3.1'!E$90/100</f>
        <v>-1022.5695795148205</v>
      </c>
      <c r="F144" s="185">
        <f>$S144*'Tabell 3.1'!F$90/100</f>
        <v>-643.65619038569525</v>
      </c>
      <c r="G144" s="185">
        <f>$S144*'Tabell 3.1'!G$90/100</f>
        <v>-526.11843295205313</v>
      </c>
      <c r="H144" s="185">
        <f>$S144*'Tabell 3.1'!H$90/100</f>
        <v>-650.09556760399175</v>
      </c>
      <c r="I144" s="185">
        <f>$S144*'Tabell 3.1'!I$90/100</f>
        <v>-240.76184407606252</v>
      </c>
      <c r="J144" s="185">
        <f>$S144*'Tabell 3.1'!J$90/100</f>
        <v>-330.2792907797612</v>
      </c>
      <c r="K144" s="185">
        <f>$S144*'Tabell 3.1'!K$90/100</f>
        <v>-394.26500833013495</v>
      </c>
      <c r="L144" s="185">
        <f>$S144*'Tabell 3.1'!L$90/100</f>
        <v>-663.31059274059965</v>
      </c>
      <c r="M144" s="185">
        <f>$S144*'Tabell 3.1'!M$90/100</f>
        <v>-612.95043478980767</v>
      </c>
      <c r="N144" s="185">
        <f>$S144*'Tabell 3.1'!N$90/100</f>
        <v>-826.69127269980879</v>
      </c>
      <c r="O144" s="185">
        <f>$S144*'Tabell 3.1'!O$90/100</f>
        <v>-1098.7819352024094</v>
      </c>
      <c r="P144" s="185">
        <f>$S144*'Tabell 3.1'!P$90/100</f>
        <v>-574.34081388277218</v>
      </c>
      <c r="Q144" s="185">
        <f>$S144*'Tabell 3.1'!Q$90/100</f>
        <v>-420.2846703765062</v>
      </c>
      <c r="R144" s="185">
        <f>$S144*'Tabell 3.1'!R$90/100</f>
        <v>-917.2487393968629</v>
      </c>
      <c r="S144" s="185">
        <v>-10169.874713844192</v>
      </c>
    </row>
    <row r="145" spans="1:19" s="174" customFormat="1" ht="15" customHeight="1" thickBot="1" x14ac:dyDescent="0.3">
      <c r="A145" s="360" t="str">
        <f t="shared" si="57"/>
        <v>Bydelsfordelt budsjett 2019</v>
      </c>
      <c r="B145" s="360"/>
      <c r="C145" s="360"/>
      <c r="D145" s="361">
        <f t="shared" ref="D145:S145" si="60">D134+D142+SUM(D130:D133)+D141</f>
        <v>152490.42835219536</v>
      </c>
      <c r="E145" s="361">
        <f t="shared" si="60"/>
        <v>128560.80221802834</v>
      </c>
      <c r="F145" s="361">
        <f t="shared" si="60"/>
        <v>78805.301958530137</v>
      </c>
      <c r="G145" s="361">
        <f t="shared" si="60"/>
        <v>64523.424645188134</v>
      </c>
      <c r="H145" s="361">
        <f t="shared" si="60"/>
        <v>79656.622180972263</v>
      </c>
      <c r="I145" s="361">
        <f t="shared" si="60"/>
        <v>30223.385592883929</v>
      </c>
      <c r="J145" s="361">
        <f t="shared" si="60"/>
        <v>40727.700081838833</v>
      </c>
      <c r="K145" s="361">
        <f t="shared" si="60"/>
        <v>48528.997603529882</v>
      </c>
      <c r="L145" s="361">
        <f t="shared" si="60"/>
        <v>81249.80186636743</v>
      </c>
      <c r="M145" s="361">
        <f t="shared" si="60"/>
        <v>75101.420689662016</v>
      </c>
      <c r="N145" s="361">
        <f t="shared" si="60"/>
        <v>101132.18957908812</v>
      </c>
      <c r="O145" s="361">
        <f t="shared" si="60"/>
        <v>134356.23403146103</v>
      </c>
      <c r="P145" s="361">
        <f t="shared" si="60"/>
        <v>70456.870244296137</v>
      </c>
      <c r="Q145" s="361">
        <f t="shared" si="60"/>
        <v>51683.185481915032</v>
      </c>
      <c r="R145" s="361">
        <f t="shared" si="60"/>
        <v>112137.81024938241</v>
      </c>
      <c r="S145" s="361">
        <f t="shared" si="60"/>
        <v>1249634.174775339</v>
      </c>
    </row>
    <row r="146" spans="1:19" ht="15" customHeight="1" thickBot="1" x14ac:dyDescent="0.3">
      <c r="A146" s="31"/>
      <c r="B146" s="31"/>
      <c r="C146" s="31"/>
      <c r="D146" s="465" t="s">
        <v>372</v>
      </c>
      <c r="E146" s="31"/>
      <c r="F146" s="31"/>
      <c r="G146" s="31"/>
      <c r="H146" s="31"/>
      <c r="I146" s="31"/>
      <c r="J146" s="31"/>
      <c r="K146" s="31"/>
      <c r="L146" s="31"/>
      <c r="M146" s="31"/>
      <c r="N146" s="31"/>
      <c r="O146" s="31"/>
      <c r="P146" s="31"/>
      <c r="Q146" s="31"/>
      <c r="R146" s="31"/>
      <c r="S146" s="31"/>
    </row>
    <row r="147" spans="1:19" ht="15" customHeight="1" x14ac:dyDescent="0.25">
      <c r="A147" s="108" t="s">
        <v>123</v>
      </c>
      <c r="B147" s="108"/>
      <c r="C147" s="108"/>
      <c r="D147" s="109" t="s">
        <v>299</v>
      </c>
      <c r="E147" s="109"/>
      <c r="F147" s="109"/>
      <c r="G147" s="109"/>
      <c r="H147" s="109"/>
      <c r="I147" s="109"/>
      <c r="J147" s="109"/>
      <c r="K147" s="109"/>
      <c r="L147" s="109"/>
      <c r="M147" s="109"/>
      <c r="N147" s="109"/>
      <c r="O147" s="109"/>
      <c r="P147" s="109"/>
      <c r="Q147" s="109"/>
      <c r="R147" s="109"/>
      <c r="S147" s="109"/>
    </row>
    <row r="148" spans="1:19" s="138" customFormat="1" ht="15" customHeight="1" x14ac:dyDescent="0.25">
      <c r="A148" s="342" t="str">
        <f t="shared" ref="A148:A163" si="61">A130</f>
        <v>Bydelsfordelt Dok3 2018</v>
      </c>
      <c r="B148" s="342"/>
      <c r="C148" s="342"/>
      <c r="D148" s="342">
        <f>'Tabell 2.1 DOK32018'!D58</f>
        <v>62603.657008697322</v>
      </c>
      <c r="E148" s="342">
        <f>'Tabell 2.1 DOK32018'!E58</f>
        <v>52281.528060944984</v>
      </c>
      <c r="F148" s="342">
        <f>'Tabell 2.1 DOK32018'!F58</f>
        <v>34110.304983842398</v>
      </c>
      <c r="G148" s="342">
        <f>'Tabell 2.1 DOK32018'!G58</f>
        <v>28810.003042563076</v>
      </c>
      <c r="H148" s="342">
        <f>'Tabell 2.1 DOK32018'!H58</f>
        <v>28352.142775187538</v>
      </c>
      <c r="I148" s="342">
        <f>'Tabell 2.1 DOK32018'!I58</f>
        <v>6443.0763801264648</v>
      </c>
      <c r="J148" s="342">
        <f>'Tabell 2.1 DOK32018'!J58</f>
        <v>9820.2081063550231</v>
      </c>
      <c r="K148" s="342">
        <f>'Tabell 2.1 DOK32018'!K58</f>
        <v>12671.994387687424</v>
      </c>
      <c r="L148" s="342">
        <f>'Tabell 2.1 DOK32018'!L58</f>
        <v>26971.400306846332</v>
      </c>
      <c r="M148" s="342">
        <f>'Tabell 2.1 DOK32018'!M58</f>
        <v>25426.753484248911</v>
      </c>
      <c r="N148" s="342">
        <f>'Tabell 2.1 DOK32018'!N58</f>
        <v>32878.93617695944</v>
      </c>
      <c r="O148" s="342">
        <f>'Tabell 2.1 DOK32018'!O58</f>
        <v>45916.092124515118</v>
      </c>
      <c r="P148" s="342">
        <f>'Tabell 2.1 DOK32018'!P58</f>
        <v>22762.616938446088</v>
      </c>
      <c r="Q148" s="342">
        <f>'Tabell 2.1 DOK32018'!Q58</f>
        <v>13875.409190073355</v>
      </c>
      <c r="R148" s="342">
        <f>'Tabell 2.1 DOK32018'!R58</f>
        <v>39641.525639978507</v>
      </c>
      <c r="S148" s="342">
        <f>'Tabell 2.1 DOK32018'!S58</f>
        <v>442565.64860647195</v>
      </c>
    </row>
    <row r="149" spans="1:19" ht="15" customHeight="1" x14ac:dyDescent="0.25">
      <c r="A149" s="31" t="str">
        <f t="shared" si="61"/>
        <v>Effekt av oppdaterte kriterieandeler</v>
      </c>
      <c r="B149" s="31"/>
      <c r="C149" s="31"/>
      <c r="D149" s="31">
        <f>($S$148-'Tabell 2.2 DOK3 2018'!$S$163-'Tabell 2.3 DOK32018'!$S$75)*('Kriterier 2018'!V122-'Kriterier 2018'!D122)/100</f>
        <v>-179.81740301338593</v>
      </c>
      <c r="E149" s="31">
        <f>($S$148-'Tabell 2.2 DOK3 2018'!$S$163-'Tabell 2.3 DOK32018'!$S$75)*('Kriterier 2018'!W122-'Kriterier 2018'!E122)/100</f>
        <v>-329.52930991914241</v>
      </c>
      <c r="F149" s="31">
        <f>($S$148-'Tabell 2.2 DOK3 2018'!$S$163-'Tabell 2.3 DOK32018'!$S$75)*('Kriterier 2018'!X122-'Kriterier 2018'!F122)/100</f>
        <v>-33.358248746491924</v>
      </c>
      <c r="G149" s="31">
        <f>($S$148-'Tabell 2.2 DOK3 2018'!$S$163-'Tabell 2.3 DOK32018'!$S$75)*('Kriterier 2018'!Y122-'Kriterier 2018'!G122)/100</f>
        <v>130.67077164483925</v>
      </c>
      <c r="H149" s="31">
        <f>($S$148-'Tabell 2.2 DOK3 2018'!$S$163-'Tabell 2.3 DOK32018'!$S$75)*('Kriterier 2018'!Z122-'Kriterier 2018'!H122)/100</f>
        <v>-417.30494308041824</v>
      </c>
      <c r="I149" s="31">
        <f>($S$148-'Tabell 2.2 DOK3 2018'!$S$163-'Tabell 2.3 DOK32018'!$S$75)*('Kriterier 2018'!AA122-'Kriterier 2018'!I122)/100</f>
        <v>296.71528115496079</v>
      </c>
      <c r="J149" s="31">
        <f>($S$148-'Tabell 2.2 DOK3 2018'!$S$163-'Tabell 2.3 DOK32018'!$S$75)*('Kriterier 2018'!AB122-'Kriterier 2018'!J122)/100</f>
        <v>45.753722625286898</v>
      </c>
      <c r="K149" s="31">
        <f>($S$148-'Tabell 2.2 DOK3 2018'!$S$163-'Tabell 2.3 DOK32018'!$S$75)*('Kriterier 2018'!AC122-'Kriterier 2018'!K122)/100</f>
        <v>-241.43551961858373</v>
      </c>
      <c r="L149" s="31">
        <f>($S$148-'Tabell 2.2 DOK3 2018'!$S$163-'Tabell 2.3 DOK32018'!$S$75)*('Kriterier 2018'!AD122-'Kriterier 2018'!L122)/100</f>
        <v>829.63881737171528</v>
      </c>
      <c r="M149" s="31">
        <f>($S$148-'Tabell 2.2 DOK3 2018'!$S$163-'Tabell 2.3 DOK32018'!$S$75)*('Kriterier 2018'!AE122-'Kriterier 2018'!M122)/100</f>
        <v>-367.8533486929349</v>
      </c>
      <c r="N149" s="31">
        <f>($S$148-'Tabell 2.2 DOK3 2018'!$S$163-'Tabell 2.3 DOK32018'!$S$75)*('Kriterier 2018'!AF122-'Kriterier 2018'!N122)/100</f>
        <v>1077.215277742509</v>
      </c>
      <c r="O149" s="31">
        <f>($S$148-'Tabell 2.2 DOK3 2018'!$S$163-'Tabell 2.3 DOK32018'!$S$75)*('Kriterier 2018'!AG122-'Kriterier 2018'!O122)/100</f>
        <v>-587.79282395950747</v>
      </c>
      <c r="P149" s="31">
        <f>($S$148-'Tabell 2.2 DOK3 2018'!$S$163-'Tabell 2.3 DOK32018'!$S$75)*('Kriterier 2018'!AH122-'Kriterier 2018'!P122)/100</f>
        <v>-408.31890592520097</v>
      </c>
      <c r="Q149" s="31">
        <f>($S$148-'Tabell 2.2 DOK3 2018'!$S$163-'Tabell 2.3 DOK32018'!$S$75)*('Kriterier 2018'!AI122-'Kriterier 2018'!Q122)/100</f>
        <v>285.70500759500158</v>
      </c>
      <c r="R149" s="31">
        <f>($S$148-'Tabell 2.2 DOK3 2018'!$S$163-'Tabell 2.3 DOK32018'!$S$75)*('Kriterier 2018'!AJ122-'Kriterier 2018'!R122)/100</f>
        <v>-100.28837517865331</v>
      </c>
      <c r="S149" s="31">
        <f>($S$148-'Tabell 2.2 DOK3 2018'!$S$163-'Tabell 2.3 DOK32018'!$S$75)*('Kriterier 2018'!AK122-'Kriterier 2018'!S122)/100</f>
        <v>6.289236134285715E-11</v>
      </c>
    </row>
    <row r="150" spans="1:19" s="174" customFormat="1" ht="15" customHeight="1" x14ac:dyDescent="0.25">
      <c r="A150" s="31" t="str">
        <f t="shared" si="61"/>
        <v>Effekt av oppdaterte regnskapsandeler</v>
      </c>
      <c r="B150" s="31"/>
      <c r="C150" s="31"/>
      <c r="D150" s="31">
        <v>0</v>
      </c>
      <c r="E150" s="31">
        <v>0</v>
      </c>
      <c r="F150" s="31">
        <v>0</v>
      </c>
      <c r="G150" s="31">
        <v>0</v>
      </c>
      <c r="H150" s="31">
        <v>0</v>
      </c>
      <c r="I150" s="31">
        <v>0</v>
      </c>
      <c r="J150" s="31">
        <v>0</v>
      </c>
      <c r="K150" s="31">
        <v>0</v>
      </c>
      <c r="L150" s="31">
        <v>0</v>
      </c>
      <c r="M150" s="31">
        <v>0</v>
      </c>
      <c r="N150" s="31">
        <v>0</v>
      </c>
      <c r="O150" s="31">
        <v>0</v>
      </c>
      <c r="P150" s="31">
        <v>0</v>
      </c>
      <c r="Q150" s="31">
        <v>0</v>
      </c>
      <c r="R150" s="31">
        <v>0</v>
      </c>
      <c r="S150" s="31">
        <f>SUM(D150:R150)</f>
        <v>0</v>
      </c>
    </row>
    <row r="151" spans="1:19" s="174" customFormat="1" ht="15" customHeight="1" x14ac:dyDescent="0.25">
      <c r="A151" s="185" t="str">
        <f t="shared" si="61"/>
        <v>Effekt av endringer i fordelingssystemet</v>
      </c>
      <c r="B151" s="185"/>
      <c r="C151" s="185"/>
      <c r="D151" s="185">
        <f>($S$148-'Tabell 2.2 DOK3 2018'!$S$163-'Tabell 2.3 DOK32018'!$S$75)*('Tabell 3.1'!D102-'Kriterier 2018'!V122)/100</f>
        <v>0</v>
      </c>
      <c r="E151" s="185">
        <f>($S$148-'Tabell 2.2 DOK3 2018'!$S$163-'Tabell 2.3 DOK32018'!$S$75)*('Tabell 3.1'!E102-'Kriterier 2018'!W122)/100</f>
        <v>-1.5723090335714287E-11</v>
      </c>
      <c r="F151" s="185">
        <f>($S$148-'Tabell 2.2 DOK3 2018'!$S$163-'Tabell 2.3 DOK32018'!$S$75)*('Tabell 3.1'!F102-'Kriterier 2018'!X122)/100</f>
        <v>-3.9307725839285719E-12</v>
      </c>
      <c r="G151" s="185">
        <f>($S$148-'Tabell 2.2 DOK3 2018'!$S$163-'Tabell 2.3 DOK32018'!$S$75)*('Tabell 3.1'!G102-'Kriterier 2018'!Y122)/100</f>
        <v>7.8615451678571437E-12</v>
      </c>
      <c r="H151" s="185">
        <f>($S$148-'Tabell 2.2 DOK3 2018'!$S$163-'Tabell 2.3 DOK32018'!$S$75)*('Tabell 3.1'!H102-'Kriterier 2018'!Z122)/100</f>
        <v>3.9307725839285719E-12</v>
      </c>
      <c r="I151" s="185">
        <f>($S$148-'Tabell 2.2 DOK3 2018'!$S$163-'Tabell 2.3 DOK32018'!$S$75)*('Tabell 3.1'!I102-'Kriterier 2018'!AA122)/100</f>
        <v>1.9653862919642859E-12</v>
      </c>
      <c r="J151" s="185">
        <f>($S$148-'Tabell 2.2 DOK3 2018'!$S$163-'Tabell 2.3 DOK32018'!$S$75)*('Tabell 3.1'!J102-'Kriterier 2018'!AB122)/100</f>
        <v>-1.9653862919642859E-12</v>
      </c>
      <c r="K151" s="185">
        <f>($S$148-'Tabell 2.2 DOK3 2018'!$S$163-'Tabell 2.3 DOK32018'!$S$75)*('Tabell 3.1'!K102-'Kriterier 2018'!AC122)/100</f>
        <v>3.9307725839285719E-12</v>
      </c>
      <c r="L151" s="185">
        <f>($S$148-'Tabell 2.2 DOK3 2018'!$S$163-'Tabell 2.3 DOK32018'!$S$75)*('Tabell 3.1'!L102-'Kriterier 2018'!AD122)/100</f>
        <v>0</v>
      </c>
      <c r="M151" s="185">
        <f>($S$148-'Tabell 2.2 DOK3 2018'!$S$163-'Tabell 2.3 DOK32018'!$S$75)*('Tabell 3.1'!M102-'Kriterier 2018'!AE122)/100</f>
        <v>0</v>
      </c>
      <c r="N151" s="185">
        <f>($S$148-'Tabell 2.2 DOK3 2018'!$S$163-'Tabell 2.3 DOK32018'!$S$75)*('Tabell 3.1'!N102-'Kriterier 2018'!AF122)/100</f>
        <v>1.5723090335714287E-11</v>
      </c>
      <c r="O151" s="185">
        <f>($S$148-'Tabell 2.2 DOK3 2018'!$S$163-'Tabell 2.3 DOK32018'!$S$75)*('Tabell 3.1'!O102-'Kriterier 2018'!AG122)/100</f>
        <v>7.8615451678571437E-12</v>
      </c>
      <c r="P151" s="185">
        <f>($S$148-'Tabell 2.2 DOK3 2018'!$S$163-'Tabell 2.3 DOK32018'!$S$75)*('Tabell 3.1'!P102-'Kriterier 2018'!AH122)/100</f>
        <v>0</v>
      </c>
      <c r="Q151" s="185">
        <f>($S$148-'Tabell 2.2 DOK3 2018'!$S$163-'Tabell 2.3 DOK32018'!$S$75)*('Tabell 3.1'!Q102-'Kriterier 2018'!AI122)/100</f>
        <v>1.9653862919642859E-12</v>
      </c>
      <c r="R151" s="185">
        <f>($S$148-'Tabell 2.2 DOK3 2018'!$S$163-'Tabell 2.3 DOK32018'!$S$75)*('Tabell 3.1'!R102-'Kriterier 2018'!AJ122)/100</f>
        <v>7.8615451678571437E-12</v>
      </c>
      <c r="S151" s="185">
        <f>($S$148-'Tabell 2.2 DOK3 2018'!$S$163-'Tabell 2.3 DOK32018'!$S$75)*('Tabell 3.1'!S102-'Kriterier 2018'!AK122)/100</f>
        <v>6.289236134285715E-11</v>
      </c>
    </row>
    <row r="152" spans="1:19" s="285" customFormat="1" ht="15" customHeight="1" x14ac:dyDescent="0.25">
      <c r="A152" s="178" t="str">
        <f t="shared" si="61"/>
        <v>Reelle endringer</v>
      </c>
      <c r="B152" s="178"/>
      <c r="C152" s="178"/>
      <c r="D152" s="178">
        <f>SUM(D153:D158)</f>
        <v>-189.66849597603988</v>
      </c>
      <c r="E152" s="178">
        <f t="shared" ref="E152:S152" si="62">SUM(E153:E158)</f>
        <v>-157.85087121041101</v>
      </c>
      <c r="F152" s="178">
        <f t="shared" si="62"/>
        <v>-103.53934130820033</v>
      </c>
      <c r="G152" s="178">
        <f t="shared" si="62"/>
        <v>-87.933297752068597</v>
      </c>
      <c r="H152" s="178">
        <f t="shared" si="62"/>
        <v>-84.877167287670332</v>
      </c>
      <c r="I152" s="178">
        <f t="shared" si="62"/>
        <v>-20.478172372317623</v>
      </c>
      <c r="J152" s="178">
        <f t="shared" si="62"/>
        <v>-29.976722887922598</v>
      </c>
      <c r="K152" s="178">
        <f t="shared" si="62"/>
        <v>-37.768990493714618</v>
      </c>
      <c r="L152" s="178">
        <f t="shared" si="62"/>
        <v>-84.470633504276663</v>
      </c>
      <c r="M152" s="178">
        <f t="shared" si="62"/>
        <v>-76.138922718427509</v>
      </c>
      <c r="N152" s="178">
        <f t="shared" si="62"/>
        <v>-103.17231711843492</v>
      </c>
      <c r="O152" s="178">
        <f t="shared" si="62"/>
        <v>-137.72543322864334</v>
      </c>
      <c r="P152" s="178">
        <f t="shared" si="62"/>
        <v>-67.921263946768235</v>
      </c>
      <c r="Q152" s="178">
        <f t="shared" si="62"/>
        <v>-43.027107082534201</v>
      </c>
      <c r="R152" s="178">
        <f t="shared" si="62"/>
        <v>-120.14203305051825</v>
      </c>
      <c r="S152" s="178">
        <f t="shared" si="62"/>
        <v>-1344.6907699379481</v>
      </c>
    </row>
    <row r="153" spans="1:19" s="174" customFormat="1" ht="15" customHeight="1" x14ac:dyDescent="0.25">
      <c r="A153" s="31" t="str">
        <f t="shared" si="61"/>
        <v xml:space="preserve"> - herav justering for demografiske forhold</v>
      </c>
      <c r="B153" s="31"/>
      <c r="C153" s="31"/>
      <c r="D153" s="31">
        <f>$S153*'Tabell 3.1'!D$102/100</f>
        <v>0</v>
      </c>
      <c r="E153" s="31">
        <f>$S153*'Tabell 3.1'!E$102/100</f>
        <v>0</v>
      </c>
      <c r="F153" s="31">
        <f>$S153*'Tabell 3.1'!F$102/100</f>
        <v>0</v>
      </c>
      <c r="G153" s="31">
        <f>$S153*'Tabell 3.1'!G$102/100</f>
        <v>0</v>
      </c>
      <c r="H153" s="31">
        <f>$S153*'Tabell 3.1'!H$102/100</f>
        <v>0</v>
      </c>
      <c r="I153" s="31">
        <f>$S153*'Tabell 3.1'!I$102/100</f>
        <v>0</v>
      </c>
      <c r="J153" s="31">
        <f>$S153*'Tabell 3.1'!J$102/100</f>
        <v>0</v>
      </c>
      <c r="K153" s="31">
        <f>$S153*'Tabell 3.1'!K$102/100</f>
        <v>0</v>
      </c>
      <c r="L153" s="31">
        <f>$S153*'Tabell 3.1'!L$102/100</f>
        <v>0</v>
      </c>
      <c r="M153" s="31">
        <f>$S153*'Tabell 3.1'!M$102/100</f>
        <v>0</v>
      </c>
      <c r="N153" s="31">
        <f>$S153*'Tabell 3.1'!N$102/100</f>
        <v>0</v>
      </c>
      <c r="O153" s="31">
        <f>$S153*'Tabell 3.1'!O$102/100</f>
        <v>0</v>
      </c>
      <c r="P153" s="31">
        <f>$S153*'Tabell 3.1'!P$102/100</f>
        <v>0</v>
      </c>
      <c r="Q153" s="31">
        <f>$S153*'Tabell 3.1'!Q$102/100</f>
        <v>0</v>
      </c>
      <c r="R153" s="31">
        <f>$S153*'Tabell 3.1'!R$102/100</f>
        <v>0</v>
      </c>
      <c r="S153" s="31">
        <v>0</v>
      </c>
    </row>
    <row r="154" spans="1:19" s="174" customFormat="1" ht="15" customHeight="1" x14ac:dyDescent="0.25">
      <c r="A154" s="31" t="str">
        <f t="shared" si="61"/>
        <v xml:space="preserve"> - herav justering for andre aktivitetsnøytrale forhold</v>
      </c>
      <c r="B154" s="31"/>
      <c r="C154" s="31"/>
      <c r="D154" s="31">
        <f>$S154*'Tabell 3.1'!D$102/100</f>
        <v>-189.66849597603988</v>
      </c>
      <c r="E154" s="31">
        <f>$S154*'Tabell 3.1'!E$102/100</f>
        <v>-157.85087121041101</v>
      </c>
      <c r="F154" s="31">
        <f>$S154*'Tabell 3.1'!F$102/100</f>
        <v>-103.53934130820033</v>
      </c>
      <c r="G154" s="31">
        <f>$S154*'Tabell 3.1'!G$102/100</f>
        <v>-87.933297752068597</v>
      </c>
      <c r="H154" s="31">
        <f>$S154*'Tabell 3.1'!H$102/100</f>
        <v>-84.877167287670332</v>
      </c>
      <c r="I154" s="31">
        <f>$S154*'Tabell 3.1'!I$102/100</f>
        <v>-20.478172372317623</v>
      </c>
      <c r="J154" s="31">
        <f>$S154*'Tabell 3.1'!J$102/100</f>
        <v>-29.976722887922598</v>
      </c>
      <c r="K154" s="31">
        <f>$S154*'Tabell 3.1'!K$102/100</f>
        <v>-37.768990493714618</v>
      </c>
      <c r="L154" s="31">
        <f>$S154*'Tabell 3.1'!L$102/100</f>
        <v>-84.470633504276663</v>
      </c>
      <c r="M154" s="31">
        <f>$S154*'Tabell 3.1'!M$102/100</f>
        <v>-76.138922718427509</v>
      </c>
      <c r="N154" s="31">
        <f>$S154*'Tabell 3.1'!N$102/100</f>
        <v>-103.17231711843492</v>
      </c>
      <c r="O154" s="31">
        <f>$S154*'Tabell 3.1'!O$102/100</f>
        <v>-137.72543322864334</v>
      </c>
      <c r="P154" s="31">
        <f>$S154*'Tabell 3.1'!P$102/100</f>
        <v>-67.921263946768235</v>
      </c>
      <c r="Q154" s="31">
        <f>$S154*'Tabell 3.1'!Q$102/100</f>
        <v>-43.027107082534201</v>
      </c>
      <c r="R154" s="31">
        <f>$S154*'Tabell 3.1'!R$102/100</f>
        <v>-120.14203305051825</v>
      </c>
      <c r="S154" s="31">
        <v>-1344.6907699379481</v>
      </c>
    </row>
    <row r="155" spans="1:19" s="174" customFormat="1" ht="15" customHeight="1" x14ac:dyDescent="0.25">
      <c r="A155" s="31" t="str">
        <f t="shared" si="61"/>
        <v xml:space="preserve"> - herav justering for engangstiltak</v>
      </c>
      <c r="B155" s="31"/>
      <c r="C155" s="31"/>
      <c r="D155" s="31">
        <f>$S155*'Tabell 3.1'!D$102/100</f>
        <v>0</v>
      </c>
      <c r="E155" s="31">
        <f>$S155*'Tabell 3.1'!E$102/100</f>
        <v>0</v>
      </c>
      <c r="F155" s="31">
        <f>$S155*'Tabell 3.1'!F$102/100</f>
        <v>0</v>
      </c>
      <c r="G155" s="31">
        <f>$S155*'Tabell 3.1'!G$102/100</f>
        <v>0</v>
      </c>
      <c r="H155" s="31">
        <f>$S155*'Tabell 3.1'!H$102/100</f>
        <v>0</v>
      </c>
      <c r="I155" s="31">
        <f>$S155*'Tabell 3.1'!I$102/100</f>
        <v>0</v>
      </c>
      <c r="J155" s="31">
        <f>$S155*'Tabell 3.1'!J$102/100</f>
        <v>0</v>
      </c>
      <c r="K155" s="31">
        <f>$S155*'Tabell 3.1'!K$102/100</f>
        <v>0</v>
      </c>
      <c r="L155" s="31">
        <f>$S155*'Tabell 3.1'!L$102/100</f>
        <v>0</v>
      </c>
      <c r="M155" s="31">
        <f>$S155*'Tabell 3.1'!M$102/100</f>
        <v>0</v>
      </c>
      <c r="N155" s="31">
        <f>$S155*'Tabell 3.1'!N$102/100</f>
        <v>0</v>
      </c>
      <c r="O155" s="31">
        <f>$S155*'Tabell 3.1'!O$102/100</f>
        <v>0</v>
      </c>
      <c r="P155" s="31">
        <f>$S155*'Tabell 3.1'!P$102/100</f>
        <v>0</v>
      </c>
      <c r="Q155" s="31">
        <f>$S155*'Tabell 3.1'!Q$102/100</f>
        <v>0</v>
      </c>
      <c r="R155" s="31">
        <f>$S155*'Tabell 3.1'!R$102/100</f>
        <v>0</v>
      </c>
      <c r="S155" s="31">
        <v>0</v>
      </c>
    </row>
    <row r="156" spans="1:19" s="174" customFormat="1" ht="15" customHeight="1" x14ac:dyDescent="0.25">
      <c r="A156" s="31" t="str">
        <f t="shared" si="61"/>
        <v xml:space="preserve"> - herav justering for oppgaveendringer mellom sektorer</v>
      </c>
      <c r="B156" s="31"/>
      <c r="C156" s="31"/>
      <c r="D156" s="31">
        <f>$S156*'Tabell 3.1'!D$102/100</f>
        <v>0</v>
      </c>
      <c r="E156" s="31">
        <f>$S156*'Tabell 3.1'!E$102/100</f>
        <v>0</v>
      </c>
      <c r="F156" s="31">
        <f>$S156*'Tabell 3.1'!F$102/100</f>
        <v>0</v>
      </c>
      <c r="G156" s="31">
        <f>$S156*'Tabell 3.1'!G$102/100</f>
        <v>0</v>
      </c>
      <c r="H156" s="31">
        <f>$S156*'Tabell 3.1'!H$102/100</f>
        <v>0</v>
      </c>
      <c r="I156" s="31">
        <f>$S156*'Tabell 3.1'!I$102/100</f>
        <v>0</v>
      </c>
      <c r="J156" s="31">
        <f>$S156*'Tabell 3.1'!J$102/100</f>
        <v>0</v>
      </c>
      <c r="K156" s="31">
        <f>$S156*'Tabell 3.1'!K$102/100</f>
        <v>0</v>
      </c>
      <c r="L156" s="31">
        <f>$S156*'Tabell 3.1'!L$102/100</f>
        <v>0</v>
      </c>
      <c r="M156" s="31">
        <f>$S156*'Tabell 3.1'!M$102/100</f>
        <v>0</v>
      </c>
      <c r="N156" s="31">
        <f>$S156*'Tabell 3.1'!N$102/100</f>
        <v>0</v>
      </c>
      <c r="O156" s="31">
        <f>$S156*'Tabell 3.1'!O$102/100</f>
        <v>0</v>
      </c>
      <c r="P156" s="31">
        <f>$S156*'Tabell 3.1'!P$102/100</f>
        <v>0</v>
      </c>
      <c r="Q156" s="31">
        <f>$S156*'Tabell 3.1'!Q$102/100</f>
        <v>0</v>
      </c>
      <c r="R156" s="31">
        <f>$S156*'Tabell 3.1'!R$102/100</f>
        <v>0</v>
      </c>
      <c r="S156" s="31">
        <v>0</v>
      </c>
    </row>
    <row r="157" spans="1:19" s="174" customFormat="1" ht="15" customHeight="1" x14ac:dyDescent="0.25">
      <c r="A157" s="31" t="str">
        <f t="shared" si="61"/>
        <v xml:space="preserve"> - herav uspesifiserte rammeendringer</v>
      </c>
      <c r="B157" s="31"/>
      <c r="C157" s="31"/>
      <c r="D157" s="31">
        <f>$S157*'Tabell 3.1'!D$102/100</f>
        <v>0</v>
      </c>
      <c r="E157" s="31">
        <f>$S157*'Tabell 3.1'!E$102/100</f>
        <v>0</v>
      </c>
      <c r="F157" s="31">
        <f>$S157*'Tabell 3.1'!F$102/100</f>
        <v>0</v>
      </c>
      <c r="G157" s="31">
        <f>$S157*'Tabell 3.1'!G$102/100</f>
        <v>0</v>
      </c>
      <c r="H157" s="31">
        <f>$S157*'Tabell 3.1'!H$102/100</f>
        <v>0</v>
      </c>
      <c r="I157" s="31">
        <f>$S157*'Tabell 3.1'!I$102/100</f>
        <v>0</v>
      </c>
      <c r="J157" s="31">
        <f>$S157*'Tabell 3.1'!J$102/100</f>
        <v>0</v>
      </c>
      <c r="K157" s="31">
        <f>$S157*'Tabell 3.1'!K$102/100</f>
        <v>0</v>
      </c>
      <c r="L157" s="31">
        <f>$S157*'Tabell 3.1'!L$102/100</f>
        <v>0</v>
      </c>
      <c r="M157" s="31">
        <f>$S157*'Tabell 3.1'!M$102/100</f>
        <v>0</v>
      </c>
      <c r="N157" s="31">
        <f>$S157*'Tabell 3.1'!N$102/100</f>
        <v>0</v>
      </c>
      <c r="O157" s="31">
        <f>$S157*'Tabell 3.1'!O$102/100</f>
        <v>0</v>
      </c>
      <c r="P157" s="31">
        <f>$S157*'Tabell 3.1'!P$102/100</f>
        <v>0</v>
      </c>
      <c r="Q157" s="31">
        <f>$S157*'Tabell 3.1'!Q$102/100</f>
        <v>0</v>
      </c>
      <c r="R157" s="31">
        <f>$S157*'Tabell 3.1'!R$102/100</f>
        <v>0</v>
      </c>
      <c r="S157" s="31">
        <v>0</v>
      </c>
    </row>
    <row r="158" spans="1:19" s="205" customFormat="1" ht="15" customHeight="1" x14ac:dyDescent="0.25">
      <c r="A158" s="185" t="str">
        <f t="shared" si="61"/>
        <v xml:space="preserve"> - herav spesifiserte rammeendringer</v>
      </c>
      <c r="B158" s="185"/>
      <c r="C158" s="185"/>
      <c r="D158" s="185">
        <f>$S158*'Tabell 3.1'!D$102/100</f>
        <v>0</v>
      </c>
      <c r="E158" s="185">
        <f>$S158*'Tabell 3.1'!E$102/100</f>
        <v>0</v>
      </c>
      <c r="F158" s="185">
        <f>$S158*'Tabell 3.1'!F$102/100</f>
        <v>0</v>
      </c>
      <c r="G158" s="185">
        <f>$S158*'Tabell 3.1'!G$102/100</f>
        <v>0</v>
      </c>
      <c r="H158" s="185">
        <f>$S158*'Tabell 3.1'!H$102/100</f>
        <v>0</v>
      </c>
      <c r="I158" s="185">
        <f>$S158*'Tabell 3.1'!I$102/100</f>
        <v>0</v>
      </c>
      <c r="J158" s="185">
        <f>$S158*'Tabell 3.1'!J$102/100</f>
        <v>0</v>
      </c>
      <c r="K158" s="185">
        <f>$S158*'Tabell 3.1'!K$102/100</f>
        <v>0</v>
      </c>
      <c r="L158" s="185">
        <f>$S158*'Tabell 3.1'!L$102/100</f>
        <v>0</v>
      </c>
      <c r="M158" s="185">
        <f>$S158*'Tabell 3.1'!M$102/100</f>
        <v>0</v>
      </c>
      <c r="N158" s="185">
        <f>$S158*'Tabell 3.1'!N$102/100</f>
        <v>0</v>
      </c>
      <c r="O158" s="185">
        <f>$S158*'Tabell 3.1'!O$102/100</f>
        <v>0</v>
      </c>
      <c r="P158" s="185">
        <f>$S158*'Tabell 3.1'!P$102/100</f>
        <v>0</v>
      </c>
      <c r="Q158" s="185">
        <f>$S158*'Tabell 3.1'!Q$102/100</f>
        <v>0</v>
      </c>
      <c r="R158" s="185">
        <f>$S158*'Tabell 3.1'!R$102/100</f>
        <v>0</v>
      </c>
      <c r="S158" s="185">
        <v>0</v>
      </c>
    </row>
    <row r="159" spans="1:19" s="285" customFormat="1" ht="15" customHeight="1" x14ac:dyDescent="0.25">
      <c r="A159" s="185" t="str">
        <f t="shared" si="61"/>
        <v>Vridningseffekter knyttet til endringer i særskilte tildelinger</v>
      </c>
      <c r="B159" s="185"/>
      <c r="C159" s="185"/>
      <c r="D159" s="185">
        <f>'Tabell 2.1'!D56+'Tabell 2.1'!D57-SUM(D148:D152)</f>
        <v>-3.0124291207102942</v>
      </c>
      <c r="E159" s="185">
        <f>'Tabell 2.1'!E56+'Tabell 2.1'!E57-SUM(E148:E152)</f>
        <v>-7.5549207877411391</v>
      </c>
      <c r="F159" s="185">
        <f>'Tabell 2.1'!F56+'Tabell 2.1'!F57-SUM(F148:F152)</f>
        <v>-24.252610111667309</v>
      </c>
      <c r="G159" s="185">
        <f>'Tabell 2.1'!G56+'Tabell 2.1'!G57-SUM(G148:G152)</f>
        <v>-12.332306065050943</v>
      </c>
      <c r="H159" s="185">
        <f>'Tabell 2.1'!H56+'Tabell 2.1'!H57-SUM(H148:H152)</f>
        <v>4.8519361853068403</v>
      </c>
      <c r="I159" s="185">
        <f>'Tabell 2.1'!I56+'Tabell 2.1'!I57-SUM(I148:I152)</f>
        <v>3.4544874481198349</v>
      </c>
      <c r="J159" s="185">
        <f>'Tabell 2.1'!J56+'Tabell 2.1'!J57-SUM(J148:J152)</f>
        <v>5.0056708175270614</v>
      </c>
      <c r="K159" s="185">
        <f>'Tabell 2.1'!K56+'Tabell 2.1'!K57-SUM(K148:K152)</f>
        <v>8.3451544728995941</v>
      </c>
      <c r="L159" s="185">
        <f>'Tabell 2.1'!L56+'Tabell 2.1'!L57-SUM(L148:L152)</f>
        <v>-0.83140743733747513</v>
      </c>
      <c r="M159" s="185">
        <f>'Tabell 2.1'!M56+'Tabell 2.1'!M57-SUM(M148:M152)</f>
        <v>-6.8269814719023998</v>
      </c>
      <c r="N159" s="185">
        <f>'Tabell 2.1'!N56+'Tabell 2.1'!N57-SUM(N148:N152)</f>
        <v>-3.6457826436162577</v>
      </c>
      <c r="O159" s="185">
        <f>'Tabell 2.1'!O56+'Tabell 2.1'!O57-SUM(O148:O152)</f>
        <v>30.980588783910207</v>
      </c>
      <c r="P159" s="185">
        <f>'Tabell 2.1'!P56+'Tabell 2.1'!P57-SUM(P148:P152)</f>
        <v>11.933915913803503</v>
      </c>
      <c r="Q159" s="185">
        <f>'Tabell 2.1'!Q56+'Tabell 2.1'!Q57-SUM(Q148:Q152)</f>
        <v>5.0728965673115454</v>
      </c>
      <c r="R159" s="185">
        <f>'Tabell 2.1'!R56+'Tabell 2.1'!R57-SUM(R148:R152)</f>
        <v>-10.836819022770214</v>
      </c>
      <c r="S159" s="185">
        <f>'Tabell 2.1'!S56+'Tabell 2.1'!S57-SUM(S148:S152)</f>
        <v>0.3513935279333964</v>
      </c>
    </row>
    <row r="160" spans="1:19" s="285" customFormat="1" ht="15" customHeight="1" x14ac:dyDescent="0.25">
      <c r="A160" s="178" t="str">
        <f t="shared" si="61"/>
        <v>Kompensasjon for forventet lønns- og prisutvikling</v>
      </c>
      <c r="B160" s="178"/>
      <c r="C160" s="178"/>
      <c r="D160" s="178">
        <f>SUM(D161:D162)</f>
        <v>1313.5299820170621</v>
      </c>
      <c r="E160" s="178">
        <f t="shared" ref="E160:S160" si="63">SUM(E161:E162)</f>
        <v>1093.1802403736124</v>
      </c>
      <c r="F160" s="178">
        <f t="shared" si="63"/>
        <v>717.05123419020254</v>
      </c>
      <c r="G160" s="178">
        <f t="shared" si="63"/>
        <v>608.97315824957411</v>
      </c>
      <c r="H160" s="178">
        <f t="shared" si="63"/>
        <v>587.80823587654095</v>
      </c>
      <c r="I160" s="178">
        <f t="shared" si="63"/>
        <v>141.81951119257403</v>
      </c>
      <c r="J160" s="178">
        <f t="shared" si="63"/>
        <v>207.60076191502867</v>
      </c>
      <c r="K160" s="178">
        <f t="shared" si="63"/>
        <v>261.56532295315236</v>
      </c>
      <c r="L160" s="178">
        <f t="shared" si="63"/>
        <v>584.99282728460548</v>
      </c>
      <c r="M160" s="178">
        <f t="shared" si="63"/>
        <v>527.29240707306792</v>
      </c>
      <c r="N160" s="178">
        <f t="shared" si="63"/>
        <v>714.50944529214917</v>
      </c>
      <c r="O160" s="178">
        <f t="shared" si="63"/>
        <v>953.80355552018113</v>
      </c>
      <c r="P160" s="178">
        <f t="shared" si="63"/>
        <v>470.38184254830082</v>
      </c>
      <c r="Q160" s="178">
        <f t="shared" si="63"/>
        <v>297.97987747794974</v>
      </c>
      <c r="R160" s="178">
        <f t="shared" si="63"/>
        <v>832.03149632333316</v>
      </c>
      <c r="S160" s="178">
        <f t="shared" si="63"/>
        <v>9312.5198982873335</v>
      </c>
    </row>
    <row r="161" spans="1:16220" s="285" customFormat="1" ht="15" customHeight="1" x14ac:dyDescent="0.25">
      <c r="A161" s="31" t="str">
        <f t="shared" si="61"/>
        <v xml:space="preserve"> - herav generell lønns- og priskompensasjon</v>
      </c>
      <c r="B161" s="31"/>
      <c r="C161" s="31"/>
      <c r="D161" s="31">
        <f>$S161*'Tabell 3.1'!D$102/100</f>
        <v>1841.0216933710713</v>
      </c>
      <c r="E161" s="31">
        <f>$S161*'Tabell 3.1'!E$102/100</f>
        <v>1532.1831742294255</v>
      </c>
      <c r="F161" s="31">
        <f>$S161*'Tabell 3.1'!F$102/100</f>
        <v>1005.0070386482549</v>
      </c>
      <c r="G161" s="31">
        <f>$S161*'Tabell 3.1'!G$102/100</f>
        <v>853.52661177672098</v>
      </c>
      <c r="H161" s="31">
        <f>$S161*'Tabell 3.1'!H$102/100</f>
        <v>823.86220992771723</v>
      </c>
      <c r="I161" s="31">
        <f>$S161*'Tabell 3.1'!I$102/100</f>
        <v>198.77185920634642</v>
      </c>
      <c r="J161" s="31">
        <f>$S161*'Tabell 3.1'!J$102/100</f>
        <v>290.96976199890508</v>
      </c>
      <c r="K161" s="31">
        <f>$S161*'Tabell 3.1'!K$102/100</f>
        <v>366.60558980990862</v>
      </c>
      <c r="L161" s="31">
        <f>$S161*'Tabell 3.1'!L$102/100</f>
        <v>819.91618024859474</v>
      </c>
      <c r="M161" s="31">
        <f>$S161*'Tabell 3.1'!M$102/100</f>
        <v>739.04423459041993</v>
      </c>
      <c r="N161" s="31">
        <f>$S161*'Tabell 3.1'!N$102/100</f>
        <v>1001.4445097639882</v>
      </c>
      <c r="O161" s="31">
        <f>$S161*'Tabell 3.1'!O$102/100</f>
        <v>1336.8351396369596</v>
      </c>
      <c r="P161" s="31">
        <f>$S161*'Tabell 3.1'!P$102/100</f>
        <v>659.27933747615725</v>
      </c>
      <c r="Q161" s="31">
        <f>$S161*'Tabell 3.1'!Q$102/100</f>
        <v>417.64362148974033</v>
      </c>
      <c r="R161" s="31">
        <f>$S161*'Tabell 3.1'!R$102/100</f>
        <v>1166.1614544549861</v>
      </c>
      <c r="S161" s="31">
        <v>13052.272416629196</v>
      </c>
    </row>
    <row r="162" spans="1:16220" s="285" customFormat="1" ht="15" customHeight="1" x14ac:dyDescent="0.25">
      <c r="A162" s="185" t="str">
        <f t="shared" si="61"/>
        <v xml:space="preserve"> - herav kompensasjon for endring i løpende pensjonsutgifter</v>
      </c>
      <c r="B162" s="185"/>
      <c r="C162" s="185"/>
      <c r="D162" s="185">
        <f>$S162*'Tabell 3.1'!D$102/100</f>
        <v>-527.49171135400911</v>
      </c>
      <c r="E162" s="185">
        <f>$S162*'Tabell 3.1'!E$102/100</f>
        <v>-439.00293385581313</v>
      </c>
      <c r="F162" s="185">
        <f>$S162*'Tabell 3.1'!F$102/100</f>
        <v>-287.9558044580524</v>
      </c>
      <c r="G162" s="185">
        <f>$S162*'Tabell 3.1'!G$102/100</f>
        <v>-244.55345352714684</v>
      </c>
      <c r="H162" s="185">
        <f>$S162*'Tabell 3.1'!H$102/100</f>
        <v>-236.05397405117625</v>
      </c>
      <c r="I162" s="185">
        <f>$S162*'Tabell 3.1'!I$102/100</f>
        <v>-56.952348013772401</v>
      </c>
      <c r="J162" s="185">
        <f>$S162*'Tabell 3.1'!J$102/100</f>
        <v>-83.369000083876429</v>
      </c>
      <c r="K162" s="185">
        <f>$S162*'Tabell 3.1'!K$102/100</f>
        <v>-105.04026685675625</v>
      </c>
      <c r="L162" s="185">
        <f>$S162*'Tabell 3.1'!L$102/100</f>
        <v>-234.92335296398926</v>
      </c>
      <c r="M162" s="185">
        <f>$S162*'Tabell 3.1'!M$102/100</f>
        <v>-211.75182751735204</v>
      </c>
      <c r="N162" s="185">
        <f>$S162*'Tabell 3.1'!N$102/100</f>
        <v>-286.9350644718391</v>
      </c>
      <c r="O162" s="185">
        <f>$S162*'Tabell 3.1'!O$102/100</f>
        <v>-383.03158411677856</v>
      </c>
      <c r="P162" s="185">
        <f>$S162*'Tabell 3.1'!P$102/100</f>
        <v>-188.8974949278564</v>
      </c>
      <c r="Q162" s="185">
        <f>$S162*'Tabell 3.1'!Q$102/100</f>
        <v>-119.6637440117906</v>
      </c>
      <c r="R162" s="185">
        <f>$S162*'Tabell 3.1'!R$102/100</f>
        <v>-334.12995813165298</v>
      </c>
      <c r="S162" s="185">
        <v>-3739.7525183418616</v>
      </c>
    </row>
    <row r="163" spans="1:16220" ht="15" customHeight="1" thickBot="1" x14ac:dyDescent="0.3">
      <c r="A163" s="360" t="str">
        <f t="shared" si="61"/>
        <v>Bydelsfordelt budsjett 2019</v>
      </c>
      <c r="B163" s="360"/>
      <c r="C163" s="360"/>
      <c r="D163" s="361">
        <f t="shared" ref="D163:S163" si="64">D152+D160+SUM(D148:D151)+D159</f>
        <v>63544.688662604247</v>
      </c>
      <c r="E163" s="361">
        <f t="shared" si="64"/>
        <v>52879.773199401287</v>
      </c>
      <c r="F163" s="361">
        <f t="shared" si="64"/>
        <v>34666.206017866229</v>
      </c>
      <c r="G163" s="361">
        <f t="shared" si="64"/>
        <v>29449.381368640377</v>
      </c>
      <c r="H163" s="361">
        <f t="shared" si="64"/>
        <v>28442.620836881302</v>
      </c>
      <c r="I163" s="361">
        <f t="shared" si="64"/>
        <v>6864.587487549803</v>
      </c>
      <c r="J163" s="361">
        <f t="shared" si="64"/>
        <v>10048.591538824941</v>
      </c>
      <c r="K163" s="361">
        <f t="shared" si="64"/>
        <v>12662.700355001181</v>
      </c>
      <c r="L163" s="361">
        <f t="shared" si="64"/>
        <v>28300.72991056104</v>
      </c>
      <c r="M163" s="361">
        <f t="shared" si="64"/>
        <v>25503.226638438715</v>
      </c>
      <c r="N163" s="361">
        <f t="shared" si="64"/>
        <v>34563.842800232058</v>
      </c>
      <c r="O163" s="361">
        <f t="shared" si="64"/>
        <v>46175.35801163107</v>
      </c>
      <c r="P163" s="361">
        <f t="shared" si="64"/>
        <v>22768.692527036223</v>
      </c>
      <c r="Q163" s="361">
        <f t="shared" si="64"/>
        <v>14421.139864631084</v>
      </c>
      <c r="R163" s="361">
        <f t="shared" si="64"/>
        <v>40242.289909049905</v>
      </c>
      <c r="S163" s="361">
        <f t="shared" si="64"/>
        <v>450533.82912834937</v>
      </c>
    </row>
    <row r="164" spans="1:16220" ht="15" customHeight="1" thickBot="1" x14ac:dyDescent="0.3">
      <c r="A164" s="31"/>
      <c r="B164" s="31"/>
      <c r="C164" s="31"/>
      <c r="D164" s="269"/>
      <c r="E164" s="269"/>
      <c r="F164" s="269"/>
      <c r="G164" s="269"/>
      <c r="H164" s="269"/>
      <c r="I164" s="269"/>
      <c r="J164" s="269"/>
      <c r="K164" s="269"/>
      <c r="L164" s="269"/>
      <c r="M164" s="269"/>
      <c r="N164" s="269"/>
      <c r="O164" s="269"/>
      <c r="P164" s="269"/>
      <c r="Q164" s="269"/>
      <c r="R164" s="269"/>
      <c r="S164" s="269"/>
    </row>
    <row r="165" spans="1:16220" ht="15" customHeight="1" x14ac:dyDescent="0.25">
      <c r="A165" s="108" t="s">
        <v>42</v>
      </c>
      <c r="B165" s="108"/>
      <c r="C165" s="108"/>
      <c r="D165" s="109"/>
      <c r="E165" s="109"/>
      <c r="F165" s="109"/>
      <c r="G165" s="109"/>
      <c r="H165" s="109"/>
      <c r="I165" s="109"/>
      <c r="J165" s="109"/>
      <c r="K165" s="109"/>
      <c r="L165" s="109"/>
      <c r="M165" s="109"/>
      <c r="N165" s="109"/>
      <c r="O165" s="109"/>
      <c r="P165" s="109"/>
      <c r="Q165" s="109"/>
      <c r="R165" s="109"/>
      <c r="S165" s="109"/>
    </row>
    <row r="166" spans="1:16220" s="174" customFormat="1" ht="15" customHeight="1" x14ac:dyDescent="0.25">
      <c r="A166" s="342" t="str">
        <f t="shared" ref="A166:A181" si="65">A148</f>
        <v>Bydelsfordelt Dok3 2018</v>
      </c>
      <c r="B166" s="342"/>
      <c r="C166" s="342"/>
      <c r="D166" s="342">
        <f>'Tabell 2.1 DOK32018'!D64</f>
        <v>193611.38504709469</v>
      </c>
      <c r="E166" s="342">
        <f>'Tabell 2.1 DOK32018'!E64</f>
        <v>169756.0547809806</v>
      </c>
      <c r="F166" s="342">
        <f>'Tabell 2.1 DOK32018'!F64</f>
        <v>105984.79571050513</v>
      </c>
      <c r="G166" s="342">
        <f>'Tabell 2.1 DOK32018'!G64</f>
        <v>84673.674098217205</v>
      </c>
      <c r="H166" s="342">
        <f>'Tabell 2.1 DOK32018'!H64</f>
        <v>85939.514116905484</v>
      </c>
      <c r="I166" s="342">
        <f>'Tabell 2.1 DOK32018'!I64</f>
        <v>20322.681166830342</v>
      </c>
      <c r="J166" s="342">
        <f>'Tabell 2.1 DOK32018'!J64</f>
        <v>32099.720683327276</v>
      </c>
      <c r="K166" s="342">
        <f>'Tabell 2.1 DOK32018'!K64</f>
        <v>40169.993243350582</v>
      </c>
      <c r="L166" s="342">
        <f>'Tabell 2.1 DOK32018'!L64</f>
        <v>83995.861719953667</v>
      </c>
      <c r="M166" s="342">
        <f>'Tabell 2.1 DOK32018'!M64</f>
        <v>78845.187262857828</v>
      </c>
      <c r="N166" s="342">
        <f>'Tabell 2.1 DOK32018'!N64</f>
        <v>97706.088629073347</v>
      </c>
      <c r="O166" s="342">
        <f>'Tabell 2.1 DOK32018'!O64</f>
        <v>127954.99616039051</v>
      </c>
      <c r="P166" s="342">
        <f>'Tabell 2.1 DOK32018'!P64</f>
        <v>69976.985426175161</v>
      </c>
      <c r="Q166" s="342">
        <f>'Tabell 2.1 DOK32018'!Q64</f>
        <v>42578.707857802539</v>
      </c>
      <c r="R166" s="342">
        <f>'Tabell 2.1 DOK32018'!R64</f>
        <v>121544.35409653574</v>
      </c>
      <c r="S166" s="342">
        <f>'Tabell 2.1 DOK32018'!S64</f>
        <v>1355160</v>
      </c>
    </row>
    <row r="167" spans="1:16220" s="174" customFormat="1" ht="15" customHeight="1" x14ac:dyDescent="0.25">
      <c r="A167" s="31" t="str">
        <f t="shared" si="65"/>
        <v>Effekt av oppdaterte kriterieandeler</v>
      </c>
      <c r="B167" s="31"/>
      <c r="C167" s="31"/>
      <c r="D167" s="31">
        <f>($S$166-'Tabell 2.2 DOK3 2018'!$S$181-'Tabell 2.3 DOK32018'!$S$79)*('Kriterier 2018'!V124*'Kriterier 2018'!$C$124+'Kriterier 2018'!D125*'Kriterier 2018'!$C$125-'Kriterier 2018'!D126)/100</f>
        <v>-437.56309781871204</v>
      </c>
      <c r="E167" s="31">
        <f>($S$166-'Tabell 2.2 DOK3 2018'!$S$181-'Tabell 2.3 DOK32018'!$S$79)*('Kriterier 2018'!W124*'Kriterier 2018'!$C$124+'Kriterier 2018'!E125*'Kriterier 2018'!$C$125-'Kriterier 2018'!E126)/100</f>
        <v>-801.86824664323558</v>
      </c>
      <c r="F167" s="31">
        <f>($S$166-'Tabell 2.2 DOK3 2018'!$S$181-'Tabell 2.3 DOK32018'!$S$79)*('Kriterier 2018'!X124*'Kriterier 2018'!$C$124+'Kriterier 2018'!F125*'Kriterier 2018'!$C$125-'Kriterier 2018'!F126)/100</f>
        <v>-81.173114585779814</v>
      </c>
      <c r="G167" s="31">
        <f>($S$166-'Tabell 2.2 DOK3 2018'!$S$181-'Tabell 2.3 DOK32018'!$S$79)*('Kriterier 2018'!Y124*'Kriterier 2018'!$C$124+'Kriterier 2018'!G125*'Kriterier 2018'!$C$125-'Kriterier 2018'!G126)/100</f>
        <v>317.97093427616215</v>
      </c>
      <c r="H167" s="31">
        <f>($S$166-'Tabell 2.2 DOK3 2018'!$S$181-'Tabell 2.3 DOK32018'!$S$79)*('Kriterier 2018'!Z124*'Kriterier 2018'!$C$124+'Kriterier 2018'!H125*'Kriterier 2018'!$C$125-'Kriterier 2018'!H126)/100</f>
        <v>-1015.4592412600899</v>
      </c>
      <c r="I167" s="31">
        <f>($S$166-'Tabell 2.2 DOK3 2018'!$S$181-'Tabell 2.3 DOK32018'!$S$79)*('Kriterier 2018'!AA124*'Kriterier 2018'!$C$124+'Kriterier 2018'!I125*'Kriterier 2018'!$C$125-'Kriterier 2018'!I126)/100</f>
        <v>722.01942312921074</v>
      </c>
      <c r="J167" s="31">
        <f>($S$166-'Tabell 2.2 DOK3 2018'!$S$181-'Tabell 2.3 DOK32018'!$S$79)*('Kriterier 2018'!AB124*'Kriterier 2018'!$C$124+'Kriterier 2018'!J125*'Kriterier 2018'!$C$125-'Kriterier 2018'!J126)/100</f>
        <v>111.33594564909005</v>
      </c>
      <c r="K167" s="31">
        <f>($S$166-'Tabell 2.2 DOK3 2018'!$S$181-'Tabell 2.3 DOK32018'!$S$79)*('Kriterier 2018'!AC124*'Kriterier 2018'!$C$124+'Kriterier 2018'!K125*'Kriterier 2018'!$C$125-'Kriterier 2018'!K126)/100</f>
        <v>-587.50305653071598</v>
      </c>
      <c r="L167" s="31">
        <f>($S$166-'Tabell 2.2 DOK3 2018'!$S$181-'Tabell 2.3 DOK32018'!$S$79)*('Kriterier 2018'!AD124*'Kriterier 2018'!$C$124+'Kriterier 2018'!L125*'Kriterier 2018'!$C$125-'Kriterier 2018'!L126)/100</f>
        <v>2018.822010085443</v>
      </c>
      <c r="M167" s="31">
        <f>($S$166-'Tabell 2.2 DOK3 2018'!$S$181-'Tabell 2.3 DOK32018'!$S$79)*('Kriterier 2018'!AE124*'Kriterier 2018'!$C$124+'Kriterier 2018'!M125*'Kriterier 2018'!$C$125-'Kriterier 2018'!M126)/100</f>
        <v>-895.12498845893958</v>
      </c>
      <c r="N167" s="31">
        <f>($S$166-'Tabell 2.2 DOK3 2018'!$S$181-'Tabell 2.3 DOK32018'!$S$79)*('Kriterier 2018'!AF124*'Kriterier 2018'!$C$124+'Kriterier 2018'!N125*'Kriterier 2018'!$C$125-'Kriterier 2018'!N126)/100</f>
        <v>2621.2682757495904</v>
      </c>
      <c r="O167" s="31">
        <f>($S$166-'Tabell 2.2 DOK3 2018'!$S$181-'Tabell 2.3 DOK32018'!$S$79)*('Kriterier 2018'!AG124*'Kriterier 2018'!$C$124+'Kriterier 2018'!O125*'Kriterier 2018'!$C$125-'Kriterier 2018'!O126)/100</f>
        <v>-1430.3201170589216</v>
      </c>
      <c r="P167" s="31">
        <f>($S$166-'Tabell 2.2 DOK3 2018'!$S$181-'Tabell 2.3 DOK32018'!$S$79)*('Kriterier 2018'!AH124*'Kriterier 2018'!$C$124+'Kriterier 2018'!P125*'Kriterier 2018'!$C$125-'Kriterier 2018'!P126)/100</f>
        <v>-993.59284685742296</v>
      </c>
      <c r="Q167" s="31">
        <f>($S$166-'Tabell 2.2 DOK3 2018'!$S$181-'Tabell 2.3 DOK32018'!$S$79)*('Kriterier 2018'!AI124*'Kriterier 2018'!$C$124+'Kriterier 2018'!Q125*'Kriterier 2018'!$C$125-'Kriterier 2018'!Q126)/100</f>
        <v>695.22730331214711</v>
      </c>
      <c r="R167" s="31">
        <f>($S$166-'Tabell 2.2 DOK3 2018'!$S$181-'Tabell 2.3 DOK32018'!$S$79)*('Kriterier 2018'!AJ124*'Kriterier 2018'!$C$124+'Kriterier 2018'!R125*'Kriterier 2018'!$C$125-'Kriterier 2018'!R126)/100</f>
        <v>-244.03918298781707</v>
      </c>
      <c r="S167" s="31">
        <f>($S$166-'Tabell 2.2 DOK3 2018'!$S$181-'Tabell 2.3 DOK32018'!$S$79)*('Kriterier 2018'!AK124*'Kriterier 2018'!$C$124+'Kriterier 2018'!S125*'Kriterier 2018'!$C$125-'Kriterier 2018'!S126)/100</f>
        <v>0</v>
      </c>
    </row>
    <row r="168" spans="1:16220" s="174" customFormat="1" ht="15" customHeight="1" x14ac:dyDescent="0.25">
      <c r="A168" s="31" t="str">
        <f t="shared" si="65"/>
        <v>Effekt av oppdaterte regnskapsandeler</v>
      </c>
      <c r="B168" s="31"/>
      <c r="C168" s="31"/>
      <c r="D168" s="31">
        <f>($S$166-'Tabell 2.2 DOK3 2018'!$S$181-'Tabell 2.3 DOK32018'!$S$79)*('Kriterier 2018'!V126-('Kriterier 2018'!V124*'Kriterier 2018'!$C$124+'Kriterier 2018'!D125*'Kriterier 2018'!$C$125))/100</f>
        <v>-865.31558100915117</v>
      </c>
      <c r="E168" s="31">
        <f>($S$166-'Tabell 2.2 DOK3 2018'!$S$181-'Tabell 2.3 DOK32018'!$S$79)*('Kriterier 2018'!W126-('Kriterier 2018'!W124*'Kriterier 2018'!$C$124+'Kriterier 2018'!E125*'Kriterier 2018'!$C$125))/100</f>
        <v>263.48539228246227</v>
      </c>
      <c r="F168" s="31">
        <f>($S$166-'Tabell 2.2 DOK3 2018'!$S$181-'Tabell 2.3 DOK32018'!$S$79)*('Kriterier 2018'!X126-('Kriterier 2018'!X124*'Kriterier 2018'!$C$124+'Kriterier 2018'!F125*'Kriterier 2018'!$C$125))/100</f>
        <v>2176.2560123108142</v>
      </c>
      <c r="G168" s="31">
        <f>($S$166-'Tabell 2.2 DOK3 2018'!$S$181-'Tabell 2.3 DOK32018'!$S$79)*('Kriterier 2018'!Y126-('Kriterier 2018'!Y124*'Kriterier 2018'!$C$124+'Kriterier 2018'!G125*'Kriterier 2018'!$C$125))/100</f>
        <v>786.19416498819498</v>
      </c>
      <c r="H168" s="31">
        <f>($S$166-'Tabell 2.2 DOK3 2018'!$S$181-'Tabell 2.3 DOK32018'!$S$79)*('Kriterier 2018'!Z126-('Kriterier 2018'!Z124*'Kriterier 2018'!$C$124+'Kriterier 2018'!H125*'Kriterier 2018'!$C$125))/100</f>
        <v>-892.0834448502593</v>
      </c>
      <c r="I168" s="31">
        <f>($S$166-'Tabell 2.2 DOK3 2018'!$S$181-'Tabell 2.3 DOK32018'!$S$79)*('Kriterier 2018'!AA126-('Kriterier 2018'!AA124*'Kriterier 2018'!$C$124+'Kriterier 2018'!I125*'Kriterier 2018'!$C$125))/100</f>
        <v>864.03659193928888</v>
      </c>
      <c r="J168" s="31">
        <f>($S$166-'Tabell 2.2 DOK3 2018'!$S$181-'Tabell 2.3 DOK32018'!$S$79)*('Kriterier 2018'!AB126-('Kriterier 2018'!AB124*'Kriterier 2018'!$C$124+'Kriterier 2018'!J125*'Kriterier 2018'!$C$125))/100</f>
        <v>99.35937952725358</v>
      </c>
      <c r="K168" s="31">
        <f>($S$166-'Tabell 2.2 DOK3 2018'!$S$181-'Tabell 2.3 DOK32018'!$S$79)*('Kriterier 2018'!AC126-('Kriterier 2018'!AC124*'Kriterier 2018'!$C$124+'Kriterier 2018'!K125*'Kriterier 2018'!$C$125))/100</f>
        <v>72.03265637347377</v>
      </c>
      <c r="L168" s="31">
        <f>($S$166-'Tabell 2.2 DOK3 2018'!$S$181-'Tabell 2.3 DOK32018'!$S$79)*('Kriterier 2018'!AD126-('Kriterier 2018'!AD124*'Kriterier 2018'!$C$124+'Kriterier 2018'!L125*'Kriterier 2018'!$C$125))/100</f>
        <v>1340.5450533326389</v>
      </c>
      <c r="M168" s="31">
        <f>($S$166-'Tabell 2.2 DOK3 2018'!$S$181-'Tabell 2.3 DOK32018'!$S$79)*('Kriterier 2018'!AE126-('Kriterier 2018'!AE124*'Kriterier 2018'!$C$124+'Kriterier 2018'!M125*'Kriterier 2018'!$C$125))/100</f>
        <v>-797.8513118941479</v>
      </c>
      <c r="N168" s="31">
        <f>($S$166-'Tabell 2.2 DOK3 2018'!$S$181-'Tabell 2.3 DOK32018'!$S$79)*('Kriterier 2018'!AF126-('Kriterier 2018'!AF124*'Kriterier 2018'!$C$124+'Kriterier 2018'!N125*'Kriterier 2018'!$C$125))/100</f>
        <v>-1130.6288658906769</v>
      </c>
      <c r="O168" s="31">
        <f>($S$166-'Tabell 2.2 DOK3 2018'!$S$181-'Tabell 2.3 DOK32018'!$S$79)*('Kriterier 2018'!AG126-('Kriterier 2018'!AG124*'Kriterier 2018'!$C$124+'Kriterier 2018'!O125*'Kriterier 2018'!$C$125))/100</f>
        <v>-171.35276551342164</v>
      </c>
      <c r="P168" s="31">
        <f>($S$166-'Tabell 2.2 DOK3 2018'!$S$181-'Tabell 2.3 DOK32018'!$S$79)*('Kriterier 2018'!AH126-('Kriterier 2018'!AH124*'Kriterier 2018'!$C$124+'Kriterier 2018'!P125*'Kriterier 2018'!$C$125))/100</f>
        <v>1234.3483187095551</v>
      </c>
      <c r="Q168" s="31">
        <f>($S$166-'Tabell 2.2 DOK3 2018'!$S$181-'Tabell 2.3 DOK32018'!$S$79)*('Kriterier 2018'!AI126-('Kriterier 2018'!AI124*'Kriterier 2018'!$C$124+'Kriterier 2018'!Q125*'Kriterier 2018'!$C$125))/100</f>
        <v>-878.92594501552969</v>
      </c>
      <c r="R168" s="31">
        <f>($S$166-'Tabell 2.2 DOK3 2018'!$S$181-'Tabell 2.3 DOK32018'!$S$79)*('Kriterier 2018'!AJ126-('Kriterier 2018'!AJ124*'Kriterier 2018'!$C$124+'Kriterier 2018'!R125*'Kriterier 2018'!$C$125))/100</f>
        <v>-2100.0996552905131</v>
      </c>
      <c r="S168" s="31">
        <f>($S$166-'Tabell 2.2 DOK3 2018'!$S$181-'Tabell 2.3 DOK32018'!$S$79)*('Kriterier 2018'!AK126-('Kriterier 2018'!AK124*'Kriterier 2018'!$C$124+'Kriterier 2018'!S125*'Kriterier 2018'!$C$125))/100</f>
        <v>0</v>
      </c>
    </row>
    <row r="169" spans="1:16220" s="174" customFormat="1" ht="15" customHeight="1" x14ac:dyDescent="0.25">
      <c r="A169" s="185" t="str">
        <f t="shared" si="65"/>
        <v>Effekt av endringer i fordelingssystemet</v>
      </c>
      <c r="B169" s="185"/>
      <c r="C169" s="185"/>
      <c r="D169" s="185">
        <f>($S$166-'Tabell 2.2 DOK3 2018'!$S$181-'Tabell 2.3 DOK32018'!$S$79)*('Tabell 3.1'!D106-'Kriterier 2018'!V126)/100</f>
        <v>0</v>
      </c>
      <c r="E169" s="185">
        <f>($S$166-'Tabell 2.2 DOK3 2018'!$S$181-'Tabell 2.3 DOK32018'!$S$79)*('Tabell 3.1'!E106-'Kriterier 2018'!W126)/100</f>
        <v>-4.7825210458540825E-11</v>
      </c>
      <c r="F169" s="185">
        <f>($S$166-'Tabell 2.2 DOK3 2018'!$S$181-'Tabell 2.3 DOK32018'!$S$79)*('Tabell 3.1'!F106-'Kriterier 2018'!X126)/100</f>
        <v>0</v>
      </c>
      <c r="G169" s="185">
        <f>($S$166-'Tabell 2.2 DOK3 2018'!$S$181-'Tabell 2.3 DOK32018'!$S$79)*('Tabell 3.1'!G106-'Kriterier 2018'!Y126)/100</f>
        <v>2.3912605229270412E-11</v>
      </c>
      <c r="H169" s="185">
        <f>($S$166-'Tabell 2.2 DOK3 2018'!$S$181-'Tabell 2.3 DOK32018'!$S$79)*('Tabell 3.1'!H106-'Kriterier 2018'!Z126)/100</f>
        <v>1.1956302614635206E-11</v>
      </c>
      <c r="I169" s="185">
        <f>($S$166-'Tabell 2.2 DOK3 2018'!$S$181-'Tabell 2.3 DOK32018'!$S$79)*('Tabell 3.1'!I106-'Kriterier 2018'!AA126)/100</f>
        <v>2.9890756536588015E-12</v>
      </c>
      <c r="J169" s="185">
        <f>($S$166-'Tabell 2.2 DOK3 2018'!$S$181-'Tabell 2.3 DOK32018'!$S$79)*('Tabell 3.1'!J106-'Kriterier 2018'!AB126)/100</f>
        <v>-5.9781513073176031E-12</v>
      </c>
      <c r="K169" s="185">
        <f>($S$166-'Tabell 2.2 DOK3 2018'!$S$181-'Tabell 2.3 DOK32018'!$S$79)*('Tabell 3.1'!K106-'Kriterier 2018'!AC126)/100</f>
        <v>5.9781513073176031E-12</v>
      </c>
      <c r="L169" s="185">
        <f>($S$166-'Tabell 2.2 DOK3 2018'!$S$181-'Tabell 2.3 DOK32018'!$S$79)*('Tabell 3.1'!L106-'Kriterier 2018'!AD126)/100</f>
        <v>0</v>
      </c>
      <c r="M169" s="185">
        <f>($S$166-'Tabell 2.2 DOK3 2018'!$S$181-'Tabell 2.3 DOK32018'!$S$79)*('Tabell 3.1'!M106-'Kriterier 2018'!AE126)/100</f>
        <v>0</v>
      </c>
      <c r="N169" s="185">
        <f>($S$166-'Tabell 2.2 DOK3 2018'!$S$181-'Tabell 2.3 DOK32018'!$S$79)*('Tabell 3.1'!N106-'Kriterier 2018'!AF126)/100</f>
        <v>2.3912605229270412E-11</v>
      </c>
      <c r="O169" s="185">
        <f>($S$166-'Tabell 2.2 DOK3 2018'!$S$181-'Tabell 2.3 DOK32018'!$S$79)*('Tabell 3.1'!O106-'Kriterier 2018'!AG126)/100</f>
        <v>2.3912605229270412E-11</v>
      </c>
      <c r="P169" s="185">
        <f>($S$166-'Tabell 2.2 DOK3 2018'!$S$181-'Tabell 2.3 DOK32018'!$S$79)*('Tabell 3.1'!P106-'Kriterier 2018'!AH126)/100</f>
        <v>0</v>
      </c>
      <c r="Q169" s="185">
        <f>($S$166-'Tabell 2.2 DOK3 2018'!$S$181-'Tabell 2.3 DOK32018'!$S$79)*('Tabell 3.1'!Q106-'Kriterier 2018'!AI126)/100</f>
        <v>5.9781513073176031E-12</v>
      </c>
      <c r="R169" s="185">
        <f>($S$166-'Tabell 2.2 DOK3 2018'!$S$181-'Tabell 2.3 DOK32018'!$S$79)*('Tabell 3.1'!R106-'Kriterier 2018'!AJ126)/100</f>
        <v>2.3912605229270412E-11</v>
      </c>
      <c r="S169" s="185">
        <f>($S$166-'Tabell 2.2 DOK3 2018'!$S$181-'Tabell 2.3 DOK32018'!$S$79)*('Tabell 3.1'!S106-'Kriterier 2018'!AK126)/100</f>
        <v>3.826016836683266E-10</v>
      </c>
    </row>
    <row r="170" spans="1:16220" s="285" customFormat="1" ht="15" customHeight="1" x14ac:dyDescent="0.25">
      <c r="A170" s="178" t="str">
        <f t="shared" si="65"/>
        <v>Reelle endringer</v>
      </c>
      <c r="B170" s="178"/>
      <c r="C170" s="178"/>
      <c r="D170" s="178">
        <f>SUM(D171:D176)</f>
        <v>-1771.4282321878954</v>
      </c>
      <c r="E170" s="178">
        <f t="shared" ref="E170:S170" si="66">SUM(E171:E176)</f>
        <v>-1475.8271208760996</v>
      </c>
      <c r="F170" s="178">
        <f t="shared" si="66"/>
        <v>-995.56550234655981</v>
      </c>
      <c r="G170" s="178">
        <f t="shared" si="66"/>
        <v>-790.13281311813591</v>
      </c>
      <c r="H170" s="178">
        <f t="shared" si="66"/>
        <v>-774.05118368342005</v>
      </c>
      <c r="I170" s="178">
        <f t="shared" si="66"/>
        <v>-201.80974489668222</v>
      </c>
      <c r="J170" s="178">
        <f t="shared" si="66"/>
        <v>-297.62394183977449</v>
      </c>
      <c r="K170" s="178">
        <f t="shared" si="66"/>
        <v>-365.27303574737692</v>
      </c>
      <c r="L170" s="178">
        <f t="shared" si="66"/>
        <v>-804.66252252696722</v>
      </c>
      <c r="M170" s="178">
        <f t="shared" si="66"/>
        <v>-710.67895721485024</v>
      </c>
      <c r="N170" s="178">
        <f t="shared" si="66"/>
        <v>-913.73931129179664</v>
      </c>
      <c r="O170" s="178">
        <f t="shared" si="66"/>
        <v>-1163.8890669346031</v>
      </c>
      <c r="P170" s="178">
        <f t="shared" si="66"/>
        <v>-646.80254344335117</v>
      </c>
      <c r="Q170" s="178">
        <f t="shared" si="66"/>
        <v>-390.51696000007496</v>
      </c>
      <c r="R170" s="178">
        <f t="shared" si="66"/>
        <v>-1097.9990638924132</v>
      </c>
      <c r="S170" s="178">
        <f t="shared" si="66"/>
        <v>-12400</v>
      </c>
    </row>
    <row r="171" spans="1:16220" s="174" customFormat="1" ht="15" customHeight="1" x14ac:dyDescent="0.25">
      <c r="A171" s="31" t="str">
        <f t="shared" si="65"/>
        <v xml:space="preserve"> - herav justering for demografiske forhold</v>
      </c>
      <c r="B171" s="31"/>
      <c r="C171" s="31"/>
      <c r="D171" s="31">
        <f>$S171*'Tabell 3.1'!D$106/100</f>
        <v>0</v>
      </c>
      <c r="E171" s="31">
        <f>$S171*'Tabell 3.1'!E$106/100</f>
        <v>0</v>
      </c>
      <c r="F171" s="31">
        <f>$S171*'Tabell 3.1'!F$106/100</f>
        <v>0</v>
      </c>
      <c r="G171" s="31">
        <f>$S171*'Tabell 3.1'!G$106/100</f>
        <v>0</v>
      </c>
      <c r="H171" s="31">
        <f>$S171*'Tabell 3.1'!H$106/100</f>
        <v>0</v>
      </c>
      <c r="I171" s="31">
        <f>$S171*'Tabell 3.1'!I$106/100</f>
        <v>0</v>
      </c>
      <c r="J171" s="31">
        <f>$S171*'Tabell 3.1'!J$106/100</f>
        <v>0</v>
      </c>
      <c r="K171" s="31">
        <f>$S171*'Tabell 3.1'!K$106/100</f>
        <v>0</v>
      </c>
      <c r="L171" s="31">
        <f>$S171*'Tabell 3.1'!L$106/100</f>
        <v>0</v>
      </c>
      <c r="M171" s="31">
        <f>$S171*'Tabell 3.1'!M$106/100</f>
        <v>0</v>
      </c>
      <c r="N171" s="31">
        <f>$S171*'Tabell 3.1'!N$106/100</f>
        <v>0</v>
      </c>
      <c r="O171" s="31">
        <f>$S171*'Tabell 3.1'!O$106/100</f>
        <v>0</v>
      </c>
      <c r="P171" s="31">
        <f>$S171*'Tabell 3.1'!P$106/100</f>
        <v>0</v>
      </c>
      <c r="Q171" s="31">
        <f>$S171*'Tabell 3.1'!Q$106/100</f>
        <v>0</v>
      </c>
      <c r="R171" s="31">
        <f>$S171*'Tabell 3.1'!R$106/100</f>
        <v>0</v>
      </c>
      <c r="S171" s="31">
        <v>0</v>
      </c>
    </row>
    <row r="172" spans="1:16220" ht="15" customHeight="1" x14ac:dyDescent="0.25">
      <c r="A172" s="31" t="str">
        <f t="shared" si="65"/>
        <v xml:space="preserve"> - herav justering for andre aktivitetsnøytrale forhold</v>
      </c>
      <c r="B172" s="31"/>
      <c r="C172" s="31"/>
      <c r="D172" s="31">
        <f>$S172*'Tabell 3.1'!D$106/100</f>
        <v>-1771.4282321878954</v>
      </c>
      <c r="E172" s="31">
        <f>$S172*'Tabell 3.1'!E$106/100</f>
        <v>-1475.8271208760996</v>
      </c>
      <c r="F172" s="31">
        <f>$S172*'Tabell 3.1'!F$106/100</f>
        <v>-995.56550234655981</v>
      </c>
      <c r="G172" s="31">
        <f>$S172*'Tabell 3.1'!G$106/100</f>
        <v>-790.13281311813591</v>
      </c>
      <c r="H172" s="31">
        <f>$S172*'Tabell 3.1'!H$106/100</f>
        <v>-774.05118368342005</v>
      </c>
      <c r="I172" s="31">
        <f>$S172*'Tabell 3.1'!I$106/100</f>
        <v>-201.80974489668222</v>
      </c>
      <c r="J172" s="31">
        <f>$S172*'Tabell 3.1'!J$106/100</f>
        <v>-297.62394183977449</v>
      </c>
      <c r="K172" s="31">
        <f>$S172*'Tabell 3.1'!K$106/100</f>
        <v>-365.27303574737692</v>
      </c>
      <c r="L172" s="31">
        <f>$S172*'Tabell 3.1'!L$106/100</f>
        <v>-804.66252252696722</v>
      </c>
      <c r="M172" s="31">
        <f>$S172*'Tabell 3.1'!M$106/100</f>
        <v>-710.67895721485024</v>
      </c>
      <c r="N172" s="31">
        <f>$S172*'Tabell 3.1'!N$106/100</f>
        <v>-913.73931129179664</v>
      </c>
      <c r="O172" s="31">
        <f>$S172*'Tabell 3.1'!O$106/100</f>
        <v>-1163.8890669346031</v>
      </c>
      <c r="P172" s="31">
        <f>$S172*'Tabell 3.1'!P$106/100</f>
        <v>-646.80254344335117</v>
      </c>
      <c r="Q172" s="31">
        <f>$S172*'Tabell 3.1'!Q$106/100</f>
        <v>-390.51696000007496</v>
      </c>
      <c r="R172" s="31">
        <f>$S172*'Tabell 3.1'!R$106/100</f>
        <v>-1097.9990638924132</v>
      </c>
      <c r="S172" s="31">
        <v>-12400</v>
      </c>
    </row>
    <row r="173" spans="1:16220" ht="15" customHeight="1" x14ac:dyDescent="0.25">
      <c r="A173" s="31" t="str">
        <f t="shared" si="65"/>
        <v xml:space="preserve"> - herav justering for engangstiltak</v>
      </c>
      <c r="B173" s="31"/>
      <c r="C173" s="31"/>
      <c r="D173" s="31">
        <f>$S173*'Tabell 3.1'!D$106/100</f>
        <v>0</v>
      </c>
      <c r="E173" s="31">
        <f>$S173*'Tabell 3.1'!E$106/100</f>
        <v>0</v>
      </c>
      <c r="F173" s="31">
        <f>$S173*'Tabell 3.1'!F$106/100</f>
        <v>0</v>
      </c>
      <c r="G173" s="31">
        <f>$S173*'Tabell 3.1'!G$106/100</f>
        <v>0</v>
      </c>
      <c r="H173" s="31">
        <f>$S173*'Tabell 3.1'!H$106/100</f>
        <v>0</v>
      </c>
      <c r="I173" s="31">
        <f>$S173*'Tabell 3.1'!I$106/100</f>
        <v>0</v>
      </c>
      <c r="J173" s="31">
        <f>$S173*'Tabell 3.1'!J$106/100</f>
        <v>0</v>
      </c>
      <c r="K173" s="31">
        <f>$S173*'Tabell 3.1'!K$106/100</f>
        <v>0</v>
      </c>
      <c r="L173" s="31">
        <f>$S173*'Tabell 3.1'!L$106/100</f>
        <v>0</v>
      </c>
      <c r="M173" s="31">
        <f>$S173*'Tabell 3.1'!M$106/100</f>
        <v>0</v>
      </c>
      <c r="N173" s="31">
        <f>$S173*'Tabell 3.1'!N$106/100</f>
        <v>0</v>
      </c>
      <c r="O173" s="31">
        <f>$S173*'Tabell 3.1'!O$106/100</f>
        <v>0</v>
      </c>
      <c r="P173" s="31">
        <f>$S173*'Tabell 3.1'!P$106/100</f>
        <v>0</v>
      </c>
      <c r="Q173" s="31">
        <f>$S173*'Tabell 3.1'!Q$106/100</f>
        <v>0</v>
      </c>
      <c r="R173" s="31">
        <f>$S173*'Tabell 3.1'!R$106/100</f>
        <v>0</v>
      </c>
      <c r="S173" s="31">
        <v>0</v>
      </c>
    </row>
    <row r="174" spans="1:16220" ht="15" customHeight="1" x14ac:dyDescent="0.25">
      <c r="A174" s="31" t="str">
        <f t="shared" si="65"/>
        <v xml:space="preserve"> - herav justering for oppgaveendringer mellom sektorer</v>
      </c>
      <c r="B174" s="31"/>
      <c r="C174" s="31"/>
      <c r="D174" s="31">
        <f>$S174*'Tabell 3.1'!D$106/100</f>
        <v>0</v>
      </c>
      <c r="E174" s="31">
        <f>$S174*'Tabell 3.1'!E$106/100</f>
        <v>0</v>
      </c>
      <c r="F174" s="31">
        <f>$S174*'Tabell 3.1'!F$106/100</f>
        <v>0</v>
      </c>
      <c r="G174" s="31">
        <f>$S174*'Tabell 3.1'!G$106/100</f>
        <v>0</v>
      </c>
      <c r="H174" s="31">
        <f>$S174*'Tabell 3.1'!H$106/100</f>
        <v>0</v>
      </c>
      <c r="I174" s="31">
        <f>$S174*'Tabell 3.1'!I$106/100</f>
        <v>0</v>
      </c>
      <c r="J174" s="31">
        <f>$S174*'Tabell 3.1'!J$106/100</f>
        <v>0</v>
      </c>
      <c r="K174" s="31">
        <f>$S174*'Tabell 3.1'!K$106/100</f>
        <v>0</v>
      </c>
      <c r="L174" s="31">
        <f>$S174*'Tabell 3.1'!L$106/100</f>
        <v>0</v>
      </c>
      <c r="M174" s="31">
        <f>$S174*'Tabell 3.1'!M$106/100</f>
        <v>0</v>
      </c>
      <c r="N174" s="31">
        <f>$S174*'Tabell 3.1'!N$106/100</f>
        <v>0</v>
      </c>
      <c r="O174" s="31">
        <f>$S174*'Tabell 3.1'!O$106/100</f>
        <v>0</v>
      </c>
      <c r="P174" s="31">
        <f>$S174*'Tabell 3.1'!P$106/100</f>
        <v>0</v>
      </c>
      <c r="Q174" s="31">
        <f>$S174*'Tabell 3.1'!Q$106/100</f>
        <v>0</v>
      </c>
      <c r="R174" s="31">
        <f>$S174*'Tabell 3.1'!R$106/100</f>
        <v>0</v>
      </c>
      <c r="S174" s="31">
        <v>0</v>
      </c>
    </row>
    <row r="175" spans="1:16220" s="205" customFormat="1" ht="15" customHeight="1" x14ac:dyDescent="0.25">
      <c r="A175" s="31" t="str">
        <f t="shared" si="65"/>
        <v xml:space="preserve"> - herav uspesifiserte rammeendringer</v>
      </c>
      <c r="B175" s="31"/>
      <c r="C175" s="31"/>
      <c r="D175" s="31">
        <f>$S175*'Tabell 3.1'!D$106/100</f>
        <v>0</v>
      </c>
      <c r="E175" s="31">
        <f>$S175*'Tabell 3.1'!E$106/100</f>
        <v>0</v>
      </c>
      <c r="F175" s="31">
        <f>$S175*'Tabell 3.1'!F$106/100</f>
        <v>0</v>
      </c>
      <c r="G175" s="31">
        <f>$S175*'Tabell 3.1'!G$106/100</f>
        <v>0</v>
      </c>
      <c r="H175" s="31">
        <f>$S175*'Tabell 3.1'!H$106/100</f>
        <v>0</v>
      </c>
      <c r="I175" s="31">
        <f>$S175*'Tabell 3.1'!I$106/100</f>
        <v>0</v>
      </c>
      <c r="J175" s="31">
        <f>$S175*'Tabell 3.1'!J$106/100</f>
        <v>0</v>
      </c>
      <c r="K175" s="31">
        <f>$S175*'Tabell 3.1'!K$106/100</f>
        <v>0</v>
      </c>
      <c r="L175" s="31">
        <f>$S175*'Tabell 3.1'!L$106/100</f>
        <v>0</v>
      </c>
      <c r="M175" s="31">
        <f>$S175*'Tabell 3.1'!M$106/100</f>
        <v>0</v>
      </c>
      <c r="N175" s="31">
        <f>$S175*'Tabell 3.1'!N$106/100</f>
        <v>0</v>
      </c>
      <c r="O175" s="31">
        <f>$S175*'Tabell 3.1'!O$106/100</f>
        <v>0</v>
      </c>
      <c r="P175" s="31">
        <f>$S175*'Tabell 3.1'!P$106/100</f>
        <v>0</v>
      </c>
      <c r="Q175" s="31">
        <f>$S175*'Tabell 3.1'!Q$106/100</f>
        <v>0</v>
      </c>
      <c r="R175" s="31">
        <f>$S175*'Tabell 3.1'!R$106/100</f>
        <v>0</v>
      </c>
      <c r="S175" s="31">
        <v>0</v>
      </c>
    </row>
    <row r="176" spans="1:16220" ht="15" customHeight="1" x14ac:dyDescent="0.25">
      <c r="A176" s="185" t="str">
        <f t="shared" si="65"/>
        <v xml:space="preserve"> - herav spesifiserte rammeendringer</v>
      </c>
      <c r="B176" s="185"/>
      <c r="C176" s="185"/>
      <c r="D176" s="185">
        <f>$S176*'Tabell 3.1'!D$106/100</f>
        <v>0</v>
      </c>
      <c r="E176" s="185">
        <f>$S176*'Tabell 3.1'!E$106/100</f>
        <v>0</v>
      </c>
      <c r="F176" s="185">
        <f>$S176*'Tabell 3.1'!F$106/100</f>
        <v>0</v>
      </c>
      <c r="G176" s="185">
        <f>$S176*'Tabell 3.1'!G$106/100</f>
        <v>0</v>
      </c>
      <c r="H176" s="185">
        <f>$S176*'Tabell 3.1'!H$106/100</f>
        <v>0</v>
      </c>
      <c r="I176" s="185">
        <f>$S176*'Tabell 3.1'!I$106/100</f>
        <v>0</v>
      </c>
      <c r="J176" s="185">
        <f>$S176*'Tabell 3.1'!J$106/100</f>
        <v>0</v>
      </c>
      <c r="K176" s="185">
        <f>$S176*'Tabell 3.1'!K$106/100</f>
        <v>0</v>
      </c>
      <c r="L176" s="185">
        <f>$S176*'Tabell 3.1'!L$106/100</f>
        <v>0</v>
      </c>
      <c r="M176" s="185">
        <f>$S176*'Tabell 3.1'!M$106/100</f>
        <v>0</v>
      </c>
      <c r="N176" s="185">
        <f>$S176*'Tabell 3.1'!N$106/100</f>
        <v>0</v>
      </c>
      <c r="O176" s="185">
        <f>$S176*'Tabell 3.1'!O$106/100</f>
        <v>0</v>
      </c>
      <c r="P176" s="185">
        <f>$S176*'Tabell 3.1'!P$106/100</f>
        <v>0</v>
      </c>
      <c r="Q176" s="185">
        <f>$S176*'Tabell 3.1'!Q$106/100</f>
        <v>0</v>
      </c>
      <c r="R176" s="185">
        <f>$S176*'Tabell 3.1'!R$106/100</f>
        <v>0</v>
      </c>
      <c r="S176" s="185">
        <v>0</v>
      </c>
      <c r="T176" s="176"/>
      <c r="U176" s="176"/>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c r="BP176" s="176"/>
      <c r="BQ176" s="176"/>
      <c r="BR176" s="176"/>
      <c r="BS176" s="176"/>
      <c r="BT176" s="176"/>
      <c r="BU176" s="176"/>
      <c r="BV176" s="176"/>
      <c r="BW176" s="176"/>
      <c r="BX176" s="176"/>
      <c r="BY176" s="176"/>
      <c r="BZ176" s="176"/>
      <c r="CA176" s="176"/>
      <c r="CB176" s="176"/>
      <c r="CC176" s="176"/>
      <c r="CD176" s="176"/>
      <c r="CE176" s="176"/>
      <c r="CF176" s="176"/>
      <c r="CG176" s="176"/>
      <c r="CH176" s="176"/>
      <c r="CI176" s="176"/>
      <c r="CJ176" s="176"/>
      <c r="CK176" s="176"/>
      <c r="CL176" s="176"/>
      <c r="CM176" s="176"/>
      <c r="CN176" s="176"/>
      <c r="CO176" s="176"/>
      <c r="CP176" s="176"/>
      <c r="CQ176" s="176"/>
      <c r="CR176" s="176"/>
      <c r="CS176" s="176"/>
      <c r="CT176" s="176"/>
      <c r="CU176" s="176"/>
      <c r="CV176" s="176"/>
      <c r="CW176" s="176"/>
      <c r="CX176" s="176"/>
      <c r="CY176" s="176"/>
      <c r="CZ176" s="176"/>
      <c r="DA176" s="176"/>
      <c r="DB176" s="176"/>
      <c r="DC176" s="176"/>
      <c r="DD176" s="176"/>
      <c r="DE176" s="176"/>
      <c r="DF176" s="176"/>
      <c r="DG176" s="176"/>
      <c r="DH176" s="176"/>
      <c r="DI176" s="176"/>
      <c r="DJ176" s="176"/>
      <c r="DK176" s="176"/>
      <c r="DL176" s="176"/>
      <c r="DM176" s="176"/>
      <c r="DN176" s="176"/>
      <c r="DO176" s="176"/>
      <c r="DP176" s="176"/>
      <c r="DQ176" s="176"/>
      <c r="DR176" s="176"/>
      <c r="DS176" s="176"/>
      <c r="DT176" s="176"/>
      <c r="DU176" s="176"/>
      <c r="DV176" s="176"/>
      <c r="DW176" s="176"/>
      <c r="DX176" s="176"/>
      <c r="DY176" s="176"/>
      <c r="DZ176" s="176"/>
      <c r="EA176" s="176"/>
      <c r="EB176" s="176"/>
      <c r="EC176" s="176"/>
      <c r="ED176" s="176"/>
      <c r="EE176" s="176"/>
      <c r="EF176" s="176"/>
      <c r="EG176" s="176"/>
      <c r="EH176" s="176"/>
      <c r="EI176" s="176"/>
      <c r="EJ176" s="176"/>
      <c r="EK176" s="176"/>
      <c r="EL176" s="176"/>
      <c r="EM176" s="176"/>
      <c r="EN176" s="176"/>
      <c r="EO176" s="176"/>
      <c r="EP176" s="176"/>
      <c r="EQ176" s="176"/>
      <c r="ER176" s="176"/>
      <c r="ES176" s="176"/>
      <c r="ET176" s="176"/>
      <c r="EU176" s="176"/>
      <c r="EV176" s="176"/>
      <c r="EW176" s="176"/>
      <c r="EX176" s="176"/>
      <c r="EY176" s="176"/>
      <c r="EZ176" s="176"/>
      <c r="FA176" s="176"/>
      <c r="FB176" s="176"/>
      <c r="FC176" s="176"/>
      <c r="FD176" s="176"/>
      <c r="FE176" s="176"/>
      <c r="FF176" s="176"/>
      <c r="FG176" s="176"/>
      <c r="FH176" s="176"/>
      <c r="FI176" s="176"/>
      <c r="FJ176" s="176"/>
      <c r="FK176" s="176"/>
      <c r="FL176" s="176"/>
      <c r="FM176" s="176"/>
      <c r="FN176" s="176"/>
      <c r="FO176" s="176"/>
      <c r="FP176" s="176"/>
      <c r="FQ176" s="176"/>
      <c r="FR176" s="176"/>
      <c r="FS176" s="176"/>
      <c r="FT176" s="176"/>
      <c r="FU176" s="176"/>
      <c r="FV176" s="176"/>
      <c r="FW176" s="176"/>
      <c r="FX176" s="176"/>
      <c r="FY176" s="176"/>
      <c r="FZ176" s="176"/>
      <c r="GA176" s="176"/>
      <c r="GB176" s="176"/>
      <c r="GC176" s="176"/>
      <c r="GD176" s="176"/>
      <c r="GE176" s="176"/>
      <c r="GF176" s="176"/>
      <c r="GG176" s="176"/>
      <c r="GH176" s="176"/>
      <c r="GI176" s="176"/>
      <c r="GJ176" s="176"/>
      <c r="GK176" s="176"/>
      <c r="GL176" s="176"/>
      <c r="GM176" s="176"/>
      <c r="GN176" s="176"/>
      <c r="GO176" s="176"/>
      <c r="GP176" s="176"/>
      <c r="GQ176" s="176"/>
      <c r="GR176" s="176"/>
      <c r="GS176" s="176"/>
      <c r="GT176" s="176"/>
      <c r="GU176" s="176"/>
      <c r="GV176" s="176"/>
      <c r="GW176" s="176"/>
      <c r="GX176" s="176"/>
      <c r="GY176" s="176"/>
      <c r="GZ176" s="176"/>
      <c r="HA176" s="176"/>
      <c r="HB176" s="176"/>
      <c r="HC176" s="176"/>
      <c r="HD176" s="176"/>
      <c r="HE176" s="176"/>
      <c r="HF176" s="176"/>
      <c r="HG176" s="176"/>
      <c r="HH176" s="176"/>
      <c r="HI176" s="176"/>
      <c r="HJ176" s="176"/>
      <c r="HK176" s="176"/>
      <c r="HL176" s="176"/>
      <c r="HM176" s="176"/>
      <c r="HN176" s="176"/>
      <c r="HO176" s="176"/>
      <c r="HP176" s="176"/>
      <c r="HQ176" s="176"/>
      <c r="HR176" s="176"/>
      <c r="HS176" s="176"/>
      <c r="HT176" s="176"/>
      <c r="HU176" s="176"/>
      <c r="HV176" s="176"/>
      <c r="HW176" s="176"/>
      <c r="HX176" s="176"/>
      <c r="HY176" s="176"/>
      <c r="HZ176" s="176"/>
      <c r="IA176" s="176"/>
      <c r="IB176" s="176"/>
      <c r="IC176" s="176"/>
      <c r="ID176" s="176"/>
      <c r="IE176" s="176"/>
      <c r="IF176" s="176"/>
      <c r="IG176" s="176"/>
      <c r="IH176" s="176"/>
      <c r="II176" s="176"/>
      <c r="IJ176" s="176"/>
      <c r="IK176" s="176"/>
      <c r="IL176" s="176"/>
      <c r="IM176" s="176"/>
      <c r="IN176" s="176"/>
      <c r="IO176" s="176"/>
      <c r="IP176" s="176"/>
      <c r="IQ176" s="176"/>
      <c r="IR176" s="176"/>
      <c r="IS176" s="176"/>
      <c r="IT176" s="176"/>
      <c r="IU176" s="176"/>
      <c r="IV176" s="176"/>
      <c r="IW176" s="176"/>
      <c r="IX176" s="176"/>
      <c r="IY176" s="176"/>
      <c r="IZ176" s="176"/>
      <c r="JA176" s="176"/>
      <c r="JB176" s="176"/>
      <c r="JC176" s="176"/>
      <c r="JD176" s="176"/>
      <c r="JE176" s="176"/>
      <c r="JF176" s="176"/>
      <c r="JG176" s="176"/>
      <c r="JH176" s="176"/>
      <c r="JI176" s="176"/>
      <c r="JJ176" s="176"/>
      <c r="JK176" s="176"/>
      <c r="JL176" s="176"/>
      <c r="JM176" s="176"/>
      <c r="JN176" s="176"/>
      <c r="JO176" s="176"/>
      <c r="JP176" s="176"/>
      <c r="JQ176" s="176"/>
      <c r="JR176" s="176"/>
      <c r="JS176" s="176"/>
      <c r="JT176" s="176"/>
      <c r="JU176" s="176"/>
      <c r="JV176" s="176"/>
      <c r="JW176" s="176"/>
      <c r="JX176" s="176"/>
      <c r="JY176" s="176"/>
      <c r="JZ176" s="176"/>
      <c r="KA176" s="176"/>
      <c r="KB176" s="176"/>
      <c r="KC176" s="176"/>
      <c r="KD176" s="176"/>
      <c r="KE176" s="176"/>
      <c r="KF176" s="176"/>
      <c r="KG176" s="176"/>
      <c r="KH176" s="176"/>
      <c r="KI176" s="176"/>
      <c r="KJ176" s="176"/>
      <c r="KK176" s="176"/>
      <c r="KL176" s="176"/>
      <c r="KM176" s="176"/>
      <c r="KN176" s="176"/>
      <c r="KO176" s="176"/>
      <c r="KP176" s="176"/>
      <c r="KQ176" s="176"/>
      <c r="KR176" s="176"/>
      <c r="KS176" s="176"/>
      <c r="KT176" s="176"/>
      <c r="KU176" s="176"/>
      <c r="KV176" s="176"/>
      <c r="KW176" s="176"/>
      <c r="KX176" s="176"/>
      <c r="KY176" s="176"/>
      <c r="KZ176" s="176"/>
      <c r="LA176" s="176"/>
      <c r="LB176" s="176"/>
      <c r="LC176" s="176"/>
      <c r="LD176" s="176"/>
      <c r="LE176" s="176"/>
      <c r="LF176" s="176"/>
      <c r="LG176" s="176"/>
      <c r="LH176" s="176"/>
      <c r="LI176" s="176"/>
      <c r="LJ176" s="176"/>
      <c r="LK176" s="176"/>
      <c r="LL176" s="176"/>
      <c r="LM176" s="176"/>
      <c r="LN176" s="176"/>
      <c r="LO176" s="176"/>
      <c r="LP176" s="176"/>
      <c r="LQ176" s="176"/>
      <c r="LR176" s="176"/>
      <c r="LS176" s="176"/>
      <c r="LT176" s="176"/>
      <c r="LU176" s="176"/>
      <c r="LV176" s="176"/>
      <c r="LW176" s="176"/>
      <c r="LX176" s="176"/>
      <c r="LY176" s="176"/>
      <c r="LZ176" s="176"/>
      <c r="MA176" s="176"/>
      <c r="MB176" s="176"/>
      <c r="MC176" s="176"/>
      <c r="MD176" s="176"/>
      <c r="ME176" s="176"/>
      <c r="MF176" s="176"/>
      <c r="MG176" s="176"/>
      <c r="MH176" s="176"/>
      <c r="MI176" s="176"/>
      <c r="MJ176" s="176"/>
      <c r="MK176" s="176"/>
      <c r="ML176" s="176"/>
      <c r="MM176" s="176"/>
      <c r="MN176" s="176"/>
      <c r="MO176" s="176"/>
      <c r="MP176" s="176"/>
      <c r="MQ176" s="176"/>
      <c r="MR176" s="176"/>
      <c r="MS176" s="176"/>
      <c r="MT176" s="176"/>
      <c r="MU176" s="176"/>
      <c r="MV176" s="176"/>
      <c r="MW176" s="176"/>
      <c r="MX176" s="176"/>
      <c r="MY176" s="176"/>
      <c r="MZ176" s="176"/>
      <c r="NA176" s="176"/>
      <c r="NB176" s="176"/>
      <c r="NC176" s="176"/>
      <c r="ND176" s="176"/>
      <c r="NE176" s="176"/>
      <c r="NF176" s="176"/>
      <c r="NG176" s="176"/>
      <c r="NH176" s="176"/>
      <c r="NI176" s="176"/>
      <c r="NJ176" s="176"/>
      <c r="NK176" s="176"/>
      <c r="NL176" s="176"/>
      <c r="NM176" s="176"/>
      <c r="NN176" s="176"/>
      <c r="NO176" s="176"/>
      <c r="NP176" s="176"/>
      <c r="NQ176" s="176"/>
      <c r="NR176" s="176"/>
      <c r="NS176" s="176"/>
      <c r="NT176" s="176"/>
      <c r="NU176" s="176"/>
      <c r="NV176" s="176"/>
      <c r="NW176" s="176"/>
      <c r="NX176" s="176"/>
      <c r="NY176" s="176"/>
      <c r="NZ176" s="176"/>
      <c r="OA176" s="176"/>
      <c r="OB176" s="176"/>
      <c r="OC176" s="176"/>
      <c r="OD176" s="176"/>
      <c r="OE176" s="176"/>
      <c r="OF176" s="176"/>
      <c r="OG176" s="176"/>
      <c r="OH176" s="176"/>
      <c r="OI176" s="176"/>
      <c r="OJ176" s="176"/>
      <c r="OK176" s="176"/>
      <c r="OL176" s="176"/>
      <c r="OM176" s="176"/>
      <c r="ON176" s="176"/>
      <c r="OO176" s="176"/>
      <c r="OP176" s="176"/>
      <c r="OQ176" s="176"/>
      <c r="OR176" s="176"/>
      <c r="OS176" s="176"/>
      <c r="OT176" s="176"/>
      <c r="OU176" s="176"/>
      <c r="OV176" s="176"/>
      <c r="OW176" s="176"/>
      <c r="OX176" s="176"/>
      <c r="OY176" s="176"/>
      <c r="OZ176" s="176"/>
      <c r="PA176" s="176"/>
      <c r="PB176" s="176"/>
      <c r="PC176" s="176"/>
      <c r="PD176" s="176"/>
      <c r="PE176" s="176"/>
      <c r="PF176" s="176"/>
      <c r="PG176" s="176"/>
      <c r="PH176" s="176"/>
      <c r="PI176" s="176"/>
      <c r="PJ176" s="176"/>
      <c r="PK176" s="176"/>
      <c r="PL176" s="176"/>
      <c r="PM176" s="176"/>
      <c r="PN176" s="176"/>
      <c r="PO176" s="176"/>
      <c r="PP176" s="176"/>
      <c r="PQ176" s="176"/>
      <c r="PR176" s="176"/>
      <c r="PS176" s="176"/>
      <c r="PT176" s="176"/>
      <c r="PU176" s="176"/>
      <c r="PV176" s="176"/>
      <c r="PW176" s="176"/>
      <c r="PX176" s="176"/>
      <c r="PY176" s="176"/>
      <c r="PZ176" s="176"/>
      <c r="QA176" s="176"/>
      <c r="QB176" s="176"/>
      <c r="QC176" s="176"/>
      <c r="QD176" s="176"/>
      <c r="QE176" s="176"/>
      <c r="QF176" s="176"/>
      <c r="QG176" s="176"/>
      <c r="QH176" s="176"/>
      <c r="QI176" s="176"/>
      <c r="QJ176" s="176"/>
      <c r="QK176" s="176"/>
      <c r="QL176" s="176"/>
      <c r="QM176" s="176"/>
      <c r="QN176" s="176"/>
      <c r="QO176" s="176"/>
      <c r="QP176" s="176"/>
      <c r="QQ176" s="176"/>
      <c r="QR176" s="176"/>
      <c r="QS176" s="176"/>
      <c r="QT176" s="176"/>
      <c r="QU176" s="176"/>
      <c r="QV176" s="176"/>
      <c r="QW176" s="176"/>
      <c r="QX176" s="176"/>
      <c r="QY176" s="176"/>
      <c r="QZ176" s="176"/>
      <c r="RA176" s="176"/>
      <c r="RB176" s="176"/>
      <c r="RC176" s="176"/>
      <c r="RD176" s="176"/>
      <c r="RE176" s="176"/>
      <c r="RF176" s="176"/>
      <c r="RG176" s="176"/>
      <c r="RH176" s="176"/>
      <c r="RI176" s="176"/>
      <c r="RJ176" s="176"/>
      <c r="RK176" s="176"/>
      <c r="RL176" s="176"/>
      <c r="RM176" s="176"/>
      <c r="RN176" s="176"/>
      <c r="RO176" s="176"/>
      <c r="RP176" s="176"/>
      <c r="RQ176" s="176"/>
      <c r="RR176" s="176"/>
      <c r="RS176" s="176"/>
      <c r="RT176" s="176"/>
      <c r="RU176" s="176"/>
      <c r="RV176" s="176"/>
      <c r="RW176" s="176"/>
      <c r="RX176" s="176"/>
      <c r="RY176" s="176"/>
      <c r="RZ176" s="176"/>
      <c r="SA176" s="176"/>
      <c r="SB176" s="176"/>
      <c r="SC176" s="176"/>
      <c r="SD176" s="176"/>
      <c r="SE176" s="176"/>
      <c r="SF176" s="176"/>
      <c r="SG176" s="176"/>
      <c r="SH176" s="176"/>
      <c r="SI176" s="176"/>
      <c r="SJ176" s="176"/>
      <c r="SK176" s="176"/>
      <c r="SL176" s="176"/>
      <c r="SM176" s="176"/>
      <c r="SN176" s="176"/>
      <c r="SO176" s="176"/>
      <c r="SP176" s="176"/>
      <c r="SQ176" s="176"/>
      <c r="SR176" s="176"/>
      <c r="SS176" s="176"/>
      <c r="ST176" s="176"/>
      <c r="SU176" s="176"/>
      <c r="SV176" s="176"/>
      <c r="SW176" s="176"/>
      <c r="SX176" s="176"/>
      <c r="SY176" s="176"/>
      <c r="SZ176" s="176"/>
      <c r="TA176" s="176"/>
      <c r="TB176" s="176"/>
      <c r="TC176" s="176"/>
      <c r="TD176" s="176"/>
      <c r="TE176" s="176"/>
      <c r="TF176" s="176"/>
      <c r="TG176" s="176"/>
      <c r="TH176" s="176"/>
      <c r="TI176" s="176"/>
      <c r="TJ176" s="176"/>
      <c r="TK176" s="176"/>
      <c r="TL176" s="176"/>
      <c r="TM176" s="176"/>
      <c r="TN176" s="176"/>
      <c r="TO176" s="176"/>
      <c r="TP176" s="176"/>
      <c r="TQ176" s="176"/>
      <c r="TR176" s="176"/>
      <c r="TS176" s="176"/>
      <c r="TT176" s="176"/>
      <c r="TU176" s="176"/>
      <c r="TV176" s="176"/>
      <c r="TW176" s="176"/>
      <c r="TX176" s="176"/>
      <c r="TY176" s="176"/>
      <c r="TZ176" s="176"/>
      <c r="UA176" s="176"/>
      <c r="UB176" s="176"/>
      <c r="UC176" s="176"/>
      <c r="UD176" s="176"/>
      <c r="UE176" s="176"/>
      <c r="UF176" s="176"/>
      <c r="UG176" s="176"/>
      <c r="UH176" s="176"/>
      <c r="UI176" s="176"/>
      <c r="UJ176" s="176"/>
      <c r="UK176" s="176"/>
      <c r="UL176" s="176"/>
      <c r="UM176" s="176"/>
      <c r="UN176" s="176"/>
      <c r="UO176" s="176"/>
      <c r="UP176" s="176"/>
      <c r="UQ176" s="176"/>
      <c r="UR176" s="176"/>
      <c r="US176" s="176"/>
      <c r="UT176" s="176"/>
      <c r="UU176" s="176"/>
      <c r="UV176" s="176"/>
      <c r="UW176" s="176"/>
      <c r="UX176" s="176"/>
      <c r="UY176" s="176"/>
      <c r="UZ176" s="176"/>
      <c r="VA176" s="176"/>
      <c r="VB176" s="176"/>
      <c r="VC176" s="176"/>
      <c r="VD176" s="176"/>
      <c r="VE176" s="176"/>
      <c r="VF176" s="176"/>
      <c r="VG176" s="176"/>
      <c r="VH176" s="176"/>
      <c r="VI176" s="176"/>
      <c r="VJ176" s="176"/>
      <c r="VK176" s="176"/>
      <c r="VL176" s="176"/>
      <c r="VM176" s="176"/>
      <c r="VN176" s="176"/>
      <c r="VO176" s="176"/>
      <c r="VP176" s="176"/>
      <c r="VQ176" s="176"/>
      <c r="VR176" s="176"/>
      <c r="VS176" s="176"/>
      <c r="VT176" s="176"/>
      <c r="VU176" s="176"/>
      <c r="VV176" s="176"/>
      <c r="VW176" s="176"/>
      <c r="VX176" s="176"/>
      <c r="VY176" s="176"/>
      <c r="VZ176" s="176"/>
      <c r="WA176" s="176"/>
      <c r="WB176" s="176"/>
      <c r="WC176" s="176"/>
      <c r="WD176" s="176"/>
      <c r="WE176" s="176"/>
      <c r="WF176" s="176"/>
      <c r="WG176" s="176"/>
      <c r="WH176" s="176"/>
      <c r="WI176" s="176"/>
      <c r="WJ176" s="176"/>
      <c r="WK176" s="176"/>
      <c r="WL176" s="176"/>
      <c r="WM176" s="176"/>
      <c r="WN176" s="176"/>
      <c r="WO176" s="176"/>
      <c r="WP176" s="176"/>
      <c r="WQ176" s="176"/>
      <c r="WR176" s="176"/>
      <c r="WS176" s="176"/>
      <c r="WT176" s="176"/>
      <c r="WU176" s="176"/>
      <c r="WV176" s="176"/>
      <c r="WW176" s="176"/>
      <c r="WX176" s="176"/>
      <c r="WY176" s="176"/>
      <c r="WZ176" s="176"/>
      <c r="XA176" s="176"/>
      <c r="XB176" s="176"/>
      <c r="XC176" s="176"/>
      <c r="XD176" s="176"/>
      <c r="XE176" s="176"/>
      <c r="XF176" s="176"/>
      <c r="XG176" s="176"/>
      <c r="XH176" s="176"/>
      <c r="XI176" s="176"/>
      <c r="XJ176" s="176"/>
      <c r="XK176" s="176"/>
      <c r="XL176" s="176"/>
      <c r="XM176" s="176"/>
      <c r="XN176" s="176"/>
      <c r="XO176" s="176"/>
      <c r="XP176" s="176"/>
      <c r="XQ176" s="176"/>
      <c r="XR176" s="176"/>
      <c r="XS176" s="176"/>
      <c r="XT176" s="176"/>
      <c r="XU176" s="176"/>
      <c r="XV176" s="176"/>
      <c r="XW176" s="176"/>
      <c r="XX176" s="176"/>
      <c r="XY176" s="176"/>
      <c r="XZ176" s="176"/>
      <c r="YA176" s="176"/>
      <c r="YB176" s="176"/>
      <c r="YC176" s="176"/>
      <c r="YD176" s="176"/>
      <c r="YE176" s="176"/>
      <c r="YF176" s="176"/>
      <c r="YG176" s="176"/>
      <c r="YH176" s="176"/>
      <c r="YI176" s="176"/>
      <c r="YJ176" s="176"/>
      <c r="YK176" s="176"/>
      <c r="YL176" s="176"/>
      <c r="YM176" s="176"/>
      <c r="YN176" s="176"/>
      <c r="YO176" s="176"/>
      <c r="YP176" s="176"/>
      <c r="YQ176" s="176"/>
      <c r="YR176" s="176"/>
      <c r="YS176" s="176"/>
      <c r="YT176" s="176"/>
      <c r="YU176" s="176"/>
      <c r="YV176" s="176"/>
      <c r="YW176" s="176"/>
      <c r="YX176" s="176"/>
      <c r="YY176" s="176"/>
      <c r="YZ176" s="176"/>
      <c r="ZA176" s="176"/>
      <c r="ZB176" s="176"/>
      <c r="ZC176" s="176"/>
      <c r="ZD176" s="176"/>
      <c r="ZE176" s="176"/>
      <c r="ZF176" s="176"/>
      <c r="ZG176" s="176"/>
      <c r="ZH176" s="176"/>
      <c r="ZI176" s="176"/>
      <c r="ZJ176" s="176"/>
      <c r="ZK176" s="176"/>
      <c r="ZL176" s="176"/>
      <c r="ZM176" s="176"/>
      <c r="ZN176" s="176"/>
      <c r="ZO176" s="176"/>
      <c r="ZP176" s="176"/>
      <c r="ZQ176" s="176"/>
      <c r="ZR176" s="176"/>
      <c r="ZS176" s="176"/>
      <c r="ZT176" s="176"/>
      <c r="ZU176" s="176"/>
      <c r="ZV176" s="176"/>
      <c r="ZW176" s="176"/>
      <c r="ZX176" s="176"/>
      <c r="ZY176" s="176"/>
      <c r="ZZ176" s="176"/>
      <c r="AAA176" s="176"/>
      <c r="AAB176" s="176"/>
      <c r="AAC176" s="176"/>
      <c r="AAD176" s="176"/>
      <c r="AAE176" s="176"/>
      <c r="AAF176" s="176"/>
      <c r="AAG176" s="176"/>
      <c r="AAH176" s="176"/>
      <c r="AAI176" s="176"/>
      <c r="AAJ176" s="176"/>
      <c r="AAK176" s="176"/>
      <c r="AAL176" s="176"/>
      <c r="AAM176" s="176"/>
      <c r="AAN176" s="176"/>
      <c r="AAO176" s="176"/>
      <c r="AAP176" s="176"/>
      <c r="AAQ176" s="176"/>
      <c r="AAR176" s="176"/>
      <c r="AAS176" s="176"/>
      <c r="AAT176" s="176"/>
      <c r="AAU176" s="176"/>
      <c r="AAV176" s="176"/>
      <c r="AAW176" s="176"/>
      <c r="AAX176" s="176"/>
      <c r="AAY176" s="176"/>
      <c r="AAZ176" s="176"/>
      <c r="ABA176" s="176"/>
      <c r="ABB176" s="176"/>
      <c r="ABC176" s="176"/>
      <c r="ABD176" s="176"/>
      <c r="ABE176" s="176"/>
      <c r="ABF176" s="176"/>
      <c r="ABG176" s="176"/>
      <c r="ABH176" s="176"/>
      <c r="ABI176" s="176"/>
      <c r="ABJ176" s="176"/>
      <c r="ABK176" s="176"/>
      <c r="ABL176" s="176"/>
      <c r="ABM176" s="176"/>
      <c r="ABN176" s="176"/>
      <c r="ABO176" s="176"/>
      <c r="ABP176" s="176"/>
      <c r="ABQ176" s="176"/>
      <c r="ABR176" s="176"/>
      <c r="ABS176" s="176"/>
      <c r="ABT176" s="176"/>
      <c r="ABU176" s="176"/>
      <c r="ABV176" s="176"/>
      <c r="ABW176" s="176"/>
      <c r="ABX176" s="176"/>
      <c r="ABY176" s="176"/>
      <c r="ABZ176" s="176"/>
      <c r="ACA176" s="176"/>
      <c r="ACB176" s="176"/>
      <c r="ACC176" s="176"/>
      <c r="ACD176" s="176"/>
      <c r="ACE176" s="176"/>
      <c r="ACF176" s="176"/>
      <c r="ACG176" s="176"/>
      <c r="ACH176" s="176"/>
      <c r="ACI176" s="176"/>
      <c r="ACJ176" s="176"/>
      <c r="ACK176" s="176"/>
      <c r="ACL176" s="176"/>
      <c r="ACM176" s="176"/>
      <c r="ACN176" s="176"/>
      <c r="ACO176" s="176"/>
      <c r="ACP176" s="176"/>
      <c r="ACQ176" s="176"/>
      <c r="ACR176" s="176"/>
      <c r="ACS176" s="176"/>
      <c r="ACT176" s="176"/>
      <c r="ACU176" s="176"/>
      <c r="ACV176" s="176"/>
      <c r="ACW176" s="176"/>
      <c r="ACX176" s="176"/>
      <c r="ACY176" s="176"/>
      <c r="ACZ176" s="176"/>
      <c r="ADA176" s="176"/>
      <c r="ADB176" s="176"/>
      <c r="ADC176" s="176"/>
      <c r="ADD176" s="176"/>
      <c r="ADE176" s="176"/>
      <c r="ADF176" s="176"/>
      <c r="ADG176" s="176"/>
      <c r="ADH176" s="176"/>
      <c r="ADI176" s="176"/>
      <c r="ADJ176" s="176"/>
      <c r="ADK176" s="176"/>
      <c r="ADL176" s="176"/>
      <c r="ADM176" s="176"/>
      <c r="ADN176" s="176"/>
      <c r="ADO176" s="176"/>
      <c r="ADP176" s="176"/>
      <c r="ADQ176" s="176"/>
      <c r="ADR176" s="176"/>
      <c r="ADS176" s="176"/>
      <c r="ADT176" s="176"/>
      <c r="ADU176" s="176"/>
      <c r="ADV176" s="176"/>
      <c r="ADW176" s="176"/>
      <c r="ADX176" s="176"/>
      <c r="ADY176" s="176"/>
      <c r="ADZ176" s="176"/>
      <c r="AEA176" s="176"/>
      <c r="AEB176" s="176"/>
      <c r="AEC176" s="176"/>
      <c r="AED176" s="176"/>
      <c r="AEE176" s="176"/>
      <c r="AEF176" s="176"/>
      <c r="AEG176" s="176"/>
      <c r="AEH176" s="176"/>
      <c r="AEI176" s="176"/>
      <c r="AEJ176" s="176"/>
      <c r="AEK176" s="176"/>
      <c r="AEL176" s="176"/>
      <c r="AEM176" s="176"/>
      <c r="AEN176" s="176"/>
      <c r="AEO176" s="176"/>
      <c r="AEP176" s="176"/>
      <c r="AEQ176" s="176"/>
      <c r="AER176" s="176"/>
      <c r="AES176" s="176"/>
      <c r="AET176" s="176"/>
      <c r="AEU176" s="176"/>
      <c r="AEV176" s="176"/>
      <c r="AEW176" s="176"/>
      <c r="AEX176" s="176"/>
      <c r="AEY176" s="176"/>
      <c r="AEZ176" s="176"/>
      <c r="AFA176" s="176"/>
      <c r="AFB176" s="176"/>
      <c r="AFC176" s="176"/>
      <c r="AFD176" s="176"/>
      <c r="AFE176" s="176"/>
      <c r="AFF176" s="176"/>
      <c r="AFG176" s="176"/>
      <c r="AFH176" s="176"/>
      <c r="AFI176" s="176"/>
      <c r="AFJ176" s="176"/>
      <c r="AFK176" s="176"/>
      <c r="AFL176" s="176"/>
      <c r="AFM176" s="176"/>
      <c r="AFN176" s="176"/>
      <c r="AFO176" s="176"/>
      <c r="AFP176" s="176"/>
      <c r="AFQ176" s="176"/>
      <c r="AFR176" s="176"/>
      <c r="AFS176" s="176"/>
      <c r="AFT176" s="176"/>
      <c r="AFU176" s="176"/>
      <c r="AFV176" s="176"/>
      <c r="AFW176" s="176"/>
      <c r="AFX176" s="176"/>
      <c r="AFY176" s="176"/>
      <c r="AFZ176" s="176"/>
      <c r="AGA176" s="176"/>
      <c r="AGB176" s="176"/>
      <c r="AGC176" s="176"/>
      <c r="AGD176" s="176"/>
      <c r="AGE176" s="176"/>
      <c r="AGF176" s="176"/>
      <c r="AGG176" s="176"/>
      <c r="AGH176" s="176"/>
      <c r="AGI176" s="176"/>
      <c r="AGJ176" s="176"/>
      <c r="AGK176" s="176"/>
      <c r="AGL176" s="176"/>
      <c r="AGM176" s="176"/>
      <c r="AGN176" s="176"/>
      <c r="AGO176" s="176"/>
      <c r="AGP176" s="176"/>
      <c r="AGQ176" s="176"/>
      <c r="AGR176" s="176"/>
      <c r="AGS176" s="176"/>
      <c r="AGT176" s="176"/>
      <c r="AGU176" s="176"/>
      <c r="AGV176" s="176"/>
      <c r="AGW176" s="176"/>
      <c r="AGX176" s="176"/>
      <c r="AGY176" s="176"/>
      <c r="AGZ176" s="176"/>
      <c r="AHA176" s="176"/>
      <c r="AHB176" s="176"/>
      <c r="AHC176" s="176"/>
      <c r="AHD176" s="176"/>
      <c r="AHE176" s="176"/>
      <c r="AHF176" s="176"/>
      <c r="AHG176" s="176"/>
      <c r="AHH176" s="176"/>
      <c r="AHI176" s="176"/>
      <c r="AHJ176" s="176"/>
      <c r="AHK176" s="176"/>
      <c r="AHL176" s="176"/>
      <c r="AHM176" s="176"/>
      <c r="AHN176" s="176"/>
      <c r="AHO176" s="176"/>
      <c r="AHP176" s="176"/>
      <c r="AHQ176" s="176"/>
      <c r="AHR176" s="176"/>
      <c r="AHS176" s="176"/>
      <c r="AHT176" s="176"/>
      <c r="AHU176" s="176"/>
      <c r="AHV176" s="176"/>
      <c r="AHW176" s="176"/>
      <c r="AHX176" s="176"/>
      <c r="AHY176" s="176"/>
      <c r="AHZ176" s="176"/>
      <c r="AIA176" s="176"/>
      <c r="AIB176" s="176"/>
      <c r="AIC176" s="176"/>
      <c r="AID176" s="176"/>
      <c r="AIE176" s="176"/>
      <c r="AIF176" s="176"/>
      <c r="AIG176" s="176"/>
      <c r="AIH176" s="176"/>
      <c r="AII176" s="176"/>
      <c r="AIJ176" s="176"/>
      <c r="AIK176" s="176"/>
      <c r="AIL176" s="176"/>
      <c r="AIM176" s="176"/>
      <c r="AIN176" s="176"/>
      <c r="AIO176" s="176"/>
      <c r="AIP176" s="176"/>
      <c r="AIQ176" s="176"/>
      <c r="AIR176" s="176"/>
      <c r="AIS176" s="176"/>
      <c r="AIT176" s="176"/>
      <c r="AIU176" s="176"/>
      <c r="AIV176" s="176"/>
      <c r="AIW176" s="176"/>
      <c r="AIX176" s="176"/>
      <c r="AIY176" s="176"/>
      <c r="AIZ176" s="176"/>
      <c r="AJA176" s="176"/>
      <c r="AJB176" s="176"/>
      <c r="AJC176" s="176"/>
      <c r="AJD176" s="176"/>
      <c r="AJE176" s="176"/>
      <c r="AJF176" s="176"/>
      <c r="AJG176" s="176"/>
      <c r="AJH176" s="176"/>
      <c r="AJI176" s="176"/>
      <c r="AJJ176" s="176"/>
      <c r="AJK176" s="176"/>
      <c r="AJL176" s="176"/>
      <c r="AJM176" s="176"/>
      <c r="AJN176" s="176"/>
      <c r="AJO176" s="176"/>
      <c r="AJP176" s="176"/>
      <c r="AJQ176" s="176"/>
      <c r="AJR176" s="176"/>
      <c r="AJS176" s="176"/>
      <c r="AJT176" s="176"/>
      <c r="AJU176" s="176"/>
      <c r="AJV176" s="176"/>
      <c r="AJW176" s="176"/>
      <c r="AJX176" s="176"/>
      <c r="AJY176" s="176"/>
      <c r="AJZ176" s="176"/>
      <c r="AKA176" s="176"/>
      <c r="AKB176" s="176"/>
      <c r="AKC176" s="176"/>
      <c r="AKD176" s="176"/>
      <c r="AKE176" s="176"/>
      <c r="AKF176" s="176"/>
      <c r="AKG176" s="176"/>
      <c r="AKH176" s="176"/>
      <c r="AKI176" s="176"/>
      <c r="AKJ176" s="176"/>
      <c r="AKK176" s="176"/>
      <c r="AKL176" s="176"/>
      <c r="AKM176" s="176"/>
      <c r="AKN176" s="176"/>
      <c r="AKO176" s="176"/>
      <c r="AKP176" s="176"/>
      <c r="AKQ176" s="176"/>
      <c r="AKR176" s="176"/>
      <c r="AKS176" s="176"/>
      <c r="AKT176" s="176"/>
      <c r="AKU176" s="176"/>
      <c r="AKV176" s="176"/>
      <c r="AKW176" s="176"/>
      <c r="AKX176" s="176"/>
      <c r="AKY176" s="176"/>
      <c r="AKZ176" s="176"/>
      <c r="ALA176" s="176"/>
      <c r="ALB176" s="176"/>
      <c r="ALC176" s="176"/>
      <c r="ALD176" s="176"/>
      <c r="ALE176" s="176"/>
      <c r="ALF176" s="176"/>
      <c r="ALG176" s="176"/>
      <c r="ALH176" s="176"/>
      <c r="ALI176" s="176"/>
      <c r="ALJ176" s="176"/>
      <c r="ALK176" s="176"/>
      <c r="ALL176" s="176"/>
      <c r="ALM176" s="176"/>
      <c r="ALN176" s="176"/>
      <c r="ALO176" s="176"/>
      <c r="ALP176" s="176"/>
      <c r="ALQ176" s="176"/>
      <c r="ALR176" s="176"/>
      <c r="ALS176" s="176"/>
      <c r="ALT176" s="176"/>
      <c r="ALU176" s="176"/>
      <c r="ALV176" s="176"/>
      <c r="ALW176" s="176"/>
      <c r="ALX176" s="176"/>
      <c r="ALY176" s="176"/>
      <c r="ALZ176" s="176"/>
      <c r="AMA176" s="176"/>
      <c r="AMB176" s="176"/>
      <c r="AMC176" s="176"/>
      <c r="AMD176" s="176"/>
      <c r="AME176" s="176"/>
      <c r="AMF176" s="176"/>
      <c r="AMG176" s="176"/>
      <c r="AMH176" s="176"/>
      <c r="AMI176" s="176"/>
      <c r="AMJ176" s="176"/>
      <c r="AMK176" s="176"/>
      <c r="AML176" s="176"/>
      <c r="AMM176" s="176"/>
      <c r="AMN176" s="176"/>
      <c r="AMO176" s="176"/>
      <c r="AMP176" s="176"/>
      <c r="AMQ176" s="176"/>
      <c r="AMR176" s="176"/>
      <c r="AMS176" s="176"/>
      <c r="AMT176" s="176"/>
      <c r="AMU176" s="176"/>
      <c r="AMV176" s="176"/>
      <c r="AMW176" s="176"/>
      <c r="AMX176" s="176"/>
      <c r="AMY176" s="176"/>
      <c r="AMZ176" s="176"/>
      <c r="ANA176" s="176"/>
      <c r="ANB176" s="176"/>
      <c r="ANC176" s="176"/>
      <c r="AND176" s="176"/>
      <c r="ANE176" s="176"/>
      <c r="ANF176" s="176"/>
      <c r="ANG176" s="176"/>
      <c r="ANH176" s="176"/>
      <c r="ANI176" s="176"/>
      <c r="ANJ176" s="176"/>
      <c r="ANK176" s="176"/>
      <c r="ANL176" s="176"/>
      <c r="ANM176" s="176"/>
      <c r="ANN176" s="176"/>
      <c r="ANO176" s="176"/>
      <c r="ANP176" s="176"/>
      <c r="ANQ176" s="176"/>
      <c r="ANR176" s="176"/>
      <c r="ANS176" s="176"/>
      <c r="ANT176" s="176"/>
      <c r="ANU176" s="176"/>
      <c r="ANV176" s="176"/>
      <c r="ANW176" s="176"/>
      <c r="ANX176" s="176"/>
      <c r="ANY176" s="176"/>
      <c r="ANZ176" s="176"/>
      <c r="AOA176" s="176"/>
      <c r="AOB176" s="176"/>
      <c r="AOC176" s="176"/>
      <c r="AOD176" s="176"/>
      <c r="AOE176" s="176"/>
      <c r="AOF176" s="176"/>
      <c r="AOG176" s="176"/>
      <c r="AOH176" s="176"/>
      <c r="AOI176" s="176"/>
      <c r="AOJ176" s="176"/>
      <c r="AOK176" s="176"/>
      <c r="AOL176" s="176"/>
      <c r="AOM176" s="176"/>
      <c r="AON176" s="176"/>
      <c r="AOO176" s="176"/>
      <c r="AOP176" s="176"/>
      <c r="AOQ176" s="176"/>
      <c r="AOR176" s="176"/>
      <c r="AOS176" s="176"/>
      <c r="AOT176" s="176"/>
      <c r="AOU176" s="176"/>
      <c r="AOV176" s="176"/>
      <c r="AOW176" s="176"/>
      <c r="AOX176" s="176"/>
      <c r="AOY176" s="176"/>
      <c r="AOZ176" s="176"/>
      <c r="APA176" s="176"/>
      <c r="APB176" s="176"/>
      <c r="APC176" s="176"/>
      <c r="APD176" s="176"/>
      <c r="APE176" s="176"/>
      <c r="APF176" s="176"/>
      <c r="APG176" s="176"/>
      <c r="APH176" s="176"/>
      <c r="API176" s="176"/>
      <c r="APJ176" s="176"/>
      <c r="APK176" s="176"/>
      <c r="APL176" s="176"/>
      <c r="APM176" s="176"/>
      <c r="APN176" s="176"/>
      <c r="APO176" s="176"/>
      <c r="APP176" s="176"/>
      <c r="APQ176" s="176"/>
      <c r="APR176" s="176"/>
      <c r="APS176" s="176"/>
      <c r="APT176" s="176"/>
      <c r="APU176" s="176"/>
      <c r="APV176" s="176"/>
      <c r="APW176" s="176"/>
      <c r="APX176" s="176"/>
      <c r="APY176" s="176"/>
      <c r="APZ176" s="176"/>
      <c r="AQA176" s="176"/>
      <c r="AQB176" s="176"/>
      <c r="AQC176" s="176"/>
      <c r="AQD176" s="176"/>
      <c r="AQE176" s="176"/>
      <c r="AQF176" s="176"/>
      <c r="AQG176" s="176"/>
      <c r="AQH176" s="176"/>
      <c r="AQI176" s="176"/>
      <c r="AQJ176" s="176"/>
      <c r="AQK176" s="176"/>
      <c r="AQL176" s="176"/>
      <c r="AQM176" s="176"/>
      <c r="AQN176" s="176"/>
      <c r="AQO176" s="176"/>
      <c r="AQP176" s="176"/>
      <c r="AQQ176" s="176"/>
      <c r="AQR176" s="176"/>
      <c r="AQS176" s="176"/>
      <c r="AQT176" s="176"/>
      <c r="AQU176" s="176"/>
      <c r="AQV176" s="176"/>
      <c r="AQW176" s="176"/>
      <c r="AQX176" s="176"/>
      <c r="AQY176" s="176"/>
      <c r="AQZ176" s="176"/>
      <c r="ARA176" s="176"/>
      <c r="ARB176" s="176"/>
      <c r="ARC176" s="176"/>
      <c r="ARD176" s="176"/>
      <c r="ARE176" s="176"/>
      <c r="ARF176" s="176"/>
      <c r="ARG176" s="176"/>
      <c r="ARH176" s="176"/>
      <c r="ARI176" s="176"/>
      <c r="ARJ176" s="176"/>
      <c r="ARK176" s="176"/>
      <c r="ARL176" s="176"/>
      <c r="ARM176" s="176"/>
      <c r="ARN176" s="176"/>
      <c r="ARO176" s="176"/>
      <c r="ARP176" s="176"/>
      <c r="ARQ176" s="176"/>
      <c r="ARR176" s="176"/>
      <c r="ARS176" s="176"/>
      <c r="ART176" s="176"/>
      <c r="ARU176" s="176"/>
      <c r="ARV176" s="176"/>
      <c r="ARW176" s="176"/>
      <c r="ARX176" s="176"/>
      <c r="ARY176" s="176"/>
      <c r="ARZ176" s="176"/>
      <c r="ASA176" s="176"/>
      <c r="ASB176" s="176"/>
      <c r="ASC176" s="176"/>
      <c r="ASD176" s="176"/>
      <c r="ASE176" s="176"/>
      <c r="ASF176" s="176"/>
      <c r="ASG176" s="176"/>
      <c r="ASH176" s="176"/>
      <c r="ASI176" s="176"/>
      <c r="ASJ176" s="176"/>
      <c r="ASK176" s="176"/>
      <c r="ASL176" s="176"/>
      <c r="ASM176" s="176"/>
      <c r="ASN176" s="176"/>
      <c r="ASO176" s="176"/>
      <c r="ASP176" s="176"/>
      <c r="ASQ176" s="176"/>
      <c r="ASR176" s="176"/>
      <c r="ASS176" s="176"/>
      <c r="AST176" s="176"/>
      <c r="ASU176" s="176"/>
      <c r="ASV176" s="176"/>
      <c r="ASW176" s="176"/>
      <c r="ASX176" s="176"/>
      <c r="ASY176" s="176"/>
      <c r="ASZ176" s="176"/>
      <c r="ATA176" s="176"/>
      <c r="ATB176" s="176"/>
      <c r="ATC176" s="176"/>
      <c r="ATD176" s="176"/>
      <c r="ATE176" s="176"/>
      <c r="ATF176" s="176"/>
      <c r="ATG176" s="176"/>
      <c r="ATH176" s="176"/>
      <c r="ATI176" s="176"/>
      <c r="ATJ176" s="176"/>
      <c r="ATK176" s="176"/>
      <c r="ATL176" s="176"/>
      <c r="ATM176" s="176"/>
      <c r="ATN176" s="176"/>
      <c r="ATO176" s="176"/>
      <c r="ATP176" s="176"/>
      <c r="ATQ176" s="176"/>
      <c r="ATR176" s="176"/>
      <c r="ATS176" s="176"/>
      <c r="ATT176" s="176"/>
      <c r="ATU176" s="176"/>
      <c r="ATV176" s="176"/>
      <c r="ATW176" s="176"/>
      <c r="ATX176" s="176"/>
      <c r="ATY176" s="176"/>
      <c r="ATZ176" s="176"/>
      <c r="AUA176" s="176"/>
      <c r="AUB176" s="176"/>
      <c r="AUC176" s="176"/>
      <c r="AUD176" s="176"/>
      <c r="AUE176" s="176"/>
      <c r="AUF176" s="176"/>
      <c r="AUG176" s="176"/>
      <c r="AUH176" s="176"/>
      <c r="AUI176" s="176"/>
      <c r="AUJ176" s="176"/>
      <c r="AUK176" s="176"/>
      <c r="AUL176" s="176"/>
      <c r="AUM176" s="176"/>
      <c r="AUN176" s="176"/>
      <c r="AUO176" s="176"/>
      <c r="AUP176" s="176"/>
      <c r="AUQ176" s="176"/>
      <c r="AUR176" s="176"/>
      <c r="AUS176" s="176"/>
      <c r="AUT176" s="176"/>
      <c r="AUU176" s="176"/>
      <c r="AUV176" s="176"/>
      <c r="AUW176" s="176"/>
      <c r="AUX176" s="176"/>
      <c r="AUY176" s="176"/>
      <c r="AUZ176" s="176"/>
      <c r="AVA176" s="176"/>
      <c r="AVB176" s="176"/>
      <c r="AVC176" s="176"/>
      <c r="AVD176" s="176"/>
      <c r="AVE176" s="176"/>
      <c r="AVF176" s="176"/>
      <c r="AVG176" s="176"/>
      <c r="AVH176" s="176"/>
      <c r="AVI176" s="176"/>
      <c r="AVJ176" s="176"/>
      <c r="AVK176" s="176"/>
      <c r="AVL176" s="176"/>
      <c r="AVM176" s="176"/>
      <c r="AVN176" s="176"/>
      <c r="AVO176" s="176"/>
      <c r="AVP176" s="176"/>
      <c r="AVQ176" s="176"/>
      <c r="AVR176" s="176"/>
      <c r="AVS176" s="176"/>
      <c r="AVT176" s="176"/>
      <c r="AVU176" s="176"/>
      <c r="AVV176" s="176"/>
      <c r="AVW176" s="176"/>
      <c r="AVX176" s="176"/>
      <c r="AVY176" s="176"/>
      <c r="AVZ176" s="176"/>
      <c r="AWA176" s="176"/>
      <c r="AWB176" s="176"/>
      <c r="AWC176" s="176"/>
      <c r="AWD176" s="176"/>
      <c r="AWE176" s="176"/>
      <c r="AWF176" s="176"/>
      <c r="AWG176" s="176"/>
      <c r="AWH176" s="176"/>
      <c r="AWI176" s="176"/>
      <c r="AWJ176" s="176"/>
      <c r="AWK176" s="176"/>
      <c r="AWL176" s="176"/>
      <c r="AWM176" s="176"/>
      <c r="AWN176" s="176"/>
      <c r="AWO176" s="176"/>
      <c r="AWP176" s="176"/>
      <c r="AWQ176" s="176"/>
      <c r="AWR176" s="176"/>
      <c r="AWS176" s="176"/>
      <c r="AWT176" s="176"/>
      <c r="AWU176" s="176"/>
      <c r="AWV176" s="176"/>
      <c r="AWW176" s="176"/>
      <c r="AWX176" s="176"/>
      <c r="AWY176" s="176"/>
      <c r="AWZ176" s="176"/>
      <c r="AXA176" s="176"/>
      <c r="AXB176" s="176"/>
      <c r="AXC176" s="176"/>
      <c r="AXD176" s="176"/>
      <c r="AXE176" s="176"/>
      <c r="AXF176" s="176"/>
      <c r="AXG176" s="176"/>
      <c r="AXH176" s="176"/>
      <c r="AXI176" s="176"/>
      <c r="AXJ176" s="176"/>
      <c r="AXK176" s="176"/>
      <c r="AXL176" s="176"/>
      <c r="AXM176" s="176"/>
      <c r="AXN176" s="176"/>
      <c r="AXO176" s="176"/>
      <c r="AXP176" s="176"/>
      <c r="AXQ176" s="176"/>
      <c r="AXR176" s="176"/>
      <c r="AXS176" s="176"/>
      <c r="AXT176" s="176"/>
      <c r="AXU176" s="176"/>
      <c r="AXV176" s="176"/>
      <c r="AXW176" s="176"/>
      <c r="AXX176" s="176"/>
      <c r="AXY176" s="176"/>
      <c r="AXZ176" s="176"/>
      <c r="AYA176" s="176"/>
      <c r="AYB176" s="176"/>
      <c r="AYC176" s="176"/>
      <c r="AYD176" s="176"/>
      <c r="AYE176" s="176"/>
      <c r="AYF176" s="176"/>
      <c r="AYG176" s="176"/>
      <c r="AYH176" s="176"/>
      <c r="AYI176" s="176"/>
      <c r="AYJ176" s="176"/>
      <c r="AYK176" s="176"/>
      <c r="AYL176" s="176"/>
      <c r="AYM176" s="176"/>
      <c r="AYN176" s="176"/>
      <c r="AYO176" s="176"/>
      <c r="AYP176" s="176"/>
      <c r="AYQ176" s="176"/>
      <c r="AYR176" s="176"/>
      <c r="AYS176" s="176"/>
      <c r="AYT176" s="176"/>
      <c r="AYU176" s="176"/>
      <c r="AYV176" s="176"/>
      <c r="AYW176" s="176"/>
      <c r="AYX176" s="176"/>
      <c r="AYY176" s="176"/>
      <c r="AYZ176" s="176"/>
      <c r="AZA176" s="176"/>
      <c r="AZB176" s="176"/>
      <c r="AZC176" s="176"/>
      <c r="AZD176" s="176"/>
      <c r="AZE176" s="176"/>
      <c r="AZF176" s="176"/>
      <c r="AZG176" s="176"/>
      <c r="AZH176" s="176"/>
      <c r="AZI176" s="176"/>
      <c r="AZJ176" s="176"/>
      <c r="AZK176" s="176"/>
      <c r="AZL176" s="176"/>
      <c r="AZM176" s="176"/>
      <c r="AZN176" s="176"/>
      <c r="AZO176" s="176"/>
      <c r="AZP176" s="176"/>
      <c r="AZQ176" s="176"/>
      <c r="AZR176" s="176"/>
      <c r="AZS176" s="176"/>
      <c r="AZT176" s="176"/>
      <c r="AZU176" s="176"/>
      <c r="AZV176" s="176"/>
      <c r="AZW176" s="176"/>
      <c r="AZX176" s="176"/>
      <c r="AZY176" s="176"/>
      <c r="AZZ176" s="176"/>
      <c r="BAA176" s="176"/>
      <c r="BAB176" s="176"/>
      <c r="BAC176" s="176"/>
      <c r="BAD176" s="176"/>
      <c r="BAE176" s="176"/>
      <c r="BAF176" s="176"/>
      <c r="BAG176" s="176"/>
      <c r="BAH176" s="176"/>
      <c r="BAI176" s="176"/>
      <c r="BAJ176" s="176"/>
      <c r="BAK176" s="176"/>
      <c r="BAL176" s="176"/>
      <c r="BAM176" s="176"/>
      <c r="BAN176" s="176"/>
      <c r="BAO176" s="176"/>
      <c r="BAP176" s="176"/>
      <c r="BAQ176" s="176"/>
      <c r="BAR176" s="176"/>
      <c r="BAS176" s="176"/>
      <c r="BAT176" s="176"/>
      <c r="BAU176" s="176"/>
      <c r="BAV176" s="176"/>
      <c r="BAW176" s="176"/>
      <c r="BAX176" s="176"/>
      <c r="BAY176" s="176"/>
      <c r="BAZ176" s="176"/>
      <c r="BBA176" s="176"/>
      <c r="BBB176" s="176"/>
      <c r="BBC176" s="176"/>
      <c r="BBD176" s="176"/>
      <c r="BBE176" s="176"/>
      <c r="BBF176" s="176"/>
      <c r="BBG176" s="176"/>
      <c r="BBH176" s="176"/>
      <c r="BBI176" s="176"/>
      <c r="BBJ176" s="176"/>
      <c r="BBK176" s="176"/>
      <c r="BBL176" s="176"/>
      <c r="BBM176" s="176"/>
      <c r="BBN176" s="176"/>
      <c r="BBO176" s="176"/>
      <c r="BBP176" s="176"/>
      <c r="BBQ176" s="176"/>
      <c r="BBR176" s="176"/>
      <c r="BBS176" s="176"/>
      <c r="BBT176" s="176"/>
      <c r="BBU176" s="176"/>
      <c r="BBV176" s="176"/>
      <c r="BBW176" s="176"/>
      <c r="BBX176" s="176"/>
      <c r="BBY176" s="176"/>
      <c r="BBZ176" s="176"/>
      <c r="BCA176" s="176"/>
      <c r="BCB176" s="176"/>
      <c r="BCC176" s="176"/>
      <c r="BCD176" s="176"/>
      <c r="BCE176" s="176"/>
      <c r="BCF176" s="176"/>
      <c r="BCG176" s="176"/>
      <c r="BCH176" s="176"/>
      <c r="BCI176" s="176"/>
      <c r="BCJ176" s="176"/>
      <c r="BCK176" s="176"/>
      <c r="BCL176" s="176"/>
      <c r="BCM176" s="176"/>
      <c r="BCN176" s="176"/>
      <c r="BCO176" s="176"/>
      <c r="BCP176" s="176"/>
      <c r="BCQ176" s="176"/>
      <c r="BCR176" s="176"/>
      <c r="BCS176" s="176"/>
      <c r="BCT176" s="176"/>
      <c r="BCU176" s="176"/>
      <c r="BCV176" s="176"/>
      <c r="BCW176" s="176"/>
      <c r="BCX176" s="176"/>
      <c r="BCY176" s="176"/>
      <c r="BCZ176" s="176"/>
      <c r="BDA176" s="176"/>
      <c r="BDB176" s="176"/>
      <c r="BDC176" s="176"/>
      <c r="BDD176" s="176"/>
      <c r="BDE176" s="176"/>
      <c r="BDF176" s="176"/>
      <c r="BDG176" s="176"/>
      <c r="BDH176" s="176"/>
      <c r="BDI176" s="176"/>
      <c r="BDJ176" s="176"/>
      <c r="BDK176" s="176"/>
      <c r="BDL176" s="176"/>
      <c r="BDM176" s="176"/>
      <c r="BDN176" s="176"/>
      <c r="BDO176" s="176"/>
      <c r="BDP176" s="176"/>
      <c r="BDQ176" s="176"/>
      <c r="BDR176" s="176"/>
      <c r="BDS176" s="176"/>
      <c r="BDT176" s="176"/>
      <c r="BDU176" s="176"/>
      <c r="BDV176" s="176"/>
      <c r="BDW176" s="176"/>
      <c r="BDX176" s="176"/>
      <c r="BDY176" s="176"/>
      <c r="BDZ176" s="176"/>
      <c r="BEA176" s="176"/>
      <c r="BEB176" s="176"/>
      <c r="BEC176" s="176"/>
      <c r="BED176" s="176"/>
      <c r="BEE176" s="176"/>
      <c r="BEF176" s="176"/>
      <c r="BEG176" s="176"/>
      <c r="BEH176" s="176"/>
      <c r="BEI176" s="176"/>
      <c r="BEJ176" s="176"/>
      <c r="BEK176" s="176"/>
      <c r="BEL176" s="176"/>
      <c r="BEM176" s="176"/>
      <c r="BEN176" s="176"/>
      <c r="BEO176" s="176"/>
      <c r="BEP176" s="176"/>
      <c r="BEQ176" s="176"/>
      <c r="BER176" s="176"/>
      <c r="BES176" s="176"/>
      <c r="BET176" s="176"/>
      <c r="BEU176" s="176"/>
      <c r="BEV176" s="176"/>
      <c r="BEW176" s="176"/>
      <c r="BEX176" s="176"/>
      <c r="BEY176" s="176"/>
      <c r="BEZ176" s="176"/>
      <c r="BFA176" s="176"/>
      <c r="BFB176" s="176"/>
      <c r="BFC176" s="176"/>
      <c r="BFD176" s="176"/>
      <c r="BFE176" s="176"/>
      <c r="BFF176" s="176"/>
      <c r="BFG176" s="176"/>
      <c r="BFH176" s="176"/>
      <c r="BFI176" s="176"/>
      <c r="BFJ176" s="176"/>
      <c r="BFK176" s="176"/>
      <c r="BFL176" s="176"/>
      <c r="BFM176" s="176"/>
      <c r="BFN176" s="176"/>
      <c r="BFO176" s="176"/>
      <c r="BFP176" s="176"/>
      <c r="BFQ176" s="176"/>
      <c r="BFR176" s="176"/>
      <c r="BFS176" s="176"/>
      <c r="BFT176" s="176"/>
      <c r="BFU176" s="176"/>
      <c r="BFV176" s="176"/>
      <c r="BFW176" s="176"/>
      <c r="BFX176" s="176"/>
      <c r="BFY176" s="176"/>
      <c r="BFZ176" s="176"/>
      <c r="BGA176" s="176"/>
      <c r="BGB176" s="176"/>
      <c r="BGC176" s="176"/>
      <c r="BGD176" s="176"/>
      <c r="BGE176" s="176"/>
      <c r="BGF176" s="176"/>
      <c r="BGG176" s="176"/>
      <c r="BGH176" s="176"/>
      <c r="BGI176" s="176"/>
      <c r="BGJ176" s="176"/>
      <c r="BGK176" s="176"/>
      <c r="BGL176" s="176"/>
      <c r="BGM176" s="176"/>
      <c r="BGN176" s="176"/>
      <c r="BGO176" s="176"/>
      <c r="BGP176" s="176"/>
      <c r="BGQ176" s="176"/>
      <c r="BGR176" s="176"/>
      <c r="BGS176" s="176"/>
      <c r="BGT176" s="176"/>
      <c r="BGU176" s="176"/>
      <c r="BGV176" s="176"/>
      <c r="BGW176" s="176"/>
      <c r="BGX176" s="176"/>
      <c r="BGY176" s="176"/>
      <c r="BGZ176" s="176"/>
      <c r="BHA176" s="176"/>
      <c r="BHB176" s="176"/>
      <c r="BHC176" s="176"/>
      <c r="BHD176" s="176"/>
      <c r="BHE176" s="176"/>
      <c r="BHF176" s="176"/>
      <c r="BHG176" s="176"/>
      <c r="BHH176" s="176"/>
      <c r="BHI176" s="176"/>
      <c r="BHJ176" s="176"/>
      <c r="BHK176" s="176"/>
      <c r="BHL176" s="176"/>
      <c r="BHM176" s="176"/>
      <c r="BHN176" s="176"/>
      <c r="BHO176" s="176"/>
      <c r="BHP176" s="176"/>
      <c r="BHQ176" s="176"/>
      <c r="BHR176" s="176"/>
      <c r="BHS176" s="176"/>
      <c r="BHT176" s="176"/>
      <c r="BHU176" s="176"/>
      <c r="BHV176" s="176"/>
      <c r="BHW176" s="176"/>
      <c r="BHX176" s="176"/>
      <c r="BHY176" s="176"/>
      <c r="BHZ176" s="176"/>
      <c r="BIA176" s="176"/>
      <c r="BIB176" s="176"/>
      <c r="BIC176" s="176"/>
      <c r="BID176" s="176"/>
      <c r="BIE176" s="176"/>
      <c r="BIF176" s="176"/>
      <c r="BIG176" s="176"/>
      <c r="BIH176" s="176"/>
      <c r="BII176" s="176"/>
      <c r="BIJ176" s="176"/>
      <c r="BIK176" s="176"/>
      <c r="BIL176" s="176"/>
      <c r="BIM176" s="176"/>
      <c r="BIN176" s="176"/>
      <c r="BIO176" s="176"/>
      <c r="BIP176" s="176"/>
      <c r="BIQ176" s="176"/>
      <c r="BIR176" s="176"/>
      <c r="BIS176" s="176"/>
      <c r="BIT176" s="176"/>
      <c r="BIU176" s="176"/>
      <c r="BIV176" s="176"/>
      <c r="BIW176" s="176"/>
      <c r="BIX176" s="176"/>
      <c r="BIY176" s="176"/>
      <c r="BIZ176" s="176"/>
      <c r="BJA176" s="176"/>
      <c r="BJB176" s="176"/>
      <c r="BJC176" s="176"/>
      <c r="BJD176" s="176"/>
      <c r="BJE176" s="176"/>
      <c r="BJF176" s="176"/>
      <c r="BJG176" s="176"/>
      <c r="BJH176" s="176"/>
      <c r="BJI176" s="176"/>
      <c r="BJJ176" s="176"/>
      <c r="BJK176" s="176"/>
      <c r="BJL176" s="176"/>
      <c r="BJM176" s="176"/>
      <c r="BJN176" s="176"/>
      <c r="BJO176" s="176"/>
      <c r="BJP176" s="176"/>
      <c r="BJQ176" s="176"/>
      <c r="BJR176" s="176"/>
      <c r="BJS176" s="176"/>
      <c r="BJT176" s="176"/>
      <c r="BJU176" s="176"/>
      <c r="BJV176" s="176"/>
      <c r="BJW176" s="176"/>
      <c r="BJX176" s="176"/>
      <c r="BJY176" s="176"/>
      <c r="BJZ176" s="176"/>
      <c r="BKA176" s="176"/>
      <c r="BKB176" s="176"/>
      <c r="BKC176" s="176"/>
      <c r="BKD176" s="176"/>
      <c r="BKE176" s="176"/>
      <c r="BKF176" s="176"/>
      <c r="BKG176" s="176"/>
      <c r="BKH176" s="176"/>
      <c r="BKI176" s="176"/>
      <c r="BKJ176" s="176"/>
      <c r="BKK176" s="176"/>
      <c r="BKL176" s="176"/>
      <c r="BKM176" s="176"/>
      <c r="BKN176" s="176"/>
      <c r="BKO176" s="176"/>
      <c r="BKP176" s="176"/>
      <c r="BKQ176" s="176"/>
      <c r="BKR176" s="176"/>
      <c r="BKS176" s="176"/>
      <c r="BKT176" s="176"/>
      <c r="BKU176" s="176"/>
      <c r="BKV176" s="176"/>
      <c r="BKW176" s="176"/>
      <c r="BKX176" s="176"/>
      <c r="BKY176" s="176"/>
      <c r="BKZ176" s="176"/>
      <c r="BLA176" s="176"/>
      <c r="BLB176" s="176"/>
      <c r="BLC176" s="176"/>
      <c r="BLD176" s="176"/>
      <c r="BLE176" s="176"/>
      <c r="BLF176" s="176"/>
      <c r="BLG176" s="176"/>
      <c r="BLH176" s="176"/>
      <c r="BLI176" s="176"/>
      <c r="BLJ176" s="176"/>
      <c r="BLK176" s="176"/>
      <c r="BLL176" s="176"/>
      <c r="BLM176" s="176"/>
      <c r="BLN176" s="176"/>
      <c r="BLO176" s="176"/>
      <c r="BLP176" s="176"/>
      <c r="BLQ176" s="176"/>
      <c r="BLR176" s="176"/>
      <c r="BLS176" s="176"/>
      <c r="BLT176" s="176"/>
      <c r="BLU176" s="176"/>
      <c r="BLV176" s="176"/>
      <c r="BLW176" s="176"/>
      <c r="BLX176" s="176"/>
      <c r="BLY176" s="176"/>
      <c r="BLZ176" s="176"/>
      <c r="BMA176" s="176"/>
      <c r="BMB176" s="176"/>
      <c r="BMC176" s="176"/>
      <c r="BMD176" s="176"/>
      <c r="BME176" s="176"/>
      <c r="BMF176" s="176"/>
      <c r="BMG176" s="176"/>
      <c r="BMH176" s="176"/>
      <c r="BMI176" s="176"/>
      <c r="BMJ176" s="176"/>
      <c r="BMK176" s="176"/>
      <c r="BML176" s="176"/>
      <c r="BMM176" s="176"/>
      <c r="BMN176" s="176"/>
      <c r="BMO176" s="176"/>
      <c r="BMP176" s="176"/>
      <c r="BMQ176" s="176"/>
      <c r="BMR176" s="176"/>
      <c r="BMS176" s="176"/>
      <c r="BMT176" s="176"/>
      <c r="BMU176" s="176"/>
      <c r="BMV176" s="176"/>
      <c r="BMW176" s="176"/>
      <c r="BMX176" s="176"/>
      <c r="BMY176" s="176"/>
      <c r="BMZ176" s="176"/>
      <c r="BNA176" s="176"/>
      <c r="BNB176" s="176"/>
      <c r="BNC176" s="176"/>
      <c r="BND176" s="176"/>
      <c r="BNE176" s="176"/>
      <c r="BNF176" s="176"/>
      <c r="BNG176" s="176"/>
      <c r="BNH176" s="176"/>
      <c r="BNI176" s="176"/>
      <c r="BNJ176" s="176"/>
      <c r="BNK176" s="176"/>
      <c r="BNL176" s="176"/>
      <c r="BNM176" s="176"/>
      <c r="BNN176" s="176"/>
      <c r="BNO176" s="176"/>
      <c r="BNP176" s="176"/>
      <c r="BNQ176" s="176"/>
      <c r="BNR176" s="176"/>
      <c r="BNS176" s="176"/>
      <c r="BNT176" s="176"/>
      <c r="BNU176" s="176"/>
      <c r="BNV176" s="176"/>
      <c r="BNW176" s="176"/>
      <c r="BNX176" s="176"/>
      <c r="BNY176" s="176"/>
      <c r="BNZ176" s="176"/>
      <c r="BOA176" s="176"/>
      <c r="BOB176" s="176"/>
      <c r="BOC176" s="176"/>
      <c r="BOD176" s="176"/>
      <c r="BOE176" s="176"/>
      <c r="BOF176" s="176"/>
      <c r="BOG176" s="176"/>
      <c r="BOH176" s="176"/>
      <c r="BOI176" s="176"/>
      <c r="BOJ176" s="176"/>
      <c r="BOK176" s="176"/>
      <c r="BOL176" s="176"/>
      <c r="BOM176" s="176"/>
      <c r="BON176" s="176"/>
      <c r="BOO176" s="176"/>
      <c r="BOP176" s="176"/>
      <c r="BOQ176" s="176"/>
      <c r="BOR176" s="176"/>
      <c r="BOS176" s="176"/>
      <c r="BOT176" s="176"/>
      <c r="BOU176" s="176"/>
      <c r="BOV176" s="176"/>
      <c r="BOW176" s="176"/>
      <c r="BOX176" s="176"/>
      <c r="BOY176" s="176"/>
      <c r="BOZ176" s="176"/>
      <c r="BPA176" s="176"/>
      <c r="BPB176" s="176"/>
      <c r="BPC176" s="176"/>
      <c r="BPD176" s="176"/>
      <c r="BPE176" s="176"/>
      <c r="BPF176" s="176"/>
      <c r="BPG176" s="176"/>
      <c r="BPH176" s="176"/>
      <c r="BPI176" s="176"/>
      <c r="BPJ176" s="176"/>
      <c r="BPK176" s="176"/>
      <c r="BPL176" s="176"/>
      <c r="BPM176" s="176"/>
      <c r="BPN176" s="176"/>
      <c r="BPO176" s="176"/>
      <c r="BPP176" s="176"/>
      <c r="BPQ176" s="176"/>
      <c r="BPR176" s="176"/>
      <c r="BPS176" s="176"/>
      <c r="BPT176" s="176"/>
      <c r="BPU176" s="176"/>
      <c r="BPV176" s="176"/>
      <c r="BPW176" s="176"/>
      <c r="BPX176" s="176"/>
      <c r="BPY176" s="176"/>
      <c r="BPZ176" s="176"/>
      <c r="BQA176" s="176"/>
      <c r="BQB176" s="176"/>
      <c r="BQC176" s="176"/>
      <c r="BQD176" s="176"/>
      <c r="BQE176" s="176"/>
      <c r="BQF176" s="176"/>
      <c r="BQG176" s="176"/>
      <c r="BQH176" s="176"/>
      <c r="BQI176" s="176"/>
      <c r="BQJ176" s="176"/>
      <c r="BQK176" s="176"/>
      <c r="BQL176" s="176"/>
      <c r="BQM176" s="176"/>
      <c r="BQN176" s="176"/>
      <c r="BQO176" s="176"/>
      <c r="BQP176" s="176"/>
      <c r="BQQ176" s="176"/>
      <c r="BQR176" s="176"/>
      <c r="BQS176" s="176"/>
      <c r="BQT176" s="176"/>
      <c r="BQU176" s="176"/>
      <c r="BQV176" s="176"/>
      <c r="BQW176" s="176"/>
      <c r="BQX176" s="176"/>
      <c r="BQY176" s="176"/>
      <c r="BQZ176" s="176"/>
      <c r="BRA176" s="176"/>
      <c r="BRB176" s="176"/>
      <c r="BRC176" s="176"/>
      <c r="BRD176" s="176"/>
      <c r="BRE176" s="176"/>
      <c r="BRF176" s="176"/>
      <c r="BRG176" s="176"/>
      <c r="BRH176" s="176"/>
      <c r="BRI176" s="176"/>
      <c r="BRJ176" s="176"/>
      <c r="BRK176" s="176"/>
      <c r="BRL176" s="176"/>
      <c r="BRM176" s="176"/>
      <c r="BRN176" s="176"/>
      <c r="BRO176" s="176"/>
      <c r="BRP176" s="176"/>
      <c r="BRQ176" s="176"/>
      <c r="BRR176" s="176"/>
      <c r="BRS176" s="176"/>
      <c r="BRT176" s="176"/>
      <c r="BRU176" s="176"/>
      <c r="BRV176" s="176"/>
      <c r="BRW176" s="176"/>
      <c r="BRX176" s="176"/>
      <c r="BRY176" s="176"/>
      <c r="BRZ176" s="176"/>
      <c r="BSA176" s="176"/>
      <c r="BSB176" s="176"/>
      <c r="BSC176" s="176"/>
      <c r="BSD176" s="176"/>
      <c r="BSE176" s="176"/>
      <c r="BSF176" s="176"/>
      <c r="BSG176" s="176"/>
      <c r="BSH176" s="176"/>
      <c r="BSI176" s="176"/>
      <c r="BSJ176" s="176"/>
      <c r="BSK176" s="176"/>
      <c r="BSL176" s="176"/>
      <c r="BSM176" s="176"/>
      <c r="BSN176" s="176"/>
      <c r="BSO176" s="176"/>
      <c r="BSP176" s="176"/>
      <c r="BSQ176" s="176"/>
      <c r="BSR176" s="176"/>
      <c r="BSS176" s="176"/>
      <c r="BST176" s="176"/>
      <c r="BSU176" s="176"/>
      <c r="BSV176" s="176"/>
      <c r="BSW176" s="176"/>
      <c r="BSX176" s="176"/>
      <c r="BSY176" s="176"/>
      <c r="BSZ176" s="176"/>
      <c r="BTA176" s="176"/>
      <c r="BTB176" s="176"/>
      <c r="BTC176" s="176"/>
      <c r="BTD176" s="176"/>
      <c r="BTE176" s="176"/>
      <c r="BTF176" s="176"/>
      <c r="BTG176" s="176"/>
      <c r="BTH176" s="176"/>
      <c r="BTI176" s="176"/>
      <c r="BTJ176" s="176"/>
      <c r="BTK176" s="176"/>
      <c r="BTL176" s="176"/>
      <c r="BTM176" s="176"/>
      <c r="BTN176" s="176"/>
      <c r="BTO176" s="176"/>
      <c r="BTP176" s="176"/>
      <c r="BTQ176" s="176"/>
      <c r="BTR176" s="176"/>
      <c r="BTS176" s="176"/>
      <c r="BTT176" s="176"/>
      <c r="BTU176" s="176"/>
      <c r="BTV176" s="176"/>
      <c r="BTW176" s="176"/>
      <c r="BTX176" s="176"/>
      <c r="BTY176" s="176"/>
      <c r="BTZ176" s="176"/>
      <c r="BUA176" s="176"/>
      <c r="BUB176" s="176"/>
      <c r="BUC176" s="176"/>
      <c r="BUD176" s="176"/>
      <c r="BUE176" s="176"/>
      <c r="BUF176" s="176"/>
      <c r="BUG176" s="176"/>
      <c r="BUH176" s="176"/>
      <c r="BUI176" s="176"/>
      <c r="BUJ176" s="176"/>
      <c r="BUK176" s="176"/>
      <c r="BUL176" s="176"/>
      <c r="BUM176" s="176"/>
      <c r="BUN176" s="176"/>
      <c r="BUO176" s="176"/>
      <c r="BUP176" s="176"/>
      <c r="BUQ176" s="176"/>
      <c r="BUR176" s="176"/>
      <c r="BUS176" s="176"/>
      <c r="BUT176" s="176"/>
      <c r="BUU176" s="176"/>
      <c r="BUV176" s="176"/>
      <c r="BUW176" s="176"/>
      <c r="BUX176" s="176"/>
      <c r="BUY176" s="176"/>
      <c r="BUZ176" s="176"/>
      <c r="BVA176" s="176"/>
      <c r="BVB176" s="176"/>
      <c r="BVC176" s="176"/>
      <c r="BVD176" s="176"/>
      <c r="BVE176" s="176"/>
      <c r="BVF176" s="176"/>
      <c r="BVG176" s="176"/>
      <c r="BVH176" s="176"/>
      <c r="BVI176" s="176"/>
      <c r="BVJ176" s="176"/>
      <c r="BVK176" s="176"/>
      <c r="BVL176" s="176"/>
      <c r="BVM176" s="176"/>
      <c r="BVN176" s="176"/>
      <c r="BVO176" s="176"/>
      <c r="BVP176" s="176"/>
      <c r="BVQ176" s="176"/>
      <c r="BVR176" s="176"/>
      <c r="BVS176" s="176"/>
      <c r="BVT176" s="176"/>
      <c r="BVU176" s="176"/>
      <c r="BVV176" s="176"/>
      <c r="BVW176" s="176"/>
      <c r="BVX176" s="176"/>
      <c r="BVY176" s="176"/>
      <c r="BVZ176" s="176"/>
      <c r="BWA176" s="176"/>
      <c r="BWB176" s="176"/>
      <c r="BWC176" s="176"/>
      <c r="BWD176" s="176"/>
      <c r="BWE176" s="176"/>
      <c r="BWF176" s="176"/>
      <c r="BWG176" s="176"/>
      <c r="BWH176" s="176"/>
      <c r="BWI176" s="176"/>
      <c r="BWJ176" s="176"/>
      <c r="BWK176" s="176"/>
      <c r="BWL176" s="176"/>
      <c r="BWM176" s="176"/>
      <c r="BWN176" s="176"/>
      <c r="BWO176" s="176"/>
      <c r="BWP176" s="176"/>
      <c r="BWQ176" s="176"/>
      <c r="BWR176" s="176"/>
      <c r="BWS176" s="176"/>
      <c r="BWT176" s="176"/>
      <c r="BWU176" s="176"/>
      <c r="BWV176" s="176"/>
      <c r="BWW176" s="176"/>
      <c r="BWX176" s="176"/>
      <c r="BWY176" s="176"/>
      <c r="BWZ176" s="176"/>
      <c r="BXA176" s="176"/>
      <c r="BXB176" s="176"/>
      <c r="BXC176" s="176"/>
      <c r="BXD176" s="176"/>
      <c r="BXE176" s="176"/>
      <c r="BXF176" s="176"/>
      <c r="BXG176" s="176"/>
      <c r="BXH176" s="176"/>
      <c r="BXI176" s="176"/>
      <c r="BXJ176" s="176"/>
      <c r="BXK176" s="176"/>
      <c r="BXL176" s="176"/>
      <c r="BXM176" s="176"/>
      <c r="BXN176" s="176"/>
      <c r="BXO176" s="176"/>
      <c r="BXP176" s="176"/>
      <c r="BXQ176" s="176"/>
      <c r="BXR176" s="176"/>
      <c r="BXS176" s="176"/>
      <c r="BXT176" s="176"/>
      <c r="BXU176" s="176"/>
      <c r="BXV176" s="176"/>
      <c r="BXW176" s="176"/>
      <c r="BXX176" s="176"/>
      <c r="BXY176" s="176"/>
      <c r="BXZ176" s="176"/>
      <c r="BYA176" s="176"/>
      <c r="BYB176" s="176"/>
      <c r="BYC176" s="176"/>
      <c r="BYD176" s="176"/>
      <c r="BYE176" s="176"/>
      <c r="BYF176" s="176"/>
      <c r="BYG176" s="176"/>
      <c r="BYH176" s="176"/>
      <c r="BYI176" s="176"/>
      <c r="BYJ176" s="176"/>
      <c r="BYK176" s="176"/>
      <c r="BYL176" s="176"/>
      <c r="BYM176" s="176"/>
      <c r="BYN176" s="176"/>
      <c r="BYO176" s="176"/>
      <c r="BYP176" s="176"/>
      <c r="BYQ176" s="176"/>
      <c r="BYR176" s="176"/>
      <c r="BYS176" s="176"/>
      <c r="BYT176" s="176"/>
      <c r="BYU176" s="176"/>
      <c r="BYV176" s="176"/>
      <c r="BYW176" s="176"/>
      <c r="BYX176" s="176"/>
      <c r="BYY176" s="176"/>
      <c r="BYZ176" s="176"/>
      <c r="BZA176" s="176"/>
      <c r="BZB176" s="176"/>
      <c r="BZC176" s="176"/>
      <c r="BZD176" s="176"/>
      <c r="BZE176" s="176"/>
      <c r="BZF176" s="176"/>
      <c r="BZG176" s="176"/>
      <c r="BZH176" s="176"/>
      <c r="BZI176" s="176"/>
      <c r="BZJ176" s="176"/>
      <c r="BZK176" s="176"/>
      <c r="BZL176" s="176"/>
      <c r="BZM176" s="176"/>
      <c r="BZN176" s="176"/>
      <c r="BZO176" s="176"/>
      <c r="BZP176" s="176"/>
      <c r="BZQ176" s="176"/>
      <c r="BZR176" s="176"/>
      <c r="BZS176" s="176"/>
      <c r="BZT176" s="176"/>
      <c r="BZU176" s="176"/>
      <c r="BZV176" s="176"/>
      <c r="BZW176" s="176"/>
      <c r="BZX176" s="176"/>
      <c r="BZY176" s="176"/>
      <c r="BZZ176" s="176"/>
      <c r="CAA176" s="176"/>
      <c r="CAB176" s="176"/>
      <c r="CAC176" s="176"/>
      <c r="CAD176" s="176"/>
      <c r="CAE176" s="176"/>
      <c r="CAF176" s="176"/>
      <c r="CAG176" s="176"/>
      <c r="CAH176" s="176"/>
      <c r="CAI176" s="176"/>
      <c r="CAJ176" s="176"/>
      <c r="CAK176" s="176"/>
      <c r="CAL176" s="176"/>
      <c r="CAM176" s="176"/>
      <c r="CAN176" s="176"/>
      <c r="CAO176" s="176"/>
      <c r="CAP176" s="176"/>
      <c r="CAQ176" s="176"/>
      <c r="CAR176" s="176"/>
      <c r="CAS176" s="176"/>
      <c r="CAT176" s="176"/>
      <c r="CAU176" s="176"/>
      <c r="CAV176" s="176"/>
      <c r="CAW176" s="176"/>
      <c r="CAX176" s="176"/>
      <c r="CAY176" s="176"/>
      <c r="CAZ176" s="176"/>
      <c r="CBA176" s="176"/>
      <c r="CBB176" s="176"/>
      <c r="CBC176" s="176"/>
      <c r="CBD176" s="176"/>
      <c r="CBE176" s="176"/>
      <c r="CBF176" s="176"/>
      <c r="CBG176" s="176"/>
      <c r="CBH176" s="176"/>
      <c r="CBI176" s="176"/>
      <c r="CBJ176" s="176"/>
      <c r="CBK176" s="176"/>
      <c r="CBL176" s="176"/>
      <c r="CBM176" s="176"/>
      <c r="CBN176" s="176"/>
      <c r="CBO176" s="176"/>
      <c r="CBP176" s="176"/>
      <c r="CBQ176" s="176"/>
      <c r="CBR176" s="176"/>
      <c r="CBS176" s="176"/>
      <c r="CBT176" s="176"/>
      <c r="CBU176" s="176"/>
      <c r="CBV176" s="176"/>
      <c r="CBW176" s="176"/>
      <c r="CBX176" s="176"/>
      <c r="CBY176" s="176"/>
      <c r="CBZ176" s="176"/>
      <c r="CCA176" s="176"/>
      <c r="CCB176" s="176"/>
      <c r="CCC176" s="176"/>
      <c r="CCD176" s="176"/>
      <c r="CCE176" s="176"/>
      <c r="CCF176" s="176"/>
      <c r="CCG176" s="176"/>
      <c r="CCH176" s="176"/>
      <c r="CCI176" s="176"/>
      <c r="CCJ176" s="176"/>
      <c r="CCK176" s="176"/>
      <c r="CCL176" s="176"/>
      <c r="CCM176" s="176"/>
      <c r="CCN176" s="176"/>
      <c r="CCO176" s="176"/>
      <c r="CCP176" s="176"/>
      <c r="CCQ176" s="176"/>
      <c r="CCR176" s="176"/>
      <c r="CCS176" s="176"/>
      <c r="CCT176" s="176"/>
      <c r="CCU176" s="176"/>
      <c r="CCV176" s="176"/>
      <c r="CCW176" s="176"/>
      <c r="CCX176" s="176"/>
      <c r="CCY176" s="176"/>
      <c r="CCZ176" s="176"/>
      <c r="CDA176" s="176"/>
      <c r="CDB176" s="176"/>
      <c r="CDC176" s="176"/>
      <c r="CDD176" s="176"/>
      <c r="CDE176" s="176"/>
      <c r="CDF176" s="176"/>
      <c r="CDG176" s="176"/>
      <c r="CDH176" s="176"/>
      <c r="CDI176" s="176"/>
      <c r="CDJ176" s="176"/>
      <c r="CDK176" s="176"/>
      <c r="CDL176" s="176"/>
      <c r="CDM176" s="176"/>
      <c r="CDN176" s="176"/>
      <c r="CDO176" s="176"/>
      <c r="CDP176" s="176"/>
      <c r="CDQ176" s="176"/>
      <c r="CDR176" s="176"/>
      <c r="CDS176" s="176"/>
      <c r="CDT176" s="176"/>
      <c r="CDU176" s="176"/>
      <c r="CDV176" s="176"/>
      <c r="CDW176" s="176"/>
      <c r="CDX176" s="176"/>
      <c r="CDY176" s="176"/>
      <c r="CDZ176" s="176"/>
      <c r="CEA176" s="176"/>
      <c r="CEB176" s="176"/>
      <c r="CEC176" s="176"/>
      <c r="CED176" s="176"/>
      <c r="CEE176" s="176"/>
      <c r="CEF176" s="176"/>
      <c r="CEG176" s="176"/>
      <c r="CEH176" s="176"/>
      <c r="CEI176" s="176"/>
      <c r="CEJ176" s="176"/>
      <c r="CEK176" s="176"/>
      <c r="CEL176" s="176"/>
      <c r="CEM176" s="176"/>
      <c r="CEN176" s="176"/>
      <c r="CEO176" s="176"/>
      <c r="CEP176" s="176"/>
      <c r="CEQ176" s="176"/>
      <c r="CER176" s="176"/>
      <c r="CES176" s="176"/>
      <c r="CET176" s="176"/>
      <c r="CEU176" s="176"/>
      <c r="CEV176" s="176"/>
      <c r="CEW176" s="176"/>
      <c r="CEX176" s="176"/>
      <c r="CEY176" s="176"/>
      <c r="CEZ176" s="176"/>
      <c r="CFA176" s="176"/>
      <c r="CFB176" s="176"/>
      <c r="CFC176" s="176"/>
      <c r="CFD176" s="176"/>
      <c r="CFE176" s="176"/>
      <c r="CFF176" s="176"/>
      <c r="CFG176" s="176"/>
      <c r="CFH176" s="176"/>
      <c r="CFI176" s="176"/>
      <c r="CFJ176" s="176"/>
      <c r="CFK176" s="176"/>
      <c r="CFL176" s="176"/>
      <c r="CFM176" s="176"/>
      <c r="CFN176" s="176"/>
      <c r="CFO176" s="176"/>
      <c r="CFP176" s="176"/>
      <c r="CFQ176" s="176"/>
      <c r="CFR176" s="176"/>
      <c r="CFS176" s="176"/>
      <c r="CFT176" s="176"/>
      <c r="CFU176" s="176"/>
      <c r="CFV176" s="176"/>
      <c r="CFW176" s="176"/>
      <c r="CFX176" s="176"/>
      <c r="CFY176" s="176"/>
      <c r="CFZ176" s="176"/>
      <c r="CGA176" s="176"/>
      <c r="CGB176" s="176"/>
      <c r="CGC176" s="176"/>
      <c r="CGD176" s="176"/>
      <c r="CGE176" s="176"/>
      <c r="CGF176" s="176"/>
      <c r="CGG176" s="176"/>
      <c r="CGH176" s="176"/>
      <c r="CGI176" s="176"/>
      <c r="CGJ176" s="176"/>
      <c r="CGK176" s="176"/>
      <c r="CGL176" s="176"/>
      <c r="CGM176" s="176"/>
      <c r="CGN176" s="176"/>
      <c r="CGO176" s="176"/>
      <c r="CGP176" s="176"/>
      <c r="CGQ176" s="176"/>
      <c r="CGR176" s="176"/>
      <c r="CGS176" s="176"/>
      <c r="CGT176" s="176"/>
      <c r="CGU176" s="176"/>
      <c r="CGV176" s="176"/>
      <c r="CGW176" s="176"/>
      <c r="CGX176" s="176"/>
      <c r="CGY176" s="176"/>
      <c r="CGZ176" s="176"/>
      <c r="CHA176" s="176"/>
      <c r="CHB176" s="176"/>
      <c r="CHC176" s="176"/>
      <c r="CHD176" s="176"/>
      <c r="CHE176" s="176"/>
      <c r="CHF176" s="176"/>
      <c r="CHG176" s="176"/>
      <c r="CHH176" s="176"/>
      <c r="CHI176" s="176"/>
      <c r="CHJ176" s="176"/>
      <c r="CHK176" s="176"/>
      <c r="CHL176" s="176"/>
      <c r="CHM176" s="176"/>
      <c r="CHN176" s="176"/>
      <c r="CHO176" s="176"/>
      <c r="CHP176" s="176"/>
      <c r="CHQ176" s="176"/>
      <c r="CHR176" s="176"/>
      <c r="CHS176" s="176"/>
      <c r="CHT176" s="176"/>
      <c r="CHU176" s="176"/>
      <c r="CHV176" s="176"/>
      <c r="CHW176" s="176"/>
      <c r="CHX176" s="176"/>
      <c r="CHY176" s="176"/>
      <c r="CHZ176" s="176"/>
      <c r="CIA176" s="176"/>
      <c r="CIB176" s="176"/>
      <c r="CIC176" s="176"/>
      <c r="CID176" s="176"/>
      <c r="CIE176" s="176"/>
      <c r="CIF176" s="176"/>
      <c r="CIG176" s="176"/>
      <c r="CIH176" s="176"/>
      <c r="CII176" s="176"/>
      <c r="CIJ176" s="176"/>
      <c r="CIK176" s="176"/>
      <c r="CIL176" s="176"/>
      <c r="CIM176" s="176"/>
      <c r="CIN176" s="176"/>
      <c r="CIO176" s="176"/>
      <c r="CIP176" s="176"/>
      <c r="CIQ176" s="176"/>
      <c r="CIR176" s="176"/>
      <c r="CIS176" s="176"/>
      <c r="CIT176" s="176"/>
      <c r="CIU176" s="176"/>
      <c r="CIV176" s="176"/>
      <c r="CIW176" s="176"/>
      <c r="CIX176" s="176"/>
      <c r="CIY176" s="176"/>
      <c r="CIZ176" s="176"/>
      <c r="CJA176" s="176"/>
      <c r="CJB176" s="176"/>
      <c r="CJC176" s="176"/>
      <c r="CJD176" s="176"/>
      <c r="CJE176" s="176"/>
      <c r="CJF176" s="176"/>
      <c r="CJG176" s="176"/>
      <c r="CJH176" s="176"/>
      <c r="CJI176" s="176"/>
      <c r="CJJ176" s="176"/>
      <c r="CJK176" s="176"/>
      <c r="CJL176" s="176"/>
      <c r="CJM176" s="176"/>
      <c r="CJN176" s="176"/>
      <c r="CJO176" s="176"/>
      <c r="CJP176" s="176"/>
      <c r="CJQ176" s="176"/>
      <c r="CJR176" s="176"/>
      <c r="CJS176" s="176"/>
      <c r="CJT176" s="176"/>
      <c r="CJU176" s="176"/>
      <c r="CJV176" s="176"/>
      <c r="CJW176" s="176"/>
      <c r="CJX176" s="176"/>
      <c r="CJY176" s="176"/>
      <c r="CJZ176" s="176"/>
      <c r="CKA176" s="176"/>
      <c r="CKB176" s="176"/>
      <c r="CKC176" s="176"/>
      <c r="CKD176" s="176"/>
      <c r="CKE176" s="176"/>
      <c r="CKF176" s="176"/>
      <c r="CKG176" s="176"/>
      <c r="CKH176" s="176"/>
      <c r="CKI176" s="176"/>
      <c r="CKJ176" s="176"/>
      <c r="CKK176" s="176"/>
      <c r="CKL176" s="176"/>
      <c r="CKM176" s="176"/>
      <c r="CKN176" s="176"/>
      <c r="CKO176" s="176"/>
      <c r="CKP176" s="176"/>
      <c r="CKQ176" s="176"/>
      <c r="CKR176" s="176"/>
      <c r="CKS176" s="176"/>
      <c r="CKT176" s="176"/>
      <c r="CKU176" s="176"/>
      <c r="CKV176" s="176"/>
      <c r="CKW176" s="176"/>
      <c r="CKX176" s="176"/>
      <c r="CKY176" s="176"/>
      <c r="CKZ176" s="176"/>
      <c r="CLA176" s="176"/>
      <c r="CLB176" s="176"/>
      <c r="CLC176" s="176"/>
      <c r="CLD176" s="176"/>
      <c r="CLE176" s="176"/>
      <c r="CLF176" s="176"/>
      <c r="CLG176" s="176"/>
      <c r="CLH176" s="176"/>
      <c r="CLI176" s="176"/>
      <c r="CLJ176" s="176"/>
      <c r="CLK176" s="176"/>
      <c r="CLL176" s="176"/>
      <c r="CLM176" s="176"/>
      <c r="CLN176" s="176"/>
      <c r="CLO176" s="176"/>
      <c r="CLP176" s="176"/>
      <c r="CLQ176" s="176"/>
      <c r="CLR176" s="176"/>
      <c r="CLS176" s="176"/>
      <c r="CLT176" s="176"/>
      <c r="CLU176" s="176"/>
      <c r="CLV176" s="176"/>
      <c r="CLW176" s="176"/>
      <c r="CLX176" s="176"/>
      <c r="CLY176" s="176"/>
      <c r="CLZ176" s="176"/>
      <c r="CMA176" s="176"/>
      <c r="CMB176" s="176"/>
      <c r="CMC176" s="176"/>
      <c r="CMD176" s="176"/>
      <c r="CME176" s="176"/>
      <c r="CMF176" s="176"/>
      <c r="CMG176" s="176"/>
      <c r="CMH176" s="176"/>
      <c r="CMI176" s="176"/>
      <c r="CMJ176" s="176"/>
      <c r="CMK176" s="176"/>
      <c r="CML176" s="176"/>
      <c r="CMM176" s="176"/>
      <c r="CMN176" s="176"/>
      <c r="CMO176" s="176"/>
      <c r="CMP176" s="176"/>
      <c r="CMQ176" s="176"/>
      <c r="CMR176" s="176"/>
      <c r="CMS176" s="176"/>
      <c r="CMT176" s="176"/>
      <c r="CMU176" s="176"/>
      <c r="CMV176" s="176"/>
      <c r="CMW176" s="176"/>
      <c r="CMX176" s="176"/>
      <c r="CMY176" s="176"/>
      <c r="CMZ176" s="176"/>
      <c r="CNA176" s="176"/>
      <c r="CNB176" s="176"/>
      <c r="CNC176" s="176"/>
      <c r="CND176" s="176"/>
      <c r="CNE176" s="176"/>
      <c r="CNF176" s="176"/>
      <c r="CNG176" s="176"/>
      <c r="CNH176" s="176"/>
      <c r="CNI176" s="176"/>
      <c r="CNJ176" s="176"/>
      <c r="CNK176" s="176"/>
      <c r="CNL176" s="176"/>
      <c r="CNM176" s="176"/>
      <c r="CNN176" s="176"/>
      <c r="CNO176" s="176"/>
      <c r="CNP176" s="176"/>
      <c r="CNQ176" s="176"/>
      <c r="CNR176" s="176"/>
      <c r="CNS176" s="176"/>
      <c r="CNT176" s="176"/>
      <c r="CNU176" s="176"/>
      <c r="CNV176" s="176"/>
      <c r="CNW176" s="176"/>
      <c r="CNX176" s="176"/>
      <c r="CNY176" s="176"/>
      <c r="CNZ176" s="176"/>
      <c r="COA176" s="176"/>
      <c r="COB176" s="176"/>
      <c r="COC176" s="176"/>
      <c r="COD176" s="176"/>
      <c r="COE176" s="176"/>
      <c r="COF176" s="176"/>
      <c r="COG176" s="176"/>
      <c r="COH176" s="176"/>
      <c r="COI176" s="176"/>
      <c r="COJ176" s="176"/>
      <c r="COK176" s="176"/>
      <c r="COL176" s="176"/>
      <c r="COM176" s="176"/>
      <c r="CON176" s="176"/>
      <c r="COO176" s="176"/>
      <c r="COP176" s="176"/>
      <c r="COQ176" s="176"/>
      <c r="COR176" s="176"/>
      <c r="COS176" s="176"/>
      <c r="COT176" s="176"/>
      <c r="COU176" s="176"/>
      <c r="COV176" s="176"/>
      <c r="COW176" s="176"/>
      <c r="COX176" s="176"/>
      <c r="COY176" s="176"/>
      <c r="COZ176" s="176"/>
      <c r="CPA176" s="176"/>
      <c r="CPB176" s="176"/>
      <c r="CPC176" s="176"/>
      <c r="CPD176" s="176"/>
      <c r="CPE176" s="176"/>
      <c r="CPF176" s="176"/>
      <c r="CPG176" s="176"/>
      <c r="CPH176" s="176"/>
      <c r="CPI176" s="176"/>
      <c r="CPJ176" s="176"/>
      <c r="CPK176" s="176"/>
      <c r="CPL176" s="176"/>
      <c r="CPM176" s="176"/>
      <c r="CPN176" s="176"/>
      <c r="CPO176" s="176"/>
      <c r="CPP176" s="176"/>
      <c r="CPQ176" s="176"/>
      <c r="CPR176" s="176"/>
      <c r="CPS176" s="176"/>
      <c r="CPT176" s="176"/>
      <c r="CPU176" s="176"/>
      <c r="CPV176" s="176"/>
      <c r="CPW176" s="176"/>
      <c r="CPX176" s="176"/>
      <c r="CPY176" s="176"/>
      <c r="CPZ176" s="176"/>
      <c r="CQA176" s="176"/>
      <c r="CQB176" s="176"/>
      <c r="CQC176" s="176"/>
      <c r="CQD176" s="176"/>
      <c r="CQE176" s="176"/>
      <c r="CQF176" s="176"/>
      <c r="CQG176" s="176"/>
      <c r="CQH176" s="176"/>
      <c r="CQI176" s="176"/>
      <c r="CQJ176" s="176"/>
      <c r="CQK176" s="176"/>
      <c r="CQL176" s="176"/>
      <c r="CQM176" s="176"/>
      <c r="CQN176" s="176"/>
      <c r="CQO176" s="176"/>
      <c r="CQP176" s="176"/>
      <c r="CQQ176" s="176"/>
      <c r="CQR176" s="176"/>
      <c r="CQS176" s="176"/>
      <c r="CQT176" s="176"/>
      <c r="CQU176" s="176"/>
      <c r="CQV176" s="176"/>
      <c r="CQW176" s="176"/>
      <c r="CQX176" s="176"/>
      <c r="CQY176" s="176"/>
      <c r="CQZ176" s="176"/>
      <c r="CRA176" s="176"/>
      <c r="CRB176" s="176"/>
      <c r="CRC176" s="176"/>
      <c r="CRD176" s="176"/>
      <c r="CRE176" s="176"/>
      <c r="CRF176" s="176"/>
      <c r="CRG176" s="176"/>
      <c r="CRH176" s="176"/>
      <c r="CRI176" s="176"/>
      <c r="CRJ176" s="176"/>
      <c r="CRK176" s="176"/>
      <c r="CRL176" s="176"/>
      <c r="CRM176" s="176"/>
      <c r="CRN176" s="176"/>
      <c r="CRO176" s="176"/>
      <c r="CRP176" s="176"/>
      <c r="CRQ176" s="176"/>
      <c r="CRR176" s="176"/>
      <c r="CRS176" s="176"/>
      <c r="CRT176" s="176"/>
      <c r="CRU176" s="176"/>
      <c r="CRV176" s="176"/>
      <c r="CRW176" s="176"/>
      <c r="CRX176" s="176"/>
      <c r="CRY176" s="176"/>
      <c r="CRZ176" s="176"/>
      <c r="CSA176" s="176"/>
      <c r="CSB176" s="176"/>
      <c r="CSC176" s="176"/>
      <c r="CSD176" s="176"/>
      <c r="CSE176" s="176"/>
      <c r="CSF176" s="176"/>
      <c r="CSG176" s="176"/>
      <c r="CSH176" s="176"/>
      <c r="CSI176" s="176"/>
      <c r="CSJ176" s="176"/>
      <c r="CSK176" s="176"/>
      <c r="CSL176" s="176"/>
      <c r="CSM176" s="176"/>
      <c r="CSN176" s="176"/>
      <c r="CSO176" s="176"/>
      <c r="CSP176" s="176"/>
      <c r="CSQ176" s="176"/>
      <c r="CSR176" s="176"/>
      <c r="CSS176" s="176"/>
      <c r="CST176" s="176"/>
      <c r="CSU176" s="176"/>
      <c r="CSV176" s="176"/>
      <c r="CSW176" s="176"/>
      <c r="CSX176" s="176"/>
      <c r="CSY176" s="176"/>
      <c r="CSZ176" s="176"/>
      <c r="CTA176" s="176"/>
      <c r="CTB176" s="176"/>
      <c r="CTC176" s="176"/>
      <c r="CTD176" s="176"/>
      <c r="CTE176" s="176"/>
      <c r="CTF176" s="176"/>
      <c r="CTG176" s="176"/>
      <c r="CTH176" s="176"/>
      <c r="CTI176" s="176"/>
      <c r="CTJ176" s="176"/>
      <c r="CTK176" s="176"/>
      <c r="CTL176" s="176"/>
      <c r="CTM176" s="176"/>
      <c r="CTN176" s="176"/>
      <c r="CTO176" s="176"/>
      <c r="CTP176" s="176"/>
      <c r="CTQ176" s="176"/>
      <c r="CTR176" s="176"/>
      <c r="CTS176" s="176"/>
      <c r="CTT176" s="176"/>
      <c r="CTU176" s="176"/>
      <c r="CTV176" s="176"/>
      <c r="CTW176" s="176"/>
      <c r="CTX176" s="176"/>
      <c r="CTY176" s="176"/>
      <c r="CTZ176" s="176"/>
      <c r="CUA176" s="176"/>
      <c r="CUB176" s="176"/>
      <c r="CUC176" s="176"/>
      <c r="CUD176" s="176"/>
      <c r="CUE176" s="176"/>
      <c r="CUF176" s="176"/>
      <c r="CUG176" s="176"/>
      <c r="CUH176" s="176"/>
      <c r="CUI176" s="176"/>
      <c r="CUJ176" s="176"/>
      <c r="CUK176" s="176"/>
      <c r="CUL176" s="176"/>
      <c r="CUM176" s="176"/>
      <c r="CUN176" s="176"/>
      <c r="CUO176" s="176"/>
      <c r="CUP176" s="176"/>
      <c r="CUQ176" s="176"/>
      <c r="CUR176" s="176"/>
      <c r="CUS176" s="176"/>
      <c r="CUT176" s="176"/>
      <c r="CUU176" s="176"/>
      <c r="CUV176" s="176"/>
      <c r="CUW176" s="176"/>
      <c r="CUX176" s="176"/>
      <c r="CUY176" s="176"/>
      <c r="CUZ176" s="176"/>
      <c r="CVA176" s="176"/>
      <c r="CVB176" s="176"/>
      <c r="CVC176" s="176"/>
      <c r="CVD176" s="176"/>
      <c r="CVE176" s="176"/>
      <c r="CVF176" s="176"/>
      <c r="CVG176" s="176"/>
      <c r="CVH176" s="176"/>
      <c r="CVI176" s="176"/>
      <c r="CVJ176" s="176"/>
      <c r="CVK176" s="176"/>
      <c r="CVL176" s="176"/>
      <c r="CVM176" s="176"/>
      <c r="CVN176" s="176"/>
      <c r="CVO176" s="176"/>
      <c r="CVP176" s="176"/>
      <c r="CVQ176" s="176"/>
      <c r="CVR176" s="176"/>
      <c r="CVS176" s="176"/>
      <c r="CVT176" s="176"/>
      <c r="CVU176" s="176"/>
      <c r="CVV176" s="176"/>
      <c r="CVW176" s="176"/>
      <c r="CVX176" s="176"/>
      <c r="CVY176" s="176"/>
      <c r="CVZ176" s="176"/>
      <c r="CWA176" s="176"/>
      <c r="CWB176" s="176"/>
      <c r="CWC176" s="176"/>
      <c r="CWD176" s="176"/>
      <c r="CWE176" s="176"/>
      <c r="CWF176" s="176"/>
      <c r="CWG176" s="176"/>
      <c r="CWH176" s="176"/>
      <c r="CWI176" s="176"/>
      <c r="CWJ176" s="176"/>
      <c r="CWK176" s="176"/>
      <c r="CWL176" s="176"/>
      <c r="CWM176" s="176"/>
      <c r="CWN176" s="176"/>
      <c r="CWO176" s="176"/>
      <c r="CWP176" s="176"/>
      <c r="CWQ176" s="176"/>
      <c r="CWR176" s="176"/>
      <c r="CWS176" s="176"/>
      <c r="CWT176" s="176"/>
      <c r="CWU176" s="176"/>
      <c r="CWV176" s="176"/>
      <c r="CWW176" s="176"/>
      <c r="CWX176" s="176"/>
      <c r="CWY176" s="176"/>
      <c r="CWZ176" s="176"/>
      <c r="CXA176" s="176"/>
      <c r="CXB176" s="176"/>
      <c r="CXC176" s="176"/>
      <c r="CXD176" s="176"/>
      <c r="CXE176" s="176"/>
      <c r="CXF176" s="176"/>
      <c r="CXG176" s="176"/>
      <c r="CXH176" s="176"/>
      <c r="CXI176" s="176"/>
      <c r="CXJ176" s="176"/>
      <c r="CXK176" s="176"/>
      <c r="CXL176" s="176"/>
      <c r="CXM176" s="176"/>
      <c r="CXN176" s="176"/>
      <c r="CXO176" s="176"/>
      <c r="CXP176" s="176"/>
      <c r="CXQ176" s="176"/>
      <c r="CXR176" s="176"/>
      <c r="CXS176" s="176"/>
      <c r="CXT176" s="176"/>
      <c r="CXU176" s="176"/>
      <c r="CXV176" s="176"/>
      <c r="CXW176" s="176"/>
      <c r="CXX176" s="176"/>
      <c r="CXY176" s="176"/>
      <c r="CXZ176" s="176"/>
      <c r="CYA176" s="176"/>
      <c r="CYB176" s="176"/>
      <c r="CYC176" s="176"/>
      <c r="CYD176" s="176"/>
      <c r="CYE176" s="176"/>
      <c r="CYF176" s="176"/>
      <c r="CYG176" s="176"/>
      <c r="CYH176" s="176"/>
      <c r="CYI176" s="176"/>
      <c r="CYJ176" s="176"/>
      <c r="CYK176" s="176"/>
      <c r="CYL176" s="176"/>
      <c r="CYM176" s="176"/>
      <c r="CYN176" s="176"/>
      <c r="CYO176" s="176"/>
      <c r="CYP176" s="176"/>
      <c r="CYQ176" s="176"/>
      <c r="CYR176" s="176"/>
      <c r="CYS176" s="176"/>
      <c r="CYT176" s="176"/>
      <c r="CYU176" s="176"/>
      <c r="CYV176" s="176"/>
      <c r="CYW176" s="176"/>
      <c r="CYX176" s="176"/>
      <c r="CYY176" s="176"/>
      <c r="CYZ176" s="176"/>
      <c r="CZA176" s="176"/>
      <c r="CZB176" s="176"/>
      <c r="CZC176" s="176"/>
      <c r="CZD176" s="176"/>
      <c r="CZE176" s="176"/>
      <c r="CZF176" s="176"/>
      <c r="CZG176" s="176"/>
      <c r="CZH176" s="176"/>
      <c r="CZI176" s="176"/>
      <c r="CZJ176" s="176"/>
      <c r="CZK176" s="176"/>
      <c r="CZL176" s="176"/>
      <c r="CZM176" s="176"/>
      <c r="CZN176" s="176"/>
      <c r="CZO176" s="176"/>
      <c r="CZP176" s="176"/>
      <c r="CZQ176" s="176"/>
      <c r="CZR176" s="176"/>
      <c r="CZS176" s="176"/>
      <c r="CZT176" s="176"/>
      <c r="CZU176" s="176"/>
      <c r="CZV176" s="176"/>
      <c r="CZW176" s="176"/>
      <c r="CZX176" s="176"/>
      <c r="CZY176" s="176"/>
      <c r="CZZ176" s="176"/>
      <c r="DAA176" s="176"/>
      <c r="DAB176" s="176"/>
      <c r="DAC176" s="176"/>
      <c r="DAD176" s="176"/>
      <c r="DAE176" s="176"/>
      <c r="DAF176" s="176"/>
      <c r="DAG176" s="176"/>
      <c r="DAH176" s="176"/>
      <c r="DAI176" s="176"/>
      <c r="DAJ176" s="176"/>
      <c r="DAK176" s="176"/>
      <c r="DAL176" s="176"/>
      <c r="DAM176" s="176"/>
      <c r="DAN176" s="176"/>
      <c r="DAO176" s="176"/>
      <c r="DAP176" s="176"/>
      <c r="DAQ176" s="176"/>
      <c r="DAR176" s="176"/>
      <c r="DAS176" s="176"/>
      <c r="DAT176" s="176"/>
      <c r="DAU176" s="176"/>
      <c r="DAV176" s="176"/>
      <c r="DAW176" s="176"/>
      <c r="DAX176" s="176"/>
      <c r="DAY176" s="176"/>
      <c r="DAZ176" s="176"/>
      <c r="DBA176" s="176"/>
      <c r="DBB176" s="176"/>
      <c r="DBC176" s="176"/>
      <c r="DBD176" s="176"/>
      <c r="DBE176" s="176"/>
      <c r="DBF176" s="176"/>
      <c r="DBG176" s="176"/>
      <c r="DBH176" s="176"/>
      <c r="DBI176" s="176"/>
      <c r="DBJ176" s="176"/>
      <c r="DBK176" s="176"/>
      <c r="DBL176" s="176"/>
      <c r="DBM176" s="176"/>
      <c r="DBN176" s="176"/>
      <c r="DBO176" s="176"/>
      <c r="DBP176" s="176"/>
      <c r="DBQ176" s="176"/>
      <c r="DBR176" s="176"/>
      <c r="DBS176" s="176"/>
      <c r="DBT176" s="176"/>
      <c r="DBU176" s="176"/>
      <c r="DBV176" s="176"/>
      <c r="DBW176" s="176"/>
      <c r="DBX176" s="176"/>
      <c r="DBY176" s="176"/>
      <c r="DBZ176" s="176"/>
      <c r="DCA176" s="176"/>
      <c r="DCB176" s="176"/>
      <c r="DCC176" s="176"/>
      <c r="DCD176" s="176"/>
      <c r="DCE176" s="176"/>
      <c r="DCF176" s="176"/>
      <c r="DCG176" s="176"/>
      <c r="DCH176" s="176"/>
      <c r="DCI176" s="176"/>
      <c r="DCJ176" s="176"/>
      <c r="DCK176" s="176"/>
      <c r="DCL176" s="176"/>
      <c r="DCM176" s="176"/>
      <c r="DCN176" s="176"/>
      <c r="DCO176" s="176"/>
      <c r="DCP176" s="176"/>
      <c r="DCQ176" s="176"/>
      <c r="DCR176" s="176"/>
      <c r="DCS176" s="176"/>
      <c r="DCT176" s="176"/>
      <c r="DCU176" s="176"/>
      <c r="DCV176" s="176"/>
      <c r="DCW176" s="176"/>
      <c r="DCX176" s="176"/>
      <c r="DCY176" s="176"/>
      <c r="DCZ176" s="176"/>
      <c r="DDA176" s="176"/>
      <c r="DDB176" s="176"/>
      <c r="DDC176" s="176"/>
      <c r="DDD176" s="176"/>
      <c r="DDE176" s="176"/>
      <c r="DDF176" s="176"/>
      <c r="DDG176" s="176"/>
      <c r="DDH176" s="176"/>
      <c r="DDI176" s="176"/>
      <c r="DDJ176" s="176"/>
      <c r="DDK176" s="176"/>
      <c r="DDL176" s="176"/>
      <c r="DDM176" s="176"/>
      <c r="DDN176" s="176"/>
      <c r="DDO176" s="176"/>
      <c r="DDP176" s="176"/>
      <c r="DDQ176" s="176"/>
      <c r="DDR176" s="176"/>
      <c r="DDS176" s="176"/>
      <c r="DDT176" s="176"/>
      <c r="DDU176" s="176"/>
      <c r="DDV176" s="176"/>
      <c r="DDW176" s="176"/>
      <c r="DDX176" s="176"/>
      <c r="DDY176" s="176"/>
      <c r="DDZ176" s="176"/>
      <c r="DEA176" s="176"/>
      <c r="DEB176" s="176"/>
      <c r="DEC176" s="176"/>
      <c r="DED176" s="176"/>
      <c r="DEE176" s="176"/>
      <c r="DEF176" s="176"/>
      <c r="DEG176" s="176"/>
      <c r="DEH176" s="176"/>
      <c r="DEI176" s="176"/>
      <c r="DEJ176" s="176"/>
      <c r="DEK176" s="176"/>
      <c r="DEL176" s="176"/>
      <c r="DEM176" s="176"/>
      <c r="DEN176" s="176"/>
      <c r="DEO176" s="176"/>
      <c r="DEP176" s="176"/>
      <c r="DEQ176" s="176"/>
      <c r="DER176" s="176"/>
      <c r="DES176" s="176"/>
      <c r="DET176" s="176"/>
      <c r="DEU176" s="176"/>
      <c r="DEV176" s="176"/>
      <c r="DEW176" s="176"/>
      <c r="DEX176" s="176"/>
      <c r="DEY176" s="176"/>
      <c r="DEZ176" s="176"/>
      <c r="DFA176" s="176"/>
      <c r="DFB176" s="176"/>
      <c r="DFC176" s="176"/>
      <c r="DFD176" s="176"/>
      <c r="DFE176" s="176"/>
      <c r="DFF176" s="176"/>
      <c r="DFG176" s="176"/>
      <c r="DFH176" s="176"/>
      <c r="DFI176" s="176"/>
      <c r="DFJ176" s="176"/>
      <c r="DFK176" s="176"/>
      <c r="DFL176" s="176"/>
      <c r="DFM176" s="176"/>
      <c r="DFN176" s="176"/>
      <c r="DFO176" s="176"/>
      <c r="DFP176" s="176"/>
      <c r="DFQ176" s="176"/>
      <c r="DFR176" s="176"/>
      <c r="DFS176" s="176"/>
      <c r="DFT176" s="176"/>
      <c r="DFU176" s="176"/>
      <c r="DFV176" s="176"/>
      <c r="DFW176" s="176"/>
      <c r="DFX176" s="176"/>
      <c r="DFY176" s="176"/>
      <c r="DFZ176" s="176"/>
      <c r="DGA176" s="176"/>
      <c r="DGB176" s="176"/>
      <c r="DGC176" s="176"/>
      <c r="DGD176" s="176"/>
      <c r="DGE176" s="176"/>
      <c r="DGF176" s="176"/>
      <c r="DGG176" s="176"/>
      <c r="DGH176" s="176"/>
      <c r="DGI176" s="176"/>
      <c r="DGJ176" s="176"/>
      <c r="DGK176" s="176"/>
      <c r="DGL176" s="176"/>
      <c r="DGM176" s="176"/>
      <c r="DGN176" s="176"/>
      <c r="DGO176" s="176"/>
      <c r="DGP176" s="176"/>
      <c r="DGQ176" s="176"/>
      <c r="DGR176" s="176"/>
      <c r="DGS176" s="176"/>
      <c r="DGT176" s="176"/>
      <c r="DGU176" s="176"/>
      <c r="DGV176" s="176"/>
      <c r="DGW176" s="176"/>
      <c r="DGX176" s="176"/>
      <c r="DGY176" s="176"/>
      <c r="DGZ176" s="176"/>
      <c r="DHA176" s="176"/>
      <c r="DHB176" s="176"/>
      <c r="DHC176" s="176"/>
      <c r="DHD176" s="176"/>
      <c r="DHE176" s="176"/>
      <c r="DHF176" s="176"/>
      <c r="DHG176" s="176"/>
      <c r="DHH176" s="176"/>
      <c r="DHI176" s="176"/>
      <c r="DHJ176" s="176"/>
      <c r="DHK176" s="176"/>
      <c r="DHL176" s="176"/>
      <c r="DHM176" s="176"/>
      <c r="DHN176" s="176"/>
      <c r="DHO176" s="176"/>
      <c r="DHP176" s="176"/>
      <c r="DHQ176" s="176"/>
      <c r="DHR176" s="176"/>
      <c r="DHS176" s="176"/>
      <c r="DHT176" s="176"/>
      <c r="DHU176" s="176"/>
      <c r="DHV176" s="176"/>
      <c r="DHW176" s="176"/>
      <c r="DHX176" s="176"/>
      <c r="DHY176" s="176"/>
      <c r="DHZ176" s="176"/>
      <c r="DIA176" s="176"/>
      <c r="DIB176" s="176"/>
      <c r="DIC176" s="176"/>
      <c r="DID176" s="176"/>
      <c r="DIE176" s="176"/>
      <c r="DIF176" s="176"/>
      <c r="DIG176" s="176"/>
      <c r="DIH176" s="176"/>
      <c r="DII176" s="176"/>
      <c r="DIJ176" s="176"/>
      <c r="DIK176" s="176"/>
      <c r="DIL176" s="176"/>
      <c r="DIM176" s="176"/>
      <c r="DIN176" s="176"/>
      <c r="DIO176" s="176"/>
      <c r="DIP176" s="176"/>
      <c r="DIQ176" s="176"/>
      <c r="DIR176" s="176"/>
      <c r="DIS176" s="176"/>
      <c r="DIT176" s="176"/>
      <c r="DIU176" s="176"/>
      <c r="DIV176" s="176"/>
      <c r="DIW176" s="176"/>
      <c r="DIX176" s="176"/>
      <c r="DIY176" s="176"/>
      <c r="DIZ176" s="176"/>
      <c r="DJA176" s="176"/>
      <c r="DJB176" s="176"/>
      <c r="DJC176" s="176"/>
      <c r="DJD176" s="176"/>
      <c r="DJE176" s="176"/>
      <c r="DJF176" s="176"/>
      <c r="DJG176" s="176"/>
      <c r="DJH176" s="176"/>
      <c r="DJI176" s="176"/>
      <c r="DJJ176" s="176"/>
      <c r="DJK176" s="176"/>
      <c r="DJL176" s="176"/>
      <c r="DJM176" s="176"/>
      <c r="DJN176" s="176"/>
      <c r="DJO176" s="176"/>
      <c r="DJP176" s="176"/>
      <c r="DJQ176" s="176"/>
      <c r="DJR176" s="176"/>
      <c r="DJS176" s="176"/>
      <c r="DJT176" s="176"/>
      <c r="DJU176" s="176"/>
      <c r="DJV176" s="176"/>
      <c r="DJW176" s="176"/>
      <c r="DJX176" s="176"/>
      <c r="DJY176" s="176"/>
      <c r="DJZ176" s="176"/>
      <c r="DKA176" s="176"/>
      <c r="DKB176" s="176"/>
      <c r="DKC176" s="176"/>
      <c r="DKD176" s="176"/>
      <c r="DKE176" s="176"/>
      <c r="DKF176" s="176"/>
      <c r="DKG176" s="176"/>
      <c r="DKH176" s="176"/>
      <c r="DKI176" s="176"/>
      <c r="DKJ176" s="176"/>
      <c r="DKK176" s="176"/>
      <c r="DKL176" s="176"/>
      <c r="DKM176" s="176"/>
      <c r="DKN176" s="176"/>
      <c r="DKO176" s="176"/>
      <c r="DKP176" s="176"/>
      <c r="DKQ176" s="176"/>
      <c r="DKR176" s="176"/>
      <c r="DKS176" s="176"/>
      <c r="DKT176" s="176"/>
      <c r="DKU176" s="176"/>
      <c r="DKV176" s="176"/>
      <c r="DKW176" s="176"/>
      <c r="DKX176" s="176"/>
      <c r="DKY176" s="176"/>
      <c r="DKZ176" s="176"/>
      <c r="DLA176" s="176"/>
      <c r="DLB176" s="176"/>
      <c r="DLC176" s="176"/>
      <c r="DLD176" s="176"/>
      <c r="DLE176" s="176"/>
      <c r="DLF176" s="176"/>
      <c r="DLG176" s="176"/>
      <c r="DLH176" s="176"/>
      <c r="DLI176" s="176"/>
      <c r="DLJ176" s="176"/>
      <c r="DLK176" s="176"/>
      <c r="DLL176" s="176"/>
      <c r="DLM176" s="176"/>
      <c r="DLN176" s="176"/>
      <c r="DLO176" s="176"/>
      <c r="DLP176" s="176"/>
      <c r="DLQ176" s="176"/>
      <c r="DLR176" s="176"/>
      <c r="DLS176" s="176"/>
      <c r="DLT176" s="176"/>
      <c r="DLU176" s="176"/>
      <c r="DLV176" s="176"/>
      <c r="DLW176" s="176"/>
      <c r="DLX176" s="176"/>
      <c r="DLY176" s="176"/>
      <c r="DLZ176" s="176"/>
      <c r="DMA176" s="176"/>
      <c r="DMB176" s="176"/>
      <c r="DMC176" s="176"/>
      <c r="DMD176" s="176"/>
      <c r="DME176" s="176"/>
      <c r="DMF176" s="176"/>
      <c r="DMG176" s="176"/>
      <c r="DMH176" s="176"/>
      <c r="DMI176" s="176"/>
      <c r="DMJ176" s="176"/>
      <c r="DMK176" s="176"/>
      <c r="DML176" s="176"/>
      <c r="DMM176" s="176"/>
      <c r="DMN176" s="176"/>
      <c r="DMO176" s="176"/>
      <c r="DMP176" s="176"/>
      <c r="DMQ176" s="176"/>
      <c r="DMR176" s="176"/>
      <c r="DMS176" s="176"/>
      <c r="DMT176" s="176"/>
      <c r="DMU176" s="176"/>
      <c r="DMV176" s="176"/>
      <c r="DMW176" s="176"/>
      <c r="DMX176" s="176"/>
      <c r="DMY176" s="176"/>
      <c r="DMZ176" s="176"/>
      <c r="DNA176" s="176"/>
      <c r="DNB176" s="176"/>
      <c r="DNC176" s="176"/>
      <c r="DND176" s="176"/>
      <c r="DNE176" s="176"/>
      <c r="DNF176" s="176"/>
      <c r="DNG176" s="176"/>
      <c r="DNH176" s="176"/>
      <c r="DNI176" s="176"/>
      <c r="DNJ176" s="176"/>
      <c r="DNK176" s="176"/>
      <c r="DNL176" s="176"/>
      <c r="DNM176" s="176"/>
      <c r="DNN176" s="176"/>
      <c r="DNO176" s="176"/>
      <c r="DNP176" s="176"/>
      <c r="DNQ176" s="176"/>
      <c r="DNR176" s="176"/>
      <c r="DNS176" s="176"/>
      <c r="DNT176" s="176"/>
      <c r="DNU176" s="176"/>
      <c r="DNV176" s="176"/>
      <c r="DNW176" s="176"/>
      <c r="DNX176" s="176"/>
      <c r="DNY176" s="176"/>
      <c r="DNZ176" s="176"/>
      <c r="DOA176" s="176"/>
      <c r="DOB176" s="176"/>
      <c r="DOC176" s="176"/>
      <c r="DOD176" s="176"/>
      <c r="DOE176" s="176"/>
      <c r="DOF176" s="176"/>
      <c r="DOG176" s="176"/>
      <c r="DOH176" s="176"/>
      <c r="DOI176" s="176"/>
      <c r="DOJ176" s="176"/>
      <c r="DOK176" s="176"/>
      <c r="DOL176" s="176"/>
      <c r="DOM176" s="176"/>
      <c r="DON176" s="176"/>
      <c r="DOO176" s="176"/>
      <c r="DOP176" s="176"/>
      <c r="DOQ176" s="176"/>
      <c r="DOR176" s="176"/>
      <c r="DOS176" s="176"/>
      <c r="DOT176" s="176"/>
      <c r="DOU176" s="176"/>
      <c r="DOV176" s="176"/>
      <c r="DOW176" s="176"/>
      <c r="DOX176" s="176"/>
      <c r="DOY176" s="176"/>
      <c r="DOZ176" s="176"/>
      <c r="DPA176" s="176"/>
      <c r="DPB176" s="176"/>
      <c r="DPC176" s="176"/>
      <c r="DPD176" s="176"/>
      <c r="DPE176" s="176"/>
      <c r="DPF176" s="176"/>
      <c r="DPG176" s="176"/>
      <c r="DPH176" s="176"/>
      <c r="DPI176" s="176"/>
      <c r="DPJ176" s="176"/>
      <c r="DPK176" s="176"/>
      <c r="DPL176" s="176"/>
      <c r="DPM176" s="176"/>
      <c r="DPN176" s="176"/>
      <c r="DPO176" s="176"/>
      <c r="DPP176" s="176"/>
      <c r="DPQ176" s="176"/>
      <c r="DPR176" s="176"/>
      <c r="DPS176" s="176"/>
      <c r="DPT176" s="176"/>
      <c r="DPU176" s="176"/>
      <c r="DPV176" s="176"/>
      <c r="DPW176" s="176"/>
      <c r="DPX176" s="176"/>
      <c r="DPY176" s="176"/>
      <c r="DPZ176" s="176"/>
      <c r="DQA176" s="176"/>
      <c r="DQB176" s="176"/>
      <c r="DQC176" s="176"/>
      <c r="DQD176" s="176"/>
      <c r="DQE176" s="176"/>
      <c r="DQF176" s="176"/>
      <c r="DQG176" s="176"/>
      <c r="DQH176" s="176"/>
      <c r="DQI176" s="176"/>
      <c r="DQJ176" s="176"/>
      <c r="DQK176" s="176"/>
      <c r="DQL176" s="176"/>
      <c r="DQM176" s="176"/>
      <c r="DQN176" s="176"/>
      <c r="DQO176" s="176"/>
      <c r="DQP176" s="176"/>
      <c r="DQQ176" s="176"/>
      <c r="DQR176" s="176"/>
      <c r="DQS176" s="176"/>
      <c r="DQT176" s="176"/>
      <c r="DQU176" s="176"/>
      <c r="DQV176" s="176"/>
      <c r="DQW176" s="176"/>
      <c r="DQX176" s="176"/>
      <c r="DQY176" s="176"/>
      <c r="DQZ176" s="176"/>
      <c r="DRA176" s="176"/>
      <c r="DRB176" s="176"/>
      <c r="DRC176" s="176"/>
      <c r="DRD176" s="176"/>
      <c r="DRE176" s="176"/>
      <c r="DRF176" s="176"/>
      <c r="DRG176" s="176"/>
      <c r="DRH176" s="176"/>
      <c r="DRI176" s="176"/>
      <c r="DRJ176" s="176"/>
      <c r="DRK176" s="176"/>
      <c r="DRL176" s="176"/>
      <c r="DRM176" s="176"/>
      <c r="DRN176" s="176"/>
      <c r="DRO176" s="176"/>
      <c r="DRP176" s="176"/>
      <c r="DRQ176" s="176"/>
      <c r="DRR176" s="176"/>
      <c r="DRS176" s="176"/>
      <c r="DRT176" s="176"/>
      <c r="DRU176" s="176"/>
      <c r="DRV176" s="176"/>
      <c r="DRW176" s="176"/>
      <c r="DRX176" s="176"/>
      <c r="DRY176" s="176"/>
      <c r="DRZ176" s="176"/>
      <c r="DSA176" s="176"/>
      <c r="DSB176" s="176"/>
      <c r="DSC176" s="176"/>
      <c r="DSD176" s="176"/>
      <c r="DSE176" s="176"/>
      <c r="DSF176" s="176"/>
      <c r="DSG176" s="176"/>
      <c r="DSH176" s="176"/>
      <c r="DSI176" s="176"/>
      <c r="DSJ176" s="176"/>
      <c r="DSK176" s="176"/>
      <c r="DSL176" s="176"/>
      <c r="DSM176" s="176"/>
      <c r="DSN176" s="176"/>
      <c r="DSO176" s="176"/>
      <c r="DSP176" s="176"/>
      <c r="DSQ176" s="176"/>
      <c r="DSR176" s="176"/>
      <c r="DSS176" s="176"/>
      <c r="DST176" s="176"/>
      <c r="DSU176" s="176"/>
      <c r="DSV176" s="176"/>
      <c r="DSW176" s="176"/>
      <c r="DSX176" s="176"/>
      <c r="DSY176" s="176"/>
      <c r="DSZ176" s="176"/>
      <c r="DTA176" s="176"/>
      <c r="DTB176" s="176"/>
      <c r="DTC176" s="176"/>
      <c r="DTD176" s="176"/>
      <c r="DTE176" s="176"/>
      <c r="DTF176" s="176"/>
      <c r="DTG176" s="176"/>
      <c r="DTH176" s="176"/>
      <c r="DTI176" s="176"/>
      <c r="DTJ176" s="176"/>
      <c r="DTK176" s="176"/>
      <c r="DTL176" s="176"/>
      <c r="DTM176" s="176"/>
      <c r="DTN176" s="176"/>
      <c r="DTO176" s="176"/>
      <c r="DTP176" s="176"/>
      <c r="DTQ176" s="176"/>
      <c r="DTR176" s="176"/>
      <c r="DTS176" s="176"/>
      <c r="DTT176" s="176"/>
      <c r="DTU176" s="176"/>
      <c r="DTV176" s="176"/>
      <c r="DTW176" s="176"/>
      <c r="DTX176" s="176"/>
      <c r="DTY176" s="176"/>
      <c r="DTZ176" s="176"/>
      <c r="DUA176" s="176"/>
      <c r="DUB176" s="176"/>
      <c r="DUC176" s="176"/>
      <c r="DUD176" s="176"/>
      <c r="DUE176" s="176"/>
      <c r="DUF176" s="176"/>
      <c r="DUG176" s="176"/>
      <c r="DUH176" s="176"/>
      <c r="DUI176" s="176"/>
      <c r="DUJ176" s="176"/>
      <c r="DUK176" s="176"/>
      <c r="DUL176" s="176"/>
      <c r="DUM176" s="176"/>
      <c r="DUN176" s="176"/>
      <c r="DUO176" s="176"/>
      <c r="DUP176" s="176"/>
      <c r="DUQ176" s="176"/>
      <c r="DUR176" s="176"/>
      <c r="DUS176" s="176"/>
      <c r="DUT176" s="176"/>
      <c r="DUU176" s="176"/>
      <c r="DUV176" s="176"/>
      <c r="DUW176" s="176"/>
      <c r="DUX176" s="176"/>
      <c r="DUY176" s="176"/>
      <c r="DUZ176" s="176"/>
      <c r="DVA176" s="176"/>
      <c r="DVB176" s="176"/>
      <c r="DVC176" s="176"/>
      <c r="DVD176" s="176"/>
      <c r="DVE176" s="176"/>
      <c r="DVF176" s="176"/>
      <c r="DVG176" s="176"/>
      <c r="DVH176" s="176"/>
      <c r="DVI176" s="176"/>
      <c r="DVJ176" s="176"/>
      <c r="DVK176" s="176"/>
      <c r="DVL176" s="176"/>
      <c r="DVM176" s="176"/>
      <c r="DVN176" s="176"/>
      <c r="DVO176" s="176"/>
      <c r="DVP176" s="176"/>
      <c r="DVQ176" s="176"/>
      <c r="DVR176" s="176"/>
      <c r="DVS176" s="176"/>
      <c r="DVT176" s="176"/>
      <c r="DVU176" s="176"/>
      <c r="DVV176" s="176"/>
      <c r="DVW176" s="176"/>
      <c r="DVX176" s="176"/>
      <c r="DVY176" s="176"/>
      <c r="DVZ176" s="176"/>
      <c r="DWA176" s="176"/>
      <c r="DWB176" s="176"/>
      <c r="DWC176" s="176"/>
      <c r="DWD176" s="176"/>
      <c r="DWE176" s="176"/>
      <c r="DWF176" s="176"/>
      <c r="DWG176" s="176"/>
      <c r="DWH176" s="176"/>
      <c r="DWI176" s="176"/>
      <c r="DWJ176" s="176"/>
      <c r="DWK176" s="176"/>
      <c r="DWL176" s="176"/>
      <c r="DWM176" s="176"/>
      <c r="DWN176" s="176"/>
      <c r="DWO176" s="176"/>
      <c r="DWP176" s="176"/>
      <c r="DWQ176" s="176"/>
      <c r="DWR176" s="176"/>
      <c r="DWS176" s="176"/>
      <c r="DWT176" s="176"/>
      <c r="DWU176" s="176"/>
      <c r="DWV176" s="176"/>
      <c r="DWW176" s="176"/>
      <c r="DWX176" s="176"/>
      <c r="DWY176" s="176"/>
      <c r="DWZ176" s="176"/>
      <c r="DXA176" s="176"/>
      <c r="DXB176" s="176"/>
      <c r="DXC176" s="176"/>
      <c r="DXD176" s="176"/>
      <c r="DXE176" s="176"/>
      <c r="DXF176" s="176"/>
      <c r="DXG176" s="176"/>
      <c r="DXH176" s="176"/>
      <c r="DXI176" s="176"/>
      <c r="DXJ176" s="176"/>
      <c r="DXK176" s="176"/>
      <c r="DXL176" s="176"/>
      <c r="DXM176" s="176"/>
      <c r="DXN176" s="176"/>
      <c r="DXO176" s="176"/>
      <c r="DXP176" s="176"/>
      <c r="DXQ176" s="176"/>
      <c r="DXR176" s="176"/>
      <c r="DXS176" s="176"/>
      <c r="DXT176" s="176"/>
      <c r="DXU176" s="176"/>
      <c r="DXV176" s="176"/>
      <c r="DXW176" s="176"/>
      <c r="DXX176" s="176"/>
      <c r="DXY176" s="176"/>
      <c r="DXZ176" s="176"/>
      <c r="DYA176" s="176"/>
      <c r="DYB176" s="176"/>
      <c r="DYC176" s="176"/>
      <c r="DYD176" s="176"/>
      <c r="DYE176" s="176"/>
      <c r="DYF176" s="176"/>
      <c r="DYG176" s="176"/>
      <c r="DYH176" s="176"/>
      <c r="DYI176" s="176"/>
      <c r="DYJ176" s="176"/>
      <c r="DYK176" s="176"/>
      <c r="DYL176" s="176"/>
      <c r="DYM176" s="176"/>
      <c r="DYN176" s="176"/>
      <c r="DYO176" s="176"/>
      <c r="DYP176" s="176"/>
      <c r="DYQ176" s="176"/>
      <c r="DYR176" s="176"/>
      <c r="DYS176" s="176"/>
      <c r="DYT176" s="176"/>
      <c r="DYU176" s="176"/>
      <c r="DYV176" s="176"/>
      <c r="DYW176" s="176"/>
      <c r="DYX176" s="176"/>
      <c r="DYY176" s="176"/>
      <c r="DYZ176" s="176"/>
      <c r="DZA176" s="176"/>
      <c r="DZB176" s="176"/>
      <c r="DZC176" s="176"/>
      <c r="DZD176" s="176"/>
      <c r="DZE176" s="176"/>
      <c r="DZF176" s="176"/>
      <c r="DZG176" s="176"/>
      <c r="DZH176" s="176"/>
      <c r="DZI176" s="176"/>
      <c r="DZJ176" s="176"/>
      <c r="DZK176" s="176"/>
      <c r="DZL176" s="176"/>
      <c r="DZM176" s="176"/>
      <c r="DZN176" s="176"/>
      <c r="DZO176" s="176"/>
      <c r="DZP176" s="176"/>
      <c r="DZQ176" s="176"/>
      <c r="DZR176" s="176"/>
      <c r="DZS176" s="176"/>
      <c r="DZT176" s="176"/>
      <c r="DZU176" s="176"/>
      <c r="DZV176" s="176"/>
      <c r="DZW176" s="176"/>
      <c r="DZX176" s="176"/>
      <c r="DZY176" s="176"/>
      <c r="DZZ176" s="176"/>
      <c r="EAA176" s="176"/>
      <c r="EAB176" s="176"/>
      <c r="EAC176" s="176"/>
      <c r="EAD176" s="176"/>
      <c r="EAE176" s="176"/>
      <c r="EAF176" s="176"/>
      <c r="EAG176" s="176"/>
      <c r="EAH176" s="176"/>
      <c r="EAI176" s="176"/>
      <c r="EAJ176" s="176"/>
      <c r="EAK176" s="176"/>
      <c r="EAL176" s="176"/>
      <c r="EAM176" s="176"/>
      <c r="EAN176" s="176"/>
      <c r="EAO176" s="176"/>
      <c r="EAP176" s="176"/>
      <c r="EAQ176" s="176"/>
      <c r="EAR176" s="176"/>
      <c r="EAS176" s="176"/>
      <c r="EAT176" s="176"/>
      <c r="EAU176" s="176"/>
      <c r="EAV176" s="176"/>
      <c r="EAW176" s="176"/>
      <c r="EAX176" s="176"/>
      <c r="EAY176" s="176"/>
      <c r="EAZ176" s="176"/>
      <c r="EBA176" s="176"/>
      <c r="EBB176" s="176"/>
      <c r="EBC176" s="176"/>
      <c r="EBD176" s="176"/>
      <c r="EBE176" s="176"/>
      <c r="EBF176" s="176"/>
      <c r="EBG176" s="176"/>
      <c r="EBH176" s="176"/>
      <c r="EBI176" s="176"/>
      <c r="EBJ176" s="176"/>
      <c r="EBK176" s="176"/>
      <c r="EBL176" s="176"/>
      <c r="EBM176" s="176"/>
      <c r="EBN176" s="176"/>
      <c r="EBO176" s="176"/>
      <c r="EBP176" s="176"/>
      <c r="EBQ176" s="176"/>
      <c r="EBR176" s="176"/>
      <c r="EBS176" s="176"/>
      <c r="EBT176" s="176"/>
      <c r="EBU176" s="176"/>
      <c r="EBV176" s="176"/>
      <c r="EBW176" s="176"/>
      <c r="EBX176" s="176"/>
      <c r="EBY176" s="176"/>
      <c r="EBZ176" s="176"/>
      <c r="ECA176" s="176"/>
      <c r="ECB176" s="176"/>
      <c r="ECC176" s="176"/>
      <c r="ECD176" s="176"/>
      <c r="ECE176" s="176"/>
      <c r="ECF176" s="176"/>
      <c r="ECG176" s="176"/>
      <c r="ECH176" s="176"/>
      <c r="ECI176" s="176"/>
      <c r="ECJ176" s="176"/>
      <c r="ECK176" s="176"/>
      <c r="ECL176" s="176"/>
      <c r="ECM176" s="176"/>
      <c r="ECN176" s="176"/>
      <c r="ECO176" s="176"/>
      <c r="ECP176" s="176"/>
      <c r="ECQ176" s="176"/>
      <c r="ECR176" s="176"/>
      <c r="ECS176" s="176"/>
      <c r="ECT176" s="176"/>
      <c r="ECU176" s="176"/>
      <c r="ECV176" s="176"/>
      <c r="ECW176" s="176"/>
      <c r="ECX176" s="176"/>
      <c r="ECY176" s="176"/>
      <c r="ECZ176" s="176"/>
      <c r="EDA176" s="176"/>
      <c r="EDB176" s="176"/>
      <c r="EDC176" s="176"/>
      <c r="EDD176" s="176"/>
      <c r="EDE176" s="176"/>
      <c r="EDF176" s="176"/>
      <c r="EDG176" s="176"/>
      <c r="EDH176" s="176"/>
      <c r="EDI176" s="176"/>
      <c r="EDJ176" s="176"/>
      <c r="EDK176" s="176"/>
      <c r="EDL176" s="176"/>
      <c r="EDM176" s="176"/>
      <c r="EDN176" s="176"/>
      <c r="EDO176" s="176"/>
      <c r="EDP176" s="176"/>
      <c r="EDQ176" s="176"/>
      <c r="EDR176" s="176"/>
      <c r="EDS176" s="176"/>
      <c r="EDT176" s="176"/>
      <c r="EDU176" s="176"/>
      <c r="EDV176" s="176"/>
      <c r="EDW176" s="176"/>
      <c r="EDX176" s="176"/>
      <c r="EDY176" s="176"/>
      <c r="EDZ176" s="176"/>
      <c r="EEA176" s="176"/>
      <c r="EEB176" s="176"/>
      <c r="EEC176" s="176"/>
      <c r="EED176" s="176"/>
      <c r="EEE176" s="176"/>
      <c r="EEF176" s="176"/>
      <c r="EEG176" s="176"/>
      <c r="EEH176" s="176"/>
      <c r="EEI176" s="176"/>
      <c r="EEJ176" s="176"/>
      <c r="EEK176" s="176"/>
      <c r="EEL176" s="176"/>
      <c r="EEM176" s="176"/>
      <c r="EEN176" s="176"/>
      <c r="EEO176" s="176"/>
      <c r="EEP176" s="176"/>
      <c r="EEQ176" s="176"/>
      <c r="EER176" s="176"/>
      <c r="EES176" s="176"/>
      <c r="EET176" s="176"/>
      <c r="EEU176" s="176"/>
      <c r="EEV176" s="176"/>
      <c r="EEW176" s="176"/>
      <c r="EEX176" s="176"/>
      <c r="EEY176" s="176"/>
      <c r="EEZ176" s="176"/>
      <c r="EFA176" s="176"/>
      <c r="EFB176" s="176"/>
      <c r="EFC176" s="176"/>
      <c r="EFD176" s="176"/>
      <c r="EFE176" s="176"/>
      <c r="EFF176" s="176"/>
      <c r="EFG176" s="176"/>
      <c r="EFH176" s="176"/>
      <c r="EFI176" s="176"/>
      <c r="EFJ176" s="176"/>
      <c r="EFK176" s="176"/>
      <c r="EFL176" s="176"/>
      <c r="EFM176" s="176"/>
      <c r="EFN176" s="176"/>
      <c r="EFO176" s="176"/>
      <c r="EFP176" s="176"/>
      <c r="EFQ176" s="176"/>
      <c r="EFR176" s="176"/>
      <c r="EFS176" s="176"/>
      <c r="EFT176" s="176"/>
      <c r="EFU176" s="176"/>
      <c r="EFV176" s="176"/>
      <c r="EFW176" s="176"/>
      <c r="EFX176" s="176"/>
      <c r="EFY176" s="176"/>
      <c r="EFZ176" s="176"/>
      <c r="EGA176" s="176"/>
      <c r="EGB176" s="176"/>
      <c r="EGC176" s="176"/>
      <c r="EGD176" s="176"/>
      <c r="EGE176" s="176"/>
      <c r="EGF176" s="176"/>
      <c r="EGG176" s="176"/>
      <c r="EGH176" s="176"/>
      <c r="EGI176" s="176"/>
      <c r="EGJ176" s="176"/>
      <c r="EGK176" s="176"/>
      <c r="EGL176" s="176"/>
      <c r="EGM176" s="176"/>
      <c r="EGN176" s="176"/>
      <c r="EGO176" s="176"/>
      <c r="EGP176" s="176"/>
      <c r="EGQ176" s="176"/>
      <c r="EGR176" s="176"/>
      <c r="EGS176" s="176"/>
      <c r="EGT176" s="176"/>
      <c r="EGU176" s="176"/>
      <c r="EGV176" s="176"/>
      <c r="EGW176" s="176"/>
      <c r="EGX176" s="176"/>
      <c r="EGY176" s="176"/>
      <c r="EGZ176" s="176"/>
      <c r="EHA176" s="176"/>
      <c r="EHB176" s="176"/>
      <c r="EHC176" s="176"/>
      <c r="EHD176" s="176"/>
      <c r="EHE176" s="176"/>
      <c r="EHF176" s="176"/>
      <c r="EHG176" s="176"/>
      <c r="EHH176" s="176"/>
      <c r="EHI176" s="176"/>
      <c r="EHJ176" s="176"/>
      <c r="EHK176" s="176"/>
      <c r="EHL176" s="176"/>
      <c r="EHM176" s="176"/>
      <c r="EHN176" s="176"/>
      <c r="EHO176" s="176"/>
      <c r="EHP176" s="176"/>
      <c r="EHQ176" s="176"/>
      <c r="EHR176" s="176"/>
      <c r="EHS176" s="176"/>
      <c r="EHT176" s="176"/>
      <c r="EHU176" s="176"/>
      <c r="EHV176" s="176"/>
      <c r="EHW176" s="176"/>
      <c r="EHX176" s="176"/>
      <c r="EHY176" s="176"/>
      <c r="EHZ176" s="176"/>
      <c r="EIA176" s="176"/>
      <c r="EIB176" s="176"/>
      <c r="EIC176" s="176"/>
      <c r="EID176" s="176"/>
      <c r="EIE176" s="176"/>
      <c r="EIF176" s="176"/>
      <c r="EIG176" s="176"/>
      <c r="EIH176" s="176"/>
      <c r="EII176" s="176"/>
      <c r="EIJ176" s="176"/>
      <c r="EIK176" s="176"/>
      <c r="EIL176" s="176"/>
      <c r="EIM176" s="176"/>
      <c r="EIN176" s="176"/>
      <c r="EIO176" s="176"/>
      <c r="EIP176" s="176"/>
      <c r="EIQ176" s="176"/>
      <c r="EIR176" s="176"/>
      <c r="EIS176" s="176"/>
      <c r="EIT176" s="176"/>
      <c r="EIU176" s="176"/>
      <c r="EIV176" s="176"/>
      <c r="EIW176" s="176"/>
      <c r="EIX176" s="176"/>
      <c r="EIY176" s="176"/>
      <c r="EIZ176" s="176"/>
      <c r="EJA176" s="176"/>
      <c r="EJB176" s="176"/>
      <c r="EJC176" s="176"/>
      <c r="EJD176" s="176"/>
      <c r="EJE176" s="176"/>
      <c r="EJF176" s="176"/>
      <c r="EJG176" s="176"/>
      <c r="EJH176" s="176"/>
      <c r="EJI176" s="176"/>
      <c r="EJJ176" s="176"/>
      <c r="EJK176" s="176"/>
      <c r="EJL176" s="176"/>
      <c r="EJM176" s="176"/>
      <c r="EJN176" s="176"/>
      <c r="EJO176" s="176"/>
      <c r="EJP176" s="176"/>
      <c r="EJQ176" s="176"/>
      <c r="EJR176" s="176"/>
      <c r="EJS176" s="176"/>
      <c r="EJT176" s="176"/>
      <c r="EJU176" s="176"/>
      <c r="EJV176" s="176"/>
      <c r="EJW176" s="176"/>
      <c r="EJX176" s="176"/>
      <c r="EJY176" s="176"/>
      <c r="EJZ176" s="176"/>
      <c r="EKA176" s="176"/>
      <c r="EKB176" s="176"/>
      <c r="EKC176" s="176"/>
      <c r="EKD176" s="176"/>
      <c r="EKE176" s="176"/>
      <c r="EKF176" s="176"/>
      <c r="EKG176" s="176"/>
      <c r="EKH176" s="176"/>
      <c r="EKI176" s="176"/>
      <c r="EKJ176" s="176"/>
      <c r="EKK176" s="176"/>
      <c r="EKL176" s="176"/>
      <c r="EKM176" s="176"/>
      <c r="EKN176" s="176"/>
      <c r="EKO176" s="176"/>
      <c r="EKP176" s="176"/>
      <c r="EKQ176" s="176"/>
      <c r="EKR176" s="176"/>
      <c r="EKS176" s="176"/>
      <c r="EKT176" s="176"/>
      <c r="EKU176" s="176"/>
      <c r="EKV176" s="176"/>
      <c r="EKW176" s="176"/>
      <c r="EKX176" s="176"/>
      <c r="EKY176" s="176"/>
      <c r="EKZ176" s="176"/>
      <c r="ELA176" s="176"/>
      <c r="ELB176" s="176"/>
      <c r="ELC176" s="176"/>
      <c r="ELD176" s="176"/>
      <c r="ELE176" s="176"/>
      <c r="ELF176" s="176"/>
      <c r="ELG176" s="176"/>
      <c r="ELH176" s="176"/>
      <c r="ELI176" s="176"/>
      <c r="ELJ176" s="176"/>
      <c r="ELK176" s="176"/>
      <c r="ELL176" s="176"/>
      <c r="ELM176" s="176"/>
      <c r="ELN176" s="176"/>
      <c r="ELO176" s="176"/>
      <c r="ELP176" s="176"/>
      <c r="ELQ176" s="176"/>
      <c r="ELR176" s="176"/>
      <c r="ELS176" s="176"/>
      <c r="ELT176" s="176"/>
      <c r="ELU176" s="176"/>
      <c r="ELV176" s="176"/>
      <c r="ELW176" s="176"/>
      <c r="ELX176" s="176"/>
      <c r="ELY176" s="176"/>
      <c r="ELZ176" s="176"/>
      <c r="EMA176" s="176"/>
      <c r="EMB176" s="176"/>
      <c r="EMC176" s="176"/>
      <c r="EMD176" s="176"/>
      <c r="EME176" s="176"/>
      <c r="EMF176" s="176"/>
      <c r="EMG176" s="176"/>
      <c r="EMH176" s="176"/>
      <c r="EMI176" s="176"/>
      <c r="EMJ176" s="176"/>
      <c r="EMK176" s="176"/>
      <c r="EML176" s="176"/>
      <c r="EMM176" s="176"/>
      <c r="EMN176" s="176"/>
      <c r="EMO176" s="176"/>
      <c r="EMP176" s="176"/>
      <c r="EMQ176" s="176"/>
      <c r="EMR176" s="176"/>
      <c r="EMS176" s="176"/>
      <c r="EMT176" s="176"/>
      <c r="EMU176" s="176"/>
      <c r="EMV176" s="176"/>
      <c r="EMW176" s="176"/>
      <c r="EMX176" s="176"/>
      <c r="EMY176" s="176"/>
      <c r="EMZ176" s="176"/>
      <c r="ENA176" s="176"/>
      <c r="ENB176" s="176"/>
      <c r="ENC176" s="176"/>
      <c r="END176" s="176"/>
      <c r="ENE176" s="176"/>
      <c r="ENF176" s="176"/>
      <c r="ENG176" s="176"/>
      <c r="ENH176" s="176"/>
      <c r="ENI176" s="176"/>
      <c r="ENJ176" s="176"/>
      <c r="ENK176" s="176"/>
      <c r="ENL176" s="176"/>
      <c r="ENM176" s="176"/>
      <c r="ENN176" s="176"/>
      <c r="ENO176" s="176"/>
      <c r="ENP176" s="176"/>
      <c r="ENQ176" s="176"/>
      <c r="ENR176" s="176"/>
      <c r="ENS176" s="176"/>
      <c r="ENT176" s="176"/>
      <c r="ENU176" s="176"/>
      <c r="ENV176" s="176"/>
      <c r="ENW176" s="176"/>
      <c r="ENX176" s="176"/>
      <c r="ENY176" s="176"/>
      <c r="ENZ176" s="176"/>
      <c r="EOA176" s="176"/>
      <c r="EOB176" s="176"/>
      <c r="EOC176" s="176"/>
      <c r="EOD176" s="176"/>
      <c r="EOE176" s="176"/>
      <c r="EOF176" s="176"/>
      <c r="EOG176" s="176"/>
      <c r="EOH176" s="176"/>
      <c r="EOI176" s="176"/>
      <c r="EOJ176" s="176"/>
      <c r="EOK176" s="176"/>
      <c r="EOL176" s="176"/>
      <c r="EOM176" s="176"/>
      <c r="EON176" s="176"/>
      <c r="EOO176" s="176"/>
      <c r="EOP176" s="176"/>
      <c r="EOQ176" s="176"/>
      <c r="EOR176" s="176"/>
      <c r="EOS176" s="176"/>
      <c r="EOT176" s="176"/>
      <c r="EOU176" s="176"/>
      <c r="EOV176" s="176"/>
      <c r="EOW176" s="176"/>
      <c r="EOX176" s="176"/>
      <c r="EOY176" s="176"/>
      <c r="EOZ176" s="176"/>
      <c r="EPA176" s="176"/>
      <c r="EPB176" s="176"/>
      <c r="EPC176" s="176"/>
      <c r="EPD176" s="176"/>
      <c r="EPE176" s="176"/>
      <c r="EPF176" s="176"/>
      <c r="EPG176" s="176"/>
      <c r="EPH176" s="176"/>
      <c r="EPI176" s="176"/>
      <c r="EPJ176" s="176"/>
      <c r="EPK176" s="176"/>
      <c r="EPL176" s="176"/>
      <c r="EPM176" s="176"/>
      <c r="EPN176" s="176"/>
      <c r="EPO176" s="176"/>
      <c r="EPP176" s="176"/>
      <c r="EPQ176" s="176"/>
      <c r="EPR176" s="176"/>
      <c r="EPS176" s="176"/>
      <c r="EPT176" s="176"/>
      <c r="EPU176" s="176"/>
      <c r="EPV176" s="176"/>
      <c r="EPW176" s="176"/>
      <c r="EPX176" s="176"/>
      <c r="EPY176" s="176"/>
      <c r="EPZ176" s="176"/>
      <c r="EQA176" s="176"/>
      <c r="EQB176" s="176"/>
      <c r="EQC176" s="176"/>
      <c r="EQD176" s="176"/>
      <c r="EQE176" s="176"/>
      <c r="EQF176" s="176"/>
      <c r="EQG176" s="176"/>
      <c r="EQH176" s="176"/>
      <c r="EQI176" s="176"/>
      <c r="EQJ176" s="176"/>
      <c r="EQK176" s="176"/>
      <c r="EQL176" s="176"/>
      <c r="EQM176" s="176"/>
      <c r="EQN176" s="176"/>
      <c r="EQO176" s="176"/>
      <c r="EQP176" s="176"/>
      <c r="EQQ176" s="176"/>
      <c r="EQR176" s="176"/>
      <c r="EQS176" s="176"/>
      <c r="EQT176" s="176"/>
      <c r="EQU176" s="176"/>
      <c r="EQV176" s="176"/>
      <c r="EQW176" s="176"/>
      <c r="EQX176" s="176"/>
      <c r="EQY176" s="176"/>
      <c r="EQZ176" s="176"/>
      <c r="ERA176" s="176"/>
      <c r="ERB176" s="176"/>
      <c r="ERC176" s="176"/>
      <c r="ERD176" s="176"/>
      <c r="ERE176" s="176"/>
      <c r="ERF176" s="176"/>
      <c r="ERG176" s="176"/>
      <c r="ERH176" s="176"/>
      <c r="ERI176" s="176"/>
      <c r="ERJ176" s="176"/>
      <c r="ERK176" s="176"/>
      <c r="ERL176" s="176"/>
      <c r="ERM176" s="176"/>
      <c r="ERN176" s="176"/>
      <c r="ERO176" s="176"/>
      <c r="ERP176" s="176"/>
      <c r="ERQ176" s="176"/>
      <c r="ERR176" s="176"/>
      <c r="ERS176" s="176"/>
      <c r="ERT176" s="176"/>
      <c r="ERU176" s="176"/>
      <c r="ERV176" s="176"/>
      <c r="ERW176" s="176"/>
      <c r="ERX176" s="176"/>
      <c r="ERY176" s="176"/>
      <c r="ERZ176" s="176"/>
      <c r="ESA176" s="176"/>
      <c r="ESB176" s="176"/>
      <c r="ESC176" s="176"/>
      <c r="ESD176" s="176"/>
      <c r="ESE176" s="176"/>
      <c r="ESF176" s="176"/>
      <c r="ESG176" s="176"/>
      <c r="ESH176" s="176"/>
      <c r="ESI176" s="176"/>
      <c r="ESJ176" s="176"/>
      <c r="ESK176" s="176"/>
      <c r="ESL176" s="176"/>
      <c r="ESM176" s="176"/>
      <c r="ESN176" s="176"/>
      <c r="ESO176" s="176"/>
      <c r="ESP176" s="176"/>
      <c r="ESQ176" s="176"/>
      <c r="ESR176" s="176"/>
      <c r="ESS176" s="176"/>
      <c r="EST176" s="176"/>
      <c r="ESU176" s="176"/>
      <c r="ESV176" s="176"/>
      <c r="ESW176" s="176"/>
      <c r="ESX176" s="176"/>
      <c r="ESY176" s="176"/>
      <c r="ESZ176" s="176"/>
      <c r="ETA176" s="176"/>
      <c r="ETB176" s="176"/>
      <c r="ETC176" s="176"/>
      <c r="ETD176" s="176"/>
      <c r="ETE176" s="176"/>
      <c r="ETF176" s="176"/>
      <c r="ETG176" s="176"/>
      <c r="ETH176" s="176"/>
      <c r="ETI176" s="176"/>
      <c r="ETJ176" s="176"/>
      <c r="ETK176" s="176"/>
      <c r="ETL176" s="176"/>
      <c r="ETM176" s="176"/>
      <c r="ETN176" s="176"/>
      <c r="ETO176" s="176"/>
      <c r="ETP176" s="176"/>
      <c r="ETQ176" s="176"/>
      <c r="ETR176" s="176"/>
      <c r="ETS176" s="176"/>
      <c r="ETT176" s="176"/>
      <c r="ETU176" s="176"/>
      <c r="ETV176" s="176"/>
      <c r="ETW176" s="176"/>
      <c r="ETX176" s="176"/>
      <c r="ETY176" s="176"/>
      <c r="ETZ176" s="176"/>
      <c r="EUA176" s="176"/>
      <c r="EUB176" s="176"/>
      <c r="EUC176" s="176"/>
      <c r="EUD176" s="176"/>
      <c r="EUE176" s="176"/>
      <c r="EUF176" s="176"/>
      <c r="EUG176" s="176"/>
      <c r="EUH176" s="176"/>
      <c r="EUI176" s="176"/>
      <c r="EUJ176" s="176"/>
      <c r="EUK176" s="176"/>
      <c r="EUL176" s="176"/>
      <c r="EUM176" s="176"/>
      <c r="EUN176" s="176"/>
      <c r="EUO176" s="176"/>
      <c r="EUP176" s="176"/>
      <c r="EUQ176" s="176"/>
      <c r="EUR176" s="176"/>
      <c r="EUS176" s="176"/>
      <c r="EUT176" s="176"/>
      <c r="EUU176" s="176"/>
      <c r="EUV176" s="176"/>
      <c r="EUW176" s="176"/>
      <c r="EUX176" s="176"/>
      <c r="EUY176" s="176"/>
      <c r="EUZ176" s="176"/>
      <c r="EVA176" s="176"/>
      <c r="EVB176" s="176"/>
      <c r="EVC176" s="176"/>
      <c r="EVD176" s="176"/>
      <c r="EVE176" s="176"/>
      <c r="EVF176" s="176"/>
      <c r="EVG176" s="176"/>
      <c r="EVH176" s="176"/>
      <c r="EVI176" s="176"/>
      <c r="EVJ176" s="176"/>
      <c r="EVK176" s="176"/>
      <c r="EVL176" s="176"/>
      <c r="EVM176" s="176"/>
      <c r="EVN176" s="176"/>
      <c r="EVO176" s="176"/>
      <c r="EVP176" s="176"/>
      <c r="EVQ176" s="176"/>
      <c r="EVR176" s="176"/>
      <c r="EVS176" s="176"/>
      <c r="EVT176" s="176"/>
      <c r="EVU176" s="176"/>
      <c r="EVV176" s="176"/>
      <c r="EVW176" s="176"/>
      <c r="EVX176" s="176"/>
      <c r="EVY176" s="176"/>
      <c r="EVZ176" s="176"/>
      <c r="EWA176" s="176"/>
      <c r="EWB176" s="176"/>
      <c r="EWC176" s="176"/>
      <c r="EWD176" s="176"/>
      <c r="EWE176" s="176"/>
      <c r="EWF176" s="176"/>
      <c r="EWG176" s="176"/>
      <c r="EWH176" s="176"/>
      <c r="EWI176" s="176"/>
      <c r="EWJ176" s="176"/>
      <c r="EWK176" s="176"/>
      <c r="EWL176" s="176"/>
      <c r="EWM176" s="176"/>
      <c r="EWN176" s="176"/>
      <c r="EWO176" s="176"/>
      <c r="EWP176" s="176"/>
      <c r="EWQ176" s="176"/>
      <c r="EWR176" s="176"/>
      <c r="EWS176" s="176"/>
      <c r="EWT176" s="176"/>
      <c r="EWU176" s="176"/>
      <c r="EWV176" s="176"/>
      <c r="EWW176" s="176"/>
      <c r="EWX176" s="176"/>
      <c r="EWY176" s="176"/>
      <c r="EWZ176" s="176"/>
      <c r="EXA176" s="176"/>
      <c r="EXB176" s="176"/>
      <c r="EXC176" s="176"/>
      <c r="EXD176" s="176"/>
      <c r="EXE176" s="176"/>
      <c r="EXF176" s="176"/>
      <c r="EXG176" s="176"/>
      <c r="EXH176" s="176"/>
      <c r="EXI176" s="176"/>
      <c r="EXJ176" s="176"/>
      <c r="EXK176" s="176"/>
      <c r="EXL176" s="176"/>
      <c r="EXM176" s="176"/>
      <c r="EXN176" s="176"/>
      <c r="EXO176" s="176"/>
      <c r="EXP176" s="176"/>
      <c r="EXQ176" s="176"/>
      <c r="EXR176" s="176"/>
      <c r="EXS176" s="176"/>
      <c r="EXT176" s="176"/>
      <c r="EXU176" s="176"/>
      <c r="EXV176" s="176"/>
      <c r="EXW176" s="176"/>
      <c r="EXX176" s="176"/>
      <c r="EXY176" s="176"/>
      <c r="EXZ176" s="176"/>
      <c r="EYA176" s="176"/>
      <c r="EYB176" s="176"/>
      <c r="EYC176" s="176"/>
      <c r="EYD176" s="176"/>
      <c r="EYE176" s="176"/>
      <c r="EYF176" s="176"/>
      <c r="EYG176" s="176"/>
      <c r="EYH176" s="176"/>
      <c r="EYI176" s="176"/>
      <c r="EYJ176" s="176"/>
      <c r="EYK176" s="176"/>
      <c r="EYL176" s="176"/>
      <c r="EYM176" s="176"/>
      <c r="EYN176" s="176"/>
      <c r="EYO176" s="176"/>
      <c r="EYP176" s="176"/>
      <c r="EYQ176" s="176"/>
      <c r="EYR176" s="176"/>
      <c r="EYS176" s="176"/>
      <c r="EYT176" s="176"/>
      <c r="EYU176" s="176"/>
      <c r="EYV176" s="176"/>
      <c r="EYW176" s="176"/>
      <c r="EYX176" s="176"/>
      <c r="EYY176" s="176"/>
      <c r="EYZ176" s="176"/>
      <c r="EZA176" s="176"/>
      <c r="EZB176" s="176"/>
      <c r="EZC176" s="176"/>
      <c r="EZD176" s="176"/>
      <c r="EZE176" s="176"/>
      <c r="EZF176" s="176"/>
      <c r="EZG176" s="176"/>
      <c r="EZH176" s="176"/>
      <c r="EZI176" s="176"/>
      <c r="EZJ176" s="176"/>
      <c r="EZK176" s="176"/>
      <c r="EZL176" s="176"/>
      <c r="EZM176" s="176"/>
      <c r="EZN176" s="176"/>
      <c r="EZO176" s="176"/>
      <c r="EZP176" s="176"/>
      <c r="EZQ176" s="176"/>
      <c r="EZR176" s="176"/>
      <c r="EZS176" s="176"/>
      <c r="EZT176" s="176"/>
      <c r="EZU176" s="176"/>
      <c r="EZV176" s="176"/>
      <c r="EZW176" s="176"/>
      <c r="EZX176" s="176"/>
      <c r="EZY176" s="176"/>
      <c r="EZZ176" s="176"/>
      <c r="FAA176" s="176"/>
      <c r="FAB176" s="176"/>
      <c r="FAC176" s="176"/>
      <c r="FAD176" s="176"/>
      <c r="FAE176" s="176"/>
      <c r="FAF176" s="176"/>
      <c r="FAG176" s="176"/>
      <c r="FAH176" s="176"/>
      <c r="FAI176" s="176"/>
      <c r="FAJ176" s="176"/>
      <c r="FAK176" s="176"/>
      <c r="FAL176" s="176"/>
      <c r="FAM176" s="176"/>
      <c r="FAN176" s="176"/>
      <c r="FAO176" s="176"/>
      <c r="FAP176" s="176"/>
      <c r="FAQ176" s="176"/>
      <c r="FAR176" s="176"/>
      <c r="FAS176" s="176"/>
      <c r="FAT176" s="176"/>
      <c r="FAU176" s="176"/>
      <c r="FAV176" s="176"/>
      <c r="FAW176" s="176"/>
      <c r="FAX176" s="176"/>
      <c r="FAY176" s="176"/>
      <c r="FAZ176" s="176"/>
      <c r="FBA176" s="176"/>
      <c r="FBB176" s="176"/>
      <c r="FBC176" s="176"/>
      <c r="FBD176" s="176"/>
      <c r="FBE176" s="176"/>
      <c r="FBF176" s="176"/>
      <c r="FBG176" s="176"/>
      <c r="FBH176" s="176"/>
      <c r="FBI176" s="176"/>
      <c r="FBJ176" s="176"/>
      <c r="FBK176" s="176"/>
      <c r="FBL176" s="176"/>
      <c r="FBM176" s="176"/>
      <c r="FBN176" s="176"/>
      <c r="FBO176" s="176"/>
      <c r="FBP176" s="176"/>
      <c r="FBQ176" s="176"/>
      <c r="FBR176" s="176"/>
      <c r="FBS176" s="176"/>
      <c r="FBT176" s="176"/>
      <c r="FBU176" s="176"/>
      <c r="FBV176" s="176"/>
      <c r="FBW176" s="176"/>
      <c r="FBX176" s="176"/>
      <c r="FBY176" s="176"/>
      <c r="FBZ176" s="176"/>
      <c r="FCA176" s="176"/>
      <c r="FCB176" s="176"/>
      <c r="FCC176" s="176"/>
      <c r="FCD176" s="176"/>
      <c r="FCE176" s="176"/>
      <c r="FCF176" s="176"/>
      <c r="FCG176" s="176"/>
      <c r="FCH176" s="176"/>
      <c r="FCI176" s="176"/>
      <c r="FCJ176" s="176"/>
      <c r="FCK176" s="176"/>
      <c r="FCL176" s="176"/>
      <c r="FCM176" s="176"/>
      <c r="FCN176" s="176"/>
      <c r="FCO176" s="176"/>
      <c r="FCP176" s="176"/>
      <c r="FCQ176" s="176"/>
      <c r="FCR176" s="176"/>
      <c r="FCS176" s="176"/>
      <c r="FCT176" s="176"/>
      <c r="FCU176" s="176"/>
      <c r="FCV176" s="176"/>
      <c r="FCW176" s="176"/>
      <c r="FCX176" s="176"/>
      <c r="FCY176" s="176"/>
      <c r="FCZ176" s="176"/>
      <c r="FDA176" s="176"/>
      <c r="FDB176" s="176"/>
      <c r="FDC176" s="176"/>
      <c r="FDD176" s="176"/>
      <c r="FDE176" s="176"/>
      <c r="FDF176" s="176"/>
      <c r="FDG176" s="176"/>
      <c r="FDH176" s="176"/>
      <c r="FDI176" s="176"/>
      <c r="FDJ176" s="176"/>
      <c r="FDK176" s="176"/>
      <c r="FDL176" s="176"/>
      <c r="FDM176" s="176"/>
      <c r="FDN176" s="176"/>
      <c r="FDO176" s="176"/>
      <c r="FDP176" s="176"/>
      <c r="FDQ176" s="176"/>
      <c r="FDR176" s="176"/>
      <c r="FDS176" s="176"/>
      <c r="FDT176" s="176"/>
      <c r="FDU176" s="176"/>
      <c r="FDV176" s="176"/>
      <c r="FDW176" s="176"/>
      <c r="FDX176" s="176"/>
      <c r="FDY176" s="176"/>
      <c r="FDZ176" s="176"/>
      <c r="FEA176" s="176"/>
      <c r="FEB176" s="176"/>
      <c r="FEC176" s="176"/>
      <c r="FED176" s="176"/>
      <c r="FEE176" s="176"/>
      <c r="FEF176" s="176"/>
      <c r="FEG176" s="176"/>
      <c r="FEH176" s="176"/>
      <c r="FEI176" s="176"/>
      <c r="FEJ176" s="176"/>
      <c r="FEK176" s="176"/>
      <c r="FEL176" s="176"/>
      <c r="FEM176" s="176"/>
      <c r="FEN176" s="176"/>
      <c r="FEO176" s="176"/>
      <c r="FEP176" s="176"/>
      <c r="FEQ176" s="176"/>
      <c r="FER176" s="176"/>
      <c r="FES176" s="176"/>
      <c r="FET176" s="176"/>
      <c r="FEU176" s="176"/>
      <c r="FEV176" s="176"/>
      <c r="FEW176" s="176"/>
      <c r="FEX176" s="176"/>
      <c r="FEY176" s="176"/>
      <c r="FEZ176" s="176"/>
      <c r="FFA176" s="176"/>
      <c r="FFB176" s="176"/>
      <c r="FFC176" s="176"/>
      <c r="FFD176" s="176"/>
      <c r="FFE176" s="176"/>
      <c r="FFF176" s="176"/>
      <c r="FFG176" s="176"/>
      <c r="FFH176" s="176"/>
      <c r="FFI176" s="176"/>
      <c r="FFJ176" s="176"/>
      <c r="FFK176" s="176"/>
      <c r="FFL176" s="176"/>
      <c r="FFM176" s="176"/>
      <c r="FFN176" s="176"/>
      <c r="FFO176" s="176"/>
      <c r="FFP176" s="176"/>
      <c r="FFQ176" s="176"/>
      <c r="FFR176" s="176"/>
      <c r="FFS176" s="176"/>
      <c r="FFT176" s="176"/>
      <c r="FFU176" s="176"/>
      <c r="FFV176" s="176"/>
      <c r="FFW176" s="176"/>
      <c r="FFX176" s="176"/>
      <c r="FFY176" s="176"/>
      <c r="FFZ176" s="176"/>
      <c r="FGA176" s="176"/>
      <c r="FGB176" s="176"/>
      <c r="FGC176" s="176"/>
      <c r="FGD176" s="176"/>
      <c r="FGE176" s="176"/>
      <c r="FGF176" s="176"/>
      <c r="FGG176" s="176"/>
      <c r="FGH176" s="176"/>
      <c r="FGI176" s="176"/>
      <c r="FGJ176" s="176"/>
      <c r="FGK176" s="176"/>
      <c r="FGL176" s="176"/>
      <c r="FGM176" s="176"/>
      <c r="FGN176" s="176"/>
      <c r="FGO176" s="176"/>
      <c r="FGP176" s="176"/>
      <c r="FGQ176" s="176"/>
      <c r="FGR176" s="176"/>
      <c r="FGS176" s="176"/>
      <c r="FGT176" s="176"/>
      <c r="FGU176" s="176"/>
      <c r="FGV176" s="176"/>
      <c r="FGW176" s="176"/>
      <c r="FGX176" s="176"/>
      <c r="FGY176" s="176"/>
      <c r="FGZ176" s="176"/>
      <c r="FHA176" s="176"/>
      <c r="FHB176" s="176"/>
      <c r="FHC176" s="176"/>
      <c r="FHD176" s="176"/>
      <c r="FHE176" s="176"/>
      <c r="FHF176" s="176"/>
      <c r="FHG176" s="176"/>
      <c r="FHH176" s="176"/>
      <c r="FHI176" s="176"/>
      <c r="FHJ176" s="176"/>
      <c r="FHK176" s="176"/>
      <c r="FHL176" s="176"/>
      <c r="FHM176" s="176"/>
      <c r="FHN176" s="176"/>
      <c r="FHO176" s="176"/>
      <c r="FHP176" s="176"/>
      <c r="FHQ176" s="176"/>
      <c r="FHR176" s="176"/>
      <c r="FHS176" s="176"/>
      <c r="FHT176" s="176"/>
      <c r="FHU176" s="176"/>
      <c r="FHV176" s="176"/>
      <c r="FHW176" s="176"/>
      <c r="FHX176" s="176"/>
      <c r="FHY176" s="176"/>
      <c r="FHZ176" s="176"/>
      <c r="FIA176" s="176"/>
      <c r="FIB176" s="176"/>
      <c r="FIC176" s="176"/>
      <c r="FID176" s="176"/>
      <c r="FIE176" s="176"/>
      <c r="FIF176" s="176"/>
      <c r="FIG176" s="176"/>
      <c r="FIH176" s="176"/>
      <c r="FII176" s="176"/>
      <c r="FIJ176" s="176"/>
      <c r="FIK176" s="176"/>
      <c r="FIL176" s="176"/>
      <c r="FIM176" s="176"/>
      <c r="FIN176" s="176"/>
      <c r="FIO176" s="176"/>
      <c r="FIP176" s="176"/>
      <c r="FIQ176" s="176"/>
      <c r="FIR176" s="176"/>
      <c r="FIS176" s="176"/>
      <c r="FIT176" s="176"/>
      <c r="FIU176" s="176"/>
      <c r="FIV176" s="176"/>
      <c r="FIW176" s="176"/>
      <c r="FIX176" s="176"/>
      <c r="FIY176" s="176"/>
      <c r="FIZ176" s="176"/>
      <c r="FJA176" s="176"/>
      <c r="FJB176" s="176"/>
      <c r="FJC176" s="176"/>
      <c r="FJD176" s="176"/>
      <c r="FJE176" s="176"/>
      <c r="FJF176" s="176"/>
      <c r="FJG176" s="176"/>
      <c r="FJH176" s="176"/>
      <c r="FJI176" s="176"/>
      <c r="FJJ176" s="176"/>
      <c r="FJK176" s="176"/>
      <c r="FJL176" s="176"/>
      <c r="FJM176" s="176"/>
      <c r="FJN176" s="176"/>
      <c r="FJO176" s="176"/>
      <c r="FJP176" s="176"/>
      <c r="FJQ176" s="176"/>
      <c r="FJR176" s="176"/>
      <c r="FJS176" s="176"/>
      <c r="FJT176" s="176"/>
      <c r="FJU176" s="176"/>
      <c r="FJV176" s="176"/>
      <c r="FJW176" s="176"/>
      <c r="FJX176" s="176"/>
      <c r="FJY176" s="176"/>
      <c r="FJZ176" s="176"/>
      <c r="FKA176" s="176"/>
      <c r="FKB176" s="176"/>
      <c r="FKC176" s="176"/>
      <c r="FKD176" s="176"/>
      <c r="FKE176" s="176"/>
      <c r="FKF176" s="176"/>
      <c r="FKG176" s="176"/>
      <c r="FKH176" s="176"/>
      <c r="FKI176" s="176"/>
      <c r="FKJ176" s="176"/>
      <c r="FKK176" s="176"/>
      <c r="FKL176" s="176"/>
      <c r="FKM176" s="176"/>
      <c r="FKN176" s="176"/>
      <c r="FKO176" s="176"/>
      <c r="FKP176" s="176"/>
      <c r="FKQ176" s="176"/>
      <c r="FKR176" s="176"/>
      <c r="FKS176" s="176"/>
      <c r="FKT176" s="176"/>
      <c r="FKU176" s="176"/>
      <c r="FKV176" s="176"/>
      <c r="FKW176" s="176"/>
      <c r="FKX176" s="176"/>
      <c r="FKY176" s="176"/>
      <c r="FKZ176" s="176"/>
      <c r="FLA176" s="176"/>
      <c r="FLB176" s="176"/>
      <c r="FLC176" s="176"/>
      <c r="FLD176" s="176"/>
      <c r="FLE176" s="176"/>
      <c r="FLF176" s="176"/>
      <c r="FLG176" s="176"/>
      <c r="FLH176" s="176"/>
      <c r="FLI176" s="176"/>
      <c r="FLJ176" s="176"/>
      <c r="FLK176" s="176"/>
      <c r="FLL176" s="176"/>
      <c r="FLM176" s="176"/>
      <c r="FLN176" s="176"/>
      <c r="FLO176" s="176"/>
      <c r="FLP176" s="176"/>
      <c r="FLQ176" s="176"/>
      <c r="FLR176" s="176"/>
      <c r="FLS176" s="176"/>
      <c r="FLT176" s="176"/>
      <c r="FLU176" s="176"/>
      <c r="FLV176" s="176"/>
      <c r="FLW176" s="176"/>
      <c r="FLX176" s="176"/>
      <c r="FLY176" s="176"/>
      <c r="FLZ176" s="176"/>
      <c r="FMA176" s="176"/>
      <c r="FMB176" s="176"/>
      <c r="FMC176" s="176"/>
      <c r="FMD176" s="176"/>
      <c r="FME176" s="176"/>
      <c r="FMF176" s="176"/>
      <c r="FMG176" s="176"/>
      <c r="FMH176" s="176"/>
      <c r="FMI176" s="176"/>
      <c r="FMJ176" s="176"/>
      <c r="FMK176" s="176"/>
      <c r="FML176" s="176"/>
      <c r="FMM176" s="176"/>
      <c r="FMN176" s="176"/>
      <c r="FMO176" s="176"/>
      <c r="FMP176" s="176"/>
      <c r="FMQ176" s="176"/>
      <c r="FMR176" s="176"/>
      <c r="FMS176" s="176"/>
      <c r="FMT176" s="176"/>
      <c r="FMU176" s="176"/>
      <c r="FMV176" s="176"/>
      <c r="FMW176" s="176"/>
      <c r="FMX176" s="176"/>
      <c r="FMY176" s="176"/>
      <c r="FMZ176" s="176"/>
      <c r="FNA176" s="176"/>
      <c r="FNB176" s="176"/>
      <c r="FNC176" s="176"/>
      <c r="FND176" s="176"/>
      <c r="FNE176" s="176"/>
      <c r="FNF176" s="176"/>
      <c r="FNG176" s="176"/>
      <c r="FNH176" s="176"/>
      <c r="FNI176" s="176"/>
      <c r="FNJ176" s="176"/>
      <c r="FNK176" s="176"/>
      <c r="FNL176" s="176"/>
      <c r="FNM176" s="176"/>
      <c r="FNN176" s="176"/>
      <c r="FNO176" s="176"/>
      <c r="FNP176" s="176"/>
      <c r="FNQ176" s="176"/>
      <c r="FNR176" s="176"/>
      <c r="FNS176" s="176"/>
      <c r="FNT176" s="176"/>
      <c r="FNU176" s="176"/>
      <c r="FNV176" s="176"/>
      <c r="FNW176" s="176"/>
      <c r="FNX176" s="176"/>
      <c r="FNY176" s="176"/>
      <c r="FNZ176" s="176"/>
      <c r="FOA176" s="176"/>
      <c r="FOB176" s="176"/>
      <c r="FOC176" s="176"/>
      <c r="FOD176" s="176"/>
      <c r="FOE176" s="176"/>
      <c r="FOF176" s="176"/>
      <c r="FOG176" s="176"/>
      <c r="FOH176" s="176"/>
      <c r="FOI176" s="176"/>
      <c r="FOJ176" s="176"/>
      <c r="FOK176" s="176"/>
      <c r="FOL176" s="176"/>
      <c r="FOM176" s="176"/>
      <c r="FON176" s="176"/>
      <c r="FOO176" s="176"/>
      <c r="FOP176" s="176"/>
      <c r="FOQ176" s="176"/>
      <c r="FOR176" s="176"/>
      <c r="FOS176" s="176"/>
      <c r="FOT176" s="176"/>
      <c r="FOU176" s="176"/>
      <c r="FOV176" s="176"/>
      <c r="FOW176" s="176"/>
      <c r="FOX176" s="176"/>
      <c r="FOY176" s="176"/>
      <c r="FOZ176" s="176"/>
      <c r="FPA176" s="176"/>
      <c r="FPB176" s="176"/>
      <c r="FPC176" s="176"/>
      <c r="FPD176" s="176"/>
      <c r="FPE176" s="176"/>
      <c r="FPF176" s="176"/>
      <c r="FPG176" s="176"/>
      <c r="FPH176" s="176"/>
      <c r="FPI176" s="176"/>
      <c r="FPJ176" s="176"/>
      <c r="FPK176" s="176"/>
      <c r="FPL176" s="176"/>
      <c r="FPM176" s="176"/>
      <c r="FPN176" s="176"/>
      <c r="FPO176" s="176"/>
      <c r="FPP176" s="176"/>
      <c r="FPQ176" s="176"/>
      <c r="FPR176" s="176"/>
      <c r="FPS176" s="176"/>
      <c r="FPT176" s="176"/>
      <c r="FPU176" s="176"/>
      <c r="FPV176" s="176"/>
      <c r="FPW176" s="176"/>
      <c r="FPX176" s="176"/>
      <c r="FPY176" s="176"/>
      <c r="FPZ176" s="176"/>
      <c r="FQA176" s="176"/>
      <c r="FQB176" s="176"/>
      <c r="FQC176" s="176"/>
      <c r="FQD176" s="176"/>
      <c r="FQE176" s="176"/>
      <c r="FQF176" s="176"/>
      <c r="FQG176" s="176"/>
      <c r="FQH176" s="176"/>
      <c r="FQI176" s="176"/>
      <c r="FQJ176" s="176"/>
      <c r="FQK176" s="176"/>
      <c r="FQL176" s="176"/>
      <c r="FQM176" s="176"/>
      <c r="FQN176" s="176"/>
      <c r="FQO176" s="176"/>
      <c r="FQP176" s="176"/>
      <c r="FQQ176" s="176"/>
      <c r="FQR176" s="176"/>
      <c r="FQS176" s="176"/>
      <c r="FQT176" s="176"/>
      <c r="FQU176" s="176"/>
      <c r="FQV176" s="176"/>
      <c r="FQW176" s="176"/>
      <c r="FQX176" s="176"/>
      <c r="FQY176" s="176"/>
      <c r="FQZ176" s="176"/>
      <c r="FRA176" s="176"/>
      <c r="FRB176" s="176"/>
      <c r="FRC176" s="176"/>
      <c r="FRD176" s="176"/>
      <c r="FRE176" s="176"/>
      <c r="FRF176" s="176"/>
      <c r="FRG176" s="176"/>
      <c r="FRH176" s="176"/>
      <c r="FRI176" s="176"/>
      <c r="FRJ176" s="176"/>
      <c r="FRK176" s="176"/>
      <c r="FRL176" s="176"/>
      <c r="FRM176" s="176"/>
      <c r="FRN176" s="176"/>
      <c r="FRO176" s="176"/>
      <c r="FRP176" s="176"/>
      <c r="FRQ176" s="176"/>
      <c r="FRR176" s="176"/>
      <c r="FRS176" s="176"/>
      <c r="FRT176" s="176"/>
      <c r="FRU176" s="176"/>
      <c r="FRV176" s="176"/>
      <c r="FRW176" s="176"/>
      <c r="FRX176" s="176"/>
      <c r="FRY176" s="176"/>
      <c r="FRZ176" s="176"/>
      <c r="FSA176" s="176"/>
      <c r="FSB176" s="176"/>
      <c r="FSC176" s="176"/>
      <c r="FSD176" s="176"/>
      <c r="FSE176" s="176"/>
      <c r="FSF176" s="176"/>
      <c r="FSG176" s="176"/>
      <c r="FSH176" s="176"/>
      <c r="FSI176" s="176"/>
      <c r="FSJ176" s="176"/>
      <c r="FSK176" s="176"/>
      <c r="FSL176" s="176"/>
      <c r="FSM176" s="176"/>
      <c r="FSN176" s="176"/>
      <c r="FSO176" s="176"/>
      <c r="FSP176" s="176"/>
      <c r="FSQ176" s="176"/>
      <c r="FSR176" s="176"/>
      <c r="FSS176" s="176"/>
      <c r="FST176" s="176"/>
      <c r="FSU176" s="176"/>
      <c r="FSV176" s="176"/>
      <c r="FSW176" s="176"/>
      <c r="FSX176" s="176"/>
      <c r="FSY176" s="176"/>
      <c r="FSZ176" s="176"/>
      <c r="FTA176" s="176"/>
      <c r="FTB176" s="176"/>
      <c r="FTC176" s="176"/>
      <c r="FTD176" s="176"/>
      <c r="FTE176" s="176"/>
      <c r="FTF176" s="176"/>
      <c r="FTG176" s="176"/>
      <c r="FTH176" s="176"/>
      <c r="FTI176" s="176"/>
      <c r="FTJ176" s="176"/>
      <c r="FTK176" s="176"/>
      <c r="FTL176" s="176"/>
      <c r="FTM176" s="176"/>
      <c r="FTN176" s="176"/>
      <c r="FTO176" s="176"/>
      <c r="FTP176" s="176"/>
      <c r="FTQ176" s="176"/>
      <c r="FTR176" s="176"/>
      <c r="FTS176" s="176"/>
      <c r="FTT176" s="176"/>
      <c r="FTU176" s="176"/>
      <c r="FTV176" s="176"/>
      <c r="FTW176" s="176"/>
      <c r="FTX176" s="176"/>
      <c r="FTY176" s="176"/>
      <c r="FTZ176" s="176"/>
      <c r="FUA176" s="176"/>
      <c r="FUB176" s="176"/>
      <c r="FUC176" s="176"/>
      <c r="FUD176" s="176"/>
      <c r="FUE176" s="176"/>
      <c r="FUF176" s="176"/>
      <c r="FUG176" s="176"/>
      <c r="FUH176" s="176"/>
      <c r="FUI176" s="176"/>
      <c r="FUJ176" s="176"/>
      <c r="FUK176" s="176"/>
      <c r="FUL176" s="176"/>
      <c r="FUM176" s="176"/>
      <c r="FUN176" s="176"/>
      <c r="FUO176" s="176"/>
      <c r="FUP176" s="176"/>
      <c r="FUQ176" s="176"/>
      <c r="FUR176" s="176"/>
      <c r="FUS176" s="176"/>
      <c r="FUT176" s="176"/>
      <c r="FUU176" s="176"/>
      <c r="FUV176" s="176"/>
      <c r="FUW176" s="176"/>
      <c r="FUX176" s="176"/>
      <c r="FUY176" s="176"/>
      <c r="FUZ176" s="176"/>
      <c r="FVA176" s="176"/>
      <c r="FVB176" s="176"/>
      <c r="FVC176" s="176"/>
      <c r="FVD176" s="176"/>
      <c r="FVE176" s="176"/>
      <c r="FVF176" s="176"/>
      <c r="FVG176" s="176"/>
      <c r="FVH176" s="176"/>
      <c r="FVI176" s="176"/>
      <c r="FVJ176" s="176"/>
      <c r="FVK176" s="176"/>
      <c r="FVL176" s="176"/>
      <c r="FVM176" s="176"/>
      <c r="FVN176" s="176"/>
      <c r="FVO176" s="176"/>
      <c r="FVP176" s="176"/>
      <c r="FVQ176" s="176"/>
      <c r="FVR176" s="176"/>
      <c r="FVS176" s="176"/>
      <c r="FVT176" s="176"/>
      <c r="FVU176" s="176"/>
      <c r="FVV176" s="176"/>
      <c r="FVW176" s="176"/>
      <c r="FVX176" s="176"/>
      <c r="FVY176" s="176"/>
      <c r="FVZ176" s="176"/>
      <c r="FWA176" s="176"/>
      <c r="FWB176" s="176"/>
      <c r="FWC176" s="176"/>
      <c r="FWD176" s="176"/>
      <c r="FWE176" s="176"/>
      <c r="FWF176" s="176"/>
      <c r="FWG176" s="176"/>
      <c r="FWH176" s="176"/>
      <c r="FWI176" s="176"/>
      <c r="FWJ176" s="176"/>
      <c r="FWK176" s="176"/>
      <c r="FWL176" s="176"/>
      <c r="FWM176" s="176"/>
      <c r="FWN176" s="176"/>
      <c r="FWO176" s="176"/>
      <c r="FWP176" s="176"/>
      <c r="FWQ176" s="176"/>
      <c r="FWR176" s="176"/>
      <c r="FWS176" s="176"/>
      <c r="FWT176" s="176"/>
      <c r="FWU176" s="176"/>
      <c r="FWV176" s="176"/>
      <c r="FWW176" s="176"/>
      <c r="FWX176" s="176"/>
      <c r="FWY176" s="176"/>
      <c r="FWZ176" s="176"/>
      <c r="FXA176" s="176"/>
      <c r="FXB176" s="176"/>
      <c r="FXC176" s="176"/>
      <c r="FXD176" s="176"/>
      <c r="FXE176" s="176"/>
      <c r="FXF176" s="176"/>
      <c r="FXG176" s="176"/>
      <c r="FXH176" s="176"/>
      <c r="FXI176" s="176"/>
      <c r="FXJ176" s="176"/>
      <c r="FXK176" s="176"/>
      <c r="FXL176" s="176"/>
      <c r="FXM176" s="176"/>
      <c r="FXN176" s="176"/>
      <c r="FXO176" s="176"/>
      <c r="FXP176" s="176"/>
      <c r="FXQ176" s="176"/>
      <c r="FXR176" s="176"/>
      <c r="FXS176" s="176"/>
      <c r="FXT176" s="176"/>
      <c r="FXU176" s="176"/>
      <c r="FXV176" s="176"/>
      <c r="FXW176" s="176"/>
      <c r="FXX176" s="176"/>
      <c r="FXY176" s="176"/>
      <c r="FXZ176" s="176"/>
      <c r="FYA176" s="176"/>
      <c r="FYB176" s="176"/>
      <c r="FYC176" s="176"/>
      <c r="FYD176" s="176"/>
      <c r="FYE176" s="176"/>
      <c r="FYF176" s="176"/>
      <c r="FYG176" s="176"/>
      <c r="FYH176" s="176"/>
      <c r="FYI176" s="176"/>
      <c r="FYJ176" s="176"/>
      <c r="FYK176" s="176"/>
      <c r="FYL176" s="176"/>
      <c r="FYM176" s="176"/>
      <c r="FYN176" s="176"/>
      <c r="FYO176" s="176"/>
      <c r="FYP176" s="176"/>
      <c r="FYQ176" s="176"/>
      <c r="FYR176" s="176"/>
      <c r="FYS176" s="176"/>
      <c r="FYT176" s="176"/>
      <c r="FYU176" s="176"/>
      <c r="FYV176" s="176"/>
      <c r="FYW176" s="176"/>
      <c r="FYX176" s="176"/>
      <c r="FYY176" s="176"/>
      <c r="FYZ176" s="176"/>
      <c r="FZA176" s="176"/>
      <c r="FZB176" s="176"/>
      <c r="FZC176" s="176"/>
      <c r="FZD176" s="176"/>
      <c r="FZE176" s="176"/>
      <c r="FZF176" s="176"/>
      <c r="FZG176" s="176"/>
      <c r="FZH176" s="176"/>
      <c r="FZI176" s="176"/>
      <c r="FZJ176" s="176"/>
      <c r="FZK176" s="176"/>
      <c r="FZL176" s="176"/>
      <c r="FZM176" s="176"/>
      <c r="FZN176" s="176"/>
      <c r="FZO176" s="176"/>
      <c r="FZP176" s="176"/>
      <c r="FZQ176" s="176"/>
      <c r="FZR176" s="176"/>
      <c r="FZS176" s="176"/>
      <c r="FZT176" s="176"/>
      <c r="FZU176" s="176"/>
      <c r="FZV176" s="176"/>
      <c r="FZW176" s="176"/>
      <c r="FZX176" s="176"/>
      <c r="FZY176" s="176"/>
      <c r="FZZ176" s="176"/>
      <c r="GAA176" s="176"/>
      <c r="GAB176" s="176"/>
      <c r="GAC176" s="176"/>
      <c r="GAD176" s="176"/>
      <c r="GAE176" s="176"/>
      <c r="GAF176" s="176"/>
      <c r="GAG176" s="176"/>
      <c r="GAH176" s="176"/>
      <c r="GAI176" s="176"/>
      <c r="GAJ176" s="176"/>
      <c r="GAK176" s="176"/>
      <c r="GAL176" s="176"/>
      <c r="GAM176" s="176"/>
      <c r="GAN176" s="176"/>
      <c r="GAO176" s="176"/>
      <c r="GAP176" s="176"/>
      <c r="GAQ176" s="176"/>
      <c r="GAR176" s="176"/>
      <c r="GAS176" s="176"/>
      <c r="GAT176" s="176"/>
      <c r="GAU176" s="176"/>
      <c r="GAV176" s="176"/>
      <c r="GAW176" s="176"/>
      <c r="GAX176" s="176"/>
      <c r="GAY176" s="176"/>
      <c r="GAZ176" s="176"/>
      <c r="GBA176" s="176"/>
      <c r="GBB176" s="176"/>
      <c r="GBC176" s="176"/>
      <c r="GBD176" s="176"/>
      <c r="GBE176" s="176"/>
      <c r="GBF176" s="176"/>
      <c r="GBG176" s="176"/>
      <c r="GBH176" s="176"/>
      <c r="GBI176" s="176"/>
      <c r="GBJ176" s="176"/>
      <c r="GBK176" s="176"/>
      <c r="GBL176" s="176"/>
      <c r="GBM176" s="176"/>
      <c r="GBN176" s="176"/>
      <c r="GBO176" s="176"/>
      <c r="GBP176" s="176"/>
      <c r="GBQ176" s="176"/>
      <c r="GBR176" s="176"/>
      <c r="GBS176" s="176"/>
      <c r="GBT176" s="176"/>
      <c r="GBU176" s="176"/>
      <c r="GBV176" s="176"/>
      <c r="GBW176" s="176"/>
      <c r="GBX176" s="176"/>
      <c r="GBY176" s="176"/>
      <c r="GBZ176" s="176"/>
      <c r="GCA176" s="176"/>
      <c r="GCB176" s="176"/>
      <c r="GCC176" s="176"/>
      <c r="GCD176" s="176"/>
      <c r="GCE176" s="176"/>
      <c r="GCF176" s="176"/>
      <c r="GCG176" s="176"/>
      <c r="GCH176" s="176"/>
      <c r="GCI176" s="176"/>
      <c r="GCJ176" s="176"/>
      <c r="GCK176" s="176"/>
      <c r="GCL176" s="176"/>
      <c r="GCM176" s="176"/>
      <c r="GCN176" s="176"/>
      <c r="GCO176" s="176"/>
      <c r="GCP176" s="176"/>
      <c r="GCQ176" s="176"/>
      <c r="GCR176" s="176"/>
      <c r="GCS176" s="176"/>
      <c r="GCT176" s="176"/>
      <c r="GCU176" s="176"/>
      <c r="GCV176" s="176"/>
      <c r="GCW176" s="176"/>
      <c r="GCX176" s="176"/>
      <c r="GCY176" s="176"/>
      <c r="GCZ176" s="176"/>
      <c r="GDA176" s="176"/>
      <c r="GDB176" s="176"/>
      <c r="GDC176" s="176"/>
      <c r="GDD176" s="176"/>
      <c r="GDE176" s="176"/>
      <c r="GDF176" s="176"/>
      <c r="GDG176" s="176"/>
      <c r="GDH176" s="176"/>
      <c r="GDI176" s="176"/>
      <c r="GDJ176" s="176"/>
      <c r="GDK176" s="176"/>
      <c r="GDL176" s="176"/>
      <c r="GDM176" s="176"/>
      <c r="GDN176" s="176"/>
      <c r="GDO176" s="176"/>
      <c r="GDP176" s="176"/>
      <c r="GDQ176" s="176"/>
      <c r="GDR176" s="176"/>
      <c r="GDS176" s="176"/>
      <c r="GDT176" s="176"/>
      <c r="GDU176" s="176"/>
      <c r="GDV176" s="176"/>
      <c r="GDW176" s="176"/>
      <c r="GDX176" s="176"/>
      <c r="GDY176" s="176"/>
      <c r="GDZ176" s="176"/>
      <c r="GEA176" s="176"/>
      <c r="GEB176" s="176"/>
      <c r="GEC176" s="176"/>
      <c r="GED176" s="176"/>
      <c r="GEE176" s="176"/>
      <c r="GEF176" s="176"/>
      <c r="GEG176" s="176"/>
      <c r="GEH176" s="176"/>
      <c r="GEI176" s="176"/>
      <c r="GEJ176" s="176"/>
      <c r="GEK176" s="176"/>
      <c r="GEL176" s="176"/>
      <c r="GEM176" s="176"/>
      <c r="GEN176" s="176"/>
      <c r="GEO176" s="176"/>
      <c r="GEP176" s="176"/>
      <c r="GEQ176" s="176"/>
      <c r="GER176" s="176"/>
      <c r="GES176" s="176"/>
      <c r="GET176" s="176"/>
      <c r="GEU176" s="176"/>
      <c r="GEV176" s="176"/>
      <c r="GEW176" s="176"/>
      <c r="GEX176" s="176"/>
      <c r="GEY176" s="176"/>
      <c r="GEZ176" s="176"/>
      <c r="GFA176" s="176"/>
      <c r="GFB176" s="176"/>
      <c r="GFC176" s="176"/>
      <c r="GFD176" s="176"/>
      <c r="GFE176" s="176"/>
      <c r="GFF176" s="176"/>
      <c r="GFG176" s="176"/>
      <c r="GFH176" s="176"/>
      <c r="GFI176" s="176"/>
      <c r="GFJ176" s="176"/>
      <c r="GFK176" s="176"/>
      <c r="GFL176" s="176"/>
      <c r="GFM176" s="176"/>
      <c r="GFN176" s="176"/>
      <c r="GFO176" s="176"/>
      <c r="GFP176" s="176"/>
      <c r="GFQ176" s="176"/>
      <c r="GFR176" s="176"/>
      <c r="GFS176" s="176"/>
      <c r="GFT176" s="176"/>
      <c r="GFU176" s="176"/>
      <c r="GFV176" s="176"/>
      <c r="GFW176" s="176"/>
      <c r="GFX176" s="176"/>
      <c r="GFY176" s="176"/>
      <c r="GFZ176" s="176"/>
      <c r="GGA176" s="176"/>
      <c r="GGB176" s="176"/>
      <c r="GGC176" s="176"/>
      <c r="GGD176" s="176"/>
      <c r="GGE176" s="176"/>
      <c r="GGF176" s="176"/>
      <c r="GGG176" s="176"/>
      <c r="GGH176" s="176"/>
      <c r="GGI176" s="176"/>
      <c r="GGJ176" s="176"/>
      <c r="GGK176" s="176"/>
      <c r="GGL176" s="176"/>
      <c r="GGM176" s="176"/>
      <c r="GGN176" s="176"/>
      <c r="GGO176" s="176"/>
      <c r="GGP176" s="176"/>
      <c r="GGQ176" s="176"/>
      <c r="GGR176" s="176"/>
      <c r="GGS176" s="176"/>
      <c r="GGT176" s="176"/>
      <c r="GGU176" s="176"/>
      <c r="GGV176" s="176"/>
      <c r="GGW176" s="176"/>
      <c r="GGX176" s="176"/>
      <c r="GGY176" s="176"/>
      <c r="GGZ176" s="176"/>
      <c r="GHA176" s="176"/>
      <c r="GHB176" s="176"/>
      <c r="GHC176" s="176"/>
      <c r="GHD176" s="176"/>
      <c r="GHE176" s="176"/>
      <c r="GHF176" s="176"/>
      <c r="GHG176" s="176"/>
      <c r="GHH176" s="176"/>
      <c r="GHI176" s="176"/>
      <c r="GHJ176" s="176"/>
      <c r="GHK176" s="176"/>
      <c r="GHL176" s="176"/>
      <c r="GHM176" s="176"/>
      <c r="GHN176" s="176"/>
      <c r="GHO176" s="176"/>
      <c r="GHP176" s="176"/>
      <c r="GHQ176" s="176"/>
      <c r="GHR176" s="176"/>
      <c r="GHS176" s="176"/>
      <c r="GHT176" s="176"/>
      <c r="GHU176" s="176"/>
      <c r="GHV176" s="176"/>
      <c r="GHW176" s="176"/>
      <c r="GHX176" s="176"/>
      <c r="GHY176" s="176"/>
      <c r="GHZ176" s="176"/>
      <c r="GIA176" s="176"/>
      <c r="GIB176" s="176"/>
      <c r="GIC176" s="176"/>
      <c r="GID176" s="176"/>
      <c r="GIE176" s="176"/>
      <c r="GIF176" s="176"/>
      <c r="GIG176" s="176"/>
      <c r="GIH176" s="176"/>
      <c r="GII176" s="176"/>
      <c r="GIJ176" s="176"/>
      <c r="GIK176" s="176"/>
      <c r="GIL176" s="176"/>
      <c r="GIM176" s="176"/>
      <c r="GIN176" s="176"/>
      <c r="GIO176" s="176"/>
      <c r="GIP176" s="176"/>
      <c r="GIQ176" s="176"/>
      <c r="GIR176" s="176"/>
      <c r="GIS176" s="176"/>
      <c r="GIT176" s="176"/>
      <c r="GIU176" s="176"/>
      <c r="GIV176" s="176"/>
      <c r="GIW176" s="176"/>
      <c r="GIX176" s="176"/>
      <c r="GIY176" s="176"/>
      <c r="GIZ176" s="176"/>
      <c r="GJA176" s="176"/>
      <c r="GJB176" s="176"/>
      <c r="GJC176" s="176"/>
      <c r="GJD176" s="176"/>
      <c r="GJE176" s="176"/>
      <c r="GJF176" s="176"/>
      <c r="GJG176" s="176"/>
      <c r="GJH176" s="176"/>
      <c r="GJI176" s="176"/>
      <c r="GJJ176" s="176"/>
      <c r="GJK176" s="176"/>
      <c r="GJL176" s="176"/>
      <c r="GJM176" s="176"/>
      <c r="GJN176" s="176"/>
      <c r="GJO176" s="176"/>
      <c r="GJP176" s="176"/>
      <c r="GJQ176" s="176"/>
      <c r="GJR176" s="176"/>
      <c r="GJS176" s="176"/>
      <c r="GJT176" s="176"/>
      <c r="GJU176" s="176"/>
      <c r="GJV176" s="176"/>
      <c r="GJW176" s="176"/>
      <c r="GJX176" s="176"/>
      <c r="GJY176" s="176"/>
      <c r="GJZ176" s="176"/>
      <c r="GKA176" s="176"/>
      <c r="GKB176" s="176"/>
      <c r="GKC176" s="176"/>
      <c r="GKD176" s="176"/>
      <c r="GKE176" s="176"/>
      <c r="GKF176" s="176"/>
      <c r="GKG176" s="176"/>
      <c r="GKH176" s="176"/>
      <c r="GKI176" s="176"/>
      <c r="GKJ176" s="176"/>
      <c r="GKK176" s="176"/>
      <c r="GKL176" s="176"/>
      <c r="GKM176" s="176"/>
      <c r="GKN176" s="176"/>
      <c r="GKO176" s="176"/>
      <c r="GKP176" s="176"/>
      <c r="GKQ176" s="176"/>
      <c r="GKR176" s="176"/>
      <c r="GKS176" s="176"/>
      <c r="GKT176" s="176"/>
      <c r="GKU176" s="176"/>
      <c r="GKV176" s="176"/>
      <c r="GKW176" s="176"/>
      <c r="GKX176" s="176"/>
      <c r="GKY176" s="176"/>
      <c r="GKZ176" s="176"/>
      <c r="GLA176" s="176"/>
      <c r="GLB176" s="176"/>
      <c r="GLC176" s="176"/>
      <c r="GLD176" s="176"/>
      <c r="GLE176" s="176"/>
      <c r="GLF176" s="176"/>
      <c r="GLG176" s="176"/>
      <c r="GLH176" s="176"/>
      <c r="GLI176" s="176"/>
      <c r="GLJ176" s="176"/>
      <c r="GLK176" s="176"/>
      <c r="GLL176" s="176"/>
      <c r="GLM176" s="176"/>
      <c r="GLN176" s="176"/>
      <c r="GLO176" s="176"/>
      <c r="GLP176" s="176"/>
      <c r="GLQ176" s="176"/>
      <c r="GLR176" s="176"/>
      <c r="GLS176" s="176"/>
      <c r="GLT176" s="176"/>
      <c r="GLU176" s="176"/>
      <c r="GLV176" s="176"/>
      <c r="GLW176" s="176"/>
      <c r="GLX176" s="176"/>
      <c r="GLY176" s="176"/>
      <c r="GLZ176" s="176"/>
      <c r="GMA176" s="176"/>
      <c r="GMB176" s="176"/>
      <c r="GMC176" s="176"/>
      <c r="GMD176" s="176"/>
      <c r="GME176" s="176"/>
      <c r="GMF176" s="176"/>
      <c r="GMG176" s="176"/>
      <c r="GMH176" s="176"/>
      <c r="GMI176" s="176"/>
      <c r="GMJ176" s="176"/>
      <c r="GMK176" s="176"/>
      <c r="GML176" s="176"/>
      <c r="GMM176" s="176"/>
      <c r="GMN176" s="176"/>
      <c r="GMO176" s="176"/>
      <c r="GMP176" s="176"/>
      <c r="GMQ176" s="176"/>
      <c r="GMR176" s="176"/>
      <c r="GMS176" s="176"/>
      <c r="GMT176" s="176"/>
      <c r="GMU176" s="176"/>
      <c r="GMV176" s="176"/>
      <c r="GMW176" s="176"/>
      <c r="GMX176" s="176"/>
      <c r="GMY176" s="176"/>
      <c r="GMZ176" s="176"/>
      <c r="GNA176" s="176"/>
      <c r="GNB176" s="176"/>
      <c r="GNC176" s="176"/>
      <c r="GND176" s="176"/>
      <c r="GNE176" s="176"/>
      <c r="GNF176" s="176"/>
      <c r="GNG176" s="176"/>
      <c r="GNH176" s="176"/>
      <c r="GNI176" s="176"/>
      <c r="GNJ176" s="176"/>
      <c r="GNK176" s="176"/>
      <c r="GNL176" s="176"/>
      <c r="GNM176" s="176"/>
      <c r="GNN176" s="176"/>
      <c r="GNO176" s="176"/>
      <c r="GNP176" s="176"/>
      <c r="GNQ176" s="176"/>
      <c r="GNR176" s="176"/>
      <c r="GNS176" s="176"/>
      <c r="GNT176" s="176"/>
      <c r="GNU176" s="176"/>
      <c r="GNV176" s="176"/>
      <c r="GNW176" s="176"/>
      <c r="GNX176" s="176"/>
      <c r="GNY176" s="176"/>
      <c r="GNZ176" s="176"/>
      <c r="GOA176" s="176"/>
      <c r="GOB176" s="176"/>
      <c r="GOC176" s="176"/>
      <c r="GOD176" s="176"/>
      <c r="GOE176" s="176"/>
      <c r="GOF176" s="176"/>
      <c r="GOG176" s="176"/>
      <c r="GOH176" s="176"/>
      <c r="GOI176" s="176"/>
      <c r="GOJ176" s="176"/>
      <c r="GOK176" s="176"/>
      <c r="GOL176" s="176"/>
      <c r="GOM176" s="176"/>
      <c r="GON176" s="176"/>
      <c r="GOO176" s="176"/>
      <c r="GOP176" s="176"/>
      <c r="GOQ176" s="176"/>
      <c r="GOR176" s="176"/>
      <c r="GOS176" s="176"/>
      <c r="GOT176" s="176"/>
      <c r="GOU176" s="176"/>
      <c r="GOV176" s="176"/>
      <c r="GOW176" s="176"/>
      <c r="GOX176" s="176"/>
      <c r="GOY176" s="176"/>
      <c r="GOZ176" s="176"/>
      <c r="GPA176" s="176"/>
      <c r="GPB176" s="176"/>
      <c r="GPC176" s="176"/>
      <c r="GPD176" s="176"/>
      <c r="GPE176" s="176"/>
      <c r="GPF176" s="176"/>
      <c r="GPG176" s="176"/>
      <c r="GPH176" s="176"/>
      <c r="GPI176" s="176"/>
      <c r="GPJ176" s="176"/>
      <c r="GPK176" s="176"/>
      <c r="GPL176" s="176"/>
      <c r="GPM176" s="176"/>
      <c r="GPN176" s="176"/>
      <c r="GPO176" s="176"/>
      <c r="GPP176" s="176"/>
      <c r="GPQ176" s="176"/>
      <c r="GPR176" s="176"/>
      <c r="GPS176" s="176"/>
      <c r="GPT176" s="176"/>
      <c r="GPU176" s="176"/>
      <c r="GPV176" s="176"/>
      <c r="GPW176" s="176"/>
      <c r="GPX176" s="176"/>
      <c r="GPY176" s="176"/>
      <c r="GPZ176" s="176"/>
      <c r="GQA176" s="176"/>
      <c r="GQB176" s="176"/>
      <c r="GQC176" s="176"/>
      <c r="GQD176" s="176"/>
      <c r="GQE176" s="176"/>
      <c r="GQF176" s="176"/>
      <c r="GQG176" s="176"/>
      <c r="GQH176" s="176"/>
      <c r="GQI176" s="176"/>
      <c r="GQJ176" s="176"/>
      <c r="GQK176" s="176"/>
      <c r="GQL176" s="176"/>
      <c r="GQM176" s="176"/>
      <c r="GQN176" s="176"/>
      <c r="GQO176" s="176"/>
      <c r="GQP176" s="176"/>
      <c r="GQQ176" s="176"/>
      <c r="GQR176" s="176"/>
      <c r="GQS176" s="176"/>
      <c r="GQT176" s="176"/>
      <c r="GQU176" s="176"/>
      <c r="GQV176" s="176"/>
      <c r="GQW176" s="176"/>
      <c r="GQX176" s="176"/>
      <c r="GQY176" s="176"/>
      <c r="GQZ176" s="176"/>
      <c r="GRA176" s="176"/>
      <c r="GRB176" s="176"/>
      <c r="GRC176" s="176"/>
      <c r="GRD176" s="176"/>
      <c r="GRE176" s="176"/>
      <c r="GRF176" s="176"/>
      <c r="GRG176" s="176"/>
      <c r="GRH176" s="176"/>
      <c r="GRI176" s="176"/>
      <c r="GRJ176" s="176"/>
      <c r="GRK176" s="176"/>
      <c r="GRL176" s="176"/>
      <c r="GRM176" s="176"/>
      <c r="GRN176" s="176"/>
      <c r="GRO176" s="176"/>
      <c r="GRP176" s="176"/>
      <c r="GRQ176" s="176"/>
      <c r="GRR176" s="176"/>
      <c r="GRS176" s="176"/>
      <c r="GRT176" s="176"/>
      <c r="GRU176" s="176"/>
      <c r="GRV176" s="176"/>
      <c r="GRW176" s="176"/>
      <c r="GRX176" s="176"/>
      <c r="GRY176" s="176"/>
      <c r="GRZ176" s="176"/>
      <c r="GSA176" s="176"/>
      <c r="GSB176" s="176"/>
      <c r="GSC176" s="176"/>
      <c r="GSD176" s="176"/>
      <c r="GSE176" s="176"/>
      <c r="GSF176" s="176"/>
      <c r="GSG176" s="176"/>
      <c r="GSH176" s="176"/>
      <c r="GSI176" s="176"/>
      <c r="GSJ176" s="176"/>
      <c r="GSK176" s="176"/>
      <c r="GSL176" s="176"/>
      <c r="GSM176" s="176"/>
      <c r="GSN176" s="176"/>
      <c r="GSO176" s="176"/>
      <c r="GSP176" s="176"/>
      <c r="GSQ176" s="176"/>
      <c r="GSR176" s="176"/>
      <c r="GSS176" s="176"/>
      <c r="GST176" s="176"/>
      <c r="GSU176" s="176"/>
      <c r="GSV176" s="176"/>
      <c r="GSW176" s="176"/>
      <c r="GSX176" s="176"/>
      <c r="GSY176" s="176"/>
      <c r="GSZ176" s="176"/>
      <c r="GTA176" s="176"/>
      <c r="GTB176" s="176"/>
      <c r="GTC176" s="176"/>
      <c r="GTD176" s="176"/>
      <c r="GTE176" s="176"/>
      <c r="GTF176" s="176"/>
      <c r="GTG176" s="176"/>
      <c r="GTH176" s="176"/>
      <c r="GTI176" s="176"/>
      <c r="GTJ176" s="176"/>
      <c r="GTK176" s="176"/>
      <c r="GTL176" s="176"/>
      <c r="GTM176" s="176"/>
      <c r="GTN176" s="176"/>
      <c r="GTO176" s="176"/>
      <c r="GTP176" s="176"/>
      <c r="GTQ176" s="176"/>
      <c r="GTR176" s="176"/>
      <c r="GTS176" s="176"/>
      <c r="GTT176" s="176"/>
      <c r="GTU176" s="176"/>
      <c r="GTV176" s="176"/>
      <c r="GTW176" s="176"/>
      <c r="GTX176" s="176"/>
      <c r="GTY176" s="176"/>
      <c r="GTZ176" s="176"/>
      <c r="GUA176" s="176"/>
      <c r="GUB176" s="176"/>
      <c r="GUC176" s="176"/>
      <c r="GUD176" s="176"/>
      <c r="GUE176" s="176"/>
      <c r="GUF176" s="176"/>
      <c r="GUG176" s="176"/>
      <c r="GUH176" s="176"/>
      <c r="GUI176" s="176"/>
      <c r="GUJ176" s="176"/>
      <c r="GUK176" s="176"/>
      <c r="GUL176" s="176"/>
      <c r="GUM176" s="176"/>
      <c r="GUN176" s="176"/>
      <c r="GUO176" s="176"/>
      <c r="GUP176" s="176"/>
      <c r="GUQ176" s="176"/>
      <c r="GUR176" s="176"/>
      <c r="GUS176" s="176"/>
      <c r="GUT176" s="176"/>
      <c r="GUU176" s="176"/>
      <c r="GUV176" s="176"/>
      <c r="GUW176" s="176"/>
      <c r="GUX176" s="176"/>
      <c r="GUY176" s="176"/>
      <c r="GUZ176" s="176"/>
      <c r="GVA176" s="176"/>
      <c r="GVB176" s="176"/>
      <c r="GVC176" s="176"/>
      <c r="GVD176" s="176"/>
      <c r="GVE176" s="176"/>
      <c r="GVF176" s="176"/>
      <c r="GVG176" s="176"/>
      <c r="GVH176" s="176"/>
      <c r="GVI176" s="176"/>
      <c r="GVJ176" s="176"/>
      <c r="GVK176" s="176"/>
      <c r="GVL176" s="176"/>
      <c r="GVM176" s="176"/>
      <c r="GVN176" s="176"/>
      <c r="GVO176" s="176"/>
      <c r="GVP176" s="176"/>
      <c r="GVQ176" s="176"/>
      <c r="GVR176" s="176"/>
      <c r="GVS176" s="176"/>
      <c r="GVT176" s="176"/>
      <c r="GVU176" s="176"/>
      <c r="GVV176" s="176"/>
      <c r="GVW176" s="176"/>
      <c r="GVX176" s="176"/>
      <c r="GVY176" s="176"/>
      <c r="GVZ176" s="176"/>
      <c r="GWA176" s="176"/>
      <c r="GWB176" s="176"/>
      <c r="GWC176" s="176"/>
      <c r="GWD176" s="176"/>
      <c r="GWE176" s="176"/>
      <c r="GWF176" s="176"/>
      <c r="GWG176" s="176"/>
      <c r="GWH176" s="176"/>
      <c r="GWI176" s="176"/>
      <c r="GWJ176" s="176"/>
      <c r="GWK176" s="176"/>
      <c r="GWL176" s="176"/>
      <c r="GWM176" s="176"/>
      <c r="GWN176" s="176"/>
      <c r="GWO176" s="176"/>
      <c r="GWP176" s="176"/>
      <c r="GWQ176" s="176"/>
      <c r="GWR176" s="176"/>
      <c r="GWS176" s="176"/>
      <c r="GWT176" s="176"/>
      <c r="GWU176" s="176"/>
      <c r="GWV176" s="176"/>
      <c r="GWW176" s="176"/>
      <c r="GWX176" s="176"/>
      <c r="GWY176" s="176"/>
      <c r="GWZ176" s="176"/>
      <c r="GXA176" s="176"/>
      <c r="GXB176" s="176"/>
      <c r="GXC176" s="176"/>
      <c r="GXD176" s="176"/>
      <c r="GXE176" s="176"/>
      <c r="GXF176" s="176"/>
      <c r="GXG176" s="176"/>
      <c r="GXH176" s="176"/>
      <c r="GXI176" s="176"/>
      <c r="GXJ176" s="176"/>
      <c r="GXK176" s="176"/>
      <c r="GXL176" s="176"/>
      <c r="GXM176" s="176"/>
      <c r="GXN176" s="176"/>
      <c r="GXO176" s="176"/>
      <c r="GXP176" s="176"/>
      <c r="GXQ176" s="176"/>
      <c r="GXR176" s="176"/>
      <c r="GXS176" s="176"/>
      <c r="GXT176" s="176"/>
      <c r="GXU176" s="176"/>
      <c r="GXV176" s="176"/>
      <c r="GXW176" s="176"/>
      <c r="GXX176" s="176"/>
      <c r="GXY176" s="176"/>
      <c r="GXZ176" s="176"/>
      <c r="GYA176" s="176"/>
      <c r="GYB176" s="176"/>
      <c r="GYC176" s="176"/>
      <c r="GYD176" s="176"/>
      <c r="GYE176" s="176"/>
      <c r="GYF176" s="176"/>
      <c r="GYG176" s="176"/>
      <c r="GYH176" s="176"/>
      <c r="GYI176" s="176"/>
      <c r="GYJ176" s="176"/>
      <c r="GYK176" s="176"/>
      <c r="GYL176" s="176"/>
      <c r="GYM176" s="176"/>
      <c r="GYN176" s="176"/>
      <c r="GYO176" s="176"/>
      <c r="GYP176" s="176"/>
      <c r="GYQ176" s="176"/>
      <c r="GYR176" s="176"/>
      <c r="GYS176" s="176"/>
      <c r="GYT176" s="176"/>
      <c r="GYU176" s="176"/>
      <c r="GYV176" s="176"/>
      <c r="GYW176" s="176"/>
      <c r="GYX176" s="176"/>
      <c r="GYY176" s="176"/>
      <c r="GYZ176" s="176"/>
      <c r="GZA176" s="176"/>
      <c r="GZB176" s="176"/>
      <c r="GZC176" s="176"/>
      <c r="GZD176" s="176"/>
      <c r="GZE176" s="176"/>
      <c r="GZF176" s="176"/>
      <c r="GZG176" s="176"/>
      <c r="GZH176" s="176"/>
      <c r="GZI176" s="176"/>
      <c r="GZJ176" s="176"/>
      <c r="GZK176" s="176"/>
      <c r="GZL176" s="176"/>
      <c r="GZM176" s="176"/>
      <c r="GZN176" s="176"/>
      <c r="GZO176" s="176"/>
      <c r="GZP176" s="176"/>
      <c r="GZQ176" s="176"/>
      <c r="GZR176" s="176"/>
      <c r="GZS176" s="176"/>
      <c r="GZT176" s="176"/>
      <c r="GZU176" s="176"/>
      <c r="GZV176" s="176"/>
      <c r="GZW176" s="176"/>
      <c r="GZX176" s="176"/>
      <c r="GZY176" s="176"/>
      <c r="GZZ176" s="176"/>
      <c r="HAA176" s="176"/>
      <c r="HAB176" s="176"/>
      <c r="HAC176" s="176"/>
      <c r="HAD176" s="176"/>
      <c r="HAE176" s="176"/>
      <c r="HAF176" s="176"/>
      <c r="HAG176" s="176"/>
      <c r="HAH176" s="176"/>
      <c r="HAI176" s="176"/>
      <c r="HAJ176" s="176"/>
      <c r="HAK176" s="176"/>
      <c r="HAL176" s="176"/>
      <c r="HAM176" s="176"/>
      <c r="HAN176" s="176"/>
      <c r="HAO176" s="176"/>
      <c r="HAP176" s="176"/>
      <c r="HAQ176" s="176"/>
      <c r="HAR176" s="176"/>
      <c r="HAS176" s="176"/>
      <c r="HAT176" s="176"/>
      <c r="HAU176" s="176"/>
      <c r="HAV176" s="176"/>
      <c r="HAW176" s="176"/>
      <c r="HAX176" s="176"/>
      <c r="HAY176" s="176"/>
      <c r="HAZ176" s="176"/>
      <c r="HBA176" s="176"/>
      <c r="HBB176" s="176"/>
      <c r="HBC176" s="176"/>
      <c r="HBD176" s="176"/>
      <c r="HBE176" s="176"/>
      <c r="HBF176" s="176"/>
      <c r="HBG176" s="176"/>
      <c r="HBH176" s="176"/>
      <c r="HBI176" s="176"/>
      <c r="HBJ176" s="176"/>
      <c r="HBK176" s="176"/>
      <c r="HBL176" s="176"/>
      <c r="HBM176" s="176"/>
      <c r="HBN176" s="176"/>
      <c r="HBO176" s="176"/>
      <c r="HBP176" s="176"/>
      <c r="HBQ176" s="176"/>
      <c r="HBR176" s="176"/>
      <c r="HBS176" s="176"/>
      <c r="HBT176" s="176"/>
      <c r="HBU176" s="176"/>
      <c r="HBV176" s="176"/>
      <c r="HBW176" s="176"/>
      <c r="HBX176" s="176"/>
      <c r="HBY176" s="176"/>
      <c r="HBZ176" s="176"/>
      <c r="HCA176" s="176"/>
      <c r="HCB176" s="176"/>
      <c r="HCC176" s="176"/>
      <c r="HCD176" s="176"/>
      <c r="HCE176" s="176"/>
      <c r="HCF176" s="176"/>
      <c r="HCG176" s="176"/>
      <c r="HCH176" s="176"/>
      <c r="HCI176" s="176"/>
      <c r="HCJ176" s="176"/>
      <c r="HCK176" s="176"/>
      <c r="HCL176" s="176"/>
      <c r="HCM176" s="176"/>
      <c r="HCN176" s="176"/>
      <c r="HCO176" s="176"/>
      <c r="HCP176" s="176"/>
      <c r="HCQ176" s="176"/>
      <c r="HCR176" s="176"/>
      <c r="HCS176" s="176"/>
      <c r="HCT176" s="176"/>
      <c r="HCU176" s="176"/>
      <c r="HCV176" s="176"/>
      <c r="HCW176" s="176"/>
      <c r="HCX176" s="176"/>
      <c r="HCY176" s="176"/>
      <c r="HCZ176" s="176"/>
      <c r="HDA176" s="176"/>
      <c r="HDB176" s="176"/>
      <c r="HDC176" s="176"/>
      <c r="HDD176" s="176"/>
      <c r="HDE176" s="176"/>
      <c r="HDF176" s="176"/>
      <c r="HDG176" s="176"/>
      <c r="HDH176" s="176"/>
      <c r="HDI176" s="176"/>
      <c r="HDJ176" s="176"/>
      <c r="HDK176" s="176"/>
      <c r="HDL176" s="176"/>
      <c r="HDM176" s="176"/>
      <c r="HDN176" s="176"/>
      <c r="HDO176" s="176"/>
      <c r="HDP176" s="176"/>
      <c r="HDQ176" s="176"/>
      <c r="HDR176" s="176"/>
      <c r="HDS176" s="176"/>
      <c r="HDT176" s="176"/>
      <c r="HDU176" s="176"/>
      <c r="HDV176" s="176"/>
      <c r="HDW176" s="176"/>
      <c r="HDX176" s="176"/>
      <c r="HDY176" s="176"/>
      <c r="HDZ176" s="176"/>
      <c r="HEA176" s="176"/>
      <c r="HEB176" s="176"/>
      <c r="HEC176" s="176"/>
      <c r="HED176" s="176"/>
      <c r="HEE176" s="176"/>
      <c r="HEF176" s="176"/>
      <c r="HEG176" s="176"/>
      <c r="HEH176" s="176"/>
      <c r="HEI176" s="176"/>
      <c r="HEJ176" s="176"/>
      <c r="HEK176" s="176"/>
      <c r="HEL176" s="176"/>
      <c r="HEM176" s="176"/>
      <c r="HEN176" s="176"/>
      <c r="HEO176" s="176"/>
      <c r="HEP176" s="176"/>
      <c r="HEQ176" s="176"/>
      <c r="HER176" s="176"/>
      <c r="HES176" s="176"/>
      <c r="HET176" s="176"/>
      <c r="HEU176" s="176"/>
      <c r="HEV176" s="176"/>
      <c r="HEW176" s="176"/>
      <c r="HEX176" s="176"/>
      <c r="HEY176" s="176"/>
      <c r="HEZ176" s="176"/>
      <c r="HFA176" s="176"/>
      <c r="HFB176" s="176"/>
      <c r="HFC176" s="176"/>
      <c r="HFD176" s="176"/>
      <c r="HFE176" s="176"/>
      <c r="HFF176" s="176"/>
      <c r="HFG176" s="176"/>
      <c r="HFH176" s="176"/>
      <c r="HFI176" s="176"/>
      <c r="HFJ176" s="176"/>
      <c r="HFK176" s="176"/>
      <c r="HFL176" s="176"/>
      <c r="HFM176" s="176"/>
      <c r="HFN176" s="176"/>
      <c r="HFO176" s="176"/>
      <c r="HFP176" s="176"/>
      <c r="HFQ176" s="176"/>
      <c r="HFR176" s="176"/>
      <c r="HFS176" s="176"/>
      <c r="HFT176" s="176"/>
      <c r="HFU176" s="176"/>
      <c r="HFV176" s="176"/>
      <c r="HFW176" s="176"/>
      <c r="HFX176" s="176"/>
      <c r="HFY176" s="176"/>
      <c r="HFZ176" s="176"/>
      <c r="HGA176" s="176"/>
      <c r="HGB176" s="176"/>
      <c r="HGC176" s="176"/>
      <c r="HGD176" s="176"/>
      <c r="HGE176" s="176"/>
      <c r="HGF176" s="176"/>
      <c r="HGG176" s="176"/>
      <c r="HGH176" s="176"/>
      <c r="HGI176" s="176"/>
      <c r="HGJ176" s="176"/>
      <c r="HGK176" s="176"/>
      <c r="HGL176" s="176"/>
      <c r="HGM176" s="176"/>
      <c r="HGN176" s="176"/>
      <c r="HGO176" s="176"/>
      <c r="HGP176" s="176"/>
      <c r="HGQ176" s="176"/>
      <c r="HGR176" s="176"/>
      <c r="HGS176" s="176"/>
      <c r="HGT176" s="176"/>
      <c r="HGU176" s="176"/>
      <c r="HGV176" s="176"/>
      <c r="HGW176" s="176"/>
      <c r="HGX176" s="176"/>
      <c r="HGY176" s="176"/>
      <c r="HGZ176" s="176"/>
      <c r="HHA176" s="176"/>
      <c r="HHB176" s="176"/>
      <c r="HHC176" s="176"/>
      <c r="HHD176" s="176"/>
      <c r="HHE176" s="176"/>
      <c r="HHF176" s="176"/>
      <c r="HHG176" s="176"/>
      <c r="HHH176" s="176"/>
      <c r="HHI176" s="176"/>
      <c r="HHJ176" s="176"/>
      <c r="HHK176" s="176"/>
      <c r="HHL176" s="176"/>
      <c r="HHM176" s="176"/>
      <c r="HHN176" s="176"/>
      <c r="HHO176" s="176"/>
      <c r="HHP176" s="176"/>
      <c r="HHQ176" s="176"/>
      <c r="HHR176" s="176"/>
      <c r="HHS176" s="176"/>
      <c r="HHT176" s="176"/>
      <c r="HHU176" s="176"/>
      <c r="HHV176" s="176"/>
      <c r="HHW176" s="176"/>
      <c r="HHX176" s="176"/>
      <c r="HHY176" s="176"/>
      <c r="HHZ176" s="176"/>
      <c r="HIA176" s="176"/>
      <c r="HIB176" s="176"/>
      <c r="HIC176" s="176"/>
      <c r="HID176" s="176"/>
      <c r="HIE176" s="176"/>
      <c r="HIF176" s="176"/>
      <c r="HIG176" s="176"/>
      <c r="HIH176" s="176"/>
      <c r="HII176" s="176"/>
      <c r="HIJ176" s="176"/>
      <c r="HIK176" s="176"/>
      <c r="HIL176" s="176"/>
      <c r="HIM176" s="176"/>
      <c r="HIN176" s="176"/>
      <c r="HIO176" s="176"/>
      <c r="HIP176" s="176"/>
      <c r="HIQ176" s="176"/>
      <c r="HIR176" s="176"/>
      <c r="HIS176" s="176"/>
      <c r="HIT176" s="176"/>
      <c r="HIU176" s="176"/>
      <c r="HIV176" s="176"/>
      <c r="HIW176" s="176"/>
      <c r="HIX176" s="176"/>
      <c r="HIY176" s="176"/>
      <c r="HIZ176" s="176"/>
      <c r="HJA176" s="176"/>
      <c r="HJB176" s="176"/>
      <c r="HJC176" s="176"/>
      <c r="HJD176" s="176"/>
      <c r="HJE176" s="176"/>
      <c r="HJF176" s="176"/>
      <c r="HJG176" s="176"/>
      <c r="HJH176" s="176"/>
      <c r="HJI176" s="176"/>
      <c r="HJJ176" s="176"/>
      <c r="HJK176" s="176"/>
      <c r="HJL176" s="176"/>
      <c r="HJM176" s="176"/>
      <c r="HJN176" s="176"/>
      <c r="HJO176" s="176"/>
      <c r="HJP176" s="176"/>
      <c r="HJQ176" s="176"/>
      <c r="HJR176" s="176"/>
      <c r="HJS176" s="176"/>
      <c r="HJT176" s="176"/>
      <c r="HJU176" s="176"/>
      <c r="HJV176" s="176"/>
      <c r="HJW176" s="176"/>
      <c r="HJX176" s="176"/>
      <c r="HJY176" s="176"/>
      <c r="HJZ176" s="176"/>
      <c r="HKA176" s="176"/>
      <c r="HKB176" s="176"/>
      <c r="HKC176" s="176"/>
      <c r="HKD176" s="176"/>
      <c r="HKE176" s="176"/>
      <c r="HKF176" s="176"/>
      <c r="HKG176" s="176"/>
      <c r="HKH176" s="176"/>
      <c r="HKI176" s="176"/>
      <c r="HKJ176" s="176"/>
      <c r="HKK176" s="176"/>
      <c r="HKL176" s="176"/>
      <c r="HKM176" s="176"/>
      <c r="HKN176" s="176"/>
      <c r="HKO176" s="176"/>
      <c r="HKP176" s="176"/>
      <c r="HKQ176" s="176"/>
      <c r="HKR176" s="176"/>
      <c r="HKS176" s="176"/>
      <c r="HKT176" s="176"/>
      <c r="HKU176" s="176"/>
      <c r="HKV176" s="176"/>
      <c r="HKW176" s="176"/>
      <c r="HKX176" s="176"/>
      <c r="HKY176" s="176"/>
      <c r="HKZ176" s="176"/>
      <c r="HLA176" s="176"/>
      <c r="HLB176" s="176"/>
      <c r="HLC176" s="176"/>
      <c r="HLD176" s="176"/>
      <c r="HLE176" s="176"/>
      <c r="HLF176" s="176"/>
      <c r="HLG176" s="176"/>
      <c r="HLH176" s="176"/>
      <c r="HLI176" s="176"/>
      <c r="HLJ176" s="176"/>
      <c r="HLK176" s="176"/>
      <c r="HLL176" s="176"/>
      <c r="HLM176" s="176"/>
      <c r="HLN176" s="176"/>
      <c r="HLO176" s="176"/>
      <c r="HLP176" s="176"/>
      <c r="HLQ176" s="176"/>
      <c r="HLR176" s="176"/>
      <c r="HLS176" s="176"/>
      <c r="HLT176" s="176"/>
      <c r="HLU176" s="176"/>
      <c r="HLV176" s="176"/>
      <c r="HLW176" s="176"/>
      <c r="HLX176" s="176"/>
      <c r="HLY176" s="176"/>
      <c r="HLZ176" s="176"/>
      <c r="HMA176" s="176"/>
      <c r="HMB176" s="176"/>
      <c r="HMC176" s="176"/>
      <c r="HMD176" s="176"/>
      <c r="HME176" s="176"/>
      <c r="HMF176" s="176"/>
      <c r="HMG176" s="176"/>
      <c r="HMH176" s="176"/>
      <c r="HMI176" s="176"/>
      <c r="HMJ176" s="176"/>
      <c r="HMK176" s="176"/>
      <c r="HML176" s="176"/>
      <c r="HMM176" s="176"/>
      <c r="HMN176" s="176"/>
      <c r="HMO176" s="176"/>
      <c r="HMP176" s="176"/>
      <c r="HMQ176" s="176"/>
      <c r="HMR176" s="176"/>
      <c r="HMS176" s="176"/>
      <c r="HMT176" s="176"/>
      <c r="HMU176" s="176"/>
      <c r="HMV176" s="176"/>
      <c r="HMW176" s="176"/>
      <c r="HMX176" s="176"/>
      <c r="HMY176" s="176"/>
      <c r="HMZ176" s="176"/>
      <c r="HNA176" s="176"/>
      <c r="HNB176" s="176"/>
      <c r="HNC176" s="176"/>
      <c r="HND176" s="176"/>
      <c r="HNE176" s="176"/>
      <c r="HNF176" s="176"/>
      <c r="HNG176" s="176"/>
      <c r="HNH176" s="176"/>
      <c r="HNI176" s="176"/>
      <c r="HNJ176" s="176"/>
      <c r="HNK176" s="176"/>
      <c r="HNL176" s="176"/>
      <c r="HNM176" s="176"/>
      <c r="HNN176" s="176"/>
      <c r="HNO176" s="176"/>
      <c r="HNP176" s="176"/>
      <c r="HNQ176" s="176"/>
      <c r="HNR176" s="176"/>
      <c r="HNS176" s="176"/>
      <c r="HNT176" s="176"/>
      <c r="HNU176" s="176"/>
      <c r="HNV176" s="176"/>
      <c r="HNW176" s="176"/>
      <c r="HNX176" s="176"/>
      <c r="HNY176" s="176"/>
      <c r="HNZ176" s="176"/>
      <c r="HOA176" s="176"/>
      <c r="HOB176" s="176"/>
      <c r="HOC176" s="176"/>
      <c r="HOD176" s="176"/>
      <c r="HOE176" s="176"/>
      <c r="HOF176" s="176"/>
      <c r="HOG176" s="176"/>
      <c r="HOH176" s="176"/>
      <c r="HOI176" s="176"/>
      <c r="HOJ176" s="176"/>
      <c r="HOK176" s="176"/>
      <c r="HOL176" s="176"/>
      <c r="HOM176" s="176"/>
      <c r="HON176" s="176"/>
      <c r="HOO176" s="176"/>
      <c r="HOP176" s="176"/>
      <c r="HOQ176" s="176"/>
      <c r="HOR176" s="176"/>
      <c r="HOS176" s="176"/>
      <c r="HOT176" s="176"/>
      <c r="HOU176" s="176"/>
      <c r="HOV176" s="176"/>
      <c r="HOW176" s="176"/>
      <c r="HOX176" s="176"/>
      <c r="HOY176" s="176"/>
      <c r="HOZ176" s="176"/>
      <c r="HPA176" s="176"/>
      <c r="HPB176" s="176"/>
      <c r="HPC176" s="176"/>
      <c r="HPD176" s="176"/>
      <c r="HPE176" s="176"/>
      <c r="HPF176" s="176"/>
      <c r="HPG176" s="176"/>
      <c r="HPH176" s="176"/>
      <c r="HPI176" s="176"/>
      <c r="HPJ176" s="176"/>
      <c r="HPK176" s="176"/>
      <c r="HPL176" s="176"/>
      <c r="HPM176" s="176"/>
      <c r="HPN176" s="176"/>
      <c r="HPO176" s="176"/>
      <c r="HPP176" s="176"/>
      <c r="HPQ176" s="176"/>
      <c r="HPR176" s="176"/>
      <c r="HPS176" s="176"/>
      <c r="HPT176" s="176"/>
      <c r="HPU176" s="176"/>
      <c r="HPV176" s="176"/>
      <c r="HPW176" s="176"/>
      <c r="HPX176" s="176"/>
      <c r="HPY176" s="176"/>
      <c r="HPZ176" s="176"/>
      <c r="HQA176" s="176"/>
      <c r="HQB176" s="176"/>
      <c r="HQC176" s="176"/>
      <c r="HQD176" s="176"/>
      <c r="HQE176" s="176"/>
      <c r="HQF176" s="176"/>
      <c r="HQG176" s="176"/>
      <c r="HQH176" s="176"/>
      <c r="HQI176" s="176"/>
      <c r="HQJ176" s="176"/>
      <c r="HQK176" s="176"/>
      <c r="HQL176" s="176"/>
      <c r="HQM176" s="176"/>
      <c r="HQN176" s="176"/>
      <c r="HQO176" s="176"/>
      <c r="HQP176" s="176"/>
      <c r="HQQ176" s="176"/>
      <c r="HQR176" s="176"/>
      <c r="HQS176" s="176"/>
      <c r="HQT176" s="176"/>
      <c r="HQU176" s="176"/>
      <c r="HQV176" s="176"/>
      <c r="HQW176" s="176"/>
      <c r="HQX176" s="176"/>
      <c r="HQY176" s="176"/>
      <c r="HQZ176" s="176"/>
      <c r="HRA176" s="176"/>
      <c r="HRB176" s="176"/>
      <c r="HRC176" s="176"/>
      <c r="HRD176" s="176"/>
      <c r="HRE176" s="176"/>
      <c r="HRF176" s="176"/>
      <c r="HRG176" s="176"/>
      <c r="HRH176" s="176"/>
      <c r="HRI176" s="176"/>
      <c r="HRJ176" s="176"/>
      <c r="HRK176" s="176"/>
      <c r="HRL176" s="176"/>
      <c r="HRM176" s="176"/>
      <c r="HRN176" s="176"/>
      <c r="HRO176" s="176"/>
      <c r="HRP176" s="176"/>
      <c r="HRQ176" s="176"/>
      <c r="HRR176" s="176"/>
      <c r="HRS176" s="176"/>
      <c r="HRT176" s="176"/>
      <c r="HRU176" s="176"/>
      <c r="HRV176" s="176"/>
      <c r="HRW176" s="176"/>
      <c r="HRX176" s="176"/>
      <c r="HRY176" s="176"/>
      <c r="HRZ176" s="176"/>
      <c r="HSA176" s="176"/>
      <c r="HSB176" s="176"/>
      <c r="HSC176" s="176"/>
      <c r="HSD176" s="176"/>
      <c r="HSE176" s="176"/>
      <c r="HSF176" s="176"/>
      <c r="HSG176" s="176"/>
      <c r="HSH176" s="176"/>
      <c r="HSI176" s="176"/>
      <c r="HSJ176" s="176"/>
      <c r="HSK176" s="176"/>
      <c r="HSL176" s="176"/>
      <c r="HSM176" s="176"/>
      <c r="HSN176" s="176"/>
      <c r="HSO176" s="176"/>
      <c r="HSP176" s="176"/>
      <c r="HSQ176" s="176"/>
      <c r="HSR176" s="176"/>
      <c r="HSS176" s="176"/>
      <c r="HST176" s="176"/>
      <c r="HSU176" s="176"/>
      <c r="HSV176" s="176"/>
      <c r="HSW176" s="176"/>
      <c r="HSX176" s="176"/>
      <c r="HSY176" s="176"/>
      <c r="HSZ176" s="176"/>
      <c r="HTA176" s="176"/>
      <c r="HTB176" s="176"/>
      <c r="HTC176" s="176"/>
      <c r="HTD176" s="176"/>
      <c r="HTE176" s="176"/>
      <c r="HTF176" s="176"/>
      <c r="HTG176" s="176"/>
      <c r="HTH176" s="176"/>
      <c r="HTI176" s="176"/>
      <c r="HTJ176" s="176"/>
      <c r="HTK176" s="176"/>
      <c r="HTL176" s="176"/>
      <c r="HTM176" s="176"/>
      <c r="HTN176" s="176"/>
      <c r="HTO176" s="176"/>
      <c r="HTP176" s="176"/>
      <c r="HTQ176" s="176"/>
      <c r="HTR176" s="176"/>
      <c r="HTS176" s="176"/>
      <c r="HTT176" s="176"/>
      <c r="HTU176" s="176"/>
      <c r="HTV176" s="176"/>
      <c r="HTW176" s="176"/>
      <c r="HTX176" s="176"/>
      <c r="HTY176" s="176"/>
      <c r="HTZ176" s="176"/>
      <c r="HUA176" s="176"/>
      <c r="HUB176" s="176"/>
      <c r="HUC176" s="176"/>
      <c r="HUD176" s="176"/>
      <c r="HUE176" s="176"/>
      <c r="HUF176" s="176"/>
      <c r="HUG176" s="176"/>
      <c r="HUH176" s="176"/>
      <c r="HUI176" s="176"/>
      <c r="HUJ176" s="176"/>
      <c r="HUK176" s="176"/>
      <c r="HUL176" s="176"/>
      <c r="HUM176" s="176"/>
      <c r="HUN176" s="176"/>
      <c r="HUO176" s="176"/>
      <c r="HUP176" s="176"/>
      <c r="HUQ176" s="176"/>
      <c r="HUR176" s="176"/>
      <c r="HUS176" s="176"/>
      <c r="HUT176" s="176"/>
      <c r="HUU176" s="176"/>
      <c r="HUV176" s="176"/>
      <c r="HUW176" s="176"/>
      <c r="HUX176" s="176"/>
      <c r="HUY176" s="176"/>
      <c r="HUZ176" s="176"/>
      <c r="HVA176" s="176"/>
      <c r="HVB176" s="176"/>
      <c r="HVC176" s="176"/>
      <c r="HVD176" s="176"/>
      <c r="HVE176" s="176"/>
      <c r="HVF176" s="176"/>
      <c r="HVG176" s="176"/>
      <c r="HVH176" s="176"/>
      <c r="HVI176" s="176"/>
      <c r="HVJ176" s="176"/>
      <c r="HVK176" s="176"/>
      <c r="HVL176" s="176"/>
      <c r="HVM176" s="176"/>
      <c r="HVN176" s="176"/>
      <c r="HVO176" s="176"/>
      <c r="HVP176" s="176"/>
      <c r="HVQ176" s="176"/>
      <c r="HVR176" s="176"/>
      <c r="HVS176" s="176"/>
      <c r="HVT176" s="176"/>
      <c r="HVU176" s="176"/>
      <c r="HVV176" s="176"/>
      <c r="HVW176" s="176"/>
      <c r="HVX176" s="176"/>
      <c r="HVY176" s="176"/>
      <c r="HVZ176" s="176"/>
      <c r="HWA176" s="176"/>
      <c r="HWB176" s="176"/>
      <c r="HWC176" s="176"/>
      <c r="HWD176" s="176"/>
      <c r="HWE176" s="176"/>
      <c r="HWF176" s="176"/>
      <c r="HWG176" s="176"/>
      <c r="HWH176" s="176"/>
      <c r="HWI176" s="176"/>
      <c r="HWJ176" s="176"/>
      <c r="HWK176" s="176"/>
      <c r="HWL176" s="176"/>
      <c r="HWM176" s="176"/>
      <c r="HWN176" s="176"/>
      <c r="HWO176" s="176"/>
      <c r="HWP176" s="176"/>
      <c r="HWQ176" s="176"/>
      <c r="HWR176" s="176"/>
      <c r="HWS176" s="176"/>
      <c r="HWT176" s="176"/>
      <c r="HWU176" s="176"/>
      <c r="HWV176" s="176"/>
      <c r="HWW176" s="176"/>
      <c r="HWX176" s="176"/>
      <c r="HWY176" s="176"/>
      <c r="HWZ176" s="176"/>
      <c r="HXA176" s="176"/>
      <c r="HXB176" s="176"/>
      <c r="HXC176" s="176"/>
      <c r="HXD176" s="176"/>
      <c r="HXE176" s="176"/>
      <c r="HXF176" s="176"/>
      <c r="HXG176" s="176"/>
      <c r="HXH176" s="176"/>
      <c r="HXI176" s="176"/>
      <c r="HXJ176" s="176"/>
      <c r="HXK176" s="176"/>
      <c r="HXL176" s="176"/>
      <c r="HXM176" s="176"/>
      <c r="HXN176" s="176"/>
      <c r="HXO176" s="176"/>
      <c r="HXP176" s="176"/>
      <c r="HXQ176" s="176"/>
      <c r="HXR176" s="176"/>
      <c r="HXS176" s="176"/>
      <c r="HXT176" s="176"/>
      <c r="HXU176" s="176"/>
      <c r="HXV176" s="176"/>
      <c r="HXW176" s="176"/>
      <c r="HXX176" s="176"/>
      <c r="HXY176" s="176"/>
      <c r="HXZ176" s="176"/>
      <c r="HYA176" s="176"/>
      <c r="HYB176" s="176"/>
      <c r="HYC176" s="176"/>
      <c r="HYD176" s="176"/>
      <c r="HYE176" s="176"/>
      <c r="HYF176" s="176"/>
      <c r="HYG176" s="176"/>
      <c r="HYH176" s="176"/>
      <c r="HYI176" s="176"/>
      <c r="HYJ176" s="176"/>
      <c r="HYK176" s="176"/>
      <c r="HYL176" s="176"/>
      <c r="HYM176" s="176"/>
      <c r="HYN176" s="176"/>
      <c r="HYO176" s="176"/>
      <c r="HYP176" s="176"/>
      <c r="HYQ176" s="176"/>
      <c r="HYR176" s="176"/>
      <c r="HYS176" s="176"/>
      <c r="HYT176" s="176"/>
      <c r="HYU176" s="176"/>
      <c r="HYV176" s="176"/>
      <c r="HYW176" s="176"/>
      <c r="HYX176" s="176"/>
      <c r="HYY176" s="176"/>
      <c r="HYZ176" s="176"/>
      <c r="HZA176" s="176"/>
      <c r="HZB176" s="176"/>
      <c r="HZC176" s="176"/>
      <c r="HZD176" s="176"/>
      <c r="HZE176" s="176"/>
      <c r="HZF176" s="176"/>
      <c r="HZG176" s="176"/>
      <c r="HZH176" s="176"/>
      <c r="HZI176" s="176"/>
      <c r="HZJ176" s="176"/>
      <c r="HZK176" s="176"/>
      <c r="HZL176" s="176"/>
      <c r="HZM176" s="176"/>
      <c r="HZN176" s="176"/>
      <c r="HZO176" s="176"/>
      <c r="HZP176" s="176"/>
      <c r="HZQ176" s="176"/>
      <c r="HZR176" s="176"/>
      <c r="HZS176" s="176"/>
      <c r="HZT176" s="176"/>
      <c r="HZU176" s="176"/>
      <c r="HZV176" s="176"/>
      <c r="HZW176" s="176"/>
      <c r="HZX176" s="176"/>
      <c r="HZY176" s="176"/>
      <c r="HZZ176" s="176"/>
      <c r="IAA176" s="176"/>
      <c r="IAB176" s="176"/>
      <c r="IAC176" s="176"/>
      <c r="IAD176" s="176"/>
      <c r="IAE176" s="176"/>
      <c r="IAF176" s="176"/>
      <c r="IAG176" s="176"/>
      <c r="IAH176" s="176"/>
      <c r="IAI176" s="176"/>
      <c r="IAJ176" s="176"/>
      <c r="IAK176" s="176"/>
      <c r="IAL176" s="176"/>
      <c r="IAM176" s="176"/>
      <c r="IAN176" s="176"/>
      <c r="IAO176" s="176"/>
      <c r="IAP176" s="176"/>
      <c r="IAQ176" s="176"/>
      <c r="IAR176" s="176"/>
      <c r="IAS176" s="176"/>
      <c r="IAT176" s="176"/>
      <c r="IAU176" s="176"/>
      <c r="IAV176" s="176"/>
      <c r="IAW176" s="176"/>
      <c r="IAX176" s="176"/>
      <c r="IAY176" s="176"/>
      <c r="IAZ176" s="176"/>
      <c r="IBA176" s="176"/>
      <c r="IBB176" s="176"/>
      <c r="IBC176" s="176"/>
      <c r="IBD176" s="176"/>
      <c r="IBE176" s="176"/>
      <c r="IBF176" s="176"/>
      <c r="IBG176" s="176"/>
      <c r="IBH176" s="176"/>
      <c r="IBI176" s="176"/>
      <c r="IBJ176" s="176"/>
      <c r="IBK176" s="176"/>
      <c r="IBL176" s="176"/>
      <c r="IBM176" s="176"/>
      <c r="IBN176" s="176"/>
      <c r="IBO176" s="176"/>
      <c r="IBP176" s="176"/>
      <c r="IBQ176" s="176"/>
      <c r="IBR176" s="176"/>
      <c r="IBS176" s="176"/>
      <c r="IBT176" s="176"/>
      <c r="IBU176" s="176"/>
      <c r="IBV176" s="176"/>
      <c r="IBW176" s="176"/>
      <c r="IBX176" s="176"/>
      <c r="IBY176" s="176"/>
      <c r="IBZ176" s="176"/>
      <c r="ICA176" s="176"/>
      <c r="ICB176" s="176"/>
      <c r="ICC176" s="176"/>
      <c r="ICD176" s="176"/>
      <c r="ICE176" s="176"/>
      <c r="ICF176" s="176"/>
      <c r="ICG176" s="176"/>
      <c r="ICH176" s="176"/>
      <c r="ICI176" s="176"/>
      <c r="ICJ176" s="176"/>
      <c r="ICK176" s="176"/>
      <c r="ICL176" s="176"/>
      <c r="ICM176" s="176"/>
      <c r="ICN176" s="176"/>
      <c r="ICO176" s="176"/>
      <c r="ICP176" s="176"/>
      <c r="ICQ176" s="176"/>
      <c r="ICR176" s="176"/>
      <c r="ICS176" s="176"/>
      <c r="ICT176" s="176"/>
      <c r="ICU176" s="176"/>
      <c r="ICV176" s="176"/>
      <c r="ICW176" s="176"/>
      <c r="ICX176" s="176"/>
      <c r="ICY176" s="176"/>
      <c r="ICZ176" s="176"/>
      <c r="IDA176" s="176"/>
      <c r="IDB176" s="176"/>
      <c r="IDC176" s="176"/>
      <c r="IDD176" s="176"/>
      <c r="IDE176" s="176"/>
      <c r="IDF176" s="176"/>
      <c r="IDG176" s="176"/>
      <c r="IDH176" s="176"/>
      <c r="IDI176" s="176"/>
      <c r="IDJ176" s="176"/>
      <c r="IDK176" s="176"/>
      <c r="IDL176" s="176"/>
      <c r="IDM176" s="176"/>
      <c r="IDN176" s="176"/>
      <c r="IDO176" s="176"/>
      <c r="IDP176" s="176"/>
      <c r="IDQ176" s="176"/>
      <c r="IDR176" s="176"/>
      <c r="IDS176" s="176"/>
      <c r="IDT176" s="176"/>
      <c r="IDU176" s="176"/>
      <c r="IDV176" s="176"/>
      <c r="IDW176" s="176"/>
      <c r="IDX176" s="176"/>
      <c r="IDY176" s="176"/>
      <c r="IDZ176" s="176"/>
      <c r="IEA176" s="176"/>
      <c r="IEB176" s="176"/>
      <c r="IEC176" s="176"/>
      <c r="IED176" s="176"/>
      <c r="IEE176" s="176"/>
      <c r="IEF176" s="176"/>
      <c r="IEG176" s="176"/>
      <c r="IEH176" s="176"/>
      <c r="IEI176" s="176"/>
      <c r="IEJ176" s="176"/>
      <c r="IEK176" s="176"/>
      <c r="IEL176" s="176"/>
      <c r="IEM176" s="176"/>
      <c r="IEN176" s="176"/>
      <c r="IEO176" s="176"/>
      <c r="IEP176" s="176"/>
      <c r="IEQ176" s="176"/>
      <c r="IER176" s="176"/>
      <c r="IES176" s="176"/>
      <c r="IET176" s="176"/>
      <c r="IEU176" s="176"/>
      <c r="IEV176" s="176"/>
      <c r="IEW176" s="176"/>
      <c r="IEX176" s="176"/>
      <c r="IEY176" s="176"/>
      <c r="IEZ176" s="176"/>
      <c r="IFA176" s="176"/>
      <c r="IFB176" s="176"/>
      <c r="IFC176" s="176"/>
      <c r="IFD176" s="176"/>
      <c r="IFE176" s="176"/>
      <c r="IFF176" s="176"/>
      <c r="IFG176" s="176"/>
      <c r="IFH176" s="176"/>
      <c r="IFI176" s="176"/>
      <c r="IFJ176" s="176"/>
      <c r="IFK176" s="176"/>
      <c r="IFL176" s="176"/>
      <c r="IFM176" s="176"/>
      <c r="IFN176" s="176"/>
      <c r="IFO176" s="176"/>
      <c r="IFP176" s="176"/>
      <c r="IFQ176" s="176"/>
      <c r="IFR176" s="176"/>
      <c r="IFS176" s="176"/>
      <c r="IFT176" s="176"/>
      <c r="IFU176" s="176"/>
      <c r="IFV176" s="176"/>
      <c r="IFW176" s="176"/>
      <c r="IFX176" s="176"/>
      <c r="IFY176" s="176"/>
      <c r="IFZ176" s="176"/>
      <c r="IGA176" s="176"/>
      <c r="IGB176" s="176"/>
      <c r="IGC176" s="176"/>
      <c r="IGD176" s="176"/>
      <c r="IGE176" s="176"/>
      <c r="IGF176" s="176"/>
      <c r="IGG176" s="176"/>
      <c r="IGH176" s="176"/>
      <c r="IGI176" s="176"/>
      <c r="IGJ176" s="176"/>
      <c r="IGK176" s="176"/>
      <c r="IGL176" s="176"/>
      <c r="IGM176" s="176"/>
      <c r="IGN176" s="176"/>
      <c r="IGO176" s="176"/>
      <c r="IGP176" s="176"/>
      <c r="IGQ176" s="176"/>
      <c r="IGR176" s="176"/>
      <c r="IGS176" s="176"/>
      <c r="IGT176" s="176"/>
      <c r="IGU176" s="176"/>
      <c r="IGV176" s="176"/>
      <c r="IGW176" s="176"/>
      <c r="IGX176" s="176"/>
      <c r="IGY176" s="176"/>
      <c r="IGZ176" s="176"/>
      <c r="IHA176" s="176"/>
      <c r="IHB176" s="176"/>
      <c r="IHC176" s="176"/>
      <c r="IHD176" s="176"/>
      <c r="IHE176" s="176"/>
      <c r="IHF176" s="176"/>
      <c r="IHG176" s="176"/>
      <c r="IHH176" s="176"/>
      <c r="IHI176" s="176"/>
      <c r="IHJ176" s="176"/>
      <c r="IHK176" s="176"/>
      <c r="IHL176" s="176"/>
      <c r="IHM176" s="176"/>
      <c r="IHN176" s="176"/>
      <c r="IHO176" s="176"/>
      <c r="IHP176" s="176"/>
      <c r="IHQ176" s="176"/>
      <c r="IHR176" s="176"/>
      <c r="IHS176" s="176"/>
      <c r="IHT176" s="176"/>
      <c r="IHU176" s="176"/>
      <c r="IHV176" s="176"/>
      <c r="IHW176" s="176"/>
      <c r="IHX176" s="176"/>
      <c r="IHY176" s="176"/>
      <c r="IHZ176" s="176"/>
      <c r="IIA176" s="176"/>
      <c r="IIB176" s="176"/>
      <c r="IIC176" s="176"/>
      <c r="IID176" s="176"/>
      <c r="IIE176" s="176"/>
      <c r="IIF176" s="176"/>
      <c r="IIG176" s="176"/>
      <c r="IIH176" s="176"/>
      <c r="III176" s="176"/>
      <c r="IIJ176" s="176"/>
      <c r="IIK176" s="176"/>
      <c r="IIL176" s="176"/>
      <c r="IIM176" s="176"/>
      <c r="IIN176" s="176"/>
      <c r="IIO176" s="176"/>
      <c r="IIP176" s="176"/>
      <c r="IIQ176" s="176"/>
      <c r="IIR176" s="176"/>
      <c r="IIS176" s="176"/>
      <c r="IIT176" s="176"/>
      <c r="IIU176" s="176"/>
      <c r="IIV176" s="176"/>
      <c r="IIW176" s="176"/>
      <c r="IIX176" s="176"/>
      <c r="IIY176" s="176"/>
      <c r="IIZ176" s="176"/>
      <c r="IJA176" s="176"/>
      <c r="IJB176" s="176"/>
      <c r="IJC176" s="176"/>
      <c r="IJD176" s="176"/>
      <c r="IJE176" s="176"/>
      <c r="IJF176" s="176"/>
      <c r="IJG176" s="176"/>
      <c r="IJH176" s="176"/>
      <c r="IJI176" s="176"/>
      <c r="IJJ176" s="176"/>
      <c r="IJK176" s="176"/>
      <c r="IJL176" s="176"/>
      <c r="IJM176" s="176"/>
      <c r="IJN176" s="176"/>
      <c r="IJO176" s="176"/>
      <c r="IJP176" s="176"/>
      <c r="IJQ176" s="176"/>
      <c r="IJR176" s="176"/>
      <c r="IJS176" s="176"/>
      <c r="IJT176" s="176"/>
      <c r="IJU176" s="176"/>
      <c r="IJV176" s="176"/>
      <c r="IJW176" s="176"/>
      <c r="IJX176" s="176"/>
      <c r="IJY176" s="176"/>
      <c r="IJZ176" s="176"/>
      <c r="IKA176" s="176"/>
      <c r="IKB176" s="176"/>
      <c r="IKC176" s="176"/>
      <c r="IKD176" s="176"/>
      <c r="IKE176" s="176"/>
      <c r="IKF176" s="176"/>
      <c r="IKG176" s="176"/>
      <c r="IKH176" s="176"/>
      <c r="IKI176" s="176"/>
      <c r="IKJ176" s="176"/>
      <c r="IKK176" s="176"/>
      <c r="IKL176" s="176"/>
      <c r="IKM176" s="176"/>
      <c r="IKN176" s="176"/>
      <c r="IKO176" s="176"/>
      <c r="IKP176" s="176"/>
      <c r="IKQ176" s="176"/>
      <c r="IKR176" s="176"/>
      <c r="IKS176" s="176"/>
      <c r="IKT176" s="176"/>
      <c r="IKU176" s="176"/>
      <c r="IKV176" s="176"/>
      <c r="IKW176" s="176"/>
      <c r="IKX176" s="176"/>
      <c r="IKY176" s="176"/>
      <c r="IKZ176" s="176"/>
      <c r="ILA176" s="176"/>
      <c r="ILB176" s="176"/>
      <c r="ILC176" s="176"/>
      <c r="ILD176" s="176"/>
      <c r="ILE176" s="176"/>
      <c r="ILF176" s="176"/>
      <c r="ILG176" s="176"/>
      <c r="ILH176" s="176"/>
      <c r="ILI176" s="176"/>
      <c r="ILJ176" s="176"/>
      <c r="ILK176" s="176"/>
      <c r="ILL176" s="176"/>
      <c r="ILM176" s="176"/>
      <c r="ILN176" s="176"/>
      <c r="ILO176" s="176"/>
      <c r="ILP176" s="176"/>
      <c r="ILQ176" s="176"/>
      <c r="ILR176" s="176"/>
      <c r="ILS176" s="176"/>
      <c r="ILT176" s="176"/>
      <c r="ILU176" s="176"/>
      <c r="ILV176" s="176"/>
      <c r="ILW176" s="176"/>
      <c r="ILX176" s="176"/>
      <c r="ILY176" s="176"/>
      <c r="ILZ176" s="176"/>
      <c r="IMA176" s="176"/>
      <c r="IMB176" s="176"/>
      <c r="IMC176" s="176"/>
      <c r="IMD176" s="176"/>
      <c r="IME176" s="176"/>
      <c r="IMF176" s="176"/>
      <c r="IMG176" s="176"/>
      <c r="IMH176" s="176"/>
      <c r="IMI176" s="176"/>
      <c r="IMJ176" s="176"/>
      <c r="IMK176" s="176"/>
      <c r="IML176" s="176"/>
      <c r="IMM176" s="176"/>
      <c r="IMN176" s="176"/>
      <c r="IMO176" s="176"/>
      <c r="IMP176" s="176"/>
      <c r="IMQ176" s="176"/>
      <c r="IMR176" s="176"/>
      <c r="IMS176" s="176"/>
      <c r="IMT176" s="176"/>
      <c r="IMU176" s="176"/>
      <c r="IMV176" s="176"/>
      <c r="IMW176" s="176"/>
      <c r="IMX176" s="176"/>
      <c r="IMY176" s="176"/>
      <c r="IMZ176" s="176"/>
      <c r="INA176" s="176"/>
      <c r="INB176" s="176"/>
      <c r="INC176" s="176"/>
      <c r="IND176" s="176"/>
      <c r="INE176" s="176"/>
      <c r="INF176" s="176"/>
      <c r="ING176" s="176"/>
      <c r="INH176" s="176"/>
      <c r="INI176" s="176"/>
      <c r="INJ176" s="176"/>
      <c r="INK176" s="176"/>
      <c r="INL176" s="176"/>
      <c r="INM176" s="176"/>
      <c r="INN176" s="176"/>
      <c r="INO176" s="176"/>
      <c r="INP176" s="176"/>
      <c r="INQ176" s="176"/>
      <c r="INR176" s="176"/>
      <c r="INS176" s="176"/>
      <c r="INT176" s="176"/>
      <c r="INU176" s="176"/>
      <c r="INV176" s="176"/>
      <c r="INW176" s="176"/>
      <c r="INX176" s="176"/>
      <c r="INY176" s="176"/>
      <c r="INZ176" s="176"/>
      <c r="IOA176" s="176"/>
      <c r="IOB176" s="176"/>
      <c r="IOC176" s="176"/>
      <c r="IOD176" s="176"/>
      <c r="IOE176" s="176"/>
      <c r="IOF176" s="176"/>
      <c r="IOG176" s="176"/>
      <c r="IOH176" s="176"/>
      <c r="IOI176" s="176"/>
      <c r="IOJ176" s="176"/>
      <c r="IOK176" s="176"/>
      <c r="IOL176" s="176"/>
      <c r="IOM176" s="176"/>
      <c r="ION176" s="176"/>
      <c r="IOO176" s="176"/>
      <c r="IOP176" s="176"/>
      <c r="IOQ176" s="176"/>
      <c r="IOR176" s="176"/>
      <c r="IOS176" s="176"/>
      <c r="IOT176" s="176"/>
      <c r="IOU176" s="176"/>
      <c r="IOV176" s="176"/>
      <c r="IOW176" s="176"/>
      <c r="IOX176" s="176"/>
      <c r="IOY176" s="176"/>
      <c r="IOZ176" s="176"/>
      <c r="IPA176" s="176"/>
      <c r="IPB176" s="176"/>
      <c r="IPC176" s="176"/>
      <c r="IPD176" s="176"/>
      <c r="IPE176" s="176"/>
      <c r="IPF176" s="176"/>
      <c r="IPG176" s="176"/>
      <c r="IPH176" s="176"/>
      <c r="IPI176" s="176"/>
      <c r="IPJ176" s="176"/>
      <c r="IPK176" s="176"/>
      <c r="IPL176" s="176"/>
      <c r="IPM176" s="176"/>
      <c r="IPN176" s="176"/>
      <c r="IPO176" s="176"/>
      <c r="IPP176" s="176"/>
      <c r="IPQ176" s="176"/>
      <c r="IPR176" s="176"/>
      <c r="IPS176" s="176"/>
      <c r="IPT176" s="176"/>
      <c r="IPU176" s="176"/>
      <c r="IPV176" s="176"/>
      <c r="IPW176" s="176"/>
      <c r="IPX176" s="176"/>
      <c r="IPY176" s="176"/>
      <c r="IPZ176" s="176"/>
      <c r="IQA176" s="176"/>
      <c r="IQB176" s="176"/>
      <c r="IQC176" s="176"/>
      <c r="IQD176" s="176"/>
      <c r="IQE176" s="176"/>
      <c r="IQF176" s="176"/>
      <c r="IQG176" s="176"/>
      <c r="IQH176" s="176"/>
      <c r="IQI176" s="176"/>
      <c r="IQJ176" s="176"/>
      <c r="IQK176" s="176"/>
      <c r="IQL176" s="176"/>
      <c r="IQM176" s="176"/>
      <c r="IQN176" s="176"/>
      <c r="IQO176" s="176"/>
      <c r="IQP176" s="176"/>
      <c r="IQQ176" s="176"/>
      <c r="IQR176" s="176"/>
      <c r="IQS176" s="176"/>
      <c r="IQT176" s="176"/>
      <c r="IQU176" s="176"/>
      <c r="IQV176" s="176"/>
      <c r="IQW176" s="176"/>
      <c r="IQX176" s="176"/>
      <c r="IQY176" s="176"/>
      <c r="IQZ176" s="176"/>
      <c r="IRA176" s="176"/>
      <c r="IRB176" s="176"/>
      <c r="IRC176" s="176"/>
      <c r="IRD176" s="176"/>
      <c r="IRE176" s="176"/>
      <c r="IRF176" s="176"/>
      <c r="IRG176" s="176"/>
      <c r="IRH176" s="176"/>
      <c r="IRI176" s="176"/>
      <c r="IRJ176" s="176"/>
      <c r="IRK176" s="176"/>
      <c r="IRL176" s="176"/>
      <c r="IRM176" s="176"/>
      <c r="IRN176" s="176"/>
      <c r="IRO176" s="176"/>
      <c r="IRP176" s="176"/>
      <c r="IRQ176" s="176"/>
      <c r="IRR176" s="176"/>
      <c r="IRS176" s="176"/>
      <c r="IRT176" s="176"/>
      <c r="IRU176" s="176"/>
      <c r="IRV176" s="176"/>
      <c r="IRW176" s="176"/>
      <c r="IRX176" s="176"/>
      <c r="IRY176" s="176"/>
      <c r="IRZ176" s="176"/>
      <c r="ISA176" s="176"/>
      <c r="ISB176" s="176"/>
      <c r="ISC176" s="176"/>
      <c r="ISD176" s="176"/>
      <c r="ISE176" s="176"/>
      <c r="ISF176" s="176"/>
      <c r="ISG176" s="176"/>
      <c r="ISH176" s="176"/>
      <c r="ISI176" s="176"/>
      <c r="ISJ176" s="176"/>
      <c r="ISK176" s="176"/>
      <c r="ISL176" s="176"/>
      <c r="ISM176" s="176"/>
      <c r="ISN176" s="176"/>
      <c r="ISO176" s="176"/>
      <c r="ISP176" s="176"/>
      <c r="ISQ176" s="176"/>
      <c r="ISR176" s="176"/>
      <c r="ISS176" s="176"/>
      <c r="IST176" s="176"/>
      <c r="ISU176" s="176"/>
      <c r="ISV176" s="176"/>
      <c r="ISW176" s="176"/>
      <c r="ISX176" s="176"/>
      <c r="ISY176" s="176"/>
      <c r="ISZ176" s="176"/>
      <c r="ITA176" s="176"/>
      <c r="ITB176" s="176"/>
      <c r="ITC176" s="176"/>
      <c r="ITD176" s="176"/>
      <c r="ITE176" s="176"/>
      <c r="ITF176" s="176"/>
      <c r="ITG176" s="176"/>
      <c r="ITH176" s="176"/>
      <c r="ITI176" s="176"/>
      <c r="ITJ176" s="176"/>
      <c r="ITK176" s="176"/>
      <c r="ITL176" s="176"/>
      <c r="ITM176" s="176"/>
      <c r="ITN176" s="176"/>
      <c r="ITO176" s="176"/>
      <c r="ITP176" s="176"/>
      <c r="ITQ176" s="176"/>
      <c r="ITR176" s="176"/>
      <c r="ITS176" s="176"/>
      <c r="ITT176" s="176"/>
      <c r="ITU176" s="176"/>
      <c r="ITV176" s="176"/>
      <c r="ITW176" s="176"/>
      <c r="ITX176" s="176"/>
      <c r="ITY176" s="176"/>
      <c r="ITZ176" s="176"/>
      <c r="IUA176" s="176"/>
      <c r="IUB176" s="176"/>
      <c r="IUC176" s="176"/>
      <c r="IUD176" s="176"/>
      <c r="IUE176" s="176"/>
      <c r="IUF176" s="176"/>
      <c r="IUG176" s="176"/>
      <c r="IUH176" s="176"/>
      <c r="IUI176" s="176"/>
      <c r="IUJ176" s="176"/>
      <c r="IUK176" s="176"/>
      <c r="IUL176" s="176"/>
      <c r="IUM176" s="176"/>
      <c r="IUN176" s="176"/>
      <c r="IUO176" s="176"/>
      <c r="IUP176" s="176"/>
      <c r="IUQ176" s="176"/>
      <c r="IUR176" s="176"/>
      <c r="IUS176" s="176"/>
      <c r="IUT176" s="176"/>
      <c r="IUU176" s="176"/>
      <c r="IUV176" s="176"/>
      <c r="IUW176" s="176"/>
      <c r="IUX176" s="176"/>
      <c r="IUY176" s="176"/>
      <c r="IUZ176" s="176"/>
      <c r="IVA176" s="176"/>
      <c r="IVB176" s="176"/>
      <c r="IVC176" s="176"/>
      <c r="IVD176" s="176"/>
      <c r="IVE176" s="176"/>
      <c r="IVF176" s="176"/>
      <c r="IVG176" s="176"/>
      <c r="IVH176" s="176"/>
      <c r="IVI176" s="176"/>
      <c r="IVJ176" s="176"/>
      <c r="IVK176" s="176"/>
      <c r="IVL176" s="176"/>
      <c r="IVM176" s="176"/>
      <c r="IVN176" s="176"/>
      <c r="IVO176" s="176"/>
      <c r="IVP176" s="176"/>
      <c r="IVQ176" s="176"/>
      <c r="IVR176" s="176"/>
      <c r="IVS176" s="176"/>
      <c r="IVT176" s="176"/>
      <c r="IVU176" s="176"/>
      <c r="IVV176" s="176"/>
      <c r="IVW176" s="176"/>
      <c r="IVX176" s="176"/>
      <c r="IVY176" s="176"/>
      <c r="IVZ176" s="176"/>
      <c r="IWA176" s="176"/>
      <c r="IWB176" s="176"/>
      <c r="IWC176" s="176"/>
      <c r="IWD176" s="176"/>
      <c r="IWE176" s="176"/>
      <c r="IWF176" s="176"/>
      <c r="IWG176" s="176"/>
      <c r="IWH176" s="176"/>
      <c r="IWI176" s="176"/>
      <c r="IWJ176" s="176"/>
      <c r="IWK176" s="176"/>
      <c r="IWL176" s="176"/>
      <c r="IWM176" s="176"/>
      <c r="IWN176" s="176"/>
      <c r="IWO176" s="176"/>
      <c r="IWP176" s="176"/>
      <c r="IWQ176" s="176"/>
      <c r="IWR176" s="176"/>
      <c r="IWS176" s="176"/>
      <c r="IWT176" s="176"/>
      <c r="IWU176" s="176"/>
      <c r="IWV176" s="176"/>
      <c r="IWW176" s="176"/>
      <c r="IWX176" s="176"/>
      <c r="IWY176" s="176"/>
      <c r="IWZ176" s="176"/>
      <c r="IXA176" s="176"/>
      <c r="IXB176" s="176"/>
      <c r="IXC176" s="176"/>
      <c r="IXD176" s="176"/>
      <c r="IXE176" s="176"/>
      <c r="IXF176" s="176"/>
      <c r="IXG176" s="176"/>
      <c r="IXH176" s="176"/>
      <c r="IXI176" s="176"/>
      <c r="IXJ176" s="176"/>
      <c r="IXK176" s="176"/>
      <c r="IXL176" s="176"/>
      <c r="IXM176" s="176"/>
      <c r="IXN176" s="176"/>
      <c r="IXO176" s="176"/>
      <c r="IXP176" s="176"/>
      <c r="IXQ176" s="176"/>
      <c r="IXR176" s="176"/>
      <c r="IXS176" s="176"/>
      <c r="IXT176" s="176"/>
      <c r="IXU176" s="176"/>
      <c r="IXV176" s="176"/>
      <c r="IXW176" s="176"/>
      <c r="IXX176" s="176"/>
      <c r="IXY176" s="176"/>
      <c r="IXZ176" s="176"/>
      <c r="IYA176" s="176"/>
      <c r="IYB176" s="176"/>
      <c r="IYC176" s="176"/>
      <c r="IYD176" s="176"/>
      <c r="IYE176" s="176"/>
      <c r="IYF176" s="176"/>
      <c r="IYG176" s="176"/>
      <c r="IYH176" s="176"/>
      <c r="IYI176" s="176"/>
      <c r="IYJ176" s="176"/>
      <c r="IYK176" s="176"/>
      <c r="IYL176" s="176"/>
      <c r="IYM176" s="176"/>
      <c r="IYN176" s="176"/>
      <c r="IYO176" s="176"/>
      <c r="IYP176" s="176"/>
      <c r="IYQ176" s="176"/>
      <c r="IYR176" s="176"/>
      <c r="IYS176" s="176"/>
      <c r="IYT176" s="176"/>
      <c r="IYU176" s="176"/>
      <c r="IYV176" s="176"/>
      <c r="IYW176" s="176"/>
      <c r="IYX176" s="176"/>
      <c r="IYY176" s="176"/>
      <c r="IYZ176" s="176"/>
      <c r="IZA176" s="176"/>
      <c r="IZB176" s="176"/>
      <c r="IZC176" s="176"/>
      <c r="IZD176" s="176"/>
      <c r="IZE176" s="176"/>
      <c r="IZF176" s="176"/>
      <c r="IZG176" s="176"/>
      <c r="IZH176" s="176"/>
      <c r="IZI176" s="176"/>
      <c r="IZJ176" s="176"/>
      <c r="IZK176" s="176"/>
      <c r="IZL176" s="176"/>
      <c r="IZM176" s="176"/>
      <c r="IZN176" s="176"/>
      <c r="IZO176" s="176"/>
      <c r="IZP176" s="176"/>
      <c r="IZQ176" s="176"/>
      <c r="IZR176" s="176"/>
      <c r="IZS176" s="176"/>
      <c r="IZT176" s="176"/>
      <c r="IZU176" s="176"/>
      <c r="IZV176" s="176"/>
      <c r="IZW176" s="176"/>
      <c r="IZX176" s="176"/>
      <c r="IZY176" s="176"/>
      <c r="IZZ176" s="176"/>
      <c r="JAA176" s="176"/>
      <c r="JAB176" s="176"/>
      <c r="JAC176" s="176"/>
      <c r="JAD176" s="176"/>
      <c r="JAE176" s="176"/>
      <c r="JAF176" s="176"/>
      <c r="JAG176" s="176"/>
      <c r="JAH176" s="176"/>
      <c r="JAI176" s="176"/>
      <c r="JAJ176" s="176"/>
      <c r="JAK176" s="176"/>
      <c r="JAL176" s="176"/>
      <c r="JAM176" s="176"/>
      <c r="JAN176" s="176"/>
      <c r="JAO176" s="176"/>
      <c r="JAP176" s="176"/>
      <c r="JAQ176" s="176"/>
      <c r="JAR176" s="176"/>
      <c r="JAS176" s="176"/>
      <c r="JAT176" s="176"/>
      <c r="JAU176" s="176"/>
      <c r="JAV176" s="176"/>
      <c r="JAW176" s="176"/>
      <c r="JAX176" s="176"/>
      <c r="JAY176" s="176"/>
      <c r="JAZ176" s="176"/>
      <c r="JBA176" s="176"/>
      <c r="JBB176" s="176"/>
      <c r="JBC176" s="176"/>
      <c r="JBD176" s="176"/>
      <c r="JBE176" s="176"/>
      <c r="JBF176" s="176"/>
      <c r="JBG176" s="176"/>
      <c r="JBH176" s="176"/>
      <c r="JBI176" s="176"/>
      <c r="JBJ176" s="176"/>
      <c r="JBK176" s="176"/>
      <c r="JBL176" s="176"/>
      <c r="JBM176" s="176"/>
      <c r="JBN176" s="176"/>
      <c r="JBO176" s="176"/>
      <c r="JBP176" s="176"/>
      <c r="JBQ176" s="176"/>
      <c r="JBR176" s="176"/>
      <c r="JBS176" s="176"/>
      <c r="JBT176" s="176"/>
      <c r="JBU176" s="176"/>
      <c r="JBV176" s="176"/>
      <c r="JBW176" s="176"/>
      <c r="JBX176" s="176"/>
      <c r="JBY176" s="176"/>
      <c r="JBZ176" s="176"/>
      <c r="JCA176" s="176"/>
      <c r="JCB176" s="176"/>
      <c r="JCC176" s="176"/>
      <c r="JCD176" s="176"/>
      <c r="JCE176" s="176"/>
      <c r="JCF176" s="176"/>
      <c r="JCG176" s="176"/>
      <c r="JCH176" s="176"/>
      <c r="JCI176" s="176"/>
      <c r="JCJ176" s="176"/>
      <c r="JCK176" s="176"/>
      <c r="JCL176" s="176"/>
      <c r="JCM176" s="176"/>
      <c r="JCN176" s="176"/>
      <c r="JCO176" s="176"/>
      <c r="JCP176" s="176"/>
      <c r="JCQ176" s="176"/>
      <c r="JCR176" s="176"/>
      <c r="JCS176" s="176"/>
      <c r="JCT176" s="176"/>
      <c r="JCU176" s="176"/>
      <c r="JCV176" s="176"/>
      <c r="JCW176" s="176"/>
      <c r="JCX176" s="176"/>
      <c r="JCY176" s="176"/>
      <c r="JCZ176" s="176"/>
      <c r="JDA176" s="176"/>
      <c r="JDB176" s="176"/>
      <c r="JDC176" s="176"/>
      <c r="JDD176" s="176"/>
      <c r="JDE176" s="176"/>
      <c r="JDF176" s="176"/>
      <c r="JDG176" s="176"/>
      <c r="JDH176" s="176"/>
      <c r="JDI176" s="176"/>
      <c r="JDJ176" s="176"/>
      <c r="JDK176" s="176"/>
      <c r="JDL176" s="176"/>
      <c r="JDM176" s="176"/>
      <c r="JDN176" s="176"/>
      <c r="JDO176" s="176"/>
      <c r="JDP176" s="176"/>
      <c r="JDQ176" s="176"/>
      <c r="JDR176" s="176"/>
      <c r="JDS176" s="176"/>
      <c r="JDT176" s="176"/>
      <c r="JDU176" s="176"/>
      <c r="JDV176" s="176"/>
      <c r="JDW176" s="176"/>
      <c r="JDX176" s="176"/>
      <c r="JDY176" s="176"/>
      <c r="JDZ176" s="176"/>
      <c r="JEA176" s="176"/>
      <c r="JEB176" s="176"/>
      <c r="JEC176" s="176"/>
      <c r="JED176" s="176"/>
      <c r="JEE176" s="176"/>
      <c r="JEF176" s="176"/>
      <c r="JEG176" s="176"/>
      <c r="JEH176" s="176"/>
      <c r="JEI176" s="176"/>
      <c r="JEJ176" s="176"/>
      <c r="JEK176" s="176"/>
      <c r="JEL176" s="176"/>
      <c r="JEM176" s="176"/>
      <c r="JEN176" s="176"/>
      <c r="JEO176" s="176"/>
      <c r="JEP176" s="176"/>
      <c r="JEQ176" s="176"/>
      <c r="JER176" s="176"/>
      <c r="JES176" s="176"/>
      <c r="JET176" s="176"/>
      <c r="JEU176" s="176"/>
      <c r="JEV176" s="176"/>
      <c r="JEW176" s="176"/>
      <c r="JEX176" s="176"/>
      <c r="JEY176" s="176"/>
      <c r="JEZ176" s="176"/>
      <c r="JFA176" s="176"/>
      <c r="JFB176" s="176"/>
      <c r="JFC176" s="176"/>
      <c r="JFD176" s="176"/>
      <c r="JFE176" s="176"/>
      <c r="JFF176" s="176"/>
      <c r="JFG176" s="176"/>
      <c r="JFH176" s="176"/>
      <c r="JFI176" s="176"/>
      <c r="JFJ176" s="176"/>
      <c r="JFK176" s="176"/>
      <c r="JFL176" s="176"/>
      <c r="JFM176" s="176"/>
      <c r="JFN176" s="176"/>
      <c r="JFO176" s="176"/>
      <c r="JFP176" s="176"/>
      <c r="JFQ176" s="176"/>
      <c r="JFR176" s="176"/>
      <c r="JFS176" s="176"/>
      <c r="JFT176" s="176"/>
      <c r="JFU176" s="176"/>
      <c r="JFV176" s="176"/>
      <c r="JFW176" s="176"/>
      <c r="JFX176" s="176"/>
      <c r="JFY176" s="176"/>
      <c r="JFZ176" s="176"/>
      <c r="JGA176" s="176"/>
      <c r="JGB176" s="176"/>
      <c r="JGC176" s="176"/>
      <c r="JGD176" s="176"/>
      <c r="JGE176" s="176"/>
      <c r="JGF176" s="176"/>
      <c r="JGG176" s="176"/>
      <c r="JGH176" s="176"/>
      <c r="JGI176" s="176"/>
      <c r="JGJ176" s="176"/>
      <c r="JGK176" s="176"/>
      <c r="JGL176" s="176"/>
      <c r="JGM176" s="176"/>
      <c r="JGN176" s="176"/>
      <c r="JGO176" s="176"/>
      <c r="JGP176" s="176"/>
      <c r="JGQ176" s="176"/>
      <c r="JGR176" s="176"/>
      <c r="JGS176" s="176"/>
      <c r="JGT176" s="176"/>
      <c r="JGU176" s="176"/>
      <c r="JGV176" s="176"/>
      <c r="JGW176" s="176"/>
      <c r="JGX176" s="176"/>
      <c r="JGY176" s="176"/>
      <c r="JGZ176" s="176"/>
      <c r="JHA176" s="176"/>
      <c r="JHB176" s="176"/>
      <c r="JHC176" s="176"/>
      <c r="JHD176" s="176"/>
      <c r="JHE176" s="176"/>
      <c r="JHF176" s="176"/>
      <c r="JHG176" s="176"/>
      <c r="JHH176" s="176"/>
      <c r="JHI176" s="176"/>
      <c r="JHJ176" s="176"/>
      <c r="JHK176" s="176"/>
      <c r="JHL176" s="176"/>
      <c r="JHM176" s="176"/>
      <c r="JHN176" s="176"/>
      <c r="JHO176" s="176"/>
      <c r="JHP176" s="176"/>
      <c r="JHQ176" s="176"/>
      <c r="JHR176" s="176"/>
      <c r="JHS176" s="176"/>
      <c r="JHT176" s="176"/>
      <c r="JHU176" s="176"/>
      <c r="JHV176" s="176"/>
      <c r="JHW176" s="176"/>
      <c r="JHX176" s="176"/>
      <c r="JHY176" s="176"/>
      <c r="JHZ176" s="176"/>
      <c r="JIA176" s="176"/>
      <c r="JIB176" s="176"/>
      <c r="JIC176" s="176"/>
      <c r="JID176" s="176"/>
      <c r="JIE176" s="176"/>
      <c r="JIF176" s="176"/>
      <c r="JIG176" s="176"/>
      <c r="JIH176" s="176"/>
      <c r="JII176" s="176"/>
      <c r="JIJ176" s="176"/>
      <c r="JIK176" s="176"/>
      <c r="JIL176" s="176"/>
      <c r="JIM176" s="176"/>
      <c r="JIN176" s="176"/>
      <c r="JIO176" s="176"/>
      <c r="JIP176" s="176"/>
      <c r="JIQ176" s="176"/>
      <c r="JIR176" s="176"/>
      <c r="JIS176" s="176"/>
      <c r="JIT176" s="176"/>
      <c r="JIU176" s="176"/>
      <c r="JIV176" s="176"/>
      <c r="JIW176" s="176"/>
      <c r="JIX176" s="176"/>
      <c r="JIY176" s="176"/>
      <c r="JIZ176" s="176"/>
      <c r="JJA176" s="176"/>
      <c r="JJB176" s="176"/>
      <c r="JJC176" s="176"/>
      <c r="JJD176" s="176"/>
      <c r="JJE176" s="176"/>
      <c r="JJF176" s="176"/>
      <c r="JJG176" s="176"/>
      <c r="JJH176" s="176"/>
      <c r="JJI176" s="176"/>
      <c r="JJJ176" s="176"/>
      <c r="JJK176" s="176"/>
      <c r="JJL176" s="176"/>
      <c r="JJM176" s="176"/>
      <c r="JJN176" s="176"/>
      <c r="JJO176" s="176"/>
      <c r="JJP176" s="176"/>
      <c r="JJQ176" s="176"/>
      <c r="JJR176" s="176"/>
      <c r="JJS176" s="176"/>
      <c r="JJT176" s="176"/>
      <c r="JJU176" s="176"/>
      <c r="JJV176" s="176"/>
      <c r="JJW176" s="176"/>
      <c r="JJX176" s="176"/>
      <c r="JJY176" s="176"/>
      <c r="JJZ176" s="176"/>
      <c r="JKA176" s="176"/>
      <c r="JKB176" s="176"/>
      <c r="JKC176" s="176"/>
      <c r="JKD176" s="176"/>
      <c r="JKE176" s="176"/>
      <c r="JKF176" s="176"/>
      <c r="JKG176" s="176"/>
      <c r="JKH176" s="176"/>
      <c r="JKI176" s="176"/>
      <c r="JKJ176" s="176"/>
      <c r="JKK176" s="176"/>
      <c r="JKL176" s="176"/>
      <c r="JKM176" s="176"/>
      <c r="JKN176" s="176"/>
      <c r="JKO176" s="176"/>
      <c r="JKP176" s="176"/>
      <c r="JKQ176" s="176"/>
      <c r="JKR176" s="176"/>
      <c r="JKS176" s="176"/>
      <c r="JKT176" s="176"/>
      <c r="JKU176" s="176"/>
      <c r="JKV176" s="176"/>
      <c r="JKW176" s="176"/>
      <c r="JKX176" s="176"/>
      <c r="JKY176" s="176"/>
      <c r="JKZ176" s="176"/>
      <c r="JLA176" s="176"/>
      <c r="JLB176" s="176"/>
      <c r="JLC176" s="176"/>
      <c r="JLD176" s="176"/>
      <c r="JLE176" s="176"/>
      <c r="JLF176" s="176"/>
      <c r="JLG176" s="176"/>
      <c r="JLH176" s="176"/>
      <c r="JLI176" s="176"/>
      <c r="JLJ176" s="176"/>
      <c r="JLK176" s="176"/>
      <c r="JLL176" s="176"/>
      <c r="JLM176" s="176"/>
      <c r="JLN176" s="176"/>
      <c r="JLO176" s="176"/>
      <c r="JLP176" s="176"/>
      <c r="JLQ176" s="176"/>
      <c r="JLR176" s="176"/>
      <c r="JLS176" s="176"/>
      <c r="JLT176" s="176"/>
      <c r="JLU176" s="176"/>
      <c r="JLV176" s="176"/>
      <c r="JLW176" s="176"/>
      <c r="JLX176" s="176"/>
      <c r="JLY176" s="176"/>
      <c r="JLZ176" s="176"/>
      <c r="JMA176" s="176"/>
      <c r="JMB176" s="176"/>
      <c r="JMC176" s="176"/>
      <c r="JMD176" s="176"/>
      <c r="JME176" s="176"/>
      <c r="JMF176" s="176"/>
      <c r="JMG176" s="176"/>
      <c r="JMH176" s="176"/>
      <c r="JMI176" s="176"/>
      <c r="JMJ176" s="176"/>
      <c r="JMK176" s="176"/>
      <c r="JML176" s="176"/>
      <c r="JMM176" s="176"/>
      <c r="JMN176" s="176"/>
      <c r="JMO176" s="176"/>
      <c r="JMP176" s="176"/>
      <c r="JMQ176" s="176"/>
      <c r="JMR176" s="176"/>
      <c r="JMS176" s="176"/>
      <c r="JMT176" s="176"/>
      <c r="JMU176" s="176"/>
      <c r="JMV176" s="176"/>
      <c r="JMW176" s="176"/>
      <c r="JMX176" s="176"/>
      <c r="JMY176" s="176"/>
      <c r="JMZ176" s="176"/>
      <c r="JNA176" s="176"/>
      <c r="JNB176" s="176"/>
      <c r="JNC176" s="176"/>
      <c r="JND176" s="176"/>
      <c r="JNE176" s="176"/>
      <c r="JNF176" s="176"/>
      <c r="JNG176" s="176"/>
      <c r="JNH176" s="176"/>
      <c r="JNI176" s="176"/>
      <c r="JNJ176" s="176"/>
      <c r="JNK176" s="176"/>
      <c r="JNL176" s="176"/>
      <c r="JNM176" s="176"/>
      <c r="JNN176" s="176"/>
      <c r="JNO176" s="176"/>
      <c r="JNP176" s="176"/>
      <c r="JNQ176" s="176"/>
      <c r="JNR176" s="176"/>
      <c r="JNS176" s="176"/>
      <c r="JNT176" s="176"/>
      <c r="JNU176" s="176"/>
      <c r="JNV176" s="176"/>
      <c r="JNW176" s="176"/>
      <c r="JNX176" s="176"/>
      <c r="JNY176" s="176"/>
      <c r="JNZ176" s="176"/>
      <c r="JOA176" s="176"/>
      <c r="JOB176" s="176"/>
      <c r="JOC176" s="176"/>
      <c r="JOD176" s="176"/>
      <c r="JOE176" s="176"/>
      <c r="JOF176" s="176"/>
      <c r="JOG176" s="176"/>
      <c r="JOH176" s="176"/>
      <c r="JOI176" s="176"/>
      <c r="JOJ176" s="176"/>
      <c r="JOK176" s="176"/>
      <c r="JOL176" s="176"/>
      <c r="JOM176" s="176"/>
      <c r="JON176" s="176"/>
      <c r="JOO176" s="176"/>
      <c r="JOP176" s="176"/>
      <c r="JOQ176" s="176"/>
      <c r="JOR176" s="176"/>
      <c r="JOS176" s="176"/>
      <c r="JOT176" s="176"/>
      <c r="JOU176" s="176"/>
      <c r="JOV176" s="176"/>
      <c r="JOW176" s="176"/>
      <c r="JOX176" s="176"/>
      <c r="JOY176" s="176"/>
      <c r="JOZ176" s="176"/>
      <c r="JPA176" s="176"/>
      <c r="JPB176" s="176"/>
      <c r="JPC176" s="176"/>
      <c r="JPD176" s="176"/>
      <c r="JPE176" s="176"/>
      <c r="JPF176" s="176"/>
      <c r="JPG176" s="176"/>
      <c r="JPH176" s="176"/>
      <c r="JPI176" s="176"/>
      <c r="JPJ176" s="176"/>
      <c r="JPK176" s="176"/>
      <c r="JPL176" s="176"/>
      <c r="JPM176" s="176"/>
      <c r="JPN176" s="176"/>
      <c r="JPO176" s="176"/>
      <c r="JPP176" s="176"/>
      <c r="JPQ176" s="176"/>
      <c r="JPR176" s="176"/>
      <c r="JPS176" s="176"/>
      <c r="JPT176" s="176"/>
      <c r="JPU176" s="176"/>
      <c r="JPV176" s="176"/>
      <c r="JPW176" s="176"/>
      <c r="JPX176" s="176"/>
      <c r="JPY176" s="176"/>
      <c r="JPZ176" s="176"/>
      <c r="JQA176" s="176"/>
      <c r="JQB176" s="176"/>
      <c r="JQC176" s="176"/>
      <c r="JQD176" s="176"/>
      <c r="JQE176" s="176"/>
      <c r="JQF176" s="176"/>
      <c r="JQG176" s="176"/>
      <c r="JQH176" s="176"/>
      <c r="JQI176" s="176"/>
      <c r="JQJ176" s="176"/>
      <c r="JQK176" s="176"/>
      <c r="JQL176" s="176"/>
      <c r="JQM176" s="176"/>
      <c r="JQN176" s="176"/>
      <c r="JQO176" s="176"/>
      <c r="JQP176" s="176"/>
      <c r="JQQ176" s="176"/>
      <c r="JQR176" s="176"/>
      <c r="JQS176" s="176"/>
      <c r="JQT176" s="176"/>
      <c r="JQU176" s="176"/>
      <c r="JQV176" s="176"/>
      <c r="JQW176" s="176"/>
      <c r="JQX176" s="176"/>
      <c r="JQY176" s="176"/>
      <c r="JQZ176" s="176"/>
      <c r="JRA176" s="176"/>
      <c r="JRB176" s="176"/>
      <c r="JRC176" s="176"/>
      <c r="JRD176" s="176"/>
      <c r="JRE176" s="176"/>
      <c r="JRF176" s="176"/>
      <c r="JRG176" s="176"/>
      <c r="JRH176" s="176"/>
      <c r="JRI176" s="176"/>
      <c r="JRJ176" s="176"/>
      <c r="JRK176" s="176"/>
      <c r="JRL176" s="176"/>
      <c r="JRM176" s="176"/>
      <c r="JRN176" s="176"/>
      <c r="JRO176" s="176"/>
      <c r="JRP176" s="176"/>
      <c r="JRQ176" s="176"/>
      <c r="JRR176" s="176"/>
      <c r="JRS176" s="176"/>
      <c r="JRT176" s="176"/>
      <c r="JRU176" s="176"/>
      <c r="JRV176" s="176"/>
      <c r="JRW176" s="176"/>
      <c r="JRX176" s="176"/>
      <c r="JRY176" s="176"/>
      <c r="JRZ176" s="176"/>
      <c r="JSA176" s="176"/>
      <c r="JSB176" s="176"/>
      <c r="JSC176" s="176"/>
      <c r="JSD176" s="176"/>
      <c r="JSE176" s="176"/>
      <c r="JSF176" s="176"/>
      <c r="JSG176" s="176"/>
      <c r="JSH176" s="176"/>
      <c r="JSI176" s="176"/>
      <c r="JSJ176" s="176"/>
      <c r="JSK176" s="176"/>
      <c r="JSL176" s="176"/>
      <c r="JSM176" s="176"/>
      <c r="JSN176" s="176"/>
      <c r="JSO176" s="176"/>
      <c r="JSP176" s="176"/>
      <c r="JSQ176" s="176"/>
      <c r="JSR176" s="176"/>
      <c r="JSS176" s="176"/>
      <c r="JST176" s="176"/>
      <c r="JSU176" s="176"/>
      <c r="JSV176" s="176"/>
      <c r="JSW176" s="176"/>
      <c r="JSX176" s="176"/>
      <c r="JSY176" s="176"/>
      <c r="JSZ176" s="176"/>
      <c r="JTA176" s="176"/>
      <c r="JTB176" s="176"/>
      <c r="JTC176" s="176"/>
      <c r="JTD176" s="176"/>
      <c r="JTE176" s="176"/>
      <c r="JTF176" s="176"/>
      <c r="JTG176" s="176"/>
      <c r="JTH176" s="176"/>
      <c r="JTI176" s="176"/>
      <c r="JTJ176" s="176"/>
      <c r="JTK176" s="176"/>
      <c r="JTL176" s="176"/>
      <c r="JTM176" s="176"/>
      <c r="JTN176" s="176"/>
      <c r="JTO176" s="176"/>
      <c r="JTP176" s="176"/>
      <c r="JTQ176" s="176"/>
      <c r="JTR176" s="176"/>
      <c r="JTS176" s="176"/>
      <c r="JTT176" s="176"/>
      <c r="JTU176" s="176"/>
      <c r="JTV176" s="176"/>
      <c r="JTW176" s="176"/>
      <c r="JTX176" s="176"/>
      <c r="JTY176" s="176"/>
      <c r="JTZ176" s="176"/>
      <c r="JUA176" s="176"/>
      <c r="JUB176" s="176"/>
      <c r="JUC176" s="176"/>
      <c r="JUD176" s="176"/>
      <c r="JUE176" s="176"/>
      <c r="JUF176" s="176"/>
      <c r="JUG176" s="176"/>
      <c r="JUH176" s="176"/>
      <c r="JUI176" s="176"/>
      <c r="JUJ176" s="176"/>
      <c r="JUK176" s="176"/>
      <c r="JUL176" s="176"/>
      <c r="JUM176" s="176"/>
      <c r="JUN176" s="176"/>
      <c r="JUO176" s="176"/>
      <c r="JUP176" s="176"/>
      <c r="JUQ176" s="176"/>
      <c r="JUR176" s="176"/>
      <c r="JUS176" s="176"/>
      <c r="JUT176" s="176"/>
      <c r="JUU176" s="176"/>
      <c r="JUV176" s="176"/>
      <c r="JUW176" s="176"/>
      <c r="JUX176" s="176"/>
      <c r="JUY176" s="176"/>
      <c r="JUZ176" s="176"/>
      <c r="JVA176" s="176"/>
      <c r="JVB176" s="176"/>
      <c r="JVC176" s="176"/>
      <c r="JVD176" s="176"/>
      <c r="JVE176" s="176"/>
      <c r="JVF176" s="176"/>
      <c r="JVG176" s="176"/>
      <c r="JVH176" s="176"/>
      <c r="JVI176" s="176"/>
      <c r="JVJ176" s="176"/>
      <c r="JVK176" s="176"/>
      <c r="JVL176" s="176"/>
      <c r="JVM176" s="176"/>
      <c r="JVN176" s="176"/>
      <c r="JVO176" s="176"/>
      <c r="JVP176" s="176"/>
      <c r="JVQ176" s="176"/>
      <c r="JVR176" s="176"/>
      <c r="JVS176" s="176"/>
      <c r="JVT176" s="176"/>
      <c r="JVU176" s="176"/>
      <c r="JVV176" s="176"/>
      <c r="JVW176" s="176"/>
      <c r="JVX176" s="176"/>
      <c r="JVY176" s="176"/>
      <c r="JVZ176" s="176"/>
      <c r="JWA176" s="176"/>
      <c r="JWB176" s="176"/>
      <c r="JWC176" s="176"/>
      <c r="JWD176" s="176"/>
      <c r="JWE176" s="176"/>
      <c r="JWF176" s="176"/>
      <c r="JWG176" s="176"/>
      <c r="JWH176" s="176"/>
      <c r="JWI176" s="176"/>
      <c r="JWJ176" s="176"/>
      <c r="JWK176" s="176"/>
      <c r="JWL176" s="176"/>
      <c r="JWM176" s="176"/>
      <c r="JWN176" s="176"/>
      <c r="JWO176" s="176"/>
      <c r="JWP176" s="176"/>
      <c r="JWQ176" s="176"/>
      <c r="JWR176" s="176"/>
      <c r="JWS176" s="176"/>
      <c r="JWT176" s="176"/>
      <c r="JWU176" s="176"/>
      <c r="JWV176" s="176"/>
      <c r="JWW176" s="176"/>
      <c r="JWX176" s="176"/>
      <c r="JWY176" s="176"/>
      <c r="JWZ176" s="176"/>
      <c r="JXA176" s="176"/>
      <c r="JXB176" s="176"/>
      <c r="JXC176" s="176"/>
      <c r="JXD176" s="176"/>
      <c r="JXE176" s="176"/>
      <c r="JXF176" s="176"/>
      <c r="JXG176" s="176"/>
      <c r="JXH176" s="176"/>
      <c r="JXI176" s="176"/>
      <c r="JXJ176" s="176"/>
      <c r="JXK176" s="176"/>
      <c r="JXL176" s="176"/>
      <c r="JXM176" s="176"/>
      <c r="JXN176" s="176"/>
      <c r="JXO176" s="176"/>
      <c r="JXP176" s="176"/>
      <c r="JXQ176" s="176"/>
      <c r="JXR176" s="176"/>
      <c r="JXS176" s="176"/>
      <c r="JXT176" s="176"/>
      <c r="JXU176" s="176"/>
      <c r="JXV176" s="176"/>
      <c r="JXW176" s="176"/>
      <c r="JXX176" s="176"/>
      <c r="JXY176" s="176"/>
      <c r="JXZ176" s="176"/>
      <c r="JYA176" s="176"/>
      <c r="JYB176" s="176"/>
      <c r="JYC176" s="176"/>
      <c r="JYD176" s="176"/>
      <c r="JYE176" s="176"/>
      <c r="JYF176" s="176"/>
      <c r="JYG176" s="176"/>
      <c r="JYH176" s="176"/>
      <c r="JYI176" s="176"/>
      <c r="JYJ176" s="176"/>
      <c r="JYK176" s="176"/>
      <c r="JYL176" s="176"/>
      <c r="JYM176" s="176"/>
      <c r="JYN176" s="176"/>
      <c r="JYO176" s="176"/>
      <c r="JYP176" s="176"/>
      <c r="JYQ176" s="176"/>
      <c r="JYR176" s="176"/>
      <c r="JYS176" s="176"/>
      <c r="JYT176" s="176"/>
      <c r="JYU176" s="176"/>
      <c r="JYV176" s="176"/>
      <c r="JYW176" s="176"/>
      <c r="JYX176" s="176"/>
      <c r="JYY176" s="176"/>
      <c r="JYZ176" s="176"/>
      <c r="JZA176" s="176"/>
      <c r="JZB176" s="176"/>
      <c r="JZC176" s="176"/>
      <c r="JZD176" s="176"/>
      <c r="JZE176" s="176"/>
      <c r="JZF176" s="176"/>
      <c r="JZG176" s="176"/>
      <c r="JZH176" s="176"/>
      <c r="JZI176" s="176"/>
      <c r="JZJ176" s="176"/>
      <c r="JZK176" s="176"/>
      <c r="JZL176" s="176"/>
      <c r="JZM176" s="176"/>
      <c r="JZN176" s="176"/>
      <c r="JZO176" s="176"/>
      <c r="JZP176" s="176"/>
      <c r="JZQ176" s="176"/>
      <c r="JZR176" s="176"/>
      <c r="JZS176" s="176"/>
      <c r="JZT176" s="176"/>
      <c r="JZU176" s="176"/>
      <c r="JZV176" s="176"/>
      <c r="JZW176" s="176"/>
      <c r="JZX176" s="176"/>
      <c r="JZY176" s="176"/>
      <c r="JZZ176" s="176"/>
      <c r="KAA176" s="176"/>
      <c r="KAB176" s="176"/>
      <c r="KAC176" s="176"/>
      <c r="KAD176" s="176"/>
      <c r="KAE176" s="176"/>
      <c r="KAF176" s="176"/>
      <c r="KAG176" s="176"/>
      <c r="KAH176" s="176"/>
      <c r="KAI176" s="176"/>
      <c r="KAJ176" s="176"/>
      <c r="KAK176" s="176"/>
      <c r="KAL176" s="176"/>
      <c r="KAM176" s="176"/>
      <c r="KAN176" s="176"/>
      <c r="KAO176" s="176"/>
      <c r="KAP176" s="176"/>
      <c r="KAQ176" s="176"/>
      <c r="KAR176" s="176"/>
      <c r="KAS176" s="176"/>
      <c r="KAT176" s="176"/>
      <c r="KAU176" s="176"/>
      <c r="KAV176" s="176"/>
      <c r="KAW176" s="176"/>
      <c r="KAX176" s="176"/>
      <c r="KAY176" s="176"/>
      <c r="KAZ176" s="176"/>
      <c r="KBA176" s="176"/>
      <c r="KBB176" s="176"/>
      <c r="KBC176" s="176"/>
      <c r="KBD176" s="176"/>
      <c r="KBE176" s="176"/>
      <c r="KBF176" s="176"/>
      <c r="KBG176" s="176"/>
      <c r="KBH176" s="176"/>
      <c r="KBI176" s="176"/>
      <c r="KBJ176" s="176"/>
      <c r="KBK176" s="176"/>
      <c r="KBL176" s="176"/>
      <c r="KBM176" s="176"/>
      <c r="KBN176" s="176"/>
      <c r="KBO176" s="176"/>
      <c r="KBP176" s="176"/>
      <c r="KBQ176" s="176"/>
      <c r="KBR176" s="176"/>
      <c r="KBS176" s="176"/>
      <c r="KBT176" s="176"/>
      <c r="KBU176" s="176"/>
      <c r="KBV176" s="176"/>
      <c r="KBW176" s="176"/>
      <c r="KBX176" s="176"/>
      <c r="KBY176" s="176"/>
      <c r="KBZ176" s="176"/>
      <c r="KCA176" s="176"/>
      <c r="KCB176" s="176"/>
      <c r="KCC176" s="176"/>
      <c r="KCD176" s="176"/>
      <c r="KCE176" s="176"/>
      <c r="KCF176" s="176"/>
      <c r="KCG176" s="176"/>
      <c r="KCH176" s="176"/>
      <c r="KCI176" s="176"/>
      <c r="KCJ176" s="176"/>
      <c r="KCK176" s="176"/>
      <c r="KCL176" s="176"/>
      <c r="KCM176" s="176"/>
      <c r="KCN176" s="176"/>
      <c r="KCO176" s="176"/>
      <c r="KCP176" s="176"/>
      <c r="KCQ176" s="176"/>
      <c r="KCR176" s="176"/>
      <c r="KCS176" s="176"/>
      <c r="KCT176" s="176"/>
      <c r="KCU176" s="176"/>
      <c r="KCV176" s="176"/>
      <c r="KCW176" s="176"/>
      <c r="KCX176" s="176"/>
      <c r="KCY176" s="176"/>
      <c r="KCZ176" s="176"/>
      <c r="KDA176" s="176"/>
      <c r="KDB176" s="176"/>
      <c r="KDC176" s="176"/>
      <c r="KDD176" s="176"/>
      <c r="KDE176" s="176"/>
      <c r="KDF176" s="176"/>
      <c r="KDG176" s="176"/>
      <c r="KDH176" s="176"/>
      <c r="KDI176" s="176"/>
      <c r="KDJ176" s="176"/>
      <c r="KDK176" s="176"/>
      <c r="KDL176" s="176"/>
      <c r="KDM176" s="176"/>
      <c r="KDN176" s="176"/>
      <c r="KDO176" s="176"/>
      <c r="KDP176" s="176"/>
      <c r="KDQ176" s="176"/>
      <c r="KDR176" s="176"/>
      <c r="KDS176" s="176"/>
      <c r="KDT176" s="176"/>
      <c r="KDU176" s="176"/>
      <c r="KDV176" s="176"/>
      <c r="KDW176" s="176"/>
      <c r="KDX176" s="176"/>
      <c r="KDY176" s="176"/>
      <c r="KDZ176" s="176"/>
      <c r="KEA176" s="176"/>
      <c r="KEB176" s="176"/>
      <c r="KEC176" s="176"/>
      <c r="KED176" s="176"/>
      <c r="KEE176" s="176"/>
      <c r="KEF176" s="176"/>
      <c r="KEG176" s="176"/>
      <c r="KEH176" s="176"/>
      <c r="KEI176" s="176"/>
      <c r="KEJ176" s="176"/>
      <c r="KEK176" s="176"/>
      <c r="KEL176" s="176"/>
      <c r="KEM176" s="176"/>
      <c r="KEN176" s="176"/>
      <c r="KEO176" s="176"/>
      <c r="KEP176" s="176"/>
      <c r="KEQ176" s="176"/>
      <c r="KER176" s="176"/>
      <c r="KES176" s="176"/>
      <c r="KET176" s="176"/>
      <c r="KEU176" s="176"/>
      <c r="KEV176" s="176"/>
      <c r="KEW176" s="176"/>
      <c r="KEX176" s="176"/>
      <c r="KEY176" s="176"/>
      <c r="KEZ176" s="176"/>
      <c r="KFA176" s="176"/>
      <c r="KFB176" s="176"/>
      <c r="KFC176" s="176"/>
      <c r="KFD176" s="176"/>
      <c r="KFE176" s="176"/>
      <c r="KFF176" s="176"/>
      <c r="KFG176" s="176"/>
      <c r="KFH176" s="176"/>
      <c r="KFI176" s="176"/>
      <c r="KFJ176" s="176"/>
      <c r="KFK176" s="176"/>
      <c r="KFL176" s="176"/>
      <c r="KFM176" s="176"/>
      <c r="KFN176" s="176"/>
      <c r="KFO176" s="176"/>
      <c r="KFP176" s="176"/>
      <c r="KFQ176" s="176"/>
      <c r="KFR176" s="176"/>
      <c r="KFS176" s="176"/>
      <c r="KFT176" s="176"/>
      <c r="KFU176" s="176"/>
      <c r="KFV176" s="176"/>
      <c r="KFW176" s="176"/>
      <c r="KFX176" s="176"/>
      <c r="KFY176" s="176"/>
      <c r="KFZ176" s="176"/>
      <c r="KGA176" s="176"/>
      <c r="KGB176" s="176"/>
      <c r="KGC176" s="176"/>
      <c r="KGD176" s="176"/>
      <c r="KGE176" s="176"/>
      <c r="KGF176" s="176"/>
      <c r="KGG176" s="176"/>
      <c r="KGH176" s="176"/>
      <c r="KGI176" s="176"/>
      <c r="KGJ176" s="176"/>
      <c r="KGK176" s="176"/>
      <c r="KGL176" s="176"/>
      <c r="KGM176" s="176"/>
      <c r="KGN176" s="176"/>
      <c r="KGO176" s="176"/>
      <c r="KGP176" s="176"/>
      <c r="KGQ176" s="176"/>
      <c r="KGR176" s="176"/>
      <c r="KGS176" s="176"/>
      <c r="KGT176" s="176"/>
      <c r="KGU176" s="176"/>
      <c r="KGV176" s="176"/>
      <c r="KGW176" s="176"/>
      <c r="KGX176" s="176"/>
      <c r="KGY176" s="176"/>
      <c r="KGZ176" s="176"/>
      <c r="KHA176" s="176"/>
      <c r="KHB176" s="176"/>
      <c r="KHC176" s="176"/>
      <c r="KHD176" s="176"/>
      <c r="KHE176" s="176"/>
      <c r="KHF176" s="176"/>
      <c r="KHG176" s="176"/>
      <c r="KHH176" s="176"/>
      <c r="KHI176" s="176"/>
      <c r="KHJ176" s="176"/>
      <c r="KHK176" s="176"/>
      <c r="KHL176" s="176"/>
      <c r="KHM176" s="176"/>
      <c r="KHN176" s="176"/>
      <c r="KHO176" s="176"/>
      <c r="KHP176" s="176"/>
      <c r="KHQ176" s="176"/>
      <c r="KHR176" s="176"/>
      <c r="KHS176" s="176"/>
      <c r="KHT176" s="176"/>
      <c r="KHU176" s="176"/>
      <c r="KHV176" s="176"/>
      <c r="KHW176" s="176"/>
      <c r="KHX176" s="176"/>
      <c r="KHY176" s="176"/>
      <c r="KHZ176" s="176"/>
      <c r="KIA176" s="176"/>
      <c r="KIB176" s="176"/>
      <c r="KIC176" s="176"/>
      <c r="KID176" s="176"/>
      <c r="KIE176" s="176"/>
      <c r="KIF176" s="176"/>
      <c r="KIG176" s="176"/>
      <c r="KIH176" s="176"/>
      <c r="KII176" s="176"/>
      <c r="KIJ176" s="176"/>
      <c r="KIK176" s="176"/>
      <c r="KIL176" s="176"/>
      <c r="KIM176" s="176"/>
      <c r="KIN176" s="176"/>
      <c r="KIO176" s="176"/>
      <c r="KIP176" s="176"/>
      <c r="KIQ176" s="176"/>
      <c r="KIR176" s="176"/>
      <c r="KIS176" s="176"/>
      <c r="KIT176" s="176"/>
      <c r="KIU176" s="176"/>
      <c r="KIV176" s="176"/>
      <c r="KIW176" s="176"/>
      <c r="KIX176" s="176"/>
      <c r="KIY176" s="176"/>
      <c r="KIZ176" s="176"/>
      <c r="KJA176" s="176"/>
      <c r="KJB176" s="176"/>
      <c r="KJC176" s="176"/>
      <c r="KJD176" s="176"/>
      <c r="KJE176" s="176"/>
      <c r="KJF176" s="176"/>
      <c r="KJG176" s="176"/>
      <c r="KJH176" s="176"/>
      <c r="KJI176" s="176"/>
      <c r="KJJ176" s="176"/>
      <c r="KJK176" s="176"/>
      <c r="KJL176" s="176"/>
      <c r="KJM176" s="176"/>
      <c r="KJN176" s="176"/>
      <c r="KJO176" s="176"/>
      <c r="KJP176" s="176"/>
      <c r="KJQ176" s="176"/>
      <c r="KJR176" s="176"/>
      <c r="KJS176" s="176"/>
      <c r="KJT176" s="176"/>
      <c r="KJU176" s="176"/>
      <c r="KJV176" s="176"/>
      <c r="KJW176" s="176"/>
      <c r="KJX176" s="176"/>
      <c r="KJY176" s="176"/>
      <c r="KJZ176" s="176"/>
      <c r="KKA176" s="176"/>
      <c r="KKB176" s="176"/>
      <c r="KKC176" s="176"/>
      <c r="KKD176" s="176"/>
      <c r="KKE176" s="176"/>
      <c r="KKF176" s="176"/>
      <c r="KKG176" s="176"/>
      <c r="KKH176" s="176"/>
      <c r="KKI176" s="176"/>
      <c r="KKJ176" s="176"/>
      <c r="KKK176" s="176"/>
      <c r="KKL176" s="176"/>
      <c r="KKM176" s="176"/>
      <c r="KKN176" s="176"/>
      <c r="KKO176" s="176"/>
      <c r="KKP176" s="176"/>
      <c r="KKQ176" s="176"/>
      <c r="KKR176" s="176"/>
      <c r="KKS176" s="176"/>
      <c r="KKT176" s="176"/>
      <c r="KKU176" s="176"/>
      <c r="KKV176" s="176"/>
      <c r="KKW176" s="176"/>
      <c r="KKX176" s="176"/>
      <c r="KKY176" s="176"/>
      <c r="KKZ176" s="176"/>
      <c r="KLA176" s="176"/>
      <c r="KLB176" s="176"/>
      <c r="KLC176" s="176"/>
      <c r="KLD176" s="176"/>
      <c r="KLE176" s="176"/>
      <c r="KLF176" s="176"/>
      <c r="KLG176" s="176"/>
      <c r="KLH176" s="176"/>
      <c r="KLI176" s="176"/>
      <c r="KLJ176" s="176"/>
      <c r="KLK176" s="176"/>
      <c r="KLL176" s="176"/>
      <c r="KLM176" s="176"/>
      <c r="KLN176" s="176"/>
      <c r="KLO176" s="176"/>
      <c r="KLP176" s="176"/>
      <c r="KLQ176" s="176"/>
      <c r="KLR176" s="176"/>
      <c r="KLS176" s="176"/>
      <c r="KLT176" s="176"/>
      <c r="KLU176" s="176"/>
      <c r="KLV176" s="176"/>
      <c r="KLW176" s="176"/>
      <c r="KLX176" s="176"/>
      <c r="KLY176" s="176"/>
      <c r="KLZ176" s="176"/>
      <c r="KMA176" s="176"/>
      <c r="KMB176" s="176"/>
      <c r="KMC176" s="176"/>
      <c r="KMD176" s="176"/>
      <c r="KME176" s="176"/>
      <c r="KMF176" s="176"/>
      <c r="KMG176" s="176"/>
      <c r="KMH176" s="176"/>
      <c r="KMI176" s="176"/>
      <c r="KMJ176" s="176"/>
      <c r="KMK176" s="176"/>
      <c r="KML176" s="176"/>
      <c r="KMM176" s="176"/>
      <c r="KMN176" s="176"/>
      <c r="KMO176" s="176"/>
      <c r="KMP176" s="176"/>
      <c r="KMQ176" s="176"/>
      <c r="KMR176" s="176"/>
      <c r="KMS176" s="176"/>
      <c r="KMT176" s="176"/>
      <c r="KMU176" s="176"/>
      <c r="KMV176" s="176"/>
      <c r="KMW176" s="176"/>
      <c r="KMX176" s="176"/>
      <c r="KMY176" s="176"/>
      <c r="KMZ176" s="176"/>
      <c r="KNA176" s="176"/>
      <c r="KNB176" s="176"/>
      <c r="KNC176" s="176"/>
      <c r="KND176" s="176"/>
      <c r="KNE176" s="176"/>
      <c r="KNF176" s="176"/>
      <c r="KNG176" s="176"/>
      <c r="KNH176" s="176"/>
      <c r="KNI176" s="176"/>
      <c r="KNJ176" s="176"/>
      <c r="KNK176" s="176"/>
      <c r="KNL176" s="176"/>
      <c r="KNM176" s="176"/>
      <c r="KNN176" s="176"/>
      <c r="KNO176" s="176"/>
      <c r="KNP176" s="176"/>
      <c r="KNQ176" s="176"/>
      <c r="KNR176" s="176"/>
      <c r="KNS176" s="176"/>
      <c r="KNT176" s="176"/>
      <c r="KNU176" s="176"/>
      <c r="KNV176" s="176"/>
      <c r="KNW176" s="176"/>
      <c r="KNX176" s="176"/>
      <c r="KNY176" s="176"/>
      <c r="KNZ176" s="176"/>
      <c r="KOA176" s="176"/>
      <c r="KOB176" s="176"/>
      <c r="KOC176" s="176"/>
      <c r="KOD176" s="176"/>
      <c r="KOE176" s="176"/>
      <c r="KOF176" s="176"/>
      <c r="KOG176" s="176"/>
      <c r="KOH176" s="176"/>
      <c r="KOI176" s="176"/>
      <c r="KOJ176" s="176"/>
      <c r="KOK176" s="176"/>
      <c r="KOL176" s="176"/>
      <c r="KOM176" s="176"/>
      <c r="KON176" s="176"/>
      <c r="KOO176" s="176"/>
      <c r="KOP176" s="176"/>
      <c r="KOQ176" s="176"/>
      <c r="KOR176" s="176"/>
      <c r="KOS176" s="176"/>
      <c r="KOT176" s="176"/>
      <c r="KOU176" s="176"/>
      <c r="KOV176" s="176"/>
      <c r="KOW176" s="176"/>
      <c r="KOX176" s="176"/>
      <c r="KOY176" s="176"/>
      <c r="KOZ176" s="176"/>
      <c r="KPA176" s="176"/>
      <c r="KPB176" s="176"/>
      <c r="KPC176" s="176"/>
      <c r="KPD176" s="176"/>
      <c r="KPE176" s="176"/>
      <c r="KPF176" s="176"/>
      <c r="KPG176" s="176"/>
      <c r="KPH176" s="176"/>
      <c r="KPI176" s="176"/>
      <c r="KPJ176" s="176"/>
      <c r="KPK176" s="176"/>
      <c r="KPL176" s="176"/>
      <c r="KPM176" s="176"/>
      <c r="KPN176" s="176"/>
      <c r="KPO176" s="176"/>
      <c r="KPP176" s="176"/>
      <c r="KPQ176" s="176"/>
      <c r="KPR176" s="176"/>
      <c r="KPS176" s="176"/>
      <c r="KPT176" s="176"/>
      <c r="KPU176" s="176"/>
      <c r="KPV176" s="176"/>
      <c r="KPW176" s="176"/>
      <c r="KPX176" s="176"/>
      <c r="KPY176" s="176"/>
      <c r="KPZ176" s="176"/>
      <c r="KQA176" s="176"/>
      <c r="KQB176" s="176"/>
      <c r="KQC176" s="176"/>
      <c r="KQD176" s="176"/>
      <c r="KQE176" s="176"/>
      <c r="KQF176" s="176"/>
      <c r="KQG176" s="176"/>
      <c r="KQH176" s="176"/>
      <c r="KQI176" s="176"/>
      <c r="KQJ176" s="176"/>
      <c r="KQK176" s="176"/>
      <c r="KQL176" s="176"/>
      <c r="KQM176" s="176"/>
      <c r="KQN176" s="176"/>
      <c r="KQO176" s="176"/>
      <c r="KQP176" s="176"/>
      <c r="KQQ176" s="176"/>
      <c r="KQR176" s="176"/>
      <c r="KQS176" s="176"/>
      <c r="KQT176" s="176"/>
      <c r="KQU176" s="176"/>
      <c r="KQV176" s="176"/>
      <c r="KQW176" s="176"/>
      <c r="KQX176" s="176"/>
      <c r="KQY176" s="176"/>
      <c r="KQZ176" s="176"/>
      <c r="KRA176" s="176"/>
      <c r="KRB176" s="176"/>
      <c r="KRC176" s="176"/>
      <c r="KRD176" s="176"/>
      <c r="KRE176" s="176"/>
      <c r="KRF176" s="176"/>
      <c r="KRG176" s="176"/>
      <c r="KRH176" s="176"/>
      <c r="KRI176" s="176"/>
      <c r="KRJ176" s="176"/>
      <c r="KRK176" s="176"/>
      <c r="KRL176" s="176"/>
      <c r="KRM176" s="176"/>
      <c r="KRN176" s="176"/>
      <c r="KRO176" s="176"/>
      <c r="KRP176" s="176"/>
      <c r="KRQ176" s="176"/>
      <c r="KRR176" s="176"/>
      <c r="KRS176" s="176"/>
      <c r="KRT176" s="176"/>
      <c r="KRU176" s="176"/>
      <c r="KRV176" s="176"/>
      <c r="KRW176" s="176"/>
      <c r="KRX176" s="176"/>
      <c r="KRY176" s="176"/>
      <c r="KRZ176" s="176"/>
      <c r="KSA176" s="176"/>
      <c r="KSB176" s="176"/>
      <c r="KSC176" s="176"/>
      <c r="KSD176" s="176"/>
      <c r="KSE176" s="176"/>
      <c r="KSF176" s="176"/>
      <c r="KSG176" s="176"/>
      <c r="KSH176" s="176"/>
      <c r="KSI176" s="176"/>
      <c r="KSJ176" s="176"/>
      <c r="KSK176" s="176"/>
      <c r="KSL176" s="176"/>
      <c r="KSM176" s="176"/>
      <c r="KSN176" s="176"/>
      <c r="KSO176" s="176"/>
      <c r="KSP176" s="176"/>
      <c r="KSQ176" s="176"/>
      <c r="KSR176" s="176"/>
      <c r="KSS176" s="176"/>
      <c r="KST176" s="176"/>
      <c r="KSU176" s="176"/>
      <c r="KSV176" s="176"/>
      <c r="KSW176" s="176"/>
      <c r="KSX176" s="176"/>
      <c r="KSY176" s="176"/>
      <c r="KSZ176" s="176"/>
      <c r="KTA176" s="176"/>
      <c r="KTB176" s="176"/>
      <c r="KTC176" s="176"/>
      <c r="KTD176" s="176"/>
      <c r="KTE176" s="176"/>
      <c r="KTF176" s="176"/>
      <c r="KTG176" s="176"/>
      <c r="KTH176" s="176"/>
      <c r="KTI176" s="176"/>
      <c r="KTJ176" s="176"/>
      <c r="KTK176" s="176"/>
      <c r="KTL176" s="176"/>
      <c r="KTM176" s="176"/>
      <c r="KTN176" s="176"/>
      <c r="KTO176" s="176"/>
      <c r="KTP176" s="176"/>
      <c r="KTQ176" s="176"/>
      <c r="KTR176" s="176"/>
      <c r="KTS176" s="176"/>
      <c r="KTT176" s="176"/>
      <c r="KTU176" s="176"/>
      <c r="KTV176" s="176"/>
      <c r="KTW176" s="176"/>
      <c r="KTX176" s="176"/>
      <c r="KTY176" s="176"/>
      <c r="KTZ176" s="176"/>
      <c r="KUA176" s="176"/>
      <c r="KUB176" s="176"/>
      <c r="KUC176" s="176"/>
      <c r="KUD176" s="176"/>
      <c r="KUE176" s="176"/>
      <c r="KUF176" s="176"/>
      <c r="KUG176" s="176"/>
      <c r="KUH176" s="176"/>
      <c r="KUI176" s="176"/>
      <c r="KUJ176" s="176"/>
      <c r="KUK176" s="176"/>
      <c r="KUL176" s="176"/>
      <c r="KUM176" s="176"/>
      <c r="KUN176" s="176"/>
      <c r="KUO176" s="176"/>
      <c r="KUP176" s="176"/>
      <c r="KUQ176" s="176"/>
      <c r="KUR176" s="176"/>
      <c r="KUS176" s="176"/>
      <c r="KUT176" s="176"/>
      <c r="KUU176" s="176"/>
      <c r="KUV176" s="176"/>
      <c r="KUW176" s="176"/>
      <c r="KUX176" s="176"/>
      <c r="KUY176" s="176"/>
      <c r="KUZ176" s="176"/>
      <c r="KVA176" s="176"/>
      <c r="KVB176" s="176"/>
      <c r="KVC176" s="176"/>
      <c r="KVD176" s="176"/>
      <c r="KVE176" s="176"/>
      <c r="KVF176" s="176"/>
      <c r="KVG176" s="176"/>
      <c r="KVH176" s="176"/>
      <c r="KVI176" s="176"/>
      <c r="KVJ176" s="176"/>
      <c r="KVK176" s="176"/>
      <c r="KVL176" s="176"/>
      <c r="KVM176" s="176"/>
      <c r="KVN176" s="176"/>
      <c r="KVO176" s="176"/>
      <c r="KVP176" s="176"/>
      <c r="KVQ176" s="176"/>
      <c r="KVR176" s="176"/>
      <c r="KVS176" s="176"/>
      <c r="KVT176" s="176"/>
      <c r="KVU176" s="176"/>
      <c r="KVV176" s="176"/>
      <c r="KVW176" s="176"/>
      <c r="KVX176" s="176"/>
      <c r="KVY176" s="176"/>
      <c r="KVZ176" s="176"/>
      <c r="KWA176" s="176"/>
      <c r="KWB176" s="176"/>
      <c r="KWC176" s="176"/>
      <c r="KWD176" s="176"/>
      <c r="KWE176" s="176"/>
      <c r="KWF176" s="176"/>
      <c r="KWG176" s="176"/>
      <c r="KWH176" s="176"/>
      <c r="KWI176" s="176"/>
      <c r="KWJ176" s="176"/>
      <c r="KWK176" s="176"/>
      <c r="KWL176" s="176"/>
      <c r="KWM176" s="176"/>
      <c r="KWN176" s="176"/>
      <c r="KWO176" s="176"/>
      <c r="KWP176" s="176"/>
      <c r="KWQ176" s="176"/>
      <c r="KWR176" s="176"/>
      <c r="KWS176" s="176"/>
      <c r="KWT176" s="176"/>
      <c r="KWU176" s="176"/>
      <c r="KWV176" s="176"/>
      <c r="KWW176" s="176"/>
      <c r="KWX176" s="176"/>
      <c r="KWY176" s="176"/>
      <c r="KWZ176" s="176"/>
      <c r="KXA176" s="176"/>
      <c r="KXB176" s="176"/>
      <c r="KXC176" s="176"/>
      <c r="KXD176" s="176"/>
      <c r="KXE176" s="176"/>
      <c r="KXF176" s="176"/>
      <c r="KXG176" s="176"/>
      <c r="KXH176" s="176"/>
      <c r="KXI176" s="176"/>
      <c r="KXJ176" s="176"/>
      <c r="KXK176" s="176"/>
      <c r="KXL176" s="176"/>
      <c r="KXM176" s="176"/>
      <c r="KXN176" s="176"/>
      <c r="KXO176" s="176"/>
      <c r="KXP176" s="176"/>
      <c r="KXQ176" s="176"/>
      <c r="KXR176" s="176"/>
      <c r="KXS176" s="176"/>
      <c r="KXT176" s="176"/>
      <c r="KXU176" s="176"/>
      <c r="KXV176" s="176"/>
      <c r="KXW176" s="176"/>
      <c r="KXX176" s="176"/>
      <c r="KXY176" s="176"/>
      <c r="KXZ176" s="176"/>
      <c r="KYA176" s="176"/>
      <c r="KYB176" s="176"/>
      <c r="KYC176" s="176"/>
      <c r="KYD176" s="176"/>
      <c r="KYE176" s="176"/>
      <c r="KYF176" s="176"/>
      <c r="KYG176" s="176"/>
      <c r="KYH176" s="176"/>
      <c r="KYI176" s="176"/>
      <c r="KYJ176" s="176"/>
      <c r="KYK176" s="176"/>
      <c r="KYL176" s="176"/>
      <c r="KYM176" s="176"/>
      <c r="KYN176" s="176"/>
      <c r="KYO176" s="176"/>
      <c r="KYP176" s="176"/>
      <c r="KYQ176" s="176"/>
      <c r="KYR176" s="176"/>
      <c r="KYS176" s="176"/>
      <c r="KYT176" s="176"/>
      <c r="KYU176" s="176"/>
      <c r="KYV176" s="176"/>
      <c r="KYW176" s="176"/>
      <c r="KYX176" s="176"/>
      <c r="KYY176" s="176"/>
      <c r="KYZ176" s="176"/>
      <c r="KZA176" s="176"/>
      <c r="KZB176" s="176"/>
      <c r="KZC176" s="176"/>
      <c r="KZD176" s="176"/>
      <c r="KZE176" s="176"/>
      <c r="KZF176" s="176"/>
      <c r="KZG176" s="176"/>
      <c r="KZH176" s="176"/>
      <c r="KZI176" s="176"/>
      <c r="KZJ176" s="176"/>
      <c r="KZK176" s="176"/>
      <c r="KZL176" s="176"/>
      <c r="KZM176" s="176"/>
      <c r="KZN176" s="176"/>
      <c r="KZO176" s="176"/>
      <c r="KZP176" s="176"/>
      <c r="KZQ176" s="176"/>
      <c r="KZR176" s="176"/>
      <c r="KZS176" s="176"/>
      <c r="KZT176" s="176"/>
      <c r="KZU176" s="176"/>
      <c r="KZV176" s="176"/>
      <c r="KZW176" s="176"/>
      <c r="KZX176" s="176"/>
      <c r="KZY176" s="176"/>
      <c r="KZZ176" s="176"/>
      <c r="LAA176" s="176"/>
      <c r="LAB176" s="176"/>
      <c r="LAC176" s="176"/>
      <c r="LAD176" s="176"/>
      <c r="LAE176" s="176"/>
      <c r="LAF176" s="176"/>
      <c r="LAG176" s="176"/>
      <c r="LAH176" s="176"/>
      <c r="LAI176" s="176"/>
      <c r="LAJ176" s="176"/>
      <c r="LAK176" s="176"/>
      <c r="LAL176" s="176"/>
      <c r="LAM176" s="176"/>
      <c r="LAN176" s="176"/>
      <c r="LAO176" s="176"/>
      <c r="LAP176" s="176"/>
      <c r="LAQ176" s="176"/>
      <c r="LAR176" s="176"/>
      <c r="LAS176" s="176"/>
      <c r="LAT176" s="176"/>
      <c r="LAU176" s="176"/>
      <c r="LAV176" s="176"/>
      <c r="LAW176" s="176"/>
      <c r="LAX176" s="176"/>
      <c r="LAY176" s="176"/>
      <c r="LAZ176" s="176"/>
      <c r="LBA176" s="176"/>
      <c r="LBB176" s="176"/>
      <c r="LBC176" s="176"/>
      <c r="LBD176" s="176"/>
      <c r="LBE176" s="176"/>
      <c r="LBF176" s="176"/>
      <c r="LBG176" s="176"/>
      <c r="LBH176" s="176"/>
      <c r="LBI176" s="176"/>
      <c r="LBJ176" s="176"/>
      <c r="LBK176" s="176"/>
      <c r="LBL176" s="176"/>
      <c r="LBM176" s="176"/>
      <c r="LBN176" s="176"/>
      <c r="LBO176" s="176"/>
      <c r="LBP176" s="176"/>
      <c r="LBQ176" s="176"/>
      <c r="LBR176" s="176"/>
      <c r="LBS176" s="176"/>
      <c r="LBT176" s="176"/>
      <c r="LBU176" s="176"/>
      <c r="LBV176" s="176"/>
      <c r="LBW176" s="176"/>
      <c r="LBX176" s="176"/>
      <c r="LBY176" s="176"/>
      <c r="LBZ176" s="176"/>
      <c r="LCA176" s="176"/>
      <c r="LCB176" s="176"/>
      <c r="LCC176" s="176"/>
      <c r="LCD176" s="176"/>
      <c r="LCE176" s="176"/>
      <c r="LCF176" s="176"/>
      <c r="LCG176" s="176"/>
      <c r="LCH176" s="176"/>
      <c r="LCI176" s="176"/>
      <c r="LCJ176" s="176"/>
      <c r="LCK176" s="176"/>
      <c r="LCL176" s="176"/>
      <c r="LCM176" s="176"/>
      <c r="LCN176" s="176"/>
      <c r="LCO176" s="176"/>
      <c r="LCP176" s="176"/>
      <c r="LCQ176" s="176"/>
      <c r="LCR176" s="176"/>
      <c r="LCS176" s="176"/>
      <c r="LCT176" s="176"/>
      <c r="LCU176" s="176"/>
      <c r="LCV176" s="176"/>
      <c r="LCW176" s="176"/>
      <c r="LCX176" s="176"/>
      <c r="LCY176" s="176"/>
      <c r="LCZ176" s="176"/>
      <c r="LDA176" s="176"/>
      <c r="LDB176" s="176"/>
      <c r="LDC176" s="176"/>
      <c r="LDD176" s="176"/>
      <c r="LDE176" s="176"/>
      <c r="LDF176" s="176"/>
      <c r="LDG176" s="176"/>
      <c r="LDH176" s="176"/>
      <c r="LDI176" s="176"/>
      <c r="LDJ176" s="176"/>
      <c r="LDK176" s="176"/>
      <c r="LDL176" s="176"/>
      <c r="LDM176" s="176"/>
      <c r="LDN176" s="176"/>
      <c r="LDO176" s="176"/>
      <c r="LDP176" s="176"/>
      <c r="LDQ176" s="176"/>
      <c r="LDR176" s="176"/>
      <c r="LDS176" s="176"/>
      <c r="LDT176" s="176"/>
      <c r="LDU176" s="176"/>
      <c r="LDV176" s="176"/>
      <c r="LDW176" s="176"/>
      <c r="LDX176" s="176"/>
      <c r="LDY176" s="176"/>
      <c r="LDZ176" s="176"/>
      <c r="LEA176" s="176"/>
      <c r="LEB176" s="176"/>
      <c r="LEC176" s="176"/>
      <c r="LED176" s="176"/>
      <c r="LEE176" s="176"/>
      <c r="LEF176" s="176"/>
      <c r="LEG176" s="176"/>
      <c r="LEH176" s="176"/>
      <c r="LEI176" s="176"/>
      <c r="LEJ176" s="176"/>
      <c r="LEK176" s="176"/>
      <c r="LEL176" s="176"/>
      <c r="LEM176" s="176"/>
      <c r="LEN176" s="176"/>
      <c r="LEO176" s="176"/>
      <c r="LEP176" s="176"/>
      <c r="LEQ176" s="176"/>
      <c r="LER176" s="176"/>
      <c r="LES176" s="176"/>
      <c r="LET176" s="176"/>
      <c r="LEU176" s="176"/>
      <c r="LEV176" s="176"/>
      <c r="LEW176" s="176"/>
      <c r="LEX176" s="176"/>
      <c r="LEY176" s="176"/>
      <c r="LEZ176" s="176"/>
      <c r="LFA176" s="176"/>
      <c r="LFB176" s="176"/>
      <c r="LFC176" s="176"/>
      <c r="LFD176" s="176"/>
      <c r="LFE176" s="176"/>
      <c r="LFF176" s="176"/>
      <c r="LFG176" s="176"/>
      <c r="LFH176" s="176"/>
      <c r="LFI176" s="176"/>
      <c r="LFJ176" s="176"/>
      <c r="LFK176" s="176"/>
      <c r="LFL176" s="176"/>
      <c r="LFM176" s="176"/>
      <c r="LFN176" s="176"/>
      <c r="LFO176" s="176"/>
      <c r="LFP176" s="176"/>
      <c r="LFQ176" s="176"/>
      <c r="LFR176" s="176"/>
      <c r="LFS176" s="176"/>
      <c r="LFT176" s="176"/>
      <c r="LFU176" s="176"/>
      <c r="LFV176" s="176"/>
      <c r="LFW176" s="176"/>
      <c r="LFX176" s="176"/>
      <c r="LFY176" s="176"/>
      <c r="LFZ176" s="176"/>
      <c r="LGA176" s="176"/>
      <c r="LGB176" s="176"/>
      <c r="LGC176" s="176"/>
      <c r="LGD176" s="176"/>
      <c r="LGE176" s="176"/>
      <c r="LGF176" s="176"/>
      <c r="LGG176" s="176"/>
      <c r="LGH176" s="176"/>
      <c r="LGI176" s="176"/>
      <c r="LGJ176" s="176"/>
      <c r="LGK176" s="176"/>
      <c r="LGL176" s="176"/>
      <c r="LGM176" s="176"/>
      <c r="LGN176" s="176"/>
      <c r="LGO176" s="176"/>
      <c r="LGP176" s="176"/>
      <c r="LGQ176" s="176"/>
      <c r="LGR176" s="176"/>
      <c r="LGS176" s="176"/>
      <c r="LGT176" s="176"/>
      <c r="LGU176" s="176"/>
      <c r="LGV176" s="176"/>
      <c r="LGW176" s="176"/>
      <c r="LGX176" s="176"/>
      <c r="LGY176" s="176"/>
      <c r="LGZ176" s="176"/>
      <c r="LHA176" s="176"/>
      <c r="LHB176" s="176"/>
      <c r="LHC176" s="176"/>
      <c r="LHD176" s="176"/>
      <c r="LHE176" s="176"/>
      <c r="LHF176" s="176"/>
      <c r="LHG176" s="176"/>
      <c r="LHH176" s="176"/>
      <c r="LHI176" s="176"/>
      <c r="LHJ176" s="176"/>
      <c r="LHK176" s="176"/>
      <c r="LHL176" s="176"/>
      <c r="LHM176" s="176"/>
      <c r="LHN176" s="176"/>
      <c r="LHO176" s="176"/>
      <c r="LHP176" s="176"/>
      <c r="LHQ176" s="176"/>
      <c r="LHR176" s="176"/>
      <c r="LHS176" s="176"/>
      <c r="LHT176" s="176"/>
      <c r="LHU176" s="176"/>
      <c r="LHV176" s="176"/>
      <c r="LHW176" s="176"/>
      <c r="LHX176" s="176"/>
      <c r="LHY176" s="176"/>
      <c r="LHZ176" s="176"/>
      <c r="LIA176" s="176"/>
      <c r="LIB176" s="176"/>
      <c r="LIC176" s="176"/>
      <c r="LID176" s="176"/>
      <c r="LIE176" s="176"/>
      <c r="LIF176" s="176"/>
      <c r="LIG176" s="176"/>
      <c r="LIH176" s="176"/>
      <c r="LII176" s="176"/>
      <c r="LIJ176" s="176"/>
      <c r="LIK176" s="176"/>
      <c r="LIL176" s="176"/>
      <c r="LIM176" s="176"/>
      <c r="LIN176" s="176"/>
      <c r="LIO176" s="176"/>
      <c r="LIP176" s="176"/>
      <c r="LIQ176" s="176"/>
      <c r="LIR176" s="176"/>
      <c r="LIS176" s="176"/>
      <c r="LIT176" s="176"/>
      <c r="LIU176" s="176"/>
      <c r="LIV176" s="176"/>
      <c r="LIW176" s="176"/>
      <c r="LIX176" s="176"/>
      <c r="LIY176" s="176"/>
      <c r="LIZ176" s="176"/>
      <c r="LJA176" s="176"/>
      <c r="LJB176" s="176"/>
      <c r="LJC176" s="176"/>
      <c r="LJD176" s="176"/>
      <c r="LJE176" s="176"/>
      <c r="LJF176" s="176"/>
      <c r="LJG176" s="176"/>
      <c r="LJH176" s="176"/>
      <c r="LJI176" s="176"/>
      <c r="LJJ176" s="176"/>
      <c r="LJK176" s="176"/>
      <c r="LJL176" s="176"/>
      <c r="LJM176" s="176"/>
      <c r="LJN176" s="176"/>
      <c r="LJO176" s="176"/>
      <c r="LJP176" s="176"/>
      <c r="LJQ176" s="176"/>
      <c r="LJR176" s="176"/>
      <c r="LJS176" s="176"/>
      <c r="LJT176" s="176"/>
      <c r="LJU176" s="176"/>
      <c r="LJV176" s="176"/>
      <c r="LJW176" s="176"/>
      <c r="LJX176" s="176"/>
      <c r="LJY176" s="176"/>
      <c r="LJZ176" s="176"/>
      <c r="LKA176" s="176"/>
      <c r="LKB176" s="176"/>
      <c r="LKC176" s="176"/>
      <c r="LKD176" s="176"/>
      <c r="LKE176" s="176"/>
      <c r="LKF176" s="176"/>
      <c r="LKG176" s="176"/>
      <c r="LKH176" s="176"/>
      <c r="LKI176" s="176"/>
      <c r="LKJ176" s="176"/>
      <c r="LKK176" s="176"/>
      <c r="LKL176" s="176"/>
      <c r="LKM176" s="176"/>
      <c r="LKN176" s="176"/>
      <c r="LKO176" s="176"/>
      <c r="LKP176" s="176"/>
      <c r="LKQ176" s="176"/>
      <c r="LKR176" s="176"/>
      <c r="LKS176" s="176"/>
      <c r="LKT176" s="176"/>
      <c r="LKU176" s="176"/>
      <c r="LKV176" s="176"/>
      <c r="LKW176" s="176"/>
      <c r="LKX176" s="176"/>
      <c r="LKY176" s="176"/>
      <c r="LKZ176" s="176"/>
      <c r="LLA176" s="176"/>
      <c r="LLB176" s="176"/>
      <c r="LLC176" s="176"/>
      <c r="LLD176" s="176"/>
      <c r="LLE176" s="176"/>
      <c r="LLF176" s="176"/>
      <c r="LLG176" s="176"/>
      <c r="LLH176" s="176"/>
      <c r="LLI176" s="176"/>
      <c r="LLJ176" s="176"/>
      <c r="LLK176" s="176"/>
      <c r="LLL176" s="176"/>
      <c r="LLM176" s="176"/>
      <c r="LLN176" s="176"/>
      <c r="LLO176" s="176"/>
      <c r="LLP176" s="176"/>
      <c r="LLQ176" s="176"/>
      <c r="LLR176" s="176"/>
      <c r="LLS176" s="176"/>
      <c r="LLT176" s="176"/>
      <c r="LLU176" s="176"/>
      <c r="LLV176" s="176"/>
      <c r="LLW176" s="176"/>
      <c r="LLX176" s="176"/>
      <c r="LLY176" s="176"/>
      <c r="LLZ176" s="176"/>
      <c r="LMA176" s="176"/>
      <c r="LMB176" s="176"/>
      <c r="LMC176" s="176"/>
      <c r="LMD176" s="176"/>
      <c r="LME176" s="176"/>
      <c r="LMF176" s="176"/>
      <c r="LMG176" s="176"/>
      <c r="LMH176" s="176"/>
      <c r="LMI176" s="176"/>
      <c r="LMJ176" s="176"/>
      <c r="LMK176" s="176"/>
      <c r="LML176" s="176"/>
      <c r="LMM176" s="176"/>
      <c r="LMN176" s="176"/>
      <c r="LMO176" s="176"/>
      <c r="LMP176" s="176"/>
      <c r="LMQ176" s="176"/>
      <c r="LMR176" s="176"/>
      <c r="LMS176" s="176"/>
      <c r="LMT176" s="176"/>
      <c r="LMU176" s="176"/>
      <c r="LMV176" s="176"/>
      <c r="LMW176" s="176"/>
      <c r="LMX176" s="176"/>
      <c r="LMY176" s="176"/>
      <c r="LMZ176" s="176"/>
      <c r="LNA176" s="176"/>
      <c r="LNB176" s="176"/>
      <c r="LNC176" s="176"/>
      <c r="LND176" s="176"/>
      <c r="LNE176" s="176"/>
      <c r="LNF176" s="176"/>
      <c r="LNG176" s="176"/>
      <c r="LNH176" s="176"/>
      <c r="LNI176" s="176"/>
      <c r="LNJ176" s="176"/>
      <c r="LNK176" s="176"/>
      <c r="LNL176" s="176"/>
      <c r="LNM176" s="176"/>
      <c r="LNN176" s="176"/>
      <c r="LNO176" s="176"/>
      <c r="LNP176" s="176"/>
      <c r="LNQ176" s="176"/>
      <c r="LNR176" s="176"/>
      <c r="LNS176" s="176"/>
      <c r="LNT176" s="176"/>
      <c r="LNU176" s="176"/>
      <c r="LNV176" s="176"/>
      <c r="LNW176" s="176"/>
      <c r="LNX176" s="176"/>
      <c r="LNY176" s="176"/>
      <c r="LNZ176" s="176"/>
      <c r="LOA176" s="176"/>
      <c r="LOB176" s="176"/>
      <c r="LOC176" s="176"/>
      <c r="LOD176" s="176"/>
      <c r="LOE176" s="176"/>
      <c r="LOF176" s="176"/>
      <c r="LOG176" s="176"/>
      <c r="LOH176" s="176"/>
      <c r="LOI176" s="176"/>
      <c r="LOJ176" s="176"/>
      <c r="LOK176" s="176"/>
      <c r="LOL176" s="176"/>
      <c r="LOM176" s="176"/>
      <c r="LON176" s="176"/>
      <c r="LOO176" s="176"/>
      <c r="LOP176" s="176"/>
      <c r="LOQ176" s="176"/>
      <c r="LOR176" s="176"/>
      <c r="LOS176" s="176"/>
      <c r="LOT176" s="176"/>
      <c r="LOU176" s="176"/>
      <c r="LOV176" s="176"/>
      <c r="LOW176" s="176"/>
      <c r="LOX176" s="176"/>
      <c r="LOY176" s="176"/>
      <c r="LOZ176" s="176"/>
      <c r="LPA176" s="176"/>
      <c r="LPB176" s="176"/>
      <c r="LPC176" s="176"/>
      <c r="LPD176" s="176"/>
      <c r="LPE176" s="176"/>
      <c r="LPF176" s="176"/>
      <c r="LPG176" s="176"/>
      <c r="LPH176" s="176"/>
      <c r="LPI176" s="176"/>
      <c r="LPJ176" s="176"/>
      <c r="LPK176" s="176"/>
      <c r="LPL176" s="176"/>
      <c r="LPM176" s="176"/>
      <c r="LPN176" s="176"/>
      <c r="LPO176" s="176"/>
      <c r="LPP176" s="176"/>
      <c r="LPQ176" s="176"/>
      <c r="LPR176" s="176"/>
      <c r="LPS176" s="176"/>
      <c r="LPT176" s="176"/>
      <c r="LPU176" s="176"/>
      <c r="LPV176" s="176"/>
      <c r="LPW176" s="176"/>
      <c r="LPX176" s="176"/>
      <c r="LPY176" s="176"/>
      <c r="LPZ176" s="176"/>
      <c r="LQA176" s="176"/>
      <c r="LQB176" s="176"/>
      <c r="LQC176" s="176"/>
      <c r="LQD176" s="176"/>
      <c r="LQE176" s="176"/>
      <c r="LQF176" s="176"/>
      <c r="LQG176" s="176"/>
      <c r="LQH176" s="176"/>
      <c r="LQI176" s="176"/>
      <c r="LQJ176" s="176"/>
      <c r="LQK176" s="176"/>
      <c r="LQL176" s="176"/>
      <c r="LQM176" s="176"/>
      <c r="LQN176" s="176"/>
      <c r="LQO176" s="176"/>
      <c r="LQP176" s="176"/>
      <c r="LQQ176" s="176"/>
      <c r="LQR176" s="176"/>
      <c r="LQS176" s="176"/>
      <c r="LQT176" s="176"/>
      <c r="LQU176" s="176"/>
      <c r="LQV176" s="176"/>
      <c r="LQW176" s="176"/>
      <c r="LQX176" s="176"/>
      <c r="LQY176" s="176"/>
      <c r="LQZ176" s="176"/>
      <c r="LRA176" s="176"/>
      <c r="LRB176" s="176"/>
      <c r="LRC176" s="176"/>
      <c r="LRD176" s="176"/>
      <c r="LRE176" s="176"/>
      <c r="LRF176" s="176"/>
      <c r="LRG176" s="176"/>
      <c r="LRH176" s="176"/>
      <c r="LRI176" s="176"/>
      <c r="LRJ176" s="176"/>
      <c r="LRK176" s="176"/>
      <c r="LRL176" s="176"/>
      <c r="LRM176" s="176"/>
      <c r="LRN176" s="176"/>
      <c r="LRO176" s="176"/>
      <c r="LRP176" s="176"/>
      <c r="LRQ176" s="176"/>
      <c r="LRR176" s="176"/>
      <c r="LRS176" s="176"/>
      <c r="LRT176" s="176"/>
      <c r="LRU176" s="176"/>
      <c r="LRV176" s="176"/>
      <c r="LRW176" s="176"/>
      <c r="LRX176" s="176"/>
      <c r="LRY176" s="176"/>
      <c r="LRZ176" s="176"/>
      <c r="LSA176" s="176"/>
      <c r="LSB176" s="176"/>
      <c r="LSC176" s="176"/>
      <c r="LSD176" s="176"/>
      <c r="LSE176" s="176"/>
      <c r="LSF176" s="176"/>
      <c r="LSG176" s="176"/>
      <c r="LSH176" s="176"/>
      <c r="LSI176" s="176"/>
      <c r="LSJ176" s="176"/>
      <c r="LSK176" s="176"/>
      <c r="LSL176" s="176"/>
      <c r="LSM176" s="176"/>
      <c r="LSN176" s="176"/>
      <c r="LSO176" s="176"/>
      <c r="LSP176" s="176"/>
      <c r="LSQ176" s="176"/>
      <c r="LSR176" s="176"/>
      <c r="LSS176" s="176"/>
      <c r="LST176" s="176"/>
      <c r="LSU176" s="176"/>
      <c r="LSV176" s="176"/>
      <c r="LSW176" s="176"/>
      <c r="LSX176" s="176"/>
      <c r="LSY176" s="176"/>
      <c r="LSZ176" s="176"/>
      <c r="LTA176" s="176"/>
      <c r="LTB176" s="176"/>
      <c r="LTC176" s="176"/>
      <c r="LTD176" s="176"/>
      <c r="LTE176" s="176"/>
      <c r="LTF176" s="176"/>
      <c r="LTG176" s="176"/>
      <c r="LTH176" s="176"/>
      <c r="LTI176" s="176"/>
      <c r="LTJ176" s="176"/>
      <c r="LTK176" s="176"/>
      <c r="LTL176" s="176"/>
      <c r="LTM176" s="176"/>
      <c r="LTN176" s="176"/>
      <c r="LTO176" s="176"/>
      <c r="LTP176" s="176"/>
      <c r="LTQ176" s="176"/>
      <c r="LTR176" s="176"/>
      <c r="LTS176" s="176"/>
      <c r="LTT176" s="176"/>
      <c r="LTU176" s="176"/>
      <c r="LTV176" s="176"/>
      <c r="LTW176" s="176"/>
      <c r="LTX176" s="176"/>
      <c r="LTY176" s="176"/>
      <c r="LTZ176" s="176"/>
      <c r="LUA176" s="176"/>
      <c r="LUB176" s="176"/>
      <c r="LUC176" s="176"/>
      <c r="LUD176" s="176"/>
      <c r="LUE176" s="176"/>
      <c r="LUF176" s="176"/>
      <c r="LUG176" s="176"/>
      <c r="LUH176" s="176"/>
      <c r="LUI176" s="176"/>
      <c r="LUJ176" s="176"/>
      <c r="LUK176" s="176"/>
      <c r="LUL176" s="176"/>
      <c r="LUM176" s="176"/>
      <c r="LUN176" s="176"/>
      <c r="LUO176" s="176"/>
      <c r="LUP176" s="176"/>
      <c r="LUQ176" s="176"/>
      <c r="LUR176" s="176"/>
      <c r="LUS176" s="176"/>
      <c r="LUT176" s="176"/>
      <c r="LUU176" s="176"/>
      <c r="LUV176" s="176"/>
      <c r="LUW176" s="176"/>
      <c r="LUX176" s="176"/>
      <c r="LUY176" s="176"/>
      <c r="LUZ176" s="176"/>
      <c r="LVA176" s="176"/>
      <c r="LVB176" s="176"/>
      <c r="LVC176" s="176"/>
      <c r="LVD176" s="176"/>
      <c r="LVE176" s="176"/>
      <c r="LVF176" s="176"/>
      <c r="LVG176" s="176"/>
      <c r="LVH176" s="176"/>
      <c r="LVI176" s="176"/>
      <c r="LVJ176" s="176"/>
      <c r="LVK176" s="176"/>
      <c r="LVL176" s="176"/>
      <c r="LVM176" s="176"/>
      <c r="LVN176" s="176"/>
      <c r="LVO176" s="176"/>
      <c r="LVP176" s="176"/>
      <c r="LVQ176" s="176"/>
      <c r="LVR176" s="176"/>
      <c r="LVS176" s="176"/>
      <c r="LVT176" s="176"/>
      <c r="LVU176" s="176"/>
      <c r="LVV176" s="176"/>
      <c r="LVW176" s="176"/>
      <c r="LVX176" s="176"/>
      <c r="LVY176" s="176"/>
      <c r="LVZ176" s="176"/>
      <c r="LWA176" s="176"/>
      <c r="LWB176" s="176"/>
      <c r="LWC176" s="176"/>
      <c r="LWD176" s="176"/>
      <c r="LWE176" s="176"/>
      <c r="LWF176" s="176"/>
      <c r="LWG176" s="176"/>
      <c r="LWH176" s="176"/>
      <c r="LWI176" s="176"/>
      <c r="LWJ176" s="176"/>
      <c r="LWK176" s="176"/>
      <c r="LWL176" s="176"/>
      <c r="LWM176" s="176"/>
      <c r="LWN176" s="176"/>
      <c r="LWO176" s="176"/>
      <c r="LWP176" s="176"/>
      <c r="LWQ176" s="176"/>
      <c r="LWR176" s="176"/>
      <c r="LWS176" s="176"/>
      <c r="LWT176" s="176"/>
      <c r="LWU176" s="176"/>
      <c r="LWV176" s="176"/>
      <c r="LWW176" s="176"/>
      <c r="LWX176" s="176"/>
      <c r="LWY176" s="176"/>
      <c r="LWZ176" s="176"/>
      <c r="LXA176" s="176"/>
      <c r="LXB176" s="176"/>
      <c r="LXC176" s="176"/>
      <c r="LXD176" s="176"/>
      <c r="LXE176" s="176"/>
      <c r="LXF176" s="176"/>
      <c r="LXG176" s="176"/>
      <c r="LXH176" s="176"/>
      <c r="LXI176" s="176"/>
      <c r="LXJ176" s="176"/>
      <c r="LXK176" s="176"/>
      <c r="LXL176" s="176"/>
      <c r="LXM176" s="176"/>
      <c r="LXN176" s="176"/>
      <c r="LXO176" s="176"/>
      <c r="LXP176" s="176"/>
      <c r="LXQ176" s="176"/>
      <c r="LXR176" s="176"/>
      <c r="LXS176" s="176"/>
      <c r="LXT176" s="176"/>
      <c r="LXU176" s="176"/>
      <c r="LXV176" s="176"/>
      <c r="LXW176" s="176"/>
      <c r="LXX176" s="176"/>
      <c r="LXY176" s="176"/>
      <c r="LXZ176" s="176"/>
      <c r="LYA176" s="176"/>
      <c r="LYB176" s="176"/>
      <c r="LYC176" s="176"/>
      <c r="LYD176" s="176"/>
      <c r="LYE176" s="176"/>
      <c r="LYF176" s="176"/>
      <c r="LYG176" s="176"/>
      <c r="LYH176" s="176"/>
      <c r="LYI176" s="176"/>
      <c r="LYJ176" s="176"/>
      <c r="LYK176" s="176"/>
      <c r="LYL176" s="176"/>
      <c r="LYM176" s="176"/>
      <c r="LYN176" s="176"/>
      <c r="LYO176" s="176"/>
      <c r="LYP176" s="176"/>
      <c r="LYQ176" s="176"/>
      <c r="LYR176" s="176"/>
      <c r="LYS176" s="176"/>
      <c r="LYT176" s="176"/>
      <c r="LYU176" s="176"/>
      <c r="LYV176" s="176"/>
      <c r="LYW176" s="176"/>
      <c r="LYX176" s="176"/>
      <c r="LYY176" s="176"/>
      <c r="LYZ176" s="176"/>
      <c r="LZA176" s="176"/>
      <c r="LZB176" s="176"/>
      <c r="LZC176" s="176"/>
      <c r="LZD176" s="176"/>
      <c r="LZE176" s="176"/>
      <c r="LZF176" s="176"/>
      <c r="LZG176" s="176"/>
      <c r="LZH176" s="176"/>
      <c r="LZI176" s="176"/>
      <c r="LZJ176" s="176"/>
      <c r="LZK176" s="176"/>
      <c r="LZL176" s="176"/>
      <c r="LZM176" s="176"/>
      <c r="LZN176" s="176"/>
      <c r="LZO176" s="176"/>
      <c r="LZP176" s="176"/>
      <c r="LZQ176" s="176"/>
      <c r="LZR176" s="176"/>
      <c r="LZS176" s="176"/>
      <c r="LZT176" s="176"/>
      <c r="LZU176" s="176"/>
      <c r="LZV176" s="176"/>
      <c r="LZW176" s="176"/>
      <c r="LZX176" s="176"/>
      <c r="LZY176" s="176"/>
      <c r="LZZ176" s="176"/>
      <c r="MAA176" s="176"/>
      <c r="MAB176" s="176"/>
      <c r="MAC176" s="176"/>
      <c r="MAD176" s="176"/>
      <c r="MAE176" s="176"/>
      <c r="MAF176" s="176"/>
      <c r="MAG176" s="176"/>
      <c r="MAH176" s="176"/>
      <c r="MAI176" s="176"/>
      <c r="MAJ176" s="176"/>
      <c r="MAK176" s="176"/>
      <c r="MAL176" s="176"/>
      <c r="MAM176" s="176"/>
      <c r="MAN176" s="176"/>
      <c r="MAO176" s="176"/>
      <c r="MAP176" s="176"/>
      <c r="MAQ176" s="176"/>
      <c r="MAR176" s="176"/>
      <c r="MAS176" s="176"/>
      <c r="MAT176" s="176"/>
      <c r="MAU176" s="176"/>
      <c r="MAV176" s="176"/>
      <c r="MAW176" s="176"/>
      <c r="MAX176" s="176"/>
      <c r="MAY176" s="176"/>
      <c r="MAZ176" s="176"/>
      <c r="MBA176" s="176"/>
      <c r="MBB176" s="176"/>
      <c r="MBC176" s="176"/>
      <c r="MBD176" s="176"/>
      <c r="MBE176" s="176"/>
      <c r="MBF176" s="176"/>
      <c r="MBG176" s="176"/>
      <c r="MBH176" s="176"/>
      <c r="MBI176" s="176"/>
      <c r="MBJ176" s="176"/>
      <c r="MBK176" s="176"/>
      <c r="MBL176" s="176"/>
      <c r="MBM176" s="176"/>
      <c r="MBN176" s="176"/>
      <c r="MBO176" s="176"/>
      <c r="MBP176" s="176"/>
      <c r="MBQ176" s="176"/>
      <c r="MBR176" s="176"/>
      <c r="MBS176" s="176"/>
      <c r="MBT176" s="176"/>
      <c r="MBU176" s="176"/>
      <c r="MBV176" s="176"/>
      <c r="MBW176" s="176"/>
      <c r="MBX176" s="176"/>
      <c r="MBY176" s="176"/>
      <c r="MBZ176" s="176"/>
      <c r="MCA176" s="176"/>
      <c r="MCB176" s="176"/>
      <c r="MCC176" s="176"/>
      <c r="MCD176" s="176"/>
      <c r="MCE176" s="176"/>
      <c r="MCF176" s="176"/>
      <c r="MCG176" s="176"/>
      <c r="MCH176" s="176"/>
      <c r="MCI176" s="176"/>
      <c r="MCJ176" s="176"/>
      <c r="MCK176" s="176"/>
      <c r="MCL176" s="176"/>
      <c r="MCM176" s="176"/>
      <c r="MCN176" s="176"/>
      <c r="MCO176" s="176"/>
      <c r="MCP176" s="176"/>
      <c r="MCQ176" s="176"/>
      <c r="MCR176" s="176"/>
      <c r="MCS176" s="176"/>
      <c r="MCT176" s="176"/>
      <c r="MCU176" s="176"/>
      <c r="MCV176" s="176"/>
      <c r="MCW176" s="176"/>
      <c r="MCX176" s="176"/>
      <c r="MCY176" s="176"/>
      <c r="MCZ176" s="176"/>
      <c r="MDA176" s="176"/>
      <c r="MDB176" s="176"/>
      <c r="MDC176" s="176"/>
      <c r="MDD176" s="176"/>
      <c r="MDE176" s="176"/>
      <c r="MDF176" s="176"/>
      <c r="MDG176" s="176"/>
      <c r="MDH176" s="176"/>
      <c r="MDI176" s="176"/>
      <c r="MDJ176" s="176"/>
      <c r="MDK176" s="176"/>
      <c r="MDL176" s="176"/>
      <c r="MDM176" s="176"/>
      <c r="MDN176" s="176"/>
      <c r="MDO176" s="176"/>
      <c r="MDP176" s="176"/>
      <c r="MDQ176" s="176"/>
      <c r="MDR176" s="176"/>
      <c r="MDS176" s="176"/>
      <c r="MDT176" s="176"/>
      <c r="MDU176" s="176"/>
      <c r="MDV176" s="176"/>
      <c r="MDW176" s="176"/>
      <c r="MDX176" s="176"/>
      <c r="MDY176" s="176"/>
      <c r="MDZ176" s="176"/>
      <c r="MEA176" s="176"/>
      <c r="MEB176" s="176"/>
      <c r="MEC176" s="176"/>
      <c r="MED176" s="176"/>
      <c r="MEE176" s="176"/>
      <c r="MEF176" s="176"/>
      <c r="MEG176" s="176"/>
      <c r="MEH176" s="176"/>
      <c r="MEI176" s="176"/>
      <c r="MEJ176" s="176"/>
      <c r="MEK176" s="176"/>
      <c r="MEL176" s="176"/>
      <c r="MEM176" s="176"/>
      <c r="MEN176" s="176"/>
      <c r="MEO176" s="176"/>
      <c r="MEP176" s="176"/>
      <c r="MEQ176" s="176"/>
      <c r="MER176" s="176"/>
      <c r="MES176" s="176"/>
      <c r="MET176" s="176"/>
      <c r="MEU176" s="176"/>
      <c r="MEV176" s="176"/>
      <c r="MEW176" s="176"/>
      <c r="MEX176" s="176"/>
      <c r="MEY176" s="176"/>
      <c r="MEZ176" s="176"/>
      <c r="MFA176" s="176"/>
      <c r="MFB176" s="176"/>
      <c r="MFC176" s="176"/>
      <c r="MFD176" s="176"/>
      <c r="MFE176" s="176"/>
      <c r="MFF176" s="176"/>
      <c r="MFG176" s="176"/>
      <c r="MFH176" s="176"/>
      <c r="MFI176" s="176"/>
      <c r="MFJ176" s="176"/>
      <c r="MFK176" s="176"/>
      <c r="MFL176" s="176"/>
      <c r="MFM176" s="176"/>
      <c r="MFN176" s="176"/>
      <c r="MFO176" s="176"/>
      <c r="MFP176" s="176"/>
      <c r="MFQ176" s="176"/>
      <c r="MFR176" s="176"/>
      <c r="MFS176" s="176"/>
      <c r="MFT176" s="176"/>
      <c r="MFU176" s="176"/>
      <c r="MFV176" s="176"/>
      <c r="MFW176" s="176"/>
      <c r="MFX176" s="176"/>
      <c r="MFY176" s="176"/>
      <c r="MFZ176" s="176"/>
      <c r="MGA176" s="176"/>
      <c r="MGB176" s="176"/>
      <c r="MGC176" s="176"/>
      <c r="MGD176" s="176"/>
      <c r="MGE176" s="176"/>
      <c r="MGF176" s="176"/>
      <c r="MGG176" s="176"/>
      <c r="MGH176" s="176"/>
      <c r="MGI176" s="176"/>
      <c r="MGJ176" s="176"/>
      <c r="MGK176" s="176"/>
      <c r="MGL176" s="176"/>
      <c r="MGM176" s="176"/>
      <c r="MGN176" s="176"/>
      <c r="MGO176" s="176"/>
      <c r="MGP176" s="176"/>
      <c r="MGQ176" s="176"/>
      <c r="MGR176" s="176"/>
      <c r="MGS176" s="176"/>
      <c r="MGT176" s="176"/>
      <c r="MGU176" s="176"/>
      <c r="MGV176" s="176"/>
      <c r="MGW176" s="176"/>
      <c r="MGX176" s="176"/>
      <c r="MGY176" s="176"/>
      <c r="MGZ176" s="176"/>
      <c r="MHA176" s="176"/>
      <c r="MHB176" s="176"/>
      <c r="MHC176" s="176"/>
      <c r="MHD176" s="176"/>
      <c r="MHE176" s="176"/>
      <c r="MHF176" s="176"/>
      <c r="MHG176" s="176"/>
      <c r="MHH176" s="176"/>
      <c r="MHI176" s="176"/>
      <c r="MHJ176" s="176"/>
      <c r="MHK176" s="176"/>
      <c r="MHL176" s="176"/>
      <c r="MHM176" s="176"/>
      <c r="MHN176" s="176"/>
      <c r="MHO176" s="176"/>
      <c r="MHP176" s="176"/>
      <c r="MHQ176" s="176"/>
      <c r="MHR176" s="176"/>
      <c r="MHS176" s="176"/>
      <c r="MHT176" s="176"/>
      <c r="MHU176" s="176"/>
      <c r="MHV176" s="176"/>
      <c r="MHW176" s="176"/>
      <c r="MHX176" s="176"/>
      <c r="MHY176" s="176"/>
      <c r="MHZ176" s="176"/>
      <c r="MIA176" s="176"/>
      <c r="MIB176" s="176"/>
      <c r="MIC176" s="176"/>
      <c r="MID176" s="176"/>
      <c r="MIE176" s="176"/>
      <c r="MIF176" s="176"/>
      <c r="MIG176" s="176"/>
      <c r="MIH176" s="176"/>
      <c r="MII176" s="176"/>
      <c r="MIJ176" s="176"/>
      <c r="MIK176" s="176"/>
      <c r="MIL176" s="176"/>
      <c r="MIM176" s="176"/>
      <c r="MIN176" s="176"/>
      <c r="MIO176" s="176"/>
      <c r="MIP176" s="176"/>
      <c r="MIQ176" s="176"/>
      <c r="MIR176" s="176"/>
      <c r="MIS176" s="176"/>
      <c r="MIT176" s="176"/>
      <c r="MIU176" s="176"/>
      <c r="MIV176" s="176"/>
      <c r="MIW176" s="176"/>
      <c r="MIX176" s="176"/>
      <c r="MIY176" s="176"/>
      <c r="MIZ176" s="176"/>
      <c r="MJA176" s="176"/>
      <c r="MJB176" s="176"/>
      <c r="MJC176" s="176"/>
      <c r="MJD176" s="176"/>
      <c r="MJE176" s="176"/>
      <c r="MJF176" s="176"/>
      <c r="MJG176" s="176"/>
      <c r="MJH176" s="176"/>
      <c r="MJI176" s="176"/>
      <c r="MJJ176" s="176"/>
      <c r="MJK176" s="176"/>
      <c r="MJL176" s="176"/>
      <c r="MJM176" s="176"/>
      <c r="MJN176" s="176"/>
      <c r="MJO176" s="176"/>
      <c r="MJP176" s="176"/>
      <c r="MJQ176" s="176"/>
      <c r="MJR176" s="176"/>
      <c r="MJS176" s="176"/>
      <c r="MJT176" s="176"/>
      <c r="MJU176" s="176"/>
      <c r="MJV176" s="176"/>
      <c r="MJW176" s="176"/>
      <c r="MJX176" s="176"/>
      <c r="MJY176" s="176"/>
      <c r="MJZ176" s="176"/>
      <c r="MKA176" s="176"/>
      <c r="MKB176" s="176"/>
      <c r="MKC176" s="176"/>
      <c r="MKD176" s="176"/>
      <c r="MKE176" s="176"/>
      <c r="MKF176" s="176"/>
      <c r="MKG176" s="176"/>
      <c r="MKH176" s="176"/>
      <c r="MKI176" s="176"/>
      <c r="MKJ176" s="176"/>
      <c r="MKK176" s="176"/>
      <c r="MKL176" s="176"/>
      <c r="MKM176" s="176"/>
      <c r="MKN176" s="176"/>
      <c r="MKO176" s="176"/>
      <c r="MKP176" s="176"/>
      <c r="MKQ176" s="176"/>
      <c r="MKR176" s="176"/>
      <c r="MKS176" s="176"/>
      <c r="MKT176" s="176"/>
      <c r="MKU176" s="176"/>
      <c r="MKV176" s="176"/>
      <c r="MKW176" s="176"/>
      <c r="MKX176" s="176"/>
      <c r="MKY176" s="176"/>
      <c r="MKZ176" s="176"/>
      <c r="MLA176" s="176"/>
      <c r="MLB176" s="176"/>
      <c r="MLC176" s="176"/>
      <c r="MLD176" s="176"/>
      <c r="MLE176" s="176"/>
      <c r="MLF176" s="176"/>
      <c r="MLG176" s="176"/>
      <c r="MLH176" s="176"/>
      <c r="MLI176" s="176"/>
      <c r="MLJ176" s="176"/>
      <c r="MLK176" s="176"/>
      <c r="MLL176" s="176"/>
      <c r="MLM176" s="176"/>
      <c r="MLN176" s="176"/>
      <c r="MLO176" s="176"/>
      <c r="MLP176" s="176"/>
      <c r="MLQ176" s="176"/>
      <c r="MLR176" s="176"/>
      <c r="MLS176" s="176"/>
      <c r="MLT176" s="176"/>
      <c r="MLU176" s="176"/>
      <c r="MLV176" s="176"/>
      <c r="MLW176" s="176"/>
      <c r="MLX176" s="176"/>
      <c r="MLY176" s="176"/>
      <c r="MLZ176" s="176"/>
      <c r="MMA176" s="176"/>
      <c r="MMB176" s="176"/>
      <c r="MMC176" s="176"/>
      <c r="MMD176" s="176"/>
      <c r="MME176" s="176"/>
      <c r="MMF176" s="176"/>
      <c r="MMG176" s="176"/>
      <c r="MMH176" s="176"/>
      <c r="MMI176" s="176"/>
      <c r="MMJ176" s="176"/>
      <c r="MMK176" s="176"/>
      <c r="MML176" s="176"/>
      <c r="MMM176" s="176"/>
      <c r="MMN176" s="176"/>
      <c r="MMO176" s="176"/>
      <c r="MMP176" s="176"/>
      <c r="MMQ176" s="176"/>
      <c r="MMR176" s="176"/>
      <c r="MMS176" s="176"/>
      <c r="MMT176" s="176"/>
      <c r="MMU176" s="176"/>
      <c r="MMV176" s="176"/>
      <c r="MMW176" s="176"/>
      <c r="MMX176" s="176"/>
      <c r="MMY176" s="176"/>
      <c r="MMZ176" s="176"/>
      <c r="MNA176" s="176"/>
      <c r="MNB176" s="176"/>
      <c r="MNC176" s="176"/>
      <c r="MND176" s="176"/>
      <c r="MNE176" s="176"/>
      <c r="MNF176" s="176"/>
      <c r="MNG176" s="176"/>
      <c r="MNH176" s="176"/>
      <c r="MNI176" s="176"/>
      <c r="MNJ176" s="176"/>
      <c r="MNK176" s="176"/>
      <c r="MNL176" s="176"/>
      <c r="MNM176" s="176"/>
      <c r="MNN176" s="176"/>
      <c r="MNO176" s="176"/>
      <c r="MNP176" s="176"/>
      <c r="MNQ176" s="176"/>
      <c r="MNR176" s="176"/>
      <c r="MNS176" s="176"/>
      <c r="MNT176" s="176"/>
      <c r="MNU176" s="176"/>
      <c r="MNV176" s="176"/>
      <c r="MNW176" s="176"/>
      <c r="MNX176" s="176"/>
      <c r="MNY176" s="176"/>
      <c r="MNZ176" s="176"/>
      <c r="MOA176" s="176"/>
      <c r="MOB176" s="176"/>
      <c r="MOC176" s="176"/>
      <c r="MOD176" s="176"/>
      <c r="MOE176" s="176"/>
      <c r="MOF176" s="176"/>
      <c r="MOG176" s="176"/>
      <c r="MOH176" s="176"/>
      <c r="MOI176" s="176"/>
      <c r="MOJ176" s="176"/>
      <c r="MOK176" s="176"/>
      <c r="MOL176" s="176"/>
      <c r="MOM176" s="176"/>
      <c r="MON176" s="176"/>
      <c r="MOO176" s="176"/>
      <c r="MOP176" s="176"/>
      <c r="MOQ176" s="176"/>
      <c r="MOR176" s="176"/>
      <c r="MOS176" s="176"/>
      <c r="MOT176" s="176"/>
      <c r="MOU176" s="176"/>
      <c r="MOV176" s="176"/>
      <c r="MOW176" s="176"/>
      <c r="MOX176" s="176"/>
      <c r="MOY176" s="176"/>
      <c r="MOZ176" s="176"/>
      <c r="MPA176" s="176"/>
      <c r="MPB176" s="176"/>
      <c r="MPC176" s="176"/>
      <c r="MPD176" s="176"/>
      <c r="MPE176" s="176"/>
      <c r="MPF176" s="176"/>
      <c r="MPG176" s="176"/>
      <c r="MPH176" s="176"/>
      <c r="MPI176" s="176"/>
      <c r="MPJ176" s="176"/>
      <c r="MPK176" s="176"/>
      <c r="MPL176" s="176"/>
      <c r="MPM176" s="176"/>
      <c r="MPN176" s="176"/>
      <c r="MPO176" s="176"/>
      <c r="MPP176" s="176"/>
      <c r="MPQ176" s="176"/>
      <c r="MPR176" s="176"/>
      <c r="MPS176" s="176"/>
      <c r="MPT176" s="176"/>
      <c r="MPU176" s="176"/>
      <c r="MPV176" s="176"/>
      <c r="MPW176" s="176"/>
      <c r="MPX176" s="176"/>
      <c r="MPY176" s="176"/>
      <c r="MPZ176" s="176"/>
      <c r="MQA176" s="176"/>
      <c r="MQB176" s="176"/>
      <c r="MQC176" s="176"/>
      <c r="MQD176" s="176"/>
      <c r="MQE176" s="176"/>
      <c r="MQF176" s="176"/>
      <c r="MQG176" s="176"/>
      <c r="MQH176" s="176"/>
      <c r="MQI176" s="176"/>
      <c r="MQJ176" s="176"/>
      <c r="MQK176" s="176"/>
      <c r="MQL176" s="176"/>
      <c r="MQM176" s="176"/>
      <c r="MQN176" s="176"/>
      <c r="MQO176" s="176"/>
      <c r="MQP176" s="176"/>
      <c r="MQQ176" s="176"/>
      <c r="MQR176" s="176"/>
      <c r="MQS176" s="176"/>
      <c r="MQT176" s="176"/>
      <c r="MQU176" s="176"/>
      <c r="MQV176" s="176"/>
      <c r="MQW176" s="176"/>
      <c r="MQX176" s="176"/>
      <c r="MQY176" s="176"/>
      <c r="MQZ176" s="176"/>
      <c r="MRA176" s="176"/>
      <c r="MRB176" s="176"/>
      <c r="MRC176" s="176"/>
      <c r="MRD176" s="176"/>
      <c r="MRE176" s="176"/>
      <c r="MRF176" s="176"/>
      <c r="MRG176" s="176"/>
      <c r="MRH176" s="176"/>
      <c r="MRI176" s="176"/>
      <c r="MRJ176" s="176"/>
      <c r="MRK176" s="176"/>
      <c r="MRL176" s="176"/>
      <c r="MRM176" s="176"/>
      <c r="MRN176" s="176"/>
      <c r="MRO176" s="176"/>
      <c r="MRP176" s="176"/>
      <c r="MRQ176" s="176"/>
      <c r="MRR176" s="176"/>
      <c r="MRS176" s="176"/>
      <c r="MRT176" s="176"/>
      <c r="MRU176" s="176"/>
      <c r="MRV176" s="176"/>
      <c r="MRW176" s="176"/>
      <c r="MRX176" s="176"/>
      <c r="MRY176" s="176"/>
      <c r="MRZ176" s="176"/>
      <c r="MSA176" s="176"/>
      <c r="MSB176" s="176"/>
      <c r="MSC176" s="176"/>
      <c r="MSD176" s="176"/>
      <c r="MSE176" s="176"/>
      <c r="MSF176" s="176"/>
      <c r="MSG176" s="176"/>
      <c r="MSH176" s="176"/>
      <c r="MSI176" s="176"/>
      <c r="MSJ176" s="176"/>
      <c r="MSK176" s="176"/>
      <c r="MSL176" s="176"/>
      <c r="MSM176" s="176"/>
      <c r="MSN176" s="176"/>
      <c r="MSO176" s="176"/>
      <c r="MSP176" s="176"/>
      <c r="MSQ176" s="176"/>
      <c r="MSR176" s="176"/>
      <c r="MSS176" s="176"/>
      <c r="MST176" s="176"/>
      <c r="MSU176" s="176"/>
      <c r="MSV176" s="176"/>
      <c r="MSW176" s="176"/>
      <c r="MSX176" s="176"/>
      <c r="MSY176" s="176"/>
      <c r="MSZ176" s="176"/>
      <c r="MTA176" s="176"/>
      <c r="MTB176" s="176"/>
      <c r="MTC176" s="176"/>
      <c r="MTD176" s="176"/>
      <c r="MTE176" s="176"/>
      <c r="MTF176" s="176"/>
      <c r="MTG176" s="176"/>
      <c r="MTH176" s="176"/>
      <c r="MTI176" s="176"/>
      <c r="MTJ176" s="176"/>
      <c r="MTK176" s="176"/>
      <c r="MTL176" s="176"/>
      <c r="MTM176" s="176"/>
      <c r="MTN176" s="176"/>
      <c r="MTO176" s="176"/>
      <c r="MTP176" s="176"/>
      <c r="MTQ176" s="176"/>
      <c r="MTR176" s="176"/>
      <c r="MTS176" s="176"/>
      <c r="MTT176" s="176"/>
      <c r="MTU176" s="176"/>
      <c r="MTV176" s="176"/>
      <c r="MTW176" s="176"/>
      <c r="MTX176" s="176"/>
      <c r="MTY176" s="176"/>
      <c r="MTZ176" s="176"/>
      <c r="MUA176" s="176"/>
      <c r="MUB176" s="176"/>
      <c r="MUC176" s="176"/>
      <c r="MUD176" s="176"/>
      <c r="MUE176" s="176"/>
      <c r="MUF176" s="176"/>
      <c r="MUG176" s="176"/>
      <c r="MUH176" s="176"/>
      <c r="MUI176" s="176"/>
      <c r="MUJ176" s="176"/>
      <c r="MUK176" s="176"/>
      <c r="MUL176" s="176"/>
      <c r="MUM176" s="176"/>
      <c r="MUN176" s="176"/>
      <c r="MUO176" s="176"/>
      <c r="MUP176" s="176"/>
      <c r="MUQ176" s="176"/>
      <c r="MUR176" s="176"/>
      <c r="MUS176" s="176"/>
      <c r="MUT176" s="176"/>
      <c r="MUU176" s="176"/>
      <c r="MUV176" s="176"/>
      <c r="MUW176" s="176"/>
      <c r="MUX176" s="176"/>
      <c r="MUY176" s="176"/>
      <c r="MUZ176" s="176"/>
      <c r="MVA176" s="176"/>
      <c r="MVB176" s="176"/>
      <c r="MVC176" s="176"/>
      <c r="MVD176" s="176"/>
      <c r="MVE176" s="176"/>
      <c r="MVF176" s="176"/>
      <c r="MVG176" s="176"/>
      <c r="MVH176" s="176"/>
      <c r="MVI176" s="176"/>
      <c r="MVJ176" s="176"/>
      <c r="MVK176" s="176"/>
      <c r="MVL176" s="176"/>
      <c r="MVM176" s="176"/>
      <c r="MVN176" s="176"/>
      <c r="MVO176" s="176"/>
      <c r="MVP176" s="176"/>
      <c r="MVQ176" s="176"/>
      <c r="MVR176" s="176"/>
      <c r="MVS176" s="176"/>
      <c r="MVT176" s="176"/>
      <c r="MVU176" s="176"/>
      <c r="MVV176" s="176"/>
      <c r="MVW176" s="176"/>
      <c r="MVX176" s="176"/>
      <c r="MVY176" s="176"/>
      <c r="MVZ176" s="176"/>
      <c r="MWA176" s="176"/>
      <c r="MWB176" s="176"/>
      <c r="MWC176" s="176"/>
      <c r="MWD176" s="176"/>
      <c r="MWE176" s="176"/>
      <c r="MWF176" s="176"/>
      <c r="MWG176" s="176"/>
      <c r="MWH176" s="176"/>
      <c r="MWI176" s="176"/>
      <c r="MWJ176" s="176"/>
      <c r="MWK176" s="176"/>
      <c r="MWL176" s="176"/>
      <c r="MWM176" s="176"/>
      <c r="MWN176" s="176"/>
      <c r="MWO176" s="176"/>
      <c r="MWP176" s="176"/>
      <c r="MWQ176" s="176"/>
      <c r="MWR176" s="176"/>
      <c r="MWS176" s="176"/>
      <c r="MWT176" s="176"/>
      <c r="MWU176" s="176"/>
      <c r="MWV176" s="176"/>
      <c r="MWW176" s="176"/>
      <c r="MWX176" s="176"/>
      <c r="MWY176" s="176"/>
      <c r="MWZ176" s="176"/>
      <c r="MXA176" s="176"/>
      <c r="MXB176" s="176"/>
      <c r="MXC176" s="176"/>
      <c r="MXD176" s="176"/>
      <c r="MXE176" s="176"/>
      <c r="MXF176" s="176"/>
      <c r="MXG176" s="176"/>
      <c r="MXH176" s="176"/>
      <c r="MXI176" s="176"/>
      <c r="MXJ176" s="176"/>
      <c r="MXK176" s="176"/>
      <c r="MXL176" s="176"/>
      <c r="MXM176" s="176"/>
      <c r="MXN176" s="176"/>
      <c r="MXO176" s="176"/>
      <c r="MXP176" s="176"/>
      <c r="MXQ176" s="176"/>
      <c r="MXR176" s="176"/>
      <c r="MXS176" s="176"/>
      <c r="MXT176" s="176"/>
      <c r="MXU176" s="176"/>
      <c r="MXV176" s="176"/>
      <c r="MXW176" s="176"/>
      <c r="MXX176" s="176"/>
      <c r="MXY176" s="176"/>
      <c r="MXZ176" s="176"/>
      <c r="MYA176" s="176"/>
      <c r="MYB176" s="176"/>
      <c r="MYC176" s="176"/>
      <c r="MYD176" s="176"/>
      <c r="MYE176" s="176"/>
      <c r="MYF176" s="176"/>
      <c r="MYG176" s="176"/>
      <c r="MYH176" s="176"/>
      <c r="MYI176" s="176"/>
      <c r="MYJ176" s="176"/>
      <c r="MYK176" s="176"/>
      <c r="MYL176" s="176"/>
      <c r="MYM176" s="176"/>
      <c r="MYN176" s="176"/>
      <c r="MYO176" s="176"/>
      <c r="MYP176" s="176"/>
      <c r="MYQ176" s="176"/>
      <c r="MYR176" s="176"/>
      <c r="MYS176" s="176"/>
      <c r="MYT176" s="176"/>
      <c r="MYU176" s="176"/>
      <c r="MYV176" s="176"/>
      <c r="MYW176" s="176"/>
      <c r="MYX176" s="176"/>
      <c r="MYY176" s="176"/>
      <c r="MYZ176" s="176"/>
      <c r="MZA176" s="176"/>
      <c r="MZB176" s="176"/>
      <c r="MZC176" s="176"/>
      <c r="MZD176" s="176"/>
      <c r="MZE176" s="176"/>
      <c r="MZF176" s="176"/>
      <c r="MZG176" s="176"/>
      <c r="MZH176" s="176"/>
      <c r="MZI176" s="176"/>
      <c r="MZJ176" s="176"/>
      <c r="MZK176" s="176"/>
      <c r="MZL176" s="176"/>
      <c r="MZM176" s="176"/>
      <c r="MZN176" s="176"/>
      <c r="MZO176" s="176"/>
      <c r="MZP176" s="176"/>
      <c r="MZQ176" s="176"/>
      <c r="MZR176" s="176"/>
      <c r="MZS176" s="176"/>
      <c r="MZT176" s="176"/>
      <c r="MZU176" s="176"/>
      <c r="MZV176" s="176"/>
      <c r="MZW176" s="176"/>
      <c r="MZX176" s="176"/>
      <c r="MZY176" s="176"/>
      <c r="MZZ176" s="176"/>
      <c r="NAA176" s="176"/>
      <c r="NAB176" s="176"/>
      <c r="NAC176" s="176"/>
      <c r="NAD176" s="176"/>
      <c r="NAE176" s="176"/>
      <c r="NAF176" s="176"/>
      <c r="NAG176" s="176"/>
      <c r="NAH176" s="176"/>
      <c r="NAI176" s="176"/>
      <c r="NAJ176" s="176"/>
      <c r="NAK176" s="176"/>
      <c r="NAL176" s="176"/>
      <c r="NAM176" s="176"/>
      <c r="NAN176" s="176"/>
      <c r="NAO176" s="176"/>
      <c r="NAP176" s="176"/>
      <c r="NAQ176" s="176"/>
      <c r="NAR176" s="176"/>
      <c r="NAS176" s="176"/>
      <c r="NAT176" s="176"/>
      <c r="NAU176" s="176"/>
      <c r="NAV176" s="176"/>
      <c r="NAW176" s="176"/>
      <c r="NAX176" s="176"/>
      <c r="NAY176" s="176"/>
      <c r="NAZ176" s="176"/>
      <c r="NBA176" s="176"/>
      <c r="NBB176" s="176"/>
      <c r="NBC176" s="176"/>
      <c r="NBD176" s="176"/>
      <c r="NBE176" s="176"/>
      <c r="NBF176" s="176"/>
      <c r="NBG176" s="176"/>
      <c r="NBH176" s="176"/>
      <c r="NBI176" s="176"/>
      <c r="NBJ176" s="176"/>
      <c r="NBK176" s="176"/>
      <c r="NBL176" s="176"/>
      <c r="NBM176" s="176"/>
      <c r="NBN176" s="176"/>
      <c r="NBO176" s="176"/>
      <c r="NBP176" s="176"/>
      <c r="NBQ176" s="176"/>
      <c r="NBR176" s="176"/>
      <c r="NBS176" s="176"/>
      <c r="NBT176" s="176"/>
      <c r="NBU176" s="176"/>
      <c r="NBV176" s="176"/>
      <c r="NBW176" s="176"/>
      <c r="NBX176" s="176"/>
      <c r="NBY176" s="176"/>
      <c r="NBZ176" s="176"/>
      <c r="NCA176" s="176"/>
      <c r="NCB176" s="176"/>
      <c r="NCC176" s="176"/>
      <c r="NCD176" s="176"/>
      <c r="NCE176" s="176"/>
      <c r="NCF176" s="176"/>
      <c r="NCG176" s="176"/>
      <c r="NCH176" s="176"/>
      <c r="NCI176" s="176"/>
      <c r="NCJ176" s="176"/>
      <c r="NCK176" s="176"/>
      <c r="NCL176" s="176"/>
      <c r="NCM176" s="176"/>
      <c r="NCN176" s="176"/>
      <c r="NCO176" s="176"/>
      <c r="NCP176" s="176"/>
      <c r="NCQ176" s="176"/>
      <c r="NCR176" s="176"/>
      <c r="NCS176" s="176"/>
      <c r="NCT176" s="176"/>
      <c r="NCU176" s="176"/>
      <c r="NCV176" s="176"/>
      <c r="NCW176" s="176"/>
      <c r="NCX176" s="176"/>
      <c r="NCY176" s="176"/>
      <c r="NCZ176" s="176"/>
      <c r="NDA176" s="176"/>
      <c r="NDB176" s="176"/>
      <c r="NDC176" s="176"/>
      <c r="NDD176" s="176"/>
      <c r="NDE176" s="176"/>
      <c r="NDF176" s="176"/>
      <c r="NDG176" s="176"/>
      <c r="NDH176" s="176"/>
      <c r="NDI176" s="176"/>
      <c r="NDJ176" s="176"/>
      <c r="NDK176" s="176"/>
      <c r="NDL176" s="176"/>
      <c r="NDM176" s="176"/>
      <c r="NDN176" s="176"/>
      <c r="NDO176" s="176"/>
      <c r="NDP176" s="176"/>
      <c r="NDQ176" s="176"/>
      <c r="NDR176" s="176"/>
      <c r="NDS176" s="176"/>
      <c r="NDT176" s="176"/>
      <c r="NDU176" s="176"/>
      <c r="NDV176" s="176"/>
      <c r="NDW176" s="176"/>
      <c r="NDX176" s="176"/>
      <c r="NDY176" s="176"/>
      <c r="NDZ176" s="176"/>
      <c r="NEA176" s="176"/>
      <c r="NEB176" s="176"/>
      <c r="NEC176" s="176"/>
      <c r="NED176" s="176"/>
      <c r="NEE176" s="176"/>
      <c r="NEF176" s="176"/>
      <c r="NEG176" s="176"/>
      <c r="NEH176" s="176"/>
      <c r="NEI176" s="176"/>
      <c r="NEJ176" s="176"/>
      <c r="NEK176" s="176"/>
      <c r="NEL176" s="176"/>
      <c r="NEM176" s="176"/>
      <c r="NEN176" s="176"/>
      <c r="NEO176" s="176"/>
      <c r="NEP176" s="176"/>
      <c r="NEQ176" s="176"/>
      <c r="NER176" s="176"/>
      <c r="NES176" s="176"/>
      <c r="NET176" s="176"/>
      <c r="NEU176" s="176"/>
      <c r="NEV176" s="176"/>
      <c r="NEW176" s="176"/>
      <c r="NEX176" s="176"/>
      <c r="NEY176" s="176"/>
      <c r="NEZ176" s="176"/>
      <c r="NFA176" s="176"/>
      <c r="NFB176" s="176"/>
      <c r="NFC176" s="176"/>
      <c r="NFD176" s="176"/>
      <c r="NFE176" s="176"/>
      <c r="NFF176" s="176"/>
      <c r="NFG176" s="176"/>
      <c r="NFH176" s="176"/>
      <c r="NFI176" s="176"/>
      <c r="NFJ176" s="176"/>
      <c r="NFK176" s="176"/>
      <c r="NFL176" s="176"/>
      <c r="NFM176" s="176"/>
      <c r="NFN176" s="176"/>
      <c r="NFO176" s="176"/>
      <c r="NFP176" s="176"/>
      <c r="NFQ176" s="176"/>
      <c r="NFR176" s="176"/>
      <c r="NFS176" s="176"/>
      <c r="NFT176" s="176"/>
      <c r="NFU176" s="176"/>
      <c r="NFV176" s="176"/>
      <c r="NFW176" s="176"/>
      <c r="NFX176" s="176"/>
      <c r="NFY176" s="176"/>
      <c r="NFZ176" s="176"/>
      <c r="NGA176" s="176"/>
      <c r="NGB176" s="176"/>
      <c r="NGC176" s="176"/>
      <c r="NGD176" s="176"/>
      <c r="NGE176" s="176"/>
      <c r="NGF176" s="176"/>
      <c r="NGG176" s="176"/>
      <c r="NGH176" s="176"/>
      <c r="NGI176" s="176"/>
      <c r="NGJ176" s="176"/>
      <c r="NGK176" s="176"/>
      <c r="NGL176" s="176"/>
      <c r="NGM176" s="176"/>
      <c r="NGN176" s="176"/>
      <c r="NGO176" s="176"/>
      <c r="NGP176" s="176"/>
      <c r="NGQ176" s="176"/>
      <c r="NGR176" s="176"/>
      <c r="NGS176" s="176"/>
      <c r="NGT176" s="176"/>
      <c r="NGU176" s="176"/>
      <c r="NGV176" s="176"/>
      <c r="NGW176" s="176"/>
      <c r="NGX176" s="176"/>
      <c r="NGY176" s="176"/>
      <c r="NGZ176" s="176"/>
      <c r="NHA176" s="176"/>
      <c r="NHB176" s="176"/>
      <c r="NHC176" s="176"/>
      <c r="NHD176" s="176"/>
      <c r="NHE176" s="176"/>
      <c r="NHF176" s="176"/>
      <c r="NHG176" s="176"/>
      <c r="NHH176" s="176"/>
      <c r="NHI176" s="176"/>
      <c r="NHJ176" s="176"/>
      <c r="NHK176" s="176"/>
      <c r="NHL176" s="176"/>
      <c r="NHM176" s="176"/>
      <c r="NHN176" s="176"/>
      <c r="NHO176" s="176"/>
      <c r="NHP176" s="176"/>
      <c r="NHQ176" s="176"/>
      <c r="NHR176" s="176"/>
      <c r="NHS176" s="176"/>
      <c r="NHT176" s="176"/>
      <c r="NHU176" s="176"/>
      <c r="NHV176" s="176"/>
      <c r="NHW176" s="176"/>
      <c r="NHX176" s="176"/>
      <c r="NHY176" s="176"/>
      <c r="NHZ176" s="176"/>
      <c r="NIA176" s="176"/>
      <c r="NIB176" s="176"/>
      <c r="NIC176" s="176"/>
      <c r="NID176" s="176"/>
      <c r="NIE176" s="176"/>
      <c r="NIF176" s="176"/>
      <c r="NIG176" s="176"/>
      <c r="NIH176" s="176"/>
      <c r="NII176" s="176"/>
      <c r="NIJ176" s="176"/>
      <c r="NIK176" s="176"/>
      <c r="NIL176" s="176"/>
      <c r="NIM176" s="176"/>
      <c r="NIN176" s="176"/>
      <c r="NIO176" s="176"/>
      <c r="NIP176" s="176"/>
      <c r="NIQ176" s="176"/>
      <c r="NIR176" s="176"/>
      <c r="NIS176" s="176"/>
      <c r="NIT176" s="176"/>
      <c r="NIU176" s="176"/>
      <c r="NIV176" s="176"/>
      <c r="NIW176" s="176"/>
      <c r="NIX176" s="176"/>
      <c r="NIY176" s="176"/>
      <c r="NIZ176" s="176"/>
      <c r="NJA176" s="176"/>
      <c r="NJB176" s="176"/>
      <c r="NJC176" s="176"/>
      <c r="NJD176" s="176"/>
      <c r="NJE176" s="176"/>
      <c r="NJF176" s="176"/>
      <c r="NJG176" s="176"/>
      <c r="NJH176" s="176"/>
      <c r="NJI176" s="176"/>
      <c r="NJJ176" s="176"/>
      <c r="NJK176" s="176"/>
      <c r="NJL176" s="176"/>
      <c r="NJM176" s="176"/>
      <c r="NJN176" s="176"/>
      <c r="NJO176" s="176"/>
      <c r="NJP176" s="176"/>
      <c r="NJQ176" s="176"/>
      <c r="NJR176" s="176"/>
      <c r="NJS176" s="176"/>
      <c r="NJT176" s="176"/>
      <c r="NJU176" s="176"/>
      <c r="NJV176" s="176"/>
      <c r="NJW176" s="176"/>
      <c r="NJX176" s="176"/>
      <c r="NJY176" s="176"/>
      <c r="NJZ176" s="176"/>
      <c r="NKA176" s="176"/>
      <c r="NKB176" s="176"/>
      <c r="NKC176" s="176"/>
      <c r="NKD176" s="176"/>
      <c r="NKE176" s="176"/>
      <c r="NKF176" s="176"/>
      <c r="NKG176" s="176"/>
      <c r="NKH176" s="176"/>
      <c r="NKI176" s="176"/>
      <c r="NKJ176" s="176"/>
      <c r="NKK176" s="176"/>
      <c r="NKL176" s="176"/>
      <c r="NKM176" s="176"/>
      <c r="NKN176" s="176"/>
      <c r="NKO176" s="176"/>
      <c r="NKP176" s="176"/>
      <c r="NKQ176" s="176"/>
      <c r="NKR176" s="176"/>
      <c r="NKS176" s="176"/>
      <c r="NKT176" s="176"/>
      <c r="NKU176" s="176"/>
      <c r="NKV176" s="176"/>
      <c r="NKW176" s="176"/>
      <c r="NKX176" s="176"/>
      <c r="NKY176" s="176"/>
      <c r="NKZ176" s="176"/>
      <c r="NLA176" s="176"/>
      <c r="NLB176" s="176"/>
      <c r="NLC176" s="176"/>
      <c r="NLD176" s="176"/>
      <c r="NLE176" s="176"/>
      <c r="NLF176" s="176"/>
      <c r="NLG176" s="176"/>
      <c r="NLH176" s="176"/>
      <c r="NLI176" s="176"/>
      <c r="NLJ176" s="176"/>
      <c r="NLK176" s="176"/>
      <c r="NLL176" s="176"/>
      <c r="NLM176" s="176"/>
      <c r="NLN176" s="176"/>
      <c r="NLO176" s="176"/>
      <c r="NLP176" s="176"/>
      <c r="NLQ176" s="176"/>
      <c r="NLR176" s="176"/>
      <c r="NLS176" s="176"/>
      <c r="NLT176" s="176"/>
      <c r="NLU176" s="176"/>
      <c r="NLV176" s="176"/>
      <c r="NLW176" s="176"/>
      <c r="NLX176" s="176"/>
      <c r="NLY176" s="176"/>
      <c r="NLZ176" s="176"/>
      <c r="NMA176" s="176"/>
      <c r="NMB176" s="176"/>
      <c r="NMC176" s="176"/>
      <c r="NMD176" s="176"/>
      <c r="NME176" s="176"/>
      <c r="NMF176" s="176"/>
      <c r="NMG176" s="176"/>
      <c r="NMH176" s="176"/>
      <c r="NMI176" s="176"/>
      <c r="NMJ176" s="176"/>
      <c r="NMK176" s="176"/>
      <c r="NML176" s="176"/>
      <c r="NMM176" s="176"/>
      <c r="NMN176" s="176"/>
      <c r="NMO176" s="176"/>
      <c r="NMP176" s="176"/>
      <c r="NMQ176" s="176"/>
      <c r="NMR176" s="176"/>
      <c r="NMS176" s="176"/>
      <c r="NMT176" s="176"/>
      <c r="NMU176" s="176"/>
      <c r="NMV176" s="176"/>
      <c r="NMW176" s="176"/>
      <c r="NMX176" s="176"/>
      <c r="NMY176" s="176"/>
      <c r="NMZ176" s="176"/>
      <c r="NNA176" s="176"/>
      <c r="NNB176" s="176"/>
      <c r="NNC176" s="176"/>
      <c r="NND176" s="176"/>
      <c r="NNE176" s="176"/>
      <c r="NNF176" s="176"/>
      <c r="NNG176" s="176"/>
      <c r="NNH176" s="176"/>
      <c r="NNI176" s="176"/>
      <c r="NNJ176" s="176"/>
      <c r="NNK176" s="176"/>
      <c r="NNL176" s="176"/>
      <c r="NNM176" s="176"/>
      <c r="NNN176" s="176"/>
      <c r="NNO176" s="176"/>
      <c r="NNP176" s="176"/>
      <c r="NNQ176" s="176"/>
      <c r="NNR176" s="176"/>
      <c r="NNS176" s="176"/>
      <c r="NNT176" s="176"/>
      <c r="NNU176" s="176"/>
      <c r="NNV176" s="176"/>
      <c r="NNW176" s="176"/>
      <c r="NNX176" s="176"/>
      <c r="NNY176" s="176"/>
      <c r="NNZ176" s="176"/>
      <c r="NOA176" s="176"/>
      <c r="NOB176" s="176"/>
      <c r="NOC176" s="176"/>
      <c r="NOD176" s="176"/>
      <c r="NOE176" s="176"/>
      <c r="NOF176" s="176"/>
      <c r="NOG176" s="176"/>
      <c r="NOH176" s="176"/>
      <c r="NOI176" s="176"/>
      <c r="NOJ176" s="176"/>
      <c r="NOK176" s="176"/>
      <c r="NOL176" s="176"/>
      <c r="NOM176" s="176"/>
      <c r="NON176" s="176"/>
      <c r="NOO176" s="176"/>
      <c r="NOP176" s="176"/>
      <c r="NOQ176" s="176"/>
      <c r="NOR176" s="176"/>
      <c r="NOS176" s="176"/>
      <c r="NOT176" s="176"/>
      <c r="NOU176" s="176"/>
      <c r="NOV176" s="176"/>
      <c r="NOW176" s="176"/>
      <c r="NOX176" s="176"/>
      <c r="NOY176" s="176"/>
      <c r="NOZ176" s="176"/>
      <c r="NPA176" s="176"/>
      <c r="NPB176" s="176"/>
      <c r="NPC176" s="176"/>
      <c r="NPD176" s="176"/>
      <c r="NPE176" s="176"/>
      <c r="NPF176" s="176"/>
      <c r="NPG176" s="176"/>
      <c r="NPH176" s="176"/>
      <c r="NPI176" s="176"/>
      <c r="NPJ176" s="176"/>
      <c r="NPK176" s="176"/>
      <c r="NPL176" s="176"/>
      <c r="NPM176" s="176"/>
      <c r="NPN176" s="176"/>
      <c r="NPO176" s="176"/>
      <c r="NPP176" s="176"/>
      <c r="NPQ176" s="176"/>
      <c r="NPR176" s="176"/>
      <c r="NPS176" s="176"/>
      <c r="NPT176" s="176"/>
      <c r="NPU176" s="176"/>
      <c r="NPV176" s="176"/>
      <c r="NPW176" s="176"/>
      <c r="NPX176" s="176"/>
      <c r="NPY176" s="176"/>
      <c r="NPZ176" s="176"/>
      <c r="NQA176" s="176"/>
      <c r="NQB176" s="176"/>
      <c r="NQC176" s="176"/>
      <c r="NQD176" s="176"/>
      <c r="NQE176" s="176"/>
      <c r="NQF176" s="176"/>
      <c r="NQG176" s="176"/>
      <c r="NQH176" s="176"/>
      <c r="NQI176" s="176"/>
      <c r="NQJ176" s="176"/>
      <c r="NQK176" s="176"/>
      <c r="NQL176" s="176"/>
      <c r="NQM176" s="176"/>
      <c r="NQN176" s="176"/>
      <c r="NQO176" s="176"/>
      <c r="NQP176" s="176"/>
      <c r="NQQ176" s="176"/>
      <c r="NQR176" s="176"/>
      <c r="NQS176" s="176"/>
      <c r="NQT176" s="176"/>
      <c r="NQU176" s="176"/>
      <c r="NQV176" s="176"/>
      <c r="NQW176" s="176"/>
      <c r="NQX176" s="176"/>
      <c r="NQY176" s="176"/>
      <c r="NQZ176" s="176"/>
      <c r="NRA176" s="176"/>
      <c r="NRB176" s="176"/>
      <c r="NRC176" s="176"/>
      <c r="NRD176" s="176"/>
      <c r="NRE176" s="176"/>
      <c r="NRF176" s="176"/>
      <c r="NRG176" s="176"/>
      <c r="NRH176" s="176"/>
      <c r="NRI176" s="176"/>
      <c r="NRJ176" s="176"/>
      <c r="NRK176" s="176"/>
      <c r="NRL176" s="176"/>
      <c r="NRM176" s="176"/>
      <c r="NRN176" s="176"/>
      <c r="NRO176" s="176"/>
      <c r="NRP176" s="176"/>
      <c r="NRQ176" s="176"/>
      <c r="NRR176" s="176"/>
      <c r="NRS176" s="176"/>
      <c r="NRT176" s="176"/>
      <c r="NRU176" s="176"/>
      <c r="NRV176" s="176"/>
      <c r="NRW176" s="176"/>
      <c r="NRX176" s="176"/>
      <c r="NRY176" s="176"/>
      <c r="NRZ176" s="176"/>
      <c r="NSA176" s="176"/>
      <c r="NSB176" s="176"/>
      <c r="NSC176" s="176"/>
      <c r="NSD176" s="176"/>
      <c r="NSE176" s="176"/>
      <c r="NSF176" s="176"/>
      <c r="NSG176" s="176"/>
      <c r="NSH176" s="176"/>
      <c r="NSI176" s="176"/>
      <c r="NSJ176" s="176"/>
      <c r="NSK176" s="176"/>
      <c r="NSL176" s="176"/>
      <c r="NSM176" s="176"/>
      <c r="NSN176" s="176"/>
      <c r="NSO176" s="176"/>
      <c r="NSP176" s="176"/>
      <c r="NSQ176" s="176"/>
      <c r="NSR176" s="176"/>
      <c r="NSS176" s="176"/>
      <c r="NST176" s="176"/>
      <c r="NSU176" s="176"/>
      <c r="NSV176" s="176"/>
      <c r="NSW176" s="176"/>
      <c r="NSX176" s="176"/>
      <c r="NSY176" s="176"/>
      <c r="NSZ176" s="176"/>
      <c r="NTA176" s="176"/>
      <c r="NTB176" s="176"/>
      <c r="NTC176" s="176"/>
      <c r="NTD176" s="176"/>
      <c r="NTE176" s="176"/>
      <c r="NTF176" s="176"/>
      <c r="NTG176" s="176"/>
      <c r="NTH176" s="176"/>
      <c r="NTI176" s="176"/>
      <c r="NTJ176" s="176"/>
      <c r="NTK176" s="176"/>
      <c r="NTL176" s="176"/>
      <c r="NTM176" s="176"/>
      <c r="NTN176" s="176"/>
      <c r="NTO176" s="176"/>
      <c r="NTP176" s="176"/>
      <c r="NTQ176" s="176"/>
      <c r="NTR176" s="176"/>
      <c r="NTS176" s="176"/>
      <c r="NTT176" s="176"/>
      <c r="NTU176" s="176"/>
      <c r="NTV176" s="176"/>
      <c r="NTW176" s="176"/>
      <c r="NTX176" s="176"/>
      <c r="NTY176" s="176"/>
      <c r="NTZ176" s="176"/>
      <c r="NUA176" s="176"/>
      <c r="NUB176" s="176"/>
      <c r="NUC176" s="176"/>
      <c r="NUD176" s="176"/>
      <c r="NUE176" s="176"/>
      <c r="NUF176" s="176"/>
      <c r="NUG176" s="176"/>
      <c r="NUH176" s="176"/>
      <c r="NUI176" s="176"/>
      <c r="NUJ176" s="176"/>
      <c r="NUK176" s="176"/>
      <c r="NUL176" s="176"/>
      <c r="NUM176" s="176"/>
      <c r="NUN176" s="176"/>
      <c r="NUO176" s="176"/>
      <c r="NUP176" s="176"/>
      <c r="NUQ176" s="176"/>
      <c r="NUR176" s="176"/>
      <c r="NUS176" s="176"/>
      <c r="NUT176" s="176"/>
      <c r="NUU176" s="176"/>
      <c r="NUV176" s="176"/>
      <c r="NUW176" s="176"/>
      <c r="NUX176" s="176"/>
      <c r="NUY176" s="176"/>
      <c r="NUZ176" s="176"/>
      <c r="NVA176" s="176"/>
      <c r="NVB176" s="176"/>
      <c r="NVC176" s="176"/>
      <c r="NVD176" s="176"/>
      <c r="NVE176" s="176"/>
      <c r="NVF176" s="176"/>
      <c r="NVG176" s="176"/>
      <c r="NVH176" s="176"/>
      <c r="NVI176" s="176"/>
      <c r="NVJ176" s="176"/>
      <c r="NVK176" s="176"/>
      <c r="NVL176" s="176"/>
      <c r="NVM176" s="176"/>
      <c r="NVN176" s="176"/>
      <c r="NVO176" s="176"/>
      <c r="NVP176" s="176"/>
      <c r="NVQ176" s="176"/>
      <c r="NVR176" s="176"/>
      <c r="NVS176" s="176"/>
      <c r="NVT176" s="176"/>
      <c r="NVU176" s="176"/>
      <c r="NVV176" s="176"/>
      <c r="NVW176" s="176"/>
      <c r="NVX176" s="176"/>
      <c r="NVY176" s="176"/>
      <c r="NVZ176" s="176"/>
      <c r="NWA176" s="176"/>
      <c r="NWB176" s="176"/>
      <c r="NWC176" s="176"/>
      <c r="NWD176" s="176"/>
      <c r="NWE176" s="176"/>
      <c r="NWF176" s="176"/>
      <c r="NWG176" s="176"/>
      <c r="NWH176" s="176"/>
      <c r="NWI176" s="176"/>
      <c r="NWJ176" s="176"/>
      <c r="NWK176" s="176"/>
      <c r="NWL176" s="176"/>
      <c r="NWM176" s="176"/>
      <c r="NWN176" s="176"/>
      <c r="NWO176" s="176"/>
      <c r="NWP176" s="176"/>
      <c r="NWQ176" s="176"/>
      <c r="NWR176" s="176"/>
      <c r="NWS176" s="176"/>
      <c r="NWT176" s="176"/>
      <c r="NWU176" s="176"/>
      <c r="NWV176" s="176"/>
      <c r="NWW176" s="176"/>
      <c r="NWX176" s="176"/>
      <c r="NWY176" s="176"/>
      <c r="NWZ176" s="176"/>
      <c r="NXA176" s="176"/>
      <c r="NXB176" s="176"/>
      <c r="NXC176" s="176"/>
      <c r="NXD176" s="176"/>
      <c r="NXE176" s="176"/>
      <c r="NXF176" s="176"/>
      <c r="NXG176" s="176"/>
      <c r="NXH176" s="176"/>
      <c r="NXI176" s="176"/>
      <c r="NXJ176" s="176"/>
      <c r="NXK176" s="176"/>
      <c r="NXL176" s="176"/>
      <c r="NXM176" s="176"/>
      <c r="NXN176" s="176"/>
      <c r="NXO176" s="176"/>
      <c r="NXP176" s="176"/>
      <c r="NXQ176" s="176"/>
      <c r="NXR176" s="176"/>
      <c r="NXS176" s="176"/>
      <c r="NXT176" s="176"/>
      <c r="NXU176" s="176"/>
      <c r="NXV176" s="176"/>
      <c r="NXW176" s="176"/>
      <c r="NXX176" s="176"/>
      <c r="NXY176" s="176"/>
      <c r="NXZ176" s="176"/>
      <c r="NYA176" s="176"/>
      <c r="NYB176" s="176"/>
      <c r="NYC176" s="176"/>
      <c r="NYD176" s="176"/>
      <c r="NYE176" s="176"/>
      <c r="NYF176" s="176"/>
      <c r="NYG176" s="176"/>
      <c r="NYH176" s="176"/>
      <c r="NYI176" s="176"/>
      <c r="NYJ176" s="176"/>
      <c r="NYK176" s="176"/>
      <c r="NYL176" s="176"/>
      <c r="NYM176" s="176"/>
      <c r="NYN176" s="176"/>
      <c r="NYO176" s="176"/>
      <c r="NYP176" s="176"/>
      <c r="NYQ176" s="176"/>
      <c r="NYR176" s="176"/>
      <c r="NYS176" s="176"/>
      <c r="NYT176" s="176"/>
      <c r="NYU176" s="176"/>
      <c r="NYV176" s="176"/>
      <c r="NYW176" s="176"/>
      <c r="NYX176" s="176"/>
      <c r="NYY176" s="176"/>
      <c r="NYZ176" s="176"/>
      <c r="NZA176" s="176"/>
      <c r="NZB176" s="176"/>
      <c r="NZC176" s="176"/>
      <c r="NZD176" s="176"/>
      <c r="NZE176" s="176"/>
      <c r="NZF176" s="176"/>
      <c r="NZG176" s="176"/>
      <c r="NZH176" s="176"/>
      <c r="NZI176" s="176"/>
      <c r="NZJ176" s="176"/>
      <c r="NZK176" s="176"/>
      <c r="NZL176" s="176"/>
      <c r="NZM176" s="176"/>
      <c r="NZN176" s="176"/>
      <c r="NZO176" s="176"/>
      <c r="NZP176" s="176"/>
      <c r="NZQ176" s="176"/>
      <c r="NZR176" s="176"/>
      <c r="NZS176" s="176"/>
      <c r="NZT176" s="176"/>
      <c r="NZU176" s="176"/>
      <c r="NZV176" s="176"/>
      <c r="NZW176" s="176"/>
      <c r="NZX176" s="176"/>
      <c r="NZY176" s="176"/>
      <c r="NZZ176" s="176"/>
      <c r="OAA176" s="176"/>
      <c r="OAB176" s="176"/>
      <c r="OAC176" s="176"/>
      <c r="OAD176" s="176"/>
      <c r="OAE176" s="176"/>
      <c r="OAF176" s="176"/>
      <c r="OAG176" s="176"/>
      <c r="OAH176" s="176"/>
      <c r="OAI176" s="176"/>
      <c r="OAJ176" s="176"/>
      <c r="OAK176" s="176"/>
      <c r="OAL176" s="176"/>
      <c r="OAM176" s="176"/>
      <c r="OAN176" s="176"/>
      <c r="OAO176" s="176"/>
      <c r="OAP176" s="176"/>
      <c r="OAQ176" s="176"/>
      <c r="OAR176" s="176"/>
      <c r="OAS176" s="176"/>
      <c r="OAT176" s="176"/>
      <c r="OAU176" s="176"/>
      <c r="OAV176" s="176"/>
      <c r="OAW176" s="176"/>
      <c r="OAX176" s="176"/>
      <c r="OAY176" s="176"/>
      <c r="OAZ176" s="176"/>
      <c r="OBA176" s="176"/>
      <c r="OBB176" s="176"/>
      <c r="OBC176" s="176"/>
      <c r="OBD176" s="176"/>
      <c r="OBE176" s="176"/>
      <c r="OBF176" s="176"/>
      <c r="OBG176" s="176"/>
      <c r="OBH176" s="176"/>
      <c r="OBI176" s="176"/>
      <c r="OBJ176" s="176"/>
      <c r="OBK176" s="176"/>
      <c r="OBL176" s="176"/>
      <c r="OBM176" s="176"/>
      <c r="OBN176" s="176"/>
      <c r="OBO176" s="176"/>
      <c r="OBP176" s="176"/>
      <c r="OBQ176" s="176"/>
      <c r="OBR176" s="176"/>
      <c r="OBS176" s="176"/>
      <c r="OBT176" s="176"/>
      <c r="OBU176" s="176"/>
      <c r="OBV176" s="176"/>
      <c r="OBW176" s="176"/>
      <c r="OBX176" s="176"/>
      <c r="OBY176" s="176"/>
      <c r="OBZ176" s="176"/>
      <c r="OCA176" s="176"/>
      <c r="OCB176" s="176"/>
      <c r="OCC176" s="176"/>
      <c r="OCD176" s="176"/>
      <c r="OCE176" s="176"/>
      <c r="OCF176" s="176"/>
      <c r="OCG176" s="176"/>
      <c r="OCH176" s="176"/>
      <c r="OCI176" s="176"/>
      <c r="OCJ176" s="176"/>
      <c r="OCK176" s="176"/>
      <c r="OCL176" s="176"/>
      <c r="OCM176" s="176"/>
      <c r="OCN176" s="176"/>
      <c r="OCO176" s="176"/>
      <c r="OCP176" s="176"/>
      <c r="OCQ176" s="176"/>
      <c r="OCR176" s="176"/>
      <c r="OCS176" s="176"/>
      <c r="OCT176" s="176"/>
      <c r="OCU176" s="176"/>
      <c r="OCV176" s="176"/>
      <c r="OCW176" s="176"/>
      <c r="OCX176" s="176"/>
      <c r="OCY176" s="176"/>
      <c r="OCZ176" s="176"/>
      <c r="ODA176" s="176"/>
      <c r="ODB176" s="176"/>
      <c r="ODC176" s="176"/>
      <c r="ODD176" s="176"/>
      <c r="ODE176" s="176"/>
      <c r="ODF176" s="176"/>
      <c r="ODG176" s="176"/>
      <c r="ODH176" s="176"/>
      <c r="ODI176" s="176"/>
      <c r="ODJ176" s="176"/>
      <c r="ODK176" s="176"/>
      <c r="ODL176" s="176"/>
      <c r="ODM176" s="176"/>
      <c r="ODN176" s="176"/>
      <c r="ODO176" s="176"/>
      <c r="ODP176" s="176"/>
      <c r="ODQ176" s="176"/>
      <c r="ODR176" s="176"/>
      <c r="ODS176" s="176"/>
      <c r="ODT176" s="176"/>
      <c r="ODU176" s="176"/>
      <c r="ODV176" s="176"/>
      <c r="ODW176" s="176"/>
      <c r="ODX176" s="176"/>
      <c r="ODY176" s="176"/>
      <c r="ODZ176" s="176"/>
      <c r="OEA176" s="176"/>
      <c r="OEB176" s="176"/>
      <c r="OEC176" s="176"/>
      <c r="OED176" s="176"/>
      <c r="OEE176" s="176"/>
      <c r="OEF176" s="176"/>
      <c r="OEG176" s="176"/>
      <c r="OEH176" s="176"/>
      <c r="OEI176" s="176"/>
      <c r="OEJ176" s="176"/>
      <c r="OEK176" s="176"/>
      <c r="OEL176" s="176"/>
      <c r="OEM176" s="176"/>
      <c r="OEN176" s="176"/>
      <c r="OEO176" s="176"/>
      <c r="OEP176" s="176"/>
      <c r="OEQ176" s="176"/>
      <c r="OER176" s="176"/>
      <c r="OES176" s="176"/>
      <c r="OET176" s="176"/>
      <c r="OEU176" s="176"/>
      <c r="OEV176" s="176"/>
      <c r="OEW176" s="176"/>
      <c r="OEX176" s="176"/>
      <c r="OEY176" s="176"/>
      <c r="OEZ176" s="176"/>
      <c r="OFA176" s="176"/>
      <c r="OFB176" s="176"/>
      <c r="OFC176" s="176"/>
      <c r="OFD176" s="176"/>
      <c r="OFE176" s="176"/>
      <c r="OFF176" s="176"/>
      <c r="OFG176" s="176"/>
      <c r="OFH176" s="176"/>
      <c r="OFI176" s="176"/>
      <c r="OFJ176" s="176"/>
      <c r="OFK176" s="176"/>
      <c r="OFL176" s="176"/>
      <c r="OFM176" s="176"/>
      <c r="OFN176" s="176"/>
      <c r="OFO176" s="176"/>
      <c r="OFP176" s="176"/>
      <c r="OFQ176" s="176"/>
      <c r="OFR176" s="176"/>
      <c r="OFS176" s="176"/>
      <c r="OFT176" s="176"/>
      <c r="OFU176" s="176"/>
      <c r="OFV176" s="176"/>
      <c r="OFW176" s="176"/>
      <c r="OFX176" s="176"/>
      <c r="OFY176" s="176"/>
      <c r="OFZ176" s="176"/>
      <c r="OGA176" s="176"/>
      <c r="OGB176" s="176"/>
      <c r="OGC176" s="176"/>
      <c r="OGD176" s="176"/>
      <c r="OGE176" s="176"/>
      <c r="OGF176" s="176"/>
      <c r="OGG176" s="176"/>
      <c r="OGH176" s="176"/>
      <c r="OGI176" s="176"/>
      <c r="OGJ176" s="176"/>
      <c r="OGK176" s="176"/>
      <c r="OGL176" s="176"/>
      <c r="OGM176" s="176"/>
      <c r="OGN176" s="176"/>
      <c r="OGO176" s="176"/>
      <c r="OGP176" s="176"/>
      <c r="OGQ176" s="176"/>
      <c r="OGR176" s="176"/>
      <c r="OGS176" s="176"/>
      <c r="OGT176" s="176"/>
      <c r="OGU176" s="176"/>
      <c r="OGV176" s="176"/>
      <c r="OGW176" s="176"/>
      <c r="OGX176" s="176"/>
      <c r="OGY176" s="176"/>
      <c r="OGZ176" s="176"/>
      <c r="OHA176" s="176"/>
      <c r="OHB176" s="176"/>
      <c r="OHC176" s="176"/>
      <c r="OHD176" s="176"/>
      <c r="OHE176" s="176"/>
      <c r="OHF176" s="176"/>
      <c r="OHG176" s="176"/>
      <c r="OHH176" s="176"/>
      <c r="OHI176" s="176"/>
      <c r="OHJ176" s="176"/>
      <c r="OHK176" s="176"/>
      <c r="OHL176" s="176"/>
      <c r="OHM176" s="176"/>
      <c r="OHN176" s="176"/>
      <c r="OHO176" s="176"/>
      <c r="OHP176" s="176"/>
      <c r="OHQ176" s="176"/>
      <c r="OHR176" s="176"/>
      <c r="OHS176" s="176"/>
      <c r="OHT176" s="176"/>
      <c r="OHU176" s="176"/>
      <c r="OHV176" s="176"/>
      <c r="OHW176" s="176"/>
      <c r="OHX176" s="176"/>
      <c r="OHY176" s="176"/>
      <c r="OHZ176" s="176"/>
      <c r="OIA176" s="176"/>
      <c r="OIB176" s="176"/>
      <c r="OIC176" s="176"/>
      <c r="OID176" s="176"/>
      <c r="OIE176" s="176"/>
      <c r="OIF176" s="176"/>
      <c r="OIG176" s="176"/>
      <c r="OIH176" s="176"/>
      <c r="OII176" s="176"/>
      <c r="OIJ176" s="176"/>
      <c r="OIK176" s="176"/>
      <c r="OIL176" s="176"/>
      <c r="OIM176" s="176"/>
      <c r="OIN176" s="176"/>
      <c r="OIO176" s="176"/>
      <c r="OIP176" s="176"/>
      <c r="OIQ176" s="176"/>
      <c r="OIR176" s="176"/>
      <c r="OIS176" s="176"/>
      <c r="OIT176" s="176"/>
      <c r="OIU176" s="176"/>
      <c r="OIV176" s="176"/>
      <c r="OIW176" s="176"/>
      <c r="OIX176" s="176"/>
      <c r="OIY176" s="176"/>
      <c r="OIZ176" s="176"/>
      <c r="OJA176" s="176"/>
      <c r="OJB176" s="176"/>
      <c r="OJC176" s="176"/>
      <c r="OJD176" s="176"/>
      <c r="OJE176" s="176"/>
      <c r="OJF176" s="176"/>
      <c r="OJG176" s="176"/>
      <c r="OJH176" s="176"/>
      <c r="OJI176" s="176"/>
      <c r="OJJ176" s="176"/>
      <c r="OJK176" s="176"/>
      <c r="OJL176" s="176"/>
      <c r="OJM176" s="176"/>
      <c r="OJN176" s="176"/>
      <c r="OJO176" s="176"/>
      <c r="OJP176" s="176"/>
      <c r="OJQ176" s="176"/>
      <c r="OJR176" s="176"/>
      <c r="OJS176" s="176"/>
      <c r="OJT176" s="176"/>
      <c r="OJU176" s="176"/>
      <c r="OJV176" s="176"/>
      <c r="OJW176" s="176"/>
      <c r="OJX176" s="176"/>
      <c r="OJY176" s="176"/>
      <c r="OJZ176" s="176"/>
      <c r="OKA176" s="176"/>
      <c r="OKB176" s="176"/>
      <c r="OKC176" s="176"/>
      <c r="OKD176" s="176"/>
      <c r="OKE176" s="176"/>
      <c r="OKF176" s="176"/>
      <c r="OKG176" s="176"/>
      <c r="OKH176" s="176"/>
      <c r="OKI176" s="176"/>
      <c r="OKJ176" s="176"/>
      <c r="OKK176" s="176"/>
      <c r="OKL176" s="176"/>
      <c r="OKM176" s="176"/>
      <c r="OKN176" s="176"/>
      <c r="OKO176" s="176"/>
      <c r="OKP176" s="176"/>
      <c r="OKQ176" s="176"/>
      <c r="OKR176" s="176"/>
      <c r="OKS176" s="176"/>
      <c r="OKT176" s="176"/>
      <c r="OKU176" s="176"/>
      <c r="OKV176" s="176"/>
      <c r="OKW176" s="176"/>
      <c r="OKX176" s="176"/>
      <c r="OKY176" s="176"/>
      <c r="OKZ176" s="176"/>
      <c r="OLA176" s="176"/>
      <c r="OLB176" s="176"/>
      <c r="OLC176" s="176"/>
      <c r="OLD176" s="176"/>
      <c r="OLE176" s="176"/>
      <c r="OLF176" s="176"/>
      <c r="OLG176" s="176"/>
      <c r="OLH176" s="176"/>
      <c r="OLI176" s="176"/>
      <c r="OLJ176" s="176"/>
      <c r="OLK176" s="176"/>
      <c r="OLL176" s="176"/>
      <c r="OLM176" s="176"/>
      <c r="OLN176" s="176"/>
      <c r="OLO176" s="176"/>
      <c r="OLP176" s="176"/>
      <c r="OLQ176" s="176"/>
      <c r="OLR176" s="176"/>
      <c r="OLS176" s="176"/>
      <c r="OLT176" s="176"/>
      <c r="OLU176" s="176"/>
      <c r="OLV176" s="176"/>
      <c r="OLW176" s="176"/>
      <c r="OLX176" s="176"/>
      <c r="OLY176" s="176"/>
      <c r="OLZ176" s="176"/>
      <c r="OMA176" s="176"/>
      <c r="OMB176" s="176"/>
      <c r="OMC176" s="176"/>
      <c r="OMD176" s="176"/>
      <c r="OME176" s="176"/>
      <c r="OMF176" s="176"/>
      <c r="OMG176" s="176"/>
      <c r="OMH176" s="176"/>
      <c r="OMI176" s="176"/>
      <c r="OMJ176" s="176"/>
      <c r="OMK176" s="176"/>
      <c r="OML176" s="176"/>
      <c r="OMM176" s="176"/>
      <c r="OMN176" s="176"/>
      <c r="OMO176" s="176"/>
      <c r="OMP176" s="176"/>
      <c r="OMQ176" s="176"/>
      <c r="OMR176" s="176"/>
      <c r="OMS176" s="176"/>
      <c r="OMT176" s="176"/>
      <c r="OMU176" s="176"/>
      <c r="OMV176" s="176"/>
      <c r="OMW176" s="176"/>
      <c r="OMX176" s="176"/>
      <c r="OMY176" s="176"/>
      <c r="OMZ176" s="176"/>
      <c r="ONA176" s="176"/>
      <c r="ONB176" s="176"/>
      <c r="ONC176" s="176"/>
      <c r="OND176" s="176"/>
      <c r="ONE176" s="176"/>
      <c r="ONF176" s="176"/>
      <c r="ONG176" s="176"/>
      <c r="ONH176" s="176"/>
      <c r="ONI176" s="176"/>
      <c r="ONJ176" s="176"/>
      <c r="ONK176" s="176"/>
      <c r="ONL176" s="176"/>
      <c r="ONM176" s="176"/>
      <c r="ONN176" s="176"/>
      <c r="ONO176" s="176"/>
      <c r="ONP176" s="176"/>
      <c r="ONQ176" s="176"/>
      <c r="ONR176" s="176"/>
      <c r="ONS176" s="176"/>
      <c r="ONT176" s="176"/>
      <c r="ONU176" s="176"/>
      <c r="ONV176" s="176"/>
      <c r="ONW176" s="176"/>
      <c r="ONX176" s="176"/>
      <c r="ONY176" s="176"/>
      <c r="ONZ176" s="176"/>
      <c r="OOA176" s="176"/>
      <c r="OOB176" s="176"/>
      <c r="OOC176" s="176"/>
      <c r="OOD176" s="176"/>
      <c r="OOE176" s="176"/>
      <c r="OOF176" s="176"/>
      <c r="OOG176" s="176"/>
      <c r="OOH176" s="176"/>
      <c r="OOI176" s="176"/>
      <c r="OOJ176" s="176"/>
      <c r="OOK176" s="176"/>
      <c r="OOL176" s="176"/>
      <c r="OOM176" s="176"/>
      <c r="OON176" s="176"/>
      <c r="OOO176" s="176"/>
      <c r="OOP176" s="176"/>
      <c r="OOQ176" s="176"/>
      <c r="OOR176" s="176"/>
      <c r="OOS176" s="176"/>
      <c r="OOT176" s="176"/>
      <c r="OOU176" s="176"/>
      <c r="OOV176" s="176"/>
      <c r="OOW176" s="176"/>
      <c r="OOX176" s="176"/>
      <c r="OOY176" s="176"/>
      <c r="OOZ176" s="176"/>
      <c r="OPA176" s="176"/>
      <c r="OPB176" s="176"/>
      <c r="OPC176" s="176"/>
      <c r="OPD176" s="176"/>
      <c r="OPE176" s="176"/>
      <c r="OPF176" s="176"/>
      <c r="OPG176" s="176"/>
      <c r="OPH176" s="176"/>
      <c r="OPI176" s="176"/>
      <c r="OPJ176" s="176"/>
      <c r="OPK176" s="176"/>
      <c r="OPL176" s="176"/>
      <c r="OPM176" s="176"/>
      <c r="OPN176" s="176"/>
      <c r="OPO176" s="176"/>
      <c r="OPP176" s="176"/>
      <c r="OPQ176" s="176"/>
      <c r="OPR176" s="176"/>
      <c r="OPS176" s="176"/>
      <c r="OPT176" s="176"/>
      <c r="OPU176" s="176"/>
      <c r="OPV176" s="176"/>
      <c r="OPW176" s="176"/>
      <c r="OPX176" s="176"/>
      <c r="OPY176" s="176"/>
      <c r="OPZ176" s="176"/>
      <c r="OQA176" s="176"/>
      <c r="OQB176" s="176"/>
      <c r="OQC176" s="176"/>
      <c r="OQD176" s="176"/>
      <c r="OQE176" s="176"/>
      <c r="OQF176" s="176"/>
      <c r="OQG176" s="176"/>
      <c r="OQH176" s="176"/>
      <c r="OQI176" s="176"/>
      <c r="OQJ176" s="176"/>
      <c r="OQK176" s="176"/>
      <c r="OQL176" s="176"/>
      <c r="OQM176" s="176"/>
      <c r="OQN176" s="176"/>
      <c r="OQO176" s="176"/>
      <c r="OQP176" s="176"/>
      <c r="OQQ176" s="176"/>
      <c r="OQR176" s="176"/>
      <c r="OQS176" s="176"/>
      <c r="OQT176" s="176"/>
      <c r="OQU176" s="176"/>
      <c r="OQV176" s="176"/>
      <c r="OQW176" s="176"/>
      <c r="OQX176" s="176"/>
      <c r="OQY176" s="176"/>
      <c r="OQZ176" s="176"/>
      <c r="ORA176" s="176"/>
      <c r="ORB176" s="176"/>
      <c r="ORC176" s="176"/>
      <c r="ORD176" s="176"/>
      <c r="ORE176" s="176"/>
      <c r="ORF176" s="176"/>
      <c r="ORG176" s="176"/>
      <c r="ORH176" s="176"/>
      <c r="ORI176" s="176"/>
      <c r="ORJ176" s="176"/>
      <c r="ORK176" s="176"/>
      <c r="ORL176" s="176"/>
      <c r="ORM176" s="176"/>
      <c r="ORN176" s="176"/>
      <c r="ORO176" s="176"/>
      <c r="ORP176" s="176"/>
      <c r="ORQ176" s="176"/>
      <c r="ORR176" s="176"/>
      <c r="ORS176" s="176"/>
      <c r="ORT176" s="176"/>
      <c r="ORU176" s="176"/>
      <c r="ORV176" s="176"/>
      <c r="ORW176" s="176"/>
      <c r="ORX176" s="176"/>
      <c r="ORY176" s="176"/>
      <c r="ORZ176" s="176"/>
      <c r="OSA176" s="176"/>
      <c r="OSB176" s="176"/>
      <c r="OSC176" s="176"/>
      <c r="OSD176" s="176"/>
      <c r="OSE176" s="176"/>
      <c r="OSF176" s="176"/>
      <c r="OSG176" s="176"/>
      <c r="OSH176" s="176"/>
      <c r="OSI176" s="176"/>
      <c r="OSJ176" s="176"/>
      <c r="OSK176" s="176"/>
      <c r="OSL176" s="176"/>
      <c r="OSM176" s="176"/>
      <c r="OSN176" s="176"/>
      <c r="OSO176" s="176"/>
      <c r="OSP176" s="176"/>
      <c r="OSQ176" s="176"/>
      <c r="OSR176" s="176"/>
      <c r="OSS176" s="176"/>
      <c r="OST176" s="176"/>
      <c r="OSU176" s="176"/>
      <c r="OSV176" s="176"/>
      <c r="OSW176" s="176"/>
      <c r="OSX176" s="176"/>
      <c r="OSY176" s="176"/>
      <c r="OSZ176" s="176"/>
      <c r="OTA176" s="176"/>
      <c r="OTB176" s="176"/>
      <c r="OTC176" s="176"/>
      <c r="OTD176" s="176"/>
      <c r="OTE176" s="176"/>
      <c r="OTF176" s="176"/>
      <c r="OTG176" s="176"/>
      <c r="OTH176" s="176"/>
      <c r="OTI176" s="176"/>
      <c r="OTJ176" s="176"/>
      <c r="OTK176" s="176"/>
      <c r="OTL176" s="176"/>
      <c r="OTM176" s="176"/>
      <c r="OTN176" s="176"/>
      <c r="OTO176" s="176"/>
      <c r="OTP176" s="176"/>
      <c r="OTQ176" s="176"/>
      <c r="OTR176" s="176"/>
      <c r="OTS176" s="176"/>
      <c r="OTT176" s="176"/>
      <c r="OTU176" s="176"/>
      <c r="OTV176" s="176"/>
      <c r="OTW176" s="176"/>
      <c r="OTX176" s="176"/>
      <c r="OTY176" s="176"/>
      <c r="OTZ176" s="176"/>
      <c r="OUA176" s="176"/>
      <c r="OUB176" s="176"/>
      <c r="OUC176" s="176"/>
      <c r="OUD176" s="176"/>
      <c r="OUE176" s="176"/>
      <c r="OUF176" s="176"/>
      <c r="OUG176" s="176"/>
      <c r="OUH176" s="176"/>
      <c r="OUI176" s="176"/>
      <c r="OUJ176" s="176"/>
      <c r="OUK176" s="176"/>
      <c r="OUL176" s="176"/>
      <c r="OUM176" s="176"/>
      <c r="OUN176" s="176"/>
      <c r="OUO176" s="176"/>
      <c r="OUP176" s="176"/>
      <c r="OUQ176" s="176"/>
      <c r="OUR176" s="176"/>
      <c r="OUS176" s="176"/>
      <c r="OUT176" s="176"/>
      <c r="OUU176" s="176"/>
      <c r="OUV176" s="176"/>
      <c r="OUW176" s="176"/>
      <c r="OUX176" s="176"/>
      <c r="OUY176" s="176"/>
      <c r="OUZ176" s="176"/>
      <c r="OVA176" s="176"/>
      <c r="OVB176" s="176"/>
      <c r="OVC176" s="176"/>
      <c r="OVD176" s="176"/>
      <c r="OVE176" s="176"/>
      <c r="OVF176" s="176"/>
      <c r="OVG176" s="176"/>
      <c r="OVH176" s="176"/>
      <c r="OVI176" s="176"/>
      <c r="OVJ176" s="176"/>
      <c r="OVK176" s="176"/>
      <c r="OVL176" s="176"/>
      <c r="OVM176" s="176"/>
      <c r="OVN176" s="176"/>
      <c r="OVO176" s="176"/>
      <c r="OVP176" s="176"/>
      <c r="OVQ176" s="176"/>
      <c r="OVR176" s="176"/>
      <c r="OVS176" s="176"/>
      <c r="OVT176" s="176"/>
      <c r="OVU176" s="176"/>
      <c r="OVV176" s="176"/>
      <c r="OVW176" s="176"/>
      <c r="OVX176" s="176"/>
      <c r="OVY176" s="176"/>
      <c r="OVZ176" s="176"/>
      <c r="OWA176" s="176"/>
      <c r="OWB176" s="176"/>
      <c r="OWC176" s="176"/>
      <c r="OWD176" s="176"/>
      <c r="OWE176" s="176"/>
      <c r="OWF176" s="176"/>
      <c r="OWG176" s="176"/>
      <c r="OWH176" s="176"/>
      <c r="OWI176" s="176"/>
      <c r="OWJ176" s="176"/>
      <c r="OWK176" s="176"/>
      <c r="OWL176" s="176"/>
      <c r="OWM176" s="176"/>
      <c r="OWN176" s="176"/>
      <c r="OWO176" s="176"/>
      <c r="OWP176" s="176"/>
      <c r="OWQ176" s="176"/>
      <c r="OWR176" s="176"/>
      <c r="OWS176" s="176"/>
      <c r="OWT176" s="176"/>
      <c r="OWU176" s="176"/>
      <c r="OWV176" s="176"/>
      <c r="OWW176" s="176"/>
      <c r="OWX176" s="176"/>
      <c r="OWY176" s="176"/>
      <c r="OWZ176" s="176"/>
      <c r="OXA176" s="176"/>
      <c r="OXB176" s="176"/>
      <c r="OXC176" s="176"/>
      <c r="OXD176" s="176"/>
      <c r="OXE176" s="176"/>
      <c r="OXF176" s="176"/>
      <c r="OXG176" s="176"/>
      <c r="OXH176" s="176"/>
      <c r="OXI176" s="176"/>
      <c r="OXJ176" s="176"/>
      <c r="OXK176" s="176"/>
      <c r="OXL176" s="176"/>
      <c r="OXM176" s="176"/>
      <c r="OXN176" s="176"/>
      <c r="OXO176" s="176"/>
      <c r="OXP176" s="176"/>
      <c r="OXQ176" s="176"/>
      <c r="OXR176" s="176"/>
      <c r="OXS176" s="176"/>
      <c r="OXT176" s="176"/>
      <c r="OXU176" s="176"/>
      <c r="OXV176" s="176"/>
      <c r="OXW176" s="176"/>
      <c r="OXX176" s="176"/>
      <c r="OXY176" s="176"/>
      <c r="OXZ176" s="176"/>
      <c r="OYA176" s="176"/>
      <c r="OYB176" s="176"/>
      <c r="OYC176" s="176"/>
      <c r="OYD176" s="176"/>
      <c r="OYE176" s="176"/>
      <c r="OYF176" s="176"/>
      <c r="OYG176" s="176"/>
      <c r="OYH176" s="176"/>
      <c r="OYI176" s="176"/>
      <c r="OYJ176" s="176"/>
      <c r="OYK176" s="176"/>
      <c r="OYL176" s="176"/>
      <c r="OYM176" s="176"/>
      <c r="OYN176" s="176"/>
      <c r="OYO176" s="176"/>
      <c r="OYP176" s="176"/>
      <c r="OYQ176" s="176"/>
      <c r="OYR176" s="176"/>
      <c r="OYS176" s="176"/>
      <c r="OYT176" s="176"/>
      <c r="OYU176" s="176"/>
      <c r="OYV176" s="176"/>
      <c r="OYW176" s="176"/>
      <c r="OYX176" s="176"/>
      <c r="OYY176" s="176"/>
      <c r="OYZ176" s="176"/>
      <c r="OZA176" s="176"/>
      <c r="OZB176" s="176"/>
      <c r="OZC176" s="176"/>
      <c r="OZD176" s="176"/>
      <c r="OZE176" s="176"/>
      <c r="OZF176" s="176"/>
      <c r="OZG176" s="176"/>
      <c r="OZH176" s="176"/>
      <c r="OZI176" s="176"/>
      <c r="OZJ176" s="176"/>
      <c r="OZK176" s="176"/>
      <c r="OZL176" s="176"/>
      <c r="OZM176" s="176"/>
      <c r="OZN176" s="176"/>
      <c r="OZO176" s="176"/>
      <c r="OZP176" s="176"/>
      <c r="OZQ176" s="176"/>
      <c r="OZR176" s="176"/>
      <c r="OZS176" s="176"/>
      <c r="OZT176" s="176"/>
      <c r="OZU176" s="176"/>
      <c r="OZV176" s="176"/>
      <c r="OZW176" s="176"/>
      <c r="OZX176" s="176"/>
      <c r="OZY176" s="176"/>
      <c r="OZZ176" s="176"/>
      <c r="PAA176" s="176"/>
      <c r="PAB176" s="176"/>
      <c r="PAC176" s="176"/>
      <c r="PAD176" s="176"/>
      <c r="PAE176" s="176"/>
      <c r="PAF176" s="176"/>
      <c r="PAG176" s="176"/>
      <c r="PAH176" s="176"/>
      <c r="PAI176" s="176"/>
      <c r="PAJ176" s="176"/>
      <c r="PAK176" s="176"/>
      <c r="PAL176" s="176"/>
      <c r="PAM176" s="176"/>
      <c r="PAN176" s="176"/>
      <c r="PAO176" s="176"/>
      <c r="PAP176" s="176"/>
      <c r="PAQ176" s="176"/>
      <c r="PAR176" s="176"/>
      <c r="PAS176" s="176"/>
      <c r="PAT176" s="176"/>
      <c r="PAU176" s="176"/>
      <c r="PAV176" s="176"/>
      <c r="PAW176" s="176"/>
      <c r="PAX176" s="176"/>
      <c r="PAY176" s="176"/>
      <c r="PAZ176" s="176"/>
      <c r="PBA176" s="176"/>
      <c r="PBB176" s="176"/>
      <c r="PBC176" s="176"/>
      <c r="PBD176" s="176"/>
      <c r="PBE176" s="176"/>
      <c r="PBF176" s="176"/>
      <c r="PBG176" s="176"/>
      <c r="PBH176" s="176"/>
      <c r="PBI176" s="176"/>
      <c r="PBJ176" s="176"/>
      <c r="PBK176" s="176"/>
      <c r="PBL176" s="176"/>
      <c r="PBM176" s="176"/>
      <c r="PBN176" s="176"/>
      <c r="PBO176" s="176"/>
      <c r="PBP176" s="176"/>
      <c r="PBQ176" s="176"/>
      <c r="PBR176" s="176"/>
      <c r="PBS176" s="176"/>
      <c r="PBT176" s="176"/>
      <c r="PBU176" s="176"/>
      <c r="PBV176" s="176"/>
      <c r="PBW176" s="176"/>
      <c r="PBX176" s="176"/>
      <c r="PBY176" s="176"/>
      <c r="PBZ176" s="176"/>
      <c r="PCA176" s="176"/>
      <c r="PCB176" s="176"/>
      <c r="PCC176" s="176"/>
      <c r="PCD176" s="176"/>
      <c r="PCE176" s="176"/>
      <c r="PCF176" s="176"/>
      <c r="PCG176" s="176"/>
      <c r="PCH176" s="176"/>
      <c r="PCI176" s="176"/>
      <c r="PCJ176" s="176"/>
      <c r="PCK176" s="176"/>
      <c r="PCL176" s="176"/>
      <c r="PCM176" s="176"/>
      <c r="PCN176" s="176"/>
      <c r="PCO176" s="176"/>
      <c r="PCP176" s="176"/>
      <c r="PCQ176" s="176"/>
      <c r="PCR176" s="176"/>
      <c r="PCS176" s="176"/>
      <c r="PCT176" s="176"/>
      <c r="PCU176" s="176"/>
      <c r="PCV176" s="176"/>
      <c r="PCW176" s="176"/>
      <c r="PCX176" s="176"/>
      <c r="PCY176" s="176"/>
      <c r="PCZ176" s="176"/>
      <c r="PDA176" s="176"/>
      <c r="PDB176" s="176"/>
      <c r="PDC176" s="176"/>
      <c r="PDD176" s="176"/>
      <c r="PDE176" s="176"/>
      <c r="PDF176" s="176"/>
      <c r="PDG176" s="176"/>
      <c r="PDH176" s="176"/>
      <c r="PDI176" s="176"/>
      <c r="PDJ176" s="176"/>
      <c r="PDK176" s="176"/>
      <c r="PDL176" s="176"/>
      <c r="PDM176" s="176"/>
      <c r="PDN176" s="176"/>
      <c r="PDO176" s="176"/>
      <c r="PDP176" s="176"/>
      <c r="PDQ176" s="176"/>
      <c r="PDR176" s="176"/>
      <c r="PDS176" s="176"/>
      <c r="PDT176" s="176"/>
      <c r="PDU176" s="176"/>
      <c r="PDV176" s="176"/>
      <c r="PDW176" s="176"/>
      <c r="PDX176" s="176"/>
      <c r="PDY176" s="176"/>
      <c r="PDZ176" s="176"/>
      <c r="PEA176" s="176"/>
      <c r="PEB176" s="176"/>
      <c r="PEC176" s="176"/>
      <c r="PED176" s="176"/>
      <c r="PEE176" s="176"/>
      <c r="PEF176" s="176"/>
      <c r="PEG176" s="176"/>
      <c r="PEH176" s="176"/>
      <c r="PEI176" s="176"/>
      <c r="PEJ176" s="176"/>
      <c r="PEK176" s="176"/>
      <c r="PEL176" s="176"/>
      <c r="PEM176" s="176"/>
      <c r="PEN176" s="176"/>
      <c r="PEO176" s="176"/>
      <c r="PEP176" s="176"/>
      <c r="PEQ176" s="176"/>
      <c r="PER176" s="176"/>
      <c r="PES176" s="176"/>
      <c r="PET176" s="176"/>
      <c r="PEU176" s="176"/>
      <c r="PEV176" s="176"/>
      <c r="PEW176" s="176"/>
      <c r="PEX176" s="176"/>
      <c r="PEY176" s="176"/>
      <c r="PEZ176" s="176"/>
      <c r="PFA176" s="176"/>
      <c r="PFB176" s="176"/>
      <c r="PFC176" s="176"/>
      <c r="PFD176" s="176"/>
      <c r="PFE176" s="176"/>
      <c r="PFF176" s="176"/>
      <c r="PFG176" s="176"/>
      <c r="PFH176" s="176"/>
      <c r="PFI176" s="176"/>
      <c r="PFJ176" s="176"/>
      <c r="PFK176" s="176"/>
      <c r="PFL176" s="176"/>
      <c r="PFM176" s="176"/>
      <c r="PFN176" s="176"/>
      <c r="PFO176" s="176"/>
      <c r="PFP176" s="176"/>
      <c r="PFQ176" s="176"/>
      <c r="PFR176" s="176"/>
      <c r="PFS176" s="176"/>
      <c r="PFT176" s="176"/>
      <c r="PFU176" s="176"/>
      <c r="PFV176" s="176"/>
      <c r="PFW176" s="176"/>
      <c r="PFX176" s="176"/>
      <c r="PFY176" s="176"/>
      <c r="PFZ176" s="176"/>
      <c r="PGA176" s="176"/>
      <c r="PGB176" s="176"/>
      <c r="PGC176" s="176"/>
      <c r="PGD176" s="176"/>
      <c r="PGE176" s="176"/>
      <c r="PGF176" s="176"/>
      <c r="PGG176" s="176"/>
      <c r="PGH176" s="176"/>
      <c r="PGI176" s="176"/>
      <c r="PGJ176" s="176"/>
      <c r="PGK176" s="176"/>
      <c r="PGL176" s="176"/>
      <c r="PGM176" s="176"/>
      <c r="PGN176" s="176"/>
      <c r="PGO176" s="176"/>
      <c r="PGP176" s="176"/>
      <c r="PGQ176" s="176"/>
      <c r="PGR176" s="176"/>
      <c r="PGS176" s="176"/>
      <c r="PGT176" s="176"/>
      <c r="PGU176" s="176"/>
      <c r="PGV176" s="176"/>
      <c r="PGW176" s="176"/>
      <c r="PGX176" s="176"/>
      <c r="PGY176" s="176"/>
      <c r="PGZ176" s="176"/>
      <c r="PHA176" s="176"/>
      <c r="PHB176" s="176"/>
      <c r="PHC176" s="176"/>
      <c r="PHD176" s="176"/>
      <c r="PHE176" s="176"/>
      <c r="PHF176" s="176"/>
      <c r="PHG176" s="176"/>
      <c r="PHH176" s="176"/>
      <c r="PHI176" s="176"/>
      <c r="PHJ176" s="176"/>
      <c r="PHK176" s="176"/>
      <c r="PHL176" s="176"/>
      <c r="PHM176" s="176"/>
      <c r="PHN176" s="176"/>
      <c r="PHO176" s="176"/>
      <c r="PHP176" s="176"/>
      <c r="PHQ176" s="176"/>
      <c r="PHR176" s="176"/>
      <c r="PHS176" s="176"/>
      <c r="PHT176" s="176"/>
      <c r="PHU176" s="176"/>
      <c r="PHV176" s="176"/>
      <c r="PHW176" s="176"/>
      <c r="PHX176" s="176"/>
      <c r="PHY176" s="176"/>
      <c r="PHZ176" s="176"/>
      <c r="PIA176" s="176"/>
      <c r="PIB176" s="176"/>
      <c r="PIC176" s="176"/>
      <c r="PID176" s="176"/>
      <c r="PIE176" s="176"/>
      <c r="PIF176" s="176"/>
      <c r="PIG176" s="176"/>
      <c r="PIH176" s="176"/>
      <c r="PII176" s="176"/>
      <c r="PIJ176" s="176"/>
      <c r="PIK176" s="176"/>
      <c r="PIL176" s="176"/>
      <c r="PIM176" s="176"/>
      <c r="PIN176" s="176"/>
      <c r="PIO176" s="176"/>
      <c r="PIP176" s="176"/>
      <c r="PIQ176" s="176"/>
      <c r="PIR176" s="176"/>
      <c r="PIS176" s="176"/>
      <c r="PIT176" s="176"/>
      <c r="PIU176" s="176"/>
      <c r="PIV176" s="176"/>
      <c r="PIW176" s="176"/>
      <c r="PIX176" s="176"/>
      <c r="PIY176" s="176"/>
      <c r="PIZ176" s="176"/>
      <c r="PJA176" s="176"/>
      <c r="PJB176" s="176"/>
      <c r="PJC176" s="176"/>
      <c r="PJD176" s="176"/>
      <c r="PJE176" s="176"/>
      <c r="PJF176" s="176"/>
      <c r="PJG176" s="176"/>
      <c r="PJH176" s="176"/>
      <c r="PJI176" s="176"/>
      <c r="PJJ176" s="176"/>
      <c r="PJK176" s="176"/>
      <c r="PJL176" s="176"/>
      <c r="PJM176" s="176"/>
      <c r="PJN176" s="176"/>
      <c r="PJO176" s="176"/>
      <c r="PJP176" s="176"/>
      <c r="PJQ176" s="176"/>
      <c r="PJR176" s="176"/>
      <c r="PJS176" s="176"/>
      <c r="PJT176" s="176"/>
      <c r="PJU176" s="176"/>
      <c r="PJV176" s="176"/>
      <c r="PJW176" s="176"/>
      <c r="PJX176" s="176"/>
      <c r="PJY176" s="176"/>
      <c r="PJZ176" s="176"/>
      <c r="PKA176" s="176"/>
      <c r="PKB176" s="176"/>
      <c r="PKC176" s="176"/>
      <c r="PKD176" s="176"/>
      <c r="PKE176" s="176"/>
      <c r="PKF176" s="176"/>
      <c r="PKG176" s="176"/>
      <c r="PKH176" s="176"/>
      <c r="PKI176" s="176"/>
      <c r="PKJ176" s="176"/>
      <c r="PKK176" s="176"/>
      <c r="PKL176" s="176"/>
      <c r="PKM176" s="176"/>
      <c r="PKN176" s="176"/>
      <c r="PKO176" s="176"/>
      <c r="PKP176" s="176"/>
      <c r="PKQ176" s="176"/>
      <c r="PKR176" s="176"/>
      <c r="PKS176" s="176"/>
      <c r="PKT176" s="176"/>
      <c r="PKU176" s="176"/>
      <c r="PKV176" s="176"/>
      <c r="PKW176" s="176"/>
      <c r="PKX176" s="176"/>
      <c r="PKY176" s="176"/>
      <c r="PKZ176" s="176"/>
      <c r="PLA176" s="176"/>
      <c r="PLB176" s="176"/>
      <c r="PLC176" s="176"/>
      <c r="PLD176" s="176"/>
      <c r="PLE176" s="176"/>
      <c r="PLF176" s="176"/>
      <c r="PLG176" s="176"/>
      <c r="PLH176" s="176"/>
      <c r="PLI176" s="176"/>
      <c r="PLJ176" s="176"/>
      <c r="PLK176" s="176"/>
      <c r="PLL176" s="176"/>
      <c r="PLM176" s="176"/>
      <c r="PLN176" s="176"/>
      <c r="PLO176" s="176"/>
      <c r="PLP176" s="176"/>
      <c r="PLQ176" s="176"/>
      <c r="PLR176" s="176"/>
      <c r="PLS176" s="176"/>
      <c r="PLT176" s="176"/>
      <c r="PLU176" s="176"/>
      <c r="PLV176" s="176"/>
      <c r="PLW176" s="176"/>
      <c r="PLX176" s="176"/>
      <c r="PLY176" s="176"/>
      <c r="PLZ176" s="176"/>
      <c r="PMA176" s="176"/>
      <c r="PMB176" s="176"/>
      <c r="PMC176" s="176"/>
      <c r="PMD176" s="176"/>
      <c r="PME176" s="176"/>
      <c r="PMF176" s="176"/>
      <c r="PMG176" s="176"/>
      <c r="PMH176" s="176"/>
      <c r="PMI176" s="176"/>
      <c r="PMJ176" s="176"/>
      <c r="PMK176" s="176"/>
      <c r="PML176" s="176"/>
      <c r="PMM176" s="176"/>
      <c r="PMN176" s="176"/>
      <c r="PMO176" s="176"/>
      <c r="PMP176" s="176"/>
      <c r="PMQ176" s="176"/>
      <c r="PMR176" s="176"/>
      <c r="PMS176" s="176"/>
      <c r="PMT176" s="176"/>
      <c r="PMU176" s="176"/>
      <c r="PMV176" s="176"/>
      <c r="PMW176" s="176"/>
      <c r="PMX176" s="176"/>
      <c r="PMY176" s="176"/>
      <c r="PMZ176" s="176"/>
      <c r="PNA176" s="176"/>
      <c r="PNB176" s="176"/>
      <c r="PNC176" s="176"/>
      <c r="PND176" s="176"/>
      <c r="PNE176" s="176"/>
      <c r="PNF176" s="176"/>
      <c r="PNG176" s="176"/>
      <c r="PNH176" s="176"/>
      <c r="PNI176" s="176"/>
      <c r="PNJ176" s="176"/>
      <c r="PNK176" s="176"/>
      <c r="PNL176" s="176"/>
      <c r="PNM176" s="176"/>
      <c r="PNN176" s="176"/>
      <c r="PNO176" s="176"/>
      <c r="PNP176" s="176"/>
      <c r="PNQ176" s="176"/>
      <c r="PNR176" s="176"/>
      <c r="PNS176" s="176"/>
      <c r="PNT176" s="176"/>
      <c r="PNU176" s="176"/>
      <c r="PNV176" s="176"/>
      <c r="PNW176" s="176"/>
      <c r="PNX176" s="176"/>
      <c r="PNY176" s="176"/>
      <c r="PNZ176" s="176"/>
      <c r="POA176" s="176"/>
      <c r="POB176" s="176"/>
      <c r="POC176" s="176"/>
      <c r="POD176" s="176"/>
      <c r="POE176" s="176"/>
      <c r="POF176" s="176"/>
      <c r="POG176" s="176"/>
      <c r="POH176" s="176"/>
      <c r="POI176" s="176"/>
      <c r="POJ176" s="176"/>
      <c r="POK176" s="176"/>
      <c r="POL176" s="176"/>
      <c r="POM176" s="176"/>
      <c r="PON176" s="176"/>
      <c r="POO176" s="176"/>
      <c r="POP176" s="176"/>
      <c r="POQ176" s="176"/>
      <c r="POR176" s="176"/>
      <c r="POS176" s="176"/>
      <c r="POT176" s="176"/>
      <c r="POU176" s="176"/>
      <c r="POV176" s="176"/>
      <c r="POW176" s="176"/>
      <c r="POX176" s="176"/>
      <c r="POY176" s="176"/>
      <c r="POZ176" s="176"/>
      <c r="PPA176" s="176"/>
      <c r="PPB176" s="176"/>
      <c r="PPC176" s="176"/>
      <c r="PPD176" s="176"/>
      <c r="PPE176" s="176"/>
      <c r="PPF176" s="176"/>
      <c r="PPG176" s="176"/>
      <c r="PPH176" s="176"/>
      <c r="PPI176" s="176"/>
      <c r="PPJ176" s="176"/>
      <c r="PPK176" s="176"/>
      <c r="PPL176" s="176"/>
      <c r="PPM176" s="176"/>
      <c r="PPN176" s="176"/>
      <c r="PPO176" s="176"/>
      <c r="PPP176" s="176"/>
      <c r="PPQ176" s="176"/>
      <c r="PPR176" s="176"/>
      <c r="PPS176" s="176"/>
      <c r="PPT176" s="176"/>
      <c r="PPU176" s="176"/>
      <c r="PPV176" s="176"/>
      <c r="PPW176" s="176"/>
      <c r="PPX176" s="176"/>
      <c r="PPY176" s="176"/>
      <c r="PPZ176" s="176"/>
      <c r="PQA176" s="176"/>
      <c r="PQB176" s="176"/>
      <c r="PQC176" s="176"/>
      <c r="PQD176" s="176"/>
      <c r="PQE176" s="176"/>
      <c r="PQF176" s="176"/>
      <c r="PQG176" s="176"/>
      <c r="PQH176" s="176"/>
      <c r="PQI176" s="176"/>
      <c r="PQJ176" s="176"/>
      <c r="PQK176" s="176"/>
      <c r="PQL176" s="176"/>
      <c r="PQM176" s="176"/>
      <c r="PQN176" s="176"/>
      <c r="PQO176" s="176"/>
      <c r="PQP176" s="176"/>
      <c r="PQQ176" s="176"/>
      <c r="PQR176" s="176"/>
      <c r="PQS176" s="176"/>
      <c r="PQT176" s="176"/>
      <c r="PQU176" s="176"/>
      <c r="PQV176" s="176"/>
      <c r="PQW176" s="176"/>
      <c r="PQX176" s="176"/>
      <c r="PQY176" s="176"/>
      <c r="PQZ176" s="176"/>
      <c r="PRA176" s="176"/>
      <c r="PRB176" s="176"/>
      <c r="PRC176" s="176"/>
      <c r="PRD176" s="176"/>
      <c r="PRE176" s="176"/>
      <c r="PRF176" s="176"/>
      <c r="PRG176" s="176"/>
      <c r="PRH176" s="176"/>
      <c r="PRI176" s="176"/>
      <c r="PRJ176" s="176"/>
      <c r="PRK176" s="176"/>
      <c r="PRL176" s="176"/>
      <c r="PRM176" s="176"/>
      <c r="PRN176" s="176"/>
      <c r="PRO176" s="176"/>
      <c r="PRP176" s="176"/>
      <c r="PRQ176" s="176"/>
      <c r="PRR176" s="176"/>
      <c r="PRS176" s="176"/>
      <c r="PRT176" s="176"/>
      <c r="PRU176" s="176"/>
      <c r="PRV176" s="176"/>
      <c r="PRW176" s="176"/>
      <c r="PRX176" s="176"/>
      <c r="PRY176" s="176"/>
      <c r="PRZ176" s="176"/>
      <c r="PSA176" s="176"/>
      <c r="PSB176" s="176"/>
      <c r="PSC176" s="176"/>
      <c r="PSD176" s="176"/>
      <c r="PSE176" s="176"/>
      <c r="PSF176" s="176"/>
      <c r="PSG176" s="176"/>
      <c r="PSH176" s="176"/>
      <c r="PSI176" s="176"/>
      <c r="PSJ176" s="176"/>
      <c r="PSK176" s="176"/>
      <c r="PSL176" s="176"/>
      <c r="PSM176" s="176"/>
      <c r="PSN176" s="176"/>
      <c r="PSO176" s="176"/>
      <c r="PSP176" s="176"/>
      <c r="PSQ176" s="176"/>
      <c r="PSR176" s="176"/>
      <c r="PSS176" s="176"/>
      <c r="PST176" s="176"/>
      <c r="PSU176" s="176"/>
      <c r="PSV176" s="176"/>
      <c r="PSW176" s="176"/>
      <c r="PSX176" s="176"/>
      <c r="PSY176" s="176"/>
      <c r="PSZ176" s="176"/>
      <c r="PTA176" s="176"/>
      <c r="PTB176" s="176"/>
      <c r="PTC176" s="176"/>
      <c r="PTD176" s="176"/>
      <c r="PTE176" s="176"/>
      <c r="PTF176" s="176"/>
      <c r="PTG176" s="176"/>
      <c r="PTH176" s="176"/>
      <c r="PTI176" s="176"/>
      <c r="PTJ176" s="176"/>
      <c r="PTK176" s="176"/>
      <c r="PTL176" s="176"/>
      <c r="PTM176" s="176"/>
      <c r="PTN176" s="176"/>
      <c r="PTO176" s="176"/>
      <c r="PTP176" s="176"/>
      <c r="PTQ176" s="176"/>
      <c r="PTR176" s="176"/>
      <c r="PTS176" s="176"/>
      <c r="PTT176" s="176"/>
      <c r="PTU176" s="176"/>
      <c r="PTV176" s="176"/>
      <c r="PTW176" s="176"/>
      <c r="PTX176" s="176"/>
      <c r="PTY176" s="176"/>
      <c r="PTZ176" s="176"/>
      <c r="PUA176" s="176"/>
      <c r="PUB176" s="176"/>
      <c r="PUC176" s="176"/>
      <c r="PUD176" s="176"/>
      <c r="PUE176" s="176"/>
      <c r="PUF176" s="176"/>
      <c r="PUG176" s="176"/>
      <c r="PUH176" s="176"/>
      <c r="PUI176" s="176"/>
      <c r="PUJ176" s="176"/>
      <c r="PUK176" s="176"/>
      <c r="PUL176" s="176"/>
      <c r="PUM176" s="176"/>
      <c r="PUN176" s="176"/>
      <c r="PUO176" s="176"/>
      <c r="PUP176" s="176"/>
      <c r="PUQ176" s="176"/>
      <c r="PUR176" s="176"/>
      <c r="PUS176" s="176"/>
      <c r="PUT176" s="176"/>
      <c r="PUU176" s="176"/>
      <c r="PUV176" s="176"/>
      <c r="PUW176" s="176"/>
      <c r="PUX176" s="176"/>
      <c r="PUY176" s="176"/>
      <c r="PUZ176" s="176"/>
      <c r="PVA176" s="176"/>
      <c r="PVB176" s="176"/>
      <c r="PVC176" s="176"/>
      <c r="PVD176" s="176"/>
      <c r="PVE176" s="176"/>
      <c r="PVF176" s="176"/>
      <c r="PVG176" s="176"/>
      <c r="PVH176" s="176"/>
      <c r="PVI176" s="176"/>
      <c r="PVJ176" s="176"/>
      <c r="PVK176" s="176"/>
      <c r="PVL176" s="176"/>
      <c r="PVM176" s="176"/>
      <c r="PVN176" s="176"/>
      <c r="PVO176" s="176"/>
      <c r="PVP176" s="176"/>
      <c r="PVQ176" s="176"/>
      <c r="PVR176" s="176"/>
      <c r="PVS176" s="176"/>
      <c r="PVT176" s="176"/>
      <c r="PVU176" s="176"/>
      <c r="PVV176" s="176"/>
      <c r="PVW176" s="176"/>
      <c r="PVX176" s="176"/>
      <c r="PVY176" s="176"/>
      <c r="PVZ176" s="176"/>
      <c r="PWA176" s="176"/>
      <c r="PWB176" s="176"/>
      <c r="PWC176" s="176"/>
      <c r="PWD176" s="176"/>
      <c r="PWE176" s="176"/>
      <c r="PWF176" s="176"/>
      <c r="PWG176" s="176"/>
      <c r="PWH176" s="176"/>
      <c r="PWI176" s="176"/>
      <c r="PWJ176" s="176"/>
      <c r="PWK176" s="176"/>
      <c r="PWL176" s="176"/>
      <c r="PWM176" s="176"/>
      <c r="PWN176" s="176"/>
      <c r="PWO176" s="176"/>
      <c r="PWP176" s="176"/>
      <c r="PWQ176" s="176"/>
      <c r="PWR176" s="176"/>
      <c r="PWS176" s="176"/>
      <c r="PWT176" s="176"/>
      <c r="PWU176" s="176"/>
      <c r="PWV176" s="176"/>
      <c r="PWW176" s="176"/>
      <c r="PWX176" s="176"/>
      <c r="PWY176" s="176"/>
      <c r="PWZ176" s="176"/>
      <c r="PXA176" s="176"/>
      <c r="PXB176" s="176"/>
      <c r="PXC176" s="176"/>
      <c r="PXD176" s="176"/>
      <c r="PXE176" s="176"/>
      <c r="PXF176" s="176"/>
      <c r="PXG176" s="176"/>
      <c r="PXH176" s="176"/>
      <c r="PXI176" s="176"/>
      <c r="PXJ176" s="176"/>
      <c r="PXK176" s="176"/>
      <c r="PXL176" s="176"/>
      <c r="PXM176" s="176"/>
      <c r="PXN176" s="176"/>
      <c r="PXO176" s="176"/>
      <c r="PXP176" s="176"/>
      <c r="PXQ176" s="176"/>
      <c r="PXR176" s="176"/>
      <c r="PXS176" s="176"/>
      <c r="PXT176" s="176"/>
      <c r="PXU176" s="176"/>
      <c r="PXV176" s="176"/>
      <c r="PXW176" s="176"/>
      <c r="PXX176" s="176"/>
      <c r="PXY176" s="176"/>
      <c r="PXZ176" s="176"/>
      <c r="PYA176" s="176"/>
      <c r="PYB176" s="176"/>
      <c r="PYC176" s="176"/>
      <c r="PYD176" s="176"/>
      <c r="PYE176" s="176"/>
      <c r="PYF176" s="176"/>
      <c r="PYG176" s="176"/>
      <c r="PYH176" s="176"/>
      <c r="PYI176" s="176"/>
      <c r="PYJ176" s="176"/>
      <c r="PYK176" s="176"/>
      <c r="PYL176" s="176"/>
      <c r="PYM176" s="176"/>
      <c r="PYN176" s="176"/>
      <c r="PYO176" s="176"/>
      <c r="PYP176" s="176"/>
      <c r="PYQ176" s="176"/>
      <c r="PYR176" s="176"/>
      <c r="PYS176" s="176"/>
      <c r="PYT176" s="176"/>
      <c r="PYU176" s="176"/>
      <c r="PYV176" s="176"/>
      <c r="PYW176" s="176"/>
      <c r="PYX176" s="176"/>
      <c r="PYY176" s="176"/>
      <c r="PYZ176" s="176"/>
      <c r="PZA176" s="176"/>
      <c r="PZB176" s="176"/>
      <c r="PZC176" s="176"/>
      <c r="PZD176" s="176"/>
      <c r="PZE176" s="176"/>
      <c r="PZF176" s="176"/>
      <c r="PZG176" s="176"/>
      <c r="PZH176" s="176"/>
      <c r="PZI176" s="176"/>
      <c r="PZJ176" s="176"/>
      <c r="PZK176" s="176"/>
      <c r="PZL176" s="176"/>
      <c r="PZM176" s="176"/>
      <c r="PZN176" s="176"/>
      <c r="PZO176" s="176"/>
      <c r="PZP176" s="176"/>
      <c r="PZQ176" s="176"/>
      <c r="PZR176" s="176"/>
      <c r="PZS176" s="176"/>
      <c r="PZT176" s="176"/>
      <c r="PZU176" s="176"/>
      <c r="PZV176" s="176"/>
      <c r="PZW176" s="176"/>
      <c r="PZX176" s="176"/>
      <c r="PZY176" s="176"/>
      <c r="PZZ176" s="176"/>
      <c r="QAA176" s="176"/>
      <c r="QAB176" s="176"/>
      <c r="QAC176" s="176"/>
      <c r="QAD176" s="176"/>
      <c r="QAE176" s="176"/>
      <c r="QAF176" s="176"/>
      <c r="QAG176" s="176"/>
      <c r="QAH176" s="176"/>
      <c r="QAI176" s="176"/>
      <c r="QAJ176" s="176"/>
      <c r="QAK176" s="176"/>
      <c r="QAL176" s="176"/>
      <c r="QAM176" s="176"/>
      <c r="QAN176" s="176"/>
      <c r="QAO176" s="176"/>
      <c r="QAP176" s="176"/>
      <c r="QAQ176" s="176"/>
      <c r="QAR176" s="176"/>
      <c r="QAS176" s="176"/>
      <c r="QAT176" s="176"/>
      <c r="QAU176" s="176"/>
      <c r="QAV176" s="176"/>
      <c r="QAW176" s="176"/>
      <c r="QAX176" s="176"/>
      <c r="QAY176" s="176"/>
      <c r="QAZ176" s="176"/>
      <c r="QBA176" s="176"/>
      <c r="QBB176" s="176"/>
      <c r="QBC176" s="176"/>
      <c r="QBD176" s="176"/>
      <c r="QBE176" s="176"/>
      <c r="QBF176" s="176"/>
      <c r="QBG176" s="176"/>
      <c r="QBH176" s="176"/>
      <c r="QBI176" s="176"/>
      <c r="QBJ176" s="176"/>
      <c r="QBK176" s="176"/>
      <c r="QBL176" s="176"/>
      <c r="QBM176" s="176"/>
      <c r="QBN176" s="176"/>
      <c r="QBO176" s="176"/>
      <c r="QBP176" s="176"/>
      <c r="QBQ176" s="176"/>
      <c r="QBR176" s="176"/>
      <c r="QBS176" s="176"/>
      <c r="QBT176" s="176"/>
      <c r="QBU176" s="176"/>
      <c r="QBV176" s="176"/>
      <c r="QBW176" s="176"/>
      <c r="QBX176" s="176"/>
      <c r="QBY176" s="176"/>
      <c r="QBZ176" s="176"/>
      <c r="QCA176" s="176"/>
      <c r="QCB176" s="176"/>
      <c r="QCC176" s="176"/>
      <c r="QCD176" s="176"/>
      <c r="QCE176" s="176"/>
      <c r="QCF176" s="176"/>
      <c r="QCG176" s="176"/>
      <c r="QCH176" s="176"/>
      <c r="QCI176" s="176"/>
      <c r="QCJ176" s="176"/>
      <c r="QCK176" s="176"/>
      <c r="QCL176" s="176"/>
      <c r="QCM176" s="176"/>
      <c r="QCN176" s="176"/>
      <c r="QCO176" s="176"/>
      <c r="QCP176" s="176"/>
      <c r="QCQ176" s="176"/>
      <c r="QCR176" s="176"/>
      <c r="QCS176" s="176"/>
      <c r="QCT176" s="176"/>
      <c r="QCU176" s="176"/>
      <c r="QCV176" s="176"/>
      <c r="QCW176" s="176"/>
      <c r="QCX176" s="176"/>
      <c r="QCY176" s="176"/>
      <c r="QCZ176" s="176"/>
      <c r="QDA176" s="176"/>
      <c r="QDB176" s="176"/>
      <c r="QDC176" s="176"/>
      <c r="QDD176" s="176"/>
      <c r="QDE176" s="176"/>
      <c r="QDF176" s="176"/>
      <c r="QDG176" s="176"/>
      <c r="QDH176" s="176"/>
      <c r="QDI176" s="176"/>
      <c r="QDJ176" s="176"/>
      <c r="QDK176" s="176"/>
      <c r="QDL176" s="176"/>
      <c r="QDM176" s="176"/>
      <c r="QDN176" s="176"/>
      <c r="QDO176" s="176"/>
      <c r="QDP176" s="176"/>
      <c r="QDQ176" s="176"/>
      <c r="QDR176" s="176"/>
      <c r="QDS176" s="176"/>
      <c r="QDT176" s="176"/>
      <c r="QDU176" s="176"/>
      <c r="QDV176" s="176"/>
      <c r="QDW176" s="176"/>
      <c r="QDX176" s="176"/>
      <c r="QDY176" s="176"/>
      <c r="QDZ176" s="176"/>
      <c r="QEA176" s="176"/>
      <c r="QEB176" s="176"/>
      <c r="QEC176" s="176"/>
      <c r="QED176" s="176"/>
      <c r="QEE176" s="176"/>
      <c r="QEF176" s="176"/>
      <c r="QEG176" s="176"/>
      <c r="QEH176" s="176"/>
      <c r="QEI176" s="176"/>
      <c r="QEJ176" s="176"/>
      <c r="QEK176" s="176"/>
      <c r="QEL176" s="176"/>
      <c r="QEM176" s="176"/>
      <c r="QEN176" s="176"/>
      <c r="QEO176" s="176"/>
      <c r="QEP176" s="176"/>
      <c r="QEQ176" s="176"/>
      <c r="QER176" s="176"/>
      <c r="QES176" s="176"/>
      <c r="QET176" s="176"/>
      <c r="QEU176" s="176"/>
      <c r="QEV176" s="176"/>
      <c r="QEW176" s="176"/>
      <c r="QEX176" s="176"/>
      <c r="QEY176" s="176"/>
      <c r="QEZ176" s="176"/>
      <c r="QFA176" s="176"/>
      <c r="QFB176" s="176"/>
      <c r="QFC176" s="176"/>
      <c r="QFD176" s="176"/>
      <c r="QFE176" s="176"/>
      <c r="QFF176" s="176"/>
      <c r="QFG176" s="176"/>
      <c r="QFH176" s="176"/>
      <c r="QFI176" s="176"/>
      <c r="QFJ176" s="176"/>
      <c r="QFK176" s="176"/>
      <c r="QFL176" s="176"/>
      <c r="QFM176" s="176"/>
      <c r="QFN176" s="176"/>
      <c r="QFO176" s="176"/>
      <c r="QFP176" s="176"/>
      <c r="QFQ176" s="176"/>
      <c r="QFR176" s="176"/>
      <c r="QFS176" s="176"/>
      <c r="QFT176" s="176"/>
      <c r="QFU176" s="176"/>
      <c r="QFV176" s="176"/>
      <c r="QFW176" s="176"/>
      <c r="QFX176" s="176"/>
      <c r="QFY176" s="176"/>
      <c r="QFZ176" s="176"/>
      <c r="QGA176" s="176"/>
      <c r="QGB176" s="176"/>
      <c r="QGC176" s="176"/>
      <c r="QGD176" s="176"/>
      <c r="QGE176" s="176"/>
      <c r="QGF176" s="176"/>
      <c r="QGG176" s="176"/>
      <c r="QGH176" s="176"/>
      <c r="QGI176" s="176"/>
      <c r="QGJ176" s="176"/>
      <c r="QGK176" s="176"/>
      <c r="QGL176" s="176"/>
      <c r="QGM176" s="176"/>
      <c r="QGN176" s="176"/>
      <c r="QGO176" s="176"/>
      <c r="QGP176" s="176"/>
      <c r="QGQ176" s="176"/>
      <c r="QGR176" s="176"/>
      <c r="QGS176" s="176"/>
      <c r="QGT176" s="176"/>
      <c r="QGU176" s="176"/>
      <c r="QGV176" s="176"/>
      <c r="QGW176" s="176"/>
      <c r="QGX176" s="176"/>
      <c r="QGY176" s="176"/>
      <c r="QGZ176" s="176"/>
      <c r="QHA176" s="176"/>
      <c r="QHB176" s="176"/>
      <c r="QHC176" s="176"/>
      <c r="QHD176" s="176"/>
      <c r="QHE176" s="176"/>
      <c r="QHF176" s="176"/>
      <c r="QHG176" s="176"/>
      <c r="QHH176" s="176"/>
      <c r="QHI176" s="176"/>
      <c r="QHJ176" s="176"/>
      <c r="QHK176" s="176"/>
      <c r="QHL176" s="176"/>
      <c r="QHM176" s="176"/>
      <c r="QHN176" s="176"/>
      <c r="QHO176" s="176"/>
      <c r="QHP176" s="176"/>
      <c r="QHQ176" s="176"/>
      <c r="QHR176" s="176"/>
      <c r="QHS176" s="176"/>
      <c r="QHT176" s="176"/>
      <c r="QHU176" s="176"/>
      <c r="QHV176" s="176"/>
      <c r="QHW176" s="176"/>
      <c r="QHX176" s="176"/>
      <c r="QHY176" s="176"/>
      <c r="QHZ176" s="176"/>
      <c r="QIA176" s="176"/>
      <c r="QIB176" s="176"/>
      <c r="QIC176" s="176"/>
      <c r="QID176" s="176"/>
      <c r="QIE176" s="176"/>
      <c r="QIF176" s="176"/>
      <c r="QIG176" s="176"/>
      <c r="QIH176" s="176"/>
      <c r="QII176" s="176"/>
      <c r="QIJ176" s="176"/>
      <c r="QIK176" s="176"/>
      <c r="QIL176" s="176"/>
      <c r="QIM176" s="176"/>
      <c r="QIN176" s="176"/>
      <c r="QIO176" s="176"/>
      <c r="QIP176" s="176"/>
      <c r="QIQ176" s="176"/>
      <c r="QIR176" s="176"/>
      <c r="QIS176" s="176"/>
      <c r="QIT176" s="176"/>
      <c r="QIU176" s="176"/>
      <c r="QIV176" s="176"/>
      <c r="QIW176" s="176"/>
      <c r="QIX176" s="176"/>
      <c r="QIY176" s="176"/>
      <c r="QIZ176" s="176"/>
      <c r="QJA176" s="176"/>
      <c r="QJB176" s="176"/>
      <c r="QJC176" s="176"/>
      <c r="QJD176" s="176"/>
      <c r="QJE176" s="176"/>
      <c r="QJF176" s="176"/>
      <c r="QJG176" s="176"/>
      <c r="QJH176" s="176"/>
      <c r="QJI176" s="176"/>
      <c r="QJJ176" s="176"/>
      <c r="QJK176" s="176"/>
      <c r="QJL176" s="176"/>
      <c r="QJM176" s="176"/>
      <c r="QJN176" s="176"/>
      <c r="QJO176" s="176"/>
      <c r="QJP176" s="176"/>
      <c r="QJQ176" s="176"/>
      <c r="QJR176" s="176"/>
      <c r="QJS176" s="176"/>
      <c r="QJT176" s="176"/>
      <c r="QJU176" s="176"/>
      <c r="QJV176" s="176"/>
      <c r="QJW176" s="176"/>
      <c r="QJX176" s="176"/>
      <c r="QJY176" s="176"/>
      <c r="QJZ176" s="176"/>
      <c r="QKA176" s="176"/>
      <c r="QKB176" s="176"/>
      <c r="QKC176" s="176"/>
      <c r="QKD176" s="176"/>
      <c r="QKE176" s="176"/>
      <c r="QKF176" s="176"/>
      <c r="QKG176" s="176"/>
      <c r="QKH176" s="176"/>
      <c r="QKI176" s="176"/>
      <c r="QKJ176" s="176"/>
      <c r="QKK176" s="176"/>
      <c r="QKL176" s="176"/>
      <c r="QKM176" s="176"/>
      <c r="QKN176" s="176"/>
      <c r="QKO176" s="176"/>
      <c r="QKP176" s="176"/>
      <c r="QKQ176" s="176"/>
      <c r="QKR176" s="176"/>
      <c r="QKS176" s="176"/>
      <c r="QKT176" s="176"/>
      <c r="QKU176" s="176"/>
      <c r="QKV176" s="176"/>
      <c r="QKW176" s="176"/>
      <c r="QKX176" s="176"/>
      <c r="QKY176" s="176"/>
      <c r="QKZ176" s="176"/>
      <c r="QLA176" s="176"/>
      <c r="QLB176" s="176"/>
      <c r="QLC176" s="176"/>
      <c r="QLD176" s="176"/>
      <c r="QLE176" s="176"/>
      <c r="QLF176" s="176"/>
      <c r="QLG176" s="176"/>
      <c r="QLH176" s="176"/>
      <c r="QLI176" s="176"/>
      <c r="QLJ176" s="176"/>
      <c r="QLK176" s="176"/>
      <c r="QLL176" s="176"/>
      <c r="QLM176" s="176"/>
      <c r="QLN176" s="176"/>
      <c r="QLO176" s="176"/>
      <c r="QLP176" s="176"/>
      <c r="QLQ176" s="176"/>
      <c r="QLR176" s="176"/>
      <c r="QLS176" s="176"/>
      <c r="QLT176" s="176"/>
      <c r="QLU176" s="176"/>
      <c r="QLV176" s="176"/>
      <c r="QLW176" s="176"/>
      <c r="QLX176" s="176"/>
      <c r="QLY176" s="176"/>
      <c r="QLZ176" s="176"/>
      <c r="QMA176" s="176"/>
      <c r="QMB176" s="176"/>
      <c r="QMC176" s="176"/>
      <c r="QMD176" s="176"/>
      <c r="QME176" s="176"/>
      <c r="QMF176" s="176"/>
      <c r="QMG176" s="176"/>
      <c r="QMH176" s="176"/>
      <c r="QMI176" s="176"/>
      <c r="QMJ176" s="176"/>
      <c r="QMK176" s="176"/>
      <c r="QML176" s="176"/>
      <c r="QMM176" s="176"/>
      <c r="QMN176" s="176"/>
      <c r="QMO176" s="176"/>
      <c r="QMP176" s="176"/>
      <c r="QMQ176" s="176"/>
      <c r="QMR176" s="176"/>
      <c r="QMS176" s="176"/>
      <c r="QMT176" s="176"/>
      <c r="QMU176" s="176"/>
      <c r="QMV176" s="176"/>
      <c r="QMW176" s="176"/>
      <c r="QMX176" s="176"/>
      <c r="QMY176" s="176"/>
      <c r="QMZ176" s="176"/>
      <c r="QNA176" s="176"/>
      <c r="QNB176" s="176"/>
      <c r="QNC176" s="176"/>
      <c r="QND176" s="176"/>
      <c r="QNE176" s="176"/>
      <c r="QNF176" s="176"/>
      <c r="QNG176" s="176"/>
      <c r="QNH176" s="176"/>
      <c r="QNI176" s="176"/>
      <c r="QNJ176" s="176"/>
      <c r="QNK176" s="176"/>
      <c r="QNL176" s="176"/>
      <c r="QNM176" s="176"/>
      <c r="QNN176" s="176"/>
      <c r="QNO176" s="176"/>
      <c r="QNP176" s="176"/>
      <c r="QNQ176" s="176"/>
      <c r="QNR176" s="176"/>
      <c r="QNS176" s="176"/>
      <c r="QNT176" s="176"/>
      <c r="QNU176" s="176"/>
      <c r="QNV176" s="176"/>
      <c r="QNW176" s="176"/>
      <c r="QNX176" s="176"/>
      <c r="QNY176" s="176"/>
      <c r="QNZ176" s="176"/>
      <c r="QOA176" s="176"/>
      <c r="QOB176" s="176"/>
      <c r="QOC176" s="176"/>
      <c r="QOD176" s="176"/>
      <c r="QOE176" s="176"/>
      <c r="QOF176" s="176"/>
      <c r="QOG176" s="176"/>
      <c r="QOH176" s="176"/>
      <c r="QOI176" s="176"/>
      <c r="QOJ176" s="176"/>
      <c r="QOK176" s="176"/>
      <c r="QOL176" s="176"/>
      <c r="QOM176" s="176"/>
      <c r="QON176" s="176"/>
      <c r="QOO176" s="176"/>
      <c r="QOP176" s="176"/>
      <c r="QOQ176" s="176"/>
      <c r="QOR176" s="176"/>
      <c r="QOS176" s="176"/>
      <c r="QOT176" s="176"/>
      <c r="QOU176" s="176"/>
      <c r="QOV176" s="176"/>
      <c r="QOW176" s="176"/>
      <c r="QOX176" s="176"/>
      <c r="QOY176" s="176"/>
      <c r="QOZ176" s="176"/>
      <c r="QPA176" s="176"/>
      <c r="QPB176" s="176"/>
      <c r="QPC176" s="176"/>
      <c r="QPD176" s="176"/>
      <c r="QPE176" s="176"/>
      <c r="QPF176" s="176"/>
      <c r="QPG176" s="176"/>
      <c r="QPH176" s="176"/>
      <c r="QPI176" s="176"/>
      <c r="QPJ176" s="176"/>
      <c r="QPK176" s="176"/>
      <c r="QPL176" s="176"/>
      <c r="QPM176" s="176"/>
      <c r="QPN176" s="176"/>
      <c r="QPO176" s="176"/>
      <c r="QPP176" s="176"/>
      <c r="QPQ176" s="176"/>
      <c r="QPR176" s="176"/>
      <c r="QPS176" s="176"/>
      <c r="QPT176" s="176"/>
      <c r="QPU176" s="176"/>
      <c r="QPV176" s="176"/>
      <c r="QPW176" s="176"/>
      <c r="QPX176" s="176"/>
      <c r="QPY176" s="176"/>
      <c r="QPZ176" s="176"/>
      <c r="QQA176" s="176"/>
      <c r="QQB176" s="176"/>
      <c r="QQC176" s="176"/>
      <c r="QQD176" s="176"/>
      <c r="QQE176" s="176"/>
      <c r="QQF176" s="176"/>
      <c r="QQG176" s="176"/>
      <c r="QQH176" s="176"/>
      <c r="QQI176" s="176"/>
      <c r="QQJ176" s="176"/>
      <c r="QQK176" s="176"/>
      <c r="QQL176" s="176"/>
      <c r="QQM176" s="176"/>
      <c r="QQN176" s="176"/>
      <c r="QQO176" s="176"/>
      <c r="QQP176" s="176"/>
      <c r="QQQ176" s="176"/>
      <c r="QQR176" s="176"/>
      <c r="QQS176" s="176"/>
      <c r="QQT176" s="176"/>
      <c r="QQU176" s="176"/>
      <c r="QQV176" s="176"/>
      <c r="QQW176" s="176"/>
      <c r="QQX176" s="176"/>
      <c r="QQY176" s="176"/>
      <c r="QQZ176" s="176"/>
      <c r="QRA176" s="176"/>
      <c r="QRB176" s="176"/>
      <c r="QRC176" s="176"/>
      <c r="QRD176" s="176"/>
      <c r="QRE176" s="176"/>
      <c r="QRF176" s="176"/>
      <c r="QRG176" s="176"/>
      <c r="QRH176" s="176"/>
      <c r="QRI176" s="176"/>
      <c r="QRJ176" s="176"/>
      <c r="QRK176" s="176"/>
      <c r="QRL176" s="176"/>
      <c r="QRM176" s="176"/>
      <c r="QRN176" s="176"/>
      <c r="QRO176" s="176"/>
      <c r="QRP176" s="176"/>
      <c r="QRQ176" s="176"/>
      <c r="QRR176" s="176"/>
      <c r="QRS176" s="176"/>
      <c r="QRT176" s="176"/>
      <c r="QRU176" s="176"/>
      <c r="QRV176" s="176"/>
      <c r="QRW176" s="176"/>
      <c r="QRX176" s="176"/>
      <c r="QRY176" s="176"/>
      <c r="QRZ176" s="176"/>
      <c r="QSA176" s="176"/>
      <c r="QSB176" s="176"/>
      <c r="QSC176" s="176"/>
      <c r="QSD176" s="176"/>
      <c r="QSE176" s="176"/>
      <c r="QSF176" s="176"/>
      <c r="QSG176" s="176"/>
      <c r="QSH176" s="176"/>
      <c r="QSI176" s="176"/>
      <c r="QSJ176" s="176"/>
      <c r="QSK176" s="176"/>
      <c r="QSL176" s="176"/>
      <c r="QSM176" s="176"/>
      <c r="QSN176" s="176"/>
      <c r="QSO176" s="176"/>
      <c r="QSP176" s="176"/>
      <c r="QSQ176" s="176"/>
      <c r="QSR176" s="176"/>
      <c r="QSS176" s="176"/>
      <c r="QST176" s="176"/>
      <c r="QSU176" s="176"/>
      <c r="QSV176" s="176"/>
      <c r="QSW176" s="176"/>
      <c r="QSX176" s="176"/>
      <c r="QSY176" s="176"/>
      <c r="QSZ176" s="176"/>
      <c r="QTA176" s="176"/>
      <c r="QTB176" s="176"/>
      <c r="QTC176" s="176"/>
      <c r="QTD176" s="176"/>
      <c r="QTE176" s="176"/>
      <c r="QTF176" s="176"/>
      <c r="QTG176" s="176"/>
      <c r="QTH176" s="176"/>
      <c r="QTI176" s="176"/>
      <c r="QTJ176" s="176"/>
      <c r="QTK176" s="176"/>
      <c r="QTL176" s="176"/>
      <c r="QTM176" s="176"/>
      <c r="QTN176" s="176"/>
      <c r="QTO176" s="176"/>
      <c r="QTP176" s="176"/>
      <c r="QTQ176" s="176"/>
      <c r="QTR176" s="176"/>
      <c r="QTS176" s="176"/>
      <c r="QTT176" s="176"/>
      <c r="QTU176" s="176"/>
      <c r="QTV176" s="176"/>
      <c r="QTW176" s="176"/>
      <c r="QTX176" s="176"/>
      <c r="QTY176" s="176"/>
      <c r="QTZ176" s="176"/>
      <c r="QUA176" s="176"/>
      <c r="QUB176" s="176"/>
      <c r="QUC176" s="176"/>
      <c r="QUD176" s="176"/>
      <c r="QUE176" s="176"/>
      <c r="QUF176" s="176"/>
      <c r="QUG176" s="176"/>
      <c r="QUH176" s="176"/>
      <c r="QUI176" s="176"/>
      <c r="QUJ176" s="176"/>
      <c r="QUK176" s="176"/>
      <c r="QUL176" s="176"/>
      <c r="QUM176" s="176"/>
      <c r="QUN176" s="176"/>
      <c r="QUO176" s="176"/>
      <c r="QUP176" s="176"/>
      <c r="QUQ176" s="176"/>
      <c r="QUR176" s="176"/>
      <c r="QUS176" s="176"/>
      <c r="QUT176" s="176"/>
      <c r="QUU176" s="176"/>
      <c r="QUV176" s="176"/>
      <c r="QUW176" s="176"/>
      <c r="QUX176" s="176"/>
      <c r="QUY176" s="176"/>
      <c r="QUZ176" s="176"/>
      <c r="QVA176" s="176"/>
      <c r="QVB176" s="176"/>
      <c r="QVC176" s="176"/>
      <c r="QVD176" s="176"/>
      <c r="QVE176" s="176"/>
      <c r="QVF176" s="176"/>
      <c r="QVG176" s="176"/>
      <c r="QVH176" s="176"/>
      <c r="QVI176" s="176"/>
      <c r="QVJ176" s="176"/>
      <c r="QVK176" s="176"/>
      <c r="QVL176" s="176"/>
      <c r="QVM176" s="176"/>
      <c r="QVN176" s="176"/>
      <c r="QVO176" s="176"/>
      <c r="QVP176" s="176"/>
      <c r="QVQ176" s="176"/>
      <c r="QVR176" s="176"/>
      <c r="QVS176" s="176"/>
      <c r="QVT176" s="176"/>
      <c r="QVU176" s="176"/>
      <c r="QVV176" s="176"/>
      <c r="QVW176" s="176"/>
      <c r="QVX176" s="176"/>
      <c r="QVY176" s="176"/>
      <c r="QVZ176" s="176"/>
      <c r="QWA176" s="176"/>
      <c r="QWB176" s="176"/>
      <c r="QWC176" s="176"/>
      <c r="QWD176" s="176"/>
      <c r="QWE176" s="176"/>
      <c r="QWF176" s="176"/>
      <c r="QWG176" s="176"/>
      <c r="QWH176" s="176"/>
      <c r="QWI176" s="176"/>
      <c r="QWJ176" s="176"/>
      <c r="QWK176" s="176"/>
      <c r="QWL176" s="176"/>
      <c r="QWM176" s="176"/>
      <c r="QWN176" s="176"/>
      <c r="QWO176" s="176"/>
      <c r="QWP176" s="176"/>
      <c r="QWQ176" s="176"/>
      <c r="QWR176" s="176"/>
      <c r="QWS176" s="176"/>
      <c r="QWT176" s="176"/>
      <c r="QWU176" s="176"/>
      <c r="QWV176" s="176"/>
      <c r="QWW176" s="176"/>
      <c r="QWX176" s="176"/>
      <c r="QWY176" s="176"/>
      <c r="QWZ176" s="176"/>
      <c r="QXA176" s="176"/>
      <c r="QXB176" s="176"/>
      <c r="QXC176" s="176"/>
      <c r="QXD176" s="176"/>
      <c r="QXE176" s="176"/>
      <c r="QXF176" s="176"/>
      <c r="QXG176" s="176"/>
      <c r="QXH176" s="176"/>
      <c r="QXI176" s="176"/>
      <c r="QXJ176" s="176"/>
      <c r="QXK176" s="176"/>
      <c r="QXL176" s="176"/>
      <c r="QXM176" s="176"/>
      <c r="QXN176" s="176"/>
      <c r="QXO176" s="176"/>
      <c r="QXP176" s="176"/>
      <c r="QXQ176" s="176"/>
      <c r="QXR176" s="176"/>
      <c r="QXS176" s="176"/>
      <c r="QXT176" s="176"/>
      <c r="QXU176" s="176"/>
      <c r="QXV176" s="176"/>
      <c r="QXW176" s="176"/>
      <c r="QXX176" s="176"/>
      <c r="QXY176" s="176"/>
      <c r="QXZ176" s="176"/>
      <c r="QYA176" s="176"/>
      <c r="QYB176" s="176"/>
      <c r="QYC176" s="176"/>
      <c r="QYD176" s="176"/>
      <c r="QYE176" s="176"/>
      <c r="QYF176" s="176"/>
      <c r="QYG176" s="176"/>
      <c r="QYH176" s="176"/>
      <c r="QYI176" s="176"/>
      <c r="QYJ176" s="176"/>
      <c r="QYK176" s="176"/>
      <c r="QYL176" s="176"/>
      <c r="QYM176" s="176"/>
      <c r="QYN176" s="176"/>
      <c r="QYO176" s="176"/>
      <c r="QYP176" s="176"/>
      <c r="QYQ176" s="176"/>
      <c r="QYR176" s="176"/>
      <c r="QYS176" s="176"/>
      <c r="QYT176" s="176"/>
      <c r="QYU176" s="176"/>
      <c r="QYV176" s="176"/>
      <c r="QYW176" s="176"/>
      <c r="QYX176" s="176"/>
      <c r="QYY176" s="176"/>
      <c r="QYZ176" s="176"/>
      <c r="QZA176" s="176"/>
      <c r="QZB176" s="176"/>
      <c r="QZC176" s="176"/>
      <c r="QZD176" s="176"/>
      <c r="QZE176" s="176"/>
      <c r="QZF176" s="176"/>
      <c r="QZG176" s="176"/>
      <c r="QZH176" s="176"/>
      <c r="QZI176" s="176"/>
      <c r="QZJ176" s="176"/>
      <c r="QZK176" s="176"/>
      <c r="QZL176" s="176"/>
      <c r="QZM176" s="176"/>
      <c r="QZN176" s="176"/>
      <c r="QZO176" s="176"/>
      <c r="QZP176" s="176"/>
      <c r="QZQ176" s="176"/>
      <c r="QZR176" s="176"/>
      <c r="QZS176" s="176"/>
      <c r="QZT176" s="176"/>
      <c r="QZU176" s="176"/>
      <c r="QZV176" s="176"/>
      <c r="QZW176" s="176"/>
      <c r="QZX176" s="176"/>
      <c r="QZY176" s="176"/>
      <c r="QZZ176" s="176"/>
      <c r="RAA176" s="176"/>
      <c r="RAB176" s="176"/>
      <c r="RAC176" s="176"/>
      <c r="RAD176" s="176"/>
      <c r="RAE176" s="176"/>
      <c r="RAF176" s="176"/>
      <c r="RAG176" s="176"/>
      <c r="RAH176" s="176"/>
      <c r="RAI176" s="176"/>
      <c r="RAJ176" s="176"/>
      <c r="RAK176" s="176"/>
      <c r="RAL176" s="176"/>
      <c r="RAM176" s="176"/>
      <c r="RAN176" s="176"/>
      <c r="RAO176" s="176"/>
      <c r="RAP176" s="176"/>
      <c r="RAQ176" s="176"/>
      <c r="RAR176" s="176"/>
      <c r="RAS176" s="176"/>
      <c r="RAT176" s="176"/>
      <c r="RAU176" s="176"/>
      <c r="RAV176" s="176"/>
      <c r="RAW176" s="176"/>
      <c r="RAX176" s="176"/>
      <c r="RAY176" s="176"/>
      <c r="RAZ176" s="176"/>
      <c r="RBA176" s="176"/>
      <c r="RBB176" s="176"/>
      <c r="RBC176" s="176"/>
      <c r="RBD176" s="176"/>
      <c r="RBE176" s="176"/>
      <c r="RBF176" s="176"/>
      <c r="RBG176" s="176"/>
      <c r="RBH176" s="176"/>
      <c r="RBI176" s="176"/>
      <c r="RBJ176" s="176"/>
      <c r="RBK176" s="176"/>
      <c r="RBL176" s="176"/>
      <c r="RBM176" s="176"/>
      <c r="RBN176" s="176"/>
      <c r="RBO176" s="176"/>
      <c r="RBP176" s="176"/>
      <c r="RBQ176" s="176"/>
      <c r="RBR176" s="176"/>
      <c r="RBS176" s="176"/>
      <c r="RBT176" s="176"/>
      <c r="RBU176" s="176"/>
      <c r="RBV176" s="176"/>
      <c r="RBW176" s="176"/>
      <c r="RBX176" s="176"/>
      <c r="RBY176" s="176"/>
      <c r="RBZ176" s="176"/>
      <c r="RCA176" s="176"/>
      <c r="RCB176" s="176"/>
      <c r="RCC176" s="176"/>
      <c r="RCD176" s="176"/>
      <c r="RCE176" s="176"/>
      <c r="RCF176" s="176"/>
      <c r="RCG176" s="176"/>
      <c r="RCH176" s="176"/>
      <c r="RCI176" s="176"/>
      <c r="RCJ176" s="176"/>
      <c r="RCK176" s="176"/>
      <c r="RCL176" s="176"/>
      <c r="RCM176" s="176"/>
      <c r="RCN176" s="176"/>
      <c r="RCO176" s="176"/>
      <c r="RCP176" s="176"/>
      <c r="RCQ176" s="176"/>
      <c r="RCR176" s="176"/>
      <c r="RCS176" s="176"/>
      <c r="RCT176" s="176"/>
      <c r="RCU176" s="176"/>
      <c r="RCV176" s="176"/>
      <c r="RCW176" s="176"/>
      <c r="RCX176" s="176"/>
      <c r="RCY176" s="176"/>
      <c r="RCZ176" s="176"/>
      <c r="RDA176" s="176"/>
      <c r="RDB176" s="176"/>
      <c r="RDC176" s="176"/>
      <c r="RDD176" s="176"/>
      <c r="RDE176" s="176"/>
      <c r="RDF176" s="176"/>
      <c r="RDG176" s="176"/>
      <c r="RDH176" s="176"/>
      <c r="RDI176" s="176"/>
      <c r="RDJ176" s="176"/>
      <c r="RDK176" s="176"/>
      <c r="RDL176" s="176"/>
      <c r="RDM176" s="176"/>
      <c r="RDN176" s="176"/>
      <c r="RDO176" s="176"/>
      <c r="RDP176" s="176"/>
      <c r="RDQ176" s="176"/>
      <c r="RDR176" s="176"/>
      <c r="RDS176" s="176"/>
      <c r="RDT176" s="176"/>
      <c r="RDU176" s="176"/>
      <c r="RDV176" s="176"/>
      <c r="RDW176" s="176"/>
      <c r="RDX176" s="176"/>
      <c r="RDY176" s="176"/>
      <c r="RDZ176" s="176"/>
      <c r="REA176" s="176"/>
      <c r="REB176" s="176"/>
      <c r="REC176" s="176"/>
      <c r="RED176" s="176"/>
      <c r="REE176" s="176"/>
      <c r="REF176" s="176"/>
      <c r="REG176" s="176"/>
      <c r="REH176" s="176"/>
      <c r="REI176" s="176"/>
      <c r="REJ176" s="176"/>
      <c r="REK176" s="176"/>
      <c r="REL176" s="176"/>
      <c r="REM176" s="176"/>
      <c r="REN176" s="176"/>
      <c r="REO176" s="176"/>
      <c r="REP176" s="176"/>
      <c r="REQ176" s="176"/>
      <c r="RER176" s="176"/>
      <c r="RES176" s="176"/>
      <c r="RET176" s="176"/>
      <c r="REU176" s="176"/>
      <c r="REV176" s="176"/>
      <c r="REW176" s="176"/>
      <c r="REX176" s="176"/>
      <c r="REY176" s="176"/>
      <c r="REZ176" s="176"/>
      <c r="RFA176" s="176"/>
      <c r="RFB176" s="176"/>
      <c r="RFC176" s="176"/>
      <c r="RFD176" s="176"/>
      <c r="RFE176" s="176"/>
      <c r="RFF176" s="176"/>
      <c r="RFG176" s="176"/>
      <c r="RFH176" s="176"/>
      <c r="RFI176" s="176"/>
      <c r="RFJ176" s="176"/>
      <c r="RFK176" s="176"/>
      <c r="RFL176" s="176"/>
      <c r="RFM176" s="176"/>
      <c r="RFN176" s="176"/>
      <c r="RFO176" s="176"/>
      <c r="RFP176" s="176"/>
      <c r="RFQ176" s="176"/>
      <c r="RFR176" s="176"/>
      <c r="RFS176" s="176"/>
      <c r="RFT176" s="176"/>
      <c r="RFU176" s="176"/>
      <c r="RFV176" s="176"/>
      <c r="RFW176" s="176"/>
      <c r="RFX176" s="176"/>
      <c r="RFY176" s="176"/>
      <c r="RFZ176" s="176"/>
      <c r="RGA176" s="176"/>
      <c r="RGB176" s="176"/>
      <c r="RGC176" s="176"/>
      <c r="RGD176" s="176"/>
      <c r="RGE176" s="176"/>
      <c r="RGF176" s="176"/>
      <c r="RGG176" s="176"/>
      <c r="RGH176" s="176"/>
      <c r="RGI176" s="176"/>
      <c r="RGJ176" s="176"/>
      <c r="RGK176" s="176"/>
      <c r="RGL176" s="176"/>
      <c r="RGM176" s="176"/>
      <c r="RGN176" s="176"/>
      <c r="RGO176" s="176"/>
      <c r="RGP176" s="176"/>
      <c r="RGQ176" s="176"/>
      <c r="RGR176" s="176"/>
      <c r="RGS176" s="176"/>
      <c r="RGT176" s="176"/>
      <c r="RGU176" s="176"/>
      <c r="RGV176" s="176"/>
      <c r="RGW176" s="176"/>
      <c r="RGX176" s="176"/>
      <c r="RGY176" s="176"/>
      <c r="RGZ176" s="176"/>
      <c r="RHA176" s="176"/>
      <c r="RHB176" s="176"/>
      <c r="RHC176" s="176"/>
      <c r="RHD176" s="176"/>
      <c r="RHE176" s="176"/>
      <c r="RHF176" s="176"/>
      <c r="RHG176" s="176"/>
      <c r="RHH176" s="176"/>
      <c r="RHI176" s="176"/>
      <c r="RHJ176" s="176"/>
      <c r="RHK176" s="176"/>
      <c r="RHL176" s="176"/>
      <c r="RHM176" s="176"/>
      <c r="RHN176" s="176"/>
      <c r="RHO176" s="176"/>
      <c r="RHP176" s="176"/>
      <c r="RHQ176" s="176"/>
      <c r="RHR176" s="176"/>
      <c r="RHS176" s="176"/>
      <c r="RHT176" s="176"/>
      <c r="RHU176" s="176"/>
      <c r="RHV176" s="176"/>
      <c r="RHW176" s="176"/>
      <c r="RHX176" s="176"/>
      <c r="RHY176" s="176"/>
      <c r="RHZ176" s="176"/>
      <c r="RIA176" s="176"/>
      <c r="RIB176" s="176"/>
      <c r="RIC176" s="176"/>
      <c r="RID176" s="176"/>
      <c r="RIE176" s="176"/>
      <c r="RIF176" s="176"/>
      <c r="RIG176" s="176"/>
      <c r="RIH176" s="176"/>
      <c r="RII176" s="176"/>
      <c r="RIJ176" s="176"/>
      <c r="RIK176" s="176"/>
      <c r="RIL176" s="176"/>
      <c r="RIM176" s="176"/>
      <c r="RIN176" s="176"/>
      <c r="RIO176" s="176"/>
      <c r="RIP176" s="176"/>
      <c r="RIQ176" s="176"/>
      <c r="RIR176" s="176"/>
      <c r="RIS176" s="176"/>
      <c r="RIT176" s="176"/>
      <c r="RIU176" s="176"/>
      <c r="RIV176" s="176"/>
      <c r="RIW176" s="176"/>
      <c r="RIX176" s="176"/>
      <c r="RIY176" s="176"/>
      <c r="RIZ176" s="176"/>
      <c r="RJA176" s="176"/>
      <c r="RJB176" s="176"/>
      <c r="RJC176" s="176"/>
      <c r="RJD176" s="176"/>
      <c r="RJE176" s="176"/>
      <c r="RJF176" s="176"/>
      <c r="RJG176" s="176"/>
      <c r="RJH176" s="176"/>
      <c r="RJI176" s="176"/>
      <c r="RJJ176" s="176"/>
      <c r="RJK176" s="176"/>
      <c r="RJL176" s="176"/>
      <c r="RJM176" s="176"/>
      <c r="RJN176" s="176"/>
      <c r="RJO176" s="176"/>
      <c r="RJP176" s="176"/>
      <c r="RJQ176" s="176"/>
      <c r="RJR176" s="176"/>
      <c r="RJS176" s="176"/>
      <c r="RJT176" s="176"/>
      <c r="RJU176" s="176"/>
      <c r="RJV176" s="176"/>
      <c r="RJW176" s="176"/>
      <c r="RJX176" s="176"/>
      <c r="RJY176" s="176"/>
      <c r="RJZ176" s="176"/>
      <c r="RKA176" s="176"/>
      <c r="RKB176" s="176"/>
      <c r="RKC176" s="176"/>
      <c r="RKD176" s="176"/>
      <c r="RKE176" s="176"/>
      <c r="RKF176" s="176"/>
      <c r="RKG176" s="176"/>
      <c r="RKH176" s="176"/>
      <c r="RKI176" s="176"/>
      <c r="RKJ176" s="176"/>
      <c r="RKK176" s="176"/>
      <c r="RKL176" s="176"/>
      <c r="RKM176" s="176"/>
      <c r="RKN176" s="176"/>
      <c r="RKO176" s="176"/>
      <c r="RKP176" s="176"/>
      <c r="RKQ176" s="176"/>
      <c r="RKR176" s="176"/>
      <c r="RKS176" s="176"/>
      <c r="RKT176" s="176"/>
      <c r="RKU176" s="176"/>
      <c r="RKV176" s="176"/>
      <c r="RKW176" s="176"/>
      <c r="RKX176" s="176"/>
      <c r="RKY176" s="176"/>
      <c r="RKZ176" s="176"/>
      <c r="RLA176" s="176"/>
      <c r="RLB176" s="176"/>
      <c r="RLC176" s="176"/>
      <c r="RLD176" s="176"/>
      <c r="RLE176" s="176"/>
      <c r="RLF176" s="176"/>
      <c r="RLG176" s="176"/>
      <c r="RLH176" s="176"/>
      <c r="RLI176" s="176"/>
      <c r="RLJ176" s="176"/>
      <c r="RLK176" s="176"/>
      <c r="RLL176" s="176"/>
      <c r="RLM176" s="176"/>
      <c r="RLN176" s="176"/>
      <c r="RLO176" s="176"/>
      <c r="RLP176" s="176"/>
      <c r="RLQ176" s="176"/>
      <c r="RLR176" s="176"/>
      <c r="RLS176" s="176"/>
      <c r="RLT176" s="176"/>
      <c r="RLU176" s="176"/>
      <c r="RLV176" s="176"/>
      <c r="RLW176" s="176"/>
      <c r="RLX176" s="176"/>
      <c r="RLY176" s="176"/>
      <c r="RLZ176" s="176"/>
      <c r="RMA176" s="176"/>
      <c r="RMB176" s="176"/>
      <c r="RMC176" s="176"/>
      <c r="RMD176" s="176"/>
      <c r="RME176" s="176"/>
      <c r="RMF176" s="176"/>
      <c r="RMG176" s="176"/>
      <c r="RMH176" s="176"/>
      <c r="RMI176" s="176"/>
      <c r="RMJ176" s="176"/>
      <c r="RMK176" s="176"/>
      <c r="RML176" s="176"/>
      <c r="RMM176" s="176"/>
      <c r="RMN176" s="176"/>
      <c r="RMO176" s="176"/>
      <c r="RMP176" s="176"/>
      <c r="RMQ176" s="176"/>
      <c r="RMR176" s="176"/>
      <c r="RMS176" s="176"/>
      <c r="RMT176" s="176"/>
      <c r="RMU176" s="176"/>
      <c r="RMV176" s="176"/>
      <c r="RMW176" s="176"/>
      <c r="RMX176" s="176"/>
      <c r="RMY176" s="176"/>
      <c r="RMZ176" s="176"/>
      <c r="RNA176" s="176"/>
      <c r="RNB176" s="176"/>
      <c r="RNC176" s="176"/>
      <c r="RND176" s="176"/>
      <c r="RNE176" s="176"/>
      <c r="RNF176" s="176"/>
      <c r="RNG176" s="176"/>
      <c r="RNH176" s="176"/>
      <c r="RNI176" s="176"/>
      <c r="RNJ176" s="176"/>
      <c r="RNK176" s="176"/>
      <c r="RNL176" s="176"/>
      <c r="RNM176" s="176"/>
      <c r="RNN176" s="176"/>
      <c r="RNO176" s="176"/>
      <c r="RNP176" s="176"/>
      <c r="RNQ176" s="176"/>
      <c r="RNR176" s="176"/>
      <c r="RNS176" s="176"/>
      <c r="RNT176" s="176"/>
      <c r="RNU176" s="176"/>
      <c r="RNV176" s="176"/>
      <c r="RNW176" s="176"/>
      <c r="RNX176" s="176"/>
      <c r="RNY176" s="176"/>
      <c r="RNZ176" s="176"/>
      <c r="ROA176" s="176"/>
      <c r="ROB176" s="176"/>
      <c r="ROC176" s="176"/>
      <c r="ROD176" s="176"/>
      <c r="ROE176" s="176"/>
      <c r="ROF176" s="176"/>
      <c r="ROG176" s="176"/>
      <c r="ROH176" s="176"/>
      <c r="ROI176" s="176"/>
      <c r="ROJ176" s="176"/>
      <c r="ROK176" s="176"/>
      <c r="ROL176" s="176"/>
      <c r="ROM176" s="176"/>
      <c r="RON176" s="176"/>
      <c r="ROO176" s="176"/>
      <c r="ROP176" s="176"/>
      <c r="ROQ176" s="176"/>
      <c r="ROR176" s="176"/>
      <c r="ROS176" s="176"/>
      <c r="ROT176" s="176"/>
      <c r="ROU176" s="176"/>
      <c r="ROV176" s="176"/>
      <c r="ROW176" s="176"/>
      <c r="ROX176" s="176"/>
      <c r="ROY176" s="176"/>
      <c r="ROZ176" s="176"/>
      <c r="RPA176" s="176"/>
      <c r="RPB176" s="176"/>
      <c r="RPC176" s="176"/>
      <c r="RPD176" s="176"/>
      <c r="RPE176" s="176"/>
      <c r="RPF176" s="176"/>
      <c r="RPG176" s="176"/>
      <c r="RPH176" s="176"/>
      <c r="RPI176" s="176"/>
      <c r="RPJ176" s="176"/>
      <c r="RPK176" s="176"/>
      <c r="RPL176" s="176"/>
      <c r="RPM176" s="176"/>
      <c r="RPN176" s="176"/>
      <c r="RPO176" s="176"/>
      <c r="RPP176" s="176"/>
      <c r="RPQ176" s="176"/>
      <c r="RPR176" s="176"/>
      <c r="RPS176" s="176"/>
      <c r="RPT176" s="176"/>
      <c r="RPU176" s="176"/>
      <c r="RPV176" s="176"/>
      <c r="RPW176" s="176"/>
      <c r="RPX176" s="176"/>
      <c r="RPY176" s="176"/>
      <c r="RPZ176" s="176"/>
      <c r="RQA176" s="176"/>
      <c r="RQB176" s="176"/>
      <c r="RQC176" s="176"/>
      <c r="RQD176" s="176"/>
      <c r="RQE176" s="176"/>
      <c r="RQF176" s="176"/>
      <c r="RQG176" s="176"/>
      <c r="RQH176" s="176"/>
      <c r="RQI176" s="176"/>
      <c r="RQJ176" s="176"/>
      <c r="RQK176" s="176"/>
      <c r="RQL176" s="176"/>
      <c r="RQM176" s="176"/>
      <c r="RQN176" s="176"/>
      <c r="RQO176" s="176"/>
      <c r="RQP176" s="176"/>
      <c r="RQQ176" s="176"/>
      <c r="RQR176" s="176"/>
      <c r="RQS176" s="176"/>
      <c r="RQT176" s="176"/>
      <c r="RQU176" s="176"/>
      <c r="RQV176" s="176"/>
      <c r="RQW176" s="176"/>
      <c r="RQX176" s="176"/>
      <c r="RQY176" s="176"/>
      <c r="RQZ176" s="176"/>
      <c r="RRA176" s="176"/>
      <c r="RRB176" s="176"/>
      <c r="RRC176" s="176"/>
      <c r="RRD176" s="176"/>
      <c r="RRE176" s="176"/>
      <c r="RRF176" s="176"/>
      <c r="RRG176" s="176"/>
      <c r="RRH176" s="176"/>
      <c r="RRI176" s="176"/>
      <c r="RRJ176" s="176"/>
      <c r="RRK176" s="176"/>
      <c r="RRL176" s="176"/>
      <c r="RRM176" s="176"/>
      <c r="RRN176" s="176"/>
      <c r="RRO176" s="176"/>
      <c r="RRP176" s="176"/>
      <c r="RRQ176" s="176"/>
      <c r="RRR176" s="176"/>
      <c r="RRS176" s="176"/>
      <c r="RRT176" s="176"/>
      <c r="RRU176" s="176"/>
      <c r="RRV176" s="176"/>
      <c r="RRW176" s="176"/>
      <c r="RRX176" s="176"/>
      <c r="RRY176" s="176"/>
      <c r="RRZ176" s="176"/>
      <c r="RSA176" s="176"/>
      <c r="RSB176" s="176"/>
      <c r="RSC176" s="176"/>
      <c r="RSD176" s="176"/>
      <c r="RSE176" s="176"/>
      <c r="RSF176" s="176"/>
      <c r="RSG176" s="176"/>
      <c r="RSH176" s="176"/>
      <c r="RSI176" s="176"/>
      <c r="RSJ176" s="176"/>
      <c r="RSK176" s="176"/>
      <c r="RSL176" s="176"/>
      <c r="RSM176" s="176"/>
      <c r="RSN176" s="176"/>
      <c r="RSO176" s="176"/>
      <c r="RSP176" s="176"/>
      <c r="RSQ176" s="176"/>
      <c r="RSR176" s="176"/>
      <c r="RSS176" s="176"/>
      <c r="RST176" s="176"/>
      <c r="RSU176" s="176"/>
      <c r="RSV176" s="176"/>
      <c r="RSW176" s="176"/>
      <c r="RSX176" s="176"/>
      <c r="RSY176" s="176"/>
      <c r="RSZ176" s="176"/>
      <c r="RTA176" s="176"/>
      <c r="RTB176" s="176"/>
      <c r="RTC176" s="176"/>
      <c r="RTD176" s="176"/>
      <c r="RTE176" s="176"/>
      <c r="RTF176" s="176"/>
      <c r="RTG176" s="176"/>
      <c r="RTH176" s="176"/>
      <c r="RTI176" s="176"/>
      <c r="RTJ176" s="176"/>
      <c r="RTK176" s="176"/>
      <c r="RTL176" s="176"/>
      <c r="RTM176" s="176"/>
      <c r="RTN176" s="176"/>
      <c r="RTO176" s="176"/>
      <c r="RTP176" s="176"/>
      <c r="RTQ176" s="176"/>
      <c r="RTR176" s="176"/>
      <c r="RTS176" s="176"/>
      <c r="RTT176" s="176"/>
      <c r="RTU176" s="176"/>
      <c r="RTV176" s="176"/>
      <c r="RTW176" s="176"/>
      <c r="RTX176" s="176"/>
      <c r="RTY176" s="176"/>
      <c r="RTZ176" s="176"/>
      <c r="RUA176" s="176"/>
      <c r="RUB176" s="176"/>
      <c r="RUC176" s="176"/>
      <c r="RUD176" s="176"/>
      <c r="RUE176" s="176"/>
      <c r="RUF176" s="176"/>
      <c r="RUG176" s="176"/>
      <c r="RUH176" s="176"/>
      <c r="RUI176" s="176"/>
      <c r="RUJ176" s="176"/>
      <c r="RUK176" s="176"/>
      <c r="RUL176" s="176"/>
      <c r="RUM176" s="176"/>
      <c r="RUN176" s="176"/>
      <c r="RUO176" s="176"/>
      <c r="RUP176" s="176"/>
      <c r="RUQ176" s="176"/>
      <c r="RUR176" s="176"/>
      <c r="RUS176" s="176"/>
      <c r="RUT176" s="176"/>
      <c r="RUU176" s="176"/>
      <c r="RUV176" s="176"/>
      <c r="RUW176" s="176"/>
      <c r="RUX176" s="176"/>
      <c r="RUY176" s="176"/>
      <c r="RUZ176" s="176"/>
      <c r="RVA176" s="176"/>
      <c r="RVB176" s="176"/>
      <c r="RVC176" s="176"/>
      <c r="RVD176" s="176"/>
      <c r="RVE176" s="176"/>
      <c r="RVF176" s="176"/>
      <c r="RVG176" s="176"/>
      <c r="RVH176" s="176"/>
      <c r="RVI176" s="176"/>
      <c r="RVJ176" s="176"/>
      <c r="RVK176" s="176"/>
      <c r="RVL176" s="176"/>
      <c r="RVM176" s="176"/>
      <c r="RVN176" s="176"/>
      <c r="RVO176" s="176"/>
      <c r="RVP176" s="176"/>
      <c r="RVQ176" s="176"/>
      <c r="RVR176" s="176"/>
      <c r="RVS176" s="176"/>
      <c r="RVT176" s="176"/>
      <c r="RVU176" s="176"/>
      <c r="RVV176" s="176"/>
      <c r="RVW176" s="176"/>
      <c r="RVX176" s="176"/>
      <c r="RVY176" s="176"/>
      <c r="RVZ176" s="176"/>
      <c r="RWA176" s="176"/>
      <c r="RWB176" s="176"/>
      <c r="RWC176" s="176"/>
      <c r="RWD176" s="176"/>
      <c r="RWE176" s="176"/>
      <c r="RWF176" s="176"/>
      <c r="RWG176" s="176"/>
      <c r="RWH176" s="176"/>
      <c r="RWI176" s="176"/>
      <c r="RWJ176" s="176"/>
      <c r="RWK176" s="176"/>
      <c r="RWL176" s="176"/>
      <c r="RWM176" s="176"/>
      <c r="RWN176" s="176"/>
      <c r="RWO176" s="176"/>
      <c r="RWP176" s="176"/>
      <c r="RWQ176" s="176"/>
      <c r="RWR176" s="176"/>
      <c r="RWS176" s="176"/>
      <c r="RWT176" s="176"/>
      <c r="RWU176" s="176"/>
      <c r="RWV176" s="176"/>
      <c r="RWW176" s="176"/>
      <c r="RWX176" s="176"/>
      <c r="RWY176" s="176"/>
      <c r="RWZ176" s="176"/>
      <c r="RXA176" s="176"/>
      <c r="RXB176" s="176"/>
      <c r="RXC176" s="176"/>
      <c r="RXD176" s="176"/>
      <c r="RXE176" s="176"/>
      <c r="RXF176" s="176"/>
      <c r="RXG176" s="176"/>
      <c r="RXH176" s="176"/>
      <c r="RXI176" s="176"/>
      <c r="RXJ176" s="176"/>
      <c r="RXK176" s="176"/>
      <c r="RXL176" s="176"/>
      <c r="RXM176" s="176"/>
      <c r="RXN176" s="176"/>
      <c r="RXO176" s="176"/>
      <c r="RXP176" s="176"/>
      <c r="RXQ176" s="176"/>
      <c r="RXR176" s="176"/>
      <c r="RXS176" s="176"/>
      <c r="RXT176" s="176"/>
      <c r="RXU176" s="176"/>
      <c r="RXV176" s="176"/>
      <c r="RXW176" s="176"/>
      <c r="RXX176" s="176"/>
      <c r="RXY176" s="176"/>
      <c r="RXZ176" s="176"/>
      <c r="RYA176" s="176"/>
      <c r="RYB176" s="176"/>
      <c r="RYC176" s="176"/>
      <c r="RYD176" s="176"/>
      <c r="RYE176" s="176"/>
      <c r="RYF176" s="176"/>
      <c r="RYG176" s="176"/>
      <c r="RYH176" s="176"/>
      <c r="RYI176" s="176"/>
      <c r="RYJ176" s="176"/>
      <c r="RYK176" s="176"/>
      <c r="RYL176" s="176"/>
      <c r="RYM176" s="176"/>
      <c r="RYN176" s="176"/>
      <c r="RYO176" s="176"/>
      <c r="RYP176" s="176"/>
      <c r="RYQ176" s="176"/>
      <c r="RYR176" s="176"/>
      <c r="RYS176" s="176"/>
      <c r="RYT176" s="176"/>
      <c r="RYU176" s="176"/>
      <c r="RYV176" s="176"/>
      <c r="RYW176" s="176"/>
      <c r="RYX176" s="176"/>
      <c r="RYY176" s="176"/>
      <c r="RYZ176" s="176"/>
      <c r="RZA176" s="176"/>
      <c r="RZB176" s="176"/>
      <c r="RZC176" s="176"/>
      <c r="RZD176" s="176"/>
      <c r="RZE176" s="176"/>
      <c r="RZF176" s="176"/>
      <c r="RZG176" s="176"/>
      <c r="RZH176" s="176"/>
      <c r="RZI176" s="176"/>
      <c r="RZJ176" s="176"/>
      <c r="RZK176" s="176"/>
      <c r="RZL176" s="176"/>
      <c r="RZM176" s="176"/>
      <c r="RZN176" s="176"/>
      <c r="RZO176" s="176"/>
      <c r="RZP176" s="176"/>
      <c r="RZQ176" s="176"/>
      <c r="RZR176" s="176"/>
      <c r="RZS176" s="176"/>
      <c r="RZT176" s="176"/>
      <c r="RZU176" s="176"/>
      <c r="RZV176" s="176"/>
      <c r="RZW176" s="176"/>
      <c r="RZX176" s="176"/>
      <c r="RZY176" s="176"/>
      <c r="RZZ176" s="176"/>
      <c r="SAA176" s="176"/>
      <c r="SAB176" s="176"/>
      <c r="SAC176" s="176"/>
      <c r="SAD176" s="176"/>
      <c r="SAE176" s="176"/>
      <c r="SAF176" s="176"/>
      <c r="SAG176" s="176"/>
      <c r="SAH176" s="176"/>
      <c r="SAI176" s="176"/>
      <c r="SAJ176" s="176"/>
      <c r="SAK176" s="176"/>
      <c r="SAL176" s="176"/>
      <c r="SAM176" s="176"/>
      <c r="SAN176" s="176"/>
      <c r="SAO176" s="176"/>
      <c r="SAP176" s="176"/>
      <c r="SAQ176" s="176"/>
      <c r="SAR176" s="176"/>
      <c r="SAS176" s="176"/>
      <c r="SAT176" s="176"/>
      <c r="SAU176" s="176"/>
      <c r="SAV176" s="176"/>
      <c r="SAW176" s="176"/>
      <c r="SAX176" s="176"/>
      <c r="SAY176" s="176"/>
      <c r="SAZ176" s="176"/>
      <c r="SBA176" s="176"/>
      <c r="SBB176" s="176"/>
      <c r="SBC176" s="176"/>
      <c r="SBD176" s="176"/>
      <c r="SBE176" s="176"/>
      <c r="SBF176" s="176"/>
      <c r="SBG176" s="176"/>
      <c r="SBH176" s="176"/>
      <c r="SBI176" s="176"/>
      <c r="SBJ176" s="176"/>
      <c r="SBK176" s="176"/>
      <c r="SBL176" s="176"/>
      <c r="SBM176" s="176"/>
      <c r="SBN176" s="176"/>
      <c r="SBO176" s="176"/>
      <c r="SBP176" s="176"/>
      <c r="SBQ176" s="176"/>
      <c r="SBR176" s="176"/>
      <c r="SBS176" s="176"/>
      <c r="SBT176" s="176"/>
      <c r="SBU176" s="176"/>
      <c r="SBV176" s="176"/>
      <c r="SBW176" s="176"/>
      <c r="SBX176" s="176"/>
      <c r="SBY176" s="176"/>
      <c r="SBZ176" s="176"/>
      <c r="SCA176" s="176"/>
      <c r="SCB176" s="176"/>
      <c r="SCC176" s="176"/>
      <c r="SCD176" s="176"/>
      <c r="SCE176" s="176"/>
      <c r="SCF176" s="176"/>
      <c r="SCG176" s="176"/>
      <c r="SCH176" s="176"/>
      <c r="SCI176" s="176"/>
      <c r="SCJ176" s="176"/>
      <c r="SCK176" s="176"/>
      <c r="SCL176" s="176"/>
      <c r="SCM176" s="176"/>
      <c r="SCN176" s="176"/>
      <c r="SCO176" s="176"/>
      <c r="SCP176" s="176"/>
      <c r="SCQ176" s="176"/>
      <c r="SCR176" s="176"/>
      <c r="SCS176" s="176"/>
      <c r="SCT176" s="176"/>
      <c r="SCU176" s="176"/>
      <c r="SCV176" s="176"/>
      <c r="SCW176" s="176"/>
      <c r="SCX176" s="176"/>
      <c r="SCY176" s="176"/>
      <c r="SCZ176" s="176"/>
      <c r="SDA176" s="176"/>
      <c r="SDB176" s="176"/>
      <c r="SDC176" s="176"/>
      <c r="SDD176" s="176"/>
      <c r="SDE176" s="176"/>
      <c r="SDF176" s="176"/>
      <c r="SDG176" s="176"/>
      <c r="SDH176" s="176"/>
      <c r="SDI176" s="176"/>
      <c r="SDJ176" s="176"/>
      <c r="SDK176" s="176"/>
      <c r="SDL176" s="176"/>
      <c r="SDM176" s="176"/>
      <c r="SDN176" s="176"/>
      <c r="SDO176" s="176"/>
      <c r="SDP176" s="176"/>
      <c r="SDQ176" s="176"/>
      <c r="SDR176" s="176"/>
      <c r="SDS176" s="176"/>
      <c r="SDT176" s="176"/>
      <c r="SDU176" s="176"/>
      <c r="SDV176" s="176"/>
      <c r="SDW176" s="176"/>
      <c r="SDX176" s="176"/>
      <c r="SDY176" s="176"/>
      <c r="SDZ176" s="176"/>
      <c r="SEA176" s="176"/>
      <c r="SEB176" s="176"/>
      <c r="SEC176" s="176"/>
      <c r="SED176" s="176"/>
      <c r="SEE176" s="176"/>
      <c r="SEF176" s="176"/>
      <c r="SEG176" s="176"/>
      <c r="SEH176" s="176"/>
      <c r="SEI176" s="176"/>
      <c r="SEJ176" s="176"/>
      <c r="SEK176" s="176"/>
      <c r="SEL176" s="176"/>
      <c r="SEM176" s="176"/>
      <c r="SEN176" s="176"/>
      <c r="SEO176" s="176"/>
      <c r="SEP176" s="176"/>
      <c r="SEQ176" s="176"/>
      <c r="SER176" s="176"/>
      <c r="SES176" s="176"/>
      <c r="SET176" s="176"/>
      <c r="SEU176" s="176"/>
      <c r="SEV176" s="176"/>
      <c r="SEW176" s="176"/>
      <c r="SEX176" s="176"/>
      <c r="SEY176" s="176"/>
      <c r="SEZ176" s="176"/>
      <c r="SFA176" s="176"/>
      <c r="SFB176" s="176"/>
      <c r="SFC176" s="176"/>
      <c r="SFD176" s="176"/>
      <c r="SFE176" s="176"/>
      <c r="SFF176" s="176"/>
      <c r="SFG176" s="176"/>
      <c r="SFH176" s="176"/>
      <c r="SFI176" s="176"/>
      <c r="SFJ176" s="176"/>
      <c r="SFK176" s="176"/>
      <c r="SFL176" s="176"/>
      <c r="SFM176" s="176"/>
      <c r="SFN176" s="176"/>
      <c r="SFO176" s="176"/>
      <c r="SFP176" s="176"/>
      <c r="SFQ176" s="176"/>
      <c r="SFR176" s="176"/>
      <c r="SFS176" s="176"/>
      <c r="SFT176" s="176"/>
      <c r="SFU176" s="176"/>
      <c r="SFV176" s="176"/>
      <c r="SFW176" s="176"/>
      <c r="SFX176" s="176"/>
      <c r="SFY176" s="176"/>
      <c r="SFZ176" s="176"/>
      <c r="SGA176" s="176"/>
      <c r="SGB176" s="176"/>
      <c r="SGC176" s="176"/>
      <c r="SGD176" s="176"/>
      <c r="SGE176" s="176"/>
      <c r="SGF176" s="176"/>
      <c r="SGG176" s="176"/>
      <c r="SGH176" s="176"/>
      <c r="SGI176" s="176"/>
      <c r="SGJ176" s="176"/>
      <c r="SGK176" s="176"/>
      <c r="SGL176" s="176"/>
      <c r="SGM176" s="176"/>
      <c r="SGN176" s="176"/>
      <c r="SGO176" s="176"/>
      <c r="SGP176" s="176"/>
      <c r="SGQ176" s="176"/>
      <c r="SGR176" s="176"/>
      <c r="SGS176" s="176"/>
      <c r="SGT176" s="176"/>
      <c r="SGU176" s="176"/>
      <c r="SGV176" s="176"/>
      <c r="SGW176" s="176"/>
      <c r="SGX176" s="176"/>
      <c r="SGY176" s="176"/>
      <c r="SGZ176" s="176"/>
      <c r="SHA176" s="176"/>
      <c r="SHB176" s="176"/>
      <c r="SHC176" s="176"/>
      <c r="SHD176" s="176"/>
      <c r="SHE176" s="176"/>
      <c r="SHF176" s="176"/>
      <c r="SHG176" s="176"/>
      <c r="SHH176" s="176"/>
      <c r="SHI176" s="176"/>
      <c r="SHJ176" s="176"/>
      <c r="SHK176" s="176"/>
      <c r="SHL176" s="176"/>
      <c r="SHM176" s="176"/>
      <c r="SHN176" s="176"/>
      <c r="SHO176" s="176"/>
      <c r="SHP176" s="176"/>
      <c r="SHQ176" s="176"/>
      <c r="SHR176" s="176"/>
      <c r="SHS176" s="176"/>
      <c r="SHT176" s="176"/>
      <c r="SHU176" s="176"/>
      <c r="SHV176" s="176"/>
      <c r="SHW176" s="176"/>
      <c r="SHX176" s="176"/>
      <c r="SHY176" s="176"/>
      <c r="SHZ176" s="176"/>
      <c r="SIA176" s="176"/>
      <c r="SIB176" s="176"/>
      <c r="SIC176" s="176"/>
      <c r="SID176" s="176"/>
      <c r="SIE176" s="176"/>
      <c r="SIF176" s="176"/>
      <c r="SIG176" s="176"/>
      <c r="SIH176" s="176"/>
      <c r="SII176" s="176"/>
      <c r="SIJ176" s="176"/>
      <c r="SIK176" s="176"/>
      <c r="SIL176" s="176"/>
      <c r="SIM176" s="176"/>
      <c r="SIN176" s="176"/>
      <c r="SIO176" s="176"/>
      <c r="SIP176" s="176"/>
      <c r="SIQ176" s="176"/>
      <c r="SIR176" s="176"/>
      <c r="SIS176" s="176"/>
      <c r="SIT176" s="176"/>
      <c r="SIU176" s="176"/>
      <c r="SIV176" s="176"/>
      <c r="SIW176" s="176"/>
      <c r="SIX176" s="176"/>
      <c r="SIY176" s="176"/>
      <c r="SIZ176" s="176"/>
      <c r="SJA176" s="176"/>
      <c r="SJB176" s="176"/>
      <c r="SJC176" s="176"/>
      <c r="SJD176" s="176"/>
      <c r="SJE176" s="176"/>
      <c r="SJF176" s="176"/>
      <c r="SJG176" s="176"/>
      <c r="SJH176" s="176"/>
      <c r="SJI176" s="176"/>
      <c r="SJJ176" s="176"/>
      <c r="SJK176" s="176"/>
      <c r="SJL176" s="176"/>
      <c r="SJM176" s="176"/>
      <c r="SJN176" s="176"/>
      <c r="SJO176" s="176"/>
      <c r="SJP176" s="176"/>
      <c r="SJQ176" s="176"/>
      <c r="SJR176" s="176"/>
      <c r="SJS176" s="176"/>
      <c r="SJT176" s="176"/>
      <c r="SJU176" s="176"/>
      <c r="SJV176" s="176"/>
      <c r="SJW176" s="176"/>
      <c r="SJX176" s="176"/>
      <c r="SJY176" s="176"/>
      <c r="SJZ176" s="176"/>
      <c r="SKA176" s="176"/>
      <c r="SKB176" s="176"/>
      <c r="SKC176" s="176"/>
      <c r="SKD176" s="176"/>
      <c r="SKE176" s="176"/>
      <c r="SKF176" s="176"/>
      <c r="SKG176" s="176"/>
      <c r="SKH176" s="176"/>
      <c r="SKI176" s="176"/>
      <c r="SKJ176" s="176"/>
      <c r="SKK176" s="176"/>
      <c r="SKL176" s="176"/>
      <c r="SKM176" s="176"/>
      <c r="SKN176" s="176"/>
      <c r="SKO176" s="176"/>
      <c r="SKP176" s="176"/>
      <c r="SKQ176" s="176"/>
      <c r="SKR176" s="176"/>
      <c r="SKS176" s="176"/>
      <c r="SKT176" s="176"/>
      <c r="SKU176" s="176"/>
      <c r="SKV176" s="176"/>
      <c r="SKW176" s="176"/>
      <c r="SKX176" s="176"/>
      <c r="SKY176" s="176"/>
      <c r="SKZ176" s="176"/>
      <c r="SLA176" s="176"/>
      <c r="SLB176" s="176"/>
      <c r="SLC176" s="176"/>
      <c r="SLD176" s="176"/>
      <c r="SLE176" s="176"/>
      <c r="SLF176" s="176"/>
      <c r="SLG176" s="176"/>
      <c r="SLH176" s="176"/>
      <c r="SLI176" s="176"/>
      <c r="SLJ176" s="176"/>
      <c r="SLK176" s="176"/>
      <c r="SLL176" s="176"/>
      <c r="SLM176" s="176"/>
      <c r="SLN176" s="176"/>
      <c r="SLO176" s="176"/>
      <c r="SLP176" s="176"/>
      <c r="SLQ176" s="176"/>
      <c r="SLR176" s="176"/>
      <c r="SLS176" s="176"/>
      <c r="SLT176" s="176"/>
      <c r="SLU176" s="176"/>
      <c r="SLV176" s="176"/>
      <c r="SLW176" s="176"/>
      <c r="SLX176" s="176"/>
      <c r="SLY176" s="176"/>
      <c r="SLZ176" s="176"/>
      <c r="SMA176" s="176"/>
      <c r="SMB176" s="176"/>
      <c r="SMC176" s="176"/>
      <c r="SMD176" s="176"/>
      <c r="SME176" s="176"/>
      <c r="SMF176" s="176"/>
      <c r="SMG176" s="176"/>
      <c r="SMH176" s="176"/>
      <c r="SMI176" s="176"/>
      <c r="SMJ176" s="176"/>
      <c r="SMK176" s="176"/>
      <c r="SML176" s="176"/>
      <c r="SMM176" s="176"/>
      <c r="SMN176" s="176"/>
      <c r="SMO176" s="176"/>
      <c r="SMP176" s="176"/>
      <c r="SMQ176" s="176"/>
      <c r="SMR176" s="176"/>
      <c r="SMS176" s="176"/>
      <c r="SMT176" s="176"/>
      <c r="SMU176" s="176"/>
      <c r="SMV176" s="176"/>
      <c r="SMW176" s="176"/>
      <c r="SMX176" s="176"/>
      <c r="SMY176" s="176"/>
      <c r="SMZ176" s="176"/>
      <c r="SNA176" s="176"/>
      <c r="SNB176" s="176"/>
      <c r="SNC176" s="176"/>
      <c r="SND176" s="176"/>
      <c r="SNE176" s="176"/>
      <c r="SNF176" s="176"/>
      <c r="SNG176" s="176"/>
      <c r="SNH176" s="176"/>
      <c r="SNI176" s="176"/>
      <c r="SNJ176" s="176"/>
      <c r="SNK176" s="176"/>
      <c r="SNL176" s="176"/>
      <c r="SNM176" s="176"/>
      <c r="SNN176" s="176"/>
      <c r="SNO176" s="176"/>
      <c r="SNP176" s="176"/>
      <c r="SNQ176" s="176"/>
      <c r="SNR176" s="176"/>
      <c r="SNS176" s="176"/>
      <c r="SNT176" s="176"/>
      <c r="SNU176" s="176"/>
      <c r="SNV176" s="176"/>
      <c r="SNW176" s="176"/>
      <c r="SNX176" s="176"/>
      <c r="SNY176" s="176"/>
      <c r="SNZ176" s="176"/>
      <c r="SOA176" s="176"/>
      <c r="SOB176" s="176"/>
      <c r="SOC176" s="176"/>
      <c r="SOD176" s="176"/>
      <c r="SOE176" s="176"/>
      <c r="SOF176" s="176"/>
      <c r="SOG176" s="176"/>
      <c r="SOH176" s="176"/>
      <c r="SOI176" s="176"/>
      <c r="SOJ176" s="176"/>
      <c r="SOK176" s="176"/>
      <c r="SOL176" s="176"/>
      <c r="SOM176" s="176"/>
      <c r="SON176" s="176"/>
      <c r="SOO176" s="176"/>
      <c r="SOP176" s="176"/>
      <c r="SOQ176" s="176"/>
      <c r="SOR176" s="176"/>
      <c r="SOS176" s="176"/>
      <c r="SOT176" s="176"/>
      <c r="SOU176" s="176"/>
      <c r="SOV176" s="176"/>
      <c r="SOW176" s="176"/>
      <c r="SOX176" s="176"/>
      <c r="SOY176" s="176"/>
      <c r="SOZ176" s="176"/>
      <c r="SPA176" s="176"/>
      <c r="SPB176" s="176"/>
      <c r="SPC176" s="176"/>
      <c r="SPD176" s="176"/>
      <c r="SPE176" s="176"/>
      <c r="SPF176" s="176"/>
      <c r="SPG176" s="176"/>
      <c r="SPH176" s="176"/>
      <c r="SPI176" s="176"/>
      <c r="SPJ176" s="176"/>
      <c r="SPK176" s="176"/>
      <c r="SPL176" s="176"/>
      <c r="SPM176" s="176"/>
      <c r="SPN176" s="176"/>
      <c r="SPO176" s="176"/>
      <c r="SPP176" s="176"/>
      <c r="SPQ176" s="176"/>
      <c r="SPR176" s="176"/>
      <c r="SPS176" s="176"/>
      <c r="SPT176" s="176"/>
      <c r="SPU176" s="176"/>
      <c r="SPV176" s="176"/>
      <c r="SPW176" s="176"/>
      <c r="SPX176" s="176"/>
      <c r="SPY176" s="176"/>
      <c r="SPZ176" s="176"/>
      <c r="SQA176" s="176"/>
      <c r="SQB176" s="176"/>
      <c r="SQC176" s="176"/>
      <c r="SQD176" s="176"/>
      <c r="SQE176" s="176"/>
      <c r="SQF176" s="176"/>
      <c r="SQG176" s="176"/>
      <c r="SQH176" s="176"/>
      <c r="SQI176" s="176"/>
      <c r="SQJ176" s="176"/>
      <c r="SQK176" s="176"/>
      <c r="SQL176" s="176"/>
      <c r="SQM176" s="176"/>
      <c r="SQN176" s="176"/>
      <c r="SQO176" s="176"/>
      <c r="SQP176" s="176"/>
      <c r="SQQ176" s="176"/>
      <c r="SQR176" s="176"/>
      <c r="SQS176" s="176"/>
      <c r="SQT176" s="176"/>
      <c r="SQU176" s="176"/>
      <c r="SQV176" s="176"/>
      <c r="SQW176" s="176"/>
      <c r="SQX176" s="176"/>
      <c r="SQY176" s="176"/>
      <c r="SQZ176" s="176"/>
      <c r="SRA176" s="176"/>
      <c r="SRB176" s="176"/>
      <c r="SRC176" s="176"/>
      <c r="SRD176" s="176"/>
      <c r="SRE176" s="176"/>
      <c r="SRF176" s="176"/>
      <c r="SRG176" s="176"/>
      <c r="SRH176" s="176"/>
      <c r="SRI176" s="176"/>
      <c r="SRJ176" s="176"/>
      <c r="SRK176" s="176"/>
      <c r="SRL176" s="176"/>
      <c r="SRM176" s="176"/>
      <c r="SRN176" s="176"/>
      <c r="SRO176" s="176"/>
      <c r="SRP176" s="176"/>
      <c r="SRQ176" s="176"/>
      <c r="SRR176" s="176"/>
      <c r="SRS176" s="176"/>
      <c r="SRT176" s="176"/>
      <c r="SRU176" s="176"/>
      <c r="SRV176" s="176"/>
      <c r="SRW176" s="176"/>
      <c r="SRX176" s="176"/>
      <c r="SRY176" s="176"/>
      <c r="SRZ176" s="176"/>
      <c r="SSA176" s="176"/>
      <c r="SSB176" s="176"/>
      <c r="SSC176" s="176"/>
      <c r="SSD176" s="176"/>
      <c r="SSE176" s="176"/>
      <c r="SSF176" s="176"/>
      <c r="SSG176" s="176"/>
      <c r="SSH176" s="176"/>
      <c r="SSI176" s="176"/>
      <c r="SSJ176" s="176"/>
      <c r="SSK176" s="176"/>
      <c r="SSL176" s="176"/>
      <c r="SSM176" s="176"/>
      <c r="SSN176" s="176"/>
      <c r="SSO176" s="176"/>
      <c r="SSP176" s="176"/>
      <c r="SSQ176" s="176"/>
      <c r="SSR176" s="176"/>
      <c r="SSS176" s="176"/>
      <c r="SST176" s="176"/>
      <c r="SSU176" s="176"/>
      <c r="SSV176" s="176"/>
      <c r="SSW176" s="176"/>
      <c r="SSX176" s="176"/>
      <c r="SSY176" s="176"/>
      <c r="SSZ176" s="176"/>
      <c r="STA176" s="176"/>
      <c r="STB176" s="176"/>
      <c r="STC176" s="176"/>
      <c r="STD176" s="176"/>
      <c r="STE176" s="176"/>
      <c r="STF176" s="176"/>
      <c r="STG176" s="176"/>
      <c r="STH176" s="176"/>
      <c r="STI176" s="176"/>
      <c r="STJ176" s="176"/>
      <c r="STK176" s="176"/>
      <c r="STL176" s="176"/>
      <c r="STM176" s="176"/>
      <c r="STN176" s="176"/>
      <c r="STO176" s="176"/>
      <c r="STP176" s="176"/>
      <c r="STQ176" s="176"/>
      <c r="STR176" s="176"/>
      <c r="STS176" s="176"/>
      <c r="STT176" s="176"/>
      <c r="STU176" s="176"/>
      <c r="STV176" s="176"/>
      <c r="STW176" s="176"/>
      <c r="STX176" s="176"/>
      <c r="STY176" s="176"/>
      <c r="STZ176" s="176"/>
      <c r="SUA176" s="176"/>
      <c r="SUB176" s="176"/>
      <c r="SUC176" s="176"/>
      <c r="SUD176" s="176"/>
      <c r="SUE176" s="176"/>
      <c r="SUF176" s="176"/>
      <c r="SUG176" s="176"/>
      <c r="SUH176" s="176"/>
      <c r="SUI176" s="176"/>
      <c r="SUJ176" s="176"/>
      <c r="SUK176" s="176"/>
      <c r="SUL176" s="176"/>
      <c r="SUM176" s="176"/>
      <c r="SUN176" s="176"/>
      <c r="SUO176" s="176"/>
      <c r="SUP176" s="176"/>
      <c r="SUQ176" s="176"/>
      <c r="SUR176" s="176"/>
      <c r="SUS176" s="176"/>
      <c r="SUT176" s="176"/>
      <c r="SUU176" s="176"/>
      <c r="SUV176" s="176"/>
      <c r="SUW176" s="176"/>
      <c r="SUX176" s="176"/>
      <c r="SUY176" s="176"/>
      <c r="SUZ176" s="176"/>
      <c r="SVA176" s="176"/>
      <c r="SVB176" s="176"/>
      <c r="SVC176" s="176"/>
      <c r="SVD176" s="176"/>
      <c r="SVE176" s="176"/>
      <c r="SVF176" s="176"/>
      <c r="SVG176" s="176"/>
      <c r="SVH176" s="176"/>
      <c r="SVI176" s="176"/>
      <c r="SVJ176" s="176"/>
      <c r="SVK176" s="176"/>
      <c r="SVL176" s="176"/>
      <c r="SVM176" s="176"/>
      <c r="SVN176" s="176"/>
      <c r="SVO176" s="176"/>
      <c r="SVP176" s="176"/>
      <c r="SVQ176" s="176"/>
      <c r="SVR176" s="176"/>
      <c r="SVS176" s="176"/>
      <c r="SVT176" s="176"/>
      <c r="SVU176" s="176"/>
      <c r="SVV176" s="176"/>
      <c r="SVW176" s="176"/>
      <c r="SVX176" s="176"/>
      <c r="SVY176" s="176"/>
      <c r="SVZ176" s="176"/>
      <c r="SWA176" s="176"/>
      <c r="SWB176" s="176"/>
      <c r="SWC176" s="176"/>
      <c r="SWD176" s="176"/>
      <c r="SWE176" s="176"/>
      <c r="SWF176" s="176"/>
      <c r="SWG176" s="176"/>
      <c r="SWH176" s="176"/>
      <c r="SWI176" s="176"/>
      <c r="SWJ176" s="176"/>
      <c r="SWK176" s="176"/>
      <c r="SWL176" s="176"/>
      <c r="SWM176" s="176"/>
      <c r="SWN176" s="176"/>
      <c r="SWO176" s="176"/>
      <c r="SWP176" s="176"/>
      <c r="SWQ176" s="176"/>
      <c r="SWR176" s="176"/>
      <c r="SWS176" s="176"/>
      <c r="SWT176" s="176"/>
      <c r="SWU176" s="176"/>
      <c r="SWV176" s="176"/>
      <c r="SWW176" s="176"/>
      <c r="SWX176" s="176"/>
      <c r="SWY176" s="176"/>
      <c r="SWZ176" s="176"/>
      <c r="SXA176" s="176"/>
      <c r="SXB176" s="176"/>
      <c r="SXC176" s="176"/>
      <c r="SXD176" s="176"/>
      <c r="SXE176" s="176"/>
      <c r="SXF176" s="176"/>
      <c r="SXG176" s="176"/>
      <c r="SXH176" s="176"/>
      <c r="SXI176" s="176"/>
      <c r="SXJ176" s="176"/>
      <c r="SXK176" s="176"/>
      <c r="SXL176" s="176"/>
      <c r="SXM176" s="176"/>
      <c r="SXN176" s="176"/>
      <c r="SXO176" s="176"/>
      <c r="SXP176" s="176"/>
      <c r="SXQ176" s="176"/>
      <c r="SXR176" s="176"/>
      <c r="SXS176" s="176"/>
      <c r="SXT176" s="176"/>
      <c r="SXU176" s="176"/>
      <c r="SXV176" s="176"/>
      <c r="SXW176" s="176"/>
      <c r="SXX176" s="176"/>
      <c r="SXY176" s="176"/>
      <c r="SXZ176" s="176"/>
      <c r="SYA176" s="176"/>
      <c r="SYB176" s="176"/>
      <c r="SYC176" s="176"/>
      <c r="SYD176" s="176"/>
      <c r="SYE176" s="176"/>
      <c r="SYF176" s="176"/>
      <c r="SYG176" s="176"/>
      <c r="SYH176" s="176"/>
      <c r="SYI176" s="176"/>
      <c r="SYJ176" s="176"/>
      <c r="SYK176" s="176"/>
      <c r="SYL176" s="176"/>
      <c r="SYM176" s="176"/>
      <c r="SYN176" s="176"/>
      <c r="SYO176" s="176"/>
      <c r="SYP176" s="176"/>
      <c r="SYQ176" s="176"/>
      <c r="SYR176" s="176"/>
      <c r="SYS176" s="176"/>
      <c r="SYT176" s="176"/>
      <c r="SYU176" s="176"/>
      <c r="SYV176" s="176"/>
      <c r="SYW176" s="176"/>
      <c r="SYX176" s="176"/>
      <c r="SYY176" s="176"/>
      <c r="SYZ176" s="176"/>
      <c r="SZA176" s="176"/>
      <c r="SZB176" s="176"/>
      <c r="SZC176" s="176"/>
      <c r="SZD176" s="176"/>
      <c r="SZE176" s="176"/>
      <c r="SZF176" s="176"/>
      <c r="SZG176" s="176"/>
      <c r="SZH176" s="176"/>
      <c r="SZI176" s="176"/>
      <c r="SZJ176" s="176"/>
      <c r="SZK176" s="176"/>
      <c r="SZL176" s="176"/>
      <c r="SZM176" s="176"/>
      <c r="SZN176" s="176"/>
      <c r="SZO176" s="176"/>
      <c r="SZP176" s="176"/>
      <c r="SZQ176" s="176"/>
      <c r="SZR176" s="176"/>
      <c r="SZS176" s="176"/>
      <c r="SZT176" s="176"/>
      <c r="SZU176" s="176"/>
      <c r="SZV176" s="176"/>
      <c r="SZW176" s="176"/>
      <c r="SZX176" s="176"/>
      <c r="SZY176" s="176"/>
      <c r="SZZ176" s="176"/>
      <c r="TAA176" s="176"/>
      <c r="TAB176" s="176"/>
      <c r="TAC176" s="176"/>
      <c r="TAD176" s="176"/>
      <c r="TAE176" s="176"/>
      <c r="TAF176" s="176"/>
      <c r="TAG176" s="176"/>
      <c r="TAH176" s="176"/>
      <c r="TAI176" s="176"/>
      <c r="TAJ176" s="176"/>
      <c r="TAK176" s="176"/>
      <c r="TAL176" s="176"/>
      <c r="TAM176" s="176"/>
      <c r="TAN176" s="176"/>
      <c r="TAO176" s="176"/>
      <c r="TAP176" s="176"/>
      <c r="TAQ176" s="176"/>
      <c r="TAR176" s="176"/>
      <c r="TAS176" s="176"/>
      <c r="TAT176" s="176"/>
      <c r="TAU176" s="176"/>
      <c r="TAV176" s="176"/>
      <c r="TAW176" s="176"/>
      <c r="TAX176" s="176"/>
      <c r="TAY176" s="176"/>
      <c r="TAZ176" s="176"/>
      <c r="TBA176" s="176"/>
      <c r="TBB176" s="176"/>
      <c r="TBC176" s="176"/>
      <c r="TBD176" s="176"/>
      <c r="TBE176" s="176"/>
      <c r="TBF176" s="176"/>
      <c r="TBG176" s="176"/>
      <c r="TBH176" s="176"/>
      <c r="TBI176" s="176"/>
      <c r="TBJ176" s="176"/>
      <c r="TBK176" s="176"/>
      <c r="TBL176" s="176"/>
      <c r="TBM176" s="176"/>
      <c r="TBN176" s="176"/>
      <c r="TBO176" s="176"/>
      <c r="TBP176" s="176"/>
      <c r="TBQ176" s="176"/>
      <c r="TBR176" s="176"/>
      <c r="TBS176" s="176"/>
      <c r="TBT176" s="176"/>
      <c r="TBU176" s="176"/>
      <c r="TBV176" s="176"/>
      <c r="TBW176" s="176"/>
      <c r="TBX176" s="176"/>
      <c r="TBY176" s="176"/>
      <c r="TBZ176" s="176"/>
      <c r="TCA176" s="176"/>
      <c r="TCB176" s="176"/>
      <c r="TCC176" s="176"/>
      <c r="TCD176" s="176"/>
      <c r="TCE176" s="176"/>
      <c r="TCF176" s="176"/>
      <c r="TCG176" s="176"/>
      <c r="TCH176" s="176"/>
      <c r="TCI176" s="176"/>
      <c r="TCJ176" s="176"/>
      <c r="TCK176" s="176"/>
      <c r="TCL176" s="176"/>
      <c r="TCM176" s="176"/>
      <c r="TCN176" s="176"/>
      <c r="TCO176" s="176"/>
      <c r="TCP176" s="176"/>
      <c r="TCQ176" s="176"/>
      <c r="TCR176" s="176"/>
      <c r="TCS176" s="176"/>
      <c r="TCT176" s="176"/>
      <c r="TCU176" s="176"/>
      <c r="TCV176" s="176"/>
      <c r="TCW176" s="176"/>
      <c r="TCX176" s="176"/>
      <c r="TCY176" s="176"/>
      <c r="TCZ176" s="176"/>
      <c r="TDA176" s="176"/>
      <c r="TDB176" s="176"/>
      <c r="TDC176" s="176"/>
      <c r="TDD176" s="176"/>
      <c r="TDE176" s="176"/>
      <c r="TDF176" s="176"/>
      <c r="TDG176" s="176"/>
      <c r="TDH176" s="176"/>
      <c r="TDI176" s="176"/>
      <c r="TDJ176" s="176"/>
      <c r="TDK176" s="176"/>
      <c r="TDL176" s="176"/>
      <c r="TDM176" s="176"/>
      <c r="TDN176" s="176"/>
      <c r="TDO176" s="176"/>
      <c r="TDP176" s="176"/>
      <c r="TDQ176" s="176"/>
      <c r="TDR176" s="176"/>
      <c r="TDS176" s="176"/>
      <c r="TDT176" s="176"/>
      <c r="TDU176" s="176"/>
      <c r="TDV176" s="176"/>
      <c r="TDW176" s="176"/>
      <c r="TDX176" s="176"/>
      <c r="TDY176" s="176"/>
      <c r="TDZ176" s="176"/>
      <c r="TEA176" s="176"/>
      <c r="TEB176" s="176"/>
      <c r="TEC176" s="176"/>
      <c r="TED176" s="176"/>
      <c r="TEE176" s="176"/>
      <c r="TEF176" s="176"/>
      <c r="TEG176" s="176"/>
      <c r="TEH176" s="176"/>
      <c r="TEI176" s="176"/>
      <c r="TEJ176" s="176"/>
      <c r="TEK176" s="176"/>
      <c r="TEL176" s="176"/>
      <c r="TEM176" s="176"/>
      <c r="TEN176" s="176"/>
      <c r="TEO176" s="176"/>
      <c r="TEP176" s="176"/>
      <c r="TEQ176" s="176"/>
      <c r="TER176" s="176"/>
      <c r="TES176" s="176"/>
      <c r="TET176" s="176"/>
      <c r="TEU176" s="176"/>
      <c r="TEV176" s="176"/>
      <c r="TEW176" s="176"/>
      <c r="TEX176" s="176"/>
      <c r="TEY176" s="176"/>
      <c r="TEZ176" s="176"/>
      <c r="TFA176" s="176"/>
      <c r="TFB176" s="176"/>
      <c r="TFC176" s="176"/>
      <c r="TFD176" s="176"/>
      <c r="TFE176" s="176"/>
      <c r="TFF176" s="176"/>
      <c r="TFG176" s="176"/>
      <c r="TFH176" s="176"/>
      <c r="TFI176" s="176"/>
      <c r="TFJ176" s="176"/>
      <c r="TFK176" s="176"/>
      <c r="TFL176" s="176"/>
      <c r="TFM176" s="176"/>
      <c r="TFN176" s="176"/>
      <c r="TFO176" s="176"/>
      <c r="TFP176" s="176"/>
      <c r="TFQ176" s="176"/>
      <c r="TFR176" s="176"/>
      <c r="TFS176" s="176"/>
      <c r="TFT176" s="176"/>
      <c r="TFU176" s="176"/>
      <c r="TFV176" s="176"/>
      <c r="TFW176" s="176"/>
      <c r="TFX176" s="176"/>
      <c r="TFY176" s="176"/>
      <c r="TFZ176" s="176"/>
      <c r="TGA176" s="176"/>
      <c r="TGB176" s="176"/>
      <c r="TGC176" s="176"/>
      <c r="TGD176" s="176"/>
      <c r="TGE176" s="176"/>
      <c r="TGF176" s="176"/>
      <c r="TGG176" s="176"/>
      <c r="TGH176" s="176"/>
      <c r="TGI176" s="176"/>
      <c r="TGJ176" s="176"/>
      <c r="TGK176" s="176"/>
      <c r="TGL176" s="176"/>
      <c r="TGM176" s="176"/>
      <c r="TGN176" s="176"/>
      <c r="TGO176" s="176"/>
      <c r="TGP176" s="176"/>
      <c r="TGQ176" s="176"/>
      <c r="TGR176" s="176"/>
      <c r="TGS176" s="176"/>
      <c r="TGT176" s="176"/>
      <c r="TGU176" s="176"/>
      <c r="TGV176" s="176"/>
      <c r="TGW176" s="176"/>
      <c r="TGX176" s="176"/>
      <c r="TGY176" s="176"/>
      <c r="TGZ176" s="176"/>
      <c r="THA176" s="176"/>
      <c r="THB176" s="176"/>
      <c r="THC176" s="176"/>
      <c r="THD176" s="176"/>
      <c r="THE176" s="176"/>
      <c r="THF176" s="176"/>
      <c r="THG176" s="176"/>
      <c r="THH176" s="176"/>
      <c r="THI176" s="176"/>
      <c r="THJ176" s="176"/>
      <c r="THK176" s="176"/>
      <c r="THL176" s="176"/>
      <c r="THM176" s="176"/>
      <c r="THN176" s="176"/>
      <c r="THO176" s="176"/>
      <c r="THP176" s="176"/>
      <c r="THQ176" s="176"/>
      <c r="THR176" s="176"/>
      <c r="THS176" s="176"/>
      <c r="THT176" s="176"/>
      <c r="THU176" s="176"/>
      <c r="THV176" s="176"/>
      <c r="THW176" s="176"/>
      <c r="THX176" s="176"/>
      <c r="THY176" s="176"/>
      <c r="THZ176" s="176"/>
      <c r="TIA176" s="176"/>
      <c r="TIB176" s="176"/>
      <c r="TIC176" s="176"/>
      <c r="TID176" s="176"/>
      <c r="TIE176" s="176"/>
      <c r="TIF176" s="176"/>
      <c r="TIG176" s="176"/>
      <c r="TIH176" s="176"/>
      <c r="TII176" s="176"/>
      <c r="TIJ176" s="176"/>
      <c r="TIK176" s="176"/>
      <c r="TIL176" s="176"/>
      <c r="TIM176" s="176"/>
      <c r="TIN176" s="176"/>
      <c r="TIO176" s="176"/>
      <c r="TIP176" s="176"/>
      <c r="TIQ176" s="176"/>
      <c r="TIR176" s="176"/>
      <c r="TIS176" s="176"/>
      <c r="TIT176" s="176"/>
      <c r="TIU176" s="176"/>
      <c r="TIV176" s="176"/>
      <c r="TIW176" s="176"/>
      <c r="TIX176" s="176"/>
      <c r="TIY176" s="176"/>
      <c r="TIZ176" s="176"/>
      <c r="TJA176" s="176"/>
      <c r="TJB176" s="176"/>
      <c r="TJC176" s="176"/>
      <c r="TJD176" s="176"/>
      <c r="TJE176" s="176"/>
      <c r="TJF176" s="176"/>
      <c r="TJG176" s="176"/>
      <c r="TJH176" s="176"/>
      <c r="TJI176" s="176"/>
      <c r="TJJ176" s="176"/>
      <c r="TJK176" s="176"/>
      <c r="TJL176" s="176"/>
      <c r="TJM176" s="176"/>
      <c r="TJN176" s="176"/>
      <c r="TJO176" s="176"/>
      <c r="TJP176" s="176"/>
      <c r="TJQ176" s="176"/>
      <c r="TJR176" s="176"/>
      <c r="TJS176" s="176"/>
      <c r="TJT176" s="176"/>
      <c r="TJU176" s="176"/>
      <c r="TJV176" s="176"/>
      <c r="TJW176" s="176"/>
      <c r="TJX176" s="176"/>
      <c r="TJY176" s="176"/>
      <c r="TJZ176" s="176"/>
      <c r="TKA176" s="176"/>
      <c r="TKB176" s="176"/>
      <c r="TKC176" s="176"/>
      <c r="TKD176" s="176"/>
      <c r="TKE176" s="176"/>
      <c r="TKF176" s="176"/>
      <c r="TKG176" s="176"/>
      <c r="TKH176" s="176"/>
      <c r="TKI176" s="176"/>
      <c r="TKJ176" s="176"/>
      <c r="TKK176" s="176"/>
      <c r="TKL176" s="176"/>
      <c r="TKM176" s="176"/>
      <c r="TKN176" s="176"/>
      <c r="TKO176" s="176"/>
      <c r="TKP176" s="176"/>
      <c r="TKQ176" s="176"/>
      <c r="TKR176" s="176"/>
      <c r="TKS176" s="176"/>
      <c r="TKT176" s="176"/>
      <c r="TKU176" s="176"/>
      <c r="TKV176" s="176"/>
      <c r="TKW176" s="176"/>
      <c r="TKX176" s="176"/>
      <c r="TKY176" s="176"/>
      <c r="TKZ176" s="176"/>
      <c r="TLA176" s="176"/>
      <c r="TLB176" s="176"/>
      <c r="TLC176" s="176"/>
      <c r="TLD176" s="176"/>
      <c r="TLE176" s="176"/>
      <c r="TLF176" s="176"/>
      <c r="TLG176" s="176"/>
      <c r="TLH176" s="176"/>
      <c r="TLI176" s="176"/>
      <c r="TLJ176" s="176"/>
      <c r="TLK176" s="176"/>
      <c r="TLL176" s="176"/>
      <c r="TLM176" s="176"/>
      <c r="TLN176" s="176"/>
      <c r="TLO176" s="176"/>
      <c r="TLP176" s="176"/>
      <c r="TLQ176" s="176"/>
      <c r="TLR176" s="176"/>
      <c r="TLS176" s="176"/>
      <c r="TLT176" s="176"/>
      <c r="TLU176" s="176"/>
      <c r="TLV176" s="176"/>
      <c r="TLW176" s="176"/>
      <c r="TLX176" s="176"/>
      <c r="TLY176" s="176"/>
      <c r="TLZ176" s="176"/>
      <c r="TMA176" s="176"/>
      <c r="TMB176" s="176"/>
      <c r="TMC176" s="176"/>
      <c r="TMD176" s="176"/>
      <c r="TME176" s="176"/>
      <c r="TMF176" s="176"/>
      <c r="TMG176" s="176"/>
      <c r="TMH176" s="176"/>
      <c r="TMI176" s="176"/>
      <c r="TMJ176" s="176"/>
      <c r="TMK176" s="176"/>
      <c r="TML176" s="176"/>
      <c r="TMM176" s="176"/>
      <c r="TMN176" s="176"/>
      <c r="TMO176" s="176"/>
      <c r="TMP176" s="176"/>
      <c r="TMQ176" s="176"/>
      <c r="TMR176" s="176"/>
      <c r="TMS176" s="176"/>
      <c r="TMT176" s="176"/>
      <c r="TMU176" s="176"/>
      <c r="TMV176" s="176"/>
      <c r="TMW176" s="176"/>
      <c r="TMX176" s="176"/>
      <c r="TMY176" s="176"/>
      <c r="TMZ176" s="176"/>
      <c r="TNA176" s="176"/>
      <c r="TNB176" s="176"/>
      <c r="TNC176" s="176"/>
      <c r="TND176" s="176"/>
      <c r="TNE176" s="176"/>
      <c r="TNF176" s="176"/>
      <c r="TNG176" s="176"/>
      <c r="TNH176" s="176"/>
      <c r="TNI176" s="176"/>
      <c r="TNJ176" s="176"/>
      <c r="TNK176" s="176"/>
      <c r="TNL176" s="176"/>
      <c r="TNM176" s="176"/>
      <c r="TNN176" s="176"/>
      <c r="TNO176" s="176"/>
      <c r="TNP176" s="176"/>
      <c r="TNQ176" s="176"/>
      <c r="TNR176" s="176"/>
      <c r="TNS176" s="176"/>
      <c r="TNT176" s="176"/>
      <c r="TNU176" s="176"/>
      <c r="TNV176" s="176"/>
      <c r="TNW176" s="176"/>
      <c r="TNX176" s="176"/>
      <c r="TNY176" s="176"/>
      <c r="TNZ176" s="176"/>
      <c r="TOA176" s="176"/>
      <c r="TOB176" s="176"/>
      <c r="TOC176" s="176"/>
      <c r="TOD176" s="176"/>
      <c r="TOE176" s="176"/>
      <c r="TOF176" s="176"/>
      <c r="TOG176" s="176"/>
      <c r="TOH176" s="176"/>
      <c r="TOI176" s="176"/>
      <c r="TOJ176" s="176"/>
      <c r="TOK176" s="176"/>
      <c r="TOL176" s="176"/>
      <c r="TOM176" s="176"/>
      <c r="TON176" s="176"/>
      <c r="TOO176" s="176"/>
      <c r="TOP176" s="176"/>
      <c r="TOQ176" s="176"/>
      <c r="TOR176" s="176"/>
      <c r="TOS176" s="176"/>
      <c r="TOT176" s="176"/>
      <c r="TOU176" s="176"/>
      <c r="TOV176" s="176"/>
      <c r="TOW176" s="176"/>
      <c r="TOX176" s="176"/>
      <c r="TOY176" s="176"/>
      <c r="TOZ176" s="176"/>
      <c r="TPA176" s="176"/>
      <c r="TPB176" s="176"/>
      <c r="TPC176" s="176"/>
      <c r="TPD176" s="176"/>
      <c r="TPE176" s="176"/>
      <c r="TPF176" s="176"/>
      <c r="TPG176" s="176"/>
      <c r="TPH176" s="176"/>
      <c r="TPI176" s="176"/>
      <c r="TPJ176" s="176"/>
      <c r="TPK176" s="176"/>
      <c r="TPL176" s="176"/>
      <c r="TPM176" s="176"/>
      <c r="TPN176" s="176"/>
      <c r="TPO176" s="176"/>
      <c r="TPP176" s="176"/>
      <c r="TPQ176" s="176"/>
      <c r="TPR176" s="176"/>
      <c r="TPS176" s="176"/>
      <c r="TPT176" s="176"/>
      <c r="TPU176" s="176"/>
      <c r="TPV176" s="176"/>
      <c r="TPW176" s="176"/>
      <c r="TPX176" s="176"/>
      <c r="TPY176" s="176"/>
      <c r="TPZ176" s="176"/>
      <c r="TQA176" s="176"/>
      <c r="TQB176" s="176"/>
      <c r="TQC176" s="176"/>
      <c r="TQD176" s="176"/>
      <c r="TQE176" s="176"/>
      <c r="TQF176" s="176"/>
      <c r="TQG176" s="176"/>
      <c r="TQH176" s="176"/>
      <c r="TQI176" s="176"/>
      <c r="TQJ176" s="176"/>
      <c r="TQK176" s="176"/>
      <c r="TQL176" s="176"/>
      <c r="TQM176" s="176"/>
      <c r="TQN176" s="176"/>
      <c r="TQO176" s="176"/>
      <c r="TQP176" s="176"/>
      <c r="TQQ176" s="176"/>
      <c r="TQR176" s="176"/>
      <c r="TQS176" s="176"/>
      <c r="TQT176" s="176"/>
      <c r="TQU176" s="176"/>
      <c r="TQV176" s="176"/>
      <c r="TQW176" s="176"/>
      <c r="TQX176" s="176"/>
      <c r="TQY176" s="176"/>
      <c r="TQZ176" s="176"/>
      <c r="TRA176" s="176"/>
      <c r="TRB176" s="176"/>
      <c r="TRC176" s="176"/>
      <c r="TRD176" s="176"/>
      <c r="TRE176" s="176"/>
      <c r="TRF176" s="176"/>
      <c r="TRG176" s="176"/>
      <c r="TRH176" s="176"/>
      <c r="TRI176" s="176"/>
      <c r="TRJ176" s="176"/>
      <c r="TRK176" s="176"/>
      <c r="TRL176" s="176"/>
      <c r="TRM176" s="176"/>
      <c r="TRN176" s="176"/>
      <c r="TRO176" s="176"/>
      <c r="TRP176" s="176"/>
      <c r="TRQ176" s="176"/>
      <c r="TRR176" s="176"/>
      <c r="TRS176" s="176"/>
      <c r="TRT176" s="176"/>
      <c r="TRU176" s="176"/>
      <c r="TRV176" s="176"/>
      <c r="TRW176" s="176"/>
      <c r="TRX176" s="176"/>
      <c r="TRY176" s="176"/>
      <c r="TRZ176" s="176"/>
      <c r="TSA176" s="176"/>
      <c r="TSB176" s="176"/>
      <c r="TSC176" s="176"/>
      <c r="TSD176" s="176"/>
      <c r="TSE176" s="176"/>
      <c r="TSF176" s="176"/>
      <c r="TSG176" s="176"/>
      <c r="TSH176" s="176"/>
      <c r="TSI176" s="176"/>
      <c r="TSJ176" s="176"/>
      <c r="TSK176" s="176"/>
      <c r="TSL176" s="176"/>
      <c r="TSM176" s="176"/>
      <c r="TSN176" s="176"/>
      <c r="TSO176" s="176"/>
      <c r="TSP176" s="176"/>
      <c r="TSQ176" s="176"/>
      <c r="TSR176" s="176"/>
      <c r="TSS176" s="176"/>
      <c r="TST176" s="176"/>
      <c r="TSU176" s="176"/>
      <c r="TSV176" s="176"/>
      <c r="TSW176" s="176"/>
      <c r="TSX176" s="176"/>
      <c r="TSY176" s="176"/>
      <c r="TSZ176" s="176"/>
      <c r="TTA176" s="176"/>
      <c r="TTB176" s="176"/>
      <c r="TTC176" s="176"/>
      <c r="TTD176" s="176"/>
      <c r="TTE176" s="176"/>
      <c r="TTF176" s="176"/>
      <c r="TTG176" s="176"/>
      <c r="TTH176" s="176"/>
      <c r="TTI176" s="176"/>
      <c r="TTJ176" s="176"/>
      <c r="TTK176" s="176"/>
      <c r="TTL176" s="176"/>
      <c r="TTM176" s="176"/>
      <c r="TTN176" s="176"/>
      <c r="TTO176" s="176"/>
      <c r="TTP176" s="176"/>
      <c r="TTQ176" s="176"/>
      <c r="TTR176" s="176"/>
      <c r="TTS176" s="176"/>
      <c r="TTT176" s="176"/>
      <c r="TTU176" s="176"/>
      <c r="TTV176" s="176"/>
      <c r="TTW176" s="176"/>
      <c r="TTX176" s="176"/>
      <c r="TTY176" s="176"/>
      <c r="TTZ176" s="176"/>
      <c r="TUA176" s="176"/>
      <c r="TUB176" s="176"/>
      <c r="TUC176" s="176"/>
      <c r="TUD176" s="176"/>
      <c r="TUE176" s="176"/>
      <c r="TUF176" s="176"/>
      <c r="TUG176" s="176"/>
      <c r="TUH176" s="176"/>
      <c r="TUI176" s="176"/>
      <c r="TUJ176" s="176"/>
      <c r="TUK176" s="176"/>
      <c r="TUL176" s="176"/>
      <c r="TUM176" s="176"/>
      <c r="TUN176" s="176"/>
      <c r="TUO176" s="176"/>
      <c r="TUP176" s="176"/>
      <c r="TUQ176" s="176"/>
      <c r="TUR176" s="176"/>
      <c r="TUS176" s="176"/>
      <c r="TUT176" s="176"/>
      <c r="TUU176" s="176"/>
      <c r="TUV176" s="176"/>
      <c r="TUW176" s="176"/>
      <c r="TUX176" s="176"/>
      <c r="TUY176" s="176"/>
      <c r="TUZ176" s="176"/>
      <c r="TVA176" s="176"/>
      <c r="TVB176" s="176"/>
      <c r="TVC176" s="176"/>
      <c r="TVD176" s="176"/>
      <c r="TVE176" s="176"/>
      <c r="TVF176" s="176"/>
      <c r="TVG176" s="176"/>
      <c r="TVH176" s="176"/>
      <c r="TVI176" s="176"/>
      <c r="TVJ176" s="176"/>
      <c r="TVK176" s="176"/>
      <c r="TVL176" s="176"/>
      <c r="TVM176" s="176"/>
      <c r="TVN176" s="176"/>
      <c r="TVO176" s="176"/>
      <c r="TVP176" s="176"/>
      <c r="TVQ176" s="176"/>
      <c r="TVR176" s="176"/>
      <c r="TVS176" s="176"/>
      <c r="TVT176" s="176"/>
      <c r="TVU176" s="176"/>
      <c r="TVV176" s="176"/>
      <c r="TVW176" s="176"/>
      <c r="TVX176" s="176"/>
      <c r="TVY176" s="176"/>
      <c r="TVZ176" s="176"/>
      <c r="TWA176" s="176"/>
      <c r="TWB176" s="176"/>
      <c r="TWC176" s="176"/>
      <c r="TWD176" s="176"/>
      <c r="TWE176" s="176"/>
      <c r="TWF176" s="176"/>
      <c r="TWG176" s="176"/>
      <c r="TWH176" s="176"/>
      <c r="TWI176" s="176"/>
      <c r="TWJ176" s="176"/>
      <c r="TWK176" s="176"/>
      <c r="TWL176" s="176"/>
      <c r="TWM176" s="176"/>
      <c r="TWN176" s="176"/>
      <c r="TWO176" s="176"/>
      <c r="TWP176" s="176"/>
      <c r="TWQ176" s="176"/>
      <c r="TWR176" s="176"/>
      <c r="TWS176" s="176"/>
      <c r="TWT176" s="176"/>
      <c r="TWU176" s="176"/>
      <c r="TWV176" s="176"/>
      <c r="TWW176" s="176"/>
      <c r="TWX176" s="176"/>
      <c r="TWY176" s="176"/>
      <c r="TWZ176" s="176"/>
      <c r="TXA176" s="176"/>
      <c r="TXB176" s="176"/>
      <c r="TXC176" s="176"/>
      <c r="TXD176" s="176"/>
      <c r="TXE176" s="176"/>
      <c r="TXF176" s="176"/>
      <c r="TXG176" s="176"/>
      <c r="TXH176" s="176"/>
      <c r="TXI176" s="176"/>
      <c r="TXJ176" s="176"/>
      <c r="TXK176" s="176"/>
      <c r="TXL176" s="176"/>
      <c r="TXM176" s="176"/>
      <c r="TXN176" s="176"/>
      <c r="TXO176" s="176"/>
      <c r="TXP176" s="176"/>
      <c r="TXQ176" s="176"/>
      <c r="TXR176" s="176"/>
      <c r="TXS176" s="176"/>
      <c r="TXT176" s="176"/>
      <c r="TXU176" s="176"/>
      <c r="TXV176" s="176"/>
      <c r="TXW176" s="176"/>
      <c r="TXX176" s="176"/>
      <c r="TXY176" s="176"/>
      <c r="TXZ176" s="176"/>
      <c r="TYA176" s="176"/>
      <c r="TYB176" s="176"/>
      <c r="TYC176" s="176"/>
      <c r="TYD176" s="176"/>
      <c r="TYE176" s="176"/>
      <c r="TYF176" s="176"/>
      <c r="TYG176" s="176"/>
      <c r="TYH176" s="176"/>
      <c r="TYI176" s="176"/>
      <c r="TYJ176" s="176"/>
      <c r="TYK176" s="176"/>
      <c r="TYL176" s="176"/>
      <c r="TYM176" s="176"/>
      <c r="TYN176" s="176"/>
      <c r="TYO176" s="176"/>
      <c r="TYP176" s="176"/>
      <c r="TYQ176" s="176"/>
      <c r="TYR176" s="176"/>
      <c r="TYS176" s="176"/>
      <c r="TYT176" s="176"/>
      <c r="TYU176" s="176"/>
      <c r="TYV176" s="176"/>
      <c r="TYW176" s="176"/>
      <c r="TYX176" s="176"/>
      <c r="TYY176" s="176"/>
      <c r="TYZ176" s="176"/>
      <c r="TZA176" s="176"/>
      <c r="TZB176" s="176"/>
      <c r="TZC176" s="176"/>
      <c r="TZD176" s="176"/>
      <c r="TZE176" s="176"/>
      <c r="TZF176" s="176"/>
      <c r="TZG176" s="176"/>
      <c r="TZH176" s="176"/>
      <c r="TZI176" s="176"/>
      <c r="TZJ176" s="176"/>
      <c r="TZK176" s="176"/>
      <c r="TZL176" s="176"/>
      <c r="TZM176" s="176"/>
      <c r="TZN176" s="176"/>
      <c r="TZO176" s="176"/>
      <c r="TZP176" s="176"/>
      <c r="TZQ176" s="176"/>
      <c r="TZR176" s="176"/>
      <c r="TZS176" s="176"/>
      <c r="TZT176" s="176"/>
      <c r="TZU176" s="176"/>
      <c r="TZV176" s="176"/>
      <c r="TZW176" s="176"/>
      <c r="TZX176" s="176"/>
      <c r="TZY176" s="176"/>
      <c r="TZZ176" s="176"/>
      <c r="UAA176" s="176"/>
      <c r="UAB176" s="176"/>
      <c r="UAC176" s="176"/>
      <c r="UAD176" s="176"/>
      <c r="UAE176" s="176"/>
      <c r="UAF176" s="176"/>
      <c r="UAG176" s="176"/>
      <c r="UAH176" s="176"/>
      <c r="UAI176" s="176"/>
      <c r="UAJ176" s="176"/>
      <c r="UAK176" s="176"/>
      <c r="UAL176" s="176"/>
      <c r="UAM176" s="176"/>
      <c r="UAN176" s="176"/>
      <c r="UAO176" s="176"/>
      <c r="UAP176" s="176"/>
      <c r="UAQ176" s="176"/>
      <c r="UAR176" s="176"/>
      <c r="UAS176" s="176"/>
      <c r="UAT176" s="176"/>
      <c r="UAU176" s="176"/>
      <c r="UAV176" s="176"/>
      <c r="UAW176" s="176"/>
      <c r="UAX176" s="176"/>
      <c r="UAY176" s="176"/>
      <c r="UAZ176" s="176"/>
      <c r="UBA176" s="176"/>
      <c r="UBB176" s="176"/>
      <c r="UBC176" s="176"/>
      <c r="UBD176" s="176"/>
      <c r="UBE176" s="176"/>
      <c r="UBF176" s="176"/>
      <c r="UBG176" s="176"/>
      <c r="UBH176" s="176"/>
      <c r="UBI176" s="176"/>
      <c r="UBJ176" s="176"/>
      <c r="UBK176" s="176"/>
      <c r="UBL176" s="176"/>
      <c r="UBM176" s="176"/>
      <c r="UBN176" s="176"/>
      <c r="UBO176" s="176"/>
      <c r="UBP176" s="176"/>
      <c r="UBQ176" s="176"/>
      <c r="UBR176" s="176"/>
      <c r="UBS176" s="176"/>
      <c r="UBT176" s="176"/>
      <c r="UBU176" s="176"/>
      <c r="UBV176" s="176"/>
      <c r="UBW176" s="176"/>
      <c r="UBX176" s="176"/>
      <c r="UBY176" s="176"/>
      <c r="UBZ176" s="176"/>
      <c r="UCA176" s="176"/>
      <c r="UCB176" s="176"/>
      <c r="UCC176" s="176"/>
      <c r="UCD176" s="176"/>
      <c r="UCE176" s="176"/>
      <c r="UCF176" s="176"/>
      <c r="UCG176" s="176"/>
      <c r="UCH176" s="176"/>
      <c r="UCI176" s="176"/>
      <c r="UCJ176" s="176"/>
      <c r="UCK176" s="176"/>
      <c r="UCL176" s="176"/>
      <c r="UCM176" s="176"/>
      <c r="UCN176" s="176"/>
      <c r="UCO176" s="176"/>
      <c r="UCP176" s="176"/>
      <c r="UCQ176" s="176"/>
      <c r="UCR176" s="176"/>
      <c r="UCS176" s="176"/>
      <c r="UCT176" s="176"/>
      <c r="UCU176" s="176"/>
      <c r="UCV176" s="176"/>
      <c r="UCW176" s="176"/>
      <c r="UCX176" s="176"/>
      <c r="UCY176" s="176"/>
      <c r="UCZ176" s="176"/>
      <c r="UDA176" s="176"/>
      <c r="UDB176" s="176"/>
      <c r="UDC176" s="176"/>
      <c r="UDD176" s="176"/>
      <c r="UDE176" s="176"/>
      <c r="UDF176" s="176"/>
      <c r="UDG176" s="176"/>
      <c r="UDH176" s="176"/>
      <c r="UDI176" s="176"/>
      <c r="UDJ176" s="176"/>
      <c r="UDK176" s="176"/>
      <c r="UDL176" s="176"/>
      <c r="UDM176" s="176"/>
      <c r="UDN176" s="176"/>
      <c r="UDO176" s="176"/>
      <c r="UDP176" s="176"/>
      <c r="UDQ176" s="176"/>
      <c r="UDR176" s="176"/>
      <c r="UDS176" s="176"/>
      <c r="UDT176" s="176"/>
      <c r="UDU176" s="176"/>
      <c r="UDV176" s="176"/>
      <c r="UDW176" s="176"/>
      <c r="UDX176" s="176"/>
      <c r="UDY176" s="176"/>
      <c r="UDZ176" s="176"/>
      <c r="UEA176" s="176"/>
      <c r="UEB176" s="176"/>
      <c r="UEC176" s="176"/>
      <c r="UED176" s="176"/>
      <c r="UEE176" s="176"/>
      <c r="UEF176" s="176"/>
      <c r="UEG176" s="176"/>
      <c r="UEH176" s="176"/>
      <c r="UEI176" s="176"/>
      <c r="UEJ176" s="176"/>
      <c r="UEK176" s="176"/>
      <c r="UEL176" s="176"/>
      <c r="UEM176" s="176"/>
      <c r="UEN176" s="176"/>
      <c r="UEO176" s="176"/>
      <c r="UEP176" s="176"/>
      <c r="UEQ176" s="176"/>
      <c r="UER176" s="176"/>
      <c r="UES176" s="176"/>
      <c r="UET176" s="176"/>
      <c r="UEU176" s="176"/>
      <c r="UEV176" s="176"/>
      <c r="UEW176" s="176"/>
      <c r="UEX176" s="176"/>
      <c r="UEY176" s="176"/>
      <c r="UEZ176" s="176"/>
      <c r="UFA176" s="176"/>
      <c r="UFB176" s="176"/>
      <c r="UFC176" s="176"/>
      <c r="UFD176" s="176"/>
      <c r="UFE176" s="176"/>
      <c r="UFF176" s="176"/>
      <c r="UFG176" s="176"/>
      <c r="UFH176" s="176"/>
      <c r="UFI176" s="176"/>
      <c r="UFJ176" s="176"/>
      <c r="UFK176" s="176"/>
      <c r="UFL176" s="176"/>
      <c r="UFM176" s="176"/>
      <c r="UFN176" s="176"/>
      <c r="UFO176" s="176"/>
      <c r="UFP176" s="176"/>
      <c r="UFQ176" s="176"/>
      <c r="UFR176" s="176"/>
      <c r="UFS176" s="176"/>
      <c r="UFT176" s="176"/>
      <c r="UFU176" s="176"/>
      <c r="UFV176" s="176"/>
      <c r="UFW176" s="176"/>
      <c r="UFX176" s="176"/>
      <c r="UFY176" s="176"/>
      <c r="UFZ176" s="176"/>
      <c r="UGA176" s="176"/>
      <c r="UGB176" s="176"/>
      <c r="UGC176" s="176"/>
      <c r="UGD176" s="176"/>
      <c r="UGE176" s="176"/>
      <c r="UGF176" s="176"/>
      <c r="UGG176" s="176"/>
      <c r="UGH176" s="176"/>
      <c r="UGI176" s="176"/>
      <c r="UGJ176" s="176"/>
      <c r="UGK176" s="176"/>
      <c r="UGL176" s="176"/>
      <c r="UGM176" s="176"/>
      <c r="UGN176" s="176"/>
      <c r="UGO176" s="176"/>
      <c r="UGP176" s="176"/>
      <c r="UGQ176" s="176"/>
      <c r="UGR176" s="176"/>
      <c r="UGS176" s="176"/>
      <c r="UGT176" s="176"/>
      <c r="UGU176" s="176"/>
      <c r="UGV176" s="176"/>
      <c r="UGW176" s="176"/>
      <c r="UGX176" s="176"/>
      <c r="UGY176" s="176"/>
      <c r="UGZ176" s="176"/>
      <c r="UHA176" s="176"/>
      <c r="UHB176" s="176"/>
      <c r="UHC176" s="176"/>
      <c r="UHD176" s="176"/>
      <c r="UHE176" s="176"/>
      <c r="UHF176" s="176"/>
      <c r="UHG176" s="176"/>
      <c r="UHH176" s="176"/>
      <c r="UHI176" s="176"/>
      <c r="UHJ176" s="176"/>
      <c r="UHK176" s="176"/>
      <c r="UHL176" s="176"/>
      <c r="UHM176" s="176"/>
      <c r="UHN176" s="176"/>
      <c r="UHO176" s="176"/>
      <c r="UHP176" s="176"/>
      <c r="UHQ176" s="176"/>
      <c r="UHR176" s="176"/>
      <c r="UHS176" s="176"/>
      <c r="UHT176" s="176"/>
      <c r="UHU176" s="176"/>
      <c r="UHV176" s="176"/>
      <c r="UHW176" s="176"/>
      <c r="UHX176" s="176"/>
      <c r="UHY176" s="176"/>
      <c r="UHZ176" s="176"/>
      <c r="UIA176" s="176"/>
      <c r="UIB176" s="176"/>
      <c r="UIC176" s="176"/>
      <c r="UID176" s="176"/>
      <c r="UIE176" s="176"/>
      <c r="UIF176" s="176"/>
      <c r="UIG176" s="176"/>
      <c r="UIH176" s="176"/>
      <c r="UII176" s="176"/>
      <c r="UIJ176" s="176"/>
      <c r="UIK176" s="176"/>
      <c r="UIL176" s="176"/>
      <c r="UIM176" s="176"/>
      <c r="UIN176" s="176"/>
      <c r="UIO176" s="176"/>
      <c r="UIP176" s="176"/>
      <c r="UIQ176" s="176"/>
      <c r="UIR176" s="176"/>
      <c r="UIS176" s="176"/>
      <c r="UIT176" s="176"/>
      <c r="UIU176" s="176"/>
      <c r="UIV176" s="176"/>
      <c r="UIW176" s="176"/>
      <c r="UIX176" s="176"/>
      <c r="UIY176" s="176"/>
      <c r="UIZ176" s="176"/>
      <c r="UJA176" s="176"/>
      <c r="UJB176" s="176"/>
      <c r="UJC176" s="176"/>
      <c r="UJD176" s="176"/>
      <c r="UJE176" s="176"/>
      <c r="UJF176" s="176"/>
      <c r="UJG176" s="176"/>
      <c r="UJH176" s="176"/>
      <c r="UJI176" s="176"/>
      <c r="UJJ176" s="176"/>
      <c r="UJK176" s="176"/>
      <c r="UJL176" s="176"/>
      <c r="UJM176" s="176"/>
      <c r="UJN176" s="176"/>
      <c r="UJO176" s="176"/>
      <c r="UJP176" s="176"/>
      <c r="UJQ176" s="176"/>
      <c r="UJR176" s="176"/>
      <c r="UJS176" s="176"/>
      <c r="UJT176" s="176"/>
      <c r="UJU176" s="176"/>
      <c r="UJV176" s="176"/>
      <c r="UJW176" s="176"/>
      <c r="UJX176" s="176"/>
      <c r="UJY176" s="176"/>
      <c r="UJZ176" s="176"/>
      <c r="UKA176" s="176"/>
      <c r="UKB176" s="176"/>
      <c r="UKC176" s="176"/>
      <c r="UKD176" s="176"/>
      <c r="UKE176" s="176"/>
      <c r="UKF176" s="176"/>
      <c r="UKG176" s="176"/>
      <c r="UKH176" s="176"/>
      <c r="UKI176" s="176"/>
      <c r="UKJ176" s="176"/>
      <c r="UKK176" s="176"/>
      <c r="UKL176" s="176"/>
      <c r="UKM176" s="176"/>
      <c r="UKN176" s="176"/>
      <c r="UKO176" s="176"/>
      <c r="UKP176" s="176"/>
      <c r="UKQ176" s="176"/>
      <c r="UKR176" s="176"/>
      <c r="UKS176" s="176"/>
      <c r="UKT176" s="176"/>
      <c r="UKU176" s="176"/>
      <c r="UKV176" s="176"/>
      <c r="UKW176" s="176"/>
      <c r="UKX176" s="176"/>
      <c r="UKY176" s="176"/>
      <c r="UKZ176" s="176"/>
      <c r="ULA176" s="176"/>
      <c r="ULB176" s="176"/>
      <c r="ULC176" s="176"/>
      <c r="ULD176" s="176"/>
      <c r="ULE176" s="176"/>
      <c r="ULF176" s="176"/>
      <c r="ULG176" s="176"/>
      <c r="ULH176" s="176"/>
      <c r="ULI176" s="176"/>
      <c r="ULJ176" s="176"/>
      <c r="ULK176" s="176"/>
      <c r="ULL176" s="176"/>
      <c r="ULM176" s="176"/>
      <c r="ULN176" s="176"/>
      <c r="ULO176" s="176"/>
      <c r="ULP176" s="176"/>
      <c r="ULQ176" s="176"/>
      <c r="ULR176" s="176"/>
      <c r="ULS176" s="176"/>
      <c r="ULT176" s="176"/>
      <c r="ULU176" s="176"/>
      <c r="ULV176" s="176"/>
      <c r="ULW176" s="176"/>
      <c r="ULX176" s="176"/>
      <c r="ULY176" s="176"/>
      <c r="ULZ176" s="176"/>
      <c r="UMA176" s="176"/>
      <c r="UMB176" s="176"/>
      <c r="UMC176" s="176"/>
      <c r="UMD176" s="176"/>
      <c r="UME176" s="176"/>
      <c r="UMF176" s="176"/>
      <c r="UMG176" s="176"/>
      <c r="UMH176" s="176"/>
      <c r="UMI176" s="176"/>
      <c r="UMJ176" s="176"/>
      <c r="UMK176" s="176"/>
      <c r="UML176" s="176"/>
      <c r="UMM176" s="176"/>
      <c r="UMN176" s="176"/>
      <c r="UMO176" s="176"/>
      <c r="UMP176" s="176"/>
      <c r="UMQ176" s="176"/>
      <c r="UMR176" s="176"/>
      <c r="UMS176" s="176"/>
      <c r="UMT176" s="176"/>
      <c r="UMU176" s="176"/>
      <c r="UMV176" s="176"/>
      <c r="UMW176" s="176"/>
      <c r="UMX176" s="176"/>
      <c r="UMY176" s="176"/>
      <c r="UMZ176" s="176"/>
      <c r="UNA176" s="176"/>
      <c r="UNB176" s="176"/>
      <c r="UNC176" s="176"/>
      <c r="UND176" s="176"/>
      <c r="UNE176" s="176"/>
      <c r="UNF176" s="176"/>
      <c r="UNG176" s="176"/>
      <c r="UNH176" s="176"/>
      <c r="UNI176" s="176"/>
      <c r="UNJ176" s="176"/>
      <c r="UNK176" s="176"/>
      <c r="UNL176" s="176"/>
      <c r="UNM176" s="176"/>
      <c r="UNN176" s="176"/>
      <c r="UNO176" s="176"/>
      <c r="UNP176" s="176"/>
      <c r="UNQ176" s="176"/>
      <c r="UNR176" s="176"/>
      <c r="UNS176" s="176"/>
      <c r="UNT176" s="176"/>
      <c r="UNU176" s="176"/>
      <c r="UNV176" s="176"/>
      <c r="UNW176" s="176"/>
      <c r="UNX176" s="176"/>
      <c r="UNY176" s="176"/>
      <c r="UNZ176" s="176"/>
      <c r="UOA176" s="176"/>
      <c r="UOB176" s="176"/>
      <c r="UOC176" s="176"/>
      <c r="UOD176" s="176"/>
      <c r="UOE176" s="176"/>
      <c r="UOF176" s="176"/>
      <c r="UOG176" s="176"/>
      <c r="UOH176" s="176"/>
      <c r="UOI176" s="176"/>
      <c r="UOJ176" s="176"/>
      <c r="UOK176" s="176"/>
      <c r="UOL176" s="176"/>
      <c r="UOM176" s="176"/>
      <c r="UON176" s="176"/>
      <c r="UOO176" s="176"/>
      <c r="UOP176" s="176"/>
      <c r="UOQ176" s="176"/>
      <c r="UOR176" s="176"/>
      <c r="UOS176" s="176"/>
      <c r="UOT176" s="176"/>
      <c r="UOU176" s="176"/>
      <c r="UOV176" s="176"/>
      <c r="UOW176" s="176"/>
      <c r="UOX176" s="176"/>
      <c r="UOY176" s="176"/>
      <c r="UOZ176" s="176"/>
      <c r="UPA176" s="176"/>
      <c r="UPB176" s="176"/>
      <c r="UPC176" s="176"/>
      <c r="UPD176" s="176"/>
      <c r="UPE176" s="176"/>
      <c r="UPF176" s="176"/>
      <c r="UPG176" s="176"/>
      <c r="UPH176" s="176"/>
      <c r="UPI176" s="176"/>
      <c r="UPJ176" s="176"/>
      <c r="UPK176" s="176"/>
      <c r="UPL176" s="176"/>
      <c r="UPM176" s="176"/>
      <c r="UPN176" s="176"/>
      <c r="UPO176" s="176"/>
      <c r="UPP176" s="176"/>
      <c r="UPQ176" s="176"/>
      <c r="UPR176" s="176"/>
      <c r="UPS176" s="176"/>
      <c r="UPT176" s="176"/>
      <c r="UPU176" s="176"/>
      <c r="UPV176" s="176"/>
      <c r="UPW176" s="176"/>
      <c r="UPX176" s="176"/>
      <c r="UPY176" s="176"/>
      <c r="UPZ176" s="176"/>
      <c r="UQA176" s="176"/>
      <c r="UQB176" s="176"/>
      <c r="UQC176" s="176"/>
      <c r="UQD176" s="176"/>
      <c r="UQE176" s="176"/>
      <c r="UQF176" s="176"/>
      <c r="UQG176" s="176"/>
      <c r="UQH176" s="176"/>
      <c r="UQI176" s="176"/>
      <c r="UQJ176" s="176"/>
      <c r="UQK176" s="176"/>
      <c r="UQL176" s="176"/>
      <c r="UQM176" s="176"/>
      <c r="UQN176" s="176"/>
      <c r="UQO176" s="176"/>
      <c r="UQP176" s="176"/>
      <c r="UQQ176" s="176"/>
      <c r="UQR176" s="176"/>
      <c r="UQS176" s="176"/>
      <c r="UQT176" s="176"/>
      <c r="UQU176" s="176"/>
      <c r="UQV176" s="176"/>
      <c r="UQW176" s="176"/>
      <c r="UQX176" s="176"/>
      <c r="UQY176" s="176"/>
      <c r="UQZ176" s="176"/>
      <c r="URA176" s="176"/>
      <c r="URB176" s="176"/>
      <c r="URC176" s="176"/>
      <c r="URD176" s="176"/>
      <c r="URE176" s="176"/>
      <c r="URF176" s="176"/>
      <c r="URG176" s="176"/>
      <c r="URH176" s="176"/>
      <c r="URI176" s="176"/>
      <c r="URJ176" s="176"/>
      <c r="URK176" s="176"/>
      <c r="URL176" s="176"/>
      <c r="URM176" s="176"/>
      <c r="URN176" s="176"/>
      <c r="URO176" s="176"/>
      <c r="URP176" s="176"/>
      <c r="URQ176" s="176"/>
      <c r="URR176" s="176"/>
      <c r="URS176" s="176"/>
      <c r="URT176" s="176"/>
      <c r="URU176" s="176"/>
      <c r="URV176" s="176"/>
      <c r="URW176" s="176"/>
      <c r="URX176" s="176"/>
      <c r="URY176" s="176"/>
      <c r="URZ176" s="176"/>
      <c r="USA176" s="176"/>
      <c r="USB176" s="176"/>
      <c r="USC176" s="176"/>
      <c r="USD176" s="176"/>
      <c r="USE176" s="176"/>
      <c r="USF176" s="176"/>
      <c r="USG176" s="176"/>
      <c r="USH176" s="176"/>
      <c r="USI176" s="176"/>
      <c r="USJ176" s="176"/>
      <c r="USK176" s="176"/>
      <c r="USL176" s="176"/>
      <c r="USM176" s="176"/>
      <c r="USN176" s="176"/>
      <c r="USO176" s="176"/>
      <c r="USP176" s="176"/>
      <c r="USQ176" s="176"/>
      <c r="USR176" s="176"/>
      <c r="USS176" s="176"/>
      <c r="UST176" s="176"/>
      <c r="USU176" s="176"/>
      <c r="USV176" s="176"/>
      <c r="USW176" s="176"/>
      <c r="USX176" s="176"/>
      <c r="USY176" s="176"/>
      <c r="USZ176" s="176"/>
      <c r="UTA176" s="176"/>
      <c r="UTB176" s="176"/>
      <c r="UTC176" s="176"/>
      <c r="UTD176" s="176"/>
      <c r="UTE176" s="176"/>
      <c r="UTF176" s="176"/>
      <c r="UTG176" s="176"/>
      <c r="UTH176" s="176"/>
      <c r="UTI176" s="176"/>
      <c r="UTJ176" s="176"/>
      <c r="UTK176" s="176"/>
      <c r="UTL176" s="176"/>
      <c r="UTM176" s="176"/>
      <c r="UTN176" s="176"/>
      <c r="UTO176" s="176"/>
      <c r="UTP176" s="176"/>
      <c r="UTQ176" s="176"/>
      <c r="UTR176" s="176"/>
      <c r="UTS176" s="176"/>
      <c r="UTT176" s="176"/>
      <c r="UTU176" s="176"/>
      <c r="UTV176" s="176"/>
      <c r="UTW176" s="176"/>
      <c r="UTX176" s="176"/>
      <c r="UTY176" s="176"/>
      <c r="UTZ176" s="176"/>
      <c r="UUA176" s="176"/>
      <c r="UUB176" s="176"/>
      <c r="UUC176" s="176"/>
      <c r="UUD176" s="176"/>
      <c r="UUE176" s="176"/>
      <c r="UUF176" s="176"/>
      <c r="UUG176" s="176"/>
      <c r="UUH176" s="176"/>
      <c r="UUI176" s="176"/>
      <c r="UUJ176" s="176"/>
      <c r="UUK176" s="176"/>
      <c r="UUL176" s="176"/>
      <c r="UUM176" s="176"/>
      <c r="UUN176" s="176"/>
      <c r="UUO176" s="176"/>
      <c r="UUP176" s="176"/>
      <c r="UUQ176" s="176"/>
      <c r="UUR176" s="176"/>
      <c r="UUS176" s="176"/>
      <c r="UUT176" s="176"/>
      <c r="UUU176" s="176"/>
      <c r="UUV176" s="176"/>
      <c r="UUW176" s="176"/>
      <c r="UUX176" s="176"/>
      <c r="UUY176" s="176"/>
      <c r="UUZ176" s="176"/>
      <c r="UVA176" s="176"/>
      <c r="UVB176" s="176"/>
      <c r="UVC176" s="176"/>
      <c r="UVD176" s="176"/>
      <c r="UVE176" s="176"/>
      <c r="UVF176" s="176"/>
      <c r="UVG176" s="176"/>
      <c r="UVH176" s="176"/>
      <c r="UVI176" s="176"/>
      <c r="UVJ176" s="176"/>
      <c r="UVK176" s="176"/>
      <c r="UVL176" s="176"/>
      <c r="UVM176" s="176"/>
      <c r="UVN176" s="176"/>
      <c r="UVO176" s="176"/>
      <c r="UVP176" s="176"/>
      <c r="UVQ176" s="176"/>
      <c r="UVR176" s="176"/>
      <c r="UVS176" s="176"/>
      <c r="UVT176" s="176"/>
      <c r="UVU176" s="176"/>
      <c r="UVV176" s="176"/>
      <c r="UVW176" s="176"/>
      <c r="UVX176" s="176"/>
      <c r="UVY176" s="176"/>
      <c r="UVZ176" s="176"/>
      <c r="UWA176" s="176"/>
      <c r="UWB176" s="176"/>
      <c r="UWC176" s="176"/>
      <c r="UWD176" s="176"/>
      <c r="UWE176" s="176"/>
      <c r="UWF176" s="176"/>
      <c r="UWG176" s="176"/>
      <c r="UWH176" s="176"/>
      <c r="UWI176" s="176"/>
      <c r="UWJ176" s="176"/>
      <c r="UWK176" s="176"/>
      <c r="UWL176" s="176"/>
      <c r="UWM176" s="176"/>
      <c r="UWN176" s="176"/>
      <c r="UWO176" s="176"/>
      <c r="UWP176" s="176"/>
      <c r="UWQ176" s="176"/>
      <c r="UWR176" s="176"/>
      <c r="UWS176" s="176"/>
      <c r="UWT176" s="176"/>
      <c r="UWU176" s="176"/>
      <c r="UWV176" s="176"/>
      <c r="UWW176" s="176"/>
      <c r="UWX176" s="176"/>
      <c r="UWY176" s="176"/>
      <c r="UWZ176" s="176"/>
      <c r="UXA176" s="176"/>
      <c r="UXB176" s="176"/>
      <c r="UXC176" s="176"/>
      <c r="UXD176" s="176"/>
      <c r="UXE176" s="176"/>
      <c r="UXF176" s="176"/>
      <c r="UXG176" s="176"/>
      <c r="UXH176" s="176"/>
      <c r="UXI176" s="176"/>
      <c r="UXJ176" s="176"/>
      <c r="UXK176" s="176"/>
      <c r="UXL176" s="176"/>
      <c r="UXM176" s="176"/>
      <c r="UXN176" s="176"/>
      <c r="UXO176" s="176"/>
      <c r="UXP176" s="176"/>
      <c r="UXQ176" s="176"/>
      <c r="UXR176" s="176"/>
      <c r="UXS176" s="176"/>
      <c r="UXT176" s="176"/>
      <c r="UXU176" s="176"/>
      <c r="UXV176" s="176"/>
      <c r="UXW176" s="176"/>
      <c r="UXX176" s="176"/>
      <c r="UXY176" s="176"/>
      <c r="UXZ176" s="176"/>
      <c r="UYA176" s="176"/>
      <c r="UYB176" s="176"/>
      <c r="UYC176" s="176"/>
      <c r="UYD176" s="176"/>
      <c r="UYE176" s="176"/>
      <c r="UYF176" s="176"/>
      <c r="UYG176" s="176"/>
      <c r="UYH176" s="176"/>
      <c r="UYI176" s="176"/>
      <c r="UYJ176" s="176"/>
      <c r="UYK176" s="176"/>
      <c r="UYL176" s="176"/>
      <c r="UYM176" s="176"/>
      <c r="UYN176" s="176"/>
      <c r="UYO176" s="176"/>
      <c r="UYP176" s="176"/>
      <c r="UYQ176" s="176"/>
      <c r="UYR176" s="176"/>
      <c r="UYS176" s="176"/>
      <c r="UYT176" s="176"/>
      <c r="UYU176" s="176"/>
      <c r="UYV176" s="176"/>
      <c r="UYW176" s="176"/>
      <c r="UYX176" s="176"/>
      <c r="UYY176" s="176"/>
      <c r="UYZ176" s="176"/>
      <c r="UZA176" s="176"/>
      <c r="UZB176" s="176"/>
      <c r="UZC176" s="176"/>
      <c r="UZD176" s="176"/>
      <c r="UZE176" s="176"/>
      <c r="UZF176" s="176"/>
      <c r="UZG176" s="176"/>
      <c r="UZH176" s="176"/>
      <c r="UZI176" s="176"/>
      <c r="UZJ176" s="176"/>
      <c r="UZK176" s="176"/>
      <c r="UZL176" s="176"/>
      <c r="UZM176" s="176"/>
      <c r="UZN176" s="176"/>
      <c r="UZO176" s="176"/>
      <c r="UZP176" s="176"/>
      <c r="UZQ176" s="176"/>
      <c r="UZR176" s="176"/>
      <c r="UZS176" s="176"/>
      <c r="UZT176" s="176"/>
      <c r="UZU176" s="176"/>
      <c r="UZV176" s="176"/>
      <c r="UZW176" s="176"/>
      <c r="UZX176" s="176"/>
      <c r="UZY176" s="176"/>
      <c r="UZZ176" s="176"/>
      <c r="VAA176" s="176"/>
      <c r="VAB176" s="176"/>
      <c r="VAC176" s="176"/>
      <c r="VAD176" s="176"/>
      <c r="VAE176" s="176"/>
      <c r="VAF176" s="176"/>
      <c r="VAG176" s="176"/>
      <c r="VAH176" s="176"/>
      <c r="VAI176" s="176"/>
      <c r="VAJ176" s="176"/>
      <c r="VAK176" s="176"/>
      <c r="VAL176" s="176"/>
      <c r="VAM176" s="176"/>
      <c r="VAN176" s="176"/>
      <c r="VAO176" s="176"/>
      <c r="VAP176" s="176"/>
      <c r="VAQ176" s="176"/>
      <c r="VAR176" s="176"/>
      <c r="VAS176" s="176"/>
      <c r="VAT176" s="176"/>
      <c r="VAU176" s="176"/>
      <c r="VAV176" s="176"/>
      <c r="VAW176" s="176"/>
      <c r="VAX176" s="176"/>
      <c r="VAY176" s="176"/>
      <c r="VAZ176" s="176"/>
      <c r="VBA176" s="176"/>
      <c r="VBB176" s="176"/>
      <c r="VBC176" s="176"/>
      <c r="VBD176" s="176"/>
      <c r="VBE176" s="176"/>
      <c r="VBF176" s="176"/>
      <c r="VBG176" s="176"/>
      <c r="VBH176" s="176"/>
      <c r="VBI176" s="176"/>
      <c r="VBJ176" s="176"/>
      <c r="VBK176" s="176"/>
      <c r="VBL176" s="176"/>
      <c r="VBM176" s="176"/>
      <c r="VBN176" s="176"/>
      <c r="VBO176" s="176"/>
      <c r="VBP176" s="176"/>
      <c r="VBQ176" s="176"/>
      <c r="VBR176" s="176"/>
      <c r="VBS176" s="176"/>
      <c r="VBT176" s="176"/>
      <c r="VBU176" s="176"/>
      <c r="VBV176" s="176"/>
      <c r="VBW176" s="176"/>
      <c r="VBX176" s="176"/>
      <c r="VBY176" s="176"/>
      <c r="VBZ176" s="176"/>
      <c r="VCA176" s="176"/>
      <c r="VCB176" s="176"/>
      <c r="VCC176" s="176"/>
      <c r="VCD176" s="176"/>
      <c r="VCE176" s="176"/>
      <c r="VCF176" s="176"/>
      <c r="VCG176" s="176"/>
      <c r="VCH176" s="176"/>
      <c r="VCI176" s="176"/>
      <c r="VCJ176" s="176"/>
      <c r="VCK176" s="176"/>
      <c r="VCL176" s="176"/>
      <c r="VCM176" s="176"/>
      <c r="VCN176" s="176"/>
      <c r="VCO176" s="176"/>
      <c r="VCP176" s="176"/>
      <c r="VCQ176" s="176"/>
      <c r="VCR176" s="176"/>
      <c r="VCS176" s="176"/>
      <c r="VCT176" s="176"/>
      <c r="VCU176" s="176"/>
      <c r="VCV176" s="176"/>
      <c r="VCW176" s="176"/>
      <c r="VCX176" s="176"/>
      <c r="VCY176" s="176"/>
      <c r="VCZ176" s="176"/>
      <c r="VDA176" s="176"/>
      <c r="VDB176" s="176"/>
      <c r="VDC176" s="176"/>
      <c r="VDD176" s="176"/>
      <c r="VDE176" s="176"/>
      <c r="VDF176" s="176"/>
      <c r="VDG176" s="176"/>
      <c r="VDH176" s="176"/>
      <c r="VDI176" s="176"/>
      <c r="VDJ176" s="176"/>
      <c r="VDK176" s="176"/>
      <c r="VDL176" s="176"/>
      <c r="VDM176" s="176"/>
      <c r="VDN176" s="176"/>
      <c r="VDO176" s="176"/>
      <c r="VDP176" s="176"/>
      <c r="VDQ176" s="176"/>
      <c r="VDR176" s="176"/>
      <c r="VDS176" s="176"/>
      <c r="VDT176" s="176"/>
      <c r="VDU176" s="176"/>
      <c r="VDV176" s="176"/>
      <c r="VDW176" s="176"/>
      <c r="VDX176" s="176"/>
      <c r="VDY176" s="176"/>
      <c r="VDZ176" s="176"/>
      <c r="VEA176" s="176"/>
      <c r="VEB176" s="176"/>
      <c r="VEC176" s="176"/>
      <c r="VED176" s="176"/>
      <c r="VEE176" s="176"/>
      <c r="VEF176" s="176"/>
      <c r="VEG176" s="176"/>
      <c r="VEH176" s="176"/>
      <c r="VEI176" s="176"/>
      <c r="VEJ176" s="176"/>
      <c r="VEK176" s="176"/>
      <c r="VEL176" s="176"/>
      <c r="VEM176" s="176"/>
      <c r="VEN176" s="176"/>
      <c r="VEO176" s="176"/>
      <c r="VEP176" s="176"/>
      <c r="VEQ176" s="176"/>
      <c r="VER176" s="176"/>
      <c r="VES176" s="176"/>
      <c r="VET176" s="176"/>
      <c r="VEU176" s="176"/>
      <c r="VEV176" s="176"/>
      <c r="VEW176" s="176"/>
      <c r="VEX176" s="176"/>
      <c r="VEY176" s="176"/>
      <c r="VEZ176" s="176"/>
      <c r="VFA176" s="176"/>
      <c r="VFB176" s="176"/>
      <c r="VFC176" s="176"/>
      <c r="VFD176" s="176"/>
      <c r="VFE176" s="176"/>
      <c r="VFF176" s="176"/>
      <c r="VFG176" s="176"/>
      <c r="VFH176" s="176"/>
      <c r="VFI176" s="176"/>
      <c r="VFJ176" s="176"/>
      <c r="VFK176" s="176"/>
      <c r="VFL176" s="176"/>
      <c r="VFM176" s="176"/>
      <c r="VFN176" s="176"/>
      <c r="VFO176" s="176"/>
      <c r="VFP176" s="176"/>
      <c r="VFQ176" s="176"/>
      <c r="VFR176" s="176"/>
      <c r="VFS176" s="176"/>
      <c r="VFT176" s="176"/>
      <c r="VFU176" s="176"/>
      <c r="VFV176" s="176"/>
      <c r="VFW176" s="176"/>
      <c r="VFX176" s="176"/>
      <c r="VFY176" s="176"/>
      <c r="VFZ176" s="176"/>
      <c r="VGA176" s="176"/>
      <c r="VGB176" s="176"/>
      <c r="VGC176" s="176"/>
      <c r="VGD176" s="176"/>
      <c r="VGE176" s="176"/>
      <c r="VGF176" s="176"/>
      <c r="VGG176" s="176"/>
      <c r="VGH176" s="176"/>
      <c r="VGI176" s="176"/>
      <c r="VGJ176" s="176"/>
      <c r="VGK176" s="176"/>
      <c r="VGL176" s="176"/>
      <c r="VGM176" s="176"/>
      <c r="VGN176" s="176"/>
      <c r="VGO176" s="176"/>
      <c r="VGP176" s="176"/>
      <c r="VGQ176" s="176"/>
      <c r="VGR176" s="176"/>
      <c r="VGS176" s="176"/>
      <c r="VGT176" s="176"/>
      <c r="VGU176" s="176"/>
      <c r="VGV176" s="176"/>
      <c r="VGW176" s="176"/>
      <c r="VGX176" s="176"/>
      <c r="VGY176" s="176"/>
      <c r="VGZ176" s="176"/>
      <c r="VHA176" s="176"/>
      <c r="VHB176" s="176"/>
      <c r="VHC176" s="176"/>
      <c r="VHD176" s="176"/>
      <c r="VHE176" s="176"/>
      <c r="VHF176" s="176"/>
      <c r="VHG176" s="176"/>
      <c r="VHH176" s="176"/>
      <c r="VHI176" s="176"/>
      <c r="VHJ176" s="176"/>
      <c r="VHK176" s="176"/>
      <c r="VHL176" s="176"/>
      <c r="VHM176" s="176"/>
      <c r="VHN176" s="176"/>
      <c r="VHO176" s="176"/>
      <c r="VHP176" s="176"/>
      <c r="VHQ176" s="176"/>
      <c r="VHR176" s="176"/>
      <c r="VHS176" s="176"/>
      <c r="VHT176" s="176"/>
      <c r="VHU176" s="176"/>
      <c r="VHV176" s="176"/>
      <c r="VHW176" s="176"/>
      <c r="VHX176" s="176"/>
      <c r="VHY176" s="176"/>
      <c r="VHZ176" s="176"/>
      <c r="VIA176" s="176"/>
      <c r="VIB176" s="176"/>
      <c r="VIC176" s="176"/>
      <c r="VID176" s="176"/>
      <c r="VIE176" s="176"/>
      <c r="VIF176" s="176"/>
      <c r="VIG176" s="176"/>
      <c r="VIH176" s="176"/>
      <c r="VII176" s="176"/>
      <c r="VIJ176" s="176"/>
      <c r="VIK176" s="176"/>
      <c r="VIL176" s="176"/>
      <c r="VIM176" s="176"/>
      <c r="VIN176" s="176"/>
      <c r="VIO176" s="176"/>
      <c r="VIP176" s="176"/>
      <c r="VIQ176" s="176"/>
      <c r="VIR176" s="176"/>
      <c r="VIS176" s="176"/>
      <c r="VIT176" s="176"/>
      <c r="VIU176" s="176"/>
      <c r="VIV176" s="176"/>
      <c r="VIW176" s="176"/>
      <c r="VIX176" s="176"/>
      <c r="VIY176" s="176"/>
      <c r="VIZ176" s="176"/>
      <c r="VJA176" s="176"/>
      <c r="VJB176" s="176"/>
      <c r="VJC176" s="176"/>
      <c r="VJD176" s="176"/>
      <c r="VJE176" s="176"/>
      <c r="VJF176" s="176"/>
      <c r="VJG176" s="176"/>
      <c r="VJH176" s="176"/>
      <c r="VJI176" s="176"/>
      <c r="VJJ176" s="176"/>
      <c r="VJK176" s="176"/>
      <c r="VJL176" s="176"/>
      <c r="VJM176" s="176"/>
      <c r="VJN176" s="176"/>
      <c r="VJO176" s="176"/>
      <c r="VJP176" s="176"/>
      <c r="VJQ176" s="176"/>
      <c r="VJR176" s="176"/>
      <c r="VJS176" s="176"/>
      <c r="VJT176" s="176"/>
      <c r="VJU176" s="176"/>
      <c r="VJV176" s="176"/>
      <c r="VJW176" s="176"/>
      <c r="VJX176" s="176"/>
      <c r="VJY176" s="176"/>
      <c r="VJZ176" s="176"/>
      <c r="VKA176" s="176"/>
      <c r="VKB176" s="176"/>
      <c r="VKC176" s="176"/>
      <c r="VKD176" s="176"/>
      <c r="VKE176" s="176"/>
      <c r="VKF176" s="176"/>
      <c r="VKG176" s="176"/>
      <c r="VKH176" s="176"/>
      <c r="VKI176" s="176"/>
      <c r="VKJ176" s="176"/>
      <c r="VKK176" s="176"/>
      <c r="VKL176" s="176"/>
      <c r="VKM176" s="176"/>
      <c r="VKN176" s="176"/>
      <c r="VKO176" s="176"/>
      <c r="VKP176" s="176"/>
      <c r="VKQ176" s="176"/>
      <c r="VKR176" s="176"/>
      <c r="VKS176" s="176"/>
      <c r="VKT176" s="176"/>
      <c r="VKU176" s="176"/>
      <c r="VKV176" s="176"/>
      <c r="VKW176" s="176"/>
      <c r="VKX176" s="176"/>
      <c r="VKY176" s="176"/>
      <c r="VKZ176" s="176"/>
      <c r="VLA176" s="176"/>
      <c r="VLB176" s="176"/>
      <c r="VLC176" s="176"/>
      <c r="VLD176" s="176"/>
      <c r="VLE176" s="176"/>
      <c r="VLF176" s="176"/>
      <c r="VLG176" s="176"/>
      <c r="VLH176" s="176"/>
      <c r="VLI176" s="176"/>
      <c r="VLJ176" s="176"/>
      <c r="VLK176" s="176"/>
      <c r="VLL176" s="176"/>
      <c r="VLM176" s="176"/>
      <c r="VLN176" s="176"/>
      <c r="VLO176" s="176"/>
      <c r="VLP176" s="176"/>
      <c r="VLQ176" s="176"/>
      <c r="VLR176" s="176"/>
      <c r="VLS176" s="176"/>
      <c r="VLT176" s="176"/>
      <c r="VLU176" s="176"/>
      <c r="VLV176" s="176"/>
      <c r="VLW176" s="176"/>
      <c r="VLX176" s="176"/>
      <c r="VLY176" s="176"/>
      <c r="VLZ176" s="176"/>
      <c r="VMA176" s="176"/>
      <c r="VMB176" s="176"/>
      <c r="VMC176" s="176"/>
      <c r="VMD176" s="176"/>
      <c r="VME176" s="176"/>
      <c r="VMF176" s="176"/>
      <c r="VMG176" s="176"/>
      <c r="VMH176" s="176"/>
      <c r="VMI176" s="176"/>
      <c r="VMJ176" s="176"/>
      <c r="VMK176" s="176"/>
      <c r="VML176" s="176"/>
      <c r="VMM176" s="176"/>
      <c r="VMN176" s="176"/>
      <c r="VMO176" s="176"/>
      <c r="VMP176" s="176"/>
      <c r="VMQ176" s="176"/>
      <c r="VMR176" s="176"/>
      <c r="VMS176" s="176"/>
      <c r="VMT176" s="176"/>
      <c r="VMU176" s="176"/>
      <c r="VMV176" s="176"/>
      <c r="VMW176" s="176"/>
      <c r="VMX176" s="176"/>
      <c r="VMY176" s="176"/>
      <c r="VMZ176" s="176"/>
      <c r="VNA176" s="176"/>
      <c r="VNB176" s="176"/>
      <c r="VNC176" s="176"/>
      <c r="VND176" s="176"/>
      <c r="VNE176" s="176"/>
      <c r="VNF176" s="176"/>
      <c r="VNG176" s="176"/>
      <c r="VNH176" s="176"/>
      <c r="VNI176" s="176"/>
      <c r="VNJ176" s="176"/>
      <c r="VNK176" s="176"/>
      <c r="VNL176" s="176"/>
      <c r="VNM176" s="176"/>
      <c r="VNN176" s="176"/>
      <c r="VNO176" s="176"/>
      <c r="VNP176" s="176"/>
      <c r="VNQ176" s="176"/>
      <c r="VNR176" s="176"/>
      <c r="VNS176" s="176"/>
      <c r="VNT176" s="176"/>
      <c r="VNU176" s="176"/>
      <c r="VNV176" s="176"/>
      <c r="VNW176" s="176"/>
      <c r="VNX176" s="176"/>
      <c r="VNY176" s="176"/>
      <c r="VNZ176" s="176"/>
      <c r="VOA176" s="176"/>
      <c r="VOB176" s="176"/>
      <c r="VOC176" s="176"/>
      <c r="VOD176" s="176"/>
      <c r="VOE176" s="176"/>
      <c r="VOF176" s="176"/>
      <c r="VOG176" s="176"/>
      <c r="VOH176" s="176"/>
      <c r="VOI176" s="176"/>
      <c r="VOJ176" s="176"/>
      <c r="VOK176" s="176"/>
      <c r="VOL176" s="176"/>
      <c r="VOM176" s="176"/>
      <c r="VON176" s="176"/>
      <c r="VOO176" s="176"/>
      <c r="VOP176" s="176"/>
      <c r="VOQ176" s="176"/>
      <c r="VOR176" s="176"/>
      <c r="VOS176" s="176"/>
      <c r="VOT176" s="176"/>
      <c r="VOU176" s="176"/>
      <c r="VOV176" s="176"/>
      <c r="VOW176" s="176"/>
      <c r="VOX176" s="176"/>
      <c r="VOY176" s="176"/>
      <c r="VOZ176" s="176"/>
      <c r="VPA176" s="176"/>
      <c r="VPB176" s="176"/>
      <c r="VPC176" s="176"/>
      <c r="VPD176" s="176"/>
      <c r="VPE176" s="176"/>
      <c r="VPF176" s="176"/>
      <c r="VPG176" s="176"/>
      <c r="VPH176" s="176"/>
      <c r="VPI176" s="176"/>
      <c r="VPJ176" s="176"/>
      <c r="VPK176" s="176"/>
      <c r="VPL176" s="176"/>
      <c r="VPM176" s="176"/>
      <c r="VPN176" s="176"/>
      <c r="VPO176" s="176"/>
      <c r="VPP176" s="176"/>
      <c r="VPQ176" s="176"/>
      <c r="VPR176" s="176"/>
      <c r="VPS176" s="176"/>
      <c r="VPT176" s="176"/>
      <c r="VPU176" s="176"/>
      <c r="VPV176" s="176"/>
      <c r="VPW176" s="176"/>
      <c r="VPX176" s="176"/>
      <c r="VPY176" s="176"/>
      <c r="VPZ176" s="176"/>
      <c r="VQA176" s="176"/>
      <c r="VQB176" s="176"/>
      <c r="VQC176" s="176"/>
      <c r="VQD176" s="176"/>
      <c r="VQE176" s="176"/>
      <c r="VQF176" s="176"/>
      <c r="VQG176" s="176"/>
      <c r="VQH176" s="176"/>
      <c r="VQI176" s="176"/>
      <c r="VQJ176" s="176"/>
      <c r="VQK176" s="176"/>
      <c r="VQL176" s="176"/>
      <c r="VQM176" s="176"/>
      <c r="VQN176" s="176"/>
      <c r="VQO176" s="176"/>
      <c r="VQP176" s="176"/>
      <c r="VQQ176" s="176"/>
      <c r="VQR176" s="176"/>
      <c r="VQS176" s="176"/>
      <c r="VQT176" s="176"/>
      <c r="VQU176" s="176"/>
      <c r="VQV176" s="176"/>
      <c r="VQW176" s="176"/>
      <c r="VQX176" s="176"/>
      <c r="VQY176" s="176"/>
      <c r="VQZ176" s="176"/>
      <c r="VRA176" s="176"/>
      <c r="VRB176" s="176"/>
      <c r="VRC176" s="176"/>
      <c r="VRD176" s="176"/>
      <c r="VRE176" s="176"/>
      <c r="VRF176" s="176"/>
      <c r="VRG176" s="176"/>
      <c r="VRH176" s="176"/>
      <c r="VRI176" s="176"/>
      <c r="VRJ176" s="176"/>
      <c r="VRK176" s="176"/>
      <c r="VRL176" s="176"/>
      <c r="VRM176" s="176"/>
      <c r="VRN176" s="176"/>
      <c r="VRO176" s="176"/>
      <c r="VRP176" s="176"/>
      <c r="VRQ176" s="176"/>
      <c r="VRR176" s="176"/>
      <c r="VRS176" s="176"/>
      <c r="VRT176" s="176"/>
      <c r="VRU176" s="176"/>
      <c r="VRV176" s="176"/>
      <c r="VRW176" s="176"/>
      <c r="VRX176" s="176"/>
      <c r="VRY176" s="176"/>
      <c r="VRZ176" s="176"/>
      <c r="VSA176" s="176"/>
      <c r="VSB176" s="176"/>
      <c r="VSC176" s="176"/>
      <c r="VSD176" s="176"/>
      <c r="VSE176" s="176"/>
      <c r="VSF176" s="176"/>
      <c r="VSG176" s="176"/>
      <c r="VSH176" s="176"/>
      <c r="VSI176" s="176"/>
      <c r="VSJ176" s="176"/>
      <c r="VSK176" s="176"/>
      <c r="VSL176" s="176"/>
      <c r="VSM176" s="176"/>
      <c r="VSN176" s="176"/>
      <c r="VSO176" s="176"/>
      <c r="VSP176" s="176"/>
      <c r="VSQ176" s="176"/>
      <c r="VSR176" s="176"/>
      <c r="VSS176" s="176"/>
      <c r="VST176" s="176"/>
      <c r="VSU176" s="176"/>
      <c r="VSV176" s="176"/>
      <c r="VSW176" s="176"/>
      <c r="VSX176" s="176"/>
      <c r="VSY176" s="176"/>
      <c r="VSZ176" s="176"/>
      <c r="VTA176" s="176"/>
      <c r="VTB176" s="176"/>
      <c r="VTC176" s="176"/>
      <c r="VTD176" s="176"/>
      <c r="VTE176" s="176"/>
      <c r="VTF176" s="176"/>
      <c r="VTG176" s="176"/>
      <c r="VTH176" s="176"/>
      <c r="VTI176" s="176"/>
      <c r="VTJ176" s="176"/>
      <c r="VTK176" s="176"/>
      <c r="VTL176" s="176"/>
      <c r="VTM176" s="176"/>
      <c r="VTN176" s="176"/>
      <c r="VTO176" s="176"/>
      <c r="VTP176" s="176"/>
      <c r="VTQ176" s="176"/>
      <c r="VTR176" s="176"/>
      <c r="VTS176" s="176"/>
      <c r="VTT176" s="176"/>
      <c r="VTU176" s="176"/>
      <c r="VTV176" s="176"/>
      <c r="VTW176" s="176"/>
      <c r="VTX176" s="176"/>
      <c r="VTY176" s="176"/>
      <c r="VTZ176" s="176"/>
      <c r="VUA176" s="176"/>
      <c r="VUB176" s="176"/>
      <c r="VUC176" s="176"/>
      <c r="VUD176" s="176"/>
      <c r="VUE176" s="176"/>
      <c r="VUF176" s="176"/>
      <c r="VUG176" s="176"/>
      <c r="VUH176" s="176"/>
      <c r="VUI176" s="176"/>
      <c r="VUJ176" s="176"/>
      <c r="VUK176" s="176"/>
      <c r="VUL176" s="176"/>
      <c r="VUM176" s="176"/>
      <c r="VUN176" s="176"/>
      <c r="VUO176" s="176"/>
      <c r="VUP176" s="176"/>
      <c r="VUQ176" s="176"/>
      <c r="VUR176" s="176"/>
      <c r="VUS176" s="176"/>
      <c r="VUT176" s="176"/>
      <c r="VUU176" s="176"/>
      <c r="VUV176" s="176"/>
      <c r="VUW176" s="176"/>
      <c r="VUX176" s="176"/>
      <c r="VUY176" s="176"/>
      <c r="VUZ176" s="176"/>
      <c r="VVA176" s="176"/>
      <c r="VVB176" s="176"/>
      <c r="VVC176" s="176"/>
      <c r="VVD176" s="176"/>
      <c r="VVE176" s="176"/>
      <c r="VVF176" s="176"/>
      <c r="VVG176" s="176"/>
      <c r="VVH176" s="176"/>
      <c r="VVI176" s="176"/>
      <c r="VVJ176" s="176"/>
      <c r="VVK176" s="176"/>
      <c r="VVL176" s="176"/>
      <c r="VVM176" s="176"/>
      <c r="VVN176" s="176"/>
      <c r="VVO176" s="176"/>
      <c r="VVP176" s="176"/>
      <c r="VVQ176" s="176"/>
      <c r="VVR176" s="176"/>
      <c r="VVS176" s="176"/>
      <c r="VVT176" s="176"/>
      <c r="VVU176" s="176"/>
      <c r="VVV176" s="176"/>
      <c r="VVW176" s="176"/>
      <c r="VVX176" s="176"/>
      <c r="VVY176" s="176"/>
      <c r="VVZ176" s="176"/>
      <c r="VWA176" s="176"/>
      <c r="VWB176" s="176"/>
      <c r="VWC176" s="176"/>
      <c r="VWD176" s="176"/>
      <c r="VWE176" s="176"/>
      <c r="VWF176" s="176"/>
      <c r="VWG176" s="176"/>
      <c r="VWH176" s="176"/>
      <c r="VWI176" s="176"/>
      <c r="VWJ176" s="176"/>
      <c r="VWK176" s="176"/>
      <c r="VWL176" s="176"/>
      <c r="VWM176" s="176"/>
      <c r="VWN176" s="176"/>
      <c r="VWO176" s="176"/>
      <c r="VWP176" s="176"/>
      <c r="VWQ176" s="176"/>
      <c r="VWR176" s="176"/>
      <c r="VWS176" s="176"/>
      <c r="VWT176" s="176"/>
      <c r="VWU176" s="176"/>
      <c r="VWV176" s="176"/>
      <c r="VWW176" s="176"/>
      <c r="VWX176" s="176"/>
      <c r="VWY176" s="176"/>
      <c r="VWZ176" s="176"/>
      <c r="VXA176" s="176"/>
      <c r="VXB176" s="176"/>
      <c r="VXC176" s="176"/>
      <c r="VXD176" s="176"/>
      <c r="VXE176" s="176"/>
      <c r="VXF176" s="176"/>
      <c r="VXG176" s="176"/>
      <c r="VXH176" s="176"/>
      <c r="VXI176" s="176"/>
      <c r="VXJ176" s="176"/>
      <c r="VXK176" s="176"/>
      <c r="VXL176" s="176"/>
      <c r="VXM176" s="176"/>
      <c r="VXN176" s="176"/>
      <c r="VXO176" s="176"/>
      <c r="VXP176" s="176"/>
      <c r="VXQ176" s="176"/>
      <c r="VXR176" s="176"/>
      <c r="VXS176" s="176"/>
      <c r="VXT176" s="176"/>
      <c r="VXU176" s="176"/>
      <c r="VXV176" s="176"/>
      <c r="VXW176" s="176"/>
      <c r="VXX176" s="176"/>
      <c r="VXY176" s="176"/>
      <c r="VXZ176" s="176"/>
      <c r="VYA176" s="176"/>
      <c r="VYB176" s="176"/>
      <c r="VYC176" s="176"/>
      <c r="VYD176" s="176"/>
      <c r="VYE176" s="176"/>
      <c r="VYF176" s="176"/>
      <c r="VYG176" s="176"/>
      <c r="VYH176" s="176"/>
      <c r="VYI176" s="176"/>
      <c r="VYJ176" s="176"/>
      <c r="VYK176" s="176"/>
      <c r="VYL176" s="176"/>
      <c r="VYM176" s="176"/>
      <c r="VYN176" s="176"/>
      <c r="VYO176" s="176"/>
      <c r="VYP176" s="176"/>
      <c r="VYQ176" s="176"/>
      <c r="VYR176" s="176"/>
      <c r="VYS176" s="176"/>
      <c r="VYT176" s="176"/>
      <c r="VYU176" s="176"/>
      <c r="VYV176" s="176"/>
      <c r="VYW176" s="176"/>
      <c r="VYX176" s="176"/>
      <c r="VYY176" s="176"/>
      <c r="VYZ176" s="176"/>
      <c r="VZA176" s="176"/>
      <c r="VZB176" s="176"/>
      <c r="VZC176" s="176"/>
      <c r="VZD176" s="176"/>
      <c r="VZE176" s="176"/>
      <c r="VZF176" s="176"/>
      <c r="VZG176" s="176"/>
      <c r="VZH176" s="176"/>
      <c r="VZI176" s="176"/>
      <c r="VZJ176" s="176"/>
      <c r="VZK176" s="176"/>
      <c r="VZL176" s="176"/>
      <c r="VZM176" s="176"/>
      <c r="VZN176" s="176"/>
      <c r="VZO176" s="176"/>
      <c r="VZP176" s="176"/>
      <c r="VZQ176" s="176"/>
      <c r="VZR176" s="176"/>
      <c r="VZS176" s="176"/>
      <c r="VZT176" s="176"/>
      <c r="VZU176" s="176"/>
      <c r="VZV176" s="176"/>
      <c r="VZW176" s="176"/>
      <c r="VZX176" s="176"/>
      <c r="VZY176" s="176"/>
      <c r="VZZ176" s="176"/>
      <c r="WAA176" s="176"/>
      <c r="WAB176" s="176"/>
      <c r="WAC176" s="176"/>
      <c r="WAD176" s="176"/>
      <c r="WAE176" s="176"/>
      <c r="WAF176" s="176"/>
      <c r="WAG176" s="176"/>
      <c r="WAH176" s="176"/>
      <c r="WAI176" s="176"/>
      <c r="WAJ176" s="176"/>
      <c r="WAK176" s="176"/>
      <c r="WAL176" s="176"/>
      <c r="WAM176" s="176"/>
      <c r="WAN176" s="176"/>
      <c r="WAO176" s="176"/>
      <c r="WAP176" s="176"/>
      <c r="WAQ176" s="176"/>
      <c r="WAR176" s="176"/>
      <c r="WAS176" s="176"/>
      <c r="WAT176" s="176"/>
      <c r="WAU176" s="176"/>
      <c r="WAV176" s="176"/>
      <c r="WAW176" s="176"/>
      <c r="WAX176" s="176"/>
      <c r="WAY176" s="176"/>
      <c r="WAZ176" s="176"/>
      <c r="WBA176" s="176"/>
      <c r="WBB176" s="176"/>
      <c r="WBC176" s="176"/>
      <c r="WBD176" s="176"/>
      <c r="WBE176" s="176"/>
      <c r="WBF176" s="176"/>
      <c r="WBG176" s="176"/>
      <c r="WBH176" s="176"/>
      <c r="WBI176" s="176"/>
      <c r="WBJ176" s="176"/>
      <c r="WBK176" s="176"/>
      <c r="WBL176" s="176"/>
      <c r="WBM176" s="176"/>
      <c r="WBN176" s="176"/>
      <c r="WBO176" s="176"/>
      <c r="WBP176" s="176"/>
      <c r="WBQ176" s="176"/>
      <c r="WBR176" s="176"/>
      <c r="WBS176" s="176"/>
      <c r="WBT176" s="176"/>
      <c r="WBU176" s="176"/>
      <c r="WBV176" s="176"/>
      <c r="WBW176" s="176"/>
      <c r="WBX176" s="176"/>
      <c r="WBY176" s="176"/>
      <c r="WBZ176" s="176"/>
      <c r="WCA176" s="176"/>
      <c r="WCB176" s="176"/>
      <c r="WCC176" s="176"/>
      <c r="WCD176" s="176"/>
      <c r="WCE176" s="176"/>
      <c r="WCF176" s="176"/>
      <c r="WCG176" s="176"/>
      <c r="WCH176" s="176"/>
      <c r="WCI176" s="176"/>
      <c r="WCJ176" s="176"/>
      <c r="WCK176" s="176"/>
      <c r="WCL176" s="176"/>
      <c r="WCM176" s="176"/>
      <c r="WCN176" s="176"/>
      <c r="WCO176" s="176"/>
      <c r="WCP176" s="176"/>
      <c r="WCQ176" s="176"/>
      <c r="WCR176" s="176"/>
      <c r="WCS176" s="176"/>
      <c r="WCT176" s="176"/>
      <c r="WCU176" s="176"/>
      <c r="WCV176" s="176"/>
      <c r="WCW176" s="176"/>
      <c r="WCX176" s="176"/>
      <c r="WCY176" s="176"/>
      <c r="WCZ176" s="176"/>
      <c r="WDA176" s="176"/>
      <c r="WDB176" s="176"/>
      <c r="WDC176" s="176"/>
      <c r="WDD176" s="176"/>
      <c r="WDE176" s="176"/>
      <c r="WDF176" s="176"/>
      <c r="WDG176" s="176"/>
      <c r="WDH176" s="176"/>
      <c r="WDI176" s="176"/>
      <c r="WDJ176" s="176"/>
      <c r="WDK176" s="176"/>
      <c r="WDL176" s="176"/>
      <c r="WDM176" s="176"/>
      <c r="WDN176" s="176"/>
      <c r="WDO176" s="176"/>
      <c r="WDP176" s="176"/>
      <c r="WDQ176" s="176"/>
      <c r="WDR176" s="176"/>
      <c r="WDS176" s="176"/>
      <c r="WDT176" s="176"/>
      <c r="WDU176" s="176"/>
      <c r="WDV176" s="176"/>
      <c r="WDW176" s="176"/>
      <c r="WDX176" s="176"/>
      <c r="WDY176" s="176"/>
      <c r="WDZ176" s="176"/>
      <c r="WEA176" s="176"/>
      <c r="WEB176" s="176"/>
      <c r="WEC176" s="176"/>
      <c r="WED176" s="176"/>
      <c r="WEE176" s="176"/>
      <c r="WEF176" s="176"/>
      <c r="WEG176" s="176"/>
      <c r="WEH176" s="176"/>
      <c r="WEI176" s="176"/>
      <c r="WEJ176" s="176"/>
      <c r="WEK176" s="176"/>
      <c r="WEL176" s="176"/>
      <c r="WEM176" s="176"/>
      <c r="WEN176" s="176"/>
      <c r="WEO176" s="176"/>
      <c r="WEP176" s="176"/>
      <c r="WEQ176" s="176"/>
      <c r="WER176" s="176"/>
      <c r="WES176" s="176"/>
      <c r="WET176" s="176"/>
      <c r="WEU176" s="176"/>
      <c r="WEV176" s="176"/>
      <c r="WEW176" s="176"/>
      <c r="WEX176" s="176"/>
      <c r="WEY176" s="176"/>
      <c r="WEZ176" s="176"/>
      <c r="WFA176" s="176"/>
      <c r="WFB176" s="176"/>
      <c r="WFC176" s="176"/>
      <c r="WFD176" s="176"/>
      <c r="WFE176" s="176"/>
      <c r="WFF176" s="176"/>
      <c r="WFG176" s="176"/>
      <c r="WFH176" s="176"/>
      <c r="WFI176" s="176"/>
      <c r="WFJ176" s="176"/>
      <c r="WFK176" s="176"/>
      <c r="WFL176" s="176"/>
      <c r="WFM176" s="176"/>
      <c r="WFN176" s="176"/>
      <c r="WFO176" s="176"/>
      <c r="WFP176" s="176"/>
      <c r="WFQ176" s="176"/>
      <c r="WFR176" s="176"/>
      <c r="WFS176" s="176"/>
      <c r="WFT176" s="176"/>
      <c r="WFU176" s="176"/>
      <c r="WFV176" s="176"/>
      <c r="WFW176" s="176"/>
      <c r="WFX176" s="176"/>
      <c r="WFY176" s="176"/>
      <c r="WFZ176" s="176"/>
      <c r="WGA176" s="176"/>
      <c r="WGB176" s="176"/>
      <c r="WGC176" s="176"/>
      <c r="WGD176" s="176"/>
      <c r="WGE176" s="176"/>
      <c r="WGF176" s="176"/>
      <c r="WGG176" s="176"/>
      <c r="WGH176" s="176"/>
      <c r="WGI176" s="176"/>
      <c r="WGJ176" s="176"/>
      <c r="WGK176" s="176"/>
      <c r="WGL176" s="176"/>
      <c r="WGM176" s="176"/>
      <c r="WGN176" s="176"/>
      <c r="WGO176" s="176"/>
      <c r="WGP176" s="176"/>
      <c r="WGQ176" s="176"/>
      <c r="WGR176" s="176"/>
      <c r="WGS176" s="176"/>
      <c r="WGT176" s="176"/>
      <c r="WGU176" s="176"/>
      <c r="WGV176" s="176"/>
      <c r="WGW176" s="176"/>
      <c r="WGX176" s="176"/>
      <c r="WGY176" s="176"/>
      <c r="WGZ176" s="176"/>
      <c r="WHA176" s="176"/>
      <c r="WHB176" s="176"/>
      <c r="WHC176" s="176"/>
      <c r="WHD176" s="176"/>
      <c r="WHE176" s="176"/>
      <c r="WHF176" s="176"/>
      <c r="WHG176" s="176"/>
      <c r="WHH176" s="176"/>
      <c r="WHI176" s="176"/>
      <c r="WHJ176" s="176"/>
      <c r="WHK176" s="176"/>
      <c r="WHL176" s="176"/>
      <c r="WHM176" s="176"/>
      <c r="WHN176" s="176"/>
      <c r="WHO176" s="176"/>
      <c r="WHP176" s="176"/>
      <c r="WHQ176" s="176"/>
      <c r="WHR176" s="176"/>
      <c r="WHS176" s="176"/>
      <c r="WHT176" s="176"/>
      <c r="WHU176" s="176"/>
      <c r="WHV176" s="176"/>
      <c r="WHW176" s="176"/>
      <c r="WHX176" s="176"/>
      <c r="WHY176" s="176"/>
      <c r="WHZ176" s="176"/>
      <c r="WIA176" s="176"/>
      <c r="WIB176" s="176"/>
      <c r="WIC176" s="176"/>
      <c r="WID176" s="176"/>
      <c r="WIE176" s="176"/>
      <c r="WIF176" s="176"/>
      <c r="WIG176" s="176"/>
      <c r="WIH176" s="176"/>
      <c r="WII176" s="176"/>
      <c r="WIJ176" s="176"/>
      <c r="WIK176" s="176"/>
      <c r="WIL176" s="176"/>
      <c r="WIM176" s="176"/>
      <c r="WIN176" s="176"/>
      <c r="WIO176" s="176"/>
      <c r="WIP176" s="176"/>
      <c r="WIQ176" s="176"/>
      <c r="WIR176" s="176"/>
      <c r="WIS176" s="176"/>
      <c r="WIT176" s="176"/>
      <c r="WIU176" s="176"/>
      <c r="WIV176" s="176"/>
      <c r="WIW176" s="176"/>
      <c r="WIX176" s="176"/>
      <c r="WIY176" s="176"/>
      <c r="WIZ176" s="176"/>
      <c r="WJA176" s="176"/>
      <c r="WJB176" s="176"/>
      <c r="WJC176" s="176"/>
      <c r="WJD176" s="176"/>
      <c r="WJE176" s="176"/>
      <c r="WJF176" s="176"/>
      <c r="WJG176" s="176"/>
      <c r="WJH176" s="176"/>
      <c r="WJI176" s="176"/>
      <c r="WJJ176" s="176"/>
      <c r="WJK176" s="176"/>
      <c r="WJL176" s="176"/>
      <c r="WJM176" s="176"/>
      <c r="WJN176" s="176"/>
      <c r="WJO176" s="176"/>
      <c r="WJP176" s="176"/>
      <c r="WJQ176" s="176"/>
      <c r="WJR176" s="176"/>
      <c r="WJS176" s="176"/>
      <c r="WJT176" s="176"/>
      <c r="WJU176" s="176"/>
      <c r="WJV176" s="176"/>
      <c r="WJW176" s="176"/>
      <c r="WJX176" s="176"/>
      <c r="WJY176" s="176"/>
      <c r="WJZ176" s="176"/>
      <c r="WKA176" s="176"/>
      <c r="WKB176" s="176"/>
      <c r="WKC176" s="176"/>
      <c r="WKD176" s="176"/>
      <c r="WKE176" s="176"/>
      <c r="WKF176" s="176"/>
      <c r="WKG176" s="176"/>
      <c r="WKH176" s="176"/>
      <c r="WKI176" s="176"/>
      <c r="WKJ176" s="176"/>
      <c r="WKK176" s="176"/>
      <c r="WKL176" s="176"/>
      <c r="WKM176" s="176"/>
      <c r="WKN176" s="176"/>
      <c r="WKO176" s="176"/>
      <c r="WKP176" s="176"/>
      <c r="WKQ176" s="176"/>
      <c r="WKR176" s="176"/>
      <c r="WKS176" s="176"/>
      <c r="WKT176" s="176"/>
      <c r="WKU176" s="176"/>
      <c r="WKV176" s="176"/>
      <c r="WKW176" s="176"/>
      <c r="WKX176" s="176"/>
      <c r="WKY176" s="176"/>
      <c r="WKZ176" s="176"/>
      <c r="WLA176" s="176"/>
      <c r="WLB176" s="176"/>
      <c r="WLC176" s="176"/>
      <c r="WLD176" s="176"/>
      <c r="WLE176" s="176"/>
      <c r="WLF176" s="176"/>
      <c r="WLG176" s="176"/>
      <c r="WLH176" s="176"/>
      <c r="WLI176" s="176"/>
      <c r="WLJ176" s="176"/>
      <c r="WLK176" s="176"/>
      <c r="WLL176" s="176"/>
      <c r="WLM176" s="176"/>
      <c r="WLN176" s="176"/>
      <c r="WLO176" s="176"/>
      <c r="WLP176" s="176"/>
      <c r="WLQ176" s="176"/>
      <c r="WLR176" s="176"/>
      <c r="WLS176" s="176"/>
      <c r="WLT176" s="176"/>
      <c r="WLU176" s="176"/>
      <c r="WLV176" s="176"/>
      <c r="WLW176" s="176"/>
      <c r="WLX176" s="176"/>
      <c r="WLY176" s="176"/>
      <c r="WLZ176" s="176"/>
      <c r="WMA176" s="176"/>
      <c r="WMB176" s="176"/>
      <c r="WMC176" s="176"/>
      <c r="WMD176" s="176"/>
      <c r="WME176" s="176"/>
      <c r="WMF176" s="176"/>
      <c r="WMG176" s="176"/>
      <c r="WMH176" s="176"/>
      <c r="WMI176" s="176"/>
      <c r="WMJ176" s="176"/>
      <c r="WMK176" s="176"/>
      <c r="WML176" s="176"/>
      <c r="WMM176" s="176"/>
      <c r="WMN176" s="176"/>
      <c r="WMO176" s="176"/>
      <c r="WMP176" s="176"/>
      <c r="WMQ176" s="176"/>
      <c r="WMR176" s="176"/>
      <c r="WMS176" s="176"/>
      <c r="WMT176" s="176"/>
      <c r="WMU176" s="176"/>
      <c r="WMV176" s="176"/>
      <c r="WMW176" s="176"/>
      <c r="WMX176" s="176"/>
      <c r="WMY176" s="176"/>
      <c r="WMZ176" s="176"/>
      <c r="WNA176" s="176"/>
      <c r="WNB176" s="176"/>
      <c r="WNC176" s="176"/>
      <c r="WND176" s="176"/>
      <c r="WNE176" s="176"/>
      <c r="WNF176" s="176"/>
      <c r="WNG176" s="176"/>
      <c r="WNH176" s="176"/>
      <c r="WNI176" s="176"/>
      <c r="WNJ176" s="176"/>
      <c r="WNK176" s="176"/>
      <c r="WNL176" s="176"/>
      <c r="WNM176" s="176"/>
      <c r="WNN176" s="176"/>
      <c r="WNO176" s="176"/>
      <c r="WNP176" s="176"/>
      <c r="WNQ176" s="176"/>
      <c r="WNR176" s="176"/>
      <c r="WNS176" s="176"/>
      <c r="WNT176" s="176"/>
      <c r="WNU176" s="176"/>
      <c r="WNV176" s="176"/>
      <c r="WNW176" s="176"/>
      <c r="WNX176" s="176"/>
      <c r="WNY176" s="176"/>
      <c r="WNZ176" s="176"/>
      <c r="WOA176" s="176"/>
      <c r="WOB176" s="176"/>
      <c r="WOC176" s="176"/>
      <c r="WOD176" s="176"/>
      <c r="WOE176" s="176"/>
      <c r="WOF176" s="176"/>
      <c r="WOG176" s="176"/>
      <c r="WOH176" s="176"/>
      <c r="WOI176" s="176"/>
      <c r="WOJ176" s="176"/>
      <c r="WOK176" s="176"/>
      <c r="WOL176" s="176"/>
      <c r="WOM176" s="176"/>
      <c r="WON176" s="176"/>
      <c r="WOO176" s="176"/>
      <c r="WOP176" s="176"/>
      <c r="WOQ176" s="176"/>
      <c r="WOR176" s="176"/>
      <c r="WOS176" s="176"/>
      <c r="WOT176" s="176"/>
      <c r="WOU176" s="176"/>
      <c r="WOV176" s="176"/>
      <c r="WOW176" s="176"/>
      <c r="WOX176" s="176"/>
      <c r="WOY176" s="176"/>
      <c r="WOZ176" s="176"/>
      <c r="WPA176" s="176"/>
      <c r="WPB176" s="176"/>
      <c r="WPC176" s="176"/>
      <c r="WPD176" s="176"/>
      <c r="WPE176" s="176"/>
      <c r="WPF176" s="176"/>
      <c r="WPG176" s="176"/>
      <c r="WPH176" s="176"/>
      <c r="WPI176" s="176"/>
      <c r="WPJ176" s="176"/>
      <c r="WPK176" s="176"/>
      <c r="WPL176" s="176"/>
      <c r="WPM176" s="176"/>
      <c r="WPN176" s="176"/>
      <c r="WPO176" s="176"/>
      <c r="WPP176" s="176"/>
      <c r="WPQ176" s="176"/>
      <c r="WPR176" s="176"/>
      <c r="WPS176" s="176"/>
      <c r="WPT176" s="176"/>
      <c r="WPU176" s="176"/>
      <c r="WPV176" s="176"/>
      <c r="WPW176" s="176"/>
      <c r="WPX176" s="176"/>
      <c r="WPY176" s="176"/>
      <c r="WPZ176" s="176"/>
      <c r="WQA176" s="176"/>
      <c r="WQB176" s="176"/>
      <c r="WQC176" s="176"/>
      <c r="WQD176" s="176"/>
      <c r="WQE176" s="176"/>
      <c r="WQF176" s="176"/>
      <c r="WQG176" s="176"/>
      <c r="WQH176" s="176"/>
      <c r="WQI176" s="176"/>
      <c r="WQJ176" s="176"/>
      <c r="WQK176" s="176"/>
      <c r="WQL176" s="176"/>
      <c r="WQM176" s="176"/>
      <c r="WQN176" s="176"/>
      <c r="WQO176" s="176"/>
      <c r="WQP176" s="176"/>
      <c r="WQQ176" s="176"/>
      <c r="WQR176" s="176"/>
      <c r="WQS176" s="176"/>
      <c r="WQT176" s="176"/>
      <c r="WQU176" s="176"/>
      <c r="WQV176" s="176"/>
      <c r="WQW176" s="176"/>
      <c r="WQX176" s="176"/>
      <c r="WQY176" s="176"/>
      <c r="WQZ176" s="176"/>
      <c r="WRA176" s="176"/>
      <c r="WRB176" s="176"/>
      <c r="WRC176" s="176"/>
      <c r="WRD176" s="176"/>
      <c r="WRE176" s="176"/>
      <c r="WRF176" s="176"/>
      <c r="WRG176" s="176"/>
      <c r="WRH176" s="176"/>
      <c r="WRI176" s="176"/>
      <c r="WRJ176" s="176"/>
      <c r="WRK176" s="176"/>
      <c r="WRL176" s="176"/>
      <c r="WRM176" s="176"/>
      <c r="WRN176" s="176"/>
      <c r="WRO176" s="176"/>
      <c r="WRP176" s="176"/>
      <c r="WRQ176" s="176"/>
      <c r="WRR176" s="176"/>
      <c r="WRS176" s="176"/>
      <c r="WRT176" s="176"/>
      <c r="WRU176" s="176"/>
      <c r="WRV176" s="176"/>
      <c r="WRW176" s="176"/>
      <c r="WRX176" s="176"/>
      <c r="WRY176" s="176"/>
      <c r="WRZ176" s="176"/>
      <c r="WSA176" s="176"/>
      <c r="WSB176" s="176"/>
      <c r="WSC176" s="176"/>
      <c r="WSD176" s="176"/>
      <c r="WSE176" s="176"/>
      <c r="WSF176" s="176"/>
      <c r="WSG176" s="176"/>
      <c r="WSH176" s="176"/>
      <c r="WSI176" s="176"/>
      <c r="WSJ176" s="176"/>
      <c r="WSK176" s="176"/>
      <c r="WSL176" s="176"/>
      <c r="WSM176" s="176"/>
      <c r="WSN176" s="176"/>
      <c r="WSO176" s="176"/>
      <c r="WSP176" s="176"/>
      <c r="WSQ176" s="176"/>
      <c r="WSR176" s="176"/>
      <c r="WSS176" s="176"/>
      <c r="WST176" s="176"/>
      <c r="WSU176" s="176"/>
      <c r="WSV176" s="176"/>
      <c r="WSW176" s="176"/>
      <c r="WSX176" s="176"/>
      <c r="WSY176" s="176"/>
      <c r="WSZ176" s="176"/>
      <c r="WTA176" s="176"/>
      <c r="WTB176" s="176"/>
      <c r="WTC176" s="176"/>
      <c r="WTD176" s="176"/>
      <c r="WTE176" s="176"/>
      <c r="WTF176" s="176"/>
      <c r="WTG176" s="176"/>
      <c r="WTH176" s="176"/>
      <c r="WTI176" s="176"/>
      <c r="WTJ176" s="176"/>
      <c r="WTK176" s="176"/>
      <c r="WTL176" s="176"/>
      <c r="WTM176" s="176"/>
      <c r="WTN176" s="176"/>
      <c r="WTO176" s="176"/>
      <c r="WTP176" s="176"/>
      <c r="WTQ176" s="176"/>
      <c r="WTR176" s="176"/>
      <c r="WTS176" s="176"/>
      <c r="WTT176" s="176"/>
      <c r="WTU176" s="176"/>
      <c r="WTV176" s="176"/>
      <c r="WTW176" s="176"/>
      <c r="WTX176" s="176"/>
      <c r="WTY176" s="176"/>
      <c r="WTZ176" s="176"/>
      <c r="WUA176" s="176"/>
      <c r="WUB176" s="176"/>
      <c r="WUC176" s="176"/>
      <c r="WUD176" s="176"/>
      <c r="WUE176" s="176"/>
      <c r="WUF176" s="176"/>
      <c r="WUG176" s="176"/>
      <c r="WUH176" s="176"/>
      <c r="WUI176" s="176"/>
      <c r="WUJ176" s="176"/>
      <c r="WUK176" s="176"/>
      <c r="WUL176" s="176"/>
      <c r="WUM176" s="176"/>
      <c r="WUN176" s="176"/>
      <c r="WUO176" s="176"/>
      <c r="WUP176" s="176"/>
      <c r="WUQ176" s="176"/>
      <c r="WUR176" s="176"/>
      <c r="WUS176" s="176"/>
      <c r="WUT176" s="176"/>
      <c r="WUU176" s="176"/>
      <c r="WUV176" s="176"/>
      <c r="WUW176" s="176"/>
      <c r="WUX176" s="176"/>
      <c r="WUY176" s="176"/>
      <c r="WUZ176" s="176"/>
      <c r="WVA176" s="176"/>
      <c r="WVB176" s="176"/>
      <c r="WVC176" s="176"/>
      <c r="WVD176" s="176"/>
      <c r="WVE176" s="176"/>
      <c r="WVF176" s="176"/>
      <c r="WVG176" s="176"/>
      <c r="WVH176" s="176"/>
      <c r="WVI176" s="176"/>
      <c r="WVJ176" s="176"/>
      <c r="WVK176" s="176"/>
      <c r="WVL176" s="176"/>
      <c r="WVM176" s="176"/>
      <c r="WVN176" s="176"/>
      <c r="WVO176" s="176"/>
      <c r="WVP176" s="176"/>
      <c r="WVQ176" s="176"/>
      <c r="WVR176" s="176"/>
      <c r="WVS176" s="176"/>
      <c r="WVT176" s="176"/>
      <c r="WVU176" s="176"/>
      <c r="WVV176" s="176"/>
      <c r="WVW176" s="176"/>
      <c r="WVX176" s="176"/>
      <c r="WVY176" s="176"/>
      <c r="WVZ176" s="176"/>
      <c r="WWA176" s="176"/>
      <c r="WWB176" s="176"/>
      <c r="WWC176" s="176"/>
      <c r="WWD176" s="176"/>
      <c r="WWE176" s="176"/>
      <c r="WWF176" s="176"/>
      <c r="WWG176" s="176"/>
      <c r="WWH176" s="176"/>
      <c r="WWI176" s="176"/>
      <c r="WWJ176" s="176"/>
      <c r="WWK176" s="176"/>
      <c r="WWL176" s="176"/>
      <c r="WWM176" s="176"/>
      <c r="WWN176" s="176"/>
      <c r="WWO176" s="176"/>
      <c r="WWP176" s="176"/>
      <c r="WWQ176" s="176"/>
      <c r="WWR176" s="176"/>
      <c r="WWS176" s="176"/>
      <c r="WWT176" s="176"/>
      <c r="WWU176" s="176"/>
      <c r="WWV176" s="176"/>
      <c r="WWW176" s="176"/>
      <c r="WWX176" s="176"/>
      <c r="WWY176" s="176"/>
      <c r="WWZ176" s="176"/>
      <c r="WXA176" s="176"/>
      <c r="WXB176" s="176"/>
      <c r="WXC176" s="176"/>
      <c r="WXD176" s="176"/>
      <c r="WXE176" s="176"/>
      <c r="WXF176" s="176"/>
      <c r="WXG176" s="176"/>
      <c r="WXH176" s="176"/>
      <c r="WXI176" s="176"/>
      <c r="WXJ176" s="176"/>
      <c r="WXK176" s="176"/>
      <c r="WXL176" s="176"/>
      <c r="WXM176" s="176"/>
      <c r="WXN176" s="176"/>
      <c r="WXO176" s="176"/>
      <c r="WXP176" s="176"/>
      <c r="WXQ176" s="176"/>
      <c r="WXR176" s="176"/>
      <c r="WXS176" s="176"/>
      <c r="WXT176" s="176"/>
      <c r="WXU176" s="176"/>
      <c r="WXV176" s="176"/>
      <c r="WXW176" s="176"/>
      <c r="WXX176" s="176"/>
      <c r="WXY176" s="176"/>
      <c r="WXZ176" s="176"/>
      <c r="WYA176" s="176"/>
      <c r="WYB176" s="176"/>
      <c r="WYC176" s="176"/>
      <c r="WYD176" s="176"/>
      <c r="WYE176" s="176"/>
      <c r="WYF176" s="176"/>
      <c r="WYG176" s="176"/>
      <c r="WYH176" s="176"/>
      <c r="WYI176" s="176"/>
      <c r="WYJ176" s="176"/>
      <c r="WYK176" s="176"/>
      <c r="WYL176" s="176"/>
      <c r="WYM176" s="176"/>
      <c r="WYN176" s="176"/>
      <c r="WYO176" s="176"/>
      <c r="WYP176" s="176"/>
      <c r="WYQ176" s="176"/>
      <c r="WYR176" s="176"/>
      <c r="WYS176" s="176"/>
      <c r="WYT176" s="176"/>
      <c r="WYU176" s="176"/>
      <c r="WYV176" s="176"/>
    </row>
    <row r="177" spans="1:16222" s="285" customFormat="1" ht="15" customHeight="1" x14ac:dyDescent="0.25">
      <c r="A177" s="185" t="str">
        <f t="shared" si="65"/>
        <v>Vridningseffekter knyttet til endringer i særskilte tildelinger</v>
      </c>
      <c r="B177" s="185"/>
      <c r="C177" s="185"/>
      <c r="D177" s="185">
        <f>'Tabell 2.1'!D62+'Tabell 2.1'!D63-SUM(D166:D170)</f>
        <v>571.45669389516115</v>
      </c>
      <c r="E177" s="185">
        <f>'Tabell 2.1'!E62+'Tabell 2.1'!E63-SUM(E166:E170)</f>
        <v>-3523.9021264524781</v>
      </c>
      <c r="F177" s="185">
        <f>'Tabell 2.1'!F62+'Tabell 2.1'!F63-SUM(F166:F170)</f>
        <v>321.14708920783596</v>
      </c>
      <c r="G177" s="185">
        <f>'Tabell 2.1'!G62+'Tabell 2.1'!G63-SUM(G166:G170)</f>
        <v>254.88007345248479</v>
      </c>
      <c r="H177" s="185">
        <f>'Tabell 2.1'!H62+'Tabell 2.1'!H63-SUM(H166:H170)</f>
        <v>249.71777581828064</v>
      </c>
      <c r="I177" s="185">
        <f>'Tabell 2.1'!I62+'Tabell 2.1'!I63-SUM(I166:I170)</f>
        <v>65.089041464416368</v>
      </c>
      <c r="J177" s="185">
        <f>'Tabell 2.1'!J62+'Tabell 2.1'!J63-SUM(J166:J170)</f>
        <v>96.030871689119522</v>
      </c>
      <c r="K177" s="185">
        <f>'Tabell 2.1'!K62+'Tabell 2.1'!K63-SUM(K166:K170)</f>
        <v>117.81924911943497</v>
      </c>
      <c r="L177" s="185">
        <f>'Tabell 2.1'!L62+'Tabell 2.1'!L63-SUM(L166:L170)</f>
        <v>259.54149203229463</v>
      </c>
      <c r="M177" s="185">
        <f>'Tabell 2.1'!M62+'Tabell 2.1'!M63-SUM(M166:M170)</f>
        <v>229.26491436641663</v>
      </c>
      <c r="N177" s="185">
        <f>'Tabell 2.1'!N62+'Tabell 2.1'!N63-SUM(N166:N170)</f>
        <v>294.74522991705453</v>
      </c>
      <c r="O177" s="185">
        <f>'Tabell 2.1'!O62+'Tabell 2.1'!O63-SUM(O166:O170)</f>
        <v>375.42370705466601</v>
      </c>
      <c r="P177" s="185">
        <f>'Tabell 2.1'!P62+'Tabell 2.1'!P63-SUM(P166:P170)</f>
        <v>208.62378386585624</v>
      </c>
      <c r="Q177" s="185">
        <f>'Tabell 2.1'!Q62+'Tabell 2.1'!Q63-SUM(Q166:Q170)</f>
        <v>125.98906726383575</v>
      </c>
      <c r="R177" s="185">
        <f>'Tabell 2.1'!R62+'Tabell 2.1'!R63-SUM(R166:R170)</f>
        <v>354.17313730552269</v>
      </c>
      <c r="S177" s="185">
        <f>'Tabell 2.1'!S62+'Tabell 2.1'!S63-SUM(S166:S170)</f>
        <v>0</v>
      </c>
    </row>
    <row r="178" spans="1:16222" s="285" customFormat="1" ht="15" customHeight="1" x14ac:dyDescent="0.25">
      <c r="A178" s="178" t="str">
        <f t="shared" si="65"/>
        <v>Kompensasjon for forventet lønns- og prisutvikling</v>
      </c>
      <c r="B178" s="178"/>
      <c r="C178" s="178"/>
      <c r="D178" s="178">
        <f>SUM(D179:D180)</f>
        <v>5313.4275538706934</v>
      </c>
      <c r="E178" s="178">
        <f t="shared" ref="E178:S178" si="67">SUM(E179:E180)</f>
        <v>4426.7672527311015</v>
      </c>
      <c r="F178" s="178">
        <f t="shared" si="67"/>
        <v>2986.2147817966093</v>
      </c>
      <c r="G178" s="178">
        <f t="shared" si="67"/>
        <v>2370.0161170254801</v>
      </c>
      <c r="H178" s="178">
        <f t="shared" si="67"/>
        <v>2321.7790101549303</v>
      </c>
      <c r="I178" s="178">
        <f t="shared" si="67"/>
        <v>605.3315848134838</v>
      </c>
      <c r="J178" s="178">
        <f t="shared" si="67"/>
        <v>892.72781393456239</v>
      </c>
      <c r="K178" s="178">
        <f t="shared" si="67"/>
        <v>1095.6423622248337</v>
      </c>
      <c r="L178" s="178">
        <f t="shared" si="67"/>
        <v>2413.5982147474215</v>
      </c>
      <c r="M178" s="178">
        <f t="shared" si="67"/>
        <v>2131.6929947297699</v>
      </c>
      <c r="N178" s="178">
        <f t="shared" si="67"/>
        <v>2740.7758019505713</v>
      </c>
      <c r="O178" s="178">
        <f t="shared" si="67"/>
        <v>3491.1040286746475</v>
      </c>
      <c r="P178" s="178">
        <f t="shared" si="67"/>
        <v>1940.0946613574199</v>
      </c>
      <c r="Q178" s="178">
        <f t="shared" si="67"/>
        <v>1171.3619201808701</v>
      </c>
      <c r="R178" s="178">
        <f t="shared" si="67"/>
        <v>3293.4659018076154</v>
      </c>
      <c r="S178" s="178">
        <f t="shared" si="67"/>
        <v>37194.000000000007</v>
      </c>
    </row>
    <row r="179" spans="1:16222" s="285" customFormat="1" ht="15" customHeight="1" x14ac:dyDescent="0.25">
      <c r="A179" s="31" t="str">
        <f t="shared" si="65"/>
        <v xml:space="preserve"> - herav generell lønns- og priskompensasjon</v>
      </c>
      <c r="B179" s="31"/>
      <c r="C179" s="31"/>
      <c r="D179" s="31">
        <f>$S179*'Tabell 3.1'!D$106/100</f>
        <v>5313.4275538706934</v>
      </c>
      <c r="E179" s="31">
        <f>$S179*'Tabell 3.1'!E$106/100</f>
        <v>4426.7672527311015</v>
      </c>
      <c r="F179" s="31">
        <f>$S179*'Tabell 3.1'!F$106/100</f>
        <v>2986.2147817966093</v>
      </c>
      <c r="G179" s="31">
        <f>$S179*'Tabell 3.1'!G$106/100</f>
        <v>2370.0161170254801</v>
      </c>
      <c r="H179" s="31">
        <f>$S179*'Tabell 3.1'!H$106/100</f>
        <v>2321.7790101549303</v>
      </c>
      <c r="I179" s="31">
        <f>$S179*'Tabell 3.1'!I$106/100</f>
        <v>605.3315848134838</v>
      </c>
      <c r="J179" s="31">
        <f>$S179*'Tabell 3.1'!J$106/100</f>
        <v>892.72781393456239</v>
      </c>
      <c r="K179" s="31">
        <f>$S179*'Tabell 3.1'!K$106/100</f>
        <v>1095.6423622248337</v>
      </c>
      <c r="L179" s="31">
        <f>$S179*'Tabell 3.1'!L$106/100</f>
        <v>2413.5982147474215</v>
      </c>
      <c r="M179" s="31">
        <f>$S179*'Tabell 3.1'!M$106/100</f>
        <v>2131.6929947297699</v>
      </c>
      <c r="N179" s="31">
        <f>$S179*'Tabell 3.1'!N$106/100</f>
        <v>2740.7758019505713</v>
      </c>
      <c r="O179" s="31">
        <f>$S179*'Tabell 3.1'!O$106/100</f>
        <v>3491.1040286746475</v>
      </c>
      <c r="P179" s="31">
        <f>$S179*'Tabell 3.1'!P$106/100</f>
        <v>1940.0946613574199</v>
      </c>
      <c r="Q179" s="31">
        <f>$S179*'Tabell 3.1'!Q$106/100</f>
        <v>1171.3619201808701</v>
      </c>
      <c r="R179" s="31">
        <f>$S179*'Tabell 3.1'!R$106/100</f>
        <v>3293.4659018076154</v>
      </c>
      <c r="S179" s="31">
        <v>37194.000000000007</v>
      </c>
    </row>
    <row r="180" spans="1:16222" s="285" customFormat="1" ht="15" customHeight="1" x14ac:dyDescent="0.25">
      <c r="A180" s="185" t="str">
        <f t="shared" si="65"/>
        <v xml:space="preserve"> - herav kompensasjon for endring i løpende pensjonsutgifter</v>
      </c>
      <c r="B180" s="185"/>
      <c r="C180" s="185"/>
      <c r="D180" s="185">
        <f>$S180*'Tabell 3.1'!D$106/100</f>
        <v>0</v>
      </c>
      <c r="E180" s="185">
        <f>$S180*'Tabell 3.1'!E$106/100</f>
        <v>0</v>
      </c>
      <c r="F180" s="185">
        <f>$S180*'Tabell 3.1'!F$106/100</f>
        <v>0</v>
      </c>
      <c r="G180" s="185">
        <f>$S180*'Tabell 3.1'!G$106/100</f>
        <v>0</v>
      </c>
      <c r="H180" s="185">
        <f>$S180*'Tabell 3.1'!H$106/100</f>
        <v>0</v>
      </c>
      <c r="I180" s="185">
        <f>$S180*'Tabell 3.1'!I$106/100</f>
        <v>0</v>
      </c>
      <c r="J180" s="185">
        <f>$S180*'Tabell 3.1'!J$106/100</f>
        <v>0</v>
      </c>
      <c r="K180" s="185">
        <f>$S180*'Tabell 3.1'!K$106/100</f>
        <v>0</v>
      </c>
      <c r="L180" s="185">
        <f>$S180*'Tabell 3.1'!L$106/100</f>
        <v>0</v>
      </c>
      <c r="M180" s="185">
        <f>$S180*'Tabell 3.1'!M$106/100</f>
        <v>0</v>
      </c>
      <c r="N180" s="185">
        <f>$S180*'Tabell 3.1'!N$106/100</f>
        <v>0</v>
      </c>
      <c r="O180" s="185">
        <f>$S180*'Tabell 3.1'!O$106/100</f>
        <v>0</v>
      </c>
      <c r="P180" s="185">
        <f>$S180*'Tabell 3.1'!P$106/100</f>
        <v>0</v>
      </c>
      <c r="Q180" s="185">
        <f>$S180*'Tabell 3.1'!Q$106/100</f>
        <v>0</v>
      </c>
      <c r="R180" s="185">
        <f>$S180*'Tabell 3.1'!R$106/100</f>
        <v>0</v>
      </c>
      <c r="S180" s="185">
        <v>0</v>
      </c>
    </row>
    <row r="181" spans="1:16222" ht="15" customHeight="1" thickBot="1" x14ac:dyDescent="0.3">
      <c r="A181" s="360" t="str">
        <f t="shared" si="65"/>
        <v>Bydelsfordelt budsjett 2019</v>
      </c>
      <c r="B181" s="360"/>
      <c r="C181" s="360"/>
      <c r="D181" s="361">
        <f t="shared" ref="D181:S181" si="68">D170+D178+SUM(D166:D169)+D177</f>
        <v>196421.96238384477</v>
      </c>
      <c r="E181" s="361">
        <f t="shared" si="68"/>
        <v>168644.70993202229</v>
      </c>
      <c r="F181" s="361">
        <f t="shared" si="68"/>
        <v>110391.67497688805</v>
      </c>
      <c r="G181" s="361">
        <f t="shared" si="68"/>
        <v>87612.602574841425</v>
      </c>
      <c r="H181" s="361">
        <f t="shared" si="68"/>
        <v>85829.417033084945</v>
      </c>
      <c r="I181" s="361">
        <f t="shared" si="68"/>
        <v>22377.348063280064</v>
      </c>
      <c r="J181" s="361">
        <f t="shared" si="68"/>
        <v>33001.550752287527</v>
      </c>
      <c r="K181" s="361">
        <f t="shared" si="68"/>
        <v>40502.711418790233</v>
      </c>
      <c r="L181" s="361">
        <f t="shared" si="68"/>
        <v>89223.705967624497</v>
      </c>
      <c r="M181" s="361">
        <f t="shared" si="68"/>
        <v>78802.489914386082</v>
      </c>
      <c r="N181" s="361">
        <f t="shared" si="68"/>
        <v>101318.50975950813</v>
      </c>
      <c r="O181" s="361">
        <f t="shared" si="68"/>
        <v>129055.96194661291</v>
      </c>
      <c r="P181" s="361">
        <f t="shared" si="68"/>
        <v>71719.656799807213</v>
      </c>
      <c r="Q181" s="361">
        <f t="shared" si="68"/>
        <v>43301.843243543794</v>
      </c>
      <c r="R181" s="361">
        <f t="shared" si="68"/>
        <v>121749.85523347816</v>
      </c>
      <c r="S181" s="361">
        <f t="shared" si="68"/>
        <v>1379954.0000000005</v>
      </c>
      <c r="T181" s="176"/>
      <c r="U181" s="176"/>
      <c r="V181" s="176"/>
      <c r="W181" s="176"/>
      <c r="X181" s="176"/>
      <c r="Y181" s="176"/>
      <c r="Z181" s="176"/>
      <c r="AA181" s="176"/>
      <c r="AB181" s="176"/>
      <c r="AC181" s="176"/>
      <c r="AD181" s="176"/>
      <c r="AE181" s="176"/>
      <c r="AF181" s="176"/>
      <c r="AG181" s="176"/>
      <c r="AH181" s="176"/>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c r="BP181" s="176"/>
      <c r="BQ181" s="176"/>
      <c r="BR181" s="176"/>
      <c r="BS181" s="176"/>
      <c r="BT181" s="176"/>
      <c r="BU181" s="176"/>
      <c r="BV181" s="176"/>
      <c r="BW181" s="176"/>
      <c r="BX181" s="176"/>
      <c r="BY181" s="176"/>
      <c r="BZ181" s="176"/>
      <c r="CA181" s="176"/>
      <c r="CB181" s="176"/>
      <c r="CC181" s="176"/>
      <c r="CD181" s="176"/>
      <c r="CE181" s="176"/>
      <c r="CF181" s="176"/>
      <c r="CG181" s="176"/>
      <c r="CH181" s="176"/>
      <c r="CI181" s="176"/>
      <c r="CJ181" s="176"/>
      <c r="CK181" s="176"/>
      <c r="CL181" s="176"/>
      <c r="CM181" s="176"/>
      <c r="CN181" s="176"/>
      <c r="CO181" s="176"/>
      <c r="CP181" s="176"/>
      <c r="CQ181" s="176"/>
      <c r="CR181" s="176"/>
      <c r="CS181" s="176"/>
      <c r="CT181" s="176"/>
      <c r="CU181" s="176"/>
      <c r="CV181" s="176"/>
      <c r="CW181" s="176"/>
      <c r="CX181" s="176"/>
      <c r="CY181" s="176"/>
      <c r="CZ181" s="176"/>
      <c r="DA181" s="176"/>
      <c r="DB181" s="176"/>
      <c r="DC181" s="176"/>
      <c r="DD181" s="176"/>
      <c r="DE181" s="176"/>
      <c r="DF181" s="176"/>
      <c r="DG181" s="176"/>
      <c r="DH181" s="176"/>
      <c r="DI181" s="176"/>
      <c r="DJ181" s="176"/>
      <c r="DK181" s="176"/>
      <c r="DL181" s="176"/>
      <c r="DM181" s="176"/>
      <c r="DN181" s="176"/>
      <c r="DO181" s="176"/>
      <c r="DP181" s="176"/>
      <c r="DQ181" s="176"/>
      <c r="DR181" s="176"/>
      <c r="DS181" s="176"/>
      <c r="DT181" s="176"/>
      <c r="DU181" s="176"/>
      <c r="DV181" s="176"/>
      <c r="DW181" s="176"/>
      <c r="DX181" s="176"/>
      <c r="DY181" s="176"/>
      <c r="DZ181" s="176"/>
      <c r="EA181" s="176"/>
      <c r="EB181" s="176"/>
      <c r="EC181" s="176"/>
      <c r="ED181" s="176"/>
      <c r="EE181" s="176"/>
      <c r="EF181" s="176"/>
      <c r="EG181" s="176"/>
      <c r="EH181" s="176"/>
      <c r="EI181" s="176"/>
      <c r="EJ181" s="176"/>
      <c r="EK181" s="176"/>
      <c r="EL181" s="176"/>
      <c r="EM181" s="176"/>
      <c r="EN181" s="176"/>
      <c r="EO181" s="176"/>
      <c r="EP181" s="176"/>
      <c r="EQ181" s="176"/>
      <c r="ER181" s="176"/>
      <c r="ES181" s="176"/>
      <c r="ET181" s="176"/>
      <c r="EU181" s="176"/>
      <c r="EV181" s="176"/>
      <c r="EW181" s="176"/>
      <c r="EX181" s="176"/>
      <c r="EY181" s="176"/>
      <c r="EZ181" s="176"/>
      <c r="FA181" s="176"/>
      <c r="FB181" s="176"/>
      <c r="FC181" s="176"/>
      <c r="FD181" s="176"/>
      <c r="FE181" s="176"/>
      <c r="FF181" s="176"/>
      <c r="FG181" s="176"/>
      <c r="FH181" s="176"/>
      <c r="FI181" s="176"/>
      <c r="FJ181" s="176"/>
      <c r="FK181" s="176"/>
      <c r="FL181" s="176"/>
      <c r="FM181" s="176"/>
      <c r="FN181" s="176"/>
      <c r="FO181" s="176"/>
      <c r="FP181" s="176"/>
      <c r="FQ181" s="176"/>
      <c r="FR181" s="176"/>
      <c r="FS181" s="176"/>
      <c r="FT181" s="176"/>
      <c r="FU181" s="176"/>
      <c r="FV181" s="176"/>
      <c r="FW181" s="176"/>
      <c r="FX181" s="176"/>
      <c r="FY181" s="176"/>
      <c r="FZ181" s="176"/>
      <c r="GA181" s="176"/>
      <c r="GB181" s="176"/>
      <c r="GC181" s="176"/>
      <c r="GD181" s="176"/>
      <c r="GE181" s="176"/>
      <c r="GF181" s="176"/>
      <c r="GG181" s="176"/>
      <c r="GH181" s="176"/>
      <c r="GI181" s="176"/>
      <c r="GJ181" s="176"/>
      <c r="GK181" s="176"/>
      <c r="GL181" s="176"/>
      <c r="GM181" s="176"/>
      <c r="GN181" s="176"/>
      <c r="GO181" s="176"/>
      <c r="GP181" s="176"/>
      <c r="GQ181" s="176"/>
      <c r="GR181" s="176"/>
      <c r="GS181" s="176"/>
      <c r="GT181" s="176"/>
      <c r="GU181" s="176"/>
      <c r="GV181" s="176"/>
      <c r="GW181" s="176"/>
      <c r="GX181" s="176"/>
      <c r="GY181" s="176"/>
      <c r="GZ181" s="176"/>
      <c r="HA181" s="176"/>
      <c r="HB181" s="176"/>
      <c r="HC181" s="176"/>
      <c r="HD181" s="176"/>
      <c r="HE181" s="176"/>
      <c r="HF181" s="176"/>
      <c r="HG181" s="176"/>
      <c r="HH181" s="176"/>
      <c r="HI181" s="176"/>
      <c r="HJ181" s="176"/>
      <c r="HK181" s="176"/>
      <c r="HL181" s="176"/>
      <c r="HM181" s="176"/>
      <c r="HN181" s="176"/>
      <c r="HO181" s="176"/>
      <c r="HP181" s="176"/>
      <c r="HQ181" s="176"/>
      <c r="HR181" s="176"/>
      <c r="HS181" s="176"/>
      <c r="HT181" s="176"/>
      <c r="HU181" s="176"/>
      <c r="HV181" s="176"/>
      <c r="HW181" s="176"/>
      <c r="HX181" s="176"/>
      <c r="HY181" s="176"/>
      <c r="HZ181" s="176"/>
      <c r="IA181" s="176"/>
      <c r="IB181" s="176"/>
      <c r="IC181" s="176"/>
      <c r="ID181" s="176"/>
      <c r="IE181" s="176"/>
      <c r="IF181" s="176"/>
      <c r="IG181" s="176"/>
      <c r="IH181" s="176"/>
      <c r="II181" s="176"/>
      <c r="IJ181" s="176"/>
      <c r="IK181" s="176"/>
      <c r="IL181" s="176"/>
      <c r="IM181" s="176"/>
      <c r="IN181" s="176"/>
      <c r="IO181" s="176"/>
      <c r="IP181" s="176"/>
      <c r="IQ181" s="176"/>
      <c r="IR181" s="176"/>
      <c r="IS181" s="176"/>
      <c r="IT181" s="176"/>
      <c r="IU181" s="176"/>
      <c r="IV181" s="176"/>
      <c r="IW181" s="176"/>
      <c r="IX181" s="176"/>
      <c r="IY181" s="176"/>
      <c r="IZ181" s="176"/>
      <c r="JA181" s="176"/>
      <c r="JB181" s="176"/>
      <c r="JC181" s="176"/>
      <c r="JD181" s="176"/>
      <c r="JE181" s="176"/>
      <c r="JF181" s="176"/>
      <c r="JG181" s="176"/>
      <c r="JH181" s="176"/>
      <c r="JI181" s="176"/>
      <c r="JJ181" s="176"/>
      <c r="JK181" s="176"/>
      <c r="JL181" s="176"/>
      <c r="JM181" s="176"/>
      <c r="JN181" s="176"/>
      <c r="JO181" s="176"/>
      <c r="JP181" s="176"/>
      <c r="JQ181" s="176"/>
      <c r="JR181" s="176"/>
      <c r="JS181" s="176"/>
      <c r="JT181" s="176"/>
      <c r="JU181" s="176"/>
      <c r="JV181" s="176"/>
      <c r="JW181" s="176"/>
      <c r="JX181" s="176"/>
      <c r="JY181" s="176"/>
      <c r="JZ181" s="176"/>
      <c r="KA181" s="176"/>
      <c r="KB181" s="176"/>
      <c r="KC181" s="176"/>
      <c r="KD181" s="176"/>
      <c r="KE181" s="176"/>
      <c r="KF181" s="176"/>
      <c r="KG181" s="176"/>
      <c r="KH181" s="176"/>
      <c r="KI181" s="176"/>
      <c r="KJ181" s="176"/>
      <c r="KK181" s="176"/>
      <c r="KL181" s="176"/>
      <c r="KM181" s="176"/>
      <c r="KN181" s="176"/>
      <c r="KO181" s="176"/>
      <c r="KP181" s="176"/>
      <c r="KQ181" s="176"/>
      <c r="KR181" s="176"/>
      <c r="KS181" s="176"/>
      <c r="KT181" s="176"/>
      <c r="KU181" s="176"/>
      <c r="KV181" s="176"/>
      <c r="KW181" s="176"/>
      <c r="KX181" s="176"/>
      <c r="KY181" s="176"/>
      <c r="KZ181" s="176"/>
      <c r="LA181" s="176"/>
      <c r="LB181" s="176"/>
      <c r="LC181" s="176"/>
      <c r="LD181" s="176"/>
      <c r="LE181" s="176"/>
      <c r="LF181" s="176"/>
      <c r="LG181" s="176"/>
      <c r="LH181" s="176"/>
      <c r="LI181" s="176"/>
      <c r="LJ181" s="176"/>
      <c r="LK181" s="176"/>
      <c r="LL181" s="176"/>
      <c r="LM181" s="176"/>
      <c r="LN181" s="176"/>
      <c r="LO181" s="176"/>
      <c r="LP181" s="176"/>
      <c r="LQ181" s="176"/>
      <c r="LR181" s="176"/>
      <c r="LS181" s="176"/>
      <c r="LT181" s="176"/>
      <c r="LU181" s="176"/>
      <c r="LV181" s="176"/>
      <c r="LW181" s="176"/>
      <c r="LX181" s="176"/>
      <c r="LY181" s="176"/>
      <c r="LZ181" s="176"/>
      <c r="MA181" s="176"/>
      <c r="MB181" s="176"/>
      <c r="MC181" s="176"/>
      <c r="MD181" s="176"/>
      <c r="ME181" s="176"/>
      <c r="MF181" s="176"/>
      <c r="MG181" s="176"/>
      <c r="MH181" s="176"/>
      <c r="MI181" s="176"/>
      <c r="MJ181" s="176"/>
      <c r="MK181" s="176"/>
      <c r="ML181" s="176"/>
      <c r="MM181" s="176"/>
      <c r="MN181" s="176"/>
      <c r="MO181" s="176"/>
      <c r="MP181" s="176"/>
      <c r="MQ181" s="176"/>
      <c r="MR181" s="176"/>
      <c r="MS181" s="176"/>
      <c r="MT181" s="176"/>
      <c r="MU181" s="176"/>
      <c r="MV181" s="176"/>
      <c r="MW181" s="176"/>
      <c r="MX181" s="176"/>
      <c r="MY181" s="176"/>
      <c r="MZ181" s="176"/>
      <c r="NA181" s="176"/>
      <c r="NB181" s="176"/>
      <c r="NC181" s="176"/>
      <c r="ND181" s="176"/>
      <c r="NE181" s="176"/>
      <c r="NF181" s="176"/>
      <c r="NG181" s="176"/>
      <c r="NH181" s="176"/>
      <c r="NI181" s="176"/>
      <c r="NJ181" s="176"/>
      <c r="NK181" s="176"/>
      <c r="NL181" s="176"/>
      <c r="NM181" s="176"/>
      <c r="NN181" s="176"/>
      <c r="NO181" s="176"/>
      <c r="NP181" s="176"/>
      <c r="NQ181" s="176"/>
      <c r="NR181" s="176"/>
      <c r="NS181" s="176"/>
      <c r="NT181" s="176"/>
      <c r="NU181" s="176"/>
      <c r="NV181" s="176"/>
      <c r="NW181" s="176"/>
      <c r="NX181" s="176"/>
      <c r="NY181" s="176"/>
      <c r="NZ181" s="176"/>
      <c r="OA181" s="176"/>
      <c r="OB181" s="176"/>
      <c r="OC181" s="176"/>
      <c r="OD181" s="176"/>
      <c r="OE181" s="176"/>
      <c r="OF181" s="176"/>
      <c r="OG181" s="176"/>
      <c r="OH181" s="176"/>
      <c r="OI181" s="176"/>
      <c r="OJ181" s="176"/>
      <c r="OK181" s="176"/>
      <c r="OL181" s="176"/>
      <c r="OM181" s="176"/>
      <c r="ON181" s="176"/>
      <c r="OO181" s="176"/>
      <c r="OP181" s="176"/>
      <c r="OQ181" s="176"/>
      <c r="OR181" s="176"/>
      <c r="OS181" s="176"/>
      <c r="OT181" s="176"/>
      <c r="OU181" s="176"/>
      <c r="OV181" s="176"/>
      <c r="OW181" s="176"/>
      <c r="OX181" s="176"/>
      <c r="OY181" s="176"/>
      <c r="OZ181" s="176"/>
      <c r="PA181" s="176"/>
      <c r="PB181" s="176"/>
      <c r="PC181" s="176"/>
      <c r="PD181" s="176"/>
      <c r="PE181" s="176"/>
      <c r="PF181" s="176"/>
      <c r="PG181" s="176"/>
      <c r="PH181" s="176"/>
      <c r="PI181" s="176"/>
      <c r="PJ181" s="176"/>
      <c r="PK181" s="176"/>
      <c r="PL181" s="176"/>
      <c r="PM181" s="176"/>
      <c r="PN181" s="176"/>
      <c r="PO181" s="176"/>
      <c r="PP181" s="176"/>
      <c r="PQ181" s="176"/>
      <c r="PR181" s="176"/>
      <c r="PS181" s="176"/>
      <c r="PT181" s="176"/>
      <c r="PU181" s="176"/>
      <c r="PV181" s="176"/>
      <c r="PW181" s="176"/>
      <c r="PX181" s="176"/>
      <c r="PY181" s="176"/>
      <c r="PZ181" s="176"/>
      <c r="QA181" s="176"/>
      <c r="QB181" s="176"/>
      <c r="QC181" s="176"/>
      <c r="QD181" s="176"/>
      <c r="QE181" s="176"/>
      <c r="QF181" s="176"/>
      <c r="QG181" s="176"/>
      <c r="QH181" s="176"/>
      <c r="QI181" s="176"/>
      <c r="QJ181" s="176"/>
      <c r="QK181" s="176"/>
      <c r="QL181" s="176"/>
      <c r="QM181" s="176"/>
      <c r="QN181" s="176"/>
      <c r="QO181" s="176"/>
      <c r="QP181" s="176"/>
      <c r="QQ181" s="176"/>
      <c r="QR181" s="176"/>
      <c r="QS181" s="176"/>
      <c r="QT181" s="176"/>
      <c r="QU181" s="176"/>
      <c r="QV181" s="176"/>
      <c r="QW181" s="176"/>
      <c r="QX181" s="176"/>
      <c r="QY181" s="176"/>
      <c r="QZ181" s="176"/>
      <c r="RA181" s="176"/>
      <c r="RB181" s="176"/>
      <c r="RC181" s="176"/>
      <c r="RD181" s="176"/>
      <c r="RE181" s="176"/>
      <c r="RF181" s="176"/>
      <c r="RG181" s="176"/>
      <c r="RH181" s="176"/>
      <c r="RI181" s="176"/>
      <c r="RJ181" s="176"/>
      <c r="RK181" s="176"/>
      <c r="RL181" s="176"/>
      <c r="RM181" s="176"/>
      <c r="RN181" s="176"/>
      <c r="RO181" s="176"/>
      <c r="RP181" s="176"/>
      <c r="RQ181" s="176"/>
      <c r="RR181" s="176"/>
      <c r="RS181" s="176"/>
      <c r="RT181" s="176"/>
      <c r="RU181" s="176"/>
      <c r="RV181" s="176"/>
      <c r="RW181" s="176"/>
      <c r="RX181" s="176"/>
      <c r="RY181" s="176"/>
      <c r="RZ181" s="176"/>
      <c r="SA181" s="176"/>
      <c r="SB181" s="176"/>
      <c r="SC181" s="176"/>
      <c r="SD181" s="176"/>
      <c r="SE181" s="176"/>
      <c r="SF181" s="176"/>
      <c r="SG181" s="176"/>
      <c r="SH181" s="176"/>
      <c r="SI181" s="176"/>
      <c r="SJ181" s="176"/>
      <c r="SK181" s="176"/>
      <c r="SL181" s="176"/>
      <c r="SM181" s="176"/>
      <c r="SN181" s="176"/>
      <c r="SO181" s="176"/>
      <c r="SP181" s="176"/>
      <c r="SQ181" s="176"/>
      <c r="SR181" s="176"/>
      <c r="SS181" s="176"/>
      <c r="ST181" s="176"/>
      <c r="SU181" s="176"/>
      <c r="SV181" s="176"/>
      <c r="SW181" s="176"/>
      <c r="SX181" s="176"/>
      <c r="SY181" s="176"/>
      <c r="SZ181" s="176"/>
      <c r="TA181" s="176"/>
      <c r="TB181" s="176"/>
      <c r="TC181" s="176"/>
      <c r="TD181" s="176"/>
      <c r="TE181" s="176"/>
      <c r="TF181" s="176"/>
      <c r="TG181" s="176"/>
      <c r="TH181" s="176"/>
      <c r="TI181" s="176"/>
      <c r="TJ181" s="176"/>
      <c r="TK181" s="176"/>
      <c r="TL181" s="176"/>
      <c r="TM181" s="176"/>
      <c r="TN181" s="176"/>
      <c r="TO181" s="176"/>
      <c r="TP181" s="176"/>
      <c r="TQ181" s="176"/>
      <c r="TR181" s="176"/>
      <c r="TS181" s="176"/>
      <c r="TT181" s="176"/>
      <c r="TU181" s="176"/>
      <c r="TV181" s="176"/>
      <c r="TW181" s="176"/>
      <c r="TX181" s="176"/>
      <c r="TY181" s="176"/>
      <c r="TZ181" s="176"/>
      <c r="UA181" s="176"/>
      <c r="UB181" s="176"/>
      <c r="UC181" s="176"/>
      <c r="UD181" s="176"/>
      <c r="UE181" s="176"/>
      <c r="UF181" s="176"/>
      <c r="UG181" s="176"/>
      <c r="UH181" s="176"/>
      <c r="UI181" s="176"/>
      <c r="UJ181" s="176"/>
      <c r="UK181" s="176"/>
      <c r="UL181" s="176"/>
      <c r="UM181" s="176"/>
      <c r="UN181" s="176"/>
      <c r="UO181" s="176"/>
      <c r="UP181" s="176"/>
      <c r="UQ181" s="176"/>
      <c r="UR181" s="176"/>
      <c r="US181" s="176"/>
      <c r="UT181" s="176"/>
      <c r="UU181" s="176"/>
      <c r="UV181" s="176"/>
      <c r="UW181" s="176"/>
      <c r="UX181" s="176"/>
      <c r="UY181" s="176"/>
      <c r="UZ181" s="176"/>
      <c r="VA181" s="176"/>
      <c r="VB181" s="176"/>
      <c r="VC181" s="176"/>
      <c r="VD181" s="176"/>
      <c r="VE181" s="176"/>
      <c r="VF181" s="176"/>
      <c r="VG181" s="176"/>
      <c r="VH181" s="176"/>
      <c r="VI181" s="176"/>
      <c r="VJ181" s="176"/>
      <c r="VK181" s="176"/>
      <c r="VL181" s="176"/>
      <c r="VM181" s="176"/>
      <c r="VN181" s="176"/>
      <c r="VO181" s="176"/>
      <c r="VP181" s="176"/>
      <c r="VQ181" s="176"/>
      <c r="VR181" s="176"/>
      <c r="VS181" s="176"/>
      <c r="VT181" s="176"/>
      <c r="VU181" s="176"/>
      <c r="VV181" s="176"/>
      <c r="VW181" s="176"/>
      <c r="VX181" s="176"/>
      <c r="VY181" s="176"/>
      <c r="VZ181" s="176"/>
      <c r="WA181" s="176"/>
      <c r="WB181" s="176"/>
      <c r="WC181" s="176"/>
      <c r="WD181" s="176"/>
      <c r="WE181" s="176"/>
      <c r="WF181" s="176"/>
      <c r="WG181" s="176"/>
      <c r="WH181" s="176"/>
      <c r="WI181" s="176"/>
      <c r="WJ181" s="176"/>
      <c r="WK181" s="176"/>
      <c r="WL181" s="176"/>
      <c r="WM181" s="176"/>
      <c r="WN181" s="176"/>
      <c r="WO181" s="176"/>
      <c r="WP181" s="176"/>
      <c r="WQ181" s="176"/>
      <c r="WR181" s="176"/>
      <c r="WS181" s="176"/>
      <c r="WT181" s="176"/>
      <c r="WU181" s="176"/>
      <c r="WV181" s="176"/>
      <c r="WW181" s="176"/>
      <c r="WX181" s="176"/>
      <c r="WY181" s="176"/>
      <c r="WZ181" s="176"/>
      <c r="XA181" s="176"/>
      <c r="XB181" s="176"/>
      <c r="XC181" s="176"/>
      <c r="XD181" s="176"/>
      <c r="XE181" s="176"/>
      <c r="XF181" s="176"/>
      <c r="XG181" s="176"/>
      <c r="XH181" s="176"/>
      <c r="XI181" s="176"/>
      <c r="XJ181" s="176"/>
      <c r="XK181" s="176"/>
      <c r="XL181" s="176"/>
      <c r="XM181" s="176"/>
      <c r="XN181" s="176"/>
      <c r="XO181" s="176"/>
      <c r="XP181" s="176"/>
      <c r="XQ181" s="176"/>
      <c r="XR181" s="176"/>
      <c r="XS181" s="176"/>
      <c r="XT181" s="176"/>
      <c r="XU181" s="176"/>
      <c r="XV181" s="176"/>
      <c r="XW181" s="176"/>
      <c r="XX181" s="176"/>
      <c r="XY181" s="176"/>
      <c r="XZ181" s="176"/>
      <c r="YA181" s="176"/>
      <c r="YB181" s="176"/>
      <c r="YC181" s="176"/>
      <c r="YD181" s="176"/>
      <c r="YE181" s="176"/>
      <c r="YF181" s="176"/>
      <c r="YG181" s="176"/>
      <c r="YH181" s="176"/>
      <c r="YI181" s="176"/>
      <c r="YJ181" s="176"/>
      <c r="YK181" s="176"/>
      <c r="YL181" s="176"/>
      <c r="YM181" s="176"/>
      <c r="YN181" s="176"/>
      <c r="YO181" s="176"/>
      <c r="YP181" s="176"/>
      <c r="YQ181" s="176"/>
      <c r="YR181" s="176"/>
      <c r="YS181" s="176"/>
      <c r="YT181" s="176"/>
      <c r="YU181" s="176"/>
      <c r="YV181" s="176"/>
      <c r="YW181" s="176"/>
      <c r="YX181" s="176"/>
      <c r="YY181" s="176"/>
      <c r="YZ181" s="176"/>
      <c r="ZA181" s="176"/>
      <c r="ZB181" s="176"/>
      <c r="ZC181" s="176"/>
      <c r="ZD181" s="176"/>
      <c r="ZE181" s="176"/>
      <c r="ZF181" s="176"/>
      <c r="ZG181" s="176"/>
      <c r="ZH181" s="176"/>
      <c r="ZI181" s="176"/>
      <c r="ZJ181" s="176"/>
      <c r="ZK181" s="176"/>
      <c r="ZL181" s="176"/>
      <c r="ZM181" s="176"/>
      <c r="ZN181" s="176"/>
      <c r="ZO181" s="176"/>
      <c r="ZP181" s="176"/>
      <c r="ZQ181" s="176"/>
      <c r="ZR181" s="176"/>
      <c r="ZS181" s="176"/>
      <c r="ZT181" s="176"/>
      <c r="ZU181" s="176"/>
      <c r="ZV181" s="176"/>
      <c r="ZW181" s="176"/>
      <c r="ZX181" s="176"/>
      <c r="ZY181" s="176"/>
      <c r="ZZ181" s="176"/>
      <c r="AAA181" s="176"/>
      <c r="AAB181" s="176"/>
      <c r="AAC181" s="176"/>
      <c r="AAD181" s="176"/>
      <c r="AAE181" s="176"/>
      <c r="AAF181" s="176"/>
      <c r="AAG181" s="176"/>
      <c r="AAH181" s="176"/>
      <c r="AAI181" s="176"/>
      <c r="AAJ181" s="176"/>
      <c r="AAK181" s="176"/>
      <c r="AAL181" s="176"/>
      <c r="AAM181" s="176"/>
      <c r="AAN181" s="176"/>
      <c r="AAO181" s="176"/>
      <c r="AAP181" s="176"/>
      <c r="AAQ181" s="176"/>
      <c r="AAR181" s="176"/>
      <c r="AAS181" s="176"/>
      <c r="AAT181" s="176"/>
      <c r="AAU181" s="176"/>
      <c r="AAV181" s="176"/>
      <c r="AAW181" s="176"/>
      <c r="AAX181" s="176"/>
      <c r="AAY181" s="176"/>
      <c r="AAZ181" s="176"/>
      <c r="ABA181" s="176"/>
      <c r="ABB181" s="176"/>
      <c r="ABC181" s="176"/>
      <c r="ABD181" s="176"/>
      <c r="ABE181" s="176"/>
      <c r="ABF181" s="176"/>
      <c r="ABG181" s="176"/>
      <c r="ABH181" s="176"/>
      <c r="ABI181" s="176"/>
      <c r="ABJ181" s="176"/>
      <c r="ABK181" s="176"/>
      <c r="ABL181" s="176"/>
      <c r="ABM181" s="176"/>
      <c r="ABN181" s="176"/>
      <c r="ABO181" s="176"/>
      <c r="ABP181" s="176"/>
      <c r="ABQ181" s="176"/>
      <c r="ABR181" s="176"/>
      <c r="ABS181" s="176"/>
      <c r="ABT181" s="176"/>
      <c r="ABU181" s="176"/>
      <c r="ABV181" s="176"/>
      <c r="ABW181" s="176"/>
      <c r="ABX181" s="176"/>
      <c r="ABY181" s="176"/>
      <c r="ABZ181" s="176"/>
      <c r="ACA181" s="176"/>
      <c r="ACB181" s="176"/>
      <c r="ACC181" s="176"/>
      <c r="ACD181" s="176"/>
      <c r="ACE181" s="176"/>
      <c r="ACF181" s="176"/>
      <c r="ACG181" s="176"/>
      <c r="ACH181" s="176"/>
      <c r="ACI181" s="176"/>
      <c r="ACJ181" s="176"/>
      <c r="ACK181" s="176"/>
      <c r="ACL181" s="176"/>
      <c r="ACM181" s="176"/>
      <c r="ACN181" s="176"/>
      <c r="ACO181" s="176"/>
      <c r="ACP181" s="176"/>
      <c r="ACQ181" s="176"/>
      <c r="ACR181" s="176"/>
      <c r="ACS181" s="176"/>
      <c r="ACT181" s="176"/>
      <c r="ACU181" s="176"/>
      <c r="ACV181" s="176"/>
      <c r="ACW181" s="176"/>
      <c r="ACX181" s="176"/>
      <c r="ACY181" s="176"/>
      <c r="ACZ181" s="176"/>
      <c r="ADA181" s="176"/>
      <c r="ADB181" s="176"/>
      <c r="ADC181" s="176"/>
      <c r="ADD181" s="176"/>
      <c r="ADE181" s="176"/>
      <c r="ADF181" s="176"/>
      <c r="ADG181" s="176"/>
      <c r="ADH181" s="176"/>
      <c r="ADI181" s="176"/>
      <c r="ADJ181" s="176"/>
      <c r="ADK181" s="176"/>
      <c r="ADL181" s="176"/>
      <c r="ADM181" s="176"/>
      <c r="ADN181" s="176"/>
      <c r="ADO181" s="176"/>
      <c r="ADP181" s="176"/>
      <c r="ADQ181" s="176"/>
      <c r="ADR181" s="176"/>
      <c r="ADS181" s="176"/>
      <c r="ADT181" s="176"/>
      <c r="ADU181" s="176"/>
      <c r="ADV181" s="176"/>
      <c r="ADW181" s="176"/>
      <c r="ADX181" s="176"/>
      <c r="ADY181" s="176"/>
      <c r="ADZ181" s="176"/>
      <c r="AEA181" s="176"/>
      <c r="AEB181" s="176"/>
      <c r="AEC181" s="176"/>
      <c r="AED181" s="176"/>
      <c r="AEE181" s="176"/>
      <c r="AEF181" s="176"/>
      <c r="AEG181" s="176"/>
      <c r="AEH181" s="176"/>
      <c r="AEI181" s="176"/>
      <c r="AEJ181" s="176"/>
      <c r="AEK181" s="176"/>
      <c r="AEL181" s="176"/>
      <c r="AEM181" s="176"/>
      <c r="AEN181" s="176"/>
      <c r="AEO181" s="176"/>
      <c r="AEP181" s="176"/>
      <c r="AEQ181" s="176"/>
      <c r="AER181" s="176"/>
      <c r="AES181" s="176"/>
      <c r="AET181" s="176"/>
      <c r="AEU181" s="176"/>
      <c r="AEV181" s="176"/>
      <c r="AEW181" s="176"/>
      <c r="AEX181" s="176"/>
      <c r="AEY181" s="176"/>
      <c r="AEZ181" s="176"/>
      <c r="AFA181" s="176"/>
      <c r="AFB181" s="176"/>
      <c r="AFC181" s="176"/>
      <c r="AFD181" s="176"/>
      <c r="AFE181" s="176"/>
      <c r="AFF181" s="176"/>
      <c r="AFG181" s="176"/>
      <c r="AFH181" s="176"/>
      <c r="AFI181" s="176"/>
      <c r="AFJ181" s="176"/>
      <c r="AFK181" s="176"/>
      <c r="AFL181" s="176"/>
      <c r="AFM181" s="176"/>
      <c r="AFN181" s="176"/>
      <c r="AFO181" s="176"/>
      <c r="AFP181" s="176"/>
      <c r="AFQ181" s="176"/>
      <c r="AFR181" s="176"/>
      <c r="AFS181" s="176"/>
      <c r="AFT181" s="176"/>
      <c r="AFU181" s="176"/>
      <c r="AFV181" s="176"/>
      <c r="AFW181" s="176"/>
      <c r="AFX181" s="176"/>
      <c r="AFY181" s="176"/>
      <c r="AFZ181" s="176"/>
      <c r="AGA181" s="176"/>
      <c r="AGB181" s="176"/>
      <c r="AGC181" s="176"/>
      <c r="AGD181" s="176"/>
      <c r="AGE181" s="176"/>
      <c r="AGF181" s="176"/>
      <c r="AGG181" s="176"/>
      <c r="AGH181" s="176"/>
      <c r="AGI181" s="176"/>
      <c r="AGJ181" s="176"/>
      <c r="AGK181" s="176"/>
      <c r="AGL181" s="176"/>
      <c r="AGM181" s="176"/>
      <c r="AGN181" s="176"/>
      <c r="AGO181" s="176"/>
      <c r="AGP181" s="176"/>
      <c r="AGQ181" s="176"/>
      <c r="AGR181" s="176"/>
      <c r="AGS181" s="176"/>
      <c r="AGT181" s="176"/>
      <c r="AGU181" s="176"/>
      <c r="AGV181" s="176"/>
      <c r="AGW181" s="176"/>
      <c r="AGX181" s="176"/>
      <c r="AGY181" s="176"/>
      <c r="AGZ181" s="176"/>
      <c r="AHA181" s="176"/>
      <c r="AHB181" s="176"/>
      <c r="AHC181" s="176"/>
      <c r="AHD181" s="176"/>
      <c r="AHE181" s="176"/>
      <c r="AHF181" s="176"/>
      <c r="AHG181" s="176"/>
      <c r="AHH181" s="176"/>
      <c r="AHI181" s="176"/>
      <c r="AHJ181" s="176"/>
      <c r="AHK181" s="176"/>
      <c r="AHL181" s="176"/>
      <c r="AHM181" s="176"/>
      <c r="AHN181" s="176"/>
      <c r="AHO181" s="176"/>
      <c r="AHP181" s="176"/>
      <c r="AHQ181" s="176"/>
      <c r="AHR181" s="176"/>
      <c r="AHS181" s="176"/>
      <c r="AHT181" s="176"/>
      <c r="AHU181" s="176"/>
      <c r="AHV181" s="176"/>
      <c r="AHW181" s="176"/>
      <c r="AHX181" s="176"/>
      <c r="AHY181" s="176"/>
      <c r="AHZ181" s="176"/>
      <c r="AIA181" s="176"/>
      <c r="AIB181" s="176"/>
      <c r="AIC181" s="176"/>
      <c r="AID181" s="176"/>
      <c r="AIE181" s="176"/>
      <c r="AIF181" s="176"/>
      <c r="AIG181" s="176"/>
      <c r="AIH181" s="176"/>
      <c r="AII181" s="176"/>
      <c r="AIJ181" s="176"/>
      <c r="AIK181" s="176"/>
      <c r="AIL181" s="176"/>
      <c r="AIM181" s="176"/>
      <c r="AIN181" s="176"/>
      <c r="AIO181" s="176"/>
      <c r="AIP181" s="176"/>
      <c r="AIQ181" s="176"/>
      <c r="AIR181" s="176"/>
      <c r="AIS181" s="176"/>
      <c r="AIT181" s="176"/>
      <c r="AIU181" s="176"/>
      <c r="AIV181" s="176"/>
      <c r="AIW181" s="176"/>
      <c r="AIX181" s="176"/>
      <c r="AIY181" s="176"/>
      <c r="AIZ181" s="176"/>
      <c r="AJA181" s="176"/>
      <c r="AJB181" s="176"/>
      <c r="AJC181" s="176"/>
      <c r="AJD181" s="176"/>
      <c r="AJE181" s="176"/>
      <c r="AJF181" s="176"/>
      <c r="AJG181" s="176"/>
      <c r="AJH181" s="176"/>
      <c r="AJI181" s="176"/>
      <c r="AJJ181" s="176"/>
      <c r="AJK181" s="176"/>
      <c r="AJL181" s="176"/>
      <c r="AJM181" s="176"/>
      <c r="AJN181" s="176"/>
      <c r="AJO181" s="176"/>
      <c r="AJP181" s="176"/>
      <c r="AJQ181" s="176"/>
      <c r="AJR181" s="176"/>
      <c r="AJS181" s="176"/>
      <c r="AJT181" s="176"/>
      <c r="AJU181" s="176"/>
      <c r="AJV181" s="176"/>
      <c r="AJW181" s="176"/>
      <c r="AJX181" s="176"/>
      <c r="AJY181" s="176"/>
      <c r="AJZ181" s="176"/>
      <c r="AKA181" s="176"/>
      <c r="AKB181" s="176"/>
      <c r="AKC181" s="176"/>
      <c r="AKD181" s="176"/>
      <c r="AKE181" s="176"/>
      <c r="AKF181" s="176"/>
      <c r="AKG181" s="176"/>
      <c r="AKH181" s="176"/>
      <c r="AKI181" s="176"/>
      <c r="AKJ181" s="176"/>
      <c r="AKK181" s="176"/>
      <c r="AKL181" s="176"/>
      <c r="AKM181" s="176"/>
      <c r="AKN181" s="176"/>
      <c r="AKO181" s="176"/>
      <c r="AKP181" s="176"/>
      <c r="AKQ181" s="176"/>
      <c r="AKR181" s="176"/>
      <c r="AKS181" s="176"/>
      <c r="AKT181" s="176"/>
      <c r="AKU181" s="176"/>
      <c r="AKV181" s="176"/>
      <c r="AKW181" s="176"/>
      <c r="AKX181" s="176"/>
      <c r="AKY181" s="176"/>
      <c r="AKZ181" s="176"/>
      <c r="ALA181" s="176"/>
      <c r="ALB181" s="176"/>
      <c r="ALC181" s="176"/>
      <c r="ALD181" s="176"/>
      <c r="ALE181" s="176"/>
      <c r="ALF181" s="176"/>
      <c r="ALG181" s="176"/>
      <c r="ALH181" s="176"/>
      <c r="ALI181" s="176"/>
      <c r="ALJ181" s="176"/>
      <c r="ALK181" s="176"/>
      <c r="ALL181" s="176"/>
      <c r="ALM181" s="176"/>
      <c r="ALN181" s="176"/>
      <c r="ALO181" s="176"/>
      <c r="ALP181" s="176"/>
      <c r="ALQ181" s="176"/>
      <c r="ALR181" s="176"/>
      <c r="ALS181" s="176"/>
      <c r="ALT181" s="176"/>
      <c r="ALU181" s="176"/>
      <c r="ALV181" s="176"/>
      <c r="ALW181" s="176"/>
      <c r="ALX181" s="176"/>
      <c r="ALY181" s="176"/>
      <c r="ALZ181" s="176"/>
      <c r="AMA181" s="176"/>
      <c r="AMB181" s="176"/>
      <c r="AMC181" s="176"/>
      <c r="AMD181" s="176"/>
      <c r="AME181" s="176"/>
      <c r="AMF181" s="176"/>
      <c r="AMG181" s="176"/>
      <c r="AMH181" s="176"/>
      <c r="AMI181" s="176"/>
      <c r="AMJ181" s="176"/>
      <c r="AMK181" s="176"/>
      <c r="AML181" s="176"/>
      <c r="AMM181" s="176"/>
      <c r="AMN181" s="176"/>
      <c r="AMO181" s="176"/>
      <c r="AMP181" s="176"/>
      <c r="AMQ181" s="176"/>
      <c r="AMR181" s="176"/>
      <c r="AMS181" s="176"/>
      <c r="AMT181" s="176"/>
      <c r="AMU181" s="176"/>
      <c r="AMV181" s="176"/>
      <c r="AMW181" s="176"/>
      <c r="AMX181" s="176"/>
      <c r="AMY181" s="176"/>
      <c r="AMZ181" s="176"/>
      <c r="ANA181" s="176"/>
      <c r="ANB181" s="176"/>
      <c r="ANC181" s="176"/>
      <c r="AND181" s="176"/>
      <c r="ANE181" s="176"/>
      <c r="ANF181" s="176"/>
      <c r="ANG181" s="176"/>
      <c r="ANH181" s="176"/>
      <c r="ANI181" s="176"/>
      <c r="ANJ181" s="176"/>
      <c r="ANK181" s="176"/>
      <c r="ANL181" s="176"/>
      <c r="ANM181" s="176"/>
      <c r="ANN181" s="176"/>
      <c r="ANO181" s="176"/>
      <c r="ANP181" s="176"/>
      <c r="ANQ181" s="176"/>
      <c r="ANR181" s="176"/>
      <c r="ANS181" s="176"/>
      <c r="ANT181" s="176"/>
      <c r="ANU181" s="176"/>
      <c r="ANV181" s="176"/>
      <c r="ANW181" s="176"/>
      <c r="ANX181" s="176"/>
      <c r="ANY181" s="176"/>
      <c r="ANZ181" s="176"/>
      <c r="AOA181" s="176"/>
      <c r="AOB181" s="176"/>
      <c r="AOC181" s="176"/>
      <c r="AOD181" s="176"/>
      <c r="AOE181" s="176"/>
      <c r="AOF181" s="176"/>
      <c r="AOG181" s="176"/>
      <c r="AOH181" s="176"/>
      <c r="AOI181" s="176"/>
      <c r="AOJ181" s="176"/>
      <c r="AOK181" s="176"/>
      <c r="AOL181" s="176"/>
      <c r="AOM181" s="176"/>
      <c r="AON181" s="176"/>
      <c r="AOO181" s="176"/>
      <c r="AOP181" s="176"/>
      <c r="AOQ181" s="176"/>
      <c r="AOR181" s="176"/>
      <c r="AOS181" s="176"/>
      <c r="AOT181" s="176"/>
      <c r="AOU181" s="176"/>
      <c r="AOV181" s="176"/>
      <c r="AOW181" s="176"/>
      <c r="AOX181" s="176"/>
      <c r="AOY181" s="176"/>
      <c r="AOZ181" s="176"/>
      <c r="APA181" s="176"/>
      <c r="APB181" s="176"/>
      <c r="APC181" s="176"/>
      <c r="APD181" s="176"/>
      <c r="APE181" s="176"/>
      <c r="APF181" s="176"/>
      <c r="APG181" s="176"/>
      <c r="APH181" s="176"/>
      <c r="API181" s="176"/>
      <c r="APJ181" s="176"/>
      <c r="APK181" s="176"/>
      <c r="APL181" s="176"/>
      <c r="APM181" s="176"/>
      <c r="APN181" s="176"/>
      <c r="APO181" s="176"/>
      <c r="APP181" s="176"/>
      <c r="APQ181" s="176"/>
      <c r="APR181" s="176"/>
      <c r="APS181" s="176"/>
      <c r="APT181" s="176"/>
      <c r="APU181" s="176"/>
      <c r="APV181" s="176"/>
      <c r="APW181" s="176"/>
      <c r="APX181" s="176"/>
      <c r="APY181" s="176"/>
      <c r="APZ181" s="176"/>
      <c r="AQA181" s="176"/>
      <c r="AQB181" s="176"/>
      <c r="AQC181" s="176"/>
      <c r="AQD181" s="176"/>
      <c r="AQE181" s="176"/>
      <c r="AQF181" s="176"/>
      <c r="AQG181" s="176"/>
      <c r="AQH181" s="176"/>
      <c r="AQI181" s="176"/>
      <c r="AQJ181" s="176"/>
      <c r="AQK181" s="176"/>
      <c r="AQL181" s="176"/>
      <c r="AQM181" s="176"/>
      <c r="AQN181" s="176"/>
      <c r="AQO181" s="176"/>
      <c r="AQP181" s="176"/>
      <c r="AQQ181" s="176"/>
      <c r="AQR181" s="176"/>
      <c r="AQS181" s="176"/>
      <c r="AQT181" s="176"/>
      <c r="AQU181" s="176"/>
      <c r="AQV181" s="176"/>
      <c r="AQW181" s="176"/>
      <c r="AQX181" s="176"/>
      <c r="AQY181" s="176"/>
      <c r="AQZ181" s="176"/>
      <c r="ARA181" s="176"/>
      <c r="ARB181" s="176"/>
      <c r="ARC181" s="176"/>
      <c r="ARD181" s="176"/>
      <c r="ARE181" s="176"/>
      <c r="ARF181" s="176"/>
      <c r="ARG181" s="176"/>
      <c r="ARH181" s="176"/>
      <c r="ARI181" s="176"/>
      <c r="ARJ181" s="176"/>
      <c r="ARK181" s="176"/>
      <c r="ARL181" s="176"/>
      <c r="ARM181" s="176"/>
      <c r="ARN181" s="176"/>
      <c r="ARO181" s="176"/>
      <c r="ARP181" s="176"/>
      <c r="ARQ181" s="176"/>
      <c r="ARR181" s="176"/>
      <c r="ARS181" s="176"/>
      <c r="ART181" s="176"/>
      <c r="ARU181" s="176"/>
      <c r="ARV181" s="176"/>
      <c r="ARW181" s="176"/>
      <c r="ARX181" s="176"/>
      <c r="ARY181" s="176"/>
      <c r="ARZ181" s="176"/>
      <c r="ASA181" s="176"/>
      <c r="ASB181" s="176"/>
      <c r="ASC181" s="176"/>
      <c r="ASD181" s="176"/>
      <c r="ASE181" s="176"/>
      <c r="ASF181" s="176"/>
      <c r="ASG181" s="176"/>
      <c r="ASH181" s="176"/>
      <c r="ASI181" s="176"/>
      <c r="ASJ181" s="176"/>
      <c r="ASK181" s="176"/>
      <c r="ASL181" s="176"/>
      <c r="ASM181" s="176"/>
      <c r="ASN181" s="176"/>
      <c r="ASO181" s="176"/>
      <c r="ASP181" s="176"/>
      <c r="ASQ181" s="176"/>
      <c r="ASR181" s="176"/>
      <c r="ASS181" s="176"/>
      <c r="AST181" s="176"/>
      <c r="ASU181" s="176"/>
      <c r="ASV181" s="176"/>
      <c r="ASW181" s="176"/>
      <c r="ASX181" s="176"/>
      <c r="ASY181" s="176"/>
      <c r="ASZ181" s="176"/>
      <c r="ATA181" s="176"/>
      <c r="ATB181" s="176"/>
      <c r="ATC181" s="176"/>
      <c r="ATD181" s="176"/>
      <c r="ATE181" s="176"/>
      <c r="ATF181" s="176"/>
      <c r="ATG181" s="176"/>
      <c r="ATH181" s="176"/>
      <c r="ATI181" s="176"/>
      <c r="ATJ181" s="176"/>
      <c r="ATK181" s="176"/>
      <c r="ATL181" s="176"/>
      <c r="ATM181" s="176"/>
      <c r="ATN181" s="176"/>
      <c r="ATO181" s="176"/>
      <c r="ATP181" s="176"/>
      <c r="ATQ181" s="176"/>
      <c r="ATR181" s="176"/>
      <c r="ATS181" s="176"/>
      <c r="ATT181" s="176"/>
      <c r="ATU181" s="176"/>
      <c r="ATV181" s="176"/>
      <c r="ATW181" s="176"/>
      <c r="ATX181" s="176"/>
      <c r="ATY181" s="176"/>
      <c r="ATZ181" s="176"/>
      <c r="AUA181" s="176"/>
      <c r="AUB181" s="176"/>
      <c r="AUC181" s="176"/>
      <c r="AUD181" s="176"/>
      <c r="AUE181" s="176"/>
      <c r="AUF181" s="176"/>
      <c r="AUG181" s="176"/>
      <c r="AUH181" s="176"/>
      <c r="AUI181" s="176"/>
      <c r="AUJ181" s="176"/>
      <c r="AUK181" s="176"/>
      <c r="AUL181" s="176"/>
      <c r="AUM181" s="176"/>
      <c r="AUN181" s="176"/>
      <c r="AUO181" s="176"/>
      <c r="AUP181" s="176"/>
      <c r="AUQ181" s="176"/>
      <c r="AUR181" s="176"/>
      <c r="AUS181" s="176"/>
      <c r="AUT181" s="176"/>
      <c r="AUU181" s="176"/>
      <c r="AUV181" s="176"/>
      <c r="AUW181" s="176"/>
      <c r="AUX181" s="176"/>
      <c r="AUY181" s="176"/>
      <c r="AUZ181" s="176"/>
      <c r="AVA181" s="176"/>
      <c r="AVB181" s="176"/>
      <c r="AVC181" s="176"/>
      <c r="AVD181" s="176"/>
      <c r="AVE181" s="176"/>
      <c r="AVF181" s="176"/>
      <c r="AVG181" s="176"/>
      <c r="AVH181" s="176"/>
      <c r="AVI181" s="176"/>
      <c r="AVJ181" s="176"/>
      <c r="AVK181" s="176"/>
      <c r="AVL181" s="176"/>
      <c r="AVM181" s="176"/>
      <c r="AVN181" s="176"/>
      <c r="AVO181" s="176"/>
      <c r="AVP181" s="176"/>
      <c r="AVQ181" s="176"/>
      <c r="AVR181" s="176"/>
      <c r="AVS181" s="176"/>
      <c r="AVT181" s="176"/>
      <c r="AVU181" s="176"/>
      <c r="AVV181" s="176"/>
      <c r="AVW181" s="176"/>
      <c r="AVX181" s="176"/>
      <c r="AVY181" s="176"/>
      <c r="AVZ181" s="176"/>
      <c r="AWA181" s="176"/>
      <c r="AWB181" s="176"/>
      <c r="AWC181" s="176"/>
      <c r="AWD181" s="176"/>
      <c r="AWE181" s="176"/>
      <c r="AWF181" s="176"/>
      <c r="AWG181" s="176"/>
      <c r="AWH181" s="176"/>
      <c r="AWI181" s="176"/>
      <c r="AWJ181" s="176"/>
      <c r="AWK181" s="176"/>
      <c r="AWL181" s="176"/>
      <c r="AWM181" s="176"/>
      <c r="AWN181" s="176"/>
      <c r="AWO181" s="176"/>
      <c r="AWP181" s="176"/>
      <c r="AWQ181" s="176"/>
      <c r="AWR181" s="176"/>
      <c r="AWS181" s="176"/>
      <c r="AWT181" s="176"/>
      <c r="AWU181" s="176"/>
      <c r="AWV181" s="176"/>
      <c r="AWW181" s="176"/>
      <c r="AWX181" s="176"/>
      <c r="AWY181" s="176"/>
      <c r="AWZ181" s="176"/>
      <c r="AXA181" s="176"/>
      <c r="AXB181" s="176"/>
      <c r="AXC181" s="176"/>
      <c r="AXD181" s="176"/>
      <c r="AXE181" s="176"/>
      <c r="AXF181" s="176"/>
      <c r="AXG181" s="176"/>
      <c r="AXH181" s="176"/>
      <c r="AXI181" s="176"/>
      <c r="AXJ181" s="176"/>
      <c r="AXK181" s="176"/>
      <c r="AXL181" s="176"/>
      <c r="AXM181" s="176"/>
      <c r="AXN181" s="176"/>
      <c r="AXO181" s="176"/>
      <c r="AXP181" s="176"/>
      <c r="AXQ181" s="176"/>
      <c r="AXR181" s="176"/>
      <c r="AXS181" s="176"/>
      <c r="AXT181" s="176"/>
      <c r="AXU181" s="176"/>
      <c r="AXV181" s="176"/>
      <c r="AXW181" s="176"/>
      <c r="AXX181" s="176"/>
      <c r="AXY181" s="176"/>
      <c r="AXZ181" s="176"/>
      <c r="AYA181" s="176"/>
      <c r="AYB181" s="176"/>
      <c r="AYC181" s="176"/>
      <c r="AYD181" s="176"/>
      <c r="AYE181" s="176"/>
      <c r="AYF181" s="176"/>
      <c r="AYG181" s="176"/>
      <c r="AYH181" s="176"/>
      <c r="AYI181" s="176"/>
      <c r="AYJ181" s="176"/>
      <c r="AYK181" s="176"/>
      <c r="AYL181" s="176"/>
      <c r="AYM181" s="176"/>
      <c r="AYN181" s="176"/>
      <c r="AYO181" s="176"/>
      <c r="AYP181" s="176"/>
      <c r="AYQ181" s="176"/>
      <c r="AYR181" s="176"/>
      <c r="AYS181" s="176"/>
      <c r="AYT181" s="176"/>
      <c r="AYU181" s="176"/>
      <c r="AYV181" s="176"/>
      <c r="AYW181" s="176"/>
      <c r="AYX181" s="176"/>
      <c r="AYY181" s="176"/>
      <c r="AYZ181" s="176"/>
      <c r="AZA181" s="176"/>
      <c r="AZB181" s="176"/>
      <c r="AZC181" s="176"/>
      <c r="AZD181" s="176"/>
      <c r="AZE181" s="176"/>
      <c r="AZF181" s="176"/>
      <c r="AZG181" s="176"/>
      <c r="AZH181" s="176"/>
      <c r="AZI181" s="176"/>
      <c r="AZJ181" s="176"/>
      <c r="AZK181" s="176"/>
      <c r="AZL181" s="176"/>
      <c r="AZM181" s="176"/>
      <c r="AZN181" s="176"/>
      <c r="AZO181" s="176"/>
      <c r="AZP181" s="176"/>
      <c r="AZQ181" s="176"/>
      <c r="AZR181" s="176"/>
      <c r="AZS181" s="176"/>
      <c r="AZT181" s="176"/>
      <c r="AZU181" s="176"/>
      <c r="AZV181" s="176"/>
      <c r="AZW181" s="176"/>
      <c r="AZX181" s="176"/>
      <c r="AZY181" s="176"/>
      <c r="AZZ181" s="176"/>
      <c r="BAA181" s="176"/>
      <c r="BAB181" s="176"/>
      <c r="BAC181" s="176"/>
      <c r="BAD181" s="176"/>
      <c r="BAE181" s="176"/>
      <c r="BAF181" s="176"/>
      <c r="BAG181" s="176"/>
      <c r="BAH181" s="176"/>
      <c r="BAI181" s="176"/>
      <c r="BAJ181" s="176"/>
      <c r="BAK181" s="176"/>
      <c r="BAL181" s="176"/>
      <c r="BAM181" s="176"/>
      <c r="BAN181" s="176"/>
      <c r="BAO181" s="176"/>
      <c r="BAP181" s="176"/>
      <c r="BAQ181" s="176"/>
      <c r="BAR181" s="176"/>
      <c r="BAS181" s="176"/>
      <c r="BAT181" s="176"/>
      <c r="BAU181" s="176"/>
      <c r="BAV181" s="176"/>
      <c r="BAW181" s="176"/>
      <c r="BAX181" s="176"/>
      <c r="BAY181" s="176"/>
      <c r="BAZ181" s="176"/>
      <c r="BBA181" s="176"/>
      <c r="BBB181" s="176"/>
      <c r="BBC181" s="176"/>
      <c r="BBD181" s="176"/>
      <c r="BBE181" s="176"/>
      <c r="BBF181" s="176"/>
      <c r="BBG181" s="176"/>
      <c r="BBH181" s="176"/>
      <c r="BBI181" s="176"/>
      <c r="BBJ181" s="176"/>
      <c r="BBK181" s="176"/>
      <c r="BBL181" s="176"/>
      <c r="BBM181" s="176"/>
      <c r="BBN181" s="176"/>
      <c r="BBO181" s="176"/>
      <c r="BBP181" s="176"/>
      <c r="BBQ181" s="176"/>
      <c r="BBR181" s="176"/>
      <c r="BBS181" s="176"/>
      <c r="BBT181" s="176"/>
      <c r="BBU181" s="176"/>
      <c r="BBV181" s="176"/>
      <c r="BBW181" s="176"/>
      <c r="BBX181" s="176"/>
      <c r="BBY181" s="176"/>
      <c r="BBZ181" s="176"/>
      <c r="BCA181" s="176"/>
      <c r="BCB181" s="176"/>
      <c r="BCC181" s="176"/>
      <c r="BCD181" s="176"/>
      <c r="BCE181" s="176"/>
      <c r="BCF181" s="176"/>
      <c r="BCG181" s="176"/>
      <c r="BCH181" s="176"/>
      <c r="BCI181" s="176"/>
      <c r="BCJ181" s="176"/>
      <c r="BCK181" s="176"/>
      <c r="BCL181" s="176"/>
      <c r="BCM181" s="176"/>
      <c r="BCN181" s="176"/>
      <c r="BCO181" s="176"/>
      <c r="BCP181" s="176"/>
      <c r="BCQ181" s="176"/>
      <c r="BCR181" s="176"/>
      <c r="BCS181" s="176"/>
      <c r="BCT181" s="176"/>
      <c r="BCU181" s="176"/>
      <c r="BCV181" s="176"/>
      <c r="BCW181" s="176"/>
      <c r="BCX181" s="176"/>
      <c r="BCY181" s="176"/>
      <c r="BCZ181" s="176"/>
      <c r="BDA181" s="176"/>
      <c r="BDB181" s="176"/>
      <c r="BDC181" s="176"/>
      <c r="BDD181" s="176"/>
      <c r="BDE181" s="176"/>
      <c r="BDF181" s="176"/>
      <c r="BDG181" s="176"/>
      <c r="BDH181" s="176"/>
      <c r="BDI181" s="176"/>
      <c r="BDJ181" s="176"/>
      <c r="BDK181" s="176"/>
      <c r="BDL181" s="176"/>
      <c r="BDM181" s="176"/>
      <c r="BDN181" s="176"/>
      <c r="BDO181" s="176"/>
      <c r="BDP181" s="176"/>
      <c r="BDQ181" s="176"/>
      <c r="BDR181" s="176"/>
      <c r="BDS181" s="176"/>
      <c r="BDT181" s="176"/>
      <c r="BDU181" s="176"/>
      <c r="BDV181" s="176"/>
      <c r="BDW181" s="176"/>
      <c r="BDX181" s="176"/>
      <c r="BDY181" s="176"/>
      <c r="BDZ181" s="176"/>
      <c r="BEA181" s="176"/>
      <c r="BEB181" s="176"/>
      <c r="BEC181" s="176"/>
      <c r="BED181" s="176"/>
      <c r="BEE181" s="176"/>
      <c r="BEF181" s="176"/>
      <c r="BEG181" s="176"/>
      <c r="BEH181" s="176"/>
      <c r="BEI181" s="176"/>
      <c r="BEJ181" s="176"/>
      <c r="BEK181" s="176"/>
      <c r="BEL181" s="176"/>
      <c r="BEM181" s="176"/>
      <c r="BEN181" s="176"/>
      <c r="BEO181" s="176"/>
      <c r="BEP181" s="176"/>
      <c r="BEQ181" s="176"/>
      <c r="BER181" s="176"/>
      <c r="BES181" s="176"/>
      <c r="BET181" s="176"/>
      <c r="BEU181" s="176"/>
      <c r="BEV181" s="176"/>
      <c r="BEW181" s="176"/>
      <c r="BEX181" s="176"/>
      <c r="BEY181" s="176"/>
      <c r="BEZ181" s="176"/>
      <c r="BFA181" s="176"/>
      <c r="BFB181" s="176"/>
      <c r="BFC181" s="176"/>
      <c r="BFD181" s="176"/>
      <c r="BFE181" s="176"/>
      <c r="BFF181" s="176"/>
      <c r="BFG181" s="176"/>
      <c r="BFH181" s="176"/>
      <c r="BFI181" s="176"/>
      <c r="BFJ181" s="176"/>
      <c r="BFK181" s="176"/>
      <c r="BFL181" s="176"/>
      <c r="BFM181" s="176"/>
      <c r="BFN181" s="176"/>
      <c r="BFO181" s="176"/>
      <c r="BFP181" s="176"/>
      <c r="BFQ181" s="176"/>
      <c r="BFR181" s="176"/>
      <c r="BFS181" s="176"/>
      <c r="BFT181" s="176"/>
      <c r="BFU181" s="176"/>
      <c r="BFV181" s="176"/>
      <c r="BFW181" s="176"/>
      <c r="BFX181" s="176"/>
      <c r="BFY181" s="176"/>
      <c r="BFZ181" s="176"/>
      <c r="BGA181" s="176"/>
      <c r="BGB181" s="176"/>
      <c r="BGC181" s="176"/>
      <c r="BGD181" s="176"/>
      <c r="BGE181" s="176"/>
      <c r="BGF181" s="176"/>
      <c r="BGG181" s="176"/>
      <c r="BGH181" s="176"/>
      <c r="BGI181" s="176"/>
      <c r="BGJ181" s="176"/>
      <c r="BGK181" s="176"/>
      <c r="BGL181" s="176"/>
      <c r="BGM181" s="176"/>
      <c r="BGN181" s="176"/>
      <c r="BGO181" s="176"/>
      <c r="BGP181" s="176"/>
      <c r="BGQ181" s="176"/>
      <c r="BGR181" s="176"/>
      <c r="BGS181" s="176"/>
      <c r="BGT181" s="176"/>
      <c r="BGU181" s="176"/>
      <c r="BGV181" s="176"/>
      <c r="BGW181" s="176"/>
      <c r="BGX181" s="176"/>
      <c r="BGY181" s="176"/>
      <c r="BGZ181" s="176"/>
      <c r="BHA181" s="176"/>
      <c r="BHB181" s="176"/>
      <c r="BHC181" s="176"/>
      <c r="BHD181" s="176"/>
      <c r="BHE181" s="176"/>
      <c r="BHF181" s="176"/>
      <c r="BHG181" s="176"/>
      <c r="BHH181" s="176"/>
      <c r="BHI181" s="176"/>
      <c r="BHJ181" s="176"/>
      <c r="BHK181" s="176"/>
      <c r="BHL181" s="176"/>
      <c r="BHM181" s="176"/>
      <c r="BHN181" s="176"/>
      <c r="BHO181" s="176"/>
      <c r="BHP181" s="176"/>
      <c r="BHQ181" s="176"/>
      <c r="BHR181" s="176"/>
      <c r="BHS181" s="176"/>
      <c r="BHT181" s="176"/>
      <c r="BHU181" s="176"/>
      <c r="BHV181" s="176"/>
      <c r="BHW181" s="176"/>
      <c r="BHX181" s="176"/>
      <c r="BHY181" s="176"/>
      <c r="BHZ181" s="176"/>
      <c r="BIA181" s="176"/>
      <c r="BIB181" s="176"/>
      <c r="BIC181" s="176"/>
      <c r="BID181" s="176"/>
      <c r="BIE181" s="176"/>
      <c r="BIF181" s="176"/>
      <c r="BIG181" s="176"/>
      <c r="BIH181" s="176"/>
      <c r="BII181" s="176"/>
      <c r="BIJ181" s="176"/>
      <c r="BIK181" s="176"/>
      <c r="BIL181" s="176"/>
      <c r="BIM181" s="176"/>
      <c r="BIN181" s="176"/>
      <c r="BIO181" s="176"/>
      <c r="BIP181" s="176"/>
      <c r="BIQ181" s="176"/>
      <c r="BIR181" s="176"/>
      <c r="BIS181" s="176"/>
      <c r="BIT181" s="176"/>
      <c r="BIU181" s="176"/>
      <c r="BIV181" s="176"/>
      <c r="BIW181" s="176"/>
      <c r="BIX181" s="176"/>
      <c r="BIY181" s="176"/>
      <c r="BIZ181" s="176"/>
      <c r="BJA181" s="176"/>
      <c r="BJB181" s="176"/>
      <c r="BJC181" s="176"/>
      <c r="BJD181" s="176"/>
      <c r="BJE181" s="176"/>
      <c r="BJF181" s="176"/>
      <c r="BJG181" s="176"/>
      <c r="BJH181" s="176"/>
      <c r="BJI181" s="176"/>
      <c r="BJJ181" s="176"/>
      <c r="BJK181" s="176"/>
      <c r="BJL181" s="176"/>
      <c r="BJM181" s="176"/>
      <c r="BJN181" s="176"/>
      <c r="BJO181" s="176"/>
      <c r="BJP181" s="176"/>
      <c r="BJQ181" s="176"/>
      <c r="BJR181" s="176"/>
      <c r="BJS181" s="176"/>
      <c r="BJT181" s="176"/>
      <c r="BJU181" s="176"/>
      <c r="BJV181" s="176"/>
      <c r="BJW181" s="176"/>
      <c r="BJX181" s="176"/>
      <c r="BJY181" s="176"/>
      <c r="BJZ181" s="176"/>
      <c r="BKA181" s="176"/>
      <c r="BKB181" s="176"/>
      <c r="BKC181" s="176"/>
      <c r="BKD181" s="176"/>
      <c r="BKE181" s="176"/>
      <c r="BKF181" s="176"/>
      <c r="BKG181" s="176"/>
      <c r="BKH181" s="176"/>
      <c r="BKI181" s="176"/>
      <c r="BKJ181" s="176"/>
      <c r="BKK181" s="176"/>
      <c r="BKL181" s="176"/>
      <c r="BKM181" s="176"/>
      <c r="BKN181" s="176"/>
      <c r="BKO181" s="176"/>
      <c r="BKP181" s="176"/>
      <c r="BKQ181" s="176"/>
      <c r="BKR181" s="176"/>
      <c r="BKS181" s="176"/>
      <c r="BKT181" s="176"/>
      <c r="BKU181" s="176"/>
      <c r="BKV181" s="176"/>
      <c r="BKW181" s="176"/>
      <c r="BKX181" s="176"/>
      <c r="BKY181" s="176"/>
      <c r="BKZ181" s="176"/>
      <c r="BLA181" s="176"/>
      <c r="BLB181" s="176"/>
      <c r="BLC181" s="176"/>
      <c r="BLD181" s="176"/>
      <c r="BLE181" s="176"/>
      <c r="BLF181" s="176"/>
      <c r="BLG181" s="176"/>
      <c r="BLH181" s="176"/>
      <c r="BLI181" s="176"/>
      <c r="BLJ181" s="176"/>
      <c r="BLK181" s="176"/>
      <c r="BLL181" s="176"/>
      <c r="BLM181" s="176"/>
      <c r="BLN181" s="176"/>
      <c r="BLO181" s="176"/>
      <c r="BLP181" s="176"/>
      <c r="BLQ181" s="176"/>
      <c r="BLR181" s="176"/>
      <c r="BLS181" s="176"/>
      <c r="BLT181" s="176"/>
      <c r="BLU181" s="176"/>
      <c r="BLV181" s="176"/>
      <c r="BLW181" s="176"/>
      <c r="BLX181" s="176"/>
      <c r="BLY181" s="176"/>
      <c r="BLZ181" s="176"/>
      <c r="BMA181" s="176"/>
      <c r="BMB181" s="176"/>
      <c r="BMC181" s="176"/>
      <c r="BMD181" s="176"/>
      <c r="BME181" s="176"/>
      <c r="BMF181" s="176"/>
      <c r="BMG181" s="176"/>
      <c r="BMH181" s="176"/>
      <c r="BMI181" s="176"/>
      <c r="BMJ181" s="176"/>
      <c r="BMK181" s="176"/>
      <c r="BML181" s="176"/>
      <c r="BMM181" s="176"/>
      <c r="BMN181" s="176"/>
      <c r="BMO181" s="176"/>
      <c r="BMP181" s="176"/>
      <c r="BMQ181" s="176"/>
      <c r="BMR181" s="176"/>
      <c r="BMS181" s="176"/>
      <c r="BMT181" s="176"/>
      <c r="BMU181" s="176"/>
      <c r="BMV181" s="176"/>
      <c r="BMW181" s="176"/>
      <c r="BMX181" s="176"/>
      <c r="BMY181" s="176"/>
      <c r="BMZ181" s="176"/>
      <c r="BNA181" s="176"/>
      <c r="BNB181" s="176"/>
      <c r="BNC181" s="176"/>
      <c r="BND181" s="176"/>
      <c r="BNE181" s="176"/>
      <c r="BNF181" s="176"/>
      <c r="BNG181" s="176"/>
      <c r="BNH181" s="176"/>
      <c r="BNI181" s="176"/>
      <c r="BNJ181" s="176"/>
      <c r="BNK181" s="176"/>
      <c r="BNL181" s="176"/>
      <c r="BNM181" s="176"/>
      <c r="BNN181" s="176"/>
      <c r="BNO181" s="176"/>
      <c r="BNP181" s="176"/>
      <c r="BNQ181" s="176"/>
      <c r="BNR181" s="176"/>
      <c r="BNS181" s="176"/>
      <c r="BNT181" s="176"/>
      <c r="BNU181" s="176"/>
      <c r="BNV181" s="176"/>
      <c r="BNW181" s="176"/>
      <c r="BNX181" s="176"/>
      <c r="BNY181" s="176"/>
      <c r="BNZ181" s="176"/>
      <c r="BOA181" s="176"/>
      <c r="BOB181" s="176"/>
      <c r="BOC181" s="176"/>
      <c r="BOD181" s="176"/>
      <c r="BOE181" s="176"/>
      <c r="BOF181" s="176"/>
      <c r="BOG181" s="176"/>
      <c r="BOH181" s="176"/>
      <c r="BOI181" s="176"/>
      <c r="BOJ181" s="176"/>
      <c r="BOK181" s="176"/>
      <c r="BOL181" s="176"/>
      <c r="BOM181" s="176"/>
      <c r="BON181" s="176"/>
      <c r="BOO181" s="176"/>
      <c r="BOP181" s="176"/>
      <c r="BOQ181" s="176"/>
      <c r="BOR181" s="176"/>
      <c r="BOS181" s="176"/>
      <c r="BOT181" s="176"/>
      <c r="BOU181" s="176"/>
      <c r="BOV181" s="176"/>
      <c r="BOW181" s="176"/>
      <c r="BOX181" s="176"/>
      <c r="BOY181" s="176"/>
      <c r="BOZ181" s="176"/>
      <c r="BPA181" s="176"/>
      <c r="BPB181" s="176"/>
      <c r="BPC181" s="176"/>
      <c r="BPD181" s="176"/>
      <c r="BPE181" s="176"/>
      <c r="BPF181" s="176"/>
      <c r="BPG181" s="176"/>
      <c r="BPH181" s="176"/>
      <c r="BPI181" s="176"/>
      <c r="BPJ181" s="176"/>
      <c r="BPK181" s="176"/>
      <c r="BPL181" s="176"/>
      <c r="BPM181" s="176"/>
      <c r="BPN181" s="176"/>
      <c r="BPO181" s="176"/>
      <c r="BPP181" s="176"/>
      <c r="BPQ181" s="176"/>
      <c r="BPR181" s="176"/>
      <c r="BPS181" s="176"/>
      <c r="BPT181" s="176"/>
      <c r="BPU181" s="176"/>
      <c r="BPV181" s="176"/>
      <c r="BPW181" s="176"/>
      <c r="BPX181" s="176"/>
      <c r="BPY181" s="176"/>
      <c r="BPZ181" s="176"/>
      <c r="BQA181" s="176"/>
      <c r="BQB181" s="176"/>
      <c r="BQC181" s="176"/>
      <c r="BQD181" s="176"/>
      <c r="BQE181" s="176"/>
      <c r="BQF181" s="176"/>
      <c r="BQG181" s="176"/>
      <c r="BQH181" s="176"/>
      <c r="BQI181" s="176"/>
      <c r="BQJ181" s="176"/>
      <c r="BQK181" s="176"/>
      <c r="BQL181" s="176"/>
      <c r="BQM181" s="176"/>
      <c r="BQN181" s="176"/>
      <c r="BQO181" s="176"/>
      <c r="BQP181" s="176"/>
      <c r="BQQ181" s="176"/>
      <c r="BQR181" s="176"/>
      <c r="BQS181" s="176"/>
      <c r="BQT181" s="176"/>
      <c r="BQU181" s="176"/>
      <c r="BQV181" s="176"/>
      <c r="BQW181" s="176"/>
      <c r="BQX181" s="176"/>
      <c r="BQY181" s="176"/>
      <c r="BQZ181" s="176"/>
      <c r="BRA181" s="176"/>
      <c r="BRB181" s="176"/>
      <c r="BRC181" s="176"/>
      <c r="BRD181" s="176"/>
      <c r="BRE181" s="176"/>
      <c r="BRF181" s="176"/>
      <c r="BRG181" s="176"/>
      <c r="BRH181" s="176"/>
      <c r="BRI181" s="176"/>
      <c r="BRJ181" s="176"/>
      <c r="BRK181" s="176"/>
      <c r="BRL181" s="176"/>
      <c r="BRM181" s="176"/>
      <c r="BRN181" s="176"/>
      <c r="BRO181" s="176"/>
      <c r="BRP181" s="176"/>
      <c r="BRQ181" s="176"/>
      <c r="BRR181" s="176"/>
      <c r="BRS181" s="176"/>
      <c r="BRT181" s="176"/>
      <c r="BRU181" s="176"/>
      <c r="BRV181" s="176"/>
      <c r="BRW181" s="176"/>
      <c r="BRX181" s="176"/>
      <c r="BRY181" s="176"/>
      <c r="BRZ181" s="176"/>
      <c r="BSA181" s="176"/>
      <c r="BSB181" s="176"/>
      <c r="BSC181" s="176"/>
      <c r="BSD181" s="176"/>
      <c r="BSE181" s="176"/>
      <c r="BSF181" s="176"/>
      <c r="BSG181" s="176"/>
      <c r="BSH181" s="176"/>
      <c r="BSI181" s="176"/>
      <c r="BSJ181" s="176"/>
      <c r="BSK181" s="176"/>
      <c r="BSL181" s="176"/>
      <c r="BSM181" s="176"/>
      <c r="BSN181" s="176"/>
      <c r="BSO181" s="176"/>
      <c r="BSP181" s="176"/>
      <c r="BSQ181" s="176"/>
      <c r="BSR181" s="176"/>
      <c r="BSS181" s="176"/>
      <c r="BST181" s="176"/>
      <c r="BSU181" s="176"/>
      <c r="BSV181" s="176"/>
      <c r="BSW181" s="176"/>
      <c r="BSX181" s="176"/>
      <c r="BSY181" s="176"/>
      <c r="BSZ181" s="176"/>
      <c r="BTA181" s="176"/>
      <c r="BTB181" s="176"/>
      <c r="BTC181" s="176"/>
      <c r="BTD181" s="176"/>
      <c r="BTE181" s="176"/>
      <c r="BTF181" s="176"/>
      <c r="BTG181" s="176"/>
      <c r="BTH181" s="176"/>
      <c r="BTI181" s="176"/>
      <c r="BTJ181" s="176"/>
      <c r="BTK181" s="176"/>
      <c r="BTL181" s="176"/>
      <c r="BTM181" s="176"/>
      <c r="BTN181" s="176"/>
      <c r="BTO181" s="176"/>
      <c r="BTP181" s="176"/>
      <c r="BTQ181" s="176"/>
      <c r="BTR181" s="176"/>
      <c r="BTS181" s="176"/>
      <c r="BTT181" s="176"/>
      <c r="BTU181" s="176"/>
      <c r="BTV181" s="176"/>
      <c r="BTW181" s="176"/>
      <c r="BTX181" s="176"/>
      <c r="BTY181" s="176"/>
      <c r="BTZ181" s="176"/>
      <c r="BUA181" s="176"/>
      <c r="BUB181" s="176"/>
      <c r="BUC181" s="176"/>
      <c r="BUD181" s="176"/>
      <c r="BUE181" s="176"/>
      <c r="BUF181" s="176"/>
      <c r="BUG181" s="176"/>
      <c r="BUH181" s="176"/>
      <c r="BUI181" s="176"/>
      <c r="BUJ181" s="176"/>
      <c r="BUK181" s="176"/>
      <c r="BUL181" s="176"/>
      <c r="BUM181" s="176"/>
      <c r="BUN181" s="176"/>
      <c r="BUO181" s="176"/>
      <c r="BUP181" s="176"/>
      <c r="BUQ181" s="176"/>
      <c r="BUR181" s="176"/>
      <c r="BUS181" s="176"/>
      <c r="BUT181" s="176"/>
      <c r="BUU181" s="176"/>
      <c r="BUV181" s="176"/>
      <c r="BUW181" s="176"/>
      <c r="BUX181" s="176"/>
      <c r="BUY181" s="176"/>
      <c r="BUZ181" s="176"/>
      <c r="BVA181" s="176"/>
      <c r="BVB181" s="176"/>
      <c r="BVC181" s="176"/>
      <c r="BVD181" s="176"/>
      <c r="BVE181" s="176"/>
      <c r="BVF181" s="176"/>
      <c r="BVG181" s="176"/>
      <c r="BVH181" s="176"/>
      <c r="BVI181" s="176"/>
      <c r="BVJ181" s="176"/>
      <c r="BVK181" s="176"/>
      <c r="BVL181" s="176"/>
      <c r="BVM181" s="176"/>
      <c r="BVN181" s="176"/>
      <c r="BVO181" s="176"/>
      <c r="BVP181" s="176"/>
      <c r="BVQ181" s="176"/>
      <c r="BVR181" s="176"/>
      <c r="BVS181" s="176"/>
      <c r="BVT181" s="176"/>
      <c r="BVU181" s="176"/>
      <c r="BVV181" s="176"/>
      <c r="BVW181" s="176"/>
      <c r="BVX181" s="176"/>
      <c r="BVY181" s="176"/>
      <c r="BVZ181" s="176"/>
      <c r="BWA181" s="176"/>
      <c r="BWB181" s="176"/>
      <c r="BWC181" s="176"/>
      <c r="BWD181" s="176"/>
      <c r="BWE181" s="176"/>
      <c r="BWF181" s="176"/>
      <c r="BWG181" s="176"/>
      <c r="BWH181" s="176"/>
      <c r="BWI181" s="176"/>
      <c r="BWJ181" s="176"/>
      <c r="BWK181" s="176"/>
      <c r="BWL181" s="176"/>
      <c r="BWM181" s="176"/>
      <c r="BWN181" s="176"/>
      <c r="BWO181" s="176"/>
      <c r="BWP181" s="176"/>
      <c r="BWQ181" s="176"/>
      <c r="BWR181" s="176"/>
      <c r="BWS181" s="176"/>
      <c r="BWT181" s="176"/>
      <c r="BWU181" s="176"/>
      <c r="BWV181" s="176"/>
      <c r="BWW181" s="176"/>
      <c r="BWX181" s="176"/>
      <c r="BWY181" s="176"/>
      <c r="BWZ181" s="176"/>
      <c r="BXA181" s="176"/>
      <c r="BXB181" s="176"/>
      <c r="BXC181" s="176"/>
      <c r="BXD181" s="176"/>
      <c r="BXE181" s="176"/>
      <c r="BXF181" s="176"/>
      <c r="BXG181" s="176"/>
      <c r="BXH181" s="176"/>
      <c r="BXI181" s="176"/>
      <c r="BXJ181" s="176"/>
      <c r="BXK181" s="176"/>
      <c r="BXL181" s="176"/>
      <c r="BXM181" s="176"/>
      <c r="BXN181" s="176"/>
      <c r="BXO181" s="176"/>
      <c r="BXP181" s="176"/>
      <c r="BXQ181" s="176"/>
      <c r="BXR181" s="176"/>
      <c r="BXS181" s="176"/>
      <c r="BXT181" s="176"/>
      <c r="BXU181" s="176"/>
      <c r="BXV181" s="176"/>
      <c r="BXW181" s="176"/>
      <c r="BXX181" s="176"/>
      <c r="BXY181" s="176"/>
      <c r="BXZ181" s="176"/>
      <c r="BYA181" s="176"/>
      <c r="BYB181" s="176"/>
      <c r="BYC181" s="176"/>
      <c r="BYD181" s="176"/>
      <c r="BYE181" s="176"/>
      <c r="BYF181" s="176"/>
      <c r="BYG181" s="176"/>
      <c r="BYH181" s="176"/>
      <c r="BYI181" s="176"/>
      <c r="BYJ181" s="176"/>
      <c r="BYK181" s="176"/>
      <c r="BYL181" s="176"/>
      <c r="BYM181" s="176"/>
      <c r="BYN181" s="176"/>
      <c r="BYO181" s="176"/>
      <c r="BYP181" s="176"/>
      <c r="BYQ181" s="176"/>
      <c r="BYR181" s="176"/>
      <c r="BYS181" s="176"/>
      <c r="BYT181" s="176"/>
      <c r="BYU181" s="176"/>
      <c r="BYV181" s="176"/>
      <c r="BYW181" s="176"/>
      <c r="BYX181" s="176"/>
      <c r="BYY181" s="176"/>
      <c r="BYZ181" s="176"/>
      <c r="BZA181" s="176"/>
      <c r="BZB181" s="176"/>
      <c r="BZC181" s="176"/>
      <c r="BZD181" s="176"/>
      <c r="BZE181" s="176"/>
      <c r="BZF181" s="176"/>
      <c r="BZG181" s="176"/>
      <c r="BZH181" s="176"/>
      <c r="BZI181" s="176"/>
      <c r="BZJ181" s="176"/>
      <c r="BZK181" s="176"/>
      <c r="BZL181" s="176"/>
      <c r="BZM181" s="176"/>
      <c r="BZN181" s="176"/>
      <c r="BZO181" s="176"/>
      <c r="BZP181" s="176"/>
      <c r="BZQ181" s="176"/>
      <c r="BZR181" s="176"/>
      <c r="BZS181" s="176"/>
      <c r="BZT181" s="176"/>
      <c r="BZU181" s="176"/>
      <c r="BZV181" s="176"/>
      <c r="BZW181" s="176"/>
      <c r="BZX181" s="176"/>
      <c r="BZY181" s="176"/>
      <c r="BZZ181" s="176"/>
      <c r="CAA181" s="176"/>
      <c r="CAB181" s="176"/>
      <c r="CAC181" s="176"/>
      <c r="CAD181" s="176"/>
      <c r="CAE181" s="176"/>
      <c r="CAF181" s="176"/>
      <c r="CAG181" s="176"/>
      <c r="CAH181" s="176"/>
      <c r="CAI181" s="176"/>
      <c r="CAJ181" s="176"/>
      <c r="CAK181" s="176"/>
      <c r="CAL181" s="176"/>
      <c r="CAM181" s="176"/>
      <c r="CAN181" s="176"/>
      <c r="CAO181" s="176"/>
      <c r="CAP181" s="176"/>
      <c r="CAQ181" s="176"/>
      <c r="CAR181" s="176"/>
      <c r="CAS181" s="176"/>
      <c r="CAT181" s="176"/>
      <c r="CAU181" s="176"/>
      <c r="CAV181" s="176"/>
      <c r="CAW181" s="176"/>
      <c r="CAX181" s="176"/>
      <c r="CAY181" s="176"/>
      <c r="CAZ181" s="176"/>
      <c r="CBA181" s="176"/>
      <c r="CBB181" s="176"/>
      <c r="CBC181" s="176"/>
      <c r="CBD181" s="176"/>
      <c r="CBE181" s="176"/>
      <c r="CBF181" s="176"/>
      <c r="CBG181" s="176"/>
      <c r="CBH181" s="176"/>
      <c r="CBI181" s="176"/>
      <c r="CBJ181" s="176"/>
      <c r="CBK181" s="176"/>
      <c r="CBL181" s="176"/>
      <c r="CBM181" s="176"/>
      <c r="CBN181" s="176"/>
      <c r="CBO181" s="176"/>
      <c r="CBP181" s="176"/>
      <c r="CBQ181" s="176"/>
      <c r="CBR181" s="176"/>
      <c r="CBS181" s="176"/>
      <c r="CBT181" s="176"/>
      <c r="CBU181" s="176"/>
      <c r="CBV181" s="176"/>
      <c r="CBW181" s="176"/>
      <c r="CBX181" s="176"/>
      <c r="CBY181" s="176"/>
      <c r="CBZ181" s="176"/>
      <c r="CCA181" s="176"/>
      <c r="CCB181" s="176"/>
      <c r="CCC181" s="176"/>
      <c r="CCD181" s="176"/>
      <c r="CCE181" s="176"/>
      <c r="CCF181" s="176"/>
      <c r="CCG181" s="176"/>
      <c r="CCH181" s="176"/>
      <c r="CCI181" s="176"/>
      <c r="CCJ181" s="176"/>
      <c r="CCK181" s="176"/>
      <c r="CCL181" s="176"/>
      <c r="CCM181" s="176"/>
      <c r="CCN181" s="176"/>
      <c r="CCO181" s="176"/>
      <c r="CCP181" s="176"/>
      <c r="CCQ181" s="176"/>
      <c r="CCR181" s="176"/>
      <c r="CCS181" s="176"/>
      <c r="CCT181" s="176"/>
      <c r="CCU181" s="176"/>
      <c r="CCV181" s="176"/>
      <c r="CCW181" s="176"/>
      <c r="CCX181" s="176"/>
      <c r="CCY181" s="176"/>
      <c r="CCZ181" s="176"/>
      <c r="CDA181" s="176"/>
      <c r="CDB181" s="176"/>
      <c r="CDC181" s="176"/>
      <c r="CDD181" s="176"/>
      <c r="CDE181" s="176"/>
      <c r="CDF181" s="176"/>
      <c r="CDG181" s="176"/>
      <c r="CDH181" s="176"/>
      <c r="CDI181" s="176"/>
      <c r="CDJ181" s="176"/>
      <c r="CDK181" s="176"/>
      <c r="CDL181" s="176"/>
      <c r="CDM181" s="176"/>
      <c r="CDN181" s="176"/>
      <c r="CDO181" s="176"/>
      <c r="CDP181" s="176"/>
      <c r="CDQ181" s="176"/>
      <c r="CDR181" s="176"/>
      <c r="CDS181" s="176"/>
      <c r="CDT181" s="176"/>
      <c r="CDU181" s="176"/>
      <c r="CDV181" s="176"/>
      <c r="CDW181" s="176"/>
      <c r="CDX181" s="176"/>
      <c r="CDY181" s="176"/>
      <c r="CDZ181" s="176"/>
      <c r="CEA181" s="176"/>
      <c r="CEB181" s="176"/>
      <c r="CEC181" s="176"/>
      <c r="CED181" s="176"/>
      <c r="CEE181" s="176"/>
      <c r="CEF181" s="176"/>
      <c r="CEG181" s="176"/>
      <c r="CEH181" s="176"/>
      <c r="CEI181" s="176"/>
      <c r="CEJ181" s="176"/>
      <c r="CEK181" s="176"/>
      <c r="CEL181" s="176"/>
      <c r="CEM181" s="176"/>
      <c r="CEN181" s="176"/>
      <c r="CEO181" s="176"/>
      <c r="CEP181" s="176"/>
      <c r="CEQ181" s="176"/>
      <c r="CER181" s="176"/>
      <c r="CES181" s="176"/>
      <c r="CET181" s="176"/>
      <c r="CEU181" s="176"/>
      <c r="CEV181" s="176"/>
      <c r="CEW181" s="176"/>
      <c r="CEX181" s="176"/>
      <c r="CEY181" s="176"/>
      <c r="CEZ181" s="176"/>
      <c r="CFA181" s="176"/>
      <c r="CFB181" s="176"/>
      <c r="CFC181" s="176"/>
      <c r="CFD181" s="176"/>
      <c r="CFE181" s="176"/>
      <c r="CFF181" s="176"/>
      <c r="CFG181" s="176"/>
      <c r="CFH181" s="176"/>
      <c r="CFI181" s="176"/>
      <c r="CFJ181" s="176"/>
      <c r="CFK181" s="176"/>
      <c r="CFL181" s="176"/>
      <c r="CFM181" s="176"/>
      <c r="CFN181" s="176"/>
      <c r="CFO181" s="176"/>
      <c r="CFP181" s="176"/>
      <c r="CFQ181" s="176"/>
      <c r="CFR181" s="176"/>
      <c r="CFS181" s="176"/>
      <c r="CFT181" s="176"/>
      <c r="CFU181" s="176"/>
      <c r="CFV181" s="176"/>
      <c r="CFW181" s="176"/>
      <c r="CFX181" s="176"/>
      <c r="CFY181" s="176"/>
      <c r="CFZ181" s="176"/>
      <c r="CGA181" s="176"/>
      <c r="CGB181" s="176"/>
      <c r="CGC181" s="176"/>
      <c r="CGD181" s="176"/>
      <c r="CGE181" s="176"/>
      <c r="CGF181" s="176"/>
      <c r="CGG181" s="176"/>
      <c r="CGH181" s="176"/>
      <c r="CGI181" s="176"/>
      <c r="CGJ181" s="176"/>
      <c r="CGK181" s="176"/>
      <c r="CGL181" s="176"/>
      <c r="CGM181" s="176"/>
      <c r="CGN181" s="176"/>
      <c r="CGO181" s="176"/>
      <c r="CGP181" s="176"/>
      <c r="CGQ181" s="176"/>
      <c r="CGR181" s="176"/>
      <c r="CGS181" s="176"/>
      <c r="CGT181" s="176"/>
      <c r="CGU181" s="176"/>
      <c r="CGV181" s="176"/>
      <c r="CGW181" s="176"/>
      <c r="CGX181" s="176"/>
      <c r="CGY181" s="176"/>
      <c r="CGZ181" s="176"/>
      <c r="CHA181" s="176"/>
      <c r="CHB181" s="176"/>
      <c r="CHC181" s="176"/>
      <c r="CHD181" s="176"/>
      <c r="CHE181" s="176"/>
      <c r="CHF181" s="176"/>
      <c r="CHG181" s="176"/>
      <c r="CHH181" s="176"/>
      <c r="CHI181" s="176"/>
      <c r="CHJ181" s="176"/>
      <c r="CHK181" s="176"/>
      <c r="CHL181" s="176"/>
      <c r="CHM181" s="176"/>
      <c r="CHN181" s="176"/>
      <c r="CHO181" s="176"/>
      <c r="CHP181" s="176"/>
      <c r="CHQ181" s="176"/>
      <c r="CHR181" s="176"/>
      <c r="CHS181" s="176"/>
      <c r="CHT181" s="176"/>
      <c r="CHU181" s="176"/>
      <c r="CHV181" s="176"/>
      <c r="CHW181" s="176"/>
      <c r="CHX181" s="176"/>
      <c r="CHY181" s="176"/>
      <c r="CHZ181" s="176"/>
      <c r="CIA181" s="176"/>
      <c r="CIB181" s="176"/>
      <c r="CIC181" s="176"/>
      <c r="CID181" s="176"/>
      <c r="CIE181" s="176"/>
      <c r="CIF181" s="176"/>
      <c r="CIG181" s="176"/>
      <c r="CIH181" s="176"/>
      <c r="CII181" s="176"/>
      <c r="CIJ181" s="176"/>
      <c r="CIK181" s="176"/>
      <c r="CIL181" s="176"/>
      <c r="CIM181" s="176"/>
      <c r="CIN181" s="176"/>
      <c r="CIO181" s="176"/>
      <c r="CIP181" s="176"/>
      <c r="CIQ181" s="176"/>
      <c r="CIR181" s="176"/>
      <c r="CIS181" s="176"/>
      <c r="CIT181" s="176"/>
      <c r="CIU181" s="176"/>
      <c r="CIV181" s="176"/>
      <c r="CIW181" s="176"/>
      <c r="CIX181" s="176"/>
      <c r="CIY181" s="176"/>
      <c r="CIZ181" s="176"/>
      <c r="CJA181" s="176"/>
      <c r="CJB181" s="176"/>
      <c r="CJC181" s="176"/>
      <c r="CJD181" s="176"/>
      <c r="CJE181" s="176"/>
      <c r="CJF181" s="176"/>
      <c r="CJG181" s="176"/>
      <c r="CJH181" s="176"/>
      <c r="CJI181" s="176"/>
      <c r="CJJ181" s="176"/>
      <c r="CJK181" s="176"/>
      <c r="CJL181" s="176"/>
      <c r="CJM181" s="176"/>
      <c r="CJN181" s="176"/>
      <c r="CJO181" s="176"/>
      <c r="CJP181" s="176"/>
      <c r="CJQ181" s="176"/>
      <c r="CJR181" s="176"/>
      <c r="CJS181" s="176"/>
      <c r="CJT181" s="176"/>
      <c r="CJU181" s="176"/>
      <c r="CJV181" s="176"/>
      <c r="CJW181" s="176"/>
      <c r="CJX181" s="176"/>
      <c r="CJY181" s="176"/>
      <c r="CJZ181" s="176"/>
      <c r="CKA181" s="176"/>
      <c r="CKB181" s="176"/>
      <c r="CKC181" s="176"/>
      <c r="CKD181" s="176"/>
      <c r="CKE181" s="176"/>
      <c r="CKF181" s="176"/>
      <c r="CKG181" s="176"/>
      <c r="CKH181" s="176"/>
      <c r="CKI181" s="176"/>
      <c r="CKJ181" s="176"/>
      <c r="CKK181" s="176"/>
      <c r="CKL181" s="176"/>
      <c r="CKM181" s="176"/>
      <c r="CKN181" s="176"/>
      <c r="CKO181" s="176"/>
      <c r="CKP181" s="176"/>
      <c r="CKQ181" s="176"/>
      <c r="CKR181" s="176"/>
      <c r="CKS181" s="176"/>
      <c r="CKT181" s="176"/>
      <c r="CKU181" s="176"/>
      <c r="CKV181" s="176"/>
      <c r="CKW181" s="176"/>
      <c r="CKX181" s="176"/>
      <c r="CKY181" s="176"/>
      <c r="CKZ181" s="176"/>
      <c r="CLA181" s="176"/>
      <c r="CLB181" s="176"/>
      <c r="CLC181" s="176"/>
      <c r="CLD181" s="176"/>
      <c r="CLE181" s="176"/>
      <c r="CLF181" s="176"/>
      <c r="CLG181" s="176"/>
      <c r="CLH181" s="176"/>
      <c r="CLI181" s="176"/>
      <c r="CLJ181" s="176"/>
      <c r="CLK181" s="176"/>
      <c r="CLL181" s="176"/>
      <c r="CLM181" s="176"/>
      <c r="CLN181" s="176"/>
      <c r="CLO181" s="176"/>
      <c r="CLP181" s="176"/>
      <c r="CLQ181" s="176"/>
      <c r="CLR181" s="176"/>
      <c r="CLS181" s="176"/>
      <c r="CLT181" s="176"/>
      <c r="CLU181" s="176"/>
      <c r="CLV181" s="176"/>
      <c r="CLW181" s="176"/>
      <c r="CLX181" s="176"/>
      <c r="CLY181" s="176"/>
      <c r="CLZ181" s="176"/>
      <c r="CMA181" s="176"/>
      <c r="CMB181" s="176"/>
      <c r="CMC181" s="176"/>
      <c r="CMD181" s="176"/>
      <c r="CME181" s="176"/>
      <c r="CMF181" s="176"/>
      <c r="CMG181" s="176"/>
      <c r="CMH181" s="176"/>
      <c r="CMI181" s="176"/>
      <c r="CMJ181" s="176"/>
      <c r="CMK181" s="176"/>
      <c r="CML181" s="176"/>
      <c r="CMM181" s="176"/>
      <c r="CMN181" s="176"/>
      <c r="CMO181" s="176"/>
      <c r="CMP181" s="176"/>
      <c r="CMQ181" s="176"/>
      <c r="CMR181" s="176"/>
      <c r="CMS181" s="176"/>
      <c r="CMT181" s="176"/>
      <c r="CMU181" s="176"/>
      <c r="CMV181" s="176"/>
      <c r="CMW181" s="176"/>
      <c r="CMX181" s="176"/>
      <c r="CMY181" s="176"/>
      <c r="CMZ181" s="176"/>
      <c r="CNA181" s="176"/>
      <c r="CNB181" s="176"/>
      <c r="CNC181" s="176"/>
      <c r="CND181" s="176"/>
      <c r="CNE181" s="176"/>
      <c r="CNF181" s="176"/>
      <c r="CNG181" s="176"/>
      <c r="CNH181" s="176"/>
      <c r="CNI181" s="176"/>
      <c r="CNJ181" s="176"/>
      <c r="CNK181" s="176"/>
      <c r="CNL181" s="176"/>
      <c r="CNM181" s="176"/>
      <c r="CNN181" s="176"/>
      <c r="CNO181" s="176"/>
      <c r="CNP181" s="176"/>
      <c r="CNQ181" s="176"/>
      <c r="CNR181" s="176"/>
      <c r="CNS181" s="176"/>
      <c r="CNT181" s="176"/>
      <c r="CNU181" s="176"/>
      <c r="CNV181" s="176"/>
      <c r="CNW181" s="176"/>
      <c r="CNX181" s="176"/>
      <c r="CNY181" s="176"/>
      <c r="CNZ181" s="176"/>
      <c r="COA181" s="176"/>
      <c r="COB181" s="176"/>
      <c r="COC181" s="176"/>
      <c r="COD181" s="176"/>
      <c r="COE181" s="176"/>
      <c r="COF181" s="176"/>
      <c r="COG181" s="176"/>
      <c r="COH181" s="176"/>
      <c r="COI181" s="176"/>
      <c r="COJ181" s="176"/>
      <c r="COK181" s="176"/>
      <c r="COL181" s="176"/>
      <c r="COM181" s="176"/>
      <c r="CON181" s="176"/>
      <c r="COO181" s="176"/>
      <c r="COP181" s="176"/>
      <c r="COQ181" s="176"/>
      <c r="COR181" s="176"/>
      <c r="COS181" s="176"/>
      <c r="COT181" s="176"/>
      <c r="COU181" s="176"/>
      <c r="COV181" s="176"/>
      <c r="COW181" s="176"/>
      <c r="COX181" s="176"/>
      <c r="COY181" s="176"/>
      <c r="COZ181" s="176"/>
      <c r="CPA181" s="176"/>
      <c r="CPB181" s="176"/>
      <c r="CPC181" s="176"/>
      <c r="CPD181" s="176"/>
      <c r="CPE181" s="176"/>
      <c r="CPF181" s="176"/>
      <c r="CPG181" s="176"/>
      <c r="CPH181" s="176"/>
      <c r="CPI181" s="176"/>
      <c r="CPJ181" s="176"/>
      <c r="CPK181" s="176"/>
      <c r="CPL181" s="176"/>
      <c r="CPM181" s="176"/>
      <c r="CPN181" s="176"/>
      <c r="CPO181" s="176"/>
      <c r="CPP181" s="176"/>
      <c r="CPQ181" s="176"/>
      <c r="CPR181" s="176"/>
      <c r="CPS181" s="176"/>
      <c r="CPT181" s="176"/>
      <c r="CPU181" s="176"/>
      <c r="CPV181" s="176"/>
      <c r="CPW181" s="176"/>
      <c r="CPX181" s="176"/>
      <c r="CPY181" s="176"/>
      <c r="CPZ181" s="176"/>
      <c r="CQA181" s="176"/>
      <c r="CQB181" s="176"/>
      <c r="CQC181" s="176"/>
      <c r="CQD181" s="176"/>
      <c r="CQE181" s="176"/>
      <c r="CQF181" s="176"/>
      <c r="CQG181" s="176"/>
      <c r="CQH181" s="176"/>
      <c r="CQI181" s="176"/>
      <c r="CQJ181" s="176"/>
      <c r="CQK181" s="176"/>
      <c r="CQL181" s="176"/>
      <c r="CQM181" s="176"/>
      <c r="CQN181" s="176"/>
      <c r="CQO181" s="176"/>
      <c r="CQP181" s="176"/>
      <c r="CQQ181" s="176"/>
      <c r="CQR181" s="176"/>
      <c r="CQS181" s="176"/>
      <c r="CQT181" s="176"/>
      <c r="CQU181" s="176"/>
      <c r="CQV181" s="176"/>
      <c r="CQW181" s="176"/>
      <c r="CQX181" s="176"/>
      <c r="CQY181" s="176"/>
      <c r="CQZ181" s="176"/>
      <c r="CRA181" s="176"/>
      <c r="CRB181" s="176"/>
      <c r="CRC181" s="176"/>
      <c r="CRD181" s="176"/>
      <c r="CRE181" s="176"/>
      <c r="CRF181" s="176"/>
      <c r="CRG181" s="176"/>
      <c r="CRH181" s="176"/>
      <c r="CRI181" s="176"/>
      <c r="CRJ181" s="176"/>
      <c r="CRK181" s="176"/>
      <c r="CRL181" s="176"/>
      <c r="CRM181" s="176"/>
      <c r="CRN181" s="176"/>
      <c r="CRO181" s="176"/>
      <c r="CRP181" s="176"/>
      <c r="CRQ181" s="176"/>
      <c r="CRR181" s="176"/>
      <c r="CRS181" s="176"/>
      <c r="CRT181" s="176"/>
      <c r="CRU181" s="176"/>
      <c r="CRV181" s="176"/>
      <c r="CRW181" s="176"/>
      <c r="CRX181" s="176"/>
      <c r="CRY181" s="176"/>
      <c r="CRZ181" s="176"/>
      <c r="CSA181" s="176"/>
      <c r="CSB181" s="176"/>
      <c r="CSC181" s="176"/>
      <c r="CSD181" s="176"/>
      <c r="CSE181" s="176"/>
      <c r="CSF181" s="176"/>
      <c r="CSG181" s="176"/>
      <c r="CSH181" s="176"/>
      <c r="CSI181" s="176"/>
      <c r="CSJ181" s="176"/>
      <c r="CSK181" s="176"/>
      <c r="CSL181" s="176"/>
      <c r="CSM181" s="176"/>
      <c r="CSN181" s="176"/>
      <c r="CSO181" s="176"/>
      <c r="CSP181" s="176"/>
      <c r="CSQ181" s="176"/>
      <c r="CSR181" s="176"/>
      <c r="CSS181" s="176"/>
      <c r="CST181" s="176"/>
      <c r="CSU181" s="176"/>
      <c r="CSV181" s="176"/>
      <c r="CSW181" s="176"/>
      <c r="CSX181" s="176"/>
      <c r="CSY181" s="176"/>
      <c r="CSZ181" s="176"/>
      <c r="CTA181" s="176"/>
      <c r="CTB181" s="176"/>
      <c r="CTC181" s="176"/>
      <c r="CTD181" s="176"/>
      <c r="CTE181" s="176"/>
      <c r="CTF181" s="176"/>
      <c r="CTG181" s="176"/>
      <c r="CTH181" s="176"/>
      <c r="CTI181" s="176"/>
      <c r="CTJ181" s="176"/>
      <c r="CTK181" s="176"/>
      <c r="CTL181" s="176"/>
      <c r="CTM181" s="176"/>
      <c r="CTN181" s="176"/>
      <c r="CTO181" s="176"/>
      <c r="CTP181" s="176"/>
      <c r="CTQ181" s="176"/>
      <c r="CTR181" s="176"/>
      <c r="CTS181" s="176"/>
      <c r="CTT181" s="176"/>
      <c r="CTU181" s="176"/>
      <c r="CTV181" s="176"/>
      <c r="CTW181" s="176"/>
      <c r="CTX181" s="176"/>
      <c r="CTY181" s="176"/>
      <c r="CTZ181" s="176"/>
      <c r="CUA181" s="176"/>
      <c r="CUB181" s="176"/>
      <c r="CUC181" s="176"/>
      <c r="CUD181" s="176"/>
      <c r="CUE181" s="176"/>
      <c r="CUF181" s="176"/>
      <c r="CUG181" s="176"/>
      <c r="CUH181" s="176"/>
      <c r="CUI181" s="176"/>
      <c r="CUJ181" s="176"/>
      <c r="CUK181" s="176"/>
      <c r="CUL181" s="176"/>
      <c r="CUM181" s="176"/>
      <c r="CUN181" s="176"/>
      <c r="CUO181" s="176"/>
      <c r="CUP181" s="176"/>
      <c r="CUQ181" s="176"/>
      <c r="CUR181" s="176"/>
      <c r="CUS181" s="176"/>
      <c r="CUT181" s="176"/>
      <c r="CUU181" s="176"/>
      <c r="CUV181" s="176"/>
      <c r="CUW181" s="176"/>
      <c r="CUX181" s="176"/>
      <c r="CUY181" s="176"/>
      <c r="CUZ181" s="176"/>
      <c r="CVA181" s="176"/>
      <c r="CVB181" s="176"/>
      <c r="CVC181" s="176"/>
      <c r="CVD181" s="176"/>
      <c r="CVE181" s="176"/>
      <c r="CVF181" s="176"/>
      <c r="CVG181" s="176"/>
      <c r="CVH181" s="176"/>
      <c r="CVI181" s="176"/>
      <c r="CVJ181" s="176"/>
      <c r="CVK181" s="176"/>
      <c r="CVL181" s="176"/>
      <c r="CVM181" s="176"/>
      <c r="CVN181" s="176"/>
      <c r="CVO181" s="176"/>
      <c r="CVP181" s="176"/>
      <c r="CVQ181" s="176"/>
      <c r="CVR181" s="176"/>
      <c r="CVS181" s="176"/>
      <c r="CVT181" s="176"/>
      <c r="CVU181" s="176"/>
      <c r="CVV181" s="176"/>
      <c r="CVW181" s="176"/>
      <c r="CVX181" s="176"/>
      <c r="CVY181" s="176"/>
      <c r="CVZ181" s="176"/>
      <c r="CWA181" s="176"/>
      <c r="CWB181" s="176"/>
      <c r="CWC181" s="176"/>
      <c r="CWD181" s="176"/>
      <c r="CWE181" s="176"/>
      <c r="CWF181" s="176"/>
      <c r="CWG181" s="176"/>
      <c r="CWH181" s="176"/>
      <c r="CWI181" s="176"/>
      <c r="CWJ181" s="176"/>
      <c r="CWK181" s="176"/>
      <c r="CWL181" s="176"/>
      <c r="CWM181" s="176"/>
      <c r="CWN181" s="176"/>
      <c r="CWO181" s="176"/>
      <c r="CWP181" s="176"/>
      <c r="CWQ181" s="176"/>
      <c r="CWR181" s="176"/>
      <c r="CWS181" s="176"/>
      <c r="CWT181" s="176"/>
      <c r="CWU181" s="176"/>
      <c r="CWV181" s="176"/>
      <c r="CWW181" s="176"/>
      <c r="CWX181" s="176"/>
      <c r="CWY181" s="176"/>
      <c r="CWZ181" s="176"/>
      <c r="CXA181" s="176"/>
      <c r="CXB181" s="176"/>
      <c r="CXC181" s="176"/>
      <c r="CXD181" s="176"/>
      <c r="CXE181" s="176"/>
      <c r="CXF181" s="176"/>
      <c r="CXG181" s="176"/>
      <c r="CXH181" s="176"/>
      <c r="CXI181" s="176"/>
      <c r="CXJ181" s="176"/>
      <c r="CXK181" s="176"/>
      <c r="CXL181" s="176"/>
      <c r="CXM181" s="176"/>
      <c r="CXN181" s="176"/>
      <c r="CXO181" s="176"/>
      <c r="CXP181" s="176"/>
      <c r="CXQ181" s="176"/>
      <c r="CXR181" s="176"/>
      <c r="CXS181" s="176"/>
      <c r="CXT181" s="176"/>
      <c r="CXU181" s="176"/>
      <c r="CXV181" s="176"/>
      <c r="CXW181" s="176"/>
      <c r="CXX181" s="176"/>
      <c r="CXY181" s="176"/>
      <c r="CXZ181" s="176"/>
      <c r="CYA181" s="176"/>
      <c r="CYB181" s="176"/>
      <c r="CYC181" s="176"/>
      <c r="CYD181" s="176"/>
      <c r="CYE181" s="176"/>
      <c r="CYF181" s="176"/>
      <c r="CYG181" s="176"/>
      <c r="CYH181" s="176"/>
      <c r="CYI181" s="176"/>
      <c r="CYJ181" s="176"/>
      <c r="CYK181" s="176"/>
      <c r="CYL181" s="176"/>
      <c r="CYM181" s="176"/>
      <c r="CYN181" s="176"/>
      <c r="CYO181" s="176"/>
      <c r="CYP181" s="176"/>
      <c r="CYQ181" s="176"/>
      <c r="CYR181" s="176"/>
      <c r="CYS181" s="176"/>
      <c r="CYT181" s="176"/>
      <c r="CYU181" s="176"/>
      <c r="CYV181" s="176"/>
      <c r="CYW181" s="176"/>
      <c r="CYX181" s="176"/>
      <c r="CYY181" s="176"/>
      <c r="CYZ181" s="176"/>
      <c r="CZA181" s="176"/>
      <c r="CZB181" s="176"/>
      <c r="CZC181" s="176"/>
      <c r="CZD181" s="176"/>
      <c r="CZE181" s="176"/>
      <c r="CZF181" s="176"/>
      <c r="CZG181" s="176"/>
      <c r="CZH181" s="176"/>
      <c r="CZI181" s="176"/>
      <c r="CZJ181" s="176"/>
      <c r="CZK181" s="176"/>
      <c r="CZL181" s="176"/>
      <c r="CZM181" s="176"/>
      <c r="CZN181" s="176"/>
      <c r="CZO181" s="176"/>
      <c r="CZP181" s="176"/>
      <c r="CZQ181" s="176"/>
      <c r="CZR181" s="176"/>
      <c r="CZS181" s="176"/>
      <c r="CZT181" s="176"/>
      <c r="CZU181" s="176"/>
      <c r="CZV181" s="176"/>
      <c r="CZW181" s="176"/>
      <c r="CZX181" s="176"/>
      <c r="CZY181" s="176"/>
      <c r="CZZ181" s="176"/>
      <c r="DAA181" s="176"/>
      <c r="DAB181" s="176"/>
      <c r="DAC181" s="176"/>
      <c r="DAD181" s="176"/>
      <c r="DAE181" s="176"/>
      <c r="DAF181" s="176"/>
      <c r="DAG181" s="176"/>
      <c r="DAH181" s="176"/>
      <c r="DAI181" s="176"/>
      <c r="DAJ181" s="176"/>
      <c r="DAK181" s="176"/>
      <c r="DAL181" s="176"/>
      <c r="DAM181" s="176"/>
      <c r="DAN181" s="176"/>
      <c r="DAO181" s="176"/>
      <c r="DAP181" s="176"/>
      <c r="DAQ181" s="176"/>
      <c r="DAR181" s="176"/>
      <c r="DAS181" s="176"/>
      <c r="DAT181" s="176"/>
      <c r="DAU181" s="176"/>
      <c r="DAV181" s="176"/>
      <c r="DAW181" s="176"/>
      <c r="DAX181" s="176"/>
      <c r="DAY181" s="176"/>
      <c r="DAZ181" s="176"/>
      <c r="DBA181" s="176"/>
      <c r="DBB181" s="176"/>
      <c r="DBC181" s="176"/>
      <c r="DBD181" s="176"/>
      <c r="DBE181" s="176"/>
      <c r="DBF181" s="176"/>
      <c r="DBG181" s="176"/>
      <c r="DBH181" s="176"/>
      <c r="DBI181" s="176"/>
      <c r="DBJ181" s="176"/>
      <c r="DBK181" s="176"/>
      <c r="DBL181" s="176"/>
      <c r="DBM181" s="176"/>
      <c r="DBN181" s="176"/>
      <c r="DBO181" s="176"/>
      <c r="DBP181" s="176"/>
      <c r="DBQ181" s="176"/>
      <c r="DBR181" s="176"/>
      <c r="DBS181" s="176"/>
      <c r="DBT181" s="176"/>
      <c r="DBU181" s="176"/>
      <c r="DBV181" s="176"/>
      <c r="DBW181" s="176"/>
      <c r="DBX181" s="176"/>
      <c r="DBY181" s="176"/>
      <c r="DBZ181" s="176"/>
      <c r="DCA181" s="176"/>
      <c r="DCB181" s="176"/>
      <c r="DCC181" s="176"/>
      <c r="DCD181" s="176"/>
      <c r="DCE181" s="176"/>
      <c r="DCF181" s="176"/>
      <c r="DCG181" s="176"/>
      <c r="DCH181" s="176"/>
      <c r="DCI181" s="176"/>
      <c r="DCJ181" s="176"/>
      <c r="DCK181" s="176"/>
      <c r="DCL181" s="176"/>
      <c r="DCM181" s="176"/>
      <c r="DCN181" s="176"/>
      <c r="DCO181" s="176"/>
      <c r="DCP181" s="176"/>
      <c r="DCQ181" s="176"/>
      <c r="DCR181" s="176"/>
      <c r="DCS181" s="176"/>
      <c r="DCT181" s="176"/>
      <c r="DCU181" s="176"/>
      <c r="DCV181" s="176"/>
      <c r="DCW181" s="176"/>
      <c r="DCX181" s="176"/>
      <c r="DCY181" s="176"/>
      <c r="DCZ181" s="176"/>
      <c r="DDA181" s="176"/>
      <c r="DDB181" s="176"/>
      <c r="DDC181" s="176"/>
      <c r="DDD181" s="176"/>
      <c r="DDE181" s="176"/>
      <c r="DDF181" s="176"/>
      <c r="DDG181" s="176"/>
      <c r="DDH181" s="176"/>
      <c r="DDI181" s="176"/>
      <c r="DDJ181" s="176"/>
      <c r="DDK181" s="176"/>
      <c r="DDL181" s="176"/>
      <c r="DDM181" s="176"/>
      <c r="DDN181" s="176"/>
      <c r="DDO181" s="176"/>
      <c r="DDP181" s="176"/>
      <c r="DDQ181" s="176"/>
      <c r="DDR181" s="176"/>
      <c r="DDS181" s="176"/>
      <c r="DDT181" s="176"/>
      <c r="DDU181" s="176"/>
      <c r="DDV181" s="176"/>
      <c r="DDW181" s="176"/>
      <c r="DDX181" s="176"/>
      <c r="DDY181" s="176"/>
      <c r="DDZ181" s="176"/>
      <c r="DEA181" s="176"/>
      <c r="DEB181" s="176"/>
      <c r="DEC181" s="176"/>
      <c r="DED181" s="176"/>
      <c r="DEE181" s="176"/>
      <c r="DEF181" s="176"/>
      <c r="DEG181" s="176"/>
      <c r="DEH181" s="176"/>
      <c r="DEI181" s="176"/>
      <c r="DEJ181" s="176"/>
      <c r="DEK181" s="176"/>
      <c r="DEL181" s="176"/>
      <c r="DEM181" s="176"/>
      <c r="DEN181" s="176"/>
      <c r="DEO181" s="176"/>
      <c r="DEP181" s="176"/>
      <c r="DEQ181" s="176"/>
      <c r="DER181" s="176"/>
      <c r="DES181" s="176"/>
      <c r="DET181" s="176"/>
      <c r="DEU181" s="176"/>
      <c r="DEV181" s="176"/>
      <c r="DEW181" s="176"/>
      <c r="DEX181" s="176"/>
      <c r="DEY181" s="176"/>
      <c r="DEZ181" s="176"/>
      <c r="DFA181" s="176"/>
      <c r="DFB181" s="176"/>
      <c r="DFC181" s="176"/>
      <c r="DFD181" s="176"/>
      <c r="DFE181" s="176"/>
      <c r="DFF181" s="176"/>
      <c r="DFG181" s="176"/>
      <c r="DFH181" s="176"/>
      <c r="DFI181" s="176"/>
      <c r="DFJ181" s="176"/>
      <c r="DFK181" s="176"/>
      <c r="DFL181" s="176"/>
      <c r="DFM181" s="176"/>
      <c r="DFN181" s="176"/>
      <c r="DFO181" s="176"/>
      <c r="DFP181" s="176"/>
      <c r="DFQ181" s="176"/>
      <c r="DFR181" s="176"/>
      <c r="DFS181" s="176"/>
      <c r="DFT181" s="176"/>
      <c r="DFU181" s="176"/>
      <c r="DFV181" s="176"/>
      <c r="DFW181" s="176"/>
      <c r="DFX181" s="176"/>
      <c r="DFY181" s="176"/>
      <c r="DFZ181" s="176"/>
      <c r="DGA181" s="176"/>
      <c r="DGB181" s="176"/>
      <c r="DGC181" s="176"/>
      <c r="DGD181" s="176"/>
      <c r="DGE181" s="176"/>
      <c r="DGF181" s="176"/>
      <c r="DGG181" s="176"/>
      <c r="DGH181" s="176"/>
      <c r="DGI181" s="176"/>
      <c r="DGJ181" s="176"/>
      <c r="DGK181" s="176"/>
      <c r="DGL181" s="176"/>
      <c r="DGM181" s="176"/>
      <c r="DGN181" s="176"/>
      <c r="DGO181" s="176"/>
      <c r="DGP181" s="176"/>
      <c r="DGQ181" s="176"/>
      <c r="DGR181" s="176"/>
      <c r="DGS181" s="176"/>
      <c r="DGT181" s="176"/>
      <c r="DGU181" s="176"/>
      <c r="DGV181" s="176"/>
      <c r="DGW181" s="176"/>
      <c r="DGX181" s="176"/>
      <c r="DGY181" s="176"/>
      <c r="DGZ181" s="176"/>
      <c r="DHA181" s="176"/>
      <c r="DHB181" s="176"/>
      <c r="DHC181" s="176"/>
      <c r="DHD181" s="176"/>
      <c r="DHE181" s="176"/>
      <c r="DHF181" s="176"/>
      <c r="DHG181" s="176"/>
      <c r="DHH181" s="176"/>
      <c r="DHI181" s="176"/>
      <c r="DHJ181" s="176"/>
      <c r="DHK181" s="176"/>
      <c r="DHL181" s="176"/>
      <c r="DHM181" s="176"/>
      <c r="DHN181" s="176"/>
      <c r="DHO181" s="176"/>
      <c r="DHP181" s="176"/>
      <c r="DHQ181" s="176"/>
      <c r="DHR181" s="176"/>
      <c r="DHS181" s="176"/>
      <c r="DHT181" s="176"/>
      <c r="DHU181" s="176"/>
      <c r="DHV181" s="176"/>
      <c r="DHW181" s="176"/>
      <c r="DHX181" s="176"/>
      <c r="DHY181" s="176"/>
      <c r="DHZ181" s="176"/>
      <c r="DIA181" s="176"/>
      <c r="DIB181" s="176"/>
      <c r="DIC181" s="176"/>
      <c r="DID181" s="176"/>
      <c r="DIE181" s="176"/>
      <c r="DIF181" s="176"/>
      <c r="DIG181" s="176"/>
      <c r="DIH181" s="176"/>
      <c r="DII181" s="176"/>
      <c r="DIJ181" s="176"/>
      <c r="DIK181" s="176"/>
      <c r="DIL181" s="176"/>
      <c r="DIM181" s="176"/>
      <c r="DIN181" s="176"/>
      <c r="DIO181" s="176"/>
      <c r="DIP181" s="176"/>
      <c r="DIQ181" s="176"/>
      <c r="DIR181" s="176"/>
      <c r="DIS181" s="176"/>
      <c r="DIT181" s="176"/>
      <c r="DIU181" s="176"/>
      <c r="DIV181" s="176"/>
      <c r="DIW181" s="176"/>
      <c r="DIX181" s="176"/>
      <c r="DIY181" s="176"/>
      <c r="DIZ181" s="176"/>
      <c r="DJA181" s="176"/>
      <c r="DJB181" s="176"/>
      <c r="DJC181" s="176"/>
      <c r="DJD181" s="176"/>
      <c r="DJE181" s="176"/>
      <c r="DJF181" s="176"/>
      <c r="DJG181" s="176"/>
      <c r="DJH181" s="176"/>
      <c r="DJI181" s="176"/>
      <c r="DJJ181" s="176"/>
      <c r="DJK181" s="176"/>
      <c r="DJL181" s="176"/>
      <c r="DJM181" s="176"/>
      <c r="DJN181" s="176"/>
      <c r="DJO181" s="176"/>
      <c r="DJP181" s="176"/>
      <c r="DJQ181" s="176"/>
      <c r="DJR181" s="176"/>
      <c r="DJS181" s="176"/>
      <c r="DJT181" s="176"/>
      <c r="DJU181" s="176"/>
      <c r="DJV181" s="176"/>
      <c r="DJW181" s="176"/>
      <c r="DJX181" s="176"/>
      <c r="DJY181" s="176"/>
      <c r="DJZ181" s="176"/>
      <c r="DKA181" s="176"/>
      <c r="DKB181" s="176"/>
      <c r="DKC181" s="176"/>
      <c r="DKD181" s="176"/>
      <c r="DKE181" s="176"/>
      <c r="DKF181" s="176"/>
      <c r="DKG181" s="176"/>
      <c r="DKH181" s="176"/>
      <c r="DKI181" s="176"/>
      <c r="DKJ181" s="176"/>
      <c r="DKK181" s="176"/>
      <c r="DKL181" s="176"/>
      <c r="DKM181" s="176"/>
      <c r="DKN181" s="176"/>
      <c r="DKO181" s="176"/>
      <c r="DKP181" s="176"/>
      <c r="DKQ181" s="176"/>
      <c r="DKR181" s="176"/>
      <c r="DKS181" s="176"/>
      <c r="DKT181" s="176"/>
      <c r="DKU181" s="176"/>
      <c r="DKV181" s="176"/>
      <c r="DKW181" s="176"/>
      <c r="DKX181" s="176"/>
      <c r="DKY181" s="176"/>
      <c r="DKZ181" s="176"/>
      <c r="DLA181" s="176"/>
      <c r="DLB181" s="176"/>
      <c r="DLC181" s="176"/>
      <c r="DLD181" s="176"/>
      <c r="DLE181" s="176"/>
      <c r="DLF181" s="176"/>
      <c r="DLG181" s="176"/>
      <c r="DLH181" s="176"/>
      <c r="DLI181" s="176"/>
      <c r="DLJ181" s="176"/>
      <c r="DLK181" s="176"/>
      <c r="DLL181" s="176"/>
      <c r="DLM181" s="176"/>
      <c r="DLN181" s="176"/>
      <c r="DLO181" s="176"/>
      <c r="DLP181" s="176"/>
      <c r="DLQ181" s="176"/>
      <c r="DLR181" s="176"/>
      <c r="DLS181" s="176"/>
      <c r="DLT181" s="176"/>
      <c r="DLU181" s="176"/>
      <c r="DLV181" s="176"/>
      <c r="DLW181" s="176"/>
      <c r="DLX181" s="176"/>
      <c r="DLY181" s="176"/>
      <c r="DLZ181" s="176"/>
      <c r="DMA181" s="176"/>
      <c r="DMB181" s="176"/>
      <c r="DMC181" s="176"/>
      <c r="DMD181" s="176"/>
      <c r="DME181" s="176"/>
      <c r="DMF181" s="176"/>
      <c r="DMG181" s="176"/>
      <c r="DMH181" s="176"/>
      <c r="DMI181" s="176"/>
      <c r="DMJ181" s="176"/>
      <c r="DMK181" s="176"/>
      <c r="DML181" s="176"/>
      <c r="DMM181" s="176"/>
      <c r="DMN181" s="176"/>
      <c r="DMO181" s="176"/>
      <c r="DMP181" s="176"/>
      <c r="DMQ181" s="176"/>
      <c r="DMR181" s="176"/>
      <c r="DMS181" s="176"/>
      <c r="DMT181" s="176"/>
      <c r="DMU181" s="176"/>
      <c r="DMV181" s="176"/>
      <c r="DMW181" s="176"/>
      <c r="DMX181" s="176"/>
      <c r="DMY181" s="176"/>
      <c r="DMZ181" s="176"/>
      <c r="DNA181" s="176"/>
      <c r="DNB181" s="176"/>
      <c r="DNC181" s="176"/>
      <c r="DND181" s="176"/>
      <c r="DNE181" s="176"/>
      <c r="DNF181" s="176"/>
      <c r="DNG181" s="176"/>
      <c r="DNH181" s="176"/>
      <c r="DNI181" s="176"/>
      <c r="DNJ181" s="176"/>
      <c r="DNK181" s="176"/>
      <c r="DNL181" s="176"/>
      <c r="DNM181" s="176"/>
      <c r="DNN181" s="176"/>
      <c r="DNO181" s="176"/>
      <c r="DNP181" s="176"/>
      <c r="DNQ181" s="176"/>
      <c r="DNR181" s="176"/>
      <c r="DNS181" s="176"/>
      <c r="DNT181" s="176"/>
      <c r="DNU181" s="176"/>
      <c r="DNV181" s="176"/>
      <c r="DNW181" s="176"/>
      <c r="DNX181" s="176"/>
      <c r="DNY181" s="176"/>
      <c r="DNZ181" s="176"/>
      <c r="DOA181" s="176"/>
      <c r="DOB181" s="176"/>
      <c r="DOC181" s="176"/>
      <c r="DOD181" s="176"/>
      <c r="DOE181" s="176"/>
      <c r="DOF181" s="176"/>
      <c r="DOG181" s="176"/>
      <c r="DOH181" s="176"/>
      <c r="DOI181" s="176"/>
      <c r="DOJ181" s="176"/>
      <c r="DOK181" s="176"/>
      <c r="DOL181" s="176"/>
      <c r="DOM181" s="176"/>
      <c r="DON181" s="176"/>
      <c r="DOO181" s="176"/>
      <c r="DOP181" s="176"/>
      <c r="DOQ181" s="176"/>
      <c r="DOR181" s="176"/>
      <c r="DOS181" s="176"/>
      <c r="DOT181" s="176"/>
      <c r="DOU181" s="176"/>
      <c r="DOV181" s="176"/>
      <c r="DOW181" s="176"/>
      <c r="DOX181" s="176"/>
      <c r="DOY181" s="176"/>
      <c r="DOZ181" s="176"/>
      <c r="DPA181" s="176"/>
      <c r="DPB181" s="176"/>
      <c r="DPC181" s="176"/>
      <c r="DPD181" s="176"/>
      <c r="DPE181" s="176"/>
      <c r="DPF181" s="176"/>
      <c r="DPG181" s="176"/>
      <c r="DPH181" s="176"/>
      <c r="DPI181" s="176"/>
      <c r="DPJ181" s="176"/>
      <c r="DPK181" s="176"/>
      <c r="DPL181" s="176"/>
      <c r="DPM181" s="176"/>
      <c r="DPN181" s="176"/>
      <c r="DPO181" s="176"/>
      <c r="DPP181" s="176"/>
      <c r="DPQ181" s="176"/>
      <c r="DPR181" s="176"/>
      <c r="DPS181" s="176"/>
      <c r="DPT181" s="176"/>
      <c r="DPU181" s="176"/>
      <c r="DPV181" s="176"/>
      <c r="DPW181" s="176"/>
      <c r="DPX181" s="176"/>
      <c r="DPY181" s="176"/>
      <c r="DPZ181" s="176"/>
      <c r="DQA181" s="176"/>
      <c r="DQB181" s="176"/>
      <c r="DQC181" s="176"/>
      <c r="DQD181" s="176"/>
      <c r="DQE181" s="176"/>
      <c r="DQF181" s="176"/>
      <c r="DQG181" s="176"/>
      <c r="DQH181" s="176"/>
      <c r="DQI181" s="176"/>
      <c r="DQJ181" s="176"/>
      <c r="DQK181" s="176"/>
      <c r="DQL181" s="176"/>
      <c r="DQM181" s="176"/>
      <c r="DQN181" s="176"/>
      <c r="DQO181" s="176"/>
      <c r="DQP181" s="176"/>
      <c r="DQQ181" s="176"/>
      <c r="DQR181" s="176"/>
      <c r="DQS181" s="176"/>
      <c r="DQT181" s="176"/>
      <c r="DQU181" s="176"/>
      <c r="DQV181" s="176"/>
      <c r="DQW181" s="176"/>
      <c r="DQX181" s="176"/>
      <c r="DQY181" s="176"/>
      <c r="DQZ181" s="176"/>
      <c r="DRA181" s="176"/>
      <c r="DRB181" s="176"/>
      <c r="DRC181" s="176"/>
      <c r="DRD181" s="176"/>
      <c r="DRE181" s="176"/>
      <c r="DRF181" s="176"/>
      <c r="DRG181" s="176"/>
      <c r="DRH181" s="176"/>
      <c r="DRI181" s="176"/>
      <c r="DRJ181" s="176"/>
      <c r="DRK181" s="176"/>
      <c r="DRL181" s="176"/>
      <c r="DRM181" s="176"/>
      <c r="DRN181" s="176"/>
      <c r="DRO181" s="176"/>
      <c r="DRP181" s="176"/>
      <c r="DRQ181" s="176"/>
      <c r="DRR181" s="176"/>
      <c r="DRS181" s="176"/>
      <c r="DRT181" s="176"/>
      <c r="DRU181" s="176"/>
      <c r="DRV181" s="176"/>
      <c r="DRW181" s="176"/>
      <c r="DRX181" s="176"/>
      <c r="DRY181" s="176"/>
      <c r="DRZ181" s="176"/>
      <c r="DSA181" s="176"/>
      <c r="DSB181" s="176"/>
      <c r="DSC181" s="176"/>
      <c r="DSD181" s="176"/>
      <c r="DSE181" s="176"/>
      <c r="DSF181" s="176"/>
      <c r="DSG181" s="176"/>
      <c r="DSH181" s="176"/>
      <c r="DSI181" s="176"/>
      <c r="DSJ181" s="176"/>
      <c r="DSK181" s="176"/>
      <c r="DSL181" s="176"/>
      <c r="DSM181" s="176"/>
      <c r="DSN181" s="176"/>
      <c r="DSO181" s="176"/>
      <c r="DSP181" s="176"/>
      <c r="DSQ181" s="176"/>
      <c r="DSR181" s="176"/>
      <c r="DSS181" s="176"/>
      <c r="DST181" s="176"/>
      <c r="DSU181" s="176"/>
      <c r="DSV181" s="176"/>
      <c r="DSW181" s="176"/>
      <c r="DSX181" s="176"/>
      <c r="DSY181" s="176"/>
      <c r="DSZ181" s="176"/>
      <c r="DTA181" s="176"/>
      <c r="DTB181" s="176"/>
      <c r="DTC181" s="176"/>
      <c r="DTD181" s="176"/>
      <c r="DTE181" s="176"/>
      <c r="DTF181" s="176"/>
      <c r="DTG181" s="176"/>
      <c r="DTH181" s="176"/>
      <c r="DTI181" s="176"/>
      <c r="DTJ181" s="176"/>
      <c r="DTK181" s="176"/>
      <c r="DTL181" s="176"/>
      <c r="DTM181" s="176"/>
      <c r="DTN181" s="176"/>
      <c r="DTO181" s="176"/>
      <c r="DTP181" s="176"/>
      <c r="DTQ181" s="176"/>
      <c r="DTR181" s="176"/>
      <c r="DTS181" s="176"/>
      <c r="DTT181" s="176"/>
      <c r="DTU181" s="176"/>
      <c r="DTV181" s="176"/>
      <c r="DTW181" s="176"/>
      <c r="DTX181" s="176"/>
      <c r="DTY181" s="176"/>
      <c r="DTZ181" s="176"/>
      <c r="DUA181" s="176"/>
      <c r="DUB181" s="176"/>
      <c r="DUC181" s="176"/>
      <c r="DUD181" s="176"/>
      <c r="DUE181" s="176"/>
      <c r="DUF181" s="176"/>
      <c r="DUG181" s="176"/>
      <c r="DUH181" s="176"/>
      <c r="DUI181" s="176"/>
      <c r="DUJ181" s="176"/>
      <c r="DUK181" s="176"/>
      <c r="DUL181" s="176"/>
      <c r="DUM181" s="176"/>
      <c r="DUN181" s="176"/>
      <c r="DUO181" s="176"/>
      <c r="DUP181" s="176"/>
      <c r="DUQ181" s="176"/>
      <c r="DUR181" s="176"/>
      <c r="DUS181" s="176"/>
      <c r="DUT181" s="176"/>
      <c r="DUU181" s="176"/>
      <c r="DUV181" s="176"/>
      <c r="DUW181" s="176"/>
      <c r="DUX181" s="176"/>
      <c r="DUY181" s="176"/>
      <c r="DUZ181" s="176"/>
      <c r="DVA181" s="176"/>
      <c r="DVB181" s="176"/>
      <c r="DVC181" s="176"/>
      <c r="DVD181" s="176"/>
      <c r="DVE181" s="176"/>
      <c r="DVF181" s="176"/>
      <c r="DVG181" s="176"/>
      <c r="DVH181" s="176"/>
      <c r="DVI181" s="176"/>
      <c r="DVJ181" s="176"/>
      <c r="DVK181" s="176"/>
      <c r="DVL181" s="176"/>
      <c r="DVM181" s="176"/>
      <c r="DVN181" s="176"/>
      <c r="DVO181" s="176"/>
      <c r="DVP181" s="176"/>
      <c r="DVQ181" s="176"/>
      <c r="DVR181" s="176"/>
      <c r="DVS181" s="176"/>
      <c r="DVT181" s="176"/>
      <c r="DVU181" s="176"/>
      <c r="DVV181" s="176"/>
      <c r="DVW181" s="176"/>
      <c r="DVX181" s="176"/>
      <c r="DVY181" s="176"/>
      <c r="DVZ181" s="176"/>
      <c r="DWA181" s="176"/>
      <c r="DWB181" s="176"/>
      <c r="DWC181" s="176"/>
      <c r="DWD181" s="176"/>
      <c r="DWE181" s="176"/>
      <c r="DWF181" s="176"/>
      <c r="DWG181" s="176"/>
      <c r="DWH181" s="176"/>
      <c r="DWI181" s="176"/>
      <c r="DWJ181" s="176"/>
      <c r="DWK181" s="176"/>
      <c r="DWL181" s="176"/>
      <c r="DWM181" s="176"/>
      <c r="DWN181" s="176"/>
      <c r="DWO181" s="176"/>
      <c r="DWP181" s="176"/>
      <c r="DWQ181" s="176"/>
      <c r="DWR181" s="176"/>
      <c r="DWS181" s="176"/>
      <c r="DWT181" s="176"/>
      <c r="DWU181" s="176"/>
      <c r="DWV181" s="176"/>
      <c r="DWW181" s="176"/>
      <c r="DWX181" s="176"/>
      <c r="DWY181" s="176"/>
      <c r="DWZ181" s="176"/>
      <c r="DXA181" s="176"/>
      <c r="DXB181" s="176"/>
      <c r="DXC181" s="176"/>
      <c r="DXD181" s="176"/>
      <c r="DXE181" s="176"/>
      <c r="DXF181" s="176"/>
      <c r="DXG181" s="176"/>
      <c r="DXH181" s="176"/>
      <c r="DXI181" s="176"/>
      <c r="DXJ181" s="176"/>
      <c r="DXK181" s="176"/>
      <c r="DXL181" s="176"/>
      <c r="DXM181" s="176"/>
      <c r="DXN181" s="176"/>
      <c r="DXO181" s="176"/>
      <c r="DXP181" s="176"/>
      <c r="DXQ181" s="176"/>
      <c r="DXR181" s="176"/>
      <c r="DXS181" s="176"/>
      <c r="DXT181" s="176"/>
      <c r="DXU181" s="176"/>
      <c r="DXV181" s="176"/>
      <c r="DXW181" s="176"/>
      <c r="DXX181" s="176"/>
      <c r="DXY181" s="176"/>
      <c r="DXZ181" s="176"/>
      <c r="DYA181" s="176"/>
      <c r="DYB181" s="176"/>
      <c r="DYC181" s="176"/>
      <c r="DYD181" s="176"/>
      <c r="DYE181" s="176"/>
      <c r="DYF181" s="176"/>
      <c r="DYG181" s="176"/>
      <c r="DYH181" s="176"/>
      <c r="DYI181" s="176"/>
      <c r="DYJ181" s="176"/>
      <c r="DYK181" s="176"/>
      <c r="DYL181" s="176"/>
      <c r="DYM181" s="176"/>
      <c r="DYN181" s="176"/>
      <c r="DYO181" s="176"/>
      <c r="DYP181" s="176"/>
      <c r="DYQ181" s="176"/>
      <c r="DYR181" s="176"/>
      <c r="DYS181" s="176"/>
      <c r="DYT181" s="176"/>
      <c r="DYU181" s="176"/>
      <c r="DYV181" s="176"/>
      <c r="DYW181" s="176"/>
      <c r="DYX181" s="176"/>
      <c r="DYY181" s="176"/>
      <c r="DYZ181" s="176"/>
      <c r="DZA181" s="176"/>
      <c r="DZB181" s="176"/>
      <c r="DZC181" s="176"/>
      <c r="DZD181" s="176"/>
      <c r="DZE181" s="176"/>
      <c r="DZF181" s="176"/>
      <c r="DZG181" s="176"/>
      <c r="DZH181" s="176"/>
      <c r="DZI181" s="176"/>
      <c r="DZJ181" s="176"/>
      <c r="DZK181" s="176"/>
      <c r="DZL181" s="176"/>
      <c r="DZM181" s="176"/>
      <c r="DZN181" s="176"/>
      <c r="DZO181" s="176"/>
      <c r="DZP181" s="176"/>
      <c r="DZQ181" s="176"/>
      <c r="DZR181" s="176"/>
      <c r="DZS181" s="176"/>
      <c r="DZT181" s="176"/>
      <c r="DZU181" s="176"/>
      <c r="DZV181" s="176"/>
      <c r="DZW181" s="176"/>
      <c r="DZX181" s="176"/>
      <c r="DZY181" s="176"/>
      <c r="DZZ181" s="176"/>
      <c r="EAA181" s="176"/>
      <c r="EAB181" s="176"/>
      <c r="EAC181" s="176"/>
      <c r="EAD181" s="176"/>
      <c r="EAE181" s="176"/>
      <c r="EAF181" s="176"/>
      <c r="EAG181" s="176"/>
      <c r="EAH181" s="176"/>
      <c r="EAI181" s="176"/>
      <c r="EAJ181" s="176"/>
      <c r="EAK181" s="176"/>
      <c r="EAL181" s="176"/>
      <c r="EAM181" s="176"/>
      <c r="EAN181" s="176"/>
      <c r="EAO181" s="176"/>
      <c r="EAP181" s="176"/>
      <c r="EAQ181" s="176"/>
      <c r="EAR181" s="176"/>
      <c r="EAS181" s="176"/>
      <c r="EAT181" s="176"/>
      <c r="EAU181" s="176"/>
      <c r="EAV181" s="176"/>
      <c r="EAW181" s="176"/>
      <c r="EAX181" s="176"/>
      <c r="EAY181" s="176"/>
      <c r="EAZ181" s="176"/>
      <c r="EBA181" s="176"/>
      <c r="EBB181" s="176"/>
      <c r="EBC181" s="176"/>
      <c r="EBD181" s="176"/>
      <c r="EBE181" s="176"/>
      <c r="EBF181" s="176"/>
      <c r="EBG181" s="176"/>
      <c r="EBH181" s="176"/>
      <c r="EBI181" s="176"/>
      <c r="EBJ181" s="176"/>
      <c r="EBK181" s="176"/>
      <c r="EBL181" s="176"/>
      <c r="EBM181" s="176"/>
      <c r="EBN181" s="176"/>
      <c r="EBO181" s="176"/>
      <c r="EBP181" s="176"/>
      <c r="EBQ181" s="176"/>
      <c r="EBR181" s="176"/>
      <c r="EBS181" s="176"/>
      <c r="EBT181" s="176"/>
      <c r="EBU181" s="176"/>
      <c r="EBV181" s="176"/>
      <c r="EBW181" s="176"/>
      <c r="EBX181" s="176"/>
      <c r="EBY181" s="176"/>
      <c r="EBZ181" s="176"/>
      <c r="ECA181" s="176"/>
      <c r="ECB181" s="176"/>
      <c r="ECC181" s="176"/>
      <c r="ECD181" s="176"/>
      <c r="ECE181" s="176"/>
      <c r="ECF181" s="176"/>
      <c r="ECG181" s="176"/>
      <c r="ECH181" s="176"/>
      <c r="ECI181" s="176"/>
      <c r="ECJ181" s="176"/>
      <c r="ECK181" s="176"/>
      <c r="ECL181" s="176"/>
      <c r="ECM181" s="176"/>
      <c r="ECN181" s="176"/>
      <c r="ECO181" s="176"/>
      <c r="ECP181" s="176"/>
      <c r="ECQ181" s="176"/>
      <c r="ECR181" s="176"/>
      <c r="ECS181" s="176"/>
      <c r="ECT181" s="176"/>
      <c r="ECU181" s="176"/>
      <c r="ECV181" s="176"/>
      <c r="ECW181" s="176"/>
      <c r="ECX181" s="176"/>
      <c r="ECY181" s="176"/>
      <c r="ECZ181" s="176"/>
      <c r="EDA181" s="176"/>
      <c r="EDB181" s="176"/>
      <c r="EDC181" s="176"/>
      <c r="EDD181" s="176"/>
      <c r="EDE181" s="176"/>
      <c r="EDF181" s="176"/>
      <c r="EDG181" s="176"/>
      <c r="EDH181" s="176"/>
      <c r="EDI181" s="176"/>
      <c r="EDJ181" s="176"/>
      <c r="EDK181" s="176"/>
      <c r="EDL181" s="176"/>
      <c r="EDM181" s="176"/>
      <c r="EDN181" s="176"/>
      <c r="EDO181" s="176"/>
      <c r="EDP181" s="176"/>
      <c r="EDQ181" s="176"/>
      <c r="EDR181" s="176"/>
      <c r="EDS181" s="176"/>
      <c r="EDT181" s="176"/>
      <c r="EDU181" s="176"/>
      <c r="EDV181" s="176"/>
      <c r="EDW181" s="176"/>
      <c r="EDX181" s="176"/>
      <c r="EDY181" s="176"/>
      <c r="EDZ181" s="176"/>
      <c r="EEA181" s="176"/>
      <c r="EEB181" s="176"/>
      <c r="EEC181" s="176"/>
      <c r="EED181" s="176"/>
      <c r="EEE181" s="176"/>
      <c r="EEF181" s="176"/>
      <c r="EEG181" s="176"/>
      <c r="EEH181" s="176"/>
      <c r="EEI181" s="176"/>
      <c r="EEJ181" s="176"/>
      <c r="EEK181" s="176"/>
      <c r="EEL181" s="176"/>
      <c r="EEM181" s="176"/>
      <c r="EEN181" s="176"/>
      <c r="EEO181" s="176"/>
      <c r="EEP181" s="176"/>
      <c r="EEQ181" s="176"/>
      <c r="EER181" s="176"/>
      <c r="EES181" s="176"/>
      <c r="EET181" s="176"/>
      <c r="EEU181" s="176"/>
      <c r="EEV181" s="176"/>
      <c r="EEW181" s="176"/>
      <c r="EEX181" s="176"/>
      <c r="EEY181" s="176"/>
      <c r="EEZ181" s="176"/>
      <c r="EFA181" s="176"/>
      <c r="EFB181" s="176"/>
      <c r="EFC181" s="176"/>
      <c r="EFD181" s="176"/>
      <c r="EFE181" s="176"/>
      <c r="EFF181" s="176"/>
      <c r="EFG181" s="176"/>
      <c r="EFH181" s="176"/>
      <c r="EFI181" s="176"/>
      <c r="EFJ181" s="176"/>
      <c r="EFK181" s="176"/>
      <c r="EFL181" s="176"/>
      <c r="EFM181" s="176"/>
      <c r="EFN181" s="176"/>
      <c r="EFO181" s="176"/>
      <c r="EFP181" s="176"/>
      <c r="EFQ181" s="176"/>
      <c r="EFR181" s="176"/>
      <c r="EFS181" s="176"/>
      <c r="EFT181" s="176"/>
      <c r="EFU181" s="176"/>
      <c r="EFV181" s="176"/>
      <c r="EFW181" s="176"/>
      <c r="EFX181" s="176"/>
      <c r="EFY181" s="176"/>
      <c r="EFZ181" s="176"/>
      <c r="EGA181" s="176"/>
      <c r="EGB181" s="176"/>
      <c r="EGC181" s="176"/>
      <c r="EGD181" s="176"/>
      <c r="EGE181" s="176"/>
      <c r="EGF181" s="176"/>
      <c r="EGG181" s="176"/>
      <c r="EGH181" s="176"/>
      <c r="EGI181" s="176"/>
      <c r="EGJ181" s="176"/>
      <c r="EGK181" s="176"/>
      <c r="EGL181" s="176"/>
      <c r="EGM181" s="176"/>
      <c r="EGN181" s="176"/>
      <c r="EGO181" s="176"/>
      <c r="EGP181" s="176"/>
      <c r="EGQ181" s="176"/>
      <c r="EGR181" s="176"/>
      <c r="EGS181" s="176"/>
      <c r="EGT181" s="176"/>
      <c r="EGU181" s="176"/>
      <c r="EGV181" s="176"/>
      <c r="EGW181" s="176"/>
      <c r="EGX181" s="176"/>
      <c r="EGY181" s="176"/>
      <c r="EGZ181" s="176"/>
      <c r="EHA181" s="176"/>
      <c r="EHB181" s="176"/>
      <c r="EHC181" s="176"/>
      <c r="EHD181" s="176"/>
      <c r="EHE181" s="176"/>
      <c r="EHF181" s="176"/>
      <c r="EHG181" s="176"/>
      <c r="EHH181" s="176"/>
      <c r="EHI181" s="176"/>
      <c r="EHJ181" s="176"/>
      <c r="EHK181" s="176"/>
      <c r="EHL181" s="176"/>
      <c r="EHM181" s="176"/>
      <c r="EHN181" s="176"/>
      <c r="EHO181" s="176"/>
      <c r="EHP181" s="176"/>
      <c r="EHQ181" s="176"/>
      <c r="EHR181" s="176"/>
      <c r="EHS181" s="176"/>
      <c r="EHT181" s="176"/>
      <c r="EHU181" s="176"/>
      <c r="EHV181" s="176"/>
      <c r="EHW181" s="176"/>
      <c r="EHX181" s="176"/>
      <c r="EHY181" s="176"/>
      <c r="EHZ181" s="176"/>
      <c r="EIA181" s="176"/>
      <c r="EIB181" s="176"/>
      <c r="EIC181" s="176"/>
      <c r="EID181" s="176"/>
      <c r="EIE181" s="176"/>
      <c r="EIF181" s="176"/>
      <c r="EIG181" s="176"/>
      <c r="EIH181" s="176"/>
      <c r="EII181" s="176"/>
      <c r="EIJ181" s="176"/>
      <c r="EIK181" s="176"/>
      <c r="EIL181" s="176"/>
      <c r="EIM181" s="176"/>
      <c r="EIN181" s="176"/>
      <c r="EIO181" s="176"/>
      <c r="EIP181" s="176"/>
      <c r="EIQ181" s="176"/>
      <c r="EIR181" s="176"/>
      <c r="EIS181" s="176"/>
      <c r="EIT181" s="176"/>
      <c r="EIU181" s="176"/>
      <c r="EIV181" s="176"/>
      <c r="EIW181" s="176"/>
      <c r="EIX181" s="176"/>
      <c r="EIY181" s="176"/>
      <c r="EIZ181" s="176"/>
      <c r="EJA181" s="176"/>
      <c r="EJB181" s="176"/>
      <c r="EJC181" s="176"/>
      <c r="EJD181" s="176"/>
      <c r="EJE181" s="176"/>
      <c r="EJF181" s="176"/>
      <c r="EJG181" s="176"/>
      <c r="EJH181" s="176"/>
      <c r="EJI181" s="176"/>
      <c r="EJJ181" s="176"/>
      <c r="EJK181" s="176"/>
      <c r="EJL181" s="176"/>
      <c r="EJM181" s="176"/>
      <c r="EJN181" s="176"/>
      <c r="EJO181" s="176"/>
      <c r="EJP181" s="176"/>
      <c r="EJQ181" s="176"/>
      <c r="EJR181" s="176"/>
      <c r="EJS181" s="176"/>
      <c r="EJT181" s="176"/>
      <c r="EJU181" s="176"/>
      <c r="EJV181" s="176"/>
      <c r="EJW181" s="176"/>
      <c r="EJX181" s="176"/>
      <c r="EJY181" s="176"/>
      <c r="EJZ181" s="176"/>
      <c r="EKA181" s="176"/>
      <c r="EKB181" s="176"/>
      <c r="EKC181" s="176"/>
      <c r="EKD181" s="176"/>
      <c r="EKE181" s="176"/>
      <c r="EKF181" s="176"/>
      <c r="EKG181" s="176"/>
      <c r="EKH181" s="176"/>
      <c r="EKI181" s="176"/>
      <c r="EKJ181" s="176"/>
      <c r="EKK181" s="176"/>
      <c r="EKL181" s="176"/>
      <c r="EKM181" s="176"/>
      <c r="EKN181" s="176"/>
      <c r="EKO181" s="176"/>
      <c r="EKP181" s="176"/>
      <c r="EKQ181" s="176"/>
      <c r="EKR181" s="176"/>
      <c r="EKS181" s="176"/>
      <c r="EKT181" s="176"/>
      <c r="EKU181" s="176"/>
      <c r="EKV181" s="176"/>
      <c r="EKW181" s="176"/>
      <c r="EKX181" s="176"/>
      <c r="EKY181" s="176"/>
      <c r="EKZ181" s="176"/>
      <c r="ELA181" s="176"/>
      <c r="ELB181" s="176"/>
      <c r="ELC181" s="176"/>
      <c r="ELD181" s="176"/>
      <c r="ELE181" s="176"/>
      <c r="ELF181" s="176"/>
      <c r="ELG181" s="176"/>
      <c r="ELH181" s="176"/>
      <c r="ELI181" s="176"/>
      <c r="ELJ181" s="176"/>
      <c r="ELK181" s="176"/>
      <c r="ELL181" s="176"/>
      <c r="ELM181" s="176"/>
      <c r="ELN181" s="176"/>
      <c r="ELO181" s="176"/>
      <c r="ELP181" s="176"/>
      <c r="ELQ181" s="176"/>
      <c r="ELR181" s="176"/>
      <c r="ELS181" s="176"/>
      <c r="ELT181" s="176"/>
      <c r="ELU181" s="176"/>
      <c r="ELV181" s="176"/>
      <c r="ELW181" s="176"/>
      <c r="ELX181" s="176"/>
      <c r="ELY181" s="176"/>
      <c r="ELZ181" s="176"/>
      <c r="EMA181" s="176"/>
      <c r="EMB181" s="176"/>
      <c r="EMC181" s="176"/>
      <c r="EMD181" s="176"/>
      <c r="EME181" s="176"/>
      <c r="EMF181" s="176"/>
      <c r="EMG181" s="176"/>
      <c r="EMH181" s="176"/>
      <c r="EMI181" s="176"/>
      <c r="EMJ181" s="176"/>
      <c r="EMK181" s="176"/>
      <c r="EML181" s="176"/>
      <c r="EMM181" s="176"/>
      <c r="EMN181" s="176"/>
      <c r="EMO181" s="176"/>
      <c r="EMP181" s="176"/>
      <c r="EMQ181" s="176"/>
      <c r="EMR181" s="176"/>
      <c r="EMS181" s="176"/>
      <c r="EMT181" s="176"/>
      <c r="EMU181" s="176"/>
      <c r="EMV181" s="176"/>
      <c r="EMW181" s="176"/>
      <c r="EMX181" s="176"/>
      <c r="EMY181" s="176"/>
      <c r="EMZ181" s="176"/>
      <c r="ENA181" s="176"/>
      <c r="ENB181" s="176"/>
      <c r="ENC181" s="176"/>
      <c r="END181" s="176"/>
      <c r="ENE181" s="176"/>
      <c r="ENF181" s="176"/>
      <c r="ENG181" s="176"/>
      <c r="ENH181" s="176"/>
      <c r="ENI181" s="176"/>
      <c r="ENJ181" s="176"/>
      <c r="ENK181" s="176"/>
      <c r="ENL181" s="176"/>
      <c r="ENM181" s="176"/>
      <c r="ENN181" s="176"/>
      <c r="ENO181" s="176"/>
      <c r="ENP181" s="176"/>
      <c r="ENQ181" s="176"/>
      <c r="ENR181" s="176"/>
      <c r="ENS181" s="176"/>
      <c r="ENT181" s="176"/>
      <c r="ENU181" s="176"/>
      <c r="ENV181" s="176"/>
      <c r="ENW181" s="176"/>
      <c r="ENX181" s="176"/>
      <c r="ENY181" s="176"/>
      <c r="ENZ181" s="176"/>
      <c r="EOA181" s="176"/>
      <c r="EOB181" s="176"/>
      <c r="EOC181" s="176"/>
      <c r="EOD181" s="176"/>
      <c r="EOE181" s="176"/>
      <c r="EOF181" s="176"/>
      <c r="EOG181" s="176"/>
      <c r="EOH181" s="176"/>
      <c r="EOI181" s="176"/>
      <c r="EOJ181" s="176"/>
      <c r="EOK181" s="176"/>
      <c r="EOL181" s="176"/>
      <c r="EOM181" s="176"/>
      <c r="EON181" s="176"/>
      <c r="EOO181" s="176"/>
      <c r="EOP181" s="176"/>
      <c r="EOQ181" s="176"/>
      <c r="EOR181" s="176"/>
      <c r="EOS181" s="176"/>
      <c r="EOT181" s="176"/>
      <c r="EOU181" s="176"/>
      <c r="EOV181" s="176"/>
      <c r="EOW181" s="176"/>
      <c r="EOX181" s="176"/>
      <c r="EOY181" s="176"/>
      <c r="EOZ181" s="176"/>
      <c r="EPA181" s="176"/>
      <c r="EPB181" s="176"/>
      <c r="EPC181" s="176"/>
      <c r="EPD181" s="176"/>
      <c r="EPE181" s="176"/>
      <c r="EPF181" s="176"/>
      <c r="EPG181" s="176"/>
      <c r="EPH181" s="176"/>
      <c r="EPI181" s="176"/>
      <c r="EPJ181" s="176"/>
      <c r="EPK181" s="176"/>
      <c r="EPL181" s="176"/>
      <c r="EPM181" s="176"/>
      <c r="EPN181" s="176"/>
      <c r="EPO181" s="176"/>
      <c r="EPP181" s="176"/>
      <c r="EPQ181" s="176"/>
      <c r="EPR181" s="176"/>
      <c r="EPS181" s="176"/>
      <c r="EPT181" s="176"/>
      <c r="EPU181" s="176"/>
      <c r="EPV181" s="176"/>
      <c r="EPW181" s="176"/>
      <c r="EPX181" s="176"/>
      <c r="EPY181" s="176"/>
      <c r="EPZ181" s="176"/>
      <c r="EQA181" s="176"/>
      <c r="EQB181" s="176"/>
      <c r="EQC181" s="176"/>
      <c r="EQD181" s="176"/>
      <c r="EQE181" s="176"/>
      <c r="EQF181" s="176"/>
      <c r="EQG181" s="176"/>
      <c r="EQH181" s="176"/>
      <c r="EQI181" s="176"/>
      <c r="EQJ181" s="176"/>
      <c r="EQK181" s="176"/>
      <c r="EQL181" s="176"/>
      <c r="EQM181" s="176"/>
      <c r="EQN181" s="176"/>
      <c r="EQO181" s="176"/>
      <c r="EQP181" s="176"/>
      <c r="EQQ181" s="176"/>
      <c r="EQR181" s="176"/>
      <c r="EQS181" s="176"/>
      <c r="EQT181" s="176"/>
      <c r="EQU181" s="176"/>
      <c r="EQV181" s="176"/>
      <c r="EQW181" s="176"/>
      <c r="EQX181" s="176"/>
      <c r="EQY181" s="176"/>
      <c r="EQZ181" s="176"/>
      <c r="ERA181" s="176"/>
      <c r="ERB181" s="176"/>
      <c r="ERC181" s="176"/>
      <c r="ERD181" s="176"/>
      <c r="ERE181" s="176"/>
      <c r="ERF181" s="176"/>
      <c r="ERG181" s="176"/>
      <c r="ERH181" s="176"/>
      <c r="ERI181" s="176"/>
      <c r="ERJ181" s="176"/>
      <c r="ERK181" s="176"/>
      <c r="ERL181" s="176"/>
      <c r="ERM181" s="176"/>
      <c r="ERN181" s="176"/>
      <c r="ERO181" s="176"/>
      <c r="ERP181" s="176"/>
      <c r="ERQ181" s="176"/>
      <c r="ERR181" s="176"/>
      <c r="ERS181" s="176"/>
      <c r="ERT181" s="176"/>
      <c r="ERU181" s="176"/>
      <c r="ERV181" s="176"/>
      <c r="ERW181" s="176"/>
      <c r="ERX181" s="176"/>
      <c r="ERY181" s="176"/>
      <c r="ERZ181" s="176"/>
      <c r="ESA181" s="176"/>
      <c r="ESB181" s="176"/>
      <c r="ESC181" s="176"/>
      <c r="ESD181" s="176"/>
      <c r="ESE181" s="176"/>
      <c r="ESF181" s="176"/>
      <c r="ESG181" s="176"/>
      <c r="ESH181" s="176"/>
      <c r="ESI181" s="176"/>
      <c r="ESJ181" s="176"/>
      <c r="ESK181" s="176"/>
      <c r="ESL181" s="176"/>
      <c r="ESM181" s="176"/>
      <c r="ESN181" s="176"/>
      <c r="ESO181" s="176"/>
      <c r="ESP181" s="176"/>
      <c r="ESQ181" s="176"/>
      <c r="ESR181" s="176"/>
      <c r="ESS181" s="176"/>
      <c r="EST181" s="176"/>
      <c r="ESU181" s="176"/>
      <c r="ESV181" s="176"/>
      <c r="ESW181" s="176"/>
      <c r="ESX181" s="176"/>
      <c r="ESY181" s="176"/>
      <c r="ESZ181" s="176"/>
      <c r="ETA181" s="176"/>
      <c r="ETB181" s="176"/>
      <c r="ETC181" s="176"/>
      <c r="ETD181" s="176"/>
      <c r="ETE181" s="176"/>
      <c r="ETF181" s="176"/>
      <c r="ETG181" s="176"/>
      <c r="ETH181" s="176"/>
      <c r="ETI181" s="176"/>
      <c r="ETJ181" s="176"/>
      <c r="ETK181" s="176"/>
      <c r="ETL181" s="176"/>
      <c r="ETM181" s="176"/>
      <c r="ETN181" s="176"/>
      <c r="ETO181" s="176"/>
      <c r="ETP181" s="176"/>
      <c r="ETQ181" s="176"/>
      <c r="ETR181" s="176"/>
      <c r="ETS181" s="176"/>
      <c r="ETT181" s="176"/>
      <c r="ETU181" s="176"/>
      <c r="ETV181" s="176"/>
      <c r="ETW181" s="176"/>
      <c r="ETX181" s="176"/>
      <c r="ETY181" s="176"/>
      <c r="ETZ181" s="176"/>
      <c r="EUA181" s="176"/>
      <c r="EUB181" s="176"/>
      <c r="EUC181" s="176"/>
      <c r="EUD181" s="176"/>
      <c r="EUE181" s="176"/>
      <c r="EUF181" s="176"/>
      <c r="EUG181" s="176"/>
      <c r="EUH181" s="176"/>
      <c r="EUI181" s="176"/>
      <c r="EUJ181" s="176"/>
      <c r="EUK181" s="176"/>
      <c r="EUL181" s="176"/>
      <c r="EUM181" s="176"/>
      <c r="EUN181" s="176"/>
      <c r="EUO181" s="176"/>
      <c r="EUP181" s="176"/>
      <c r="EUQ181" s="176"/>
      <c r="EUR181" s="176"/>
      <c r="EUS181" s="176"/>
      <c r="EUT181" s="176"/>
      <c r="EUU181" s="176"/>
      <c r="EUV181" s="176"/>
      <c r="EUW181" s="176"/>
      <c r="EUX181" s="176"/>
      <c r="EUY181" s="176"/>
      <c r="EUZ181" s="176"/>
      <c r="EVA181" s="176"/>
      <c r="EVB181" s="176"/>
      <c r="EVC181" s="176"/>
      <c r="EVD181" s="176"/>
      <c r="EVE181" s="176"/>
      <c r="EVF181" s="176"/>
      <c r="EVG181" s="176"/>
      <c r="EVH181" s="176"/>
      <c r="EVI181" s="176"/>
      <c r="EVJ181" s="176"/>
      <c r="EVK181" s="176"/>
      <c r="EVL181" s="176"/>
      <c r="EVM181" s="176"/>
      <c r="EVN181" s="176"/>
      <c r="EVO181" s="176"/>
      <c r="EVP181" s="176"/>
      <c r="EVQ181" s="176"/>
      <c r="EVR181" s="176"/>
      <c r="EVS181" s="176"/>
      <c r="EVT181" s="176"/>
      <c r="EVU181" s="176"/>
      <c r="EVV181" s="176"/>
      <c r="EVW181" s="176"/>
      <c r="EVX181" s="176"/>
      <c r="EVY181" s="176"/>
      <c r="EVZ181" s="176"/>
      <c r="EWA181" s="176"/>
      <c r="EWB181" s="176"/>
      <c r="EWC181" s="176"/>
      <c r="EWD181" s="176"/>
      <c r="EWE181" s="176"/>
      <c r="EWF181" s="176"/>
      <c r="EWG181" s="176"/>
      <c r="EWH181" s="176"/>
      <c r="EWI181" s="176"/>
      <c r="EWJ181" s="176"/>
      <c r="EWK181" s="176"/>
      <c r="EWL181" s="176"/>
      <c r="EWM181" s="176"/>
      <c r="EWN181" s="176"/>
      <c r="EWO181" s="176"/>
      <c r="EWP181" s="176"/>
      <c r="EWQ181" s="176"/>
      <c r="EWR181" s="176"/>
      <c r="EWS181" s="176"/>
      <c r="EWT181" s="176"/>
      <c r="EWU181" s="176"/>
      <c r="EWV181" s="176"/>
      <c r="EWW181" s="176"/>
      <c r="EWX181" s="176"/>
      <c r="EWY181" s="176"/>
      <c r="EWZ181" s="176"/>
      <c r="EXA181" s="176"/>
      <c r="EXB181" s="176"/>
      <c r="EXC181" s="176"/>
      <c r="EXD181" s="176"/>
      <c r="EXE181" s="176"/>
      <c r="EXF181" s="176"/>
      <c r="EXG181" s="176"/>
      <c r="EXH181" s="176"/>
      <c r="EXI181" s="176"/>
      <c r="EXJ181" s="176"/>
      <c r="EXK181" s="176"/>
      <c r="EXL181" s="176"/>
      <c r="EXM181" s="176"/>
      <c r="EXN181" s="176"/>
      <c r="EXO181" s="176"/>
      <c r="EXP181" s="176"/>
      <c r="EXQ181" s="176"/>
      <c r="EXR181" s="176"/>
      <c r="EXS181" s="176"/>
      <c r="EXT181" s="176"/>
      <c r="EXU181" s="176"/>
      <c r="EXV181" s="176"/>
      <c r="EXW181" s="176"/>
      <c r="EXX181" s="176"/>
      <c r="EXY181" s="176"/>
      <c r="EXZ181" s="176"/>
      <c r="EYA181" s="176"/>
      <c r="EYB181" s="176"/>
      <c r="EYC181" s="176"/>
      <c r="EYD181" s="176"/>
      <c r="EYE181" s="176"/>
      <c r="EYF181" s="176"/>
      <c r="EYG181" s="176"/>
      <c r="EYH181" s="176"/>
      <c r="EYI181" s="176"/>
      <c r="EYJ181" s="176"/>
      <c r="EYK181" s="176"/>
      <c r="EYL181" s="176"/>
      <c r="EYM181" s="176"/>
      <c r="EYN181" s="176"/>
      <c r="EYO181" s="176"/>
      <c r="EYP181" s="176"/>
      <c r="EYQ181" s="176"/>
      <c r="EYR181" s="176"/>
      <c r="EYS181" s="176"/>
      <c r="EYT181" s="176"/>
      <c r="EYU181" s="176"/>
      <c r="EYV181" s="176"/>
      <c r="EYW181" s="176"/>
      <c r="EYX181" s="176"/>
      <c r="EYY181" s="176"/>
      <c r="EYZ181" s="176"/>
      <c r="EZA181" s="176"/>
      <c r="EZB181" s="176"/>
      <c r="EZC181" s="176"/>
      <c r="EZD181" s="176"/>
      <c r="EZE181" s="176"/>
      <c r="EZF181" s="176"/>
      <c r="EZG181" s="176"/>
      <c r="EZH181" s="176"/>
      <c r="EZI181" s="176"/>
      <c r="EZJ181" s="176"/>
      <c r="EZK181" s="176"/>
      <c r="EZL181" s="176"/>
      <c r="EZM181" s="176"/>
      <c r="EZN181" s="176"/>
      <c r="EZO181" s="176"/>
      <c r="EZP181" s="176"/>
      <c r="EZQ181" s="176"/>
      <c r="EZR181" s="176"/>
      <c r="EZS181" s="176"/>
      <c r="EZT181" s="176"/>
      <c r="EZU181" s="176"/>
      <c r="EZV181" s="176"/>
      <c r="EZW181" s="176"/>
      <c r="EZX181" s="176"/>
      <c r="EZY181" s="176"/>
      <c r="EZZ181" s="176"/>
      <c r="FAA181" s="176"/>
      <c r="FAB181" s="176"/>
      <c r="FAC181" s="176"/>
      <c r="FAD181" s="176"/>
      <c r="FAE181" s="176"/>
      <c r="FAF181" s="176"/>
      <c r="FAG181" s="176"/>
      <c r="FAH181" s="176"/>
      <c r="FAI181" s="176"/>
      <c r="FAJ181" s="176"/>
      <c r="FAK181" s="176"/>
      <c r="FAL181" s="176"/>
      <c r="FAM181" s="176"/>
      <c r="FAN181" s="176"/>
      <c r="FAO181" s="176"/>
      <c r="FAP181" s="176"/>
      <c r="FAQ181" s="176"/>
      <c r="FAR181" s="176"/>
      <c r="FAS181" s="176"/>
      <c r="FAT181" s="176"/>
      <c r="FAU181" s="176"/>
      <c r="FAV181" s="176"/>
      <c r="FAW181" s="176"/>
      <c r="FAX181" s="176"/>
      <c r="FAY181" s="176"/>
      <c r="FAZ181" s="176"/>
      <c r="FBA181" s="176"/>
      <c r="FBB181" s="176"/>
      <c r="FBC181" s="176"/>
      <c r="FBD181" s="176"/>
      <c r="FBE181" s="176"/>
      <c r="FBF181" s="176"/>
      <c r="FBG181" s="176"/>
      <c r="FBH181" s="176"/>
      <c r="FBI181" s="176"/>
      <c r="FBJ181" s="176"/>
      <c r="FBK181" s="176"/>
      <c r="FBL181" s="176"/>
      <c r="FBM181" s="176"/>
      <c r="FBN181" s="176"/>
      <c r="FBO181" s="176"/>
      <c r="FBP181" s="176"/>
      <c r="FBQ181" s="176"/>
      <c r="FBR181" s="176"/>
      <c r="FBS181" s="176"/>
      <c r="FBT181" s="176"/>
      <c r="FBU181" s="176"/>
      <c r="FBV181" s="176"/>
      <c r="FBW181" s="176"/>
      <c r="FBX181" s="176"/>
      <c r="FBY181" s="176"/>
      <c r="FBZ181" s="176"/>
      <c r="FCA181" s="176"/>
      <c r="FCB181" s="176"/>
      <c r="FCC181" s="176"/>
      <c r="FCD181" s="176"/>
      <c r="FCE181" s="176"/>
      <c r="FCF181" s="176"/>
      <c r="FCG181" s="176"/>
      <c r="FCH181" s="176"/>
      <c r="FCI181" s="176"/>
      <c r="FCJ181" s="176"/>
      <c r="FCK181" s="176"/>
      <c r="FCL181" s="176"/>
      <c r="FCM181" s="176"/>
      <c r="FCN181" s="176"/>
      <c r="FCO181" s="176"/>
      <c r="FCP181" s="176"/>
      <c r="FCQ181" s="176"/>
      <c r="FCR181" s="176"/>
      <c r="FCS181" s="176"/>
      <c r="FCT181" s="176"/>
      <c r="FCU181" s="176"/>
      <c r="FCV181" s="176"/>
      <c r="FCW181" s="176"/>
      <c r="FCX181" s="176"/>
      <c r="FCY181" s="176"/>
      <c r="FCZ181" s="176"/>
      <c r="FDA181" s="176"/>
      <c r="FDB181" s="176"/>
      <c r="FDC181" s="176"/>
      <c r="FDD181" s="176"/>
      <c r="FDE181" s="176"/>
      <c r="FDF181" s="176"/>
      <c r="FDG181" s="176"/>
      <c r="FDH181" s="176"/>
      <c r="FDI181" s="176"/>
      <c r="FDJ181" s="176"/>
      <c r="FDK181" s="176"/>
      <c r="FDL181" s="176"/>
      <c r="FDM181" s="176"/>
      <c r="FDN181" s="176"/>
      <c r="FDO181" s="176"/>
      <c r="FDP181" s="176"/>
      <c r="FDQ181" s="176"/>
      <c r="FDR181" s="176"/>
      <c r="FDS181" s="176"/>
      <c r="FDT181" s="176"/>
      <c r="FDU181" s="176"/>
      <c r="FDV181" s="176"/>
      <c r="FDW181" s="176"/>
      <c r="FDX181" s="176"/>
      <c r="FDY181" s="176"/>
      <c r="FDZ181" s="176"/>
      <c r="FEA181" s="176"/>
      <c r="FEB181" s="176"/>
      <c r="FEC181" s="176"/>
      <c r="FED181" s="176"/>
      <c r="FEE181" s="176"/>
      <c r="FEF181" s="176"/>
      <c r="FEG181" s="176"/>
      <c r="FEH181" s="176"/>
      <c r="FEI181" s="176"/>
      <c r="FEJ181" s="176"/>
      <c r="FEK181" s="176"/>
      <c r="FEL181" s="176"/>
      <c r="FEM181" s="176"/>
      <c r="FEN181" s="176"/>
      <c r="FEO181" s="176"/>
      <c r="FEP181" s="176"/>
      <c r="FEQ181" s="176"/>
      <c r="FER181" s="176"/>
      <c r="FES181" s="176"/>
      <c r="FET181" s="176"/>
      <c r="FEU181" s="176"/>
      <c r="FEV181" s="176"/>
      <c r="FEW181" s="176"/>
      <c r="FEX181" s="176"/>
      <c r="FEY181" s="176"/>
      <c r="FEZ181" s="176"/>
      <c r="FFA181" s="176"/>
      <c r="FFB181" s="176"/>
      <c r="FFC181" s="176"/>
      <c r="FFD181" s="176"/>
      <c r="FFE181" s="176"/>
      <c r="FFF181" s="176"/>
      <c r="FFG181" s="176"/>
      <c r="FFH181" s="176"/>
      <c r="FFI181" s="176"/>
      <c r="FFJ181" s="176"/>
      <c r="FFK181" s="176"/>
      <c r="FFL181" s="176"/>
      <c r="FFM181" s="176"/>
      <c r="FFN181" s="176"/>
      <c r="FFO181" s="176"/>
      <c r="FFP181" s="176"/>
      <c r="FFQ181" s="176"/>
      <c r="FFR181" s="176"/>
      <c r="FFS181" s="176"/>
      <c r="FFT181" s="176"/>
      <c r="FFU181" s="176"/>
      <c r="FFV181" s="176"/>
      <c r="FFW181" s="176"/>
      <c r="FFX181" s="176"/>
      <c r="FFY181" s="176"/>
      <c r="FFZ181" s="176"/>
      <c r="FGA181" s="176"/>
      <c r="FGB181" s="176"/>
      <c r="FGC181" s="176"/>
      <c r="FGD181" s="176"/>
      <c r="FGE181" s="176"/>
      <c r="FGF181" s="176"/>
      <c r="FGG181" s="176"/>
      <c r="FGH181" s="176"/>
      <c r="FGI181" s="176"/>
      <c r="FGJ181" s="176"/>
      <c r="FGK181" s="176"/>
      <c r="FGL181" s="176"/>
      <c r="FGM181" s="176"/>
      <c r="FGN181" s="176"/>
      <c r="FGO181" s="176"/>
      <c r="FGP181" s="176"/>
      <c r="FGQ181" s="176"/>
      <c r="FGR181" s="176"/>
      <c r="FGS181" s="176"/>
      <c r="FGT181" s="176"/>
      <c r="FGU181" s="176"/>
      <c r="FGV181" s="176"/>
      <c r="FGW181" s="176"/>
      <c r="FGX181" s="176"/>
      <c r="FGY181" s="176"/>
      <c r="FGZ181" s="176"/>
      <c r="FHA181" s="176"/>
      <c r="FHB181" s="176"/>
      <c r="FHC181" s="176"/>
      <c r="FHD181" s="176"/>
      <c r="FHE181" s="176"/>
      <c r="FHF181" s="176"/>
      <c r="FHG181" s="176"/>
      <c r="FHH181" s="176"/>
      <c r="FHI181" s="176"/>
      <c r="FHJ181" s="176"/>
      <c r="FHK181" s="176"/>
      <c r="FHL181" s="176"/>
      <c r="FHM181" s="176"/>
      <c r="FHN181" s="176"/>
      <c r="FHO181" s="176"/>
      <c r="FHP181" s="176"/>
      <c r="FHQ181" s="176"/>
      <c r="FHR181" s="176"/>
      <c r="FHS181" s="176"/>
      <c r="FHT181" s="176"/>
      <c r="FHU181" s="176"/>
      <c r="FHV181" s="176"/>
      <c r="FHW181" s="176"/>
      <c r="FHX181" s="176"/>
      <c r="FHY181" s="176"/>
      <c r="FHZ181" s="176"/>
      <c r="FIA181" s="176"/>
      <c r="FIB181" s="176"/>
      <c r="FIC181" s="176"/>
      <c r="FID181" s="176"/>
      <c r="FIE181" s="176"/>
      <c r="FIF181" s="176"/>
      <c r="FIG181" s="176"/>
      <c r="FIH181" s="176"/>
      <c r="FII181" s="176"/>
      <c r="FIJ181" s="176"/>
      <c r="FIK181" s="176"/>
      <c r="FIL181" s="176"/>
      <c r="FIM181" s="176"/>
      <c r="FIN181" s="176"/>
      <c r="FIO181" s="176"/>
      <c r="FIP181" s="176"/>
      <c r="FIQ181" s="176"/>
      <c r="FIR181" s="176"/>
      <c r="FIS181" s="176"/>
      <c r="FIT181" s="176"/>
      <c r="FIU181" s="176"/>
      <c r="FIV181" s="176"/>
      <c r="FIW181" s="176"/>
      <c r="FIX181" s="176"/>
      <c r="FIY181" s="176"/>
      <c r="FIZ181" s="176"/>
      <c r="FJA181" s="176"/>
      <c r="FJB181" s="176"/>
      <c r="FJC181" s="176"/>
      <c r="FJD181" s="176"/>
      <c r="FJE181" s="176"/>
      <c r="FJF181" s="176"/>
      <c r="FJG181" s="176"/>
      <c r="FJH181" s="176"/>
      <c r="FJI181" s="176"/>
      <c r="FJJ181" s="176"/>
      <c r="FJK181" s="176"/>
      <c r="FJL181" s="176"/>
      <c r="FJM181" s="176"/>
      <c r="FJN181" s="176"/>
      <c r="FJO181" s="176"/>
      <c r="FJP181" s="176"/>
      <c r="FJQ181" s="176"/>
      <c r="FJR181" s="176"/>
      <c r="FJS181" s="176"/>
      <c r="FJT181" s="176"/>
      <c r="FJU181" s="176"/>
      <c r="FJV181" s="176"/>
      <c r="FJW181" s="176"/>
      <c r="FJX181" s="176"/>
      <c r="FJY181" s="176"/>
      <c r="FJZ181" s="176"/>
      <c r="FKA181" s="176"/>
      <c r="FKB181" s="176"/>
      <c r="FKC181" s="176"/>
      <c r="FKD181" s="176"/>
      <c r="FKE181" s="176"/>
      <c r="FKF181" s="176"/>
      <c r="FKG181" s="176"/>
      <c r="FKH181" s="176"/>
      <c r="FKI181" s="176"/>
      <c r="FKJ181" s="176"/>
      <c r="FKK181" s="176"/>
      <c r="FKL181" s="176"/>
      <c r="FKM181" s="176"/>
      <c r="FKN181" s="176"/>
      <c r="FKO181" s="176"/>
      <c r="FKP181" s="176"/>
      <c r="FKQ181" s="176"/>
      <c r="FKR181" s="176"/>
      <c r="FKS181" s="176"/>
      <c r="FKT181" s="176"/>
      <c r="FKU181" s="176"/>
      <c r="FKV181" s="176"/>
      <c r="FKW181" s="176"/>
      <c r="FKX181" s="176"/>
      <c r="FKY181" s="176"/>
      <c r="FKZ181" s="176"/>
      <c r="FLA181" s="176"/>
      <c r="FLB181" s="176"/>
      <c r="FLC181" s="176"/>
      <c r="FLD181" s="176"/>
      <c r="FLE181" s="176"/>
      <c r="FLF181" s="176"/>
      <c r="FLG181" s="176"/>
      <c r="FLH181" s="176"/>
      <c r="FLI181" s="176"/>
      <c r="FLJ181" s="176"/>
      <c r="FLK181" s="176"/>
      <c r="FLL181" s="176"/>
      <c r="FLM181" s="176"/>
      <c r="FLN181" s="176"/>
      <c r="FLO181" s="176"/>
      <c r="FLP181" s="176"/>
      <c r="FLQ181" s="176"/>
      <c r="FLR181" s="176"/>
      <c r="FLS181" s="176"/>
      <c r="FLT181" s="176"/>
      <c r="FLU181" s="176"/>
      <c r="FLV181" s="176"/>
      <c r="FLW181" s="176"/>
      <c r="FLX181" s="176"/>
      <c r="FLY181" s="176"/>
      <c r="FLZ181" s="176"/>
      <c r="FMA181" s="176"/>
      <c r="FMB181" s="176"/>
      <c r="FMC181" s="176"/>
      <c r="FMD181" s="176"/>
      <c r="FME181" s="176"/>
      <c r="FMF181" s="176"/>
      <c r="FMG181" s="176"/>
      <c r="FMH181" s="176"/>
      <c r="FMI181" s="176"/>
      <c r="FMJ181" s="176"/>
      <c r="FMK181" s="176"/>
      <c r="FML181" s="176"/>
      <c r="FMM181" s="176"/>
      <c r="FMN181" s="176"/>
      <c r="FMO181" s="176"/>
      <c r="FMP181" s="176"/>
      <c r="FMQ181" s="176"/>
      <c r="FMR181" s="176"/>
      <c r="FMS181" s="176"/>
      <c r="FMT181" s="176"/>
      <c r="FMU181" s="176"/>
      <c r="FMV181" s="176"/>
      <c r="FMW181" s="176"/>
      <c r="FMX181" s="176"/>
      <c r="FMY181" s="176"/>
      <c r="FMZ181" s="176"/>
      <c r="FNA181" s="176"/>
      <c r="FNB181" s="176"/>
      <c r="FNC181" s="176"/>
      <c r="FND181" s="176"/>
      <c r="FNE181" s="176"/>
      <c r="FNF181" s="176"/>
      <c r="FNG181" s="176"/>
      <c r="FNH181" s="176"/>
      <c r="FNI181" s="176"/>
      <c r="FNJ181" s="176"/>
      <c r="FNK181" s="176"/>
      <c r="FNL181" s="176"/>
      <c r="FNM181" s="176"/>
      <c r="FNN181" s="176"/>
      <c r="FNO181" s="176"/>
      <c r="FNP181" s="176"/>
      <c r="FNQ181" s="176"/>
      <c r="FNR181" s="176"/>
      <c r="FNS181" s="176"/>
      <c r="FNT181" s="176"/>
      <c r="FNU181" s="176"/>
      <c r="FNV181" s="176"/>
      <c r="FNW181" s="176"/>
      <c r="FNX181" s="176"/>
      <c r="FNY181" s="176"/>
      <c r="FNZ181" s="176"/>
      <c r="FOA181" s="176"/>
      <c r="FOB181" s="176"/>
      <c r="FOC181" s="176"/>
      <c r="FOD181" s="176"/>
      <c r="FOE181" s="176"/>
      <c r="FOF181" s="176"/>
      <c r="FOG181" s="176"/>
      <c r="FOH181" s="176"/>
      <c r="FOI181" s="176"/>
      <c r="FOJ181" s="176"/>
      <c r="FOK181" s="176"/>
      <c r="FOL181" s="176"/>
      <c r="FOM181" s="176"/>
      <c r="FON181" s="176"/>
      <c r="FOO181" s="176"/>
      <c r="FOP181" s="176"/>
      <c r="FOQ181" s="176"/>
      <c r="FOR181" s="176"/>
      <c r="FOS181" s="176"/>
      <c r="FOT181" s="176"/>
      <c r="FOU181" s="176"/>
      <c r="FOV181" s="176"/>
      <c r="FOW181" s="176"/>
      <c r="FOX181" s="176"/>
      <c r="FOY181" s="176"/>
      <c r="FOZ181" s="176"/>
      <c r="FPA181" s="176"/>
      <c r="FPB181" s="176"/>
      <c r="FPC181" s="176"/>
      <c r="FPD181" s="176"/>
      <c r="FPE181" s="176"/>
      <c r="FPF181" s="176"/>
      <c r="FPG181" s="176"/>
      <c r="FPH181" s="176"/>
      <c r="FPI181" s="176"/>
      <c r="FPJ181" s="176"/>
      <c r="FPK181" s="176"/>
      <c r="FPL181" s="176"/>
      <c r="FPM181" s="176"/>
      <c r="FPN181" s="176"/>
      <c r="FPO181" s="176"/>
      <c r="FPP181" s="176"/>
      <c r="FPQ181" s="176"/>
      <c r="FPR181" s="176"/>
      <c r="FPS181" s="176"/>
      <c r="FPT181" s="176"/>
      <c r="FPU181" s="176"/>
      <c r="FPV181" s="176"/>
      <c r="FPW181" s="176"/>
      <c r="FPX181" s="176"/>
      <c r="FPY181" s="176"/>
      <c r="FPZ181" s="176"/>
      <c r="FQA181" s="176"/>
      <c r="FQB181" s="176"/>
      <c r="FQC181" s="176"/>
      <c r="FQD181" s="176"/>
      <c r="FQE181" s="176"/>
      <c r="FQF181" s="176"/>
      <c r="FQG181" s="176"/>
      <c r="FQH181" s="176"/>
      <c r="FQI181" s="176"/>
      <c r="FQJ181" s="176"/>
      <c r="FQK181" s="176"/>
      <c r="FQL181" s="176"/>
      <c r="FQM181" s="176"/>
      <c r="FQN181" s="176"/>
      <c r="FQO181" s="176"/>
      <c r="FQP181" s="176"/>
      <c r="FQQ181" s="176"/>
      <c r="FQR181" s="176"/>
      <c r="FQS181" s="176"/>
      <c r="FQT181" s="176"/>
      <c r="FQU181" s="176"/>
      <c r="FQV181" s="176"/>
      <c r="FQW181" s="176"/>
      <c r="FQX181" s="176"/>
      <c r="FQY181" s="176"/>
      <c r="FQZ181" s="176"/>
      <c r="FRA181" s="176"/>
      <c r="FRB181" s="176"/>
      <c r="FRC181" s="176"/>
      <c r="FRD181" s="176"/>
      <c r="FRE181" s="176"/>
      <c r="FRF181" s="176"/>
      <c r="FRG181" s="176"/>
      <c r="FRH181" s="176"/>
      <c r="FRI181" s="176"/>
      <c r="FRJ181" s="176"/>
      <c r="FRK181" s="176"/>
      <c r="FRL181" s="176"/>
      <c r="FRM181" s="176"/>
      <c r="FRN181" s="176"/>
      <c r="FRO181" s="176"/>
      <c r="FRP181" s="176"/>
      <c r="FRQ181" s="176"/>
      <c r="FRR181" s="176"/>
      <c r="FRS181" s="176"/>
      <c r="FRT181" s="176"/>
      <c r="FRU181" s="176"/>
      <c r="FRV181" s="176"/>
      <c r="FRW181" s="176"/>
      <c r="FRX181" s="176"/>
      <c r="FRY181" s="176"/>
      <c r="FRZ181" s="176"/>
      <c r="FSA181" s="176"/>
      <c r="FSB181" s="176"/>
      <c r="FSC181" s="176"/>
      <c r="FSD181" s="176"/>
      <c r="FSE181" s="176"/>
      <c r="FSF181" s="176"/>
      <c r="FSG181" s="176"/>
      <c r="FSH181" s="176"/>
      <c r="FSI181" s="176"/>
      <c r="FSJ181" s="176"/>
      <c r="FSK181" s="176"/>
      <c r="FSL181" s="176"/>
      <c r="FSM181" s="176"/>
      <c r="FSN181" s="176"/>
      <c r="FSO181" s="176"/>
      <c r="FSP181" s="176"/>
      <c r="FSQ181" s="176"/>
      <c r="FSR181" s="176"/>
      <c r="FSS181" s="176"/>
      <c r="FST181" s="176"/>
      <c r="FSU181" s="176"/>
      <c r="FSV181" s="176"/>
      <c r="FSW181" s="176"/>
      <c r="FSX181" s="176"/>
      <c r="FSY181" s="176"/>
      <c r="FSZ181" s="176"/>
      <c r="FTA181" s="176"/>
      <c r="FTB181" s="176"/>
      <c r="FTC181" s="176"/>
      <c r="FTD181" s="176"/>
      <c r="FTE181" s="176"/>
      <c r="FTF181" s="176"/>
      <c r="FTG181" s="176"/>
      <c r="FTH181" s="176"/>
      <c r="FTI181" s="176"/>
      <c r="FTJ181" s="176"/>
      <c r="FTK181" s="176"/>
      <c r="FTL181" s="176"/>
      <c r="FTM181" s="176"/>
      <c r="FTN181" s="176"/>
      <c r="FTO181" s="176"/>
      <c r="FTP181" s="176"/>
      <c r="FTQ181" s="176"/>
      <c r="FTR181" s="176"/>
      <c r="FTS181" s="176"/>
      <c r="FTT181" s="176"/>
      <c r="FTU181" s="176"/>
      <c r="FTV181" s="176"/>
      <c r="FTW181" s="176"/>
      <c r="FTX181" s="176"/>
      <c r="FTY181" s="176"/>
      <c r="FTZ181" s="176"/>
      <c r="FUA181" s="176"/>
      <c r="FUB181" s="176"/>
      <c r="FUC181" s="176"/>
      <c r="FUD181" s="176"/>
      <c r="FUE181" s="176"/>
      <c r="FUF181" s="176"/>
      <c r="FUG181" s="176"/>
      <c r="FUH181" s="176"/>
      <c r="FUI181" s="176"/>
      <c r="FUJ181" s="176"/>
      <c r="FUK181" s="176"/>
      <c r="FUL181" s="176"/>
      <c r="FUM181" s="176"/>
      <c r="FUN181" s="176"/>
      <c r="FUO181" s="176"/>
      <c r="FUP181" s="176"/>
      <c r="FUQ181" s="176"/>
      <c r="FUR181" s="176"/>
      <c r="FUS181" s="176"/>
      <c r="FUT181" s="176"/>
      <c r="FUU181" s="176"/>
      <c r="FUV181" s="176"/>
      <c r="FUW181" s="176"/>
      <c r="FUX181" s="176"/>
      <c r="FUY181" s="176"/>
      <c r="FUZ181" s="176"/>
      <c r="FVA181" s="176"/>
      <c r="FVB181" s="176"/>
      <c r="FVC181" s="176"/>
      <c r="FVD181" s="176"/>
      <c r="FVE181" s="176"/>
      <c r="FVF181" s="176"/>
      <c r="FVG181" s="176"/>
      <c r="FVH181" s="176"/>
      <c r="FVI181" s="176"/>
      <c r="FVJ181" s="176"/>
      <c r="FVK181" s="176"/>
      <c r="FVL181" s="176"/>
      <c r="FVM181" s="176"/>
      <c r="FVN181" s="176"/>
      <c r="FVO181" s="176"/>
      <c r="FVP181" s="176"/>
      <c r="FVQ181" s="176"/>
      <c r="FVR181" s="176"/>
      <c r="FVS181" s="176"/>
      <c r="FVT181" s="176"/>
      <c r="FVU181" s="176"/>
      <c r="FVV181" s="176"/>
      <c r="FVW181" s="176"/>
      <c r="FVX181" s="176"/>
      <c r="FVY181" s="176"/>
      <c r="FVZ181" s="176"/>
      <c r="FWA181" s="176"/>
      <c r="FWB181" s="176"/>
      <c r="FWC181" s="176"/>
      <c r="FWD181" s="176"/>
      <c r="FWE181" s="176"/>
      <c r="FWF181" s="176"/>
      <c r="FWG181" s="176"/>
      <c r="FWH181" s="176"/>
      <c r="FWI181" s="176"/>
      <c r="FWJ181" s="176"/>
      <c r="FWK181" s="176"/>
      <c r="FWL181" s="176"/>
      <c r="FWM181" s="176"/>
      <c r="FWN181" s="176"/>
      <c r="FWO181" s="176"/>
      <c r="FWP181" s="176"/>
      <c r="FWQ181" s="176"/>
      <c r="FWR181" s="176"/>
      <c r="FWS181" s="176"/>
      <c r="FWT181" s="176"/>
      <c r="FWU181" s="176"/>
      <c r="FWV181" s="176"/>
      <c r="FWW181" s="176"/>
      <c r="FWX181" s="176"/>
      <c r="FWY181" s="176"/>
      <c r="FWZ181" s="176"/>
      <c r="FXA181" s="176"/>
      <c r="FXB181" s="176"/>
      <c r="FXC181" s="176"/>
      <c r="FXD181" s="176"/>
      <c r="FXE181" s="176"/>
      <c r="FXF181" s="176"/>
      <c r="FXG181" s="176"/>
      <c r="FXH181" s="176"/>
      <c r="FXI181" s="176"/>
      <c r="FXJ181" s="176"/>
      <c r="FXK181" s="176"/>
      <c r="FXL181" s="176"/>
      <c r="FXM181" s="176"/>
      <c r="FXN181" s="176"/>
      <c r="FXO181" s="176"/>
      <c r="FXP181" s="176"/>
      <c r="FXQ181" s="176"/>
      <c r="FXR181" s="176"/>
      <c r="FXS181" s="176"/>
      <c r="FXT181" s="176"/>
      <c r="FXU181" s="176"/>
      <c r="FXV181" s="176"/>
      <c r="FXW181" s="176"/>
      <c r="FXX181" s="176"/>
      <c r="FXY181" s="176"/>
      <c r="FXZ181" s="176"/>
      <c r="FYA181" s="176"/>
      <c r="FYB181" s="176"/>
      <c r="FYC181" s="176"/>
      <c r="FYD181" s="176"/>
      <c r="FYE181" s="176"/>
      <c r="FYF181" s="176"/>
      <c r="FYG181" s="176"/>
      <c r="FYH181" s="176"/>
      <c r="FYI181" s="176"/>
      <c r="FYJ181" s="176"/>
      <c r="FYK181" s="176"/>
      <c r="FYL181" s="176"/>
      <c r="FYM181" s="176"/>
      <c r="FYN181" s="176"/>
      <c r="FYO181" s="176"/>
      <c r="FYP181" s="176"/>
      <c r="FYQ181" s="176"/>
      <c r="FYR181" s="176"/>
      <c r="FYS181" s="176"/>
      <c r="FYT181" s="176"/>
      <c r="FYU181" s="176"/>
      <c r="FYV181" s="176"/>
      <c r="FYW181" s="176"/>
      <c r="FYX181" s="176"/>
      <c r="FYY181" s="176"/>
      <c r="FYZ181" s="176"/>
      <c r="FZA181" s="176"/>
      <c r="FZB181" s="176"/>
      <c r="FZC181" s="176"/>
      <c r="FZD181" s="176"/>
      <c r="FZE181" s="176"/>
      <c r="FZF181" s="176"/>
      <c r="FZG181" s="176"/>
      <c r="FZH181" s="176"/>
      <c r="FZI181" s="176"/>
      <c r="FZJ181" s="176"/>
      <c r="FZK181" s="176"/>
      <c r="FZL181" s="176"/>
      <c r="FZM181" s="176"/>
      <c r="FZN181" s="176"/>
      <c r="FZO181" s="176"/>
      <c r="FZP181" s="176"/>
      <c r="FZQ181" s="176"/>
      <c r="FZR181" s="176"/>
      <c r="FZS181" s="176"/>
      <c r="FZT181" s="176"/>
      <c r="FZU181" s="176"/>
      <c r="FZV181" s="176"/>
      <c r="FZW181" s="176"/>
      <c r="FZX181" s="176"/>
      <c r="FZY181" s="176"/>
      <c r="FZZ181" s="176"/>
      <c r="GAA181" s="176"/>
      <c r="GAB181" s="176"/>
      <c r="GAC181" s="176"/>
      <c r="GAD181" s="176"/>
      <c r="GAE181" s="176"/>
      <c r="GAF181" s="176"/>
      <c r="GAG181" s="176"/>
      <c r="GAH181" s="176"/>
      <c r="GAI181" s="176"/>
      <c r="GAJ181" s="176"/>
      <c r="GAK181" s="176"/>
      <c r="GAL181" s="176"/>
      <c r="GAM181" s="176"/>
      <c r="GAN181" s="176"/>
      <c r="GAO181" s="176"/>
      <c r="GAP181" s="176"/>
      <c r="GAQ181" s="176"/>
      <c r="GAR181" s="176"/>
      <c r="GAS181" s="176"/>
      <c r="GAT181" s="176"/>
      <c r="GAU181" s="176"/>
      <c r="GAV181" s="176"/>
      <c r="GAW181" s="176"/>
      <c r="GAX181" s="176"/>
      <c r="GAY181" s="176"/>
      <c r="GAZ181" s="176"/>
      <c r="GBA181" s="176"/>
      <c r="GBB181" s="176"/>
      <c r="GBC181" s="176"/>
      <c r="GBD181" s="176"/>
      <c r="GBE181" s="176"/>
      <c r="GBF181" s="176"/>
      <c r="GBG181" s="176"/>
      <c r="GBH181" s="176"/>
      <c r="GBI181" s="176"/>
      <c r="GBJ181" s="176"/>
      <c r="GBK181" s="176"/>
      <c r="GBL181" s="176"/>
      <c r="GBM181" s="176"/>
      <c r="GBN181" s="176"/>
      <c r="GBO181" s="176"/>
      <c r="GBP181" s="176"/>
      <c r="GBQ181" s="176"/>
      <c r="GBR181" s="176"/>
      <c r="GBS181" s="176"/>
      <c r="GBT181" s="176"/>
      <c r="GBU181" s="176"/>
      <c r="GBV181" s="176"/>
      <c r="GBW181" s="176"/>
      <c r="GBX181" s="176"/>
      <c r="GBY181" s="176"/>
      <c r="GBZ181" s="176"/>
      <c r="GCA181" s="176"/>
      <c r="GCB181" s="176"/>
      <c r="GCC181" s="176"/>
      <c r="GCD181" s="176"/>
      <c r="GCE181" s="176"/>
      <c r="GCF181" s="176"/>
      <c r="GCG181" s="176"/>
      <c r="GCH181" s="176"/>
      <c r="GCI181" s="176"/>
      <c r="GCJ181" s="176"/>
      <c r="GCK181" s="176"/>
      <c r="GCL181" s="176"/>
      <c r="GCM181" s="176"/>
      <c r="GCN181" s="176"/>
      <c r="GCO181" s="176"/>
      <c r="GCP181" s="176"/>
      <c r="GCQ181" s="176"/>
      <c r="GCR181" s="176"/>
      <c r="GCS181" s="176"/>
      <c r="GCT181" s="176"/>
      <c r="GCU181" s="176"/>
      <c r="GCV181" s="176"/>
      <c r="GCW181" s="176"/>
      <c r="GCX181" s="176"/>
      <c r="GCY181" s="176"/>
      <c r="GCZ181" s="176"/>
      <c r="GDA181" s="176"/>
      <c r="GDB181" s="176"/>
      <c r="GDC181" s="176"/>
      <c r="GDD181" s="176"/>
      <c r="GDE181" s="176"/>
      <c r="GDF181" s="176"/>
      <c r="GDG181" s="176"/>
      <c r="GDH181" s="176"/>
      <c r="GDI181" s="176"/>
      <c r="GDJ181" s="176"/>
      <c r="GDK181" s="176"/>
      <c r="GDL181" s="176"/>
      <c r="GDM181" s="176"/>
      <c r="GDN181" s="176"/>
      <c r="GDO181" s="176"/>
      <c r="GDP181" s="176"/>
      <c r="GDQ181" s="176"/>
      <c r="GDR181" s="176"/>
      <c r="GDS181" s="176"/>
      <c r="GDT181" s="176"/>
      <c r="GDU181" s="176"/>
      <c r="GDV181" s="176"/>
      <c r="GDW181" s="176"/>
      <c r="GDX181" s="176"/>
      <c r="GDY181" s="176"/>
      <c r="GDZ181" s="176"/>
      <c r="GEA181" s="176"/>
      <c r="GEB181" s="176"/>
      <c r="GEC181" s="176"/>
      <c r="GED181" s="176"/>
      <c r="GEE181" s="176"/>
      <c r="GEF181" s="176"/>
      <c r="GEG181" s="176"/>
      <c r="GEH181" s="176"/>
      <c r="GEI181" s="176"/>
      <c r="GEJ181" s="176"/>
      <c r="GEK181" s="176"/>
      <c r="GEL181" s="176"/>
      <c r="GEM181" s="176"/>
      <c r="GEN181" s="176"/>
      <c r="GEO181" s="176"/>
      <c r="GEP181" s="176"/>
      <c r="GEQ181" s="176"/>
      <c r="GER181" s="176"/>
      <c r="GES181" s="176"/>
      <c r="GET181" s="176"/>
      <c r="GEU181" s="176"/>
      <c r="GEV181" s="176"/>
      <c r="GEW181" s="176"/>
      <c r="GEX181" s="176"/>
      <c r="GEY181" s="176"/>
      <c r="GEZ181" s="176"/>
      <c r="GFA181" s="176"/>
      <c r="GFB181" s="176"/>
      <c r="GFC181" s="176"/>
      <c r="GFD181" s="176"/>
      <c r="GFE181" s="176"/>
      <c r="GFF181" s="176"/>
      <c r="GFG181" s="176"/>
      <c r="GFH181" s="176"/>
      <c r="GFI181" s="176"/>
      <c r="GFJ181" s="176"/>
      <c r="GFK181" s="176"/>
      <c r="GFL181" s="176"/>
      <c r="GFM181" s="176"/>
      <c r="GFN181" s="176"/>
      <c r="GFO181" s="176"/>
      <c r="GFP181" s="176"/>
      <c r="GFQ181" s="176"/>
      <c r="GFR181" s="176"/>
      <c r="GFS181" s="176"/>
      <c r="GFT181" s="176"/>
      <c r="GFU181" s="176"/>
      <c r="GFV181" s="176"/>
      <c r="GFW181" s="176"/>
      <c r="GFX181" s="176"/>
      <c r="GFY181" s="176"/>
      <c r="GFZ181" s="176"/>
      <c r="GGA181" s="176"/>
      <c r="GGB181" s="176"/>
      <c r="GGC181" s="176"/>
      <c r="GGD181" s="176"/>
      <c r="GGE181" s="176"/>
      <c r="GGF181" s="176"/>
      <c r="GGG181" s="176"/>
      <c r="GGH181" s="176"/>
      <c r="GGI181" s="176"/>
      <c r="GGJ181" s="176"/>
      <c r="GGK181" s="176"/>
      <c r="GGL181" s="176"/>
      <c r="GGM181" s="176"/>
      <c r="GGN181" s="176"/>
      <c r="GGO181" s="176"/>
      <c r="GGP181" s="176"/>
      <c r="GGQ181" s="176"/>
      <c r="GGR181" s="176"/>
      <c r="GGS181" s="176"/>
      <c r="GGT181" s="176"/>
      <c r="GGU181" s="176"/>
      <c r="GGV181" s="176"/>
      <c r="GGW181" s="176"/>
      <c r="GGX181" s="176"/>
      <c r="GGY181" s="176"/>
      <c r="GGZ181" s="176"/>
      <c r="GHA181" s="176"/>
      <c r="GHB181" s="176"/>
      <c r="GHC181" s="176"/>
      <c r="GHD181" s="176"/>
      <c r="GHE181" s="176"/>
      <c r="GHF181" s="176"/>
      <c r="GHG181" s="176"/>
      <c r="GHH181" s="176"/>
      <c r="GHI181" s="176"/>
      <c r="GHJ181" s="176"/>
      <c r="GHK181" s="176"/>
      <c r="GHL181" s="176"/>
      <c r="GHM181" s="176"/>
      <c r="GHN181" s="176"/>
      <c r="GHO181" s="176"/>
      <c r="GHP181" s="176"/>
      <c r="GHQ181" s="176"/>
      <c r="GHR181" s="176"/>
      <c r="GHS181" s="176"/>
      <c r="GHT181" s="176"/>
      <c r="GHU181" s="176"/>
      <c r="GHV181" s="176"/>
      <c r="GHW181" s="176"/>
      <c r="GHX181" s="176"/>
      <c r="GHY181" s="176"/>
      <c r="GHZ181" s="176"/>
      <c r="GIA181" s="176"/>
      <c r="GIB181" s="176"/>
      <c r="GIC181" s="176"/>
      <c r="GID181" s="176"/>
      <c r="GIE181" s="176"/>
      <c r="GIF181" s="176"/>
      <c r="GIG181" s="176"/>
      <c r="GIH181" s="176"/>
      <c r="GII181" s="176"/>
      <c r="GIJ181" s="176"/>
      <c r="GIK181" s="176"/>
      <c r="GIL181" s="176"/>
      <c r="GIM181" s="176"/>
      <c r="GIN181" s="176"/>
      <c r="GIO181" s="176"/>
      <c r="GIP181" s="176"/>
      <c r="GIQ181" s="176"/>
      <c r="GIR181" s="176"/>
      <c r="GIS181" s="176"/>
      <c r="GIT181" s="176"/>
      <c r="GIU181" s="176"/>
      <c r="GIV181" s="176"/>
      <c r="GIW181" s="176"/>
      <c r="GIX181" s="176"/>
      <c r="GIY181" s="176"/>
      <c r="GIZ181" s="176"/>
      <c r="GJA181" s="176"/>
      <c r="GJB181" s="176"/>
      <c r="GJC181" s="176"/>
      <c r="GJD181" s="176"/>
      <c r="GJE181" s="176"/>
      <c r="GJF181" s="176"/>
      <c r="GJG181" s="176"/>
      <c r="GJH181" s="176"/>
      <c r="GJI181" s="176"/>
      <c r="GJJ181" s="176"/>
      <c r="GJK181" s="176"/>
      <c r="GJL181" s="176"/>
      <c r="GJM181" s="176"/>
      <c r="GJN181" s="176"/>
      <c r="GJO181" s="176"/>
      <c r="GJP181" s="176"/>
      <c r="GJQ181" s="176"/>
      <c r="GJR181" s="176"/>
      <c r="GJS181" s="176"/>
      <c r="GJT181" s="176"/>
      <c r="GJU181" s="176"/>
      <c r="GJV181" s="176"/>
      <c r="GJW181" s="176"/>
      <c r="GJX181" s="176"/>
      <c r="GJY181" s="176"/>
      <c r="GJZ181" s="176"/>
      <c r="GKA181" s="176"/>
      <c r="GKB181" s="176"/>
      <c r="GKC181" s="176"/>
      <c r="GKD181" s="176"/>
      <c r="GKE181" s="176"/>
      <c r="GKF181" s="176"/>
      <c r="GKG181" s="176"/>
      <c r="GKH181" s="176"/>
      <c r="GKI181" s="176"/>
      <c r="GKJ181" s="176"/>
      <c r="GKK181" s="176"/>
      <c r="GKL181" s="176"/>
      <c r="GKM181" s="176"/>
      <c r="GKN181" s="176"/>
      <c r="GKO181" s="176"/>
      <c r="GKP181" s="176"/>
      <c r="GKQ181" s="176"/>
      <c r="GKR181" s="176"/>
      <c r="GKS181" s="176"/>
      <c r="GKT181" s="176"/>
      <c r="GKU181" s="176"/>
      <c r="GKV181" s="176"/>
      <c r="GKW181" s="176"/>
      <c r="GKX181" s="176"/>
      <c r="GKY181" s="176"/>
      <c r="GKZ181" s="176"/>
      <c r="GLA181" s="176"/>
      <c r="GLB181" s="176"/>
      <c r="GLC181" s="176"/>
      <c r="GLD181" s="176"/>
      <c r="GLE181" s="176"/>
      <c r="GLF181" s="176"/>
      <c r="GLG181" s="176"/>
      <c r="GLH181" s="176"/>
      <c r="GLI181" s="176"/>
      <c r="GLJ181" s="176"/>
      <c r="GLK181" s="176"/>
      <c r="GLL181" s="176"/>
      <c r="GLM181" s="176"/>
      <c r="GLN181" s="176"/>
      <c r="GLO181" s="176"/>
      <c r="GLP181" s="176"/>
      <c r="GLQ181" s="176"/>
      <c r="GLR181" s="176"/>
      <c r="GLS181" s="176"/>
      <c r="GLT181" s="176"/>
      <c r="GLU181" s="176"/>
      <c r="GLV181" s="176"/>
      <c r="GLW181" s="176"/>
      <c r="GLX181" s="176"/>
      <c r="GLY181" s="176"/>
      <c r="GLZ181" s="176"/>
      <c r="GMA181" s="176"/>
      <c r="GMB181" s="176"/>
      <c r="GMC181" s="176"/>
      <c r="GMD181" s="176"/>
      <c r="GME181" s="176"/>
      <c r="GMF181" s="176"/>
      <c r="GMG181" s="176"/>
      <c r="GMH181" s="176"/>
      <c r="GMI181" s="176"/>
      <c r="GMJ181" s="176"/>
      <c r="GMK181" s="176"/>
      <c r="GML181" s="176"/>
      <c r="GMM181" s="176"/>
      <c r="GMN181" s="176"/>
      <c r="GMO181" s="176"/>
      <c r="GMP181" s="176"/>
      <c r="GMQ181" s="176"/>
      <c r="GMR181" s="176"/>
      <c r="GMS181" s="176"/>
      <c r="GMT181" s="176"/>
      <c r="GMU181" s="176"/>
      <c r="GMV181" s="176"/>
      <c r="GMW181" s="176"/>
      <c r="GMX181" s="176"/>
      <c r="GMY181" s="176"/>
      <c r="GMZ181" s="176"/>
      <c r="GNA181" s="176"/>
      <c r="GNB181" s="176"/>
      <c r="GNC181" s="176"/>
      <c r="GND181" s="176"/>
      <c r="GNE181" s="176"/>
      <c r="GNF181" s="176"/>
      <c r="GNG181" s="176"/>
      <c r="GNH181" s="176"/>
      <c r="GNI181" s="176"/>
      <c r="GNJ181" s="176"/>
      <c r="GNK181" s="176"/>
      <c r="GNL181" s="176"/>
      <c r="GNM181" s="176"/>
      <c r="GNN181" s="176"/>
      <c r="GNO181" s="176"/>
      <c r="GNP181" s="176"/>
      <c r="GNQ181" s="176"/>
      <c r="GNR181" s="176"/>
      <c r="GNS181" s="176"/>
      <c r="GNT181" s="176"/>
      <c r="GNU181" s="176"/>
      <c r="GNV181" s="176"/>
      <c r="GNW181" s="176"/>
      <c r="GNX181" s="176"/>
      <c r="GNY181" s="176"/>
      <c r="GNZ181" s="176"/>
      <c r="GOA181" s="176"/>
      <c r="GOB181" s="176"/>
      <c r="GOC181" s="176"/>
      <c r="GOD181" s="176"/>
      <c r="GOE181" s="176"/>
      <c r="GOF181" s="176"/>
      <c r="GOG181" s="176"/>
      <c r="GOH181" s="176"/>
      <c r="GOI181" s="176"/>
      <c r="GOJ181" s="176"/>
      <c r="GOK181" s="176"/>
      <c r="GOL181" s="176"/>
      <c r="GOM181" s="176"/>
      <c r="GON181" s="176"/>
      <c r="GOO181" s="176"/>
      <c r="GOP181" s="176"/>
      <c r="GOQ181" s="176"/>
      <c r="GOR181" s="176"/>
      <c r="GOS181" s="176"/>
      <c r="GOT181" s="176"/>
      <c r="GOU181" s="176"/>
      <c r="GOV181" s="176"/>
      <c r="GOW181" s="176"/>
      <c r="GOX181" s="176"/>
      <c r="GOY181" s="176"/>
      <c r="GOZ181" s="176"/>
      <c r="GPA181" s="176"/>
      <c r="GPB181" s="176"/>
      <c r="GPC181" s="176"/>
      <c r="GPD181" s="176"/>
      <c r="GPE181" s="176"/>
      <c r="GPF181" s="176"/>
      <c r="GPG181" s="176"/>
      <c r="GPH181" s="176"/>
      <c r="GPI181" s="176"/>
      <c r="GPJ181" s="176"/>
      <c r="GPK181" s="176"/>
      <c r="GPL181" s="176"/>
      <c r="GPM181" s="176"/>
      <c r="GPN181" s="176"/>
      <c r="GPO181" s="176"/>
      <c r="GPP181" s="176"/>
      <c r="GPQ181" s="176"/>
      <c r="GPR181" s="176"/>
      <c r="GPS181" s="176"/>
      <c r="GPT181" s="176"/>
      <c r="GPU181" s="176"/>
      <c r="GPV181" s="176"/>
      <c r="GPW181" s="176"/>
      <c r="GPX181" s="176"/>
      <c r="GPY181" s="176"/>
      <c r="GPZ181" s="176"/>
      <c r="GQA181" s="176"/>
      <c r="GQB181" s="176"/>
      <c r="GQC181" s="176"/>
      <c r="GQD181" s="176"/>
      <c r="GQE181" s="176"/>
      <c r="GQF181" s="176"/>
      <c r="GQG181" s="176"/>
      <c r="GQH181" s="176"/>
      <c r="GQI181" s="176"/>
      <c r="GQJ181" s="176"/>
      <c r="GQK181" s="176"/>
      <c r="GQL181" s="176"/>
      <c r="GQM181" s="176"/>
      <c r="GQN181" s="176"/>
      <c r="GQO181" s="176"/>
      <c r="GQP181" s="176"/>
      <c r="GQQ181" s="176"/>
      <c r="GQR181" s="176"/>
      <c r="GQS181" s="176"/>
      <c r="GQT181" s="176"/>
      <c r="GQU181" s="176"/>
      <c r="GQV181" s="176"/>
      <c r="GQW181" s="176"/>
      <c r="GQX181" s="176"/>
      <c r="GQY181" s="176"/>
      <c r="GQZ181" s="176"/>
      <c r="GRA181" s="176"/>
      <c r="GRB181" s="176"/>
      <c r="GRC181" s="176"/>
      <c r="GRD181" s="176"/>
      <c r="GRE181" s="176"/>
      <c r="GRF181" s="176"/>
      <c r="GRG181" s="176"/>
      <c r="GRH181" s="176"/>
      <c r="GRI181" s="176"/>
      <c r="GRJ181" s="176"/>
      <c r="GRK181" s="176"/>
      <c r="GRL181" s="176"/>
      <c r="GRM181" s="176"/>
      <c r="GRN181" s="176"/>
      <c r="GRO181" s="176"/>
      <c r="GRP181" s="176"/>
      <c r="GRQ181" s="176"/>
      <c r="GRR181" s="176"/>
      <c r="GRS181" s="176"/>
      <c r="GRT181" s="176"/>
      <c r="GRU181" s="176"/>
      <c r="GRV181" s="176"/>
      <c r="GRW181" s="176"/>
      <c r="GRX181" s="176"/>
      <c r="GRY181" s="176"/>
      <c r="GRZ181" s="176"/>
      <c r="GSA181" s="176"/>
      <c r="GSB181" s="176"/>
      <c r="GSC181" s="176"/>
      <c r="GSD181" s="176"/>
      <c r="GSE181" s="176"/>
      <c r="GSF181" s="176"/>
      <c r="GSG181" s="176"/>
      <c r="GSH181" s="176"/>
      <c r="GSI181" s="176"/>
      <c r="GSJ181" s="176"/>
      <c r="GSK181" s="176"/>
      <c r="GSL181" s="176"/>
      <c r="GSM181" s="176"/>
      <c r="GSN181" s="176"/>
      <c r="GSO181" s="176"/>
      <c r="GSP181" s="176"/>
      <c r="GSQ181" s="176"/>
      <c r="GSR181" s="176"/>
      <c r="GSS181" s="176"/>
      <c r="GST181" s="176"/>
      <c r="GSU181" s="176"/>
      <c r="GSV181" s="176"/>
      <c r="GSW181" s="176"/>
      <c r="GSX181" s="176"/>
      <c r="GSY181" s="176"/>
      <c r="GSZ181" s="176"/>
      <c r="GTA181" s="176"/>
      <c r="GTB181" s="176"/>
      <c r="GTC181" s="176"/>
      <c r="GTD181" s="176"/>
      <c r="GTE181" s="176"/>
      <c r="GTF181" s="176"/>
      <c r="GTG181" s="176"/>
      <c r="GTH181" s="176"/>
      <c r="GTI181" s="176"/>
      <c r="GTJ181" s="176"/>
      <c r="GTK181" s="176"/>
      <c r="GTL181" s="176"/>
      <c r="GTM181" s="176"/>
      <c r="GTN181" s="176"/>
      <c r="GTO181" s="176"/>
      <c r="GTP181" s="176"/>
      <c r="GTQ181" s="176"/>
      <c r="GTR181" s="176"/>
      <c r="GTS181" s="176"/>
      <c r="GTT181" s="176"/>
      <c r="GTU181" s="176"/>
      <c r="GTV181" s="176"/>
      <c r="GTW181" s="176"/>
      <c r="GTX181" s="176"/>
      <c r="GTY181" s="176"/>
      <c r="GTZ181" s="176"/>
      <c r="GUA181" s="176"/>
      <c r="GUB181" s="176"/>
      <c r="GUC181" s="176"/>
      <c r="GUD181" s="176"/>
      <c r="GUE181" s="176"/>
      <c r="GUF181" s="176"/>
      <c r="GUG181" s="176"/>
      <c r="GUH181" s="176"/>
      <c r="GUI181" s="176"/>
      <c r="GUJ181" s="176"/>
      <c r="GUK181" s="176"/>
      <c r="GUL181" s="176"/>
      <c r="GUM181" s="176"/>
      <c r="GUN181" s="176"/>
      <c r="GUO181" s="176"/>
      <c r="GUP181" s="176"/>
      <c r="GUQ181" s="176"/>
      <c r="GUR181" s="176"/>
      <c r="GUS181" s="176"/>
      <c r="GUT181" s="176"/>
      <c r="GUU181" s="176"/>
      <c r="GUV181" s="176"/>
      <c r="GUW181" s="176"/>
      <c r="GUX181" s="176"/>
      <c r="GUY181" s="176"/>
      <c r="GUZ181" s="176"/>
      <c r="GVA181" s="176"/>
      <c r="GVB181" s="176"/>
      <c r="GVC181" s="176"/>
      <c r="GVD181" s="176"/>
      <c r="GVE181" s="176"/>
      <c r="GVF181" s="176"/>
      <c r="GVG181" s="176"/>
      <c r="GVH181" s="176"/>
      <c r="GVI181" s="176"/>
      <c r="GVJ181" s="176"/>
      <c r="GVK181" s="176"/>
      <c r="GVL181" s="176"/>
      <c r="GVM181" s="176"/>
      <c r="GVN181" s="176"/>
      <c r="GVO181" s="176"/>
      <c r="GVP181" s="176"/>
      <c r="GVQ181" s="176"/>
      <c r="GVR181" s="176"/>
      <c r="GVS181" s="176"/>
      <c r="GVT181" s="176"/>
      <c r="GVU181" s="176"/>
      <c r="GVV181" s="176"/>
      <c r="GVW181" s="176"/>
      <c r="GVX181" s="176"/>
      <c r="GVY181" s="176"/>
      <c r="GVZ181" s="176"/>
      <c r="GWA181" s="176"/>
      <c r="GWB181" s="176"/>
      <c r="GWC181" s="176"/>
      <c r="GWD181" s="176"/>
      <c r="GWE181" s="176"/>
      <c r="GWF181" s="176"/>
      <c r="GWG181" s="176"/>
      <c r="GWH181" s="176"/>
      <c r="GWI181" s="176"/>
      <c r="GWJ181" s="176"/>
      <c r="GWK181" s="176"/>
      <c r="GWL181" s="176"/>
      <c r="GWM181" s="176"/>
      <c r="GWN181" s="176"/>
      <c r="GWO181" s="176"/>
      <c r="GWP181" s="176"/>
      <c r="GWQ181" s="176"/>
      <c r="GWR181" s="176"/>
      <c r="GWS181" s="176"/>
      <c r="GWT181" s="176"/>
      <c r="GWU181" s="176"/>
      <c r="GWV181" s="176"/>
      <c r="GWW181" s="176"/>
      <c r="GWX181" s="176"/>
      <c r="GWY181" s="176"/>
      <c r="GWZ181" s="176"/>
      <c r="GXA181" s="176"/>
      <c r="GXB181" s="176"/>
      <c r="GXC181" s="176"/>
      <c r="GXD181" s="176"/>
      <c r="GXE181" s="176"/>
      <c r="GXF181" s="176"/>
      <c r="GXG181" s="176"/>
      <c r="GXH181" s="176"/>
      <c r="GXI181" s="176"/>
      <c r="GXJ181" s="176"/>
      <c r="GXK181" s="176"/>
      <c r="GXL181" s="176"/>
      <c r="GXM181" s="176"/>
      <c r="GXN181" s="176"/>
      <c r="GXO181" s="176"/>
      <c r="GXP181" s="176"/>
      <c r="GXQ181" s="176"/>
      <c r="GXR181" s="176"/>
      <c r="GXS181" s="176"/>
      <c r="GXT181" s="176"/>
      <c r="GXU181" s="176"/>
      <c r="GXV181" s="176"/>
      <c r="GXW181" s="176"/>
      <c r="GXX181" s="176"/>
      <c r="GXY181" s="176"/>
      <c r="GXZ181" s="176"/>
      <c r="GYA181" s="176"/>
      <c r="GYB181" s="176"/>
      <c r="GYC181" s="176"/>
      <c r="GYD181" s="176"/>
      <c r="GYE181" s="176"/>
      <c r="GYF181" s="176"/>
      <c r="GYG181" s="176"/>
      <c r="GYH181" s="176"/>
      <c r="GYI181" s="176"/>
      <c r="GYJ181" s="176"/>
      <c r="GYK181" s="176"/>
      <c r="GYL181" s="176"/>
      <c r="GYM181" s="176"/>
      <c r="GYN181" s="176"/>
      <c r="GYO181" s="176"/>
      <c r="GYP181" s="176"/>
      <c r="GYQ181" s="176"/>
      <c r="GYR181" s="176"/>
      <c r="GYS181" s="176"/>
      <c r="GYT181" s="176"/>
      <c r="GYU181" s="176"/>
      <c r="GYV181" s="176"/>
      <c r="GYW181" s="176"/>
      <c r="GYX181" s="176"/>
      <c r="GYY181" s="176"/>
      <c r="GYZ181" s="176"/>
      <c r="GZA181" s="176"/>
      <c r="GZB181" s="176"/>
      <c r="GZC181" s="176"/>
      <c r="GZD181" s="176"/>
      <c r="GZE181" s="176"/>
      <c r="GZF181" s="176"/>
      <c r="GZG181" s="176"/>
      <c r="GZH181" s="176"/>
      <c r="GZI181" s="176"/>
      <c r="GZJ181" s="176"/>
      <c r="GZK181" s="176"/>
      <c r="GZL181" s="176"/>
      <c r="GZM181" s="176"/>
      <c r="GZN181" s="176"/>
      <c r="GZO181" s="176"/>
      <c r="GZP181" s="176"/>
      <c r="GZQ181" s="176"/>
      <c r="GZR181" s="176"/>
      <c r="GZS181" s="176"/>
      <c r="GZT181" s="176"/>
      <c r="GZU181" s="176"/>
      <c r="GZV181" s="176"/>
      <c r="GZW181" s="176"/>
      <c r="GZX181" s="176"/>
      <c r="GZY181" s="176"/>
      <c r="GZZ181" s="176"/>
      <c r="HAA181" s="176"/>
      <c r="HAB181" s="176"/>
      <c r="HAC181" s="176"/>
      <c r="HAD181" s="176"/>
      <c r="HAE181" s="176"/>
      <c r="HAF181" s="176"/>
      <c r="HAG181" s="176"/>
      <c r="HAH181" s="176"/>
      <c r="HAI181" s="176"/>
      <c r="HAJ181" s="176"/>
      <c r="HAK181" s="176"/>
      <c r="HAL181" s="176"/>
      <c r="HAM181" s="176"/>
      <c r="HAN181" s="176"/>
      <c r="HAO181" s="176"/>
      <c r="HAP181" s="176"/>
      <c r="HAQ181" s="176"/>
      <c r="HAR181" s="176"/>
      <c r="HAS181" s="176"/>
      <c r="HAT181" s="176"/>
      <c r="HAU181" s="176"/>
      <c r="HAV181" s="176"/>
      <c r="HAW181" s="176"/>
      <c r="HAX181" s="176"/>
      <c r="HAY181" s="176"/>
      <c r="HAZ181" s="176"/>
      <c r="HBA181" s="176"/>
      <c r="HBB181" s="176"/>
      <c r="HBC181" s="176"/>
      <c r="HBD181" s="176"/>
      <c r="HBE181" s="176"/>
      <c r="HBF181" s="176"/>
      <c r="HBG181" s="176"/>
      <c r="HBH181" s="176"/>
      <c r="HBI181" s="176"/>
      <c r="HBJ181" s="176"/>
      <c r="HBK181" s="176"/>
      <c r="HBL181" s="176"/>
      <c r="HBM181" s="176"/>
      <c r="HBN181" s="176"/>
      <c r="HBO181" s="176"/>
      <c r="HBP181" s="176"/>
      <c r="HBQ181" s="176"/>
      <c r="HBR181" s="176"/>
      <c r="HBS181" s="176"/>
      <c r="HBT181" s="176"/>
      <c r="HBU181" s="176"/>
      <c r="HBV181" s="176"/>
      <c r="HBW181" s="176"/>
      <c r="HBX181" s="176"/>
      <c r="HBY181" s="176"/>
      <c r="HBZ181" s="176"/>
      <c r="HCA181" s="176"/>
      <c r="HCB181" s="176"/>
      <c r="HCC181" s="176"/>
      <c r="HCD181" s="176"/>
      <c r="HCE181" s="176"/>
      <c r="HCF181" s="176"/>
      <c r="HCG181" s="176"/>
      <c r="HCH181" s="176"/>
      <c r="HCI181" s="176"/>
      <c r="HCJ181" s="176"/>
      <c r="HCK181" s="176"/>
      <c r="HCL181" s="176"/>
      <c r="HCM181" s="176"/>
      <c r="HCN181" s="176"/>
      <c r="HCO181" s="176"/>
      <c r="HCP181" s="176"/>
      <c r="HCQ181" s="176"/>
      <c r="HCR181" s="176"/>
      <c r="HCS181" s="176"/>
      <c r="HCT181" s="176"/>
      <c r="HCU181" s="176"/>
      <c r="HCV181" s="176"/>
      <c r="HCW181" s="176"/>
      <c r="HCX181" s="176"/>
      <c r="HCY181" s="176"/>
      <c r="HCZ181" s="176"/>
      <c r="HDA181" s="176"/>
      <c r="HDB181" s="176"/>
      <c r="HDC181" s="176"/>
      <c r="HDD181" s="176"/>
      <c r="HDE181" s="176"/>
      <c r="HDF181" s="176"/>
      <c r="HDG181" s="176"/>
      <c r="HDH181" s="176"/>
      <c r="HDI181" s="176"/>
      <c r="HDJ181" s="176"/>
      <c r="HDK181" s="176"/>
      <c r="HDL181" s="176"/>
      <c r="HDM181" s="176"/>
      <c r="HDN181" s="176"/>
      <c r="HDO181" s="176"/>
      <c r="HDP181" s="176"/>
      <c r="HDQ181" s="176"/>
      <c r="HDR181" s="176"/>
      <c r="HDS181" s="176"/>
      <c r="HDT181" s="176"/>
      <c r="HDU181" s="176"/>
      <c r="HDV181" s="176"/>
      <c r="HDW181" s="176"/>
      <c r="HDX181" s="176"/>
      <c r="HDY181" s="176"/>
      <c r="HDZ181" s="176"/>
      <c r="HEA181" s="176"/>
      <c r="HEB181" s="176"/>
      <c r="HEC181" s="176"/>
      <c r="HED181" s="176"/>
      <c r="HEE181" s="176"/>
      <c r="HEF181" s="176"/>
      <c r="HEG181" s="176"/>
      <c r="HEH181" s="176"/>
      <c r="HEI181" s="176"/>
      <c r="HEJ181" s="176"/>
      <c r="HEK181" s="176"/>
      <c r="HEL181" s="176"/>
      <c r="HEM181" s="176"/>
      <c r="HEN181" s="176"/>
      <c r="HEO181" s="176"/>
      <c r="HEP181" s="176"/>
      <c r="HEQ181" s="176"/>
      <c r="HER181" s="176"/>
      <c r="HES181" s="176"/>
      <c r="HET181" s="176"/>
      <c r="HEU181" s="176"/>
      <c r="HEV181" s="176"/>
      <c r="HEW181" s="176"/>
      <c r="HEX181" s="176"/>
      <c r="HEY181" s="176"/>
      <c r="HEZ181" s="176"/>
      <c r="HFA181" s="176"/>
      <c r="HFB181" s="176"/>
      <c r="HFC181" s="176"/>
      <c r="HFD181" s="176"/>
      <c r="HFE181" s="176"/>
      <c r="HFF181" s="176"/>
      <c r="HFG181" s="176"/>
      <c r="HFH181" s="176"/>
      <c r="HFI181" s="176"/>
      <c r="HFJ181" s="176"/>
      <c r="HFK181" s="176"/>
      <c r="HFL181" s="176"/>
      <c r="HFM181" s="176"/>
      <c r="HFN181" s="176"/>
      <c r="HFO181" s="176"/>
      <c r="HFP181" s="176"/>
      <c r="HFQ181" s="176"/>
      <c r="HFR181" s="176"/>
      <c r="HFS181" s="176"/>
      <c r="HFT181" s="176"/>
      <c r="HFU181" s="176"/>
      <c r="HFV181" s="176"/>
      <c r="HFW181" s="176"/>
      <c r="HFX181" s="176"/>
      <c r="HFY181" s="176"/>
      <c r="HFZ181" s="176"/>
      <c r="HGA181" s="176"/>
      <c r="HGB181" s="176"/>
      <c r="HGC181" s="176"/>
      <c r="HGD181" s="176"/>
      <c r="HGE181" s="176"/>
      <c r="HGF181" s="176"/>
      <c r="HGG181" s="176"/>
      <c r="HGH181" s="176"/>
      <c r="HGI181" s="176"/>
      <c r="HGJ181" s="176"/>
      <c r="HGK181" s="176"/>
      <c r="HGL181" s="176"/>
      <c r="HGM181" s="176"/>
      <c r="HGN181" s="176"/>
      <c r="HGO181" s="176"/>
      <c r="HGP181" s="176"/>
      <c r="HGQ181" s="176"/>
      <c r="HGR181" s="176"/>
      <c r="HGS181" s="176"/>
      <c r="HGT181" s="176"/>
      <c r="HGU181" s="176"/>
      <c r="HGV181" s="176"/>
      <c r="HGW181" s="176"/>
      <c r="HGX181" s="176"/>
      <c r="HGY181" s="176"/>
      <c r="HGZ181" s="176"/>
      <c r="HHA181" s="176"/>
      <c r="HHB181" s="176"/>
      <c r="HHC181" s="176"/>
      <c r="HHD181" s="176"/>
      <c r="HHE181" s="176"/>
      <c r="HHF181" s="176"/>
      <c r="HHG181" s="176"/>
      <c r="HHH181" s="176"/>
      <c r="HHI181" s="176"/>
      <c r="HHJ181" s="176"/>
      <c r="HHK181" s="176"/>
      <c r="HHL181" s="176"/>
      <c r="HHM181" s="176"/>
      <c r="HHN181" s="176"/>
      <c r="HHO181" s="176"/>
      <c r="HHP181" s="176"/>
      <c r="HHQ181" s="176"/>
      <c r="HHR181" s="176"/>
      <c r="HHS181" s="176"/>
      <c r="HHT181" s="176"/>
      <c r="HHU181" s="176"/>
      <c r="HHV181" s="176"/>
      <c r="HHW181" s="176"/>
      <c r="HHX181" s="176"/>
      <c r="HHY181" s="176"/>
      <c r="HHZ181" s="176"/>
      <c r="HIA181" s="176"/>
      <c r="HIB181" s="176"/>
      <c r="HIC181" s="176"/>
      <c r="HID181" s="176"/>
      <c r="HIE181" s="176"/>
      <c r="HIF181" s="176"/>
      <c r="HIG181" s="176"/>
      <c r="HIH181" s="176"/>
      <c r="HII181" s="176"/>
      <c r="HIJ181" s="176"/>
      <c r="HIK181" s="176"/>
      <c r="HIL181" s="176"/>
      <c r="HIM181" s="176"/>
      <c r="HIN181" s="176"/>
      <c r="HIO181" s="176"/>
      <c r="HIP181" s="176"/>
      <c r="HIQ181" s="176"/>
      <c r="HIR181" s="176"/>
      <c r="HIS181" s="176"/>
      <c r="HIT181" s="176"/>
      <c r="HIU181" s="176"/>
      <c r="HIV181" s="176"/>
      <c r="HIW181" s="176"/>
      <c r="HIX181" s="176"/>
      <c r="HIY181" s="176"/>
      <c r="HIZ181" s="176"/>
      <c r="HJA181" s="176"/>
      <c r="HJB181" s="176"/>
      <c r="HJC181" s="176"/>
      <c r="HJD181" s="176"/>
      <c r="HJE181" s="176"/>
      <c r="HJF181" s="176"/>
      <c r="HJG181" s="176"/>
      <c r="HJH181" s="176"/>
      <c r="HJI181" s="176"/>
      <c r="HJJ181" s="176"/>
      <c r="HJK181" s="176"/>
      <c r="HJL181" s="176"/>
      <c r="HJM181" s="176"/>
      <c r="HJN181" s="176"/>
      <c r="HJO181" s="176"/>
      <c r="HJP181" s="176"/>
      <c r="HJQ181" s="176"/>
      <c r="HJR181" s="176"/>
      <c r="HJS181" s="176"/>
      <c r="HJT181" s="176"/>
      <c r="HJU181" s="176"/>
      <c r="HJV181" s="176"/>
      <c r="HJW181" s="176"/>
      <c r="HJX181" s="176"/>
      <c r="HJY181" s="176"/>
      <c r="HJZ181" s="176"/>
      <c r="HKA181" s="176"/>
      <c r="HKB181" s="176"/>
      <c r="HKC181" s="176"/>
      <c r="HKD181" s="176"/>
      <c r="HKE181" s="176"/>
      <c r="HKF181" s="176"/>
      <c r="HKG181" s="176"/>
      <c r="HKH181" s="176"/>
      <c r="HKI181" s="176"/>
      <c r="HKJ181" s="176"/>
      <c r="HKK181" s="176"/>
      <c r="HKL181" s="176"/>
      <c r="HKM181" s="176"/>
      <c r="HKN181" s="176"/>
      <c r="HKO181" s="176"/>
      <c r="HKP181" s="176"/>
      <c r="HKQ181" s="176"/>
      <c r="HKR181" s="176"/>
      <c r="HKS181" s="176"/>
      <c r="HKT181" s="176"/>
      <c r="HKU181" s="176"/>
      <c r="HKV181" s="176"/>
      <c r="HKW181" s="176"/>
      <c r="HKX181" s="176"/>
      <c r="HKY181" s="176"/>
      <c r="HKZ181" s="176"/>
      <c r="HLA181" s="176"/>
      <c r="HLB181" s="176"/>
      <c r="HLC181" s="176"/>
      <c r="HLD181" s="176"/>
      <c r="HLE181" s="176"/>
      <c r="HLF181" s="176"/>
      <c r="HLG181" s="176"/>
      <c r="HLH181" s="176"/>
      <c r="HLI181" s="176"/>
      <c r="HLJ181" s="176"/>
      <c r="HLK181" s="176"/>
      <c r="HLL181" s="176"/>
      <c r="HLM181" s="176"/>
      <c r="HLN181" s="176"/>
      <c r="HLO181" s="176"/>
      <c r="HLP181" s="176"/>
      <c r="HLQ181" s="176"/>
      <c r="HLR181" s="176"/>
      <c r="HLS181" s="176"/>
      <c r="HLT181" s="176"/>
      <c r="HLU181" s="176"/>
      <c r="HLV181" s="176"/>
      <c r="HLW181" s="176"/>
      <c r="HLX181" s="176"/>
      <c r="HLY181" s="176"/>
      <c r="HLZ181" s="176"/>
      <c r="HMA181" s="176"/>
      <c r="HMB181" s="176"/>
      <c r="HMC181" s="176"/>
      <c r="HMD181" s="176"/>
      <c r="HME181" s="176"/>
      <c r="HMF181" s="176"/>
      <c r="HMG181" s="176"/>
      <c r="HMH181" s="176"/>
      <c r="HMI181" s="176"/>
      <c r="HMJ181" s="176"/>
      <c r="HMK181" s="176"/>
      <c r="HML181" s="176"/>
      <c r="HMM181" s="176"/>
      <c r="HMN181" s="176"/>
      <c r="HMO181" s="176"/>
      <c r="HMP181" s="176"/>
      <c r="HMQ181" s="176"/>
      <c r="HMR181" s="176"/>
      <c r="HMS181" s="176"/>
      <c r="HMT181" s="176"/>
      <c r="HMU181" s="176"/>
      <c r="HMV181" s="176"/>
      <c r="HMW181" s="176"/>
      <c r="HMX181" s="176"/>
      <c r="HMY181" s="176"/>
      <c r="HMZ181" s="176"/>
      <c r="HNA181" s="176"/>
      <c r="HNB181" s="176"/>
      <c r="HNC181" s="176"/>
      <c r="HND181" s="176"/>
      <c r="HNE181" s="176"/>
      <c r="HNF181" s="176"/>
      <c r="HNG181" s="176"/>
      <c r="HNH181" s="176"/>
      <c r="HNI181" s="176"/>
      <c r="HNJ181" s="176"/>
      <c r="HNK181" s="176"/>
      <c r="HNL181" s="176"/>
      <c r="HNM181" s="176"/>
      <c r="HNN181" s="176"/>
      <c r="HNO181" s="176"/>
      <c r="HNP181" s="176"/>
      <c r="HNQ181" s="176"/>
      <c r="HNR181" s="176"/>
      <c r="HNS181" s="176"/>
      <c r="HNT181" s="176"/>
      <c r="HNU181" s="176"/>
      <c r="HNV181" s="176"/>
      <c r="HNW181" s="176"/>
      <c r="HNX181" s="176"/>
      <c r="HNY181" s="176"/>
      <c r="HNZ181" s="176"/>
      <c r="HOA181" s="176"/>
      <c r="HOB181" s="176"/>
      <c r="HOC181" s="176"/>
      <c r="HOD181" s="176"/>
      <c r="HOE181" s="176"/>
      <c r="HOF181" s="176"/>
      <c r="HOG181" s="176"/>
      <c r="HOH181" s="176"/>
      <c r="HOI181" s="176"/>
      <c r="HOJ181" s="176"/>
      <c r="HOK181" s="176"/>
      <c r="HOL181" s="176"/>
      <c r="HOM181" s="176"/>
      <c r="HON181" s="176"/>
      <c r="HOO181" s="176"/>
      <c r="HOP181" s="176"/>
      <c r="HOQ181" s="176"/>
      <c r="HOR181" s="176"/>
      <c r="HOS181" s="176"/>
      <c r="HOT181" s="176"/>
      <c r="HOU181" s="176"/>
      <c r="HOV181" s="176"/>
      <c r="HOW181" s="176"/>
      <c r="HOX181" s="176"/>
      <c r="HOY181" s="176"/>
      <c r="HOZ181" s="176"/>
      <c r="HPA181" s="176"/>
      <c r="HPB181" s="176"/>
      <c r="HPC181" s="176"/>
      <c r="HPD181" s="176"/>
      <c r="HPE181" s="176"/>
      <c r="HPF181" s="176"/>
      <c r="HPG181" s="176"/>
      <c r="HPH181" s="176"/>
      <c r="HPI181" s="176"/>
      <c r="HPJ181" s="176"/>
      <c r="HPK181" s="176"/>
      <c r="HPL181" s="176"/>
      <c r="HPM181" s="176"/>
      <c r="HPN181" s="176"/>
      <c r="HPO181" s="176"/>
      <c r="HPP181" s="176"/>
      <c r="HPQ181" s="176"/>
      <c r="HPR181" s="176"/>
      <c r="HPS181" s="176"/>
      <c r="HPT181" s="176"/>
      <c r="HPU181" s="176"/>
      <c r="HPV181" s="176"/>
      <c r="HPW181" s="176"/>
      <c r="HPX181" s="176"/>
      <c r="HPY181" s="176"/>
      <c r="HPZ181" s="176"/>
      <c r="HQA181" s="176"/>
      <c r="HQB181" s="176"/>
      <c r="HQC181" s="176"/>
      <c r="HQD181" s="176"/>
      <c r="HQE181" s="176"/>
      <c r="HQF181" s="176"/>
      <c r="HQG181" s="176"/>
      <c r="HQH181" s="176"/>
      <c r="HQI181" s="176"/>
      <c r="HQJ181" s="176"/>
      <c r="HQK181" s="176"/>
      <c r="HQL181" s="176"/>
      <c r="HQM181" s="176"/>
      <c r="HQN181" s="176"/>
      <c r="HQO181" s="176"/>
      <c r="HQP181" s="176"/>
      <c r="HQQ181" s="176"/>
      <c r="HQR181" s="176"/>
      <c r="HQS181" s="176"/>
      <c r="HQT181" s="176"/>
      <c r="HQU181" s="176"/>
      <c r="HQV181" s="176"/>
      <c r="HQW181" s="176"/>
      <c r="HQX181" s="176"/>
      <c r="HQY181" s="176"/>
      <c r="HQZ181" s="176"/>
      <c r="HRA181" s="176"/>
      <c r="HRB181" s="176"/>
      <c r="HRC181" s="176"/>
      <c r="HRD181" s="176"/>
      <c r="HRE181" s="176"/>
      <c r="HRF181" s="176"/>
      <c r="HRG181" s="176"/>
      <c r="HRH181" s="176"/>
      <c r="HRI181" s="176"/>
      <c r="HRJ181" s="176"/>
      <c r="HRK181" s="176"/>
      <c r="HRL181" s="176"/>
      <c r="HRM181" s="176"/>
      <c r="HRN181" s="176"/>
      <c r="HRO181" s="176"/>
      <c r="HRP181" s="176"/>
      <c r="HRQ181" s="176"/>
      <c r="HRR181" s="176"/>
      <c r="HRS181" s="176"/>
      <c r="HRT181" s="176"/>
      <c r="HRU181" s="176"/>
      <c r="HRV181" s="176"/>
      <c r="HRW181" s="176"/>
      <c r="HRX181" s="176"/>
      <c r="HRY181" s="176"/>
      <c r="HRZ181" s="176"/>
      <c r="HSA181" s="176"/>
      <c r="HSB181" s="176"/>
      <c r="HSC181" s="176"/>
      <c r="HSD181" s="176"/>
      <c r="HSE181" s="176"/>
      <c r="HSF181" s="176"/>
      <c r="HSG181" s="176"/>
      <c r="HSH181" s="176"/>
      <c r="HSI181" s="176"/>
      <c r="HSJ181" s="176"/>
      <c r="HSK181" s="176"/>
      <c r="HSL181" s="176"/>
      <c r="HSM181" s="176"/>
      <c r="HSN181" s="176"/>
      <c r="HSO181" s="176"/>
      <c r="HSP181" s="176"/>
      <c r="HSQ181" s="176"/>
      <c r="HSR181" s="176"/>
      <c r="HSS181" s="176"/>
      <c r="HST181" s="176"/>
      <c r="HSU181" s="176"/>
      <c r="HSV181" s="176"/>
      <c r="HSW181" s="176"/>
      <c r="HSX181" s="176"/>
      <c r="HSY181" s="176"/>
      <c r="HSZ181" s="176"/>
      <c r="HTA181" s="176"/>
      <c r="HTB181" s="176"/>
      <c r="HTC181" s="176"/>
      <c r="HTD181" s="176"/>
      <c r="HTE181" s="176"/>
      <c r="HTF181" s="176"/>
      <c r="HTG181" s="176"/>
      <c r="HTH181" s="176"/>
      <c r="HTI181" s="176"/>
      <c r="HTJ181" s="176"/>
      <c r="HTK181" s="176"/>
      <c r="HTL181" s="176"/>
      <c r="HTM181" s="176"/>
      <c r="HTN181" s="176"/>
      <c r="HTO181" s="176"/>
      <c r="HTP181" s="176"/>
      <c r="HTQ181" s="176"/>
      <c r="HTR181" s="176"/>
      <c r="HTS181" s="176"/>
      <c r="HTT181" s="176"/>
      <c r="HTU181" s="176"/>
      <c r="HTV181" s="176"/>
      <c r="HTW181" s="176"/>
      <c r="HTX181" s="176"/>
      <c r="HTY181" s="176"/>
      <c r="HTZ181" s="176"/>
      <c r="HUA181" s="176"/>
      <c r="HUB181" s="176"/>
      <c r="HUC181" s="176"/>
      <c r="HUD181" s="176"/>
      <c r="HUE181" s="176"/>
      <c r="HUF181" s="176"/>
      <c r="HUG181" s="176"/>
      <c r="HUH181" s="176"/>
      <c r="HUI181" s="176"/>
      <c r="HUJ181" s="176"/>
      <c r="HUK181" s="176"/>
      <c r="HUL181" s="176"/>
      <c r="HUM181" s="176"/>
      <c r="HUN181" s="176"/>
      <c r="HUO181" s="176"/>
      <c r="HUP181" s="176"/>
      <c r="HUQ181" s="176"/>
      <c r="HUR181" s="176"/>
      <c r="HUS181" s="176"/>
      <c r="HUT181" s="176"/>
      <c r="HUU181" s="176"/>
      <c r="HUV181" s="176"/>
      <c r="HUW181" s="176"/>
      <c r="HUX181" s="176"/>
      <c r="HUY181" s="176"/>
      <c r="HUZ181" s="176"/>
      <c r="HVA181" s="176"/>
      <c r="HVB181" s="176"/>
      <c r="HVC181" s="176"/>
      <c r="HVD181" s="176"/>
      <c r="HVE181" s="176"/>
      <c r="HVF181" s="176"/>
      <c r="HVG181" s="176"/>
      <c r="HVH181" s="176"/>
      <c r="HVI181" s="176"/>
      <c r="HVJ181" s="176"/>
      <c r="HVK181" s="176"/>
      <c r="HVL181" s="176"/>
      <c r="HVM181" s="176"/>
      <c r="HVN181" s="176"/>
      <c r="HVO181" s="176"/>
      <c r="HVP181" s="176"/>
      <c r="HVQ181" s="176"/>
      <c r="HVR181" s="176"/>
      <c r="HVS181" s="176"/>
      <c r="HVT181" s="176"/>
      <c r="HVU181" s="176"/>
      <c r="HVV181" s="176"/>
      <c r="HVW181" s="176"/>
      <c r="HVX181" s="176"/>
      <c r="HVY181" s="176"/>
      <c r="HVZ181" s="176"/>
      <c r="HWA181" s="176"/>
      <c r="HWB181" s="176"/>
      <c r="HWC181" s="176"/>
      <c r="HWD181" s="176"/>
      <c r="HWE181" s="176"/>
      <c r="HWF181" s="176"/>
      <c r="HWG181" s="176"/>
      <c r="HWH181" s="176"/>
      <c r="HWI181" s="176"/>
      <c r="HWJ181" s="176"/>
      <c r="HWK181" s="176"/>
      <c r="HWL181" s="176"/>
      <c r="HWM181" s="176"/>
      <c r="HWN181" s="176"/>
      <c r="HWO181" s="176"/>
      <c r="HWP181" s="176"/>
      <c r="HWQ181" s="176"/>
      <c r="HWR181" s="176"/>
      <c r="HWS181" s="176"/>
      <c r="HWT181" s="176"/>
      <c r="HWU181" s="176"/>
      <c r="HWV181" s="176"/>
      <c r="HWW181" s="176"/>
      <c r="HWX181" s="176"/>
      <c r="HWY181" s="176"/>
      <c r="HWZ181" s="176"/>
      <c r="HXA181" s="176"/>
      <c r="HXB181" s="176"/>
      <c r="HXC181" s="176"/>
      <c r="HXD181" s="176"/>
      <c r="HXE181" s="176"/>
      <c r="HXF181" s="176"/>
      <c r="HXG181" s="176"/>
      <c r="HXH181" s="176"/>
      <c r="HXI181" s="176"/>
      <c r="HXJ181" s="176"/>
      <c r="HXK181" s="176"/>
      <c r="HXL181" s="176"/>
      <c r="HXM181" s="176"/>
      <c r="HXN181" s="176"/>
      <c r="HXO181" s="176"/>
      <c r="HXP181" s="176"/>
      <c r="HXQ181" s="176"/>
      <c r="HXR181" s="176"/>
      <c r="HXS181" s="176"/>
      <c r="HXT181" s="176"/>
      <c r="HXU181" s="176"/>
      <c r="HXV181" s="176"/>
      <c r="HXW181" s="176"/>
      <c r="HXX181" s="176"/>
      <c r="HXY181" s="176"/>
      <c r="HXZ181" s="176"/>
      <c r="HYA181" s="176"/>
      <c r="HYB181" s="176"/>
      <c r="HYC181" s="176"/>
      <c r="HYD181" s="176"/>
      <c r="HYE181" s="176"/>
      <c r="HYF181" s="176"/>
      <c r="HYG181" s="176"/>
      <c r="HYH181" s="176"/>
      <c r="HYI181" s="176"/>
      <c r="HYJ181" s="176"/>
      <c r="HYK181" s="176"/>
      <c r="HYL181" s="176"/>
      <c r="HYM181" s="176"/>
      <c r="HYN181" s="176"/>
      <c r="HYO181" s="176"/>
      <c r="HYP181" s="176"/>
      <c r="HYQ181" s="176"/>
      <c r="HYR181" s="176"/>
      <c r="HYS181" s="176"/>
      <c r="HYT181" s="176"/>
      <c r="HYU181" s="176"/>
      <c r="HYV181" s="176"/>
      <c r="HYW181" s="176"/>
      <c r="HYX181" s="176"/>
      <c r="HYY181" s="176"/>
      <c r="HYZ181" s="176"/>
      <c r="HZA181" s="176"/>
      <c r="HZB181" s="176"/>
      <c r="HZC181" s="176"/>
      <c r="HZD181" s="176"/>
      <c r="HZE181" s="176"/>
      <c r="HZF181" s="176"/>
      <c r="HZG181" s="176"/>
      <c r="HZH181" s="176"/>
      <c r="HZI181" s="176"/>
      <c r="HZJ181" s="176"/>
      <c r="HZK181" s="176"/>
      <c r="HZL181" s="176"/>
      <c r="HZM181" s="176"/>
      <c r="HZN181" s="176"/>
      <c r="HZO181" s="176"/>
      <c r="HZP181" s="176"/>
      <c r="HZQ181" s="176"/>
      <c r="HZR181" s="176"/>
      <c r="HZS181" s="176"/>
      <c r="HZT181" s="176"/>
      <c r="HZU181" s="176"/>
      <c r="HZV181" s="176"/>
      <c r="HZW181" s="176"/>
      <c r="HZX181" s="176"/>
      <c r="HZY181" s="176"/>
      <c r="HZZ181" s="176"/>
      <c r="IAA181" s="176"/>
      <c r="IAB181" s="176"/>
      <c r="IAC181" s="176"/>
      <c r="IAD181" s="176"/>
      <c r="IAE181" s="176"/>
      <c r="IAF181" s="176"/>
      <c r="IAG181" s="176"/>
      <c r="IAH181" s="176"/>
      <c r="IAI181" s="176"/>
      <c r="IAJ181" s="176"/>
      <c r="IAK181" s="176"/>
      <c r="IAL181" s="176"/>
      <c r="IAM181" s="176"/>
      <c r="IAN181" s="176"/>
      <c r="IAO181" s="176"/>
      <c r="IAP181" s="176"/>
      <c r="IAQ181" s="176"/>
      <c r="IAR181" s="176"/>
      <c r="IAS181" s="176"/>
      <c r="IAT181" s="176"/>
      <c r="IAU181" s="176"/>
      <c r="IAV181" s="176"/>
      <c r="IAW181" s="176"/>
      <c r="IAX181" s="176"/>
      <c r="IAY181" s="176"/>
      <c r="IAZ181" s="176"/>
      <c r="IBA181" s="176"/>
      <c r="IBB181" s="176"/>
      <c r="IBC181" s="176"/>
      <c r="IBD181" s="176"/>
      <c r="IBE181" s="176"/>
      <c r="IBF181" s="176"/>
      <c r="IBG181" s="176"/>
      <c r="IBH181" s="176"/>
      <c r="IBI181" s="176"/>
      <c r="IBJ181" s="176"/>
      <c r="IBK181" s="176"/>
      <c r="IBL181" s="176"/>
      <c r="IBM181" s="176"/>
      <c r="IBN181" s="176"/>
      <c r="IBO181" s="176"/>
      <c r="IBP181" s="176"/>
      <c r="IBQ181" s="176"/>
      <c r="IBR181" s="176"/>
      <c r="IBS181" s="176"/>
      <c r="IBT181" s="176"/>
      <c r="IBU181" s="176"/>
      <c r="IBV181" s="176"/>
      <c r="IBW181" s="176"/>
      <c r="IBX181" s="176"/>
      <c r="IBY181" s="176"/>
      <c r="IBZ181" s="176"/>
      <c r="ICA181" s="176"/>
      <c r="ICB181" s="176"/>
      <c r="ICC181" s="176"/>
      <c r="ICD181" s="176"/>
      <c r="ICE181" s="176"/>
      <c r="ICF181" s="176"/>
      <c r="ICG181" s="176"/>
      <c r="ICH181" s="176"/>
      <c r="ICI181" s="176"/>
      <c r="ICJ181" s="176"/>
      <c r="ICK181" s="176"/>
      <c r="ICL181" s="176"/>
      <c r="ICM181" s="176"/>
      <c r="ICN181" s="176"/>
      <c r="ICO181" s="176"/>
      <c r="ICP181" s="176"/>
      <c r="ICQ181" s="176"/>
      <c r="ICR181" s="176"/>
      <c r="ICS181" s="176"/>
      <c r="ICT181" s="176"/>
      <c r="ICU181" s="176"/>
      <c r="ICV181" s="176"/>
      <c r="ICW181" s="176"/>
      <c r="ICX181" s="176"/>
      <c r="ICY181" s="176"/>
      <c r="ICZ181" s="176"/>
      <c r="IDA181" s="176"/>
      <c r="IDB181" s="176"/>
      <c r="IDC181" s="176"/>
      <c r="IDD181" s="176"/>
      <c r="IDE181" s="176"/>
      <c r="IDF181" s="176"/>
      <c r="IDG181" s="176"/>
      <c r="IDH181" s="176"/>
      <c r="IDI181" s="176"/>
      <c r="IDJ181" s="176"/>
      <c r="IDK181" s="176"/>
      <c r="IDL181" s="176"/>
      <c r="IDM181" s="176"/>
      <c r="IDN181" s="176"/>
      <c r="IDO181" s="176"/>
      <c r="IDP181" s="176"/>
      <c r="IDQ181" s="176"/>
      <c r="IDR181" s="176"/>
      <c r="IDS181" s="176"/>
      <c r="IDT181" s="176"/>
      <c r="IDU181" s="176"/>
      <c r="IDV181" s="176"/>
      <c r="IDW181" s="176"/>
      <c r="IDX181" s="176"/>
      <c r="IDY181" s="176"/>
      <c r="IDZ181" s="176"/>
      <c r="IEA181" s="176"/>
      <c r="IEB181" s="176"/>
      <c r="IEC181" s="176"/>
      <c r="IED181" s="176"/>
      <c r="IEE181" s="176"/>
      <c r="IEF181" s="176"/>
      <c r="IEG181" s="176"/>
      <c r="IEH181" s="176"/>
      <c r="IEI181" s="176"/>
      <c r="IEJ181" s="176"/>
      <c r="IEK181" s="176"/>
      <c r="IEL181" s="176"/>
      <c r="IEM181" s="176"/>
      <c r="IEN181" s="176"/>
      <c r="IEO181" s="176"/>
      <c r="IEP181" s="176"/>
      <c r="IEQ181" s="176"/>
      <c r="IER181" s="176"/>
      <c r="IES181" s="176"/>
      <c r="IET181" s="176"/>
      <c r="IEU181" s="176"/>
      <c r="IEV181" s="176"/>
      <c r="IEW181" s="176"/>
      <c r="IEX181" s="176"/>
      <c r="IEY181" s="176"/>
      <c r="IEZ181" s="176"/>
      <c r="IFA181" s="176"/>
      <c r="IFB181" s="176"/>
      <c r="IFC181" s="176"/>
      <c r="IFD181" s="176"/>
      <c r="IFE181" s="176"/>
      <c r="IFF181" s="176"/>
      <c r="IFG181" s="176"/>
      <c r="IFH181" s="176"/>
      <c r="IFI181" s="176"/>
      <c r="IFJ181" s="176"/>
      <c r="IFK181" s="176"/>
      <c r="IFL181" s="176"/>
      <c r="IFM181" s="176"/>
      <c r="IFN181" s="176"/>
      <c r="IFO181" s="176"/>
      <c r="IFP181" s="176"/>
      <c r="IFQ181" s="176"/>
      <c r="IFR181" s="176"/>
      <c r="IFS181" s="176"/>
      <c r="IFT181" s="176"/>
      <c r="IFU181" s="176"/>
      <c r="IFV181" s="176"/>
      <c r="IFW181" s="176"/>
      <c r="IFX181" s="176"/>
      <c r="IFY181" s="176"/>
      <c r="IFZ181" s="176"/>
      <c r="IGA181" s="176"/>
      <c r="IGB181" s="176"/>
      <c r="IGC181" s="176"/>
      <c r="IGD181" s="176"/>
      <c r="IGE181" s="176"/>
      <c r="IGF181" s="176"/>
      <c r="IGG181" s="176"/>
      <c r="IGH181" s="176"/>
      <c r="IGI181" s="176"/>
      <c r="IGJ181" s="176"/>
      <c r="IGK181" s="176"/>
      <c r="IGL181" s="176"/>
      <c r="IGM181" s="176"/>
      <c r="IGN181" s="176"/>
      <c r="IGO181" s="176"/>
      <c r="IGP181" s="176"/>
      <c r="IGQ181" s="176"/>
      <c r="IGR181" s="176"/>
      <c r="IGS181" s="176"/>
      <c r="IGT181" s="176"/>
      <c r="IGU181" s="176"/>
      <c r="IGV181" s="176"/>
      <c r="IGW181" s="176"/>
      <c r="IGX181" s="176"/>
      <c r="IGY181" s="176"/>
      <c r="IGZ181" s="176"/>
      <c r="IHA181" s="176"/>
      <c r="IHB181" s="176"/>
      <c r="IHC181" s="176"/>
      <c r="IHD181" s="176"/>
      <c r="IHE181" s="176"/>
      <c r="IHF181" s="176"/>
      <c r="IHG181" s="176"/>
      <c r="IHH181" s="176"/>
      <c r="IHI181" s="176"/>
      <c r="IHJ181" s="176"/>
      <c r="IHK181" s="176"/>
      <c r="IHL181" s="176"/>
      <c r="IHM181" s="176"/>
      <c r="IHN181" s="176"/>
      <c r="IHO181" s="176"/>
      <c r="IHP181" s="176"/>
      <c r="IHQ181" s="176"/>
      <c r="IHR181" s="176"/>
      <c r="IHS181" s="176"/>
      <c r="IHT181" s="176"/>
      <c r="IHU181" s="176"/>
      <c r="IHV181" s="176"/>
      <c r="IHW181" s="176"/>
      <c r="IHX181" s="176"/>
      <c r="IHY181" s="176"/>
      <c r="IHZ181" s="176"/>
      <c r="IIA181" s="176"/>
      <c r="IIB181" s="176"/>
      <c r="IIC181" s="176"/>
      <c r="IID181" s="176"/>
      <c r="IIE181" s="176"/>
      <c r="IIF181" s="176"/>
      <c r="IIG181" s="176"/>
      <c r="IIH181" s="176"/>
      <c r="III181" s="176"/>
      <c r="IIJ181" s="176"/>
      <c r="IIK181" s="176"/>
      <c r="IIL181" s="176"/>
      <c r="IIM181" s="176"/>
      <c r="IIN181" s="176"/>
      <c r="IIO181" s="176"/>
      <c r="IIP181" s="176"/>
      <c r="IIQ181" s="176"/>
      <c r="IIR181" s="176"/>
      <c r="IIS181" s="176"/>
      <c r="IIT181" s="176"/>
      <c r="IIU181" s="176"/>
      <c r="IIV181" s="176"/>
      <c r="IIW181" s="176"/>
      <c r="IIX181" s="176"/>
      <c r="IIY181" s="176"/>
      <c r="IIZ181" s="176"/>
      <c r="IJA181" s="176"/>
      <c r="IJB181" s="176"/>
      <c r="IJC181" s="176"/>
      <c r="IJD181" s="176"/>
      <c r="IJE181" s="176"/>
      <c r="IJF181" s="176"/>
      <c r="IJG181" s="176"/>
      <c r="IJH181" s="176"/>
      <c r="IJI181" s="176"/>
      <c r="IJJ181" s="176"/>
      <c r="IJK181" s="176"/>
      <c r="IJL181" s="176"/>
      <c r="IJM181" s="176"/>
      <c r="IJN181" s="176"/>
      <c r="IJO181" s="176"/>
      <c r="IJP181" s="176"/>
      <c r="IJQ181" s="176"/>
      <c r="IJR181" s="176"/>
      <c r="IJS181" s="176"/>
      <c r="IJT181" s="176"/>
      <c r="IJU181" s="176"/>
      <c r="IJV181" s="176"/>
      <c r="IJW181" s="176"/>
      <c r="IJX181" s="176"/>
      <c r="IJY181" s="176"/>
      <c r="IJZ181" s="176"/>
      <c r="IKA181" s="176"/>
      <c r="IKB181" s="176"/>
      <c r="IKC181" s="176"/>
      <c r="IKD181" s="176"/>
      <c r="IKE181" s="176"/>
      <c r="IKF181" s="176"/>
      <c r="IKG181" s="176"/>
      <c r="IKH181" s="176"/>
      <c r="IKI181" s="176"/>
      <c r="IKJ181" s="176"/>
      <c r="IKK181" s="176"/>
      <c r="IKL181" s="176"/>
      <c r="IKM181" s="176"/>
      <c r="IKN181" s="176"/>
      <c r="IKO181" s="176"/>
      <c r="IKP181" s="176"/>
      <c r="IKQ181" s="176"/>
      <c r="IKR181" s="176"/>
      <c r="IKS181" s="176"/>
      <c r="IKT181" s="176"/>
      <c r="IKU181" s="176"/>
      <c r="IKV181" s="176"/>
      <c r="IKW181" s="176"/>
      <c r="IKX181" s="176"/>
      <c r="IKY181" s="176"/>
      <c r="IKZ181" s="176"/>
      <c r="ILA181" s="176"/>
      <c r="ILB181" s="176"/>
      <c r="ILC181" s="176"/>
      <c r="ILD181" s="176"/>
      <c r="ILE181" s="176"/>
      <c r="ILF181" s="176"/>
      <c r="ILG181" s="176"/>
      <c r="ILH181" s="176"/>
      <c r="ILI181" s="176"/>
      <c r="ILJ181" s="176"/>
      <c r="ILK181" s="176"/>
      <c r="ILL181" s="176"/>
      <c r="ILM181" s="176"/>
      <c r="ILN181" s="176"/>
      <c r="ILO181" s="176"/>
      <c r="ILP181" s="176"/>
      <c r="ILQ181" s="176"/>
      <c r="ILR181" s="176"/>
      <c r="ILS181" s="176"/>
      <c r="ILT181" s="176"/>
      <c r="ILU181" s="176"/>
      <c r="ILV181" s="176"/>
      <c r="ILW181" s="176"/>
      <c r="ILX181" s="176"/>
      <c r="ILY181" s="176"/>
      <c r="ILZ181" s="176"/>
      <c r="IMA181" s="176"/>
      <c r="IMB181" s="176"/>
      <c r="IMC181" s="176"/>
      <c r="IMD181" s="176"/>
      <c r="IME181" s="176"/>
      <c r="IMF181" s="176"/>
      <c r="IMG181" s="176"/>
      <c r="IMH181" s="176"/>
      <c r="IMI181" s="176"/>
      <c r="IMJ181" s="176"/>
      <c r="IMK181" s="176"/>
      <c r="IML181" s="176"/>
      <c r="IMM181" s="176"/>
      <c r="IMN181" s="176"/>
      <c r="IMO181" s="176"/>
      <c r="IMP181" s="176"/>
      <c r="IMQ181" s="176"/>
      <c r="IMR181" s="176"/>
      <c r="IMS181" s="176"/>
      <c r="IMT181" s="176"/>
      <c r="IMU181" s="176"/>
      <c r="IMV181" s="176"/>
      <c r="IMW181" s="176"/>
      <c r="IMX181" s="176"/>
      <c r="IMY181" s="176"/>
      <c r="IMZ181" s="176"/>
      <c r="INA181" s="176"/>
      <c r="INB181" s="176"/>
      <c r="INC181" s="176"/>
      <c r="IND181" s="176"/>
      <c r="INE181" s="176"/>
      <c r="INF181" s="176"/>
      <c r="ING181" s="176"/>
      <c r="INH181" s="176"/>
      <c r="INI181" s="176"/>
      <c r="INJ181" s="176"/>
      <c r="INK181" s="176"/>
      <c r="INL181" s="176"/>
      <c r="INM181" s="176"/>
      <c r="INN181" s="176"/>
      <c r="INO181" s="176"/>
      <c r="INP181" s="176"/>
      <c r="INQ181" s="176"/>
      <c r="INR181" s="176"/>
      <c r="INS181" s="176"/>
      <c r="INT181" s="176"/>
      <c r="INU181" s="176"/>
      <c r="INV181" s="176"/>
      <c r="INW181" s="176"/>
      <c r="INX181" s="176"/>
      <c r="INY181" s="176"/>
      <c r="INZ181" s="176"/>
      <c r="IOA181" s="176"/>
      <c r="IOB181" s="176"/>
      <c r="IOC181" s="176"/>
      <c r="IOD181" s="176"/>
      <c r="IOE181" s="176"/>
      <c r="IOF181" s="176"/>
      <c r="IOG181" s="176"/>
      <c r="IOH181" s="176"/>
      <c r="IOI181" s="176"/>
      <c r="IOJ181" s="176"/>
      <c r="IOK181" s="176"/>
      <c r="IOL181" s="176"/>
      <c r="IOM181" s="176"/>
      <c r="ION181" s="176"/>
      <c r="IOO181" s="176"/>
      <c r="IOP181" s="176"/>
      <c r="IOQ181" s="176"/>
      <c r="IOR181" s="176"/>
      <c r="IOS181" s="176"/>
      <c r="IOT181" s="176"/>
      <c r="IOU181" s="176"/>
      <c r="IOV181" s="176"/>
      <c r="IOW181" s="176"/>
      <c r="IOX181" s="176"/>
      <c r="IOY181" s="176"/>
      <c r="IOZ181" s="176"/>
      <c r="IPA181" s="176"/>
      <c r="IPB181" s="176"/>
      <c r="IPC181" s="176"/>
      <c r="IPD181" s="176"/>
      <c r="IPE181" s="176"/>
      <c r="IPF181" s="176"/>
      <c r="IPG181" s="176"/>
      <c r="IPH181" s="176"/>
      <c r="IPI181" s="176"/>
      <c r="IPJ181" s="176"/>
      <c r="IPK181" s="176"/>
      <c r="IPL181" s="176"/>
      <c r="IPM181" s="176"/>
      <c r="IPN181" s="176"/>
      <c r="IPO181" s="176"/>
      <c r="IPP181" s="176"/>
      <c r="IPQ181" s="176"/>
      <c r="IPR181" s="176"/>
      <c r="IPS181" s="176"/>
      <c r="IPT181" s="176"/>
      <c r="IPU181" s="176"/>
      <c r="IPV181" s="176"/>
      <c r="IPW181" s="176"/>
      <c r="IPX181" s="176"/>
      <c r="IPY181" s="176"/>
      <c r="IPZ181" s="176"/>
      <c r="IQA181" s="176"/>
      <c r="IQB181" s="176"/>
      <c r="IQC181" s="176"/>
      <c r="IQD181" s="176"/>
      <c r="IQE181" s="176"/>
      <c r="IQF181" s="176"/>
      <c r="IQG181" s="176"/>
      <c r="IQH181" s="176"/>
      <c r="IQI181" s="176"/>
      <c r="IQJ181" s="176"/>
      <c r="IQK181" s="176"/>
      <c r="IQL181" s="176"/>
      <c r="IQM181" s="176"/>
      <c r="IQN181" s="176"/>
      <c r="IQO181" s="176"/>
      <c r="IQP181" s="176"/>
      <c r="IQQ181" s="176"/>
      <c r="IQR181" s="176"/>
      <c r="IQS181" s="176"/>
      <c r="IQT181" s="176"/>
      <c r="IQU181" s="176"/>
      <c r="IQV181" s="176"/>
      <c r="IQW181" s="176"/>
      <c r="IQX181" s="176"/>
      <c r="IQY181" s="176"/>
      <c r="IQZ181" s="176"/>
      <c r="IRA181" s="176"/>
      <c r="IRB181" s="176"/>
      <c r="IRC181" s="176"/>
      <c r="IRD181" s="176"/>
      <c r="IRE181" s="176"/>
      <c r="IRF181" s="176"/>
      <c r="IRG181" s="176"/>
      <c r="IRH181" s="176"/>
      <c r="IRI181" s="176"/>
      <c r="IRJ181" s="176"/>
      <c r="IRK181" s="176"/>
      <c r="IRL181" s="176"/>
      <c r="IRM181" s="176"/>
      <c r="IRN181" s="176"/>
      <c r="IRO181" s="176"/>
      <c r="IRP181" s="176"/>
      <c r="IRQ181" s="176"/>
      <c r="IRR181" s="176"/>
      <c r="IRS181" s="176"/>
      <c r="IRT181" s="176"/>
      <c r="IRU181" s="176"/>
      <c r="IRV181" s="176"/>
      <c r="IRW181" s="176"/>
      <c r="IRX181" s="176"/>
      <c r="IRY181" s="176"/>
      <c r="IRZ181" s="176"/>
      <c r="ISA181" s="176"/>
      <c r="ISB181" s="176"/>
      <c r="ISC181" s="176"/>
      <c r="ISD181" s="176"/>
      <c r="ISE181" s="176"/>
      <c r="ISF181" s="176"/>
      <c r="ISG181" s="176"/>
      <c r="ISH181" s="176"/>
      <c r="ISI181" s="176"/>
      <c r="ISJ181" s="176"/>
      <c r="ISK181" s="176"/>
      <c r="ISL181" s="176"/>
      <c r="ISM181" s="176"/>
      <c r="ISN181" s="176"/>
      <c r="ISO181" s="176"/>
      <c r="ISP181" s="176"/>
      <c r="ISQ181" s="176"/>
      <c r="ISR181" s="176"/>
      <c r="ISS181" s="176"/>
      <c r="IST181" s="176"/>
      <c r="ISU181" s="176"/>
      <c r="ISV181" s="176"/>
      <c r="ISW181" s="176"/>
      <c r="ISX181" s="176"/>
      <c r="ISY181" s="176"/>
      <c r="ISZ181" s="176"/>
      <c r="ITA181" s="176"/>
      <c r="ITB181" s="176"/>
      <c r="ITC181" s="176"/>
      <c r="ITD181" s="176"/>
      <c r="ITE181" s="176"/>
      <c r="ITF181" s="176"/>
      <c r="ITG181" s="176"/>
      <c r="ITH181" s="176"/>
      <c r="ITI181" s="176"/>
      <c r="ITJ181" s="176"/>
      <c r="ITK181" s="176"/>
      <c r="ITL181" s="176"/>
      <c r="ITM181" s="176"/>
      <c r="ITN181" s="176"/>
      <c r="ITO181" s="176"/>
      <c r="ITP181" s="176"/>
      <c r="ITQ181" s="176"/>
      <c r="ITR181" s="176"/>
      <c r="ITS181" s="176"/>
      <c r="ITT181" s="176"/>
      <c r="ITU181" s="176"/>
      <c r="ITV181" s="176"/>
      <c r="ITW181" s="176"/>
      <c r="ITX181" s="176"/>
      <c r="ITY181" s="176"/>
      <c r="ITZ181" s="176"/>
      <c r="IUA181" s="176"/>
      <c r="IUB181" s="176"/>
      <c r="IUC181" s="176"/>
      <c r="IUD181" s="176"/>
      <c r="IUE181" s="176"/>
      <c r="IUF181" s="176"/>
      <c r="IUG181" s="176"/>
      <c r="IUH181" s="176"/>
      <c r="IUI181" s="176"/>
      <c r="IUJ181" s="176"/>
      <c r="IUK181" s="176"/>
      <c r="IUL181" s="176"/>
      <c r="IUM181" s="176"/>
      <c r="IUN181" s="176"/>
      <c r="IUO181" s="176"/>
      <c r="IUP181" s="176"/>
      <c r="IUQ181" s="176"/>
      <c r="IUR181" s="176"/>
      <c r="IUS181" s="176"/>
      <c r="IUT181" s="176"/>
      <c r="IUU181" s="176"/>
      <c r="IUV181" s="176"/>
      <c r="IUW181" s="176"/>
      <c r="IUX181" s="176"/>
      <c r="IUY181" s="176"/>
      <c r="IUZ181" s="176"/>
      <c r="IVA181" s="176"/>
      <c r="IVB181" s="176"/>
      <c r="IVC181" s="176"/>
      <c r="IVD181" s="176"/>
      <c r="IVE181" s="176"/>
      <c r="IVF181" s="176"/>
      <c r="IVG181" s="176"/>
      <c r="IVH181" s="176"/>
      <c r="IVI181" s="176"/>
      <c r="IVJ181" s="176"/>
      <c r="IVK181" s="176"/>
      <c r="IVL181" s="176"/>
      <c r="IVM181" s="176"/>
      <c r="IVN181" s="176"/>
      <c r="IVO181" s="176"/>
      <c r="IVP181" s="176"/>
      <c r="IVQ181" s="176"/>
      <c r="IVR181" s="176"/>
      <c r="IVS181" s="176"/>
      <c r="IVT181" s="176"/>
      <c r="IVU181" s="176"/>
      <c r="IVV181" s="176"/>
      <c r="IVW181" s="176"/>
      <c r="IVX181" s="176"/>
      <c r="IVY181" s="176"/>
      <c r="IVZ181" s="176"/>
      <c r="IWA181" s="176"/>
      <c r="IWB181" s="176"/>
      <c r="IWC181" s="176"/>
      <c r="IWD181" s="176"/>
      <c r="IWE181" s="176"/>
      <c r="IWF181" s="176"/>
      <c r="IWG181" s="176"/>
      <c r="IWH181" s="176"/>
      <c r="IWI181" s="176"/>
      <c r="IWJ181" s="176"/>
      <c r="IWK181" s="176"/>
      <c r="IWL181" s="176"/>
      <c r="IWM181" s="176"/>
      <c r="IWN181" s="176"/>
      <c r="IWO181" s="176"/>
      <c r="IWP181" s="176"/>
      <c r="IWQ181" s="176"/>
      <c r="IWR181" s="176"/>
      <c r="IWS181" s="176"/>
      <c r="IWT181" s="176"/>
      <c r="IWU181" s="176"/>
      <c r="IWV181" s="176"/>
      <c r="IWW181" s="176"/>
      <c r="IWX181" s="176"/>
      <c r="IWY181" s="176"/>
      <c r="IWZ181" s="176"/>
      <c r="IXA181" s="176"/>
      <c r="IXB181" s="176"/>
      <c r="IXC181" s="176"/>
      <c r="IXD181" s="176"/>
      <c r="IXE181" s="176"/>
      <c r="IXF181" s="176"/>
      <c r="IXG181" s="176"/>
      <c r="IXH181" s="176"/>
      <c r="IXI181" s="176"/>
      <c r="IXJ181" s="176"/>
      <c r="IXK181" s="176"/>
      <c r="IXL181" s="176"/>
      <c r="IXM181" s="176"/>
      <c r="IXN181" s="176"/>
      <c r="IXO181" s="176"/>
      <c r="IXP181" s="176"/>
      <c r="IXQ181" s="176"/>
      <c r="IXR181" s="176"/>
      <c r="IXS181" s="176"/>
      <c r="IXT181" s="176"/>
      <c r="IXU181" s="176"/>
      <c r="IXV181" s="176"/>
      <c r="IXW181" s="176"/>
      <c r="IXX181" s="176"/>
      <c r="IXY181" s="176"/>
      <c r="IXZ181" s="176"/>
      <c r="IYA181" s="176"/>
      <c r="IYB181" s="176"/>
      <c r="IYC181" s="176"/>
      <c r="IYD181" s="176"/>
      <c r="IYE181" s="176"/>
      <c r="IYF181" s="176"/>
      <c r="IYG181" s="176"/>
      <c r="IYH181" s="176"/>
      <c r="IYI181" s="176"/>
      <c r="IYJ181" s="176"/>
      <c r="IYK181" s="176"/>
      <c r="IYL181" s="176"/>
      <c r="IYM181" s="176"/>
      <c r="IYN181" s="176"/>
      <c r="IYO181" s="176"/>
      <c r="IYP181" s="176"/>
      <c r="IYQ181" s="176"/>
      <c r="IYR181" s="176"/>
      <c r="IYS181" s="176"/>
      <c r="IYT181" s="176"/>
      <c r="IYU181" s="176"/>
      <c r="IYV181" s="176"/>
      <c r="IYW181" s="176"/>
      <c r="IYX181" s="176"/>
      <c r="IYY181" s="176"/>
      <c r="IYZ181" s="176"/>
      <c r="IZA181" s="176"/>
      <c r="IZB181" s="176"/>
      <c r="IZC181" s="176"/>
      <c r="IZD181" s="176"/>
      <c r="IZE181" s="176"/>
      <c r="IZF181" s="176"/>
      <c r="IZG181" s="176"/>
      <c r="IZH181" s="176"/>
      <c r="IZI181" s="176"/>
      <c r="IZJ181" s="176"/>
      <c r="IZK181" s="176"/>
      <c r="IZL181" s="176"/>
      <c r="IZM181" s="176"/>
      <c r="IZN181" s="176"/>
      <c r="IZO181" s="176"/>
      <c r="IZP181" s="176"/>
      <c r="IZQ181" s="176"/>
      <c r="IZR181" s="176"/>
      <c r="IZS181" s="176"/>
      <c r="IZT181" s="176"/>
      <c r="IZU181" s="176"/>
      <c r="IZV181" s="176"/>
      <c r="IZW181" s="176"/>
      <c r="IZX181" s="176"/>
      <c r="IZY181" s="176"/>
      <c r="IZZ181" s="176"/>
      <c r="JAA181" s="176"/>
      <c r="JAB181" s="176"/>
      <c r="JAC181" s="176"/>
      <c r="JAD181" s="176"/>
      <c r="JAE181" s="176"/>
      <c r="JAF181" s="176"/>
      <c r="JAG181" s="176"/>
      <c r="JAH181" s="176"/>
      <c r="JAI181" s="176"/>
      <c r="JAJ181" s="176"/>
      <c r="JAK181" s="176"/>
      <c r="JAL181" s="176"/>
      <c r="JAM181" s="176"/>
      <c r="JAN181" s="176"/>
      <c r="JAO181" s="176"/>
      <c r="JAP181" s="176"/>
      <c r="JAQ181" s="176"/>
      <c r="JAR181" s="176"/>
      <c r="JAS181" s="176"/>
      <c r="JAT181" s="176"/>
      <c r="JAU181" s="176"/>
      <c r="JAV181" s="176"/>
      <c r="JAW181" s="176"/>
      <c r="JAX181" s="176"/>
      <c r="JAY181" s="176"/>
      <c r="JAZ181" s="176"/>
      <c r="JBA181" s="176"/>
      <c r="JBB181" s="176"/>
      <c r="JBC181" s="176"/>
      <c r="JBD181" s="176"/>
      <c r="JBE181" s="176"/>
      <c r="JBF181" s="176"/>
      <c r="JBG181" s="176"/>
      <c r="JBH181" s="176"/>
      <c r="JBI181" s="176"/>
      <c r="JBJ181" s="176"/>
      <c r="JBK181" s="176"/>
      <c r="JBL181" s="176"/>
      <c r="JBM181" s="176"/>
      <c r="JBN181" s="176"/>
      <c r="JBO181" s="176"/>
      <c r="JBP181" s="176"/>
      <c r="JBQ181" s="176"/>
      <c r="JBR181" s="176"/>
      <c r="JBS181" s="176"/>
      <c r="JBT181" s="176"/>
      <c r="JBU181" s="176"/>
      <c r="JBV181" s="176"/>
      <c r="JBW181" s="176"/>
      <c r="JBX181" s="176"/>
      <c r="JBY181" s="176"/>
      <c r="JBZ181" s="176"/>
      <c r="JCA181" s="176"/>
      <c r="JCB181" s="176"/>
      <c r="JCC181" s="176"/>
      <c r="JCD181" s="176"/>
      <c r="JCE181" s="176"/>
      <c r="JCF181" s="176"/>
      <c r="JCG181" s="176"/>
      <c r="JCH181" s="176"/>
      <c r="JCI181" s="176"/>
      <c r="JCJ181" s="176"/>
      <c r="JCK181" s="176"/>
      <c r="JCL181" s="176"/>
      <c r="JCM181" s="176"/>
      <c r="JCN181" s="176"/>
      <c r="JCO181" s="176"/>
      <c r="JCP181" s="176"/>
      <c r="JCQ181" s="176"/>
      <c r="JCR181" s="176"/>
      <c r="JCS181" s="176"/>
      <c r="JCT181" s="176"/>
      <c r="JCU181" s="176"/>
      <c r="JCV181" s="176"/>
      <c r="JCW181" s="176"/>
      <c r="JCX181" s="176"/>
      <c r="JCY181" s="176"/>
      <c r="JCZ181" s="176"/>
      <c r="JDA181" s="176"/>
      <c r="JDB181" s="176"/>
      <c r="JDC181" s="176"/>
      <c r="JDD181" s="176"/>
      <c r="JDE181" s="176"/>
      <c r="JDF181" s="176"/>
      <c r="JDG181" s="176"/>
      <c r="JDH181" s="176"/>
      <c r="JDI181" s="176"/>
      <c r="JDJ181" s="176"/>
      <c r="JDK181" s="176"/>
      <c r="JDL181" s="176"/>
      <c r="JDM181" s="176"/>
      <c r="JDN181" s="176"/>
      <c r="JDO181" s="176"/>
      <c r="JDP181" s="176"/>
      <c r="JDQ181" s="176"/>
      <c r="JDR181" s="176"/>
      <c r="JDS181" s="176"/>
      <c r="JDT181" s="176"/>
      <c r="JDU181" s="176"/>
      <c r="JDV181" s="176"/>
      <c r="JDW181" s="176"/>
      <c r="JDX181" s="176"/>
      <c r="JDY181" s="176"/>
      <c r="JDZ181" s="176"/>
      <c r="JEA181" s="176"/>
      <c r="JEB181" s="176"/>
      <c r="JEC181" s="176"/>
      <c r="JED181" s="176"/>
      <c r="JEE181" s="176"/>
      <c r="JEF181" s="176"/>
      <c r="JEG181" s="176"/>
      <c r="JEH181" s="176"/>
      <c r="JEI181" s="176"/>
      <c r="JEJ181" s="176"/>
      <c r="JEK181" s="176"/>
      <c r="JEL181" s="176"/>
      <c r="JEM181" s="176"/>
      <c r="JEN181" s="176"/>
      <c r="JEO181" s="176"/>
      <c r="JEP181" s="176"/>
      <c r="JEQ181" s="176"/>
      <c r="JER181" s="176"/>
      <c r="JES181" s="176"/>
      <c r="JET181" s="176"/>
      <c r="JEU181" s="176"/>
      <c r="JEV181" s="176"/>
      <c r="JEW181" s="176"/>
      <c r="JEX181" s="176"/>
      <c r="JEY181" s="176"/>
      <c r="JEZ181" s="176"/>
      <c r="JFA181" s="176"/>
      <c r="JFB181" s="176"/>
      <c r="JFC181" s="176"/>
      <c r="JFD181" s="176"/>
      <c r="JFE181" s="176"/>
      <c r="JFF181" s="176"/>
      <c r="JFG181" s="176"/>
      <c r="JFH181" s="176"/>
      <c r="JFI181" s="176"/>
      <c r="JFJ181" s="176"/>
      <c r="JFK181" s="176"/>
      <c r="JFL181" s="176"/>
      <c r="JFM181" s="176"/>
      <c r="JFN181" s="176"/>
      <c r="JFO181" s="176"/>
      <c r="JFP181" s="176"/>
      <c r="JFQ181" s="176"/>
      <c r="JFR181" s="176"/>
      <c r="JFS181" s="176"/>
      <c r="JFT181" s="176"/>
      <c r="JFU181" s="176"/>
      <c r="JFV181" s="176"/>
      <c r="JFW181" s="176"/>
      <c r="JFX181" s="176"/>
      <c r="JFY181" s="176"/>
      <c r="JFZ181" s="176"/>
      <c r="JGA181" s="176"/>
      <c r="JGB181" s="176"/>
      <c r="JGC181" s="176"/>
      <c r="JGD181" s="176"/>
      <c r="JGE181" s="176"/>
      <c r="JGF181" s="176"/>
      <c r="JGG181" s="176"/>
      <c r="JGH181" s="176"/>
      <c r="JGI181" s="176"/>
      <c r="JGJ181" s="176"/>
      <c r="JGK181" s="176"/>
      <c r="JGL181" s="176"/>
      <c r="JGM181" s="176"/>
      <c r="JGN181" s="176"/>
      <c r="JGO181" s="176"/>
      <c r="JGP181" s="176"/>
      <c r="JGQ181" s="176"/>
      <c r="JGR181" s="176"/>
      <c r="JGS181" s="176"/>
      <c r="JGT181" s="176"/>
      <c r="JGU181" s="176"/>
      <c r="JGV181" s="176"/>
      <c r="JGW181" s="176"/>
      <c r="JGX181" s="176"/>
      <c r="JGY181" s="176"/>
      <c r="JGZ181" s="176"/>
      <c r="JHA181" s="176"/>
      <c r="JHB181" s="176"/>
      <c r="JHC181" s="176"/>
      <c r="JHD181" s="176"/>
      <c r="JHE181" s="176"/>
      <c r="JHF181" s="176"/>
      <c r="JHG181" s="176"/>
      <c r="JHH181" s="176"/>
      <c r="JHI181" s="176"/>
      <c r="JHJ181" s="176"/>
      <c r="JHK181" s="176"/>
      <c r="JHL181" s="176"/>
      <c r="JHM181" s="176"/>
      <c r="JHN181" s="176"/>
      <c r="JHO181" s="176"/>
      <c r="JHP181" s="176"/>
      <c r="JHQ181" s="176"/>
      <c r="JHR181" s="176"/>
      <c r="JHS181" s="176"/>
      <c r="JHT181" s="176"/>
      <c r="JHU181" s="176"/>
      <c r="JHV181" s="176"/>
      <c r="JHW181" s="176"/>
      <c r="JHX181" s="176"/>
      <c r="JHY181" s="176"/>
      <c r="JHZ181" s="176"/>
      <c r="JIA181" s="176"/>
      <c r="JIB181" s="176"/>
      <c r="JIC181" s="176"/>
      <c r="JID181" s="176"/>
      <c r="JIE181" s="176"/>
      <c r="JIF181" s="176"/>
      <c r="JIG181" s="176"/>
      <c r="JIH181" s="176"/>
      <c r="JII181" s="176"/>
      <c r="JIJ181" s="176"/>
      <c r="JIK181" s="176"/>
      <c r="JIL181" s="176"/>
      <c r="JIM181" s="176"/>
      <c r="JIN181" s="176"/>
      <c r="JIO181" s="176"/>
      <c r="JIP181" s="176"/>
      <c r="JIQ181" s="176"/>
      <c r="JIR181" s="176"/>
      <c r="JIS181" s="176"/>
      <c r="JIT181" s="176"/>
      <c r="JIU181" s="176"/>
      <c r="JIV181" s="176"/>
      <c r="JIW181" s="176"/>
      <c r="JIX181" s="176"/>
      <c r="JIY181" s="176"/>
      <c r="JIZ181" s="176"/>
      <c r="JJA181" s="176"/>
      <c r="JJB181" s="176"/>
      <c r="JJC181" s="176"/>
      <c r="JJD181" s="176"/>
      <c r="JJE181" s="176"/>
      <c r="JJF181" s="176"/>
      <c r="JJG181" s="176"/>
      <c r="JJH181" s="176"/>
      <c r="JJI181" s="176"/>
      <c r="JJJ181" s="176"/>
      <c r="JJK181" s="176"/>
      <c r="JJL181" s="176"/>
      <c r="JJM181" s="176"/>
      <c r="JJN181" s="176"/>
      <c r="JJO181" s="176"/>
      <c r="JJP181" s="176"/>
      <c r="JJQ181" s="176"/>
      <c r="JJR181" s="176"/>
      <c r="JJS181" s="176"/>
      <c r="JJT181" s="176"/>
      <c r="JJU181" s="176"/>
      <c r="JJV181" s="176"/>
      <c r="JJW181" s="176"/>
      <c r="JJX181" s="176"/>
      <c r="JJY181" s="176"/>
      <c r="JJZ181" s="176"/>
      <c r="JKA181" s="176"/>
      <c r="JKB181" s="176"/>
      <c r="JKC181" s="176"/>
      <c r="JKD181" s="176"/>
      <c r="JKE181" s="176"/>
      <c r="JKF181" s="176"/>
      <c r="JKG181" s="176"/>
      <c r="JKH181" s="176"/>
      <c r="JKI181" s="176"/>
      <c r="JKJ181" s="176"/>
      <c r="JKK181" s="176"/>
      <c r="JKL181" s="176"/>
      <c r="JKM181" s="176"/>
      <c r="JKN181" s="176"/>
      <c r="JKO181" s="176"/>
      <c r="JKP181" s="176"/>
      <c r="JKQ181" s="176"/>
      <c r="JKR181" s="176"/>
      <c r="JKS181" s="176"/>
      <c r="JKT181" s="176"/>
      <c r="JKU181" s="176"/>
      <c r="JKV181" s="176"/>
      <c r="JKW181" s="176"/>
      <c r="JKX181" s="176"/>
      <c r="JKY181" s="176"/>
      <c r="JKZ181" s="176"/>
      <c r="JLA181" s="176"/>
      <c r="JLB181" s="176"/>
      <c r="JLC181" s="176"/>
      <c r="JLD181" s="176"/>
      <c r="JLE181" s="176"/>
      <c r="JLF181" s="176"/>
      <c r="JLG181" s="176"/>
      <c r="JLH181" s="176"/>
      <c r="JLI181" s="176"/>
      <c r="JLJ181" s="176"/>
      <c r="JLK181" s="176"/>
      <c r="JLL181" s="176"/>
      <c r="JLM181" s="176"/>
      <c r="JLN181" s="176"/>
      <c r="JLO181" s="176"/>
      <c r="JLP181" s="176"/>
      <c r="JLQ181" s="176"/>
      <c r="JLR181" s="176"/>
      <c r="JLS181" s="176"/>
      <c r="JLT181" s="176"/>
      <c r="JLU181" s="176"/>
      <c r="JLV181" s="176"/>
      <c r="JLW181" s="176"/>
      <c r="JLX181" s="176"/>
      <c r="JLY181" s="176"/>
      <c r="JLZ181" s="176"/>
      <c r="JMA181" s="176"/>
      <c r="JMB181" s="176"/>
      <c r="JMC181" s="176"/>
      <c r="JMD181" s="176"/>
      <c r="JME181" s="176"/>
      <c r="JMF181" s="176"/>
      <c r="JMG181" s="176"/>
      <c r="JMH181" s="176"/>
      <c r="JMI181" s="176"/>
      <c r="JMJ181" s="176"/>
      <c r="JMK181" s="176"/>
      <c r="JML181" s="176"/>
      <c r="JMM181" s="176"/>
      <c r="JMN181" s="176"/>
      <c r="JMO181" s="176"/>
      <c r="JMP181" s="176"/>
      <c r="JMQ181" s="176"/>
      <c r="JMR181" s="176"/>
      <c r="JMS181" s="176"/>
      <c r="JMT181" s="176"/>
      <c r="JMU181" s="176"/>
      <c r="JMV181" s="176"/>
      <c r="JMW181" s="176"/>
      <c r="JMX181" s="176"/>
      <c r="JMY181" s="176"/>
      <c r="JMZ181" s="176"/>
      <c r="JNA181" s="176"/>
      <c r="JNB181" s="176"/>
      <c r="JNC181" s="176"/>
      <c r="JND181" s="176"/>
      <c r="JNE181" s="176"/>
      <c r="JNF181" s="176"/>
      <c r="JNG181" s="176"/>
      <c r="JNH181" s="176"/>
      <c r="JNI181" s="176"/>
      <c r="JNJ181" s="176"/>
      <c r="JNK181" s="176"/>
      <c r="JNL181" s="176"/>
      <c r="JNM181" s="176"/>
      <c r="JNN181" s="176"/>
      <c r="JNO181" s="176"/>
      <c r="JNP181" s="176"/>
      <c r="JNQ181" s="176"/>
      <c r="JNR181" s="176"/>
      <c r="JNS181" s="176"/>
      <c r="JNT181" s="176"/>
      <c r="JNU181" s="176"/>
      <c r="JNV181" s="176"/>
      <c r="JNW181" s="176"/>
      <c r="JNX181" s="176"/>
      <c r="JNY181" s="176"/>
      <c r="JNZ181" s="176"/>
      <c r="JOA181" s="176"/>
      <c r="JOB181" s="176"/>
      <c r="JOC181" s="176"/>
      <c r="JOD181" s="176"/>
      <c r="JOE181" s="176"/>
      <c r="JOF181" s="176"/>
      <c r="JOG181" s="176"/>
      <c r="JOH181" s="176"/>
      <c r="JOI181" s="176"/>
      <c r="JOJ181" s="176"/>
      <c r="JOK181" s="176"/>
      <c r="JOL181" s="176"/>
      <c r="JOM181" s="176"/>
      <c r="JON181" s="176"/>
      <c r="JOO181" s="176"/>
      <c r="JOP181" s="176"/>
      <c r="JOQ181" s="176"/>
      <c r="JOR181" s="176"/>
      <c r="JOS181" s="176"/>
      <c r="JOT181" s="176"/>
      <c r="JOU181" s="176"/>
      <c r="JOV181" s="176"/>
      <c r="JOW181" s="176"/>
      <c r="JOX181" s="176"/>
      <c r="JOY181" s="176"/>
      <c r="JOZ181" s="176"/>
      <c r="JPA181" s="176"/>
      <c r="JPB181" s="176"/>
      <c r="JPC181" s="176"/>
      <c r="JPD181" s="176"/>
      <c r="JPE181" s="176"/>
      <c r="JPF181" s="176"/>
      <c r="JPG181" s="176"/>
      <c r="JPH181" s="176"/>
      <c r="JPI181" s="176"/>
      <c r="JPJ181" s="176"/>
      <c r="JPK181" s="176"/>
      <c r="JPL181" s="176"/>
      <c r="JPM181" s="176"/>
      <c r="JPN181" s="176"/>
      <c r="JPO181" s="176"/>
      <c r="JPP181" s="176"/>
      <c r="JPQ181" s="176"/>
      <c r="JPR181" s="176"/>
      <c r="JPS181" s="176"/>
      <c r="JPT181" s="176"/>
      <c r="JPU181" s="176"/>
      <c r="JPV181" s="176"/>
      <c r="JPW181" s="176"/>
      <c r="JPX181" s="176"/>
      <c r="JPY181" s="176"/>
      <c r="JPZ181" s="176"/>
      <c r="JQA181" s="176"/>
      <c r="JQB181" s="176"/>
      <c r="JQC181" s="176"/>
      <c r="JQD181" s="176"/>
      <c r="JQE181" s="176"/>
      <c r="JQF181" s="176"/>
      <c r="JQG181" s="176"/>
      <c r="JQH181" s="176"/>
      <c r="JQI181" s="176"/>
      <c r="JQJ181" s="176"/>
      <c r="JQK181" s="176"/>
      <c r="JQL181" s="176"/>
      <c r="JQM181" s="176"/>
      <c r="JQN181" s="176"/>
      <c r="JQO181" s="176"/>
      <c r="JQP181" s="176"/>
      <c r="JQQ181" s="176"/>
      <c r="JQR181" s="176"/>
      <c r="JQS181" s="176"/>
      <c r="JQT181" s="176"/>
      <c r="JQU181" s="176"/>
      <c r="JQV181" s="176"/>
      <c r="JQW181" s="176"/>
      <c r="JQX181" s="176"/>
      <c r="JQY181" s="176"/>
      <c r="JQZ181" s="176"/>
      <c r="JRA181" s="176"/>
      <c r="JRB181" s="176"/>
      <c r="JRC181" s="176"/>
      <c r="JRD181" s="176"/>
      <c r="JRE181" s="176"/>
      <c r="JRF181" s="176"/>
      <c r="JRG181" s="176"/>
      <c r="JRH181" s="176"/>
      <c r="JRI181" s="176"/>
      <c r="JRJ181" s="176"/>
      <c r="JRK181" s="176"/>
      <c r="JRL181" s="176"/>
      <c r="JRM181" s="176"/>
      <c r="JRN181" s="176"/>
      <c r="JRO181" s="176"/>
      <c r="JRP181" s="176"/>
      <c r="JRQ181" s="176"/>
      <c r="JRR181" s="176"/>
      <c r="JRS181" s="176"/>
      <c r="JRT181" s="176"/>
      <c r="JRU181" s="176"/>
      <c r="JRV181" s="176"/>
      <c r="JRW181" s="176"/>
      <c r="JRX181" s="176"/>
      <c r="JRY181" s="176"/>
      <c r="JRZ181" s="176"/>
      <c r="JSA181" s="176"/>
      <c r="JSB181" s="176"/>
      <c r="JSC181" s="176"/>
      <c r="JSD181" s="176"/>
      <c r="JSE181" s="176"/>
      <c r="JSF181" s="176"/>
      <c r="JSG181" s="176"/>
      <c r="JSH181" s="176"/>
      <c r="JSI181" s="176"/>
      <c r="JSJ181" s="176"/>
      <c r="JSK181" s="176"/>
      <c r="JSL181" s="176"/>
      <c r="JSM181" s="176"/>
      <c r="JSN181" s="176"/>
      <c r="JSO181" s="176"/>
      <c r="JSP181" s="176"/>
      <c r="JSQ181" s="176"/>
      <c r="JSR181" s="176"/>
      <c r="JSS181" s="176"/>
      <c r="JST181" s="176"/>
      <c r="JSU181" s="176"/>
      <c r="JSV181" s="176"/>
      <c r="JSW181" s="176"/>
      <c r="JSX181" s="176"/>
      <c r="JSY181" s="176"/>
      <c r="JSZ181" s="176"/>
      <c r="JTA181" s="176"/>
      <c r="JTB181" s="176"/>
      <c r="JTC181" s="176"/>
      <c r="JTD181" s="176"/>
      <c r="JTE181" s="176"/>
      <c r="JTF181" s="176"/>
      <c r="JTG181" s="176"/>
      <c r="JTH181" s="176"/>
      <c r="JTI181" s="176"/>
      <c r="JTJ181" s="176"/>
      <c r="JTK181" s="176"/>
      <c r="JTL181" s="176"/>
      <c r="JTM181" s="176"/>
      <c r="JTN181" s="176"/>
      <c r="JTO181" s="176"/>
      <c r="JTP181" s="176"/>
      <c r="JTQ181" s="176"/>
      <c r="JTR181" s="176"/>
      <c r="JTS181" s="176"/>
      <c r="JTT181" s="176"/>
      <c r="JTU181" s="176"/>
      <c r="JTV181" s="176"/>
      <c r="JTW181" s="176"/>
      <c r="JTX181" s="176"/>
      <c r="JTY181" s="176"/>
      <c r="JTZ181" s="176"/>
      <c r="JUA181" s="176"/>
      <c r="JUB181" s="176"/>
      <c r="JUC181" s="176"/>
      <c r="JUD181" s="176"/>
      <c r="JUE181" s="176"/>
      <c r="JUF181" s="176"/>
      <c r="JUG181" s="176"/>
      <c r="JUH181" s="176"/>
      <c r="JUI181" s="176"/>
      <c r="JUJ181" s="176"/>
      <c r="JUK181" s="176"/>
      <c r="JUL181" s="176"/>
      <c r="JUM181" s="176"/>
      <c r="JUN181" s="176"/>
      <c r="JUO181" s="176"/>
      <c r="JUP181" s="176"/>
      <c r="JUQ181" s="176"/>
      <c r="JUR181" s="176"/>
      <c r="JUS181" s="176"/>
      <c r="JUT181" s="176"/>
      <c r="JUU181" s="176"/>
      <c r="JUV181" s="176"/>
      <c r="JUW181" s="176"/>
      <c r="JUX181" s="176"/>
      <c r="JUY181" s="176"/>
      <c r="JUZ181" s="176"/>
      <c r="JVA181" s="176"/>
      <c r="JVB181" s="176"/>
      <c r="JVC181" s="176"/>
      <c r="JVD181" s="176"/>
      <c r="JVE181" s="176"/>
      <c r="JVF181" s="176"/>
      <c r="JVG181" s="176"/>
      <c r="JVH181" s="176"/>
      <c r="JVI181" s="176"/>
      <c r="JVJ181" s="176"/>
      <c r="JVK181" s="176"/>
      <c r="JVL181" s="176"/>
      <c r="JVM181" s="176"/>
      <c r="JVN181" s="176"/>
      <c r="JVO181" s="176"/>
      <c r="JVP181" s="176"/>
      <c r="JVQ181" s="176"/>
      <c r="JVR181" s="176"/>
      <c r="JVS181" s="176"/>
      <c r="JVT181" s="176"/>
      <c r="JVU181" s="176"/>
      <c r="JVV181" s="176"/>
      <c r="JVW181" s="176"/>
      <c r="JVX181" s="176"/>
      <c r="JVY181" s="176"/>
      <c r="JVZ181" s="176"/>
      <c r="JWA181" s="176"/>
      <c r="JWB181" s="176"/>
      <c r="JWC181" s="176"/>
      <c r="JWD181" s="176"/>
      <c r="JWE181" s="176"/>
      <c r="JWF181" s="176"/>
      <c r="JWG181" s="176"/>
      <c r="JWH181" s="176"/>
      <c r="JWI181" s="176"/>
      <c r="JWJ181" s="176"/>
      <c r="JWK181" s="176"/>
      <c r="JWL181" s="176"/>
      <c r="JWM181" s="176"/>
      <c r="JWN181" s="176"/>
      <c r="JWO181" s="176"/>
      <c r="JWP181" s="176"/>
      <c r="JWQ181" s="176"/>
      <c r="JWR181" s="176"/>
      <c r="JWS181" s="176"/>
      <c r="JWT181" s="176"/>
      <c r="JWU181" s="176"/>
      <c r="JWV181" s="176"/>
      <c r="JWW181" s="176"/>
      <c r="JWX181" s="176"/>
      <c r="JWY181" s="176"/>
      <c r="JWZ181" s="176"/>
      <c r="JXA181" s="176"/>
      <c r="JXB181" s="176"/>
      <c r="JXC181" s="176"/>
      <c r="JXD181" s="176"/>
      <c r="JXE181" s="176"/>
      <c r="JXF181" s="176"/>
      <c r="JXG181" s="176"/>
      <c r="JXH181" s="176"/>
      <c r="JXI181" s="176"/>
      <c r="JXJ181" s="176"/>
      <c r="JXK181" s="176"/>
      <c r="JXL181" s="176"/>
      <c r="JXM181" s="176"/>
      <c r="JXN181" s="176"/>
      <c r="JXO181" s="176"/>
      <c r="JXP181" s="176"/>
      <c r="JXQ181" s="176"/>
      <c r="JXR181" s="176"/>
      <c r="JXS181" s="176"/>
      <c r="JXT181" s="176"/>
      <c r="JXU181" s="176"/>
      <c r="JXV181" s="176"/>
      <c r="JXW181" s="176"/>
      <c r="JXX181" s="176"/>
      <c r="JXY181" s="176"/>
      <c r="JXZ181" s="176"/>
      <c r="JYA181" s="176"/>
      <c r="JYB181" s="176"/>
      <c r="JYC181" s="176"/>
      <c r="JYD181" s="176"/>
      <c r="JYE181" s="176"/>
      <c r="JYF181" s="176"/>
      <c r="JYG181" s="176"/>
      <c r="JYH181" s="176"/>
      <c r="JYI181" s="176"/>
      <c r="JYJ181" s="176"/>
      <c r="JYK181" s="176"/>
      <c r="JYL181" s="176"/>
      <c r="JYM181" s="176"/>
      <c r="JYN181" s="176"/>
      <c r="JYO181" s="176"/>
      <c r="JYP181" s="176"/>
      <c r="JYQ181" s="176"/>
      <c r="JYR181" s="176"/>
      <c r="JYS181" s="176"/>
      <c r="JYT181" s="176"/>
      <c r="JYU181" s="176"/>
      <c r="JYV181" s="176"/>
      <c r="JYW181" s="176"/>
      <c r="JYX181" s="176"/>
      <c r="JYY181" s="176"/>
      <c r="JYZ181" s="176"/>
      <c r="JZA181" s="176"/>
      <c r="JZB181" s="176"/>
      <c r="JZC181" s="176"/>
      <c r="JZD181" s="176"/>
      <c r="JZE181" s="176"/>
      <c r="JZF181" s="176"/>
      <c r="JZG181" s="176"/>
      <c r="JZH181" s="176"/>
      <c r="JZI181" s="176"/>
      <c r="JZJ181" s="176"/>
      <c r="JZK181" s="176"/>
      <c r="JZL181" s="176"/>
      <c r="JZM181" s="176"/>
      <c r="JZN181" s="176"/>
      <c r="JZO181" s="176"/>
      <c r="JZP181" s="176"/>
      <c r="JZQ181" s="176"/>
      <c r="JZR181" s="176"/>
      <c r="JZS181" s="176"/>
      <c r="JZT181" s="176"/>
      <c r="JZU181" s="176"/>
      <c r="JZV181" s="176"/>
      <c r="JZW181" s="176"/>
      <c r="JZX181" s="176"/>
      <c r="JZY181" s="176"/>
      <c r="JZZ181" s="176"/>
      <c r="KAA181" s="176"/>
      <c r="KAB181" s="176"/>
      <c r="KAC181" s="176"/>
      <c r="KAD181" s="176"/>
      <c r="KAE181" s="176"/>
      <c r="KAF181" s="176"/>
      <c r="KAG181" s="176"/>
      <c r="KAH181" s="176"/>
      <c r="KAI181" s="176"/>
      <c r="KAJ181" s="176"/>
      <c r="KAK181" s="176"/>
      <c r="KAL181" s="176"/>
      <c r="KAM181" s="176"/>
      <c r="KAN181" s="176"/>
      <c r="KAO181" s="176"/>
      <c r="KAP181" s="176"/>
      <c r="KAQ181" s="176"/>
      <c r="KAR181" s="176"/>
      <c r="KAS181" s="176"/>
      <c r="KAT181" s="176"/>
      <c r="KAU181" s="176"/>
      <c r="KAV181" s="176"/>
      <c r="KAW181" s="176"/>
      <c r="KAX181" s="176"/>
      <c r="KAY181" s="176"/>
      <c r="KAZ181" s="176"/>
      <c r="KBA181" s="176"/>
      <c r="KBB181" s="176"/>
      <c r="KBC181" s="176"/>
      <c r="KBD181" s="176"/>
      <c r="KBE181" s="176"/>
      <c r="KBF181" s="176"/>
      <c r="KBG181" s="176"/>
      <c r="KBH181" s="176"/>
      <c r="KBI181" s="176"/>
      <c r="KBJ181" s="176"/>
      <c r="KBK181" s="176"/>
      <c r="KBL181" s="176"/>
      <c r="KBM181" s="176"/>
      <c r="KBN181" s="176"/>
      <c r="KBO181" s="176"/>
      <c r="KBP181" s="176"/>
      <c r="KBQ181" s="176"/>
      <c r="KBR181" s="176"/>
      <c r="KBS181" s="176"/>
      <c r="KBT181" s="176"/>
      <c r="KBU181" s="176"/>
      <c r="KBV181" s="176"/>
      <c r="KBW181" s="176"/>
      <c r="KBX181" s="176"/>
      <c r="KBY181" s="176"/>
      <c r="KBZ181" s="176"/>
      <c r="KCA181" s="176"/>
      <c r="KCB181" s="176"/>
      <c r="KCC181" s="176"/>
      <c r="KCD181" s="176"/>
      <c r="KCE181" s="176"/>
      <c r="KCF181" s="176"/>
      <c r="KCG181" s="176"/>
      <c r="KCH181" s="176"/>
      <c r="KCI181" s="176"/>
      <c r="KCJ181" s="176"/>
      <c r="KCK181" s="176"/>
      <c r="KCL181" s="176"/>
      <c r="KCM181" s="176"/>
      <c r="KCN181" s="176"/>
      <c r="KCO181" s="176"/>
      <c r="KCP181" s="176"/>
      <c r="KCQ181" s="176"/>
      <c r="KCR181" s="176"/>
      <c r="KCS181" s="176"/>
      <c r="KCT181" s="176"/>
      <c r="KCU181" s="176"/>
      <c r="KCV181" s="176"/>
      <c r="KCW181" s="176"/>
      <c r="KCX181" s="176"/>
      <c r="KCY181" s="176"/>
      <c r="KCZ181" s="176"/>
      <c r="KDA181" s="176"/>
      <c r="KDB181" s="176"/>
      <c r="KDC181" s="176"/>
      <c r="KDD181" s="176"/>
      <c r="KDE181" s="176"/>
      <c r="KDF181" s="176"/>
      <c r="KDG181" s="176"/>
      <c r="KDH181" s="176"/>
      <c r="KDI181" s="176"/>
      <c r="KDJ181" s="176"/>
      <c r="KDK181" s="176"/>
      <c r="KDL181" s="176"/>
      <c r="KDM181" s="176"/>
      <c r="KDN181" s="176"/>
      <c r="KDO181" s="176"/>
      <c r="KDP181" s="176"/>
      <c r="KDQ181" s="176"/>
      <c r="KDR181" s="176"/>
      <c r="KDS181" s="176"/>
      <c r="KDT181" s="176"/>
      <c r="KDU181" s="176"/>
      <c r="KDV181" s="176"/>
      <c r="KDW181" s="176"/>
      <c r="KDX181" s="176"/>
      <c r="KDY181" s="176"/>
      <c r="KDZ181" s="176"/>
      <c r="KEA181" s="176"/>
      <c r="KEB181" s="176"/>
      <c r="KEC181" s="176"/>
      <c r="KED181" s="176"/>
      <c r="KEE181" s="176"/>
      <c r="KEF181" s="176"/>
      <c r="KEG181" s="176"/>
      <c r="KEH181" s="176"/>
      <c r="KEI181" s="176"/>
      <c r="KEJ181" s="176"/>
      <c r="KEK181" s="176"/>
      <c r="KEL181" s="176"/>
      <c r="KEM181" s="176"/>
      <c r="KEN181" s="176"/>
      <c r="KEO181" s="176"/>
      <c r="KEP181" s="176"/>
      <c r="KEQ181" s="176"/>
      <c r="KER181" s="176"/>
      <c r="KES181" s="176"/>
      <c r="KET181" s="176"/>
      <c r="KEU181" s="176"/>
      <c r="KEV181" s="176"/>
      <c r="KEW181" s="176"/>
      <c r="KEX181" s="176"/>
      <c r="KEY181" s="176"/>
      <c r="KEZ181" s="176"/>
      <c r="KFA181" s="176"/>
      <c r="KFB181" s="176"/>
      <c r="KFC181" s="176"/>
      <c r="KFD181" s="176"/>
      <c r="KFE181" s="176"/>
      <c r="KFF181" s="176"/>
      <c r="KFG181" s="176"/>
      <c r="KFH181" s="176"/>
      <c r="KFI181" s="176"/>
      <c r="KFJ181" s="176"/>
      <c r="KFK181" s="176"/>
      <c r="KFL181" s="176"/>
      <c r="KFM181" s="176"/>
      <c r="KFN181" s="176"/>
      <c r="KFO181" s="176"/>
      <c r="KFP181" s="176"/>
      <c r="KFQ181" s="176"/>
      <c r="KFR181" s="176"/>
      <c r="KFS181" s="176"/>
      <c r="KFT181" s="176"/>
      <c r="KFU181" s="176"/>
      <c r="KFV181" s="176"/>
      <c r="KFW181" s="176"/>
      <c r="KFX181" s="176"/>
      <c r="KFY181" s="176"/>
      <c r="KFZ181" s="176"/>
      <c r="KGA181" s="176"/>
      <c r="KGB181" s="176"/>
      <c r="KGC181" s="176"/>
      <c r="KGD181" s="176"/>
      <c r="KGE181" s="176"/>
      <c r="KGF181" s="176"/>
      <c r="KGG181" s="176"/>
      <c r="KGH181" s="176"/>
      <c r="KGI181" s="176"/>
      <c r="KGJ181" s="176"/>
      <c r="KGK181" s="176"/>
      <c r="KGL181" s="176"/>
      <c r="KGM181" s="176"/>
      <c r="KGN181" s="176"/>
      <c r="KGO181" s="176"/>
      <c r="KGP181" s="176"/>
      <c r="KGQ181" s="176"/>
      <c r="KGR181" s="176"/>
      <c r="KGS181" s="176"/>
      <c r="KGT181" s="176"/>
      <c r="KGU181" s="176"/>
      <c r="KGV181" s="176"/>
      <c r="KGW181" s="176"/>
      <c r="KGX181" s="176"/>
      <c r="KGY181" s="176"/>
      <c r="KGZ181" s="176"/>
      <c r="KHA181" s="176"/>
      <c r="KHB181" s="176"/>
      <c r="KHC181" s="176"/>
      <c r="KHD181" s="176"/>
      <c r="KHE181" s="176"/>
      <c r="KHF181" s="176"/>
      <c r="KHG181" s="176"/>
      <c r="KHH181" s="176"/>
      <c r="KHI181" s="176"/>
      <c r="KHJ181" s="176"/>
      <c r="KHK181" s="176"/>
      <c r="KHL181" s="176"/>
      <c r="KHM181" s="176"/>
      <c r="KHN181" s="176"/>
      <c r="KHO181" s="176"/>
      <c r="KHP181" s="176"/>
      <c r="KHQ181" s="176"/>
      <c r="KHR181" s="176"/>
      <c r="KHS181" s="176"/>
      <c r="KHT181" s="176"/>
      <c r="KHU181" s="176"/>
      <c r="KHV181" s="176"/>
      <c r="KHW181" s="176"/>
      <c r="KHX181" s="176"/>
      <c r="KHY181" s="176"/>
      <c r="KHZ181" s="176"/>
      <c r="KIA181" s="176"/>
      <c r="KIB181" s="176"/>
      <c r="KIC181" s="176"/>
      <c r="KID181" s="176"/>
      <c r="KIE181" s="176"/>
      <c r="KIF181" s="176"/>
      <c r="KIG181" s="176"/>
      <c r="KIH181" s="176"/>
      <c r="KII181" s="176"/>
      <c r="KIJ181" s="176"/>
      <c r="KIK181" s="176"/>
      <c r="KIL181" s="176"/>
      <c r="KIM181" s="176"/>
      <c r="KIN181" s="176"/>
      <c r="KIO181" s="176"/>
      <c r="KIP181" s="176"/>
      <c r="KIQ181" s="176"/>
      <c r="KIR181" s="176"/>
      <c r="KIS181" s="176"/>
      <c r="KIT181" s="176"/>
      <c r="KIU181" s="176"/>
      <c r="KIV181" s="176"/>
      <c r="KIW181" s="176"/>
      <c r="KIX181" s="176"/>
      <c r="KIY181" s="176"/>
      <c r="KIZ181" s="176"/>
      <c r="KJA181" s="176"/>
      <c r="KJB181" s="176"/>
      <c r="KJC181" s="176"/>
      <c r="KJD181" s="176"/>
      <c r="KJE181" s="176"/>
      <c r="KJF181" s="176"/>
      <c r="KJG181" s="176"/>
      <c r="KJH181" s="176"/>
      <c r="KJI181" s="176"/>
      <c r="KJJ181" s="176"/>
      <c r="KJK181" s="176"/>
      <c r="KJL181" s="176"/>
      <c r="KJM181" s="176"/>
      <c r="KJN181" s="176"/>
      <c r="KJO181" s="176"/>
      <c r="KJP181" s="176"/>
      <c r="KJQ181" s="176"/>
      <c r="KJR181" s="176"/>
      <c r="KJS181" s="176"/>
      <c r="KJT181" s="176"/>
      <c r="KJU181" s="176"/>
      <c r="KJV181" s="176"/>
      <c r="KJW181" s="176"/>
      <c r="KJX181" s="176"/>
      <c r="KJY181" s="176"/>
      <c r="KJZ181" s="176"/>
      <c r="KKA181" s="176"/>
      <c r="KKB181" s="176"/>
      <c r="KKC181" s="176"/>
      <c r="KKD181" s="176"/>
      <c r="KKE181" s="176"/>
      <c r="KKF181" s="176"/>
      <c r="KKG181" s="176"/>
      <c r="KKH181" s="176"/>
      <c r="KKI181" s="176"/>
      <c r="KKJ181" s="176"/>
      <c r="KKK181" s="176"/>
      <c r="KKL181" s="176"/>
      <c r="KKM181" s="176"/>
      <c r="KKN181" s="176"/>
      <c r="KKO181" s="176"/>
      <c r="KKP181" s="176"/>
      <c r="KKQ181" s="176"/>
      <c r="KKR181" s="176"/>
      <c r="KKS181" s="176"/>
      <c r="KKT181" s="176"/>
      <c r="KKU181" s="176"/>
      <c r="KKV181" s="176"/>
      <c r="KKW181" s="176"/>
      <c r="KKX181" s="176"/>
      <c r="KKY181" s="176"/>
      <c r="KKZ181" s="176"/>
      <c r="KLA181" s="176"/>
      <c r="KLB181" s="176"/>
      <c r="KLC181" s="176"/>
      <c r="KLD181" s="176"/>
      <c r="KLE181" s="176"/>
      <c r="KLF181" s="176"/>
      <c r="KLG181" s="176"/>
      <c r="KLH181" s="176"/>
      <c r="KLI181" s="176"/>
      <c r="KLJ181" s="176"/>
      <c r="KLK181" s="176"/>
      <c r="KLL181" s="176"/>
      <c r="KLM181" s="176"/>
      <c r="KLN181" s="176"/>
      <c r="KLO181" s="176"/>
      <c r="KLP181" s="176"/>
      <c r="KLQ181" s="176"/>
      <c r="KLR181" s="176"/>
      <c r="KLS181" s="176"/>
      <c r="KLT181" s="176"/>
      <c r="KLU181" s="176"/>
      <c r="KLV181" s="176"/>
      <c r="KLW181" s="176"/>
      <c r="KLX181" s="176"/>
      <c r="KLY181" s="176"/>
      <c r="KLZ181" s="176"/>
      <c r="KMA181" s="176"/>
      <c r="KMB181" s="176"/>
      <c r="KMC181" s="176"/>
      <c r="KMD181" s="176"/>
      <c r="KME181" s="176"/>
      <c r="KMF181" s="176"/>
      <c r="KMG181" s="176"/>
      <c r="KMH181" s="176"/>
      <c r="KMI181" s="176"/>
      <c r="KMJ181" s="176"/>
      <c r="KMK181" s="176"/>
      <c r="KML181" s="176"/>
      <c r="KMM181" s="176"/>
      <c r="KMN181" s="176"/>
      <c r="KMO181" s="176"/>
      <c r="KMP181" s="176"/>
      <c r="KMQ181" s="176"/>
      <c r="KMR181" s="176"/>
      <c r="KMS181" s="176"/>
      <c r="KMT181" s="176"/>
      <c r="KMU181" s="176"/>
      <c r="KMV181" s="176"/>
      <c r="KMW181" s="176"/>
      <c r="KMX181" s="176"/>
      <c r="KMY181" s="176"/>
      <c r="KMZ181" s="176"/>
      <c r="KNA181" s="176"/>
      <c r="KNB181" s="176"/>
      <c r="KNC181" s="176"/>
      <c r="KND181" s="176"/>
      <c r="KNE181" s="176"/>
      <c r="KNF181" s="176"/>
      <c r="KNG181" s="176"/>
      <c r="KNH181" s="176"/>
      <c r="KNI181" s="176"/>
      <c r="KNJ181" s="176"/>
      <c r="KNK181" s="176"/>
      <c r="KNL181" s="176"/>
      <c r="KNM181" s="176"/>
      <c r="KNN181" s="176"/>
      <c r="KNO181" s="176"/>
      <c r="KNP181" s="176"/>
      <c r="KNQ181" s="176"/>
      <c r="KNR181" s="176"/>
      <c r="KNS181" s="176"/>
      <c r="KNT181" s="176"/>
      <c r="KNU181" s="176"/>
      <c r="KNV181" s="176"/>
      <c r="KNW181" s="176"/>
      <c r="KNX181" s="176"/>
      <c r="KNY181" s="176"/>
      <c r="KNZ181" s="176"/>
      <c r="KOA181" s="176"/>
      <c r="KOB181" s="176"/>
      <c r="KOC181" s="176"/>
      <c r="KOD181" s="176"/>
      <c r="KOE181" s="176"/>
      <c r="KOF181" s="176"/>
      <c r="KOG181" s="176"/>
      <c r="KOH181" s="176"/>
      <c r="KOI181" s="176"/>
      <c r="KOJ181" s="176"/>
      <c r="KOK181" s="176"/>
      <c r="KOL181" s="176"/>
      <c r="KOM181" s="176"/>
      <c r="KON181" s="176"/>
      <c r="KOO181" s="176"/>
      <c r="KOP181" s="176"/>
      <c r="KOQ181" s="176"/>
      <c r="KOR181" s="176"/>
      <c r="KOS181" s="176"/>
      <c r="KOT181" s="176"/>
      <c r="KOU181" s="176"/>
      <c r="KOV181" s="176"/>
      <c r="KOW181" s="176"/>
      <c r="KOX181" s="176"/>
      <c r="KOY181" s="176"/>
      <c r="KOZ181" s="176"/>
      <c r="KPA181" s="176"/>
      <c r="KPB181" s="176"/>
      <c r="KPC181" s="176"/>
      <c r="KPD181" s="176"/>
      <c r="KPE181" s="176"/>
      <c r="KPF181" s="176"/>
      <c r="KPG181" s="176"/>
      <c r="KPH181" s="176"/>
      <c r="KPI181" s="176"/>
      <c r="KPJ181" s="176"/>
      <c r="KPK181" s="176"/>
      <c r="KPL181" s="176"/>
      <c r="KPM181" s="176"/>
      <c r="KPN181" s="176"/>
      <c r="KPO181" s="176"/>
      <c r="KPP181" s="176"/>
      <c r="KPQ181" s="176"/>
      <c r="KPR181" s="176"/>
      <c r="KPS181" s="176"/>
      <c r="KPT181" s="176"/>
      <c r="KPU181" s="176"/>
      <c r="KPV181" s="176"/>
      <c r="KPW181" s="176"/>
      <c r="KPX181" s="176"/>
      <c r="KPY181" s="176"/>
      <c r="KPZ181" s="176"/>
      <c r="KQA181" s="176"/>
      <c r="KQB181" s="176"/>
      <c r="KQC181" s="176"/>
      <c r="KQD181" s="176"/>
      <c r="KQE181" s="176"/>
      <c r="KQF181" s="176"/>
      <c r="KQG181" s="176"/>
      <c r="KQH181" s="176"/>
      <c r="KQI181" s="176"/>
      <c r="KQJ181" s="176"/>
      <c r="KQK181" s="176"/>
      <c r="KQL181" s="176"/>
      <c r="KQM181" s="176"/>
      <c r="KQN181" s="176"/>
      <c r="KQO181" s="176"/>
      <c r="KQP181" s="176"/>
      <c r="KQQ181" s="176"/>
      <c r="KQR181" s="176"/>
      <c r="KQS181" s="176"/>
      <c r="KQT181" s="176"/>
      <c r="KQU181" s="176"/>
      <c r="KQV181" s="176"/>
      <c r="KQW181" s="176"/>
      <c r="KQX181" s="176"/>
      <c r="KQY181" s="176"/>
      <c r="KQZ181" s="176"/>
      <c r="KRA181" s="176"/>
      <c r="KRB181" s="176"/>
      <c r="KRC181" s="176"/>
      <c r="KRD181" s="176"/>
      <c r="KRE181" s="176"/>
      <c r="KRF181" s="176"/>
      <c r="KRG181" s="176"/>
      <c r="KRH181" s="176"/>
      <c r="KRI181" s="176"/>
      <c r="KRJ181" s="176"/>
      <c r="KRK181" s="176"/>
      <c r="KRL181" s="176"/>
      <c r="KRM181" s="176"/>
      <c r="KRN181" s="176"/>
      <c r="KRO181" s="176"/>
      <c r="KRP181" s="176"/>
      <c r="KRQ181" s="176"/>
      <c r="KRR181" s="176"/>
      <c r="KRS181" s="176"/>
      <c r="KRT181" s="176"/>
      <c r="KRU181" s="176"/>
      <c r="KRV181" s="176"/>
      <c r="KRW181" s="176"/>
      <c r="KRX181" s="176"/>
      <c r="KRY181" s="176"/>
      <c r="KRZ181" s="176"/>
      <c r="KSA181" s="176"/>
      <c r="KSB181" s="176"/>
      <c r="KSC181" s="176"/>
      <c r="KSD181" s="176"/>
      <c r="KSE181" s="176"/>
      <c r="KSF181" s="176"/>
      <c r="KSG181" s="176"/>
      <c r="KSH181" s="176"/>
      <c r="KSI181" s="176"/>
      <c r="KSJ181" s="176"/>
      <c r="KSK181" s="176"/>
      <c r="KSL181" s="176"/>
      <c r="KSM181" s="176"/>
      <c r="KSN181" s="176"/>
      <c r="KSO181" s="176"/>
      <c r="KSP181" s="176"/>
      <c r="KSQ181" s="176"/>
      <c r="KSR181" s="176"/>
      <c r="KSS181" s="176"/>
      <c r="KST181" s="176"/>
      <c r="KSU181" s="176"/>
      <c r="KSV181" s="176"/>
      <c r="KSW181" s="176"/>
      <c r="KSX181" s="176"/>
      <c r="KSY181" s="176"/>
      <c r="KSZ181" s="176"/>
      <c r="KTA181" s="176"/>
      <c r="KTB181" s="176"/>
      <c r="KTC181" s="176"/>
      <c r="KTD181" s="176"/>
      <c r="KTE181" s="176"/>
      <c r="KTF181" s="176"/>
      <c r="KTG181" s="176"/>
      <c r="KTH181" s="176"/>
      <c r="KTI181" s="176"/>
      <c r="KTJ181" s="176"/>
      <c r="KTK181" s="176"/>
      <c r="KTL181" s="176"/>
      <c r="KTM181" s="176"/>
      <c r="KTN181" s="176"/>
      <c r="KTO181" s="176"/>
      <c r="KTP181" s="176"/>
      <c r="KTQ181" s="176"/>
      <c r="KTR181" s="176"/>
      <c r="KTS181" s="176"/>
      <c r="KTT181" s="176"/>
      <c r="KTU181" s="176"/>
      <c r="KTV181" s="176"/>
      <c r="KTW181" s="176"/>
      <c r="KTX181" s="176"/>
      <c r="KTY181" s="176"/>
      <c r="KTZ181" s="176"/>
      <c r="KUA181" s="176"/>
      <c r="KUB181" s="176"/>
      <c r="KUC181" s="176"/>
      <c r="KUD181" s="176"/>
      <c r="KUE181" s="176"/>
      <c r="KUF181" s="176"/>
      <c r="KUG181" s="176"/>
      <c r="KUH181" s="176"/>
      <c r="KUI181" s="176"/>
      <c r="KUJ181" s="176"/>
      <c r="KUK181" s="176"/>
      <c r="KUL181" s="176"/>
      <c r="KUM181" s="176"/>
      <c r="KUN181" s="176"/>
      <c r="KUO181" s="176"/>
      <c r="KUP181" s="176"/>
      <c r="KUQ181" s="176"/>
      <c r="KUR181" s="176"/>
      <c r="KUS181" s="176"/>
      <c r="KUT181" s="176"/>
      <c r="KUU181" s="176"/>
      <c r="KUV181" s="176"/>
      <c r="KUW181" s="176"/>
      <c r="KUX181" s="176"/>
      <c r="KUY181" s="176"/>
      <c r="KUZ181" s="176"/>
      <c r="KVA181" s="176"/>
      <c r="KVB181" s="176"/>
      <c r="KVC181" s="176"/>
      <c r="KVD181" s="176"/>
      <c r="KVE181" s="176"/>
      <c r="KVF181" s="176"/>
      <c r="KVG181" s="176"/>
      <c r="KVH181" s="176"/>
      <c r="KVI181" s="176"/>
      <c r="KVJ181" s="176"/>
      <c r="KVK181" s="176"/>
      <c r="KVL181" s="176"/>
      <c r="KVM181" s="176"/>
      <c r="KVN181" s="176"/>
      <c r="KVO181" s="176"/>
      <c r="KVP181" s="176"/>
      <c r="KVQ181" s="176"/>
      <c r="KVR181" s="176"/>
      <c r="KVS181" s="176"/>
      <c r="KVT181" s="176"/>
      <c r="KVU181" s="176"/>
      <c r="KVV181" s="176"/>
      <c r="KVW181" s="176"/>
      <c r="KVX181" s="176"/>
      <c r="KVY181" s="176"/>
      <c r="KVZ181" s="176"/>
      <c r="KWA181" s="176"/>
      <c r="KWB181" s="176"/>
      <c r="KWC181" s="176"/>
      <c r="KWD181" s="176"/>
      <c r="KWE181" s="176"/>
      <c r="KWF181" s="176"/>
      <c r="KWG181" s="176"/>
      <c r="KWH181" s="176"/>
      <c r="KWI181" s="176"/>
      <c r="KWJ181" s="176"/>
      <c r="KWK181" s="176"/>
      <c r="KWL181" s="176"/>
      <c r="KWM181" s="176"/>
      <c r="KWN181" s="176"/>
      <c r="KWO181" s="176"/>
      <c r="KWP181" s="176"/>
      <c r="KWQ181" s="176"/>
      <c r="KWR181" s="176"/>
      <c r="KWS181" s="176"/>
      <c r="KWT181" s="176"/>
      <c r="KWU181" s="176"/>
      <c r="KWV181" s="176"/>
      <c r="KWW181" s="176"/>
      <c r="KWX181" s="176"/>
      <c r="KWY181" s="176"/>
      <c r="KWZ181" s="176"/>
      <c r="KXA181" s="176"/>
      <c r="KXB181" s="176"/>
      <c r="KXC181" s="176"/>
      <c r="KXD181" s="176"/>
      <c r="KXE181" s="176"/>
      <c r="KXF181" s="176"/>
      <c r="KXG181" s="176"/>
      <c r="KXH181" s="176"/>
      <c r="KXI181" s="176"/>
      <c r="KXJ181" s="176"/>
      <c r="KXK181" s="176"/>
      <c r="KXL181" s="176"/>
      <c r="KXM181" s="176"/>
      <c r="KXN181" s="176"/>
      <c r="KXO181" s="176"/>
      <c r="KXP181" s="176"/>
      <c r="KXQ181" s="176"/>
      <c r="KXR181" s="176"/>
      <c r="KXS181" s="176"/>
      <c r="KXT181" s="176"/>
      <c r="KXU181" s="176"/>
      <c r="KXV181" s="176"/>
      <c r="KXW181" s="176"/>
      <c r="KXX181" s="176"/>
      <c r="KXY181" s="176"/>
      <c r="KXZ181" s="176"/>
      <c r="KYA181" s="176"/>
      <c r="KYB181" s="176"/>
      <c r="KYC181" s="176"/>
      <c r="KYD181" s="176"/>
      <c r="KYE181" s="176"/>
      <c r="KYF181" s="176"/>
      <c r="KYG181" s="176"/>
      <c r="KYH181" s="176"/>
      <c r="KYI181" s="176"/>
      <c r="KYJ181" s="176"/>
      <c r="KYK181" s="176"/>
      <c r="KYL181" s="176"/>
      <c r="KYM181" s="176"/>
      <c r="KYN181" s="176"/>
      <c r="KYO181" s="176"/>
      <c r="KYP181" s="176"/>
      <c r="KYQ181" s="176"/>
      <c r="KYR181" s="176"/>
      <c r="KYS181" s="176"/>
      <c r="KYT181" s="176"/>
      <c r="KYU181" s="176"/>
      <c r="KYV181" s="176"/>
      <c r="KYW181" s="176"/>
      <c r="KYX181" s="176"/>
      <c r="KYY181" s="176"/>
      <c r="KYZ181" s="176"/>
      <c r="KZA181" s="176"/>
      <c r="KZB181" s="176"/>
      <c r="KZC181" s="176"/>
      <c r="KZD181" s="176"/>
      <c r="KZE181" s="176"/>
      <c r="KZF181" s="176"/>
      <c r="KZG181" s="176"/>
      <c r="KZH181" s="176"/>
      <c r="KZI181" s="176"/>
      <c r="KZJ181" s="176"/>
      <c r="KZK181" s="176"/>
      <c r="KZL181" s="176"/>
      <c r="KZM181" s="176"/>
      <c r="KZN181" s="176"/>
      <c r="KZO181" s="176"/>
      <c r="KZP181" s="176"/>
      <c r="KZQ181" s="176"/>
      <c r="KZR181" s="176"/>
      <c r="KZS181" s="176"/>
      <c r="KZT181" s="176"/>
      <c r="KZU181" s="176"/>
      <c r="KZV181" s="176"/>
      <c r="KZW181" s="176"/>
      <c r="KZX181" s="176"/>
      <c r="KZY181" s="176"/>
      <c r="KZZ181" s="176"/>
      <c r="LAA181" s="176"/>
      <c r="LAB181" s="176"/>
      <c r="LAC181" s="176"/>
      <c r="LAD181" s="176"/>
      <c r="LAE181" s="176"/>
      <c r="LAF181" s="176"/>
      <c r="LAG181" s="176"/>
      <c r="LAH181" s="176"/>
      <c r="LAI181" s="176"/>
      <c r="LAJ181" s="176"/>
      <c r="LAK181" s="176"/>
      <c r="LAL181" s="176"/>
      <c r="LAM181" s="176"/>
      <c r="LAN181" s="176"/>
      <c r="LAO181" s="176"/>
      <c r="LAP181" s="176"/>
      <c r="LAQ181" s="176"/>
      <c r="LAR181" s="176"/>
      <c r="LAS181" s="176"/>
      <c r="LAT181" s="176"/>
      <c r="LAU181" s="176"/>
      <c r="LAV181" s="176"/>
      <c r="LAW181" s="176"/>
      <c r="LAX181" s="176"/>
      <c r="LAY181" s="176"/>
      <c r="LAZ181" s="176"/>
      <c r="LBA181" s="176"/>
      <c r="LBB181" s="176"/>
      <c r="LBC181" s="176"/>
      <c r="LBD181" s="176"/>
      <c r="LBE181" s="176"/>
      <c r="LBF181" s="176"/>
      <c r="LBG181" s="176"/>
      <c r="LBH181" s="176"/>
      <c r="LBI181" s="176"/>
      <c r="LBJ181" s="176"/>
      <c r="LBK181" s="176"/>
      <c r="LBL181" s="176"/>
      <c r="LBM181" s="176"/>
      <c r="LBN181" s="176"/>
      <c r="LBO181" s="176"/>
      <c r="LBP181" s="176"/>
      <c r="LBQ181" s="176"/>
      <c r="LBR181" s="176"/>
      <c r="LBS181" s="176"/>
      <c r="LBT181" s="176"/>
      <c r="LBU181" s="176"/>
      <c r="LBV181" s="176"/>
      <c r="LBW181" s="176"/>
      <c r="LBX181" s="176"/>
      <c r="LBY181" s="176"/>
      <c r="LBZ181" s="176"/>
      <c r="LCA181" s="176"/>
      <c r="LCB181" s="176"/>
      <c r="LCC181" s="176"/>
      <c r="LCD181" s="176"/>
      <c r="LCE181" s="176"/>
      <c r="LCF181" s="176"/>
      <c r="LCG181" s="176"/>
      <c r="LCH181" s="176"/>
      <c r="LCI181" s="176"/>
      <c r="LCJ181" s="176"/>
      <c r="LCK181" s="176"/>
      <c r="LCL181" s="176"/>
      <c r="LCM181" s="176"/>
      <c r="LCN181" s="176"/>
      <c r="LCO181" s="176"/>
      <c r="LCP181" s="176"/>
      <c r="LCQ181" s="176"/>
      <c r="LCR181" s="176"/>
      <c r="LCS181" s="176"/>
      <c r="LCT181" s="176"/>
      <c r="LCU181" s="176"/>
      <c r="LCV181" s="176"/>
      <c r="LCW181" s="176"/>
      <c r="LCX181" s="176"/>
      <c r="LCY181" s="176"/>
      <c r="LCZ181" s="176"/>
      <c r="LDA181" s="176"/>
      <c r="LDB181" s="176"/>
      <c r="LDC181" s="176"/>
      <c r="LDD181" s="176"/>
      <c r="LDE181" s="176"/>
      <c r="LDF181" s="176"/>
      <c r="LDG181" s="176"/>
      <c r="LDH181" s="176"/>
      <c r="LDI181" s="176"/>
      <c r="LDJ181" s="176"/>
      <c r="LDK181" s="176"/>
      <c r="LDL181" s="176"/>
      <c r="LDM181" s="176"/>
      <c r="LDN181" s="176"/>
      <c r="LDO181" s="176"/>
      <c r="LDP181" s="176"/>
      <c r="LDQ181" s="176"/>
      <c r="LDR181" s="176"/>
      <c r="LDS181" s="176"/>
      <c r="LDT181" s="176"/>
      <c r="LDU181" s="176"/>
      <c r="LDV181" s="176"/>
      <c r="LDW181" s="176"/>
      <c r="LDX181" s="176"/>
      <c r="LDY181" s="176"/>
      <c r="LDZ181" s="176"/>
      <c r="LEA181" s="176"/>
      <c r="LEB181" s="176"/>
      <c r="LEC181" s="176"/>
      <c r="LED181" s="176"/>
      <c r="LEE181" s="176"/>
      <c r="LEF181" s="176"/>
      <c r="LEG181" s="176"/>
      <c r="LEH181" s="176"/>
      <c r="LEI181" s="176"/>
      <c r="LEJ181" s="176"/>
      <c r="LEK181" s="176"/>
      <c r="LEL181" s="176"/>
      <c r="LEM181" s="176"/>
      <c r="LEN181" s="176"/>
      <c r="LEO181" s="176"/>
      <c r="LEP181" s="176"/>
      <c r="LEQ181" s="176"/>
      <c r="LER181" s="176"/>
      <c r="LES181" s="176"/>
      <c r="LET181" s="176"/>
      <c r="LEU181" s="176"/>
      <c r="LEV181" s="176"/>
      <c r="LEW181" s="176"/>
      <c r="LEX181" s="176"/>
      <c r="LEY181" s="176"/>
      <c r="LEZ181" s="176"/>
      <c r="LFA181" s="176"/>
      <c r="LFB181" s="176"/>
      <c r="LFC181" s="176"/>
      <c r="LFD181" s="176"/>
      <c r="LFE181" s="176"/>
      <c r="LFF181" s="176"/>
      <c r="LFG181" s="176"/>
      <c r="LFH181" s="176"/>
      <c r="LFI181" s="176"/>
      <c r="LFJ181" s="176"/>
      <c r="LFK181" s="176"/>
      <c r="LFL181" s="176"/>
      <c r="LFM181" s="176"/>
      <c r="LFN181" s="176"/>
      <c r="LFO181" s="176"/>
      <c r="LFP181" s="176"/>
      <c r="LFQ181" s="176"/>
      <c r="LFR181" s="176"/>
      <c r="LFS181" s="176"/>
      <c r="LFT181" s="176"/>
      <c r="LFU181" s="176"/>
      <c r="LFV181" s="176"/>
      <c r="LFW181" s="176"/>
      <c r="LFX181" s="176"/>
      <c r="LFY181" s="176"/>
      <c r="LFZ181" s="176"/>
      <c r="LGA181" s="176"/>
      <c r="LGB181" s="176"/>
      <c r="LGC181" s="176"/>
      <c r="LGD181" s="176"/>
      <c r="LGE181" s="176"/>
      <c r="LGF181" s="176"/>
      <c r="LGG181" s="176"/>
      <c r="LGH181" s="176"/>
      <c r="LGI181" s="176"/>
      <c r="LGJ181" s="176"/>
      <c r="LGK181" s="176"/>
      <c r="LGL181" s="176"/>
      <c r="LGM181" s="176"/>
      <c r="LGN181" s="176"/>
      <c r="LGO181" s="176"/>
      <c r="LGP181" s="176"/>
      <c r="LGQ181" s="176"/>
      <c r="LGR181" s="176"/>
      <c r="LGS181" s="176"/>
      <c r="LGT181" s="176"/>
      <c r="LGU181" s="176"/>
      <c r="LGV181" s="176"/>
      <c r="LGW181" s="176"/>
      <c r="LGX181" s="176"/>
      <c r="LGY181" s="176"/>
      <c r="LGZ181" s="176"/>
      <c r="LHA181" s="176"/>
      <c r="LHB181" s="176"/>
      <c r="LHC181" s="176"/>
      <c r="LHD181" s="176"/>
      <c r="LHE181" s="176"/>
      <c r="LHF181" s="176"/>
      <c r="LHG181" s="176"/>
      <c r="LHH181" s="176"/>
      <c r="LHI181" s="176"/>
      <c r="LHJ181" s="176"/>
      <c r="LHK181" s="176"/>
      <c r="LHL181" s="176"/>
      <c r="LHM181" s="176"/>
      <c r="LHN181" s="176"/>
      <c r="LHO181" s="176"/>
      <c r="LHP181" s="176"/>
      <c r="LHQ181" s="176"/>
      <c r="LHR181" s="176"/>
      <c r="LHS181" s="176"/>
      <c r="LHT181" s="176"/>
      <c r="LHU181" s="176"/>
      <c r="LHV181" s="176"/>
      <c r="LHW181" s="176"/>
      <c r="LHX181" s="176"/>
      <c r="LHY181" s="176"/>
      <c r="LHZ181" s="176"/>
      <c r="LIA181" s="176"/>
      <c r="LIB181" s="176"/>
      <c r="LIC181" s="176"/>
      <c r="LID181" s="176"/>
      <c r="LIE181" s="176"/>
      <c r="LIF181" s="176"/>
      <c r="LIG181" s="176"/>
      <c r="LIH181" s="176"/>
      <c r="LII181" s="176"/>
      <c r="LIJ181" s="176"/>
      <c r="LIK181" s="176"/>
      <c r="LIL181" s="176"/>
      <c r="LIM181" s="176"/>
      <c r="LIN181" s="176"/>
      <c r="LIO181" s="176"/>
      <c r="LIP181" s="176"/>
      <c r="LIQ181" s="176"/>
      <c r="LIR181" s="176"/>
      <c r="LIS181" s="176"/>
      <c r="LIT181" s="176"/>
      <c r="LIU181" s="176"/>
      <c r="LIV181" s="176"/>
      <c r="LIW181" s="176"/>
      <c r="LIX181" s="176"/>
      <c r="LIY181" s="176"/>
      <c r="LIZ181" s="176"/>
      <c r="LJA181" s="176"/>
      <c r="LJB181" s="176"/>
      <c r="LJC181" s="176"/>
      <c r="LJD181" s="176"/>
      <c r="LJE181" s="176"/>
      <c r="LJF181" s="176"/>
      <c r="LJG181" s="176"/>
      <c r="LJH181" s="176"/>
      <c r="LJI181" s="176"/>
      <c r="LJJ181" s="176"/>
      <c r="LJK181" s="176"/>
      <c r="LJL181" s="176"/>
      <c r="LJM181" s="176"/>
      <c r="LJN181" s="176"/>
      <c r="LJO181" s="176"/>
      <c r="LJP181" s="176"/>
      <c r="LJQ181" s="176"/>
      <c r="LJR181" s="176"/>
      <c r="LJS181" s="176"/>
      <c r="LJT181" s="176"/>
      <c r="LJU181" s="176"/>
      <c r="LJV181" s="176"/>
      <c r="LJW181" s="176"/>
      <c r="LJX181" s="176"/>
      <c r="LJY181" s="176"/>
      <c r="LJZ181" s="176"/>
      <c r="LKA181" s="176"/>
      <c r="LKB181" s="176"/>
      <c r="LKC181" s="176"/>
      <c r="LKD181" s="176"/>
      <c r="LKE181" s="176"/>
      <c r="LKF181" s="176"/>
      <c r="LKG181" s="176"/>
      <c r="LKH181" s="176"/>
      <c r="LKI181" s="176"/>
      <c r="LKJ181" s="176"/>
      <c r="LKK181" s="176"/>
      <c r="LKL181" s="176"/>
      <c r="LKM181" s="176"/>
      <c r="LKN181" s="176"/>
      <c r="LKO181" s="176"/>
      <c r="LKP181" s="176"/>
      <c r="LKQ181" s="176"/>
      <c r="LKR181" s="176"/>
      <c r="LKS181" s="176"/>
      <c r="LKT181" s="176"/>
      <c r="LKU181" s="176"/>
      <c r="LKV181" s="176"/>
      <c r="LKW181" s="176"/>
      <c r="LKX181" s="176"/>
      <c r="LKY181" s="176"/>
      <c r="LKZ181" s="176"/>
      <c r="LLA181" s="176"/>
      <c r="LLB181" s="176"/>
      <c r="LLC181" s="176"/>
      <c r="LLD181" s="176"/>
      <c r="LLE181" s="176"/>
      <c r="LLF181" s="176"/>
      <c r="LLG181" s="176"/>
      <c r="LLH181" s="176"/>
      <c r="LLI181" s="176"/>
      <c r="LLJ181" s="176"/>
      <c r="LLK181" s="176"/>
      <c r="LLL181" s="176"/>
      <c r="LLM181" s="176"/>
      <c r="LLN181" s="176"/>
      <c r="LLO181" s="176"/>
      <c r="LLP181" s="176"/>
      <c r="LLQ181" s="176"/>
      <c r="LLR181" s="176"/>
      <c r="LLS181" s="176"/>
      <c r="LLT181" s="176"/>
      <c r="LLU181" s="176"/>
      <c r="LLV181" s="176"/>
      <c r="LLW181" s="176"/>
      <c r="LLX181" s="176"/>
      <c r="LLY181" s="176"/>
      <c r="LLZ181" s="176"/>
      <c r="LMA181" s="176"/>
      <c r="LMB181" s="176"/>
      <c r="LMC181" s="176"/>
      <c r="LMD181" s="176"/>
      <c r="LME181" s="176"/>
      <c r="LMF181" s="176"/>
      <c r="LMG181" s="176"/>
      <c r="LMH181" s="176"/>
      <c r="LMI181" s="176"/>
      <c r="LMJ181" s="176"/>
      <c r="LMK181" s="176"/>
      <c r="LML181" s="176"/>
      <c r="LMM181" s="176"/>
      <c r="LMN181" s="176"/>
      <c r="LMO181" s="176"/>
      <c r="LMP181" s="176"/>
      <c r="LMQ181" s="176"/>
      <c r="LMR181" s="176"/>
      <c r="LMS181" s="176"/>
      <c r="LMT181" s="176"/>
      <c r="LMU181" s="176"/>
      <c r="LMV181" s="176"/>
      <c r="LMW181" s="176"/>
      <c r="LMX181" s="176"/>
      <c r="LMY181" s="176"/>
      <c r="LMZ181" s="176"/>
      <c r="LNA181" s="176"/>
      <c r="LNB181" s="176"/>
      <c r="LNC181" s="176"/>
      <c r="LND181" s="176"/>
      <c r="LNE181" s="176"/>
      <c r="LNF181" s="176"/>
      <c r="LNG181" s="176"/>
      <c r="LNH181" s="176"/>
      <c r="LNI181" s="176"/>
      <c r="LNJ181" s="176"/>
      <c r="LNK181" s="176"/>
      <c r="LNL181" s="176"/>
      <c r="LNM181" s="176"/>
      <c r="LNN181" s="176"/>
      <c r="LNO181" s="176"/>
      <c r="LNP181" s="176"/>
      <c r="LNQ181" s="176"/>
      <c r="LNR181" s="176"/>
      <c r="LNS181" s="176"/>
      <c r="LNT181" s="176"/>
      <c r="LNU181" s="176"/>
      <c r="LNV181" s="176"/>
      <c r="LNW181" s="176"/>
      <c r="LNX181" s="176"/>
      <c r="LNY181" s="176"/>
      <c r="LNZ181" s="176"/>
      <c r="LOA181" s="176"/>
      <c r="LOB181" s="176"/>
      <c r="LOC181" s="176"/>
      <c r="LOD181" s="176"/>
      <c r="LOE181" s="176"/>
      <c r="LOF181" s="176"/>
      <c r="LOG181" s="176"/>
      <c r="LOH181" s="176"/>
      <c r="LOI181" s="176"/>
      <c r="LOJ181" s="176"/>
      <c r="LOK181" s="176"/>
      <c r="LOL181" s="176"/>
      <c r="LOM181" s="176"/>
      <c r="LON181" s="176"/>
      <c r="LOO181" s="176"/>
      <c r="LOP181" s="176"/>
      <c r="LOQ181" s="176"/>
      <c r="LOR181" s="176"/>
      <c r="LOS181" s="176"/>
      <c r="LOT181" s="176"/>
      <c r="LOU181" s="176"/>
      <c r="LOV181" s="176"/>
      <c r="LOW181" s="176"/>
      <c r="LOX181" s="176"/>
      <c r="LOY181" s="176"/>
      <c r="LOZ181" s="176"/>
      <c r="LPA181" s="176"/>
      <c r="LPB181" s="176"/>
      <c r="LPC181" s="176"/>
      <c r="LPD181" s="176"/>
      <c r="LPE181" s="176"/>
      <c r="LPF181" s="176"/>
      <c r="LPG181" s="176"/>
      <c r="LPH181" s="176"/>
      <c r="LPI181" s="176"/>
      <c r="LPJ181" s="176"/>
      <c r="LPK181" s="176"/>
      <c r="LPL181" s="176"/>
      <c r="LPM181" s="176"/>
      <c r="LPN181" s="176"/>
      <c r="LPO181" s="176"/>
      <c r="LPP181" s="176"/>
      <c r="LPQ181" s="176"/>
      <c r="LPR181" s="176"/>
      <c r="LPS181" s="176"/>
      <c r="LPT181" s="176"/>
      <c r="LPU181" s="176"/>
      <c r="LPV181" s="176"/>
      <c r="LPW181" s="176"/>
      <c r="LPX181" s="176"/>
      <c r="LPY181" s="176"/>
      <c r="LPZ181" s="176"/>
      <c r="LQA181" s="176"/>
      <c r="LQB181" s="176"/>
      <c r="LQC181" s="176"/>
      <c r="LQD181" s="176"/>
      <c r="LQE181" s="176"/>
      <c r="LQF181" s="176"/>
      <c r="LQG181" s="176"/>
      <c r="LQH181" s="176"/>
      <c r="LQI181" s="176"/>
      <c r="LQJ181" s="176"/>
      <c r="LQK181" s="176"/>
      <c r="LQL181" s="176"/>
      <c r="LQM181" s="176"/>
      <c r="LQN181" s="176"/>
      <c r="LQO181" s="176"/>
      <c r="LQP181" s="176"/>
      <c r="LQQ181" s="176"/>
      <c r="LQR181" s="176"/>
      <c r="LQS181" s="176"/>
      <c r="LQT181" s="176"/>
      <c r="LQU181" s="176"/>
      <c r="LQV181" s="176"/>
      <c r="LQW181" s="176"/>
      <c r="LQX181" s="176"/>
      <c r="LQY181" s="176"/>
      <c r="LQZ181" s="176"/>
      <c r="LRA181" s="176"/>
      <c r="LRB181" s="176"/>
      <c r="LRC181" s="176"/>
      <c r="LRD181" s="176"/>
      <c r="LRE181" s="176"/>
      <c r="LRF181" s="176"/>
      <c r="LRG181" s="176"/>
      <c r="LRH181" s="176"/>
      <c r="LRI181" s="176"/>
      <c r="LRJ181" s="176"/>
      <c r="LRK181" s="176"/>
      <c r="LRL181" s="176"/>
      <c r="LRM181" s="176"/>
      <c r="LRN181" s="176"/>
      <c r="LRO181" s="176"/>
      <c r="LRP181" s="176"/>
      <c r="LRQ181" s="176"/>
      <c r="LRR181" s="176"/>
      <c r="LRS181" s="176"/>
      <c r="LRT181" s="176"/>
      <c r="LRU181" s="176"/>
      <c r="LRV181" s="176"/>
      <c r="LRW181" s="176"/>
      <c r="LRX181" s="176"/>
      <c r="LRY181" s="176"/>
      <c r="LRZ181" s="176"/>
      <c r="LSA181" s="176"/>
      <c r="LSB181" s="176"/>
      <c r="LSC181" s="176"/>
      <c r="LSD181" s="176"/>
      <c r="LSE181" s="176"/>
      <c r="LSF181" s="176"/>
      <c r="LSG181" s="176"/>
      <c r="LSH181" s="176"/>
      <c r="LSI181" s="176"/>
      <c r="LSJ181" s="176"/>
      <c r="LSK181" s="176"/>
      <c r="LSL181" s="176"/>
      <c r="LSM181" s="176"/>
      <c r="LSN181" s="176"/>
      <c r="LSO181" s="176"/>
      <c r="LSP181" s="176"/>
      <c r="LSQ181" s="176"/>
      <c r="LSR181" s="176"/>
      <c r="LSS181" s="176"/>
      <c r="LST181" s="176"/>
      <c r="LSU181" s="176"/>
      <c r="LSV181" s="176"/>
      <c r="LSW181" s="176"/>
      <c r="LSX181" s="176"/>
      <c r="LSY181" s="176"/>
      <c r="LSZ181" s="176"/>
      <c r="LTA181" s="176"/>
      <c r="LTB181" s="176"/>
      <c r="LTC181" s="176"/>
      <c r="LTD181" s="176"/>
      <c r="LTE181" s="176"/>
      <c r="LTF181" s="176"/>
      <c r="LTG181" s="176"/>
      <c r="LTH181" s="176"/>
      <c r="LTI181" s="176"/>
      <c r="LTJ181" s="176"/>
      <c r="LTK181" s="176"/>
      <c r="LTL181" s="176"/>
      <c r="LTM181" s="176"/>
      <c r="LTN181" s="176"/>
      <c r="LTO181" s="176"/>
      <c r="LTP181" s="176"/>
      <c r="LTQ181" s="176"/>
      <c r="LTR181" s="176"/>
      <c r="LTS181" s="176"/>
      <c r="LTT181" s="176"/>
      <c r="LTU181" s="176"/>
      <c r="LTV181" s="176"/>
      <c r="LTW181" s="176"/>
      <c r="LTX181" s="176"/>
      <c r="LTY181" s="176"/>
      <c r="LTZ181" s="176"/>
      <c r="LUA181" s="176"/>
      <c r="LUB181" s="176"/>
      <c r="LUC181" s="176"/>
      <c r="LUD181" s="176"/>
      <c r="LUE181" s="176"/>
      <c r="LUF181" s="176"/>
      <c r="LUG181" s="176"/>
      <c r="LUH181" s="176"/>
      <c r="LUI181" s="176"/>
      <c r="LUJ181" s="176"/>
      <c r="LUK181" s="176"/>
      <c r="LUL181" s="176"/>
      <c r="LUM181" s="176"/>
      <c r="LUN181" s="176"/>
      <c r="LUO181" s="176"/>
      <c r="LUP181" s="176"/>
      <c r="LUQ181" s="176"/>
      <c r="LUR181" s="176"/>
      <c r="LUS181" s="176"/>
      <c r="LUT181" s="176"/>
      <c r="LUU181" s="176"/>
      <c r="LUV181" s="176"/>
      <c r="LUW181" s="176"/>
      <c r="LUX181" s="176"/>
      <c r="LUY181" s="176"/>
      <c r="LUZ181" s="176"/>
      <c r="LVA181" s="176"/>
      <c r="LVB181" s="176"/>
      <c r="LVC181" s="176"/>
      <c r="LVD181" s="176"/>
      <c r="LVE181" s="176"/>
      <c r="LVF181" s="176"/>
      <c r="LVG181" s="176"/>
      <c r="LVH181" s="176"/>
      <c r="LVI181" s="176"/>
      <c r="LVJ181" s="176"/>
      <c r="LVK181" s="176"/>
      <c r="LVL181" s="176"/>
      <c r="LVM181" s="176"/>
      <c r="LVN181" s="176"/>
      <c r="LVO181" s="176"/>
      <c r="LVP181" s="176"/>
      <c r="LVQ181" s="176"/>
      <c r="LVR181" s="176"/>
      <c r="LVS181" s="176"/>
      <c r="LVT181" s="176"/>
      <c r="LVU181" s="176"/>
      <c r="LVV181" s="176"/>
      <c r="LVW181" s="176"/>
      <c r="LVX181" s="176"/>
      <c r="LVY181" s="176"/>
      <c r="LVZ181" s="176"/>
      <c r="LWA181" s="176"/>
      <c r="LWB181" s="176"/>
      <c r="LWC181" s="176"/>
      <c r="LWD181" s="176"/>
      <c r="LWE181" s="176"/>
      <c r="LWF181" s="176"/>
      <c r="LWG181" s="176"/>
      <c r="LWH181" s="176"/>
      <c r="LWI181" s="176"/>
      <c r="LWJ181" s="176"/>
      <c r="LWK181" s="176"/>
      <c r="LWL181" s="176"/>
      <c r="LWM181" s="176"/>
      <c r="LWN181" s="176"/>
      <c r="LWO181" s="176"/>
      <c r="LWP181" s="176"/>
      <c r="LWQ181" s="176"/>
      <c r="LWR181" s="176"/>
      <c r="LWS181" s="176"/>
      <c r="LWT181" s="176"/>
      <c r="LWU181" s="176"/>
      <c r="LWV181" s="176"/>
      <c r="LWW181" s="176"/>
      <c r="LWX181" s="176"/>
      <c r="LWY181" s="176"/>
      <c r="LWZ181" s="176"/>
      <c r="LXA181" s="176"/>
      <c r="LXB181" s="176"/>
      <c r="LXC181" s="176"/>
      <c r="LXD181" s="176"/>
      <c r="LXE181" s="176"/>
      <c r="LXF181" s="176"/>
      <c r="LXG181" s="176"/>
      <c r="LXH181" s="176"/>
      <c r="LXI181" s="176"/>
      <c r="LXJ181" s="176"/>
      <c r="LXK181" s="176"/>
      <c r="LXL181" s="176"/>
      <c r="LXM181" s="176"/>
      <c r="LXN181" s="176"/>
      <c r="LXO181" s="176"/>
      <c r="LXP181" s="176"/>
      <c r="LXQ181" s="176"/>
      <c r="LXR181" s="176"/>
      <c r="LXS181" s="176"/>
      <c r="LXT181" s="176"/>
      <c r="LXU181" s="176"/>
      <c r="LXV181" s="176"/>
      <c r="LXW181" s="176"/>
      <c r="LXX181" s="176"/>
      <c r="LXY181" s="176"/>
      <c r="LXZ181" s="176"/>
      <c r="LYA181" s="176"/>
      <c r="LYB181" s="176"/>
      <c r="LYC181" s="176"/>
      <c r="LYD181" s="176"/>
      <c r="LYE181" s="176"/>
      <c r="LYF181" s="176"/>
      <c r="LYG181" s="176"/>
      <c r="LYH181" s="176"/>
      <c r="LYI181" s="176"/>
      <c r="LYJ181" s="176"/>
      <c r="LYK181" s="176"/>
      <c r="LYL181" s="176"/>
      <c r="LYM181" s="176"/>
      <c r="LYN181" s="176"/>
      <c r="LYO181" s="176"/>
      <c r="LYP181" s="176"/>
      <c r="LYQ181" s="176"/>
      <c r="LYR181" s="176"/>
      <c r="LYS181" s="176"/>
      <c r="LYT181" s="176"/>
      <c r="LYU181" s="176"/>
      <c r="LYV181" s="176"/>
      <c r="LYW181" s="176"/>
      <c r="LYX181" s="176"/>
      <c r="LYY181" s="176"/>
      <c r="LYZ181" s="176"/>
      <c r="LZA181" s="176"/>
      <c r="LZB181" s="176"/>
      <c r="LZC181" s="176"/>
      <c r="LZD181" s="176"/>
      <c r="LZE181" s="176"/>
      <c r="LZF181" s="176"/>
      <c r="LZG181" s="176"/>
      <c r="LZH181" s="176"/>
      <c r="LZI181" s="176"/>
      <c r="LZJ181" s="176"/>
      <c r="LZK181" s="176"/>
      <c r="LZL181" s="176"/>
      <c r="LZM181" s="176"/>
      <c r="LZN181" s="176"/>
      <c r="LZO181" s="176"/>
      <c r="LZP181" s="176"/>
      <c r="LZQ181" s="176"/>
      <c r="LZR181" s="176"/>
      <c r="LZS181" s="176"/>
      <c r="LZT181" s="176"/>
      <c r="LZU181" s="176"/>
      <c r="LZV181" s="176"/>
      <c r="LZW181" s="176"/>
      <c r="LZX181" s="176"/>
      <c r="LZY181" s="176"/>
      <c r="LZZ181" s="176"/>
      <c r="MAA181" s="176"/>
      <c r="MAB181" s="176"/>
      <c r="MAC181" s="176"/>
      <c r="MAD181" s="176"/>
      <c r="MAE181" s="176"/>
      <c r="MAF181" s="176"/>
      <c r="MAG181" s="176"/>
      <c r="MAH181" s="176"/>
      <c r="MAI181" s="176"/>
      <c r="MAJ181" s="176"/>
      <c r="MAK181" s="176"/>
      <c r="MAL181" s="176"/>
      <c r="MAM181" s="176"/>
      <c r="MAN181" s="176"/>
      <c r="MAO181" s="176"/>
      <c r="MAP181" s="176"/>
      <c r="MAQ181" s="176"/>
      <c r="MAR181" s="176"/>
      <c r="MAS181" s="176"/>
      <c r="MAT181" s="176"/>
      <c r="MAU181" s="176"/>
      <c r="MAV181" s="176"/>
      <c r="MAW181" s="176"/>
      <c r="MAX181" s="176"/>
      <c r="MAY181" s="176"/>
      <c r="MAZ181" s="176"/>
      <c r="MBA181" s="176"/>
      <c r="MBB181" s="176"/>
      <c r="MBC181" s="176"/>
      <c r="MBD181" s="176"/>
      <c r="MBE181" s="176"/>
      <c r="MBF181" s="176"/>
      <c r="MBG181" s="176"/>
      <c r="MBH181" s="176"/>
      <c r="MBI181" s="176"/>
      <c r="MBJ181" s="176"/>
      <c r="MBK181" s="176"/>
      <c r="MBL181" s="176"/>
      <c r="MBM181" s="176"/>
      <c r="MBN181" s="176"/>
      <c r="MBO181" s="176"/>
      <c r="MBP181" s="176"/>
      <c r="MBQ181" s="176"/>
      <c r="MBR181" s="176"/>
      <c r="MBS181" s="176"/>
      <c r="MBT181" s="176"/>
      <c r="MBU181" s="176"/>
      <c r="MBV181" s="176"/>
      <c r="MBW181" s="176"/>
      <c r="MBX181" s="176"/>
      <c r="MBY181" s="176"/>
      <c r="MBZ181" s="176"/>
      <c r="MCA181" s="176"/>
      <c r="MCB181" s="176"/>
      <c r="MCC181" s="176"/>
      <c r="MCD181" s="176"/>
      <c r="MCE181" s="176"/>
      <c r="MCF181" s="176"/>
      <c r="MCG181" s="176"/>
      <c r="MCH181" s="176"/>
      <c r="MCI181" s="176"/>
      <c r="MCJ181" s="176"/>
      <c r="MCK181" s="176"/>
      <c r="MCL181" s="176"/>
      <c r="MCM181" s="176"/>
      <c r="MCN181" s="176"/>
      <c r="MCO181" s="176"/>
      <c r="MCP181" s="176"/>
      <c r="MCQ181" s="176"/>
      <c r="MCR181" s="176"/>
      <c r="MCS181" s="176"/>
      <c r="MCT181" s="176"/>
      <c r="MCU181" s="176"/>
      <c r="MCV181" s="176"/>
      <c r="MCW181" s="176"/>
      <c r="MCX181" s="176"/>
      <c r="MCY181" s="176"/>
      <c r="MCZ181" s="176"/>
      <c r="MDA181" s="176"/>
      <c r="MDB181" s="176"/>
      <c r="MDC181" s="176"/>
      <c r="MDD181" s="176"/>
      <c r="MDE181" s="176"/>
      <c r="MDF181" s="176"/>
      <c r="MDG181" s="176"/>
      <c r="MDH181" s="176"/>
      <c r="MDI181" s="176"/>
      <c r="MDJ181" s="176"/>
      <c r="MDK181" s="176"/>
      <c r="MDL181" s="176"/>
      <c r="MDM181" s="176"/>
      <c r="MDN181" s="176"/>
      <c r="MDO181" s="176"/>
      <c r="MDP181" s="176"/>
      <c r="MDQ181" s="176"/>
      <c r="MDR181" s="176"/>
      <c r="MDS181" s="176"/>
      <c r="MDT181" s="176"/>
      <c r="MDU181" s="176"/>
      <c r="MDV181" s="176"/>
      <c r="MDW181" s="176"/>
      <c r="MDX181" s="176"/>
      <c r="MDY181" s="176"/>
      <c r="MDZ181" s="176"/>
      <c r="MEA181" s="176"/>
      <c r="MEB181" s="176"/>
      <c r="MEC181" s="176"/>
      <c r="MED181" s="176"/>
      <c r="MEE181" s="176"/>
      <c r="MEF181" s="176"/>
      <c r="MEG181" s="176"/>
      <c r="MEH181" s="176"/>
      <c r="MEI181" s="176"/>
      <c r="MEJ181" s="176"/>
      <c r="MEK181" s="176"/>
      <c r="MEL181" s="176"/>
      <c r="MEM181" s="176"/>
      <c r="MEN181" s="176"/>
      <c r="MEO181" s="176"/>
      <c r="MEP181" s="176"/>
      <c r="MEQ181" s="176"/>
      <c r="MER181" s="176"/>
      <c r="MES181" s="176"/>
      <c r="MET181" s="176"/>
      <c r="MEU181" s="176"/>
      <c r="MEV181" s="176"/>
      <c r="MEW181" s="176"/>
      <c r="MEX181" s="176"/>
      <c r="MEY181" s="176"/>
      <c r="MEZ181" s="176"/>
      <c r="MFA181" s="176"/>
      <c r="MFB181" s="176"/>
      <c r="MFC181" s="176"/>
      <c r="MFD181" s="176"/>
      <c r="MFE181" s="176"/>
      <c r="MFF181" s="176"/>
      <c r="MFG181" s="176"/>
      <c r="MFH181" s="176"/>
      <c r="MFI181" s="176"/>
      <c r="MFJ181" s="176"/>
      <c r="MFK181" s="176"/>
      <c r="MFL181" s="176"/>
      <c r="MFM181" s="176"/>
      <c r="MFN181" s="176"/>
      <c r="MFO181" s="176"/>
      <c r="MFP181" s="176"/>
      <c r="MFQ181" s="176"/>
      <c r="MFR181" s="176"/>
      <c r="MFS181" s="176"/>
      <c r="MFT181" s="176"/>
      <c r="MFU181" s="176"/>
      <c r="MFV181" s="176"/>
      <c r="MFW181" s="176"/>
      <c r="MFX181" s="176"/>
      <c r="MFY181" s="176"/>
      <c r="MFZ181" s="176"/>
      <c r="MGA181" s="176"/>
      <c r="MGB181" s="176"/>
      <c r="MGC181" s="176"/>
      <c r="MGD181" s="176"/>
      <c r="MGE181" s="176"/>
      <c r="MGF181" s="176"/>
      <c r="MGG181" s="176"/>
      <c r="MGH181" s="176"/>
      <c r="MGI181" s="176"/>
      <c r="MGJ181" s="176"/>
      <c r="MGK181" s="176"/>
      <c r="MGL181" s="176"/>
      <c r="MGM181" s="176"/>
      <c r="MGN181" s="176"/>
      <c r="MGO181" s="176"/>
      <c r="MGP181" s="176"/>
      <c r="MGQ181" s="176"/>
      <c r="MGR181" s="176"/>
      <c r="MGS181" s="176"/>
      <c r="MGT181" s="176"/>
      <c r="MGU181" s="176"/>
      <c r="MGV181" s="176"/>
      <c r="MGW181" s="176"/>
      <c r="MGX181" s="176"/>
      <c r="MGY181" s="176"/>
      <c r="MGZ181" s="176"/>
      <c r="MHA181" s="176"/>
      <c r="MHB181" s="176"/>
      <c r="MHC181" s="176"/>
      <c r="MHD181" s="176"/>
      <c r="MHE181" s="176"/>
      <c r="MHF181" s="176"/>
      <c r="MHG181" s="176"/>
      <c r="MHH181" s="176"/>
      <c r="MHI181" s="176"/>
      <c r="MHJ181" s="176"/>
      <c r="MHK181" s="176"/>
      <c r="MHL181" s="176"/>
      <c r="MHM181" s="176"/>
      <c r="MHN181" s="176"/>
      <c r="MHO181" s="176"/>
      <c r="MHP181" s="176"/>
      <c r="MHQ181" s="176"/>
      <c r="MHR181" s="176"/>
      <c r="MHS181" s="176"/>
      <c r="MHT181" s="176"/>
      <c r="MHU181" s="176"/>
      <c r="MHV181" s="176"/>
      <c r="MHW181" s="176"/>
      <c r="MHX181" s="176"/>
      <c r="MHY181" s="176"/>
      <c r="MHZ181" s="176"/>
      <c r="MIA181" s="176"/>
      <c r="MIB181" s="176"/>
      <c r="MIC181" s="176"/>
      <c r="MID181" s="176"/>
      <c r="MIE181" s="176"/>
      <c r="MIF181" s="176"/>
      <c r="MIG181" s="176"/>
      <c r="MIH181" s="176"/>
      <c r="MII181" s="176"/>
      <c r="MIJ181" s="176"/>
      <c r="MIK181" s="176"/>
      <c r="MIL181" s="176"/>
      <c r="MIM181" s="176"/>
      <c r="MIN181" s="176"/>
      <c r="MIO181" s="176"/>
      <c r="MIP181" s="176"/>
      <c r="MIQ181" s="176"/>
      <c r="MIR181" s="176"/>
      <c r="MIS181" s="176"/>
      <c r="MIT181" s="176"/>
      <c r="MIU181" s="176"/>
      <c r="MIV181" s="176"/>
      <c r="MIW181" s="176"/>
      <c r="MIX181" s="176"/>
      <c r="MIY181" s="176"/>
      <c r="MIZ181" s="176"/>
      <c r="MJA181" s="176"/>
      <c r="MJB181" s="176"/>
      <c r="MJC181" s="176"/>
      <c r="MJD181" s="176"/>
      <c r="MJE181" s="176"/>
      <c r="MJF181" s="176"/>
      <c r="MJG181" s="176"/>
      <c r="MJH181" s="176"/>
      <c r="MJI181" s="176"/>
      <c r="MJJ181" s="176"/>
      <c r="MJK181" s="176"/>
      <c r="MJL181" s="176"/>
      <c r="MJM181" s="176"/>
      <c r="MJN181" s="176"/>
      <c r="MJO181" s="176"/>
      <c r="MJP181" s="176"/>
      <c r="MJQ181" s="176"/>
      <c r="MJR181" s="176"/>
      <c r="MJS181" s="176"/>
      <c r="MJT181" s="176"/>
      <c r="MJU181" s="176"/>
      <c r="MJV181" s="176"/>
      <c r="MJW181" s="176"/>
      <c r="MJX181" s="176"/>
      <c r="MJY181" s="176"/>
      <c r="MJZ181" s="176"/>
      <c r="MKA181" s="176"/>
      <c r="MKB181" s="176"/>
      <c r="MKC181" s="176"/>
      <c r="MKD181" s="176"/>
      <c r="MKE181" s="176"/>
      <c r="MKF181" s="176"/>
      <c r="MKG181" s="176"/>
      <c r="MKH181" s="176"/>
      <c r="MKI181" s="176"/>
      <c r="MKJ181" s="176"/>
      <c r="MKK181" s="176"/>
      <c r="MKL181" s="176"/>
      <c r="MKM181" s="176"/>
      <c r="MKN181" s="176"/>
      <c r="MKO181" s="176"/>
      <c r="MKP181" s="176"/>
      <c r="MKQ181" s="176"/>
      <c r="MKR181" s="176"/>
      <c r="MKS181" s="176"/>
      <c r="MKT181" s="176"/>
      <c r="MKU181" s="176"/>
      <c r="MKV181" s="176"/>
      <c r="MKW181" s="176"/>
      <c r="MKX181" s="176"/>
      <c r="MKY181" s="176"/>
      <c r="MKZ181" s="176"/>
      <c r="MLA181" s="176"/>
      <c r="MLB181" s="176"/>
      <c r="MLC181" s="176"/>
      <c r="MLD181" s="176"/>
      <c r="MLE181" s="176"/>
      <c r="MLF181" s="176"/>
      <c r="MLG181" s="176"/>
      <c r="MLH181" s="176"/>
      <c r="MLI181" s="176"/>
      <c r="MLJ181" s="176"/>
      <c r="MLK181" s="176"/>
      <c r="MLL181" s="176"/>
      <c r="MLM181" s="176"/>
      <c r="MLN181" s="176"/>
      <c r="MLO181" s="176"/>
      <c r="MLP181" s="176"/>
      <c r="MLQ181" s="176"/>
      <c r="MLR181" s="176"/>
      <c r="MLS181" s="176"/>
      <c r="MLT181" s="176"/>
      <c r="MLU181" s="176"/>
      <c r="MLV181" s="176"/>
      <c r="MLW181" s="176"/>
      <c r="MLX181" s="176"/>
      <c r="MLY181" s="176"/>
      <c r="MLZ181" s="176"/>
      <c r="MMA181" s="176"/>
      <c r="MMB181" s="176"/>
      <c r="MMC181" s="176"/>
      <c r="MMD181" s="176"/>
      <c r="MME181" s="176"/>
      <c r="MMF181" s="176"/>
      <c r="MMG181" s="176"/>
      <c r="MMH181" s="176"/>
      <c r="MMI181" s="176"/>
      <c r="MMJ181" s="176"/>
      <c r="MMK181" s="176"/>
      <c r="MML181" s="176"/>
      <c r="MMM181" s="176"/>
      <c r="MMN181" s="176"/>
      <c r="MMO181" s="176"/>
      <c r="MMP181" s="176"/>
      <c r="MMQ181" s="176"/>
      <c r="MMR181" s="176"/>
      <c r="MMS181" s="176"/>
      <c r="MMT181" s="176"/>
      <c r="MMU181" s="176"/>
      <c r="MMV181" s="176"/>
      <c r="MMW181" s="176"/>
      <c r="MMX181" s="176"/>
      <c r="MMY181" s="176"/>
      <c r="MMZ181" s="176"/>
      <c r="MNA181" s="176"/>
      <c r="MNB181" s="176"/>
      <c r="MNC181" s="176"/>
      <c r="MND181" s="176"/>
      <c r="MNE181" s="176"/>
      <c r="MNF181" s="176"/>
      <c r="MNG181" s="176"/>
      <c r="MNH181" s="176"/>
      <c r="MNI181" s="176"/>
      <c r="MNJ181" s="176"/>
      <c r="MNK181" s="176"/>
      <c r="MNL181" s="176"/>
      <c r="MNM181" s="176"/>
      <c r="MNN181" s="176"/>
      <c r="MNO181" s="176"/>
      <c r="MNP181" s="176"/>
      <c r="MNQ181" s="176"/>
      <c r="MNR181" s="176"/>
      <c r="MNS181" s="176"/>
      <c r="MNT181" s="176"/>
      <c r="MNU181" s="176"/>
      <c r="MNV181" s="176"/>
      <c r="MNW181" s="176"/>
      <c r="MNX181" s="176"/>
      <c r="MNY181" s="176"/>
      <c r="MNZ181" s="176"/>
      <c r="MOA181" s="176"/>
      <c r="MOB181" s="176"/>
      <c r="MOC181" s="176"/>
      <c r="MOD181" s="176"/>
      <c r="MOE181" s="176"/>
      <c r="MOF181" s="176"/>
      <c r="MOG181" s="176"/>
      <c r="MOH181" s="176"/>
      <c r="MOI181" s="176"/>
      <c r="MOJ181" s="176"/>
      <c r="MOK181" s="176"/>
      <c r="MOL181" s="176"/>
      <c r="MOM181" s="176"/>
      <c r="MON181" s="176"/>
      <c r="MOO181" s="176"/>
      <c r="MOP181" s="176"/>
      <c r="MOQ181" s="176"/>
      <c r="MOR181" s="176"/>
      <c r="MOS181" s="176"/>
      <c r="MOT181" s="176"/>
      <c r="MOU181" s="176"/>
      <c r="MOV181" s="176"/>
      <c r="MOW181" s="176"/>
      <c r="MOX181" s="176"/>
      <c r="MOY181" s="176"/>
      <c r="MOZ181" s="176"/>
      <c r="MPA181" s="176"/>
      <c r="MPB181" s="176"/>
      <c r="MPC181" s="176"/>
      <c r="MPD181" s="176"/>
      <c r="MPE181" s="176"/>
      <c r="MPF181" s="176"/>
      <c r="MPG181" s="176"/>
      <c r="MPH181" s="176"/>
      <c r="MPI181" s="176"/>
      <c r="MPJ181" s="176"/>
      <c r="MPK181" s="176"/>
      <c r="MPL181" s="176"/>
      <c r="MPM181" s="176"/>
      <c r="MPN181" s="176"/>
      <c r="MPO181" s="176"/>
      <c r="MPP181" s="176"/>
      <c r="MPQ181" s="176"/>
      <c r="MPR181" s="176"/>
      <c r="MPS181" s="176"/>
      <c r="MPT181" s="176"/>
      <c r="MPU181" s="176"/>
      <c r="MPV181" s="176"/>
      <c r="MPW181" s="176"/>
      <c r="MPX181" s="176"/>
      <c r="MPY181" s="176"/>
      <c r="MPZ181" s="176"/>
      <c r="MQA181" s="176"/>
      <c r="MQB181" s="176"/>
      <c r="MQC181" s="176"/>
      <c r="MQD181" s="176"/>
      <c r="MQE181" s="176"/>
      <c r="MQF181" s="176"/>
      <c r="MQG181" s="176"/>
      <c r="MQH181" s="176"/>
      <c r="MQI181" s="176"/>
      <c r="MQJ181" s="176"/>
      <c r="MQK181" s="176"/>
      <c r="MQL181" s="176"/>
      <c r="MQM181" s="176"/>
      <c r="MQN181" s="176"/>
      <c r="MQO181" s="176"/>
      <c r="MQP181" s="176"/>
      <c r="MQQ181" s="176"/>
      <c r="MQR181" s="176"/>
      <c r="MQS181" s="176"/>
      <c r="MQT181" s="176"/>
      <c r="MQU181" s="176"/>
      <c r="MQV181" s="176"/>
      <c r="MQW181" s="176"/>
      <c r="MQX181" s="176"/>
      <c r="MQY181" s="176"/>
      <c r="MQZ181" s="176"/>
      <c r="MRA181" s="176"/>
      <c r="MRB181" s="176"/>
      <c r="MRC181" s="176"/>
      <c r="MRD181" s="176"/>
      <c r="MRE181" s="176"/>
      <c r="MRF181" s="176"/>
      <c r="MRG181" s="176"/>
      <c r="MRH181" s="176"/>
      <c r="MRI181" s="176"/>
      <c r="MRJ181" s="176"/>
      <c r="MRK181" s="176"/>
      <c r="MRL181" s="176"/>
      <c r="MRM181" s="176"/>
      <c r="MRN181" s="176"/>
      <c r="MRO181" s="176"/>
      <c r="MRP181" s="176"/>
      <c r="MRQ181" s="176"/>
      <c r="MRR181" s="176"/>
      <c r="MRS181" s="176"/>
      <c r="MRT181" s="176"/>
      <c r="MRU181" s="176"/>
      <c r="MRV181" s="176"/>
      <c r="MRW181" s="176"/>
      <c r="MRX181" s="176"/>
      <c r="MRY181" s="176"/>
      <c r="MRZ181" s="176"/>
      <c r="MSA181" s="176"/>
      <c r="MSB181" s="176"/>
      <c r="MSC181" s="176"/>
      <c r="MSD181" s="176"/>
      <c r="MSE181" s="176"/>
      <c r="MSF181" s="176"/>
      <c r="MSG181" s="176"/>
      <c r="MSH181" s="176"/>
      <c r="MSI181" s="176"/>
      <c r="MSJ181" s="176"/>
      <c r="MSK181" s="176"/>
      <c r="MSL181" s="176"/>
      <c r="MSM181" s="176"/>
      <c r="MSN181" s="176"/>
      <c r="MSO181" s="176"/>
      <c r="MSP181" s="176"/>
      <c r="MSQ181" s="176"/>
      <c r="MSR181" s="176"/>
      <c r="MSS181" s="176"/>
      <c r="MST181" s="176"/>
      <c r="MSU181" s="176"/>
      <c r="MSV181" s="176"/>
      <c r="MSW181" s="176"/>
      <c r="MSX181" s="176"/>
      <c r="MSY181" s="176"/>
      <c r="MSZ181" s="176"/>
      <c r="MTA181" s="176"/>
      <c r="MTB181" s="176"/>
      <c r="MTC181" s="176"/>
      <c r="MTD181" s="176"/>
      <c r="MTE181" s="176"/>
      <c r="MTF181" s="176"/>
      <c r="MTG181" s="176"/>
      <c r="MTH181" s="176"/>
      <c r="MTI181" s="176"/>
      <c r="MTJ181" s="176"/>
      <c r="MTK181" s="176"/>
      <c r="MTL181" s="176"/>
      <c r="MTM181" s="176"/>
      <c r="MTN181" s="176"/>
      <c r="MTO181" s="176"/>
      <c r="MTP181" s="176"/>
      <c r="MTQ181" s="176"/>
      <c r="MTR181" s="176"/>
      <c r="MTS181" s="176"/>
      <c r="MTT181" s="176"/>
      <c r="MTU181" s="176"/>
      <c r="MTV181" s="176"/>
      <c r="MTW181" s="176"/>
      <c r="MTX181" s="176"/>
      <c r="MTY181" s="176"/>
      <c r="MTZ181" s="176"/>
      <c r="MUA181" s="176"/>
      <c r="MUB181" s="176"/>
      <c r="MUC181" s="176"/>
      <c r="MUD181" s="176"/>
      <c r="MUE181" s="176"/>
      <c r="MUF181" s="176"/>
      <c r="MUG181" s="176"/>
      <c r="MUH181" s="176"/>
      <c r="MUI181" s="176"/>
      <c r="MUJ181" s="176"/>
      <c r="MUK181" s="176"/>
      <c r="MUL181" s="176"/>
      <c r="MUM181" s="176"/>
      <c r="MUN181" s="176"/>
      <c r="MUO181" s="176"/>
      <c r="MUP181" s="176"/>
      <c r="MUQ181" s="176"/>
      <c r="MUR181" s="176"/>
      <c r="MUS181" s="176"/>
      <c r="MUT181" s="176"/>
      <c r="MUU181" s="176"/>
      <c r="MUV181" s="176"/>
      <c r="MUW181" s="176"/>
      <c r="MUX181" s="176"/>
      <c r="MUY181" s="176"/>
      <c r="MUZ181" s="176"/>
      <c r="MVA181" s="176"/>
      <c r="MVB181" s="176"/>
      <c r="MVC181" s="176"/>
      <c r="MVD181" s="176"/>
      <c r="MVE181" s="176"/>
      <c r="MVF181" s="176"/>
      <c r="MVG181" s="176"/>
      <c r="MVH181" s="176"/>
      <c r="MVI181" s="176"/>
      <c r="MVJ181" s="176"/>
      <c r="MVK181" s="176"/>
      <c r="MVL181" s="176"/>
      <c r="MVM181" s="176"/>
      <c r="MVN181" s="176"/>
      <c r="MVO181" s="176"/>
      <c r="MVP181" s="176"/>
      <c r="MVQ181" s="176"/>
      <c r="MVR181" s="176"/>
      <c r="MVS181" s="176"/>
      <c r="MVT181" s="176"/>
      <c r="MVU181" s="176"/>
      <c r="MVV181" s="176"/>
      <c r="MVW181" s="176"/>
      <c r="MVX181" s="176"/>
      <c r="MVY181" s="176"/>
      <c r="MVZ181" s="176"/>
      <c r="MWA181" s="176"/>
      <c r="MWB181" s="176"/>
      <c r="MWC181" s="176"/>
      <c r="MWD181" s="176"/>
      <c r="MWE181" s="176"/>
      <c r="MWF181" s="176"/>
      <c r="MWG181" s="176"/>
      <c r="MWH181" s="176"/>
      <c r="MWI181" s="176"/>
      <c r="MWJ181" s="176"/>
      <c r="MWK181" s="176"/>
      <c r="MWL181" s="176"/>
      <c r="MWM181" s="176"/>
      <c r="MWN181" s="176"/>
      <c r="MWO181" s="176"/>
      <c r="MWP181" s="176"/>
      <c r="MWQ181" s="176"/>
      <c r="MWR181" s="176"/>
      <c r="MWS181" s="176"/>
      <c r="MWT181" s="176"/>
      <c r="MWU181" s="176"/>
      <c r="MWV181" s="176"/>
      <c r="MWW181" s="176"/>
      <c r="MWX181" s="176"/>
      <c r="MWY181" s="176"/>
      <c r="MWZ181" s="176"/>
      <c r="MXA181" s="176"/>
      <c r="MXB181" s="176"/>
      <c r="MXC181" s="176"/>
      <c r="MXD181" s="176"/>
      <c r="MXE181" s="176"/>
      <c r="MXF181" s="176"/>
      <c r="MXG181" s="176"/>
      <c r="MXH181" s="176"/>
      <c r="MXI181" s="176"/>
      <c r="MXJ181" s="176"/>
      <c r="MXK181" s="176"/>
      <c r="MXL181" s="176"/>
      <c r="MXM181" s="176"/>
      <c r="MXN181" s="176"/>
      <c r="MXO181" s="176"/>
      <c r="MXP181" s="176"/>
      <c r="MXQ181" s="176"/>
      <c r="MXR181" s="176"/>
      <c r="MXS181" s="176"/>
      <c r="MXT181" s="176"/>
      <c r="MXU181" s="176"/>
      <c r="MXV181" s="176"/>
      <c r="MXW181" s="176"/>
      <c r="MXX181" s="176"/>
      <c r="MXY181" s="176"/>
      <c r="MXZ181" s="176"/>
      <c r="MYA181" s="176"/>
      <c r="MYB181" s="176"/>
      <c r="MYC181" s="176"/>
      <c r="MYD181" s="176"/>
      <c r="MYE181" s="176"/>
      <c r="MYF181" s="176"/>
      <c r="MYG181" s="176"/>
      <c r="MYH181" s="176"/>
      <c r="MYI181" s="176"/>
      <c r="MYJ181" s="176"/>
      <c r="MYK181" s="176"/>
      <c r="MYL181" s="176"/>
      <c r="MYM181" s="176"/>
      <c r="MYN181" s="176"/>
      <c r="MYO181" s="176"/>
      <c r="MYP181" s="176"/>
      <c r="MYQ181" s="176"/>
      <c r="MYR181" s="176"/>
      <c r="MYS181" s="176"/>
      <c r="MYT181" s="176"/>
      <c r="MYU181" s="176"/>
      <c r="MYV181" s="176"/>
      <c r="MYW181" s="176"/>
      <c r="MYX181" s="176"/>
      <c r="MYY181" s="176"/>
      <c r="MYZ181" s="176"/>
      <c r="MZA181" s="176"/>
      <c r="MZB181" s="176"/>
      <c r="MZC181" s="176"/>
      <c r="MZD181" s="176"/>
      <c r="MZE181" s="176"/>
      <c r="MZF181" s="176"/>
      <c r="MZG181" s="176"/>
      <c r="MZH181" s="176"/>
      <c r="MZI181" s="176"/>
      <c r="MZJ181" s="176"/>
      <c r="MZK181" s="176"/>
      <c r="MZL181" s="176"/>
      <c r="MZM181" s="176"/>
      <c r="MZN181" s="176"/>
      <c r="MZO181" s="176"/>
      <c r="MZP181" s="176"/>
      <c r="MZQ181" s="176"/>
      <c r="MZR181" s="176"/>
      <c r="MZS181" s="176"/>
      <c r="MZT181" s="176"/>
      <c r="MZU181" s="176"/>
      <c r="MZV181" s="176"/>
      <c r="MZW181" s="176"/>
      <c r="MZX181" s="176"/>
      <c r="MZY181" s="176"/>
      <c r="MZZ181" s="176"/>
      <c r="NAA181" s="176"/>
      <c r="NAB181" s="176"/>
      <c r="NAC181" s="176"/>
      <c r="NAD181" s="176"/>
      <c r="NAE181" s="176"/>
      <c r="NAF181" s="176"/>
      <c r="NAG181" s="176"/>
      <c r="NAH181" s="176"/>
      <c r="NAI181" s="176"/>
      <c r="NAJ181" s="176"/>
      <c r="NAK181" s="176"/>
      <c r="NAL181" s="176"/>
      <c r="NAM181" s="176"/>
      <c r="NAN181" s="176"/>
      <c r="NAO181" s="176"/>
      <c r="NAP181" s="176"/>
      <c r="NAQ181" s="176"/>
      <c r="NAR181" s="176"/>
      <c r="NAS181" s="176"/>
      <c r="NAT181" s="176"/>
      <c r="NAU181" s="176"/>
      <c r="NAV181" s="176"/>
      <c r="NAW181" s="176"/>
      <c r="NAX181" s="176"/>
      <c r="NAY181" s="176"/>
      <c r="NAZ181" s="176"/>
      <c r="NBA181" s="176"/>
      <c r="NBB181" s="176"/>
      <c r="NBC181" s="176"/>
      <c r="NBD181" s="176"/>
      <c r="NBE181" s="176"/>
      <c r="NBF181" s="176"/>
      <c r="NBG181" s="176"/>
      <c r="NBH181" s="176"/>
      <c r="NBI181" s="176"/>
      <c r="NBJ181" s="176"/>
      <c r="NBK181" s="176"/>
      <c r="NBL181" s="176"/>
      <c r="NBM181" s="176"/>
      <c r="NBN181" s="176"/>
      <c r="NBO181" s="176"/>
      <c r="NBP181" s="176"/>
      <c r="NBQ181" s="176"/>
      <c r="NBR181" s="176"/>
      <c r="NBS181" s="176"/>
      <c r="NBT181" s="176"/>
      <c r="NBU181" s="176"/>
      <c r="NBV181" s="176"/>
      <c r="NBW181" s="176"/>
      <c r="NBX181" s="176"/>
      <c r="NBY181" s="176"/>
      <c r="NBZ181" s="176"/>
      <c r="NCA181" s="176"/>
      <c r="NCB181" s="176"/>
      <c r="NCC181" s="176"/>
      <c r="NCD181" s="176"/>
      <c r="NCE181" s="176"/>
      <c r="NCF181" s="176"/>
      <c r="NCG181" s="176"/>
      <c r="NCH181" s="176"/>
      <c r="NCI181" s="176"/>
      <c r="NCJ181" s="176"/>
      <c r="NCK181" s="176"/>
      <c r="NCL181" s="176"/>
      <c r="NCM181" s="176"/>
      <c r="NCN181" s="176"/>
      <c r="NCO181" s="176"/>
      <c r="NCP181" s="176"/>
      <c r="NCQ181" s="176"/>
      <c r="NCR181" s="176"/>
      <c r="NCS181" s="176"/>
      <c r="NCT181" s="176"/>
      <c r="NCU181" s="176"/>
      <c r="NCV181" s="176"/>
      <c r="NCW181" s="176"/>
      <c r="NCX181" s="176"/>
      <c r="NCY181" s="176"/>
      <c r="NCZ181" s="176"/>
      <c r="NDA181" s="176"/>
      <c r="NDB181" s="176"/>
      <c r="NDC181" s="176"/>
      <c r="NDD181" s="176"/>
      <c r="NDE181" s="176"/>
      <c r="NDF181" s="176"/>
      <c r="NDG181" s="176"/>
      <c r="NDH181" s="176"/>
      <c r="NDI181" s="176"/>
      <c r="NDJ181" s="176"/>
      <c r="NDK181" s="176"/>
      <c r="NDL181" s="176"/>
      <c r="NDM181" s="176"/>
      <c r="NDN181" s="176"/>
      <c r="NDO181" s="176"/>
      <c r="NDP181" s="176"/>
      <c r="NDQ181" s="176"/>
      <c r="NDR181" s="176"/>
      <c r="NDS181" s="176"/>
      <c r="NDT181" s="176"/>
      <c r="NDU181" s="176"/>
      <c r="NDV181" s="176"/>
      <c r="NDW181" s="176"/>
      <c r="NDX181" s="176"/>
      <c r="NDY181" s="176"/>
      <c r="NDZ181" s="176"/>
      <c r="NEA181" s="176"/>
      <c r="NEB181" s="176"/>
      <c r="NEC181" s="176"/>
      <c r="NED181" s="176"/>
      <c r="NEE181" s="176"/>
      <c r="NEF181" s="176"/>
      <c r="NEG181" s="176"/>
      <c r="NEH181" s="176"/>
      <c r="NEI181" s="176"/>
      <c r="NEJ181" s="176"/>
      <c r="NEK181" s="176"/>
      <c r="NEL181" s="176"/>
      <c r="NEM181" s="176"/>
      <c r="NEN181" s="176"/>
      <c r="NEO181" s="176"/>
      <c r="NEP181" s="176"/>
      <c r="NEQ181" s="176"/>
      <c r="NER181" s="176"/>
      <c r="NES181" s="176"/>
      <c r="NET181" s="176"/>
      <c r="NEU181" s="176"/>
      <c r="NEV181" s="176"/>
      <c r="NEW181" s="176"/>
      <c r="NEX181" s="176"/>
      <c r="NEY181" s="176"/>
      <c r="NEZ181" s="176"/>
      <c r="NFA181" s="176"/>
      <c r="NFB181" s="176"/>
      <c r="NFC181" s="176"/>
      <c r="NFD181" s="176"/>
      <c r="NFE181" s="176"/>
      <c r="NFF181" s="176"/>
      <c r="NFG181" s="176"/>
      <c r="NFH181" s="176"/>
      <c r="NFI181" s="176"/>
      <c r="NFJ181" s="176"/>
      <c r="NFK181" s="176"/>
      <c r="NFL181" s="176"/>
      <c r="NFM181" s="176"/>
      <c r="NFN181" s="176"/>
      <c r="NFO181" s="176"/>
      <c r="NFP181" s="176"/>
      <c r="NFQ181" s="176"/>
      <c r="NFR181" s="176"/>
      <c r="NFS181" s="176"/>
      <c r="NFT181" s="176"/>
      <c r="NFU181" s="176"/>
      <c r="NFV181" s="176"/>
      <c r="NFW181" s="176"/>
      <c r="NFX181" s="176"/>
      <c r="NFY181" s="176"/>
      <c r="NFZ181" s="176"/>
      <c r="NGA181" s="176"/>
      <c r="NGB181" s="176"/>
      <c r="NGC181" s="176"/>
      <c r="NGD181" s="176"/>
      <c r="NGE181" s="176"/>
      <c r="NGF181" s="176"/>
      <c r="NGG181" s="176"/>
      <c r="NGH181" s="176"/>
      <c r="NGI181" s="176"/>
      <c r="NGJ181" s="176"/>
      <c r="NGK181" s="176"/>
      <c r="NGL181" s="176"/>
      <c r="NGM181" s="176"/>
      <c r="NGN181" s="176"/>
      <c r="NGO181" s="176"/>
      <c r="NGP181" s="176"/>
      <c r="NGQ181" s="176"/>
      <c r="NGR181" s="176"/>
      <c r="NGS181" s="176"/>
      <c r="NGT181" s="176"/>
      <c r="NGU181" s="176"/>
      <c r="NGV181" s="176"/>
      <c r="NGW181" s="176"/>
      <c r="NGX181" s="176"/>
      <c r="NGY181" s="176"/>
      <c r="NGZ181" s="176"/>
      <c r="NHA181" s="176"/>
      <c r="NHB181" s="176"/>
      <c r="NHC181" s="176"/>
      <c r="NHD181" s="176"/>
      <c r="NHE181" s="176"/>
      <c r="NHF181" s="176"/>
      <c r="NHG181" s="176"/>
      <c r="NHH181" s="176"/>
      <c r="NHI181" s="176"/>
      <c r="NHJ181" s="176"/>
      <c r="NHK181" s="176"/>
      <c r="NHL181" s="176"/>
      <c r="NHM181" s="176"/>
      <c r="NHN181" s="176"/>
      <c r="NHO181" s="176"/>
      <c r="NHP181" s="176"/>
      <c r="NHQ181" s="176"/>
      <c r="NHR181" s="176"/>
      <c r="NHS181" s="176"/>
      <c r="NHT181" s="176"/>
      <c r="NHU181" s="176"/>
      <c r="NHV181" s="176"/>
      <c r="NHW181" s="176"/>
      <c r="NHX181" s="176"/>
      <c r="NHY181" s="176"/>
      <c r="NHZ181" s="176"/>
      <c r="NIA181" s="176"/>
      <c r="NIB181" s="176"/>
      <c r="NIC181" s="176"/>
      <c r="NID181" s="176"/>
      <c r="NIE181" s="176"/>
      <c r="NIF181" s="176"/>
      <c r="NIG181" s="176"/>
      <c r="NIH181" s="176"/>
      <c r="NII181" s="176"/>
      <c r="NIJ181" s="176"/>
      <c r="NIK181" s="176"/>
      <c r="NIL181" s="176"/>
      <c r="NIM181" s="176"/>
      <c r="NIN181" s="176"/>
      <c r="NIO181" s="176"/>
      <c r="NIP181" s="176"/>
      <c r="NIQ181" s="176"/>
      <c r="NIR181" s="176"/>
      <c r="NIS181" s="176"/>
      <c r="NIT181" s="176"/>
      <c r="NIU181" s="176"/>
      <c r="NIV181" s="176"/>
      <c r="NIW181" s="176"/>
      <c r="NIX181" s="176"/>
      <c r="NIY181" s="176"/>
      <c r="NIZ181" s="176"/>
      <c r="NJA181" s="176"/>
      <c r="NJB181" s="176"/>
      <c r="NJC181" s="176"/>
      <c r="NJD181" s="176"/>
      <c r="NJE181" s="176"/>
      <c r="NJF181" s="176"/>
      <c r="NJG181" s="176"/>
      <c r="NJH181" s="176"/>
      <c r="NJI181" s="176"/>
      <c r="NJJ181" s="176"/>
      <c r="NJK181" s="176"/>
      <c r="NJL181" s="176"/>
      <c r="NJM181" s="176"/>
      <c r="NJN181" s="176"/>
      <c r="NJO181" s="176"/>
      <c r="NJP181" s="176"/>
      <c r="NJQ181" s="176"/>
      <c r="NJR181" s="176"/>
      <c r="NJS181" s="176"/>
      <c r="NJT181" s="176"/>
      <c r="NJU181" s="176"/>
      <c r="NJV181" s="176"/>
      <c r="NJW181" s="176"/>
      <c r="NJX181" s="176"/>
      <c r="NJY181" s="176"/>
      <c r="NJZ181" s="176"/>
      <c r="NKA181" s="176"/>
      <c r="NKB181" s="176"/>
      <c r="NKC181" s="176"/>
      <c r="NKD181" s="176"/>
      <c r="NKE181" s="176"/>
      <c r="NKF181" s="176"/>
      <c r="NKG181" s="176"/>
      <c r="NKH181" s="176"/>
      <c r="NKI181" s="176"/>
      <c r="NKJ181" s="176"/>
      <c r="NKK181" s="176"/>
      <c r="NKL181" s="176"/>
      <c r="NKM181" s="176"/>
      <c r="NKN181" s="176"/>
      <c r="NKO181" s="176"/>
      <c r="NKP181" s="176"/>
      <c r="NKQ181" s="176"/>
      <c r="NKR181" s="176"/>
      <c r="NKS181" s="176"/>
      <c r="NKT181" s="176"/>
      <c r="NKU181" s="176"/>
      <c r="NKV181" s="176"/>
      <c r="NKW181" s="176"/>
      <c r="NKX181" s="176"/>
      <c r="NKY181" s="176"/>
      <c r="NKZ181" s="176"/>
      <c r="NLA181" s="176"/>
      <c r="NLB181" s="176"/>
      <c r="NLC181" s="176"/>
      <c r="NLD181" s="176"/>
      <c r="NLE181" s="176"/>
      <c r="NLF181" s="176"/>
      <c r="NLG181" s="176"/>
      <c r="NLH181" s="176"/>
      <c r="NLI181" s="176"/>
      <c r="NLJ181" s="176"/>
      <c r="NLK181" s="176"/>
      <c r="NLL181" s="176"/>
      <c r="NLM181" s="176"/>
      <c r="NLN181" s="176"/>
      <c r="NLO181" s="176"/>
      <c r="NLP181" s="176"/>
      <c r="NLQ181" s="176"/>
      <c r="NLR181" s="176"/>
      <c r="NLS181" s="176"/>
      <c r="NLT181" s="176"/>
      <c r="NLU181" s="176"/>
      <c r="NLV181" s="176"/>
      <c r="NLW181" s="176"/>
      <c r="NLX181" s="176"/>
      <c r="NLY181" s="176"/>
      <c r="NLZ181" s="176"/>
      <c r="NMA181" s="176"/>
      <c r="NMB181" s="176"/>
      <c r="NMC181" s="176"/>
      <c r="NMD181" s="176"/>
      <c r="NME181" s="176"/>
      <c r="NMF181" s="176"/>
      <c r="NMG181" s="176"/>
      <c r="NMH181" s="176"/>
      <c r="NMI181" s="176"/>
      <c r="NMJ181" s="176"/>
      <c r="NMK181" s="176"/>
      <c r="NML181" s="176"/>
      <c r="NMM181" s="176"/>
      <c r="NMN181" s="176"/>
      <c r="NMO181" s="176"/>
      <c r="NMP181" s="176"/>
      <c r="NMQ181" s="176"/>
      <c r="NMR181" s="176"/>
      <c r="NMS181" s="176"/>
      <c r="NMT181" s="176"/>
      <c r="NMU181" s="176"/>
      <c r="NMV181" s="176"/>
      <c r="NMW181" s="176"/>
      <c r="NMX181" s="176"/>
      <c r="NMY181" s="176"/>
      <c r="NMZ181" s="176"/>
      <c r="NNA181" s="176"/>
      <c r="NNB181" s="176"/>
      <c r="NNC181" s="176"/>
      <c r="NND181" s="176"/>
      <c r="NNE181" s="176"/>
      <c r="NNF181" s="176"/>
      <c r="NNG181" s="176"/>
      <c r="NNH181" s="176"/>
      <c r="NNI181" s="176"/>
      <c r="NNJ181" s="176"/>
      <c r="NNK181" s="176"/>
      <c r="NNL181" s="176"/>
      <c r="NNM181" s="176"/>
      <c r="NNN181" s="176"/>
      <c r="NNO181" s="176"/>
      <c r="NNP181" s="176"/>
      <c r="NNQ181" s="176"/>
      <c r="NNR181" s="176"/>
      <c r="NNS181" s="176"/>
      <c r="NNT181" s="176"/>
      <c r="NNU181" s="176"/>
      <c r="NNV181" s="176"/>
      <c r="NNW181" s="176"/>
      <c r="NNX181" s="176"/>
      <c r="NNY181" s="176"/>
      <c r="NNZ181" s="176"/>
      <c r="NOA181" s="176"/>
      <c r="NOB181" s="176"/>
      <c r="NOC181" s="176"/>
      <c r="NOD181" s="176"/>
      <c r="NOE181" s="176"/>
      <c r="NOF181" s="176"/>
      <c r="NOG181" s="176"/>
      <c r="NOH181" s="176"/>
      <c r="NOI181" s="176"/>
      <c r="NOJ181" s="176"/>
      <c r="NOK181" s="176"/>
      <c r="NOL181" s="176"/>
      <c r="NOM181" s="176"/>
      <c r="NON181" s="176"/>
      <c r="NOO181" s="176"/>
      <c r="NOP181" s="176"/>
      <c r="NOQ181" s="176"/>
      <c r="NOR181" s="176"/>
      <c r="NOS181" s="176"/>
      <c r="NOT181" s="176"/>
      <c r="NOU181" s="176"/>
      <c r="NOV181" s="176"/>
      <c r="NOW181" s="176"/>
      <c r="NOX181" s="176"/>
      <c r="NOY181" s="176"/>
      <c r="NOZ181" s="176"/>
      <c r="NPA181" s="176"/>
      <c r="NPB181" s="176"/>
      <c r="NPC181" s="176"/>
      <c r="NPD181" s="176"/>
      <c r="NPE181" s="176"/>
      <c r="NPF181" s="176"/>
      <c r="NPG181" s="176"/>
      <c r="NPH181" s="176"/>
      <c r="NPI181" s="176"/>
      <c r="NPJ181" s="176"/>
      <c r="NPK181" s="176"/>
      <c r="NPL181" s="176"/>
      <c r="NPM181" s="176"/>
      <c r="NPN181" s="176"/>
      <c r="NPO181" s="176"/>
      <c r="NPP181" s="176"/>
      <c r="NPQ181" s="176"/>
      <c r="NPR181" s="176"/>
      <c r="NPS181" s="176"/>
      <c r="NPT181" s="176"/>
      <c r="NPU181" s="176"/>
      <c r="NPV181" s="176"/>
      <c r="NPW181" s="176"/>
      <c r="NPX181" s="176"/>
      <c r="NPY181" s="176"/>
      <c r="NPZ181" s="176"/>
      <c r="NQA181" s="176"/>
      <c r="NQB181" s="176"/>
      <c r="NQC181" s="176"/>
      <c r="NQD181" s="176"/>
      <c r="NQE181" s="176"/>
      <c r="NQF181" s="176"/>
      <c r="NQG181" s="176"/>
      <c r="NQH181" s="176"/>
      <c r="NQI181" s="176"/>
      <c r="NQJ181" s="176"/>
      <c r="NQK181" s="176"/>
      <c r="NQL181" s="176"/>
      <c r="NQM181" s="176"/>
      <c r="NQN181" s="176"/>
      <c r="NQO181" s="176"/>
      <c r="NQP181" s="176"/>
      <c r="NQQ181" s="176"/>
      <c r="NQR181" s="176"/>
      <c r="NQS181" s="176"/>
      <c r="NQT181" s="176"/>
      <c r="NQU181" s="176"/>
      <c r="NQV181" s="176"/>
      <c r="NQW181" s="176"/>
      <c r="NQX181" s="176"/>
      <c r="NQY181" s="176"/>
      <c r="NQZ181" s="176"/>
      <c r="NRA181" s="176"/>
      <c r="NRB181" s="176"/>
      <c r="NRC181" s="176"/>
      <c r="NRD181" s="176"/>
      <c r="NRE181" s="176"/>
      <c r="NRF181" s="176"/>
      <c r="NRG181" s="176"/>
      <c r="NRH181" s="176"/>
      <c r="NRI181" s="176"/>
      <c r="NRJ181" s="176"/>
      <c r="NRK181" s="176"/>
      <c r="NRL181" s="176"/>
      <c r="NRM181" s="176"/>
      <c r="NRN181" s="176"/>
      <c r="NRO181" s="176"/>
      <c r="NRP181" s="176"/>
      <c r="NRQ181" s="176"/>
      <c r="NRR181" s="176"/>
      <c r="NRS181" s="176"/>
      <c r="NRT181" s="176"/>
      <c r="NRU181" s="176"/>
      <c r="NRV181" s="176"/>
      <c r="NRW181" s="176"/>
      <c r="NRX181" s="176"/>
      <c r="NRY181" s="176"/>
      <c r="NRZ181" s="176"/>
      <c r="NSA181" s="176"/>
      <c r="NSB181" s="176"/>
      <c r="NSC181" s="176"/>
      <c r="NSD181" s="176"/>
      <c r="NSE181" s="176"/>
      <c r="NSF181" s="176"/>
      <c r="NSG181" s="176"/>
      <c r="NSH181" s="176"/>
      <c r="NSI181" s="176"/>
      <c r="NSJ181" s="176"/>
      <c r="NSK181" s="176"/>
      <c r="NSL181" s="176"/>
      <c r="NSM181" s="176"/>
      <c r="NSN181" s="176"/>
      <c r="NSO181" s="176"/>
      <c r="NSP181" s="176"/>
      <c r="NSQ181" s="176"/>
      <c r="NSR181" s="176"/>
      <c r="NSS181" s="176"/>
      <c r="NST181" s="176"/>
      <c r="NSU181" s="176"/>
      <c r="NSV181" s="176"/>
      <c r="NSW181" s="176"/>
      <c r="NSX181" s="176"/>
      <c r="NSY181" s="176"/>
      <c r="NSZ181" s="176"/>
      <c r="NTA181" s="176"/>
      <c r="NTB181" s="176"/>
      <c r="NTC181" s="176"/>
      <c r="NTD181" s="176"/>
      <c r="NTE181" s="176"/>
      <c r="NTF181" s="176"/>
      <c r="NTG181" s="176"/>
      <c r="NTH181" s="176"/>
      <c r="NTI181" s="176"/>
      <c r="NTJ181" s="176"/>
      <c r="NTK181" s="176"/>
      <c r="NTL181" s="176"/>
      <c r="NTM181" s="176"/>
      <c r="NTN181" s="176"/>
      <c r="NTO181" s="176"/>
      <c r="NTP181" s="176"/>
      <c r="NTQ181" s="176"/>
      <c r="NTR181" s="176"/>
      <c r="NTS181" s="176"/>
      <c r="NTT181" s="176"/>
      <c r="NTU181" s="176"/>
      <c r="NTV181" s="176"/>
      <c r="NTW181" s="176"/>
      <c r="NTX181" s="176"/>
      <c r="NTY181" s="176"/>
      <c r="NTZ181" s="176"/>
      <c r="NUA181" s="176"/>
      <c r="NUB181" s="176"/>
      <c r="NUC181" s="176"/>
      <c r="NUD181" s="176"/>
      <c r="NUE181" s="176"/>
      <c r="NUF181" s="176"/>
      <c r="NUG181" s="176"/>
      <c r="NUH181" s="176"/>
      <c r="NUI181" s="176"/>
      <c r="NUJ181" s="176"/>
      <c r="NUK181" s="176"/>
      <c r="NUL181" s="176"/>
      <c r="NUM181" s="176"/>
      <c r="NUN181" s="176"/>
      <c r="NUO181" s="176"/>
      <c r="NUP181" s="176"/>
      <c r="NUQ181" s="176"/>
      <c r="NUR181" s="176"/>
      <c r="NUS181" s="176"/>
      <c r="NUT181" s="176"/>
      <c r="NUU181" s="176"/>
      <c r="NUV181" s="176"/>
      <c r="NUW181" s="176"/>
      <c r="NUX181" s="176"/>
      <c r="NUY181" s="176"/>
      <c r="NUZ181" s="176"/>
      <c r="NVA181" s="176"/>
      <c r="NVB181" s="176"/>
      <c r="NVC181" s="176"/>
      <c r="NVD181" s="176"/>
      <c r="NVE181" s="176"/>
      <c r="NVF181" s="176"/>
      <c r="NVG181" s="176"/>
      <c r="NVH181" s="176"/>
      <c r="NVI181" s="176"/>
      <c r="NVJ181" s="176"/>
      <c r="NVK181" s="176"/>
      <c r="NVL181" s="176"/>
      <c r="NVM181" s="176"/>
      <c r="NVN181" s="176"/>
      <c r="NVO181" s="176"/>
      <c r="NVP181" s="176"/>
      <c r="NVQ181" s="176"/>
      <c r="NVR181" s="176"/>
      <c r="NVS181" s="176"/>
      <c r="NVT181" s="176"/>
      <c r="NVU181" s="176"/>
      <c r="NVV181" s="176"/>
      <c r="NVW181" s="176"/>
      <c r="NVX181" s="176"/>
      <c r="NVY181" s="176"/>
      <c r="NVZ181" s="176"/>
      <c r="NWA181" s="176"/>
      <c r="NWB181" s="176"/>
      <c r="NWC181" s="176"/>
      <c r="NWD181" s="176"/>
      <c r="NWE181" s="176"/>
      <c r="NWF181" s="176"/>
      <c r="NWG181" s="176"/>
      <c r="NWH181" s="176"/>
      <c r="NWI181" s="176"/>
      <c r="NWJ181" s="176"/>
      <c r="NWK181" s="176"/>
      <c r="NWL181" s="176"/>
      <c r="NWM181" s="176"/>
      <c r="NWN181" s="176"/>
      <c r="NWO181" s="176"/>
      <c r="NWP181" s="176"/>
      <c r="NWQ181" s="176"/>
      <c r="NWR181" s="176"/>
      <c r="NWS181" s="176"/>
      <c r="NWT181" s="176"/>
      <c r="NWU181" s="176"/>
      <c r="NWV181" s="176"/>
      <c r="NWW181" s="176"/>
      <c r="NWX181" s="176"/>
      <c r="NWY181" s="176"/>
      <c r="NWZ181" s="176"/>
      <c r="NXA181" s="176"/>
      <c r="NXB181" s="176"/>
      <c r="NXC181" s="176"/>
      <c r="NXD181" s="176"/>
      <c r="NXE181" s="176"/>
      <c r="NXF181" s="176"/>
      <c r="NXG181" s="176"/>
      <c r="NXH181" s="176"/>
      <c r="NXI181" s="176"/>
      <c r="NXJ181" s="176"/>
      <c r="NXK181" s="176"/>
      <c r="NXL181" s="176"/>
      <c r="NXM181" s="176"/>
      <c r="NXN181" s="176"/>
      <c r="NXO181" s="176"/>
      <c r="NXP181" s="176"/>
      <c r="NXQ181" s="176"/>
      <c r="NXR181" s="176"/>
      <c r="NXS181" s="176"/>
      <c r="NXT181" s="176"/>
      <c r="NXU181" s="176"/>
      <c r="NXV181" s="176"/>
      <c r="NXW181" s="176"/>
      <c r="NXX181" s="176"/>
      <c r="NXY181" s="176"/>
      <c r="NXZ181" s="176"/>
      <c r="NYA181" s="176"/>
      <c r="NYB181" s="176"/>
      <c r="NYC181" s="176"/>
      <c r="NYD181" s="176"/>
      <c r="NYE181" s="176"/>
      <c r="NYF181" s="176"/>
      <c r="NYG181" s="176"/>
      <c r="NYH181" s="176"/>
      <c r="NYI181" s="176"/>
      <c r="NYJ181" s="176"/>
      <c r="NYK181" s="176"/>
      <c r="NYL181" s="176"/>
      <c r="NYM181" s="176"/>
      <c r="NYN181" s="176"/>
      <c r="NYO181" s="176"/>
      <c r="NYP181" s="176"/>
      <c r="NYQ181" s="176"/>
      <c r="NYR181" s="176"/>
      <c r="NYS181" s="176"/>
      <c r="NYT181" s="176"/>
      <c r="NYU181" s="176"/>
      <c r="NYV181" s="176"/>
      <c r="NYW181" s="176"/>
      <c r="NYX181" s="176"/>
      <c r="NYY181" s="176"/>
      <c r="NYZ181" s="176"/>
      <c r="NZA181" s="176"/>
      <c r="NZB181" s="176"/>
      <c r="NZC181" s="176"/>
      <c r="NZD181" s="176"/>
      <c r="NZE181" s="176"/>
      <c r="NZF181" s="176"/>
      <c r="NZG181" s="176"/>
      <c r="NZH181" s="176"/>
      <c r="NZI181" s="176"/>
      <c r="NZJ181" s="176"/>
      <c r="NZK181" s="176"/>
      <c r="NZL181" s="176"/>
      <c r="NZM181" s="176"/>
      <c r="NZN181" s="176"/>
      <c r="NZO181" s="176"/>
      <c r="NZP181" s="176"/>
      <c r="NZQ181" s="176"/>
      <c r="NZR181" s="176"/>
      <c r="NZS181" s="176"/>
      <c r="NZT181" s="176"/>
      <c r="NZU181" s="176"/>
      <c r="NZV181" s="176"/>
      <c r="NZW181" s="176"/>
      <c r="NZX181" s="176"/>
      <c r="NZY181" s="176"/>
      <c r="NZZ181" s="176"/>
      <c r="OAA181" s="176"/>
      <c r="OAB181" s="176"/>
      <c r="OAC181" s="176"/>
      <c r="OAD181" s="176"/>
      <c r="OAE181" s="176"/>
      <c r="OAF181" s="176"/>
      <c r="OAG181" s="176"/>
      <c r="OAH181" s="176"/>
      <c r="OAI181" s="176"/>
      <c r="OAJ181" s="176"/>
      <c r="OAK181" s="176"/>
      <c r="OAL181" s="176"/>
      <c r="OAM181" s="176"/>
      <c r="OAN181" s="176"/>
      <c r="OAO181" s="176"/>
      <c r="OAP181" s="176"/>
      <c r="OAQ181" s="176"/>
      <c r="OAR181" s="176"/>
      <c r="OAS181" s="176"/>
      <c r="OAT181" s="176"/>
      <c r="OAU181" s="176"/>
      <c r="OAV181" s="176"/>
      <c r="OAW181" s="176"/>
      <c r="OAX181" s="176"/>
      <c r="OAY181" s="176"/>
      <c r="OAZ181" s="176"/>
      <c r="OBA181" s="176"/>
      <c r="OBB181" s="176"/>
      <c r="OBC181" s="176"/>
      <c r="OBD181" s="176"/>
      <c r="OBE181" s="176"/>
      <c r="OBF181" s="176"/>
      <c r="OBG181" s="176"/>
      <c r="OBH181" s="176"/>
      <c r="OBI181" s="176"/>
      <c r="OBJ181" s="176"/>
      <c r="OBK181" s="176"/>
      <c r="OBL181" s="176"/>
      <c r="OBM181" s="176"/>
      <c r="OBN181" s="176"/>
      <c r="OBO181" s="176"/>
      <c r="OBP181" s="176"/>
      <c r="OBQ181" s="176"/>
      <c r="OBR181" s="176"/>
      <c r="OBS181" s="176"/>
      <c r="OBT181" s="176"/>
      <c r="OBU181" s="176"/>
      <c r="OBV181" s="176"/>
      <c r="OBW181" s="176"/>
      <c r="OBX181" s="176"/>
      <c r="OBY181" s="176"/>
      <c r="OBZ181" s="176"/>
      <c r="OCA181" s="176"/>
      <c r="OCB181" s="176"/>
      <c r="OCC181" s="176"/>
      <c r="OCD181" s="176"/>
      <c r="OCE181" s="176"/>
      <c r="OCF181" s="176"/>
      <c r="OCG181" s="176"/>
      <c r="OCH181" s="176"/>
      <c r="OCI181" s="176"/>
      <c r="OCJ181" s="176"/>
      <c r="OCK181" s="176"/>
      <c r="OCL181" s="176"/>
      <c r="OCM181" s="176"/>
      <c r="OCN181" s="176"/>
      <c r="OCO181" s="176"/>
      <c r="OCP181" s="176"/>
      <c r="OCQ181" s="176"/>
      <c r="OCR181" s="176"/>
      <c r="OCS181" s="176"/>
      <c r="OCT181" s="176"/>
      <c r="OCU181" s="176"/>
      <c r="OCV181" s="176"/>
      <c r="OCW181" s="176"/>
      <c r="OCX181" s="176"/>
      <c r="OCY181" s="176"/>
      <c r="OCZ181" s="176"/>
      <c r="ODA181" s="176"/>
      <c r="ODB181" s="176"/>
      <c r="ODC181" s="176"/>
      <c r="ODD181" s="176"/>
      <c r="ODE181" s="176"/>
      <c r="ODF181" s="176"/>
      <c r="ODG181" s="176"/>
      <c r="ODH181" s="176"/>
      <c r="ODI181" s="176"/>
      <c r="ODJ181" s="176"/>
      <c r="ODK181" s="176"/>
      <c r="ODL181" s="176"/>
      <c r="ODM181" s="176"/>
      <c r="ODN181" s="176"/>
      <c r="ODO181" s="176"/>
      <c r="ODP181" s="176"/>
      <c r="ODQ181" s="176"/>
      <c r="ODR181" s="176"/>
      <c r="ODS181" s="176"/>
      <c r="ODT181" s="176"/>
      <c r="ODU181" s="176"/>
      <c r="ODV181" s="176"/>
      <c r="ODW181" s="176"/>
      <c r="ODX181" s="176"/>
      <c r="ODY181" s="176"/>
      <c r="ODZ181" s="176"/>
      <c r="OEA181" s="176"/>
      <c r="OEB181" s="176"/>
      <c r="OEC181" s="176"/>
      <c r="OED181" s="176"/>
      <c r="OEE181" s="176"/>
      <c r="OEF181" s="176"/>
      <c r="OEG181" s="176"/>
      <c r="OEH181" s="176"/>
      <c r="OEI181" s="176"/>
      <c r="OEJ181" s="176"/>
      <c r="OEK181" s="176"/>
      <c r="OEL181" s="176"/>
      <c r="OEM181" s="176"/>
      <c r="OEN181" s="176"/>
      <c r="OEO181" s="176"/>
      <c r="OEP181" s="176"/>
      <c r="OEQ181" s="176"/>
      <c r="OER181" s="176"/>
      <c r="OES181" s="176"/>
      <c r="OET181" s="176"/>
      <c r="OEU181" s="176"/>
      <c r="OEV181" s="176"/>
      <c r="OEW181" s="176"/>
      <c r="OEX181" s="176"/>
      <c r="OEY181" s="176"/>
      <c r="OEZ181" s="176"/>
      <c r="OFA181" s="176"/>
      <c r="OFB181" s="176"/>
      <c r="OFC181" s="176"/>
      <c r="OFD181" s="176"/>
      <c r="OFE181" s="176"/>
      <c r="OFF181" s="176"/>
      <c r="OFG181" s="176"/>
      <c r="OFH181" s="176"/>
      <c r="OFI181" s="176"/>
      <c r="OFJ181" s="176"/>
      <c r="OFK181" s="176"/>
      <c r="OFL181" s="176"/>
      <c r="OFM181" s="176"/>
      <c r="OFN181" s="176"/>
      <c r="OFO181" s="176"/>
      <c r="OFP181" s="176"/>
      <c r="OFQ181" s="176"/>
      <c r="OFR181" s="176"/>
      <c r="OFS181" s="176"/>
      <c r="OFT181" s="176"/>
      <c r="OFU181" s="176"/>
      <c r="OFV181" s="176"/>
      <c r="OFW181" s="176"/>
      <c r="OFX181" s="176"/>
      <c r="OFY181" s="176"/>
      <c r="OFZ181" s="176"/>
      <c r="OGA181" s="176"/>
      <c r="OGB181" s="176"/>
      <c r="OGC181" s="176"/>
      <c r="OGD181" s="176"/>
      <c r="OGE181" s="176"/>
      <c r="OGF181" s="176"/>
      <c r="OGG181" s="176"/>
      <c r="OGH181" s="176"/>
      <c r="OGI181" s="176"/>
      <c r="OGJ181" s="176"/>
      <c r="OGK181" s="176"/>
      <c r="OGL181" s="176"/>
      <c r="OGM181" s="176"/>
      <c r="OGN181" s="176"/>
      <c r="OGO181" s="176"/>
      <c r="OGP181" s="176"/>
      <c r="OGQ181" s="176"/>
      <c r="OGR181" s="176"/>
      <c r="OGS181" s="176"/>
      <c r="OGT181" s="176"/>
      <c r="OGU181" s="176"/>
      <c r="OGV181" s="176"/>
      <c r="OGW181" s="176"/>
      <c r="OGX181" s="176"/>
      <c r="OGY181" s="176"/>
      <c r="OGZ181" s="176"/>
      <c r="OHA181" s="176"/>
      <c r="OHB181" s="176"/>
      <c r="OHC181" s="176"/>
      <c r="OHD181" s="176"/>
      <c r="OHE181" s="176"/>
      <c r="OHF181" s="176"/>
      <c r="OHG181" s="176"/>
      <c r="OHH181" s="176"/>
      <c r="OHI181" s="176"/>
      <c r="OHJ181" s="176"/>
      <c r="OHK181" s="176"/>
      <c r="OHL181" s="176"/>
      <c r="OHM181" s="176"/>
      <c r="OHN181" s="176"/>
      <c r="OHO181" s="176"/>
      <c r="OHP181" s="176"/>
      <c r="OHQ181" s="176"/>
      <c r="OHR181" s="176"/>
      <c r="OHS181" s="176"/>
      <c r="OHT181" s="176"/>
      <c r="OHU181" s="176"/>
      <c r="OHV181" s="176"/>
      <c r="OHW181" s="176"/>
      <c r="OHX181" s="176"/>
      <c r="OHY181" s="176"/>
      <c r="OHZ181" s="176"/>
      <c r="OIA181" s="176"/>
      <c r="OIB181" s="176"/>
      <c r="OIC181" s="176"/>
      <c r="OID181" s="176"/>
      <c r="OIE181" s="176"/>
      <c r="OIF181" s="176"/>
      <c r="OIG181" s="176"/>
      <c r="OIH181" s="176"/>
      <c r="OII181" s="176"/>
      <c r="OIJ181" s="176"/>
      <c r="OIK181" s="176"/>
      <c r="OIL181" s="176"/>
      <c r="OIM181" s="176"/>
      <c r="OIN181" s="176"/>
      <c r="OIO181" s="176"/>
      <c r="OIP181" s="176"/>
      <c r="OIQ181" s="176"/>
      <c r="OIR181" s="176"/>
      <c r="OIS181" s="176"/>
      <c r="OIT181" s="176"/>
      <c r="OIU181" s="176"/>
      <c r="OIV181" s="176"/>
      <c r="OIW181" s="176"/>
      <c r="OIX181" s="176"/>
      <c r="OIY181" s="176"/>
      <c r="OIZ181" s="176"/>
      <c r="OJA181" s="176"/>
      <c r="OJB181" s="176"/>
      <c r="OJC181" s="176"/>
      <c r="OJD181" s="176"/>
      <c r="OJE181" s="176"/>
      <c r="OJF181" s="176"/>
      <c r="OJG181" s="176"/>
      <c r="OJH181" s="176"/>
      <c r="OJI181" s="176"/>
      <c r="OJJ181" s="176"/>
      <c r="OJK181" s="176"/>
      <c r="OJL181" s="176"/>
      <c r="OJM181" s="176"/>
      <c r="OJN181" s="176"/>
      <c r="OJO181" s="176"/>
      <c r="OJP181" s="176"/>
      <c r="OJQ181" s="176"/>
      <c r="OJR181" s="176"/>
      <c r="OJS181" s="176"/>
      <c r="OJT181" s="176"/>
      <c r="OJU181" s="176"/>
      <c r="OJV181" s="176"/>
      <c r="OJW181" s="176"/>
      <c r="OJX181" s="176"/>
      <c r="OJY181" s="176"/>
      <c r="OJZ181" s="176"/>
      <c r="OKA181" s="176"/>
      <c r="OKB181" s="176"/>
      <c r="OKC181" s="176"/>
      <c r="OKD181" s="176"/>
      <c r="OKE181" s="176"/>
      <c r="OKF181" s="176"/>
      <c r="OKG181" s="176"/>
      <c r="OKH181" s="176"/>
      <c r="OKI181" s="176"/>
      <c r="OKJ181" s="176"/>
      <c r="OKK181" s="176"/>
      <c r="OKL181" s="176"/>
      <c r="OKM181" s="176"/>
      <c r="OKN181" s="176"/>
      <c r="OKO181" s="176"/>
      <c r="OKP181" s="176"/>
      <c r="OKQ181" s="176"/>
      <c r="OKR181" s="176"/>
      <c r="OKS181" s="176"/>
      <c r="OKT181" s="176"/>
      <c r="OKU181" s="176"/>
      <c r="OKV181" s="176"/>
      <c r="OKW181" s="176"/>
      <c r="OKX181" s="176"/>
      <c r="OKY181" s="176"/>
      <c r="OKZ181" s="176"/>
      <c r="OLA181" s="176"/>
      <c r="OLB181" s="176"/>
      <c r="OLC181" s="176"/>
      <c r="OLD181" s="176"/>
      <c r="OLE181" s="176"/>
      <c r="OLF181" s="176"/>
      <c r="OLG181" s="176"/>
      <c r="OLH181" s="176"/>
      <c r="OLI181" s="176"/>
      <c r="OLJ181" s="176"/>
      <c r="OLK181" s="176"/>
      <c r="OLL181" s="176"/>
      <c r="OLM181" s="176"/>
      <c r="OLN181" s="176"/>
      <c r="OLO181" s="176"/>
      <c r="OLP181" s="176"/>
      <c r="OLQ181" s="176"/>
      <c r="OLR181" s="176"/>
      <c r="OLS181" s="176"/>
      <c r="OLT181" s="176"/>
      <c r="OLU181" s="176"/>
      <c r="OLV181" s="176"/>
      <c r="OLW181" s="176"/>
      <c r="OLX181" s="176"/>
      <c r="OLY181" s="176"/>
      <c r="OLZ181" s="176"/>
      <c r="OMA181" s="176"/>
      <c r="OMB181" s="176"/>
      <c r="OMC181" s="176"/>
      <c r="OMD181" s="176"/>
      <c r="OME181" s="176"/>
      <c r="OMF181" s="176"/>
      <c r="OMG181" s="176"/>
      <c r="OMH181" s="176"/>
      <c r="OMI181" s="176"/>
      <c r="OMJ181" s="176"/>
      <c r="OMK181" s="176"/>
      <c r="OML181" s="176"/>
      <c r="OMM181" s="176"/>
      <c r="OMN181" s="176"/>
      <c r="OMO181" s="176"/>
      <c r="OMP181" s="176"/>
      <c r="OMQ181" s="176"/>
      <c r="OMR181" s="176"/>
      <c r="OMS181" s="176"/>
      <c r="OMT181" s="176"/>
      <c r="OMU181" s="176"/>
      <c r="OMV181" s="176"/>
      <c r="OMW181" s="176"/>
      <c r="OMX181" s="176"/>
      <c r="OMY181" s="176"/>
      <c r="OMZ181" s="176"/>
      <c r="ONA181" s="176"/>
      <c r="ONB181" s="176"/>
      <c r="ONC181" s="176"/>
      <c r="OND181" s="176"/>
      <c r="ONE181" s="176"/>
      <c r="ONF181" s="176"/>
      <c r="ONG181" s="176"/>
      <c r="ONH181" s="176"/>
      <c r="ONI181" s="176"/>
      <c r="ONJ181" s="176"/>
      <c r="ONK181" s="176"/>
      <c r="ONL181" s="176"/>
      <c r="ONM181" s="176"/>
      <c r="ONN181" s="176"/>
      <c r="ONO181" s="176"/>
      <c r="ONP181" s="176"/>
      <c r="ONQ181" s="176"/>
      <c r="ONR181" s="176"/>
      <c r="ONS181" s="176"/>
      <c r="ONT181" s="176"/>
      <c r="ONU181" s="176"/>
      <c r="ONV181" s="176"/>
      <c r="ONW181" s="176"/>
      <c r="ONX181" s="176"/>
      <c r="ONY181" s="176"/>
      <c r="ONZ181" s="176"/>
      <c r="OOA181" s="176"/>
      <c r="OOB181" s="176"/>
      <c r="OOC181" s="176"/>
      <c r="OOD181" s="176"/>
      <c r="OOE181" s="176"/>
      <c r="OOF181" s="176"/>
      <c r="OOG181" s="176"/>
      <c r="OOH181" s="176"/>
      <c r="OOI181" s="176"/>
      <c r="OOJ181" s="176"/>
      <c r="OOK181" s="176"/>
      <c r="OOL181" s="176"/>
      <c r="OOM181" s="176"/>
      <c r="OON181" s="176"/>
      <c r="OOO181" s="176"/>
      <c r="OOP181" s="176"/>
      <c r="OOQ181" s="176"/>
      <c r="OOR181" s="176"/>
      <c r="OOS181" s="176"/>
      <c r="OOT181" s="176"/>
      <c r="OOU181" s="176"/>
      <c r="OOV181" s="176"/>
      <c r="OOW181" s="176"/>
      <c r="OOX181" s="176"/>
      <c r="OOY181" s="176"/>
      <c r="OOZ181" s="176"/>
      <c r="OPA181" s="176"/>
      <c r="OPB181" s="176"/>
      <c r="OPC181" s="176"/>
      <c r="OPD181" s="176"/>
      <c r="OPE181" s="176"/>
      <c r="OPF181" s="176"/>
      <c r="OPG181" s="176"/>
      <c r="OPH181" s="176"/>
      <c r="OPI181" s="176"/>
      <c r="OPJ181" s="176"/>
      <c r="OPK181" s="176"/>
      <c r="OPL181" s="176"/>
      <c r="OPM181" s="176"/>
      <c r="OPN181" s="176"/>
      <c r="OPO181" s="176"/>
      <c r="OPP181" s="176"/>
      <c r="OPQ181" s="176"/>
      <c r="OPR181" s="176"/>
      <c r="OPS181" s="176"/>
      <c r="OPT181" s="176"/>
      <c r="OPU181" s="176"/>
      <c r="OPV181" s="176"/>
      <c r="OPW181" s="176"/>
      <c r="OPX181" s="176"/>
      <c r="OPY181" s="176"/>
      <c r="OPZ181" s="176"/>
      <c r="OQA181" s="176"/>
      <c r="OQB181" s="176"/>
      <c r="OQC181" s="176"/>
      <c r="OQD181" s="176"/>
      <c r="OQE181" s="176"/>
      <c r="OQF181" s="176"/>
      <c r="OQG181" s="176"/>
      <c r="OQH181" s="176"/>
      <c r="OQI181" s="176"/>
      <c r="OQJ181" s="176"/>
      <c r="OQK181" s="176"/>
      <c r="OQL181" s="176"/>
      <c r="OQM181" s="176"/>
      <c r="OQN181" s="176"/>
      <c r="OQO181" s="176"/>
      <c r="OQP181" s="176"/>
      <c r="OQQ181" s="176"/>
      <c r="OQR181" s="176"/>
      <c r="OQS181" s="176"/>
      <c r="OQT181" s="176"/>
      <c r="OQU181" s="176"/>
      <c r="OQV181" s="176"/>
      <c r="OQW181" s="176"/>
      <c r="OQX181" s="176"/>
      <c r="OQY181" s="176"/>
      <c r="OQZ181" s="176"/>
      <c r="ORA181" s="176"/>
      <c r="ORB181" s="176"/>
      <c r="ORC181" s="176"/>
      <c r="ORD181" s="176"/>
      <c r="ORE181" s="176"/>
      <c r="ORF181" s="176"/>
      <c r="ORG181" s="176"/>
      <c r="ORH181" s="176"/>
      <c r="ORI181" s="176"/>
      <c r="ORJ181" s="176"/>
      <c r="ORK181" s="176"/>
      <c r="ORL181" s="176"/>
      <c r="ORM181" s="176"/>
      <c r="ORN181" s="176"/>
      <c r="ORO181" s="176"/>
      <c r="ORP181" s="176"/>
      <c r="ORQ181" s="176"/>
      <c r="ORR181" s="176"/>
      <c r="ORS181" s="176"/>
      <c r="ORT181" s="176"/>
      <c r="ORU181" s="176"/>
      <c r="ORV181" s="176"/>
      <c r="ORW181" s="176"/>
      <c r="ORX181" s="176"/>
      <c r="ORY181" s="176"/>
      <c r="ORZ181" s="176"/>
      <c r="OSA181" s="176"/>
      <c r="OSB181" s="176"/>
      <c r="OSC181" s="176"/>
      <c r="OSD181" s="176"/>
      <c r="OSE181" s="176"/>
      <c r="OSF181" s="176"/>
      <c r="OSG181" s="176"/>
      <c r="OSH181" s="176"/>
      <c r="OSI181" s="176"/>
      <c r="OSJ181" s="176"/>
      <c r="OSK181" s="176"/>
      <c r="OSL181" s="176"/>
      <c r="OSM181" s="176"/>
      <c r="OSN181" s="176"/>
      <c r="OSO181" s="176"/>
      <c r="OSP181" s="176"/>
      <c r="OSQ181" s="176"/>
      <c r="OSR181" s="176"/>
      <c r="OSS181" s="176"/>
      <c r="OST181" s="176"/>
      <c r="OSU181" s="176"/>
      <c r="OSV181" s="176"/>
      <c r="OSW181" s="176"/>
      <c r="OSX181" s="176"/>
      <c r="OSY181" s="176"/>
      <c r="OSZ181" s="176"/>
      <c r="OTA181" s="176"/>
      <c r="OTB181" s="176"/>
      <c r="OTC181" s="176"/>
      <c r="OTD181" s="176"/>
      <c r="OTE181" s="176"/>
      <c r="OTF181" s="176"/>
      <c r="OTG181" s="176"/>
      <c r="OTH181" s="176"/>
      <c r="OTI181" s="176"/>
      <c r="OTJ181" s="176"/>
      <c r="OTK181" s="176"/>
      <c r="OTL181" s="176"/>
      <c r="OTM181" s="176"/>
      <c r="OTN181" s="176"/>
      <c r="OTO181" s="176"/>
      <c r="OTP181" s="176"/>
      <c r="OTQ181" s="176"/>
      <c r="OTR181" s="176"/>
      <c r="OTS181" s="176"/>
      <c r="OTT181" s="176"/>
      <c r="OTU181" s="176"/>
      <c r="OTV181" s="176"/>
      <c r="OTW181" s="176"/>
      <c r="OTX181" s="176"/>
      <c r="OTY181" s="176"/>
      <c r="OTZ181" s="176"/>
      <c r="OUA181" s="176"/>
      <c r="OUB181" s="176"/>
      <c r="OUC181" s="176"/>
      <c r="OUD181" s="176"/>
      <c r="OUE181" s="176"/>
      <c r="OUF181" s="176"/>
      <c r="OUG181" s="176"/>
      <c r="OUH181" s="176"/>
      <c r="OUI181" s="176"/>
      <c r="OUJ181" s="176"/>
      <c r="OUK181" s="176"/>
      <c r="OUL181" s="176"/>
      <c r="OUM181" s="176"/>
      <c r="OUN181" s="176"/>
      <c r="OUO181" s="176"/>
      <c r="OUP181" s="176"/>
      <c r="OUQ181" s="176"/>
      <c r="OUR181" s="176"/>
      <c r="OUS181" s="176"/>
      <c r="OUT181" s="176"/>
      <c r="OUU181" s="176"/>
      <c r="OUV181" s="176"/>
      <c r="OUW181" s="176"/>
      <c r="OUX181" s="176"/>
      <c r="OUY181" s="176"/>
      <c r="OUZ181" s="176"/>
      <c r="OVA181" s="176"/>
      <c r="OVB181" s="176"/>
      <c r="OVC181" s="176"/>
      <c r="OVD181" s="176"/>
      <c r="OVE181" s="176"/>
      <c r="OVF181" s="176"/>
      <c r="OVG181" s="176"/>
      <c r="OVH181" s="176"/>
      <c r="OVI181" s="176"/>
      <c r="OVJ181" s="176"/>
      <c r="OVK181" s="176"/>
      <c r="OVL181" s="176"/>
      <c r="OVM181" s="176"/>
      <c r="OVN181" s="176"/>
      <c r="OVO181" s="176"/>
      <c r="OVP181" s="176"/>
      <c r="OVQ181" s="176"/>
      <c r="OVR181" s="176"/>
      <c r="OVS181" s="176"/>
      <c r="OVT181" s="176"/>
      <c r="OVU181" s="176"/>
      <c r="OVV181" s="176"/>
      <c r="OVW181" s="176"/>
      <c r="OVX181" s="176"/>
      <c r="OVY181" s="176"/>
      <c r="OVZ181" s="176"/>
      <c r="OWA181" s="176"/>
      <c r="OWB181" s="176"/>
      <c r="OWC181" s="176"/>
      <c r="OWD181" s="176"/>
      <c r="OWE181" s="176"/>
      <c r="OWF181" s="176"/>
      <c r="OWG181" s="176"/>
      <c r="OWH181" s="176"/>
      <c r="OWI181" s="176"/>
      <c r="OWJ181" s="176"/>
      <c r="OWK181" s="176"/>
      <c r="OWL181" s="176"/>
      <c r="OWM181" s="176"/>
      <c r="OWN181" s="176"/>
      <c r="OWO181" s="176"/>
      <c r="OWP181" s="176"/>
      <c r="OWQ181" s="176"/>
      <c r="OWR181" s="176"/>
      <c r="OWS181" s="176"/>
      <c r="OWT181" s="176"/>
      <c r="OWU181" s="176"/>
      <c r="OWV181" s="176"/>
      <c r="OWW181" s="176"/>
      <c r="OWX181" s="176"/>
      <c r="OWY181" s="176"/>
      <c r="OWZ181" s="176"/>
      <c r="OXA181" s="176"/>
      <c r="OXB181" s="176"/>
      <c r="OXC181" s="176"/>
      <c r="OXD181" s="176"/>
      <c r="OXE181" s="176"/>
      <c r="OXF181" s="176"/>
      <c r="OXG181" s="176"/>
      <c r="OXH181" s="176"/>
      <c r="OXI181" s="176"/>
      <c r="OXJ181" s="176"/>
      <c r="OXK181" s="176"/>
      <c r="OXL181" s="176"/>
      <c r="OXM181" s="176"/>
      <c r="OXN181" s="176"/>
      <c r="OXO181" s="176"/>
      <c r="OXP181" s="176"/>
      <c r="OXQ181" s="176"/>
      <c r="OXR181" s="176"/>
      <c r="OXS181" s="176"/>
      <c r="OXT181" s="176"/>
      <c r="OXU181" s="176"/>
      <c r="OXV181" s="176"/>
      <c r="OXW181" s="176"/>
      <c r="OXX181" s="176"/>
      <c r="OXY181" s="176"/>
      <c r="OXZ181" s="176"/>
      <c r="OYA181" s="176"/>
      <c r="OYB181" s="176"/>
      <c r="OYC181" s="176"/>
      <c r="OYD181" s="176"/>
      <c r="OYE181" s="176"/>
      <c r="OYF181" s="176"/>
      <c r="OYG181" s="176"/>
      <c r="OYH181" s="176"/>
      <c r="OYI181" s="176"/>
      <c r="OYJ181" s="176"/>
      <c r="OYK181" s="176"/>
      <c r="OYL181" s="176"/>
      <c r="OYM181" s="176"/>
      <c r="OYN181" s="176"/>
      <c r="OYO181" s="176"/>
      <c r="OYP181" s="176"/>
      <c r="OYQ181" s="176"/>
      <c r="OYR181" s="176"/>
      <c r="OYS181" s="176"/>
      <c r="OYT181" s="176"/>
      <c r="OYU181" s="176"/>
      <c r="OYV181" s="176"/>
      <c r="OYW181" s="176"/>
      <c r="OYX181" s="176"/>
      <c r="OYY181" s="176"/>
      <c r="OYZ181" s="176"/>
      <c r="OZA181" s="176"/>
      <c r="OZB181" s="176"/>
      <c r="OZC181" s="176"/>
      <c r="OZD181" s="176"/>
      <c r="OZE181" s="176"/>
      <c r="OZF181" s="176"/>
      <c r="OZG181" s="176"/>
      <c r="OZH181" s="176"/>
      <c r="OZI181" s="176"/>
      <c r="OZJ181" s="176"/>
      <c r="OZK181" s="176"/>
      <c r="OZL181" s="176"/>
      <c r="OZM181" s="176"/>
      <c r="OZN181" s="176"/>
      <c r="OZO181" s="176"/>
      <c r="OZP181" s="176"/>
      <c r="OZQ181" s="176"/>
      <c r="OZR181" s="176"/>
      <c r="OZS181" s="176"/>
      <c r="OZT181" s="176"/>
      <c r="OZU181" s="176"/>
      <c r="OZV181" s="176"/>
      <c r="OZW181" s="176"/>
      <c r="OZX181" s="176"/>
      <c r="OZY181" s="176"/>
      <c r="OZZ181" s="176"/>
      <c r="PAA181" s="176"/>
      <c r="PAB181" s="176"/>
      <c r="PAC181" s="176"/>
      <c r="PAD181" s="176"/>
      <c r="PAE181" s="176"/>
      <c r="PAF181" s="176"/>
      <c r="PAG181" s="176"/>
      <c r="PAH181" s="176"/>
      <c r="PAI181" s="176"/>
      <c r="PAJ181" s="176"/>
      <c r="PAK181" s="176"/>
      <c r="PAL181" s="176"/>
      <c r="PAM181" s="176"/>
      <c r="PAN181" s="176"/>
      <c r="PAO181" s="176"/>
      <c r="PAP181" s="176"/>
      <c r="PAQ181" s="176"/>
      <c r="PAR181" s="176"/>
      <c r="PAS181" s="176"/>
      <c r="PAT181" s="176"/>
      <c r="PAU181" s="176"/>
      <c r="PAV181" s="176"/>
      <c r="PAW181" s="176"/>
      <c r="PAX181" s="176"/>
      <c r="PAY181" s="176"/>
      <c r="PAZ181" s="176"/>
      <c r="PBA181" s="176"/>
      <c r="PBB181" s="176"/>
      <c r="PBC181" s="176"/>
      <c r="PBD181" s="176"/>
      <c r="PBE181" s="176"/>
      <c r="PBF181" s="176"/>
      <c r="PBG181" s="176"/>
      <c r="PBH181" s="176"/>
      <c r="PBI181" s="176"/>
      <c r="PBJ181" s="176"/>
      <c r="PBK181" s="176"/>
      <c r="PBL181" s="176"/>
      <c r="PBM181" s="176"/>
      <c r="PBN181" s="176"/>
      <c r="PBO181" s="176"/>
      <c r="PBP181" s="176"/>
      <c r="PBQ181" s="176"/>
      <c r="PBR181" s="176"/>
      <c r="PBS181" s="176"/>
      <c r="PBT181" s="176"/>
      <c r="PBU181" s="176"/>
      <c r="PBV181" s="176"/>
      <c r="PBW181" s="176"/>
      <c r="PBX181" s="176"/>
      <c r="PBY181" s="176"/>
      <c r="PBZ181" s="176"/>
      <c r="PCA181" s="176"/>
      <c r="PCB181" s="176"/>
      <c r="PCC181" s="176"/>
      <c r="PCD181" s="176"/>
      <c r="PCE181" s="176"/>
      <c r="PCF181" s="176"/>
      <c r="PCG181" s="176"/>
      <c r="PCH181" s="176"/>
      <c r="PCI181" s="176"/>
      <c r="PCJ181" s="176"/>
      <c r="PCK181" s="176"/>
      <c r="PCL181" s="176"/>
      <c r="PCM181" s="176"/>
      <c r="PCN181" s="176"/>
      <c r="PCO181" s="176"/>
      <c r="PCP181" s="176"/>
      <c r="PCQ181" s="176"/>
      <c r="PCR181" s="176"/>
      <c r="PCS181" s="176"/>
      <c r="PCT181" s="176"/>
      <c r="PCU181" s="176"/>
      <c r="PCV181" s="176"/>
      <c r="PCW181" s="176"/>
      <c r="PCX181" s="176"/>
      <c r="PCY181" s="176"/>
      <c r="PCZ181" s="176"/>
      <c r="PDA181" s="176"/>
      <c r="PDB181" s="176"/>
      <c r="PDC181" s="176"/>
      <c r="PDD181" s="176"/>
      <c r="PDE181" s="176"/>
      <c r="PDF181" s="176"/>
      <c r="PDG181" s="176"/>
      <c r="PDH181" s="176"/>
      <c r="PDI181" s="176"/>
      <c r="PDJ181" s="176"/>
      <c r="PDK181" s="176"/>
      <c r="PDL181" s="176"/>
      <c r="PDM181" s="176"/>
      <c r="PDN181" s="176"/>
      <c r="PDO181" s="176"/>
      <c r="PDP181" s="176"/>
      <c r="PDQ181" s="176"/>
      <c r="PDR181" s="176"/>
      <c r="PDS181" s="176"/>
      <c r="PDT181" s="176"/>
      <c r="PDU181" s="176"/>
      <c r="PDV181" s="176"/>
      <c r="PDW181" s="176"/>
      <c r="PDX181" s="176"/>
      <c r="PDY181" s="176"/>
      <c r="PDZ181" s="176"/>
      <c r="PEA181" s="176"/>
      <c r="PEB181" s="176"/>
      <c r="PEC181" s="176"/>
      <c r="PED181" s="176"/>
      <c r="PEE181" s="176"/>
      <c r="PEF181" s="176"/>
      <c r="PEG181" s="176"/>
      <c r="PEH181" s="176"/>
      <c r="PEI181" s="176"/>
      <c r="PEJ181" s="176"/>
      <c r="PEK181" s="176"/>
      <c r="PEL181" s="176"/>
      <c r="PEM181" s="176"/>
      <c r="PEN181" s="176"/>
      <c r="PEO181" s="176"/>
      <c r="PEP181" s="176"/>
      <c r="PEQ181" s="176"/>
      <c r="PER181" s="176"/>
      <c r="PES181" s="176"/>
      <c r="PET181" s="176"/>
      <c r="PEU181" s="176"/>
      <c r="PEV181" s="176"/>
      <c r="PEW181" s="176"/>
      <c r="PEX181" s="176"/>
      <c r="PEY181" s="176"/>
      <c r="PEZ181" s="176"/>
      <c r="PFA181" s="176"/>
      <c r="PFB181" s="176"/>
      <c r="PFC181" s="176"/>
      <c r="PFD181" s="176"/>
      <c r="PFE181" s="176"/>
      <c r="PFF181" s="176"/>
      <c r="PFG181" s="176"/>
      <c r="PFH181" s="176"/>
      <c r="PFI181" s="176"/>
      <c r="PFJ181" s="176"/>
      <c r="PFK181" s="176"/>
      <c r="PFL181" s="176"/>
      <c r="PFM181" s="176"/>
      <c r="PFN181" s="176"/>
      <c r="PFO181" s="176"/>
      <c r="PFP181" s="176"/>
      <c r="PFQ181" s="176"/>
      <c r="PFR181" s="176"/>
      <c r="PFS181" s="176"/>
      <c r="PFT181" s="176"/>
      <c r="PFU181" s="176"/>
      <c r="PFV181" s="176"/>
      <c r="PFW181" s="176"/>
      <c r="PFX181" s="176"/>
      <c r="PFY181" s="176"/>
      <c r="PFZ181" s="176"/>
      <c r="PGA181" s="176"/>
      <c r="PGB181" s="176"/>
      <c r="PGC181" s="176"/>
      <c r="PGD181" s="176"/>
      <c r="PGE181" s="176"/>
      <c r="PGF181" s="176"/>
      <c r="PGG181" s="176"/>
      <c r="PGH181" s="176"/>
      <c r="PGI181" s="176"/>
      <c r="PGJ181" s="176"/>
      <c r="PGK181" s="176"/>
      <c r="PGL181" s="176"/>
      <c r="PGM181" s="176"/>
      <c r="PGN181" s="176"/>
      <c r="PGO181" s="176"/>
      <c r="PGP181" s="176"/>
      <c r="PGQ181" s="176"/>
      <c r="PGR181" s="176"/>
      <c r="PGS181" s="176"/>
      <c r="PGT181" s="176"/>
      <c r="PGU181" s="176"/>
      <c r="PGV181" s="176"/>
      <c r="PGW181" s="176"/>
      <c r="PGX181" s="176"/>
      <c r="PGY181" s="176"/>
      <c r="PGZ181" s="176"/>
      <c r="PHA181" s="176"/>
      <c r="PHB181" s="176"/>
      <c r="PHC181" s="176"/>
      <c r="PHD181" s="176"/>
      <c r="PHE181" s="176"/>
      <c r="PHF181" s="176"/>
      <c r="PHG181" s="176"/>
      <c r="PHH181" s="176"/>
      <c r="PHI181" s="176"/>
      <c r="PHJ181" s="176"/>
      <c r="PHK181" s="176"/>
      <c r="PHL181" s="176"/>
      <c r="PHM181" s="176"/>
      <c r="PHN181" s="176"/>
      <c r="PHO181" s="176"/>
      <c r="PHP181" s="176"/>
      <c r="PHQ181" s="176"/>
      <c r="PHR181" s="176"/>
      <c r="PHS181" s="176"/>
      <c r="PHT181" s="176"/>
      <c r="PHU181" s="176"/>
      <c r="PHV181" s="176"/>
      <c r="PHW181" s="176"/>
      <c r="PHX181" s="176"/>
      <c r="PHY181" s="176"/>
      <c r="PHZ181" s="176"/>
      <c r="PIA181" s="176"/>
      <c r="PIB181" s="176"/>
      <c r="PIC181" s="176"/>
      <c r="PID181" s="176"/>
      <c r="PIE181" s="176"/>
      <c r="PIF181" s="176"/>
      <c r="PIG181" s="176"/>
      <c r="PIH181" s="176"/>
      <c r="PII181" s="176"/>
      <c r="PIJ181" s="176"/>
      <c r="PIK181" s="176"/>
      <c r="PIL181" s="176"/>
      <c r="PIM181" s="176"/>
      <c r="PIN181" s="176"/>
      <c r="PIO181" s="176"/>
      <c r="PIP181" s="176"/>
      <c r="PIQ181" s="176"/>
      <c r="PIR181" s="176"/>
      <c r="PIS181" s="176"/>
      <c r="PIT181" s="176"/>
      <c r="PIU181" s="176"/>
      <c r="PIV181" s="176"/>
      <c r="PIW181" s="176"/>
      <c r="PIX181" s="176"/>
      <c r="PIY181" s="176"/>
      <c r="PIZ181" s="176"/>
      <c r="PJA181" s="176"/>
      <c r="PJB181" s="176"/>
      <c r="PJC181" s="176"/>
      <c r="PJD181" s="176"/>
      <c r="PJE181" s="176"/>
      <c r="PJF181" s="176"/>
      <c r="PJG181" s="176"/>
      <c r="PJH181" s="176"/>
      <c r="PJI181" s="176"/>
      <c r="PJJ181" s="176"/>
      <c r="PJK181" s="176"/>
      <c r="PJL181" s="176"/>
      <c r="PJM181" s="176"/>
      <c r="PJN181" s="176"/>
      <c r="PJO181" s="176"/>
      <c r="PJP181" s="176"/>
      <c r="PJQ181" s="176"/>
      <c r="PJR181" s="176"/>
      <c r="PJS181" s="176"/>
      <c r="PJT181" s="176"/>
      <c r="PJU181" s="176"/>
      <c r="PJV181" s="176"/>
      <c r="PJW181" s="176"/>
      <c r="PJX181" s="176"/>
      <c r="PJY181" s="176"/>
      <c r="PJZ181" s="176"/>
      <c r="PKA181" s="176"/>
      <c r="PKB181" s="176"/>
      <c r="PKC181" s="176"/>
      <c r="PKD181" s="176"/>
      <c r="PKE181" s="176"/>
      <c r="PKF181" s="176"/>
      <c r="PKG181" s="176"/>
      <c r="PKH181" s="176"/>
      <c r="PKI181" s="176"/>
      <c r="PKJ181" s="176"/>
      <c r="PKK181" s="176"/>
      <c r="PKL181" s="176"/>
      <c r="PKM181" s="176"/>
      <c r="PKN181" s="176"/>
      <c r="PKO181" s="176"/>
      <c r="PKP181" s="176"/>
      <c r="PKQ181" s="176"/>
      <c r="PKR181" s="176"/>
      <c r="PKS181" s="176"/>
      <c r="PKT181" s="176"/>
      <c r="PKU181" s="176"/>
      <c r="PKV181" s="176"/>
      <c r="PKW181" s="176"/>
      <c r="PKX181" s="176"/>
      <c r="PKY181" s="176"/>
      <c r="PKZ181" s="176"/>
      <c r="PLA181" s="176"/>
      <c r="PLB181" s="176"/>
      <c r="PLC181" s="176"/>
      <c r="PLD181" s="176"/>
      <c r="PLE181" s="176"/>
      <c r="PLF181" s="176"/>
      <c r="PLG181" s="176"/>
      <c r="PLH181" s="176"/>
      <c r="PLI181" s="176"/>
      <c r="PLJ181" s="176"/>
      <c r="PLK181" s="176"/>
      <c r="PLL181" s="176"/>
      <c r="PLM181" s="176"/>
      <c r="PLN181" s="176"/>
      <c r="PLO181" s="176"/>
      <c r="PLP181" s="176"/>
      <c r="PLQ181" s="176"/>
      <c r="PLR181" s="176"/>
      <c r="PLS181" s="176"/>
      <c r="PLT181" s="176"/>
      <c r="PLU181" s="176"/>
      <c r="PLV181" s="176"/>
      <c r="PLW181" s="176"/>
      <c r="PLX181" s="176"/>
      <c r="PLY181" s="176"/>
      <c r="PLZ181" s="176"/>
      <c r="PMA181" s="176"/>
      <c r="PMB181" s="176"/>
      <c r="PMC181" s="176"/>
      <c r="PMD181" s="176"/>
      <c r="PME181" s="176"/>
      <c r="PMF181" s="176"/>
      <c r="PMG181" s="176"/>
      <c r="PMH181" s="176"/>
      <c r="PMI181" s="176"/>
      <c r="PMJ181" s="176"/>
      <c r="PMK181" s="176"/>
      <c r="PML181" s="176"/>
      <c r="PMM181" s="176"/>
      <c r="PMN181" s="176"/>
      <c r="PMO181" s="176"/>
      <c r="PMP181" s="176"/>
      <c r="PMQ181" s="176"/>
      <c r="PMR181" s="176"/>
      <c r="PMS181" s="176"/>
      <c r="PMT181" s="176"/>
      <c r="PMU181" s="176"/>
      <c r="PMV181" s="176"/>
      <c r="PMW181" s="176"/>
      <c r="PMX181" s="176"/>
      <c r="PMY181" s="176"/>
      <c r="PMZ181" s="176"/>
      <c r="PNA181" s="176"/>
      <c r="PNB181" s="176"/>
      <c r="PNC181" s="176"/>
      <c r="PND181" s="176"/>
      <c r="PNE181" s="176"/>
      <c r="PNF181" s="176"/>
      <c r="PNG181" s="176"/>
      <c r="PNH181" s="176"/>
      <c r="PNI181" s="176"/>
      <c r="PNJ181" s="176"/>
      <c r="PNK181" s="176"/>
      <c r="PNL181" s="176"/>
      <c r="PNM181" s="176"/>
      <c r="PNN181" s="176"/>
      <c r="PNO181" s="176"/>
      <c r="PNP181" s="176"/>
      <c r="PNQ181" s="176"/>
      <c r="PNR181" s="176"/>
      <c r="PNS181" s="176"/>
      <c r="PNT181" s="176"/>
      <c r="PNU181" s="176"/>
      <c r="PNV181" s="176"/>
      <c r="PNW181" s="176"/>
      <c r="PNX181" s="176"/>
      <c r="PNY181" s="176"/>
      <c r="PNZ181" s="176"/>
      <c r="POA181" s="176"/>
      <c r="POB181" s="176"/>
      <c r="POC181" s="176"/>
      <c r="POD181" s="176"/>
      <c r="POE181" s="176"/>
      <c r="POF181" s="176"/>
      <c r="POG181" s="176"/>
      <c r="POH181" s="176"/>
      <c r="POI181" s="176"/>
      <c r="POJ181" s="176"/>
      <c r="POK181" s="176"/>
      <c r="POL181" s="176"/>
      <c r="POM181" s="176"/>
      <c r="PON181" s="176"/>
      <c r="POO181" s="176"/>
      <c r="POP181" s="176"/>
      <c r="POQ181" s="176"/>
      <c r="POR181" s="176"/>
      <c r="POS181" s="176"/>
      <c r="POT181" s="176"/>
      <c r="POU181" s="176"/>
      <c r="POV181" s="176"/>
      <c r="POW181" s="176"/>
      <c r="POX181" s="176"/>
      <c r="POY181" s="176"/>
      <c r="POZ181" s="176"/>
      <c r="PPA181" s="176"/>
      <c r="PPB181" s="176"/>
      <c r="PPC181" s="176"/>
      <c r="PPD181" s="176"/>
      <c r="PPE181" s="176"/>
      <c r="PPF181" s="176"/>
      <c r="PPG181" s="176"/>
      <c r="PPH181" s="176"/>
      <c r="PPI181" s="176"/>
      <c r="PPJ181" s="176"/>
      <c r="PPK181" s="176"/>
      <c r="PPL181" s="176"/>
      <c r="PPM181" s="176"/>
      <c r="PPN181" s="176"/>
      <c r="PPO181" s="176"/>
      <c r="PPP181" s="176"/>
      <c r="PPQ181" s="176"/>
      <c r="PPR181" s="176"/>
      <c r="PPS181" s="176"/>
      <c r="PPT181" s="176"/>
      <c r="PPU181" s="176"/>
      <c r="PPV181" s="176"/>
      <c r="PPW181" s="176"/>
      <c r="PPX181" s="176"/>
      <c r="PPY181" s="176"/>
      <c r="PPZ181" s="176"/>
      <c r="PQA181" s="176"/>
      <c r="PQB181" s="176"/>
      <c r="PQC181" s="176"/>
      <c r="PQD181" s="176"/>
      <c r="PQE181" s="176"/>
      <c r="PQF181" s="176"/>
      <c r="PQG181" s="176"/>
      <c r="PQH181" s="176"/>
      <c r="PQI181" s="176"/>
      <c r="PQJ181" s="176"/>
      <c r="PQK181" s="176"/>
      <c r="PQL181" s="176"/>
      <c r="PQM181" s="176"/>
      <c r="PQN181" s="176"/>
      <c r="PQO181" s="176"/>
      <c r="PQP181" s="176"/>
      <c r="PQQ181" s="176"/>
      <c r="PQR181" s="176"/>
      <c r="PQS181" s="176"/>
      <c r="PQT181" s="176"/>
      <c r="PQU181" s="176"/>
      <c r="PQV181" s="176"/>
      <c r="PQW181" s="176"/>
      <c r="PQX181" s="176"/>
      <c r="PQY181" s="176"/>
      <c r="PQZ181" s="176"/>
      <c r="PRA181" s="176"/>
      <c r="PRB181" s="176"/>
      <c r="PRC181" s="176"/>
      <c r="PRD181" s="176"/>
      <c r="PRE181" s="176"/>
      <c r="PRF181" s="176"/>
      <c r="PRG181" s="176"/>
      <c r="PRH181" s="176"/>
      <c r="PRI181" s="176"/>
      <c r="PRJ181" s="176"/>
      <c r="PRK181" s="176"/>
      <c r="PRL181" s="176"/>
      <c r="PRM181" s="176"/>
      <c r="PRN181" s="176"/>
      <c r="PRO181" s="176"/>
      <c r="PRP181" s="176"/>
      <c r="PRQ181" s="176"/>
      <c r="PRR181" s="176"/>
      <c r="PRS181" s="176"/>
      <c r="PRT181" s="176"/>
      <c r="PRU181" s="176"/>
      <c r="PRV181" s="176"/>
      <c r="PRW181" s="176"/>
      <c r="PRX181" s="176"/>
      <c r="PRY181" s="176"/>
      <c r="PRZ181" s="176"/>
      <c r="PSA181" s="176"/>
      <c r="PSB181" s="176"/>
      <c r="PSC181" s="176"/>
      <c r="PSD181" s="176"/>
      <c r="PSE181" s="176"/>
      <c r="PSF181" s="176"/>
      <c r="PSG181" s="176"/>
      <c r="PSH181" s="176"/>
      <c r="PSI181" s="176"/>
      <c r="PSJ181" s="176"/>
      <c r="PSK181" s="176"/>
      <c r="PSL181" s="176"/>
      <c r="PSM181" s="176"/>
      <c r="PSN181" s="176"/>
      <c r="PSO181" s="176"/>
      <c r="PSP181" s="176"/>
      <c r="PSQ181" s="176"/>
      <c r="PSR181" s="176"/>
      <c r="PSS181" s="176"/>
      <c r="PST181" s="176"/>
      <c r="PSU181" s="176"/>
      <c r="PSV181" s="176"/>
      <c r="PSW181" s="176"/>
      <c r="PSX181" s="176"/>
      <c r="PSY181" s="176"/>
      <c r="PSZ181" s="176"/>
      <c r="PTA181" s="176"/>
      <c r="PTB181" s="176"/>
      <c r="PTC181" s="176"/>
      <c r="PTD181" s="176"/>
      <c r="PTE181" s="176"/>
      <c r="PTF181" s="176"/>
      <c r="PTG181" s="176"/>
      <c r="PTH181" s="176"/>
      <c r="PTI181" s="176"/>
      <c r="PTJ181" s="176"/>
      <c r="PTK181" s="176"/>
      <c r="PTL181" s="176"/>
      <c r="PTM181" s="176"/>
      <c r="PTN181" s="176"/>
      <c r="PTO181" s="176"/>
      <c r="PTP181" s="176"/>
      <c r="PTQ181" s="176"/>
      <c r="PTR181" s="176"/>
      <c r="PTS181" s="176"/>
      <c r="PTT181" s="176"/>
      <c r="PTU181" s="176"/>
      <c r="PTV181" s="176"/>
      <c r="PTW181" s="176"/>
      <c r="PTX181" s="176"/>
      <c r="PTY181" s="176"/>
      <c r="PTZ181" s="176"/>
      <c r="PUA181" s="176"/>
      <c r="PUB181" s="176"/>
      <c r="PUC181" s="176"/>
      <c r="PUD181" s="176"/>
      <c r="PUE181" s="176"/>
      <c r="PUF181" s="176"/>
      <c r="PUG181" s="176"/>
      <c r="PUH181" s="176"/>
      <c r="PUI181" s="176"/>
      <c r="PUJ181" s="176"/>
      <c r="PUK181" s="176"/>
      <c r="PUL181" s="176"/>
      <c r="PUM181" s="176"/>
      <c r="PUN181" s="176"/>
      <c r="PUO181" s="176"/>
      <c r="PUP181" s="176"/>
      <c r="PUQ181" s="176"/>
      <c r="PUR181" s="176"/>
      <c r="PUS181" s="176"/>
      <c r="PUT181" s="176"/>
      <c r="PUU181" s="176"/>
      <c r="PUV181" s="176"/>
      <c r="PUW181" s="176"/>
      <c r="PUX181" s="176"/>
      <c r="PUY181" s="176"/>
      <c r="PUZ181" s="176"/>
      <c r="PVA181" s="176"/>
      <c r="PVB181" s="176"/>
      <c r="PVC181" s="176"/>
      <c r="PVD181" s="176"/>
      <c r="PVE181" s="176"/>
      <c r="PVF181" s="176"/>
      <c r="PVG181" s="176"/>
      <c r="PVH181" s="176"/>
      <c r="PVI181" s="176"/>
      <c r="PVJ181" s="176"/>
      <c r="PVK181" s="176"/>
      <c r="PVL181" s="176"/>
      <c r="PVM181" s="176"/>
      <c r="PVN181" s="176"/>
      <c r="PVO181" s="176"/>
      <c r="PVP181" s="176"/>
      <c r="PVQ181" s="176"/>
      <c r="PVR181" s="176"/>
      <c r="PVS181" s="176"/>
      <c r="PVT181" s="176"/>
      <c r="PVU181" s="176"/>
      <c r="PVV181" s="176"/>
      <c r="PVW181" s="176"/>
      <c r="PVX181" s="176"/>
      <c r="PVY181" s="176"/>
      <c r="PVZ181" s="176"/>
      <c r="PWA181" s="176"/>
      <c r="PWB181" s="176"/>
      <c r="PWC181" s="176"/>
      <c r="PWD181" s="176"/>
      <c r="PWE181" s="176"/>
      <c r="PWF181" s="176"/>
      <c r="PWG181" s="176"/>
      <c r="PWH181" s="176"/>
      <c r="PWI181" s="176"/>
      <c r="PWJ181" s="176"/>
      <c r="PWK181" s="176"/>
      <c r="PWL181" s="176"/>
      <c r="PWM181" s="176"/>
      <c r="PWN181" s="176"/>
      <c r="PWO181" s="176"/>
      <c r="PWP181" s="176"/>
      <c r="PWQ181" s="176"/>
      <c r="PWR181" s="176"/>
      <c r="PWS181" s="176"/>
      <c r="PWT181" s="176"/>
      <c r="PWU181" s="176"/>
      <c r="PWV181" s="176"/>
      <c r="PWW181" s="176"/>
      <c r="PWX181" s="176"/>
      <c r="PWY181" s="176"/>
      <c r="PWZ181" s="176"/>
      <c r="PXA181" s="176"/>
      <c r="PXB181" s="176"/>
      <c r="PXC181" s="176"/>
      <c r="PXD181" s="176"/>
      <c r="PXE181" s="176"/>
      <c r="PXF181" s="176"/>
      <c r="PXG181" s="176"/>
      <c r="PXH181" s="176"/>
      <c r="PXI181" s="176"/>
      <c r="PXJ181" s="176"/>
      <c r="PXK181" s="176"/>
      <c r="PXL181" s="176"/>
      <c r="PXM181" s="176"/>
      <c r="PXN181" s="176"/>
      <c r="PXO181" s="176"/>
      <c r="PXP181" s="176"/>
      <c r="PXQ181" s="176"/>
      <c r="PXR181" s="176"/>
      <c r="PXS181" s="176"/>
      <c r="PXT181" s="176"/>
      <c r="PXU181" s="176"/>
      <c r="PXV181" s="176"/>
      <c r="PXW181" s="176"/>
      <c r="PXX181" s="176"/>
      <c r="PXY181" s="176"/>
      <c r="PXZ181" s="176"/>
      <c r="PYA181" s="176"/>
      <c r="PYB181" s="176"/>
      <c r="PYC181" s="176"/>
      <c r="PYD181" s="176"/>
      <c r="PYE181" s="176"/>
      <c r="PYF181" s="176"/>
      <c r="PYG181" s="176"/>
      <c r="PYH181" s="176"/>
      <c r="PYI181" s="176"/>
      <c r="PYJ181" s="176"/>
      <c r="PYK181" s="176"/>
      <c r="PYL181" s="176"/>
      <c r="PYM181" s="176"/>
      <c r="PYN181" s="176"/>
      <c r="PYO181" s="176"/>
      <c r="PYP181" s="176"/>
      <c r="PYQ181" s="176"/>
      <c r="PYR181" s="176"/>
      <c r="PYS181" s="176"/>
      <c r="PYT181" s="176"/>
      <c r="PYU181" s="176"/>
      <c r="PYV181" s="176"/>
      <c r="PYW181" s="176"/>
      <c r="PYX181" s="176"/>
      <c r="PYY181" s="176"/>
      <c r="PYZ181" s="176"/>
      <c r="PZA181" s="176"/>
      <c r="PZB181" s="176"/>
      <c r="PZC181" s="176"/>
      <c r="PZD181" s="176"/>
      <c r="PZE181" s="176"/>
      <c r="PZF181" s="176"/>
      <c r="PZG181" s="176"/>
      <c r="PZH181" s="176"/>
      <c r="PZI181" s="176"/>
      <c r="PZJ181" s="176"/>
      <c r="PZK181" s="176"/>
      <c r="PZL181" s="176"/>
      <c r="PZM181" s="176"/>
      <c r="PZN181" s="176"/>
      <c r="PZO181" s="176"/>
      <c r="PZP181" s="176"/>
      <c r="PZQ181" s="176"/>
      <c r="PZR181" s="176"/>
      <c r="PZS181" s="176"/>
      <c r="PZT181" s="176"/>
      <c r="PZU181" s="176"/>
      <c r="PZV181" s="176"/>
      <c r="PZW181" s="176"/>
      <c r="PZX181" s="176"/>
      <c r="PZY181" s="176"/>
      <c r="PZZ181" s="176"/>
      <c r="QAA181" s="176"/>
      <c r="QAB181" s="176"/>
      <c r="QAC181" s="176"/>
      <c r="QAD181" s="176"/>
      <c r="QAE181" s="176"/>
      <c r="QAF181" s="176"/>
      <c r="QAG181" s="176"/>
      <c r="QAH181" s="176"/>
      <c r="QAI181" s="176"/>
      <c r="QAJ181" s="176"/>
      <c r="QAK181" s="176"/>
      <c r="QAL181" s="176"/>
      <c r="QAM181" s="176"/>
      <c r="QAN181" s="176"/>
      <c r="QAO181" s="176"/>
      <c r="QAP181" s="176"/>
      <c r="QAQ181" s="176"/>
      <c r="QAR181" s="176"/>
      <c r="QAS181" s="176"/>
      <c r="QAT181" s="176"/>
      <c r="QAU181" s="176"/>
      <c r="QAV181" s="176"/>
      <c r="QAW181" s="176"/>
      <c r="QAX181" s="176"/>
      <c r="QAY181" s="176"/>
      <c r="QAZ181" s="176"/>
      <c r="QBA181" s="176"/>
      <c r="QBB181" s="176"/>
      <c r="QBC181" s="176"/>
      <c r="QBD181" s="176"/>
      <c r="QBE181" s="176"/>
      <c r="QBF181" s="176"/>
      <c r="QBG181" s="176"/>
      <c r="QBH181" s="176"/>
      <c r="QBI181" s="176"/>
      <c r="QBJ181" s="176"/>
      <c r="QBK181" s="176"/>
      <c r="QBL181" s="176"/>
      <c r="QBM181" s="176"/>
      <c r="QBN181" s="176"/>
      <c r="QBO181" s="176"/>
      <c r="QBP181" s="176"/>
      <c r="QBQ181" s="176"/>
      <c r="QBR181" s="176"/>
      <c r="QBS181" s="176"/>
      <c r="QBT181" s="176"/>
      <c r="QBU181" s="176"/>
      <c r="QBV181" s="176"/>
      <c r="QBW181" s="176"/>
      <c r="QBX181" s="176"/>
      <c r="QBY181" s="176"/>
      <c r="QBZ181" s="176"/>
      <c r="QCA181" s="176"/>
      <c r="QCB181" s="176"/>
      <c r="QCC181" s="176"/>
      <c r="QCD181" s="176"/>
      <c r="QCE181" s="176"/>
      <c r="QCF181" s="176"/>
      <c r="QCG181" s="176"/>
      <c r="QCH181" s="176"/>
      <c r="QCI181" s="176"/>
      <c r="QCJ181" s="176"/>
      <c r="QCK181" s="176"/>
      <c r="QCL181" s="176"/>
      <c r="QCM181" s="176"/>
      <c r="QCN181" s="176"/>
      <c r="QCO181" s="176"/>
      <c r="QCP181" s="176"/>
      <c r="QCQ181" s="176"/>
      <c r="QCR181" s="176"/>
      <c r="QCS181" s="176"/>
      <c r="QCT181" s="176"/>
      <c r="QCU181" s="176"/>
      <c r="QCV181" s="176"/>
      <c r="QCW181" s="176"/>
      <c r="QCX181" s="176"/>
      <c r="QCY181" s="176"/>
      <c r="QCZ181" s="176"/>
      <c r="QDA181" s="176"/>
      <c r="QDB181" s="176"/>
      <c r="QDC181" s="176"/>
      <c r="QDD181" s="176"/>
      <c r="QDE181" s="176"/>
      <c r="QDF181" s="176"/>
      <c r="QDG181" s="176"/>
      <c r="QDH181" s="176"/>
      <c r="QDI181" s="176"/>
      <c r="QDJ181" s="176"/>
      <c r="QDK181" s="176"/>
      <c r="QDL181" s="176"/>
      <c r="QDM181" s="176"/>
      <c r="QDN181" s="176"/>
      <c r="QDO181" s="176"/>
      <c r="QDP181" s="176"/>
      <c r="QDQ181" s="176"/>
      <c r="QDR181" s="176"/>
      <c r="QDS181" s="176"/>
      <c r="QDT181" s="176"/>
      <c r="QDU181" s="176"/>
      <c r="QDV181" s="176"/>
      <c r="QDW181" s="176"/>
      <c r="QDX181" s="176"/>
      <c r="QDY181" s="176"/>
      <c r="QDZ181" s="176"/>
      <c r="QEA181" s="176"/>
      <c r="QEB181" s="176"/>
      <c r="QEC181" s="176"/>
      <c r="QED181" s="176"/>
      <c r="QEE181" s="176"/>
      <c r="QEF181" s="176"/>
      <c r="QEG181" s="176"/>
      <c r="QEH181" s="176"/>
      <c r="QEI181" s="176"/>
      <c r="QEJ181" s="176"/>
      <c r="QEK181" s="176"/>
      <c r="QEL181" s="176"/>
      <c r="QEM181" s="176"/>
      <c r="QEN181" s="176"/>
      <c r="QEO181" s="176"/>
      <c r="QEP181" s="176"/>
      <c r="QEQ181" s="176"/>
      <c r="QER181" s="176"/>
      <c r="QES181" s="176"/>
      <c r="QET181" s="176"/>
      <c r="QEU181" s="176"/>
      <c r="QEV181" s="176"/>
      <c r="QEW181" s="176"/>
      <c r="QEX181" s="176"/>
      <c r="QEY181" s="176"/>
      <c r="QEZ181" s="176"/>
      <c r="QFA181" s="176"/>
      <c r="QFB181" s="176"/>
      <c r="QFC181" s="176"/>
      <c r="QFD181" s="176"/>
      <c r="QFE181" s="176"/>
      <c r="QFF181" s="176"/>
      <c r="QFG181" s="176"/>
      <c r="QFH181" s="176"/>
      <c r="QFI181" s="176"/>
      <c r="QFJ181" s="176"/>
      <c r="QFK181" s="176"/>
      <c r="QFL181" s="176"/>
      <c r="QFM181" s="176"/>
      <c r="QFN181" s="176"/>
      <c r="QFO181" s="176"/>
      <c r="QFP181" s="176"/>
      <c r="QFQ181" s="176"/>
      <c r="QFR181" s="176"/>
      <c r="QFS181" s="176"/>
      <c r="QFT181" s="176"/>
      <c r="QFU181" s="176"/>
      <c r="QFV181" s="176"/>
      <c r="QFW181" s="176"/>
      <c r="QFX181" s="176"/>
      <c r="QFY181" s="176"/>
      <c r="QFZ181" s="176"/>
      <c r="QGA181" s="176"/>
      <c r="QGB181" s="176"/>
      <c r="QGC181" s="176"/>
      <c r="QGD181" s="176"/>
      <c r="QGE181" s="176"/>
      <c r="QGF181" s="176"/>
      <c r="QGG181" s="176"/>
      <c r="QGH181" s="176"/>
      <c r="QGI181" s="176"/>
      <c r="QGJ181" s="176"/>
      <c r="QGK181" s="176"/>
      <c r="QGL181" s="176"/>
      <c r="QGM181" s="176"/>
      <c r="QGN181" s="176"/>
      <c r="QGO181" s="176"/>
      <c r="QGP181" s="176"/>
      <c r="QGQ181" s="176"/>
      <c r="QGR181" s="176"/>
      <c r="QGS181" s="176"/>
      <c r="QGT181" s="176"/>
      <c r="QGU181" s="176"/>
      <c r="QGV181" s="176"/>
      <c r="QGW181" s="176"/>
      <c r="QGX181" s="176"/>
      <c r="QGY181" s="176"/>
      <c r="QGZ181" s="176"/>
      <c r="QHA181" s="176"/>
      <c r="QHB181" s="176"/>
      <c r="QHC181" s="176"/>
      <c r="QHD181" s="176"/>
      <c r="QHE181" s="176"/>
      <c r="QHF181" s="176"/>
      <c r="QHG181" s="176"/>
      <c r="QHH181" s="176"/>
      <c r="QHI181" s="176"/>
      <c r="QHJ181" s="176"/>
      <c r="QHK181" s="176"/>
      <c r="QHL181" s="176"/>
      <c r="QHM181" s="176"/>
      <c r="QHN181" s="176"/>
      <c r="QHO181" s="176"/>
      <c r="QHP181" s="176"/>
      <c r="QHQ181" s="176"/>
      <c r="QHR181" s="176"/>
      <c r="QHS181" s="176"/>
      <c r="QHT181" s="176"/>
      <c r="QHU181" s="176"/>
      <c r="QHV181" s="176"/>
      <c r="QHW181" s="176"/>
      <c r="QHX181" s="176"/>
      <c r="QHY181" s="176"/>
      <c r="QHZ181" s="176"/>
      <c r="QIA181" s="176"/>
      <c r="QIB181" s="176"/>
      <c r="QIC181" s="176"/>
      <c r="QID181" s="176"/>
      <c r="QIE181" s="176"/>
      <c r="QIF181" s="176"/>
      <c r="QIG181" s="176"/>
      <c r="QIH181" s="176"/>
      <c r="QII181" s="176"/>
      <c r="QIJ181" s="176"/>
      <c r="QIK181" s="176"/>
      <c r="QIL181" s="176"/>
      <c r="QIM181" s="176"/>
      <c r="QIN181" s="176"/>
      <c r="QIO181" s="176"/>
      <c r="QIP181" s="176"/>
      <c r="QIQ181" s="176"/>
      <c r="QIR181" s="176"/>
      <c r="QIS181" s="176"/>
      <c r="QIT181" s="176"/>
      <c r="QIU181" s="176"/>
      <c r="QIV181" s="176"/>
      <c r="QIW181" s="176"/>
      <c r="QIX181" s="176"/>
      <c r="QIY181" s="176"/>
      <c r="QIZ181" s="176"/>
      <c r="QJA181" s="176"/>
      <c r="QJB181" s="176"/>
      <c r="QJC181" s="176"/>
      <c r="QJD181" s="176"/>
      <c r="QJE181" s="176"/>
      <c r="QJF181" s="176"/>
      <c r="QJG181" s="176"/>
      <c r="QJH181" s="176"/>
      <c r="QJI181" s="176"/>
      <c r="QJJ181" s="176"/>
      <c r="QJK181" s="176"/>
      <c r="QJL181" s="176"/>
      <c r="QJM181" s="176"/>
      <c r="QJN181" s="176"/>
      <c r="QJO181" s="176"/>
      <c r="QJP181" s="176"/>
      <c r="QJQ181" s="176"/>
      <c r="QJR181" s="176"/>
      <c r="QJS181" s="176"/>
      <c r="QJT181" s="176"/>
      <c r="QJU181" s="176"/>
      <c r="QJV181" s="176"/>
      <c r="QJW181" s="176"/>
      <c r="QJX181" s="176"/>
      <c r="QJY181" s="176"/>
      <c r="QJZ181" s="176"/>
      <c r="QKA181" s="176"/>
      <c r="QKB181" s="176"/>
      <c r="QKC181" s="176"/>
      <c r="QKD181" s="176"/>
      <c r="QKE181" s="176"/>
      <c r="QKF181" s="176"/>
      <c r="QKG181" s="176"/>
      <c r="QKH181" s="176"/>
      <c r="QKI181" s="176"/>
      <c r="QKJ181" s="176"/>
      <c r="QKK181" s="176"/>
      <c r="QKL181" s="176"/>
      <c r="QKM181" s="176"/>
      <c r="QKN181" s="176"/>
      <c r="QKO181" s="176"/>
      <c r="QKP181" s="176"/>
      <c r="QKQ181" s="176"/>
      <c r="QKR181" s="176"/>
      <c r="QKS181" s="176"/>
      <c r="QKT181" s="176"/>
      <c r="QKU181" s="176"/>
      <c r="QKV181" s="176"/>
      <c r="QKW181" s="176"/>
      <c r="QKX181" s="176"/>
      <c r="QKY181" s="176"/>
      <c r="QKZ181" s="176"/>
      <c r="QLA181" s="176"/>
      <c r="QLB181" s="176"/>
      <c r="QLC181" s="176"/>
      <c r="QLD181" s="176"/>
      <c r="QLE181" s="176"/>
      <c r="QLF181" s="176"/>
      <c r="QLG181" s="176"/>
      <c r="QLH181" s="176"/>
      <c r="QLI181" s="176"/>
      <c r="QLJ181" s="176"/>
      <c r="QLK181" s="176"/>
      <c r="QLL181" s="176"/>
      <c r="QLM181" s="176"/>
      <c r="QLN181" s="176"/>
      <c r="QLO181" s="176"/>
      <c r="QLP181" s="176"/>
      <c r="QLQ181" s="176"/>
      <c r="QLR181" s="176"/>
      <c r="QLS181" s="176"/>
      <c r="QLT181" s="176"/>
      <c r="QLU181" s="176"/>
      <c r="QLV181" s="176"/>
      <c r="QLW181" s="176"/>
      <c r="QLX181" s="176"/>
      <c r="QLY181" s="176"/>
      <c r="QLZ181" s="176"/>
      <c r="QMA181" s="176"/>
      <c r="QMB181" s="176"/>
      <c r="QMC181" s="176"/>
      <c r="QMD181" s="176"/>
      <c r="QME181" s="176"/>
      <c r="QMF181" s="176"/>
      <c r="QMG181" s="176"/>
      <c r="QMH181" s="176"/>
      <c r="QMI181" s="176"/>
      <c r="QMJ181" s="176"/>
      <c r="QMK181" s="176"/>
      <c r="QML181" s="176"/>
      <c r="QMM181" s="176"/>
      <c r="QMN181" s="176"/>
      <c r="QMO181" s="176"/>
      <c r="QMP181" s="176"/>
      <c r="QMQ181" s="176"/>
      <c r="QMR181" s="176"/>
      <c r="QMS181" s="176"/>
      <c r="QMT181" s="176"/>
      <c r="QMU181" s="176"/>
      <c r="QMV181" s="176"/>
      <c r="QMW181" s="176"/>
      <c r="QMX181" s="176"/>
      <c r="QMY181" s="176"/>
      <c r="QMZ181" s="176"/>
      <c r="QNA181" s="176"/>
      <c r="QNB181" s="176"/>
      <c r="QNC181" s="176"/>
      <c r="QND181" s="176"/>
      <c r="QNE181" s="176"/>
      <c r="QNF181" s="176"/>
      <c r="QNG181" s="176"/>
      <c r="QNH181" s="176"/>
      <c r="QNI181" s="176"/>
      <c r="QNJ181" s="176"/>
      <c r="QNK181" s="176"/>
      <c r="QNL181" s="176"/>
      <c r="QNM181" s="176"/>
      <c r="QNN181" s="176"/>
      <c r="QNO181" s="176"/>
      <c r="QNP181" s="176"/>
      <c r="QNQ181" s="176"/>
      <c r="QNR181" s="176"/>
      <c r="QNS181" s="176"/>
      <c r="QNT181" s="176"/>
      <c r="QNU181" s="176"/>
      <c r="QNV181" s="176"/>
      <c r="QNW181" s="176"/>
      <c r="QNX181" s="176"/>
      <c r="QNY181" s="176"/>
      <c r="QNZ181" s="176"/>
      <c r="QOA181" s="176"/>
      <c r="QOB181" s="176"/>
      <c r="QOC181" s="176"/>
      <c r="QOD181" s="176"/>
      <c r="QOE181" s="176"/>
      <c r="QOF181" s="176"/>
      <c r="QOG181" s="176"/>
      <c r="QOH181" s="176"/>
      <c r="QOI181" s="176"/>
      <c r="QOJ181" s="176"/>
      <c r="QOK181" s="176"/>
      <c r="QOL181" s="176"/>
      <c r="QOM181" s="176"/>
      <c r="QON181" s="176"/>
      <c r="QOO181" s="176"/>
      <c r="QOP181" s="176"/>
      <c r="QOQ181" s="176"/>
      <c r="QOR181" s="176"/>
      <c r="QOS181" s="176"/>
      <c r="QOT181" s="176"/>
      <c r="QOU181" s="176"/>
      <c r="QOV181" s="176"/>
      <c r="QOW181" s="176"/>
      <c r="QOX181" s="176"/>
      <c r="QOY181" s="176"/>
      <c r="QOZ181" s="176"/>
      <c r="QPA181" s="176"/>
      <c r="QPB181" s="176"/>
      <c r="QPC181" s="176"/>
      <c r="QPD181" s="176"/>
      <c r="QPE181" s="176"/>
      <c r="QPF181" s="176"/>
      <c r="QPG181" s="176"/>
      <c r="QPH181" s="176"/>
      <c r="QPI181" s="176"/>
      <c r="QPJ181" s="176"/>
      <c r="QPK181" s="176"/>
      <c r="QPL181" s="176"/>
      <c r="QPM181" s="176"/>
      <c r="QPN181" s="176"/>
      <c r="QPO181" s="176"/>
      <c r="QPP181" s="176"/>
      <c r="QPQ181" s="176"/>
      <c r="QPR181" s="176"/>
      <c r="QPS181" s="176"/>
      <c r="QPT181" s="176"/>
      <c r="QPU181" s="176"/>
      <c r="QPV181" s="176"/>
      <c r="QPW181" s="176"/>
      <c r="QPX181" s="176"/>
      <c r="QPY181" s="176"/>
      <c r="QPZ181" s="176"/>
      <c r="QQA181" s="176"/>
      <c r="QQB181" s="176"/>
      <c r="QQC181" s="176"/>
      <c r="QQD181" s="176"/>
      <c r="QQE181" s="176"/>
      <c r="QQF181" s="176"/>
      <c r="QQG181" s="176"/>
      <c r="QQH181" s="176"/>
      <c r="QQI181" s="176"/>
      <c r="QQJ181" s="176"/>
      <c r="QQK181" s="176"/>
      <c r="QQL181" s="176"/>
      <c r="QQM181" s="176"/>
      <c r="QQN181" s="176"/>
      <c r="QQO181" s="176"/>
      <c r="QQP181" s="176"/>
      <c r="QQQ181" s="176"/>
      <c r="QQR181" s="176"/>
      <c r="QQS181" s="176"/>
      <c r="QQT181" s="176"/>
      <c r="QQU181" s="176"/>
      <c r="QQV181" s="176"/>
      <c r="QQW181" s="176"/>
      <c r="QQX181" s="176"/>
      <c r="QQY181" s="176"/>
      <c r="QQZ181" s="176"/>
      <c r="QRA181" s="176"/>
      <c r="QRB181" s="176"/>
      <c r="QRC181" s="176"/>
      <c r="QRD181" s="176"/>
      <c r="QRE181" s="176"/>
      <c r="QRF181" s="176"/>
      <c r="QRG181" s="176"/>
      <c r="QRH181" s="176"/>
      <c r="QRI181" s="176"/>
      <c r="QRJ181" s="176"/>
      <c r="QRK181" s="176"/>
      <c r="QRL181" s="176"/>
      <c r="QRM181" s="176"/>
      <c r="QRN181" s="176"/>
      <c r="QRO181" s="176"/>
      <c r="QRP181" s="176"/>
      <c r="QRQ181" s="176"/>
      <c r="QRR181" s="176"/>
      <c r="QRS181" s="176"/>
      <c r="QRT181" s="176"/>
      <c r="QRU181" s="176"/>
      <c r="QRV181" s="176"/>
      <c r="QRW181" s="176"/>
      <c r="QRX181" s="176"/>
      <c r="QRY181" s="176"/>
      <c r="QRZ181" s="176"/>
      <c r="QSA181" s="176"/>
      <c r="QSB181" s="176"/>
      <c r="QSC181" s="176"/>
      <c r="QSD181" s="176"/>
      <c r="QSE181" s="176"/>
      <c r="QSF181" s="176"/>
      <c r="QSG181" s="176"/>
      <c r="QSH181" s="176"/>
      <c r="QSI181" s="176"/>
      <c r="QSJ181" s="176"/>
      <c r="QSK181" s="176"/>
      <c r="QSL181" s="176"/>
      <c r="QSM181" s="176"/>
      <c r="QSN181" s="176"/>
      <c r="QSO181" s="176"/>
      <c r="QSP181" s="176"/>
      <c r="QSQ181" s="176"/>
      <c r="QSR181" s="176"/>
      <c r="QSS181" s="176"/>
      <c r="QST181" s="176"/>
      <c r="QSU181" s="176"/>
      <c r="QSV181" s="176"/>
      <c r="QSW181" s="176"/>
      <c r="QSX181" s="176"/>
      <c r="QSY181" s="176"/>
      <c r="QSZ181" s="176"/>
      <c r="QTA181" s="176"/>
      <c r="QTB181" s="176"/>
      <c r="QTC181" s="176"/>
      <c r="QTD181" s="176"/>
      <c r="QTE181" s="176"/>
      <c r="QTF181" s="176"/>
      <c r="QTG181" s="176"/>
      <c r="QTH181" s="176"/>
      <c r="QTI181" s="176"/>
      <c r="QTJ181" s="176"/>
      <c r="QTK181" s="176"/>
      <c r="QTL181" s="176"/>
      <c r="QTM181" s="176"/>
      <c r="QTN181" s="176"/>
      <c r="QTO181" s="176"/>
      <c r="QTP181" s="176"/>
      <c r="QTQ181" s="176"/>
      <c r="QTR181" s="176"/>
      <c r="QTS181" s="176"/>
      <c r="QTT181" s="176"/>
      <c r="QTU181" s="176"/>
      <c r="QTV181" s="176"/>
      <c r="QTW181" s="176"/>
      <c r="QTX181" s="176"/>
      <c r="QTY181" s="176"/>
      <c r="QTZ181" s="176"/>
      <c r="QUA181" s="176"/>
      <c r="QUB181" s="176"/>
      <c r="QUC181" s="176"/>
      <c r="QUD181" s="176"/>
      <c r="QUE181" s="176"/>
      <c r="QUF181" s="176"/>
      <c r="QUG181" s="176"/>
      <c r="QUH181" s="176"/>
      <c r="QUI181" s="176"/>
      <c r="QUJ181" s="176"/>
      <c r="QUK181" s="176"/>
      <c r="QUL181" s="176"/>
      <c r="QUM181" s="176"/>
      <c r="QUN181" s="176"/>
      <c r="QUO181" s="176"/>
      <c r="QUP181" s="176"/>
      <c r="QUQ181" s="176"/>
      <c r="QUR181" s="176"/>
      <c r="QUS181" s="176"/>
      <c r="QUT181" s="176"/>
      <c r="QUU181" s="176"/>
      <c r="QUV181" s="176"/>
      <c r="QUW181" s="176"/>
      <c r="QUX181" s="176"/>
      <c r="QUY181" s="176"/>
      <c r="QUZ181" s="176"/>
      <c r="QVA181" s="176"/>
      <c r="QVB181" s="176"/>
      <c r="QVC181" s="176"/>
      <c r="QVD181" s="176"/>
      <c r="QVE181" s="176"/>
      <c r="QVF181" s="176"/>
      <c r="QVG181" s="176"/>
      <c r="QVH181" s="176"/>
      <c r="QVI181" s="176"/>
      <c r="QVJ181" s="176"/>
      <c r="QVK181" s="176"/>
      <c r="QVL181" s="176"/>
      <c r="QVM181" s="176"/>
      <c r="QVN181" s="176"/>
      <c r="QVO181" s="176"/>
      <c r="QVP181" s="176"/>
      <c r="QVQ181" s="176"/>
      <c r="QVR181" s="176"/>
      <c r="QVS181" s="176"/>
      <c r="QVT181" s="176"/>
      <c r="QVU181" s="176"/>
      <c r="QVV181" s="176"/>
      <c r="QVW181" s="176"/>
      <c r="QVX181" s="176"/>
      <c r="QVY181" s="176"/>
      <c r="QVZ181" s="176"/>
      <c r="QWA181" s="176"/>
      <c r="QWB181" s="176"/>
      <c r="QWC181" s="176"/>
      <c r="QWD181" s="176"/>
      <c r="QWE181" s="176"/>
      <c r="QWF181" s="176"/>
      <c r="QWG181" s="176"/>
      <c r="QWH181" s="176"/>
      <c r="QWI181" s="176"/>
      <c r="QWJ181" s="176"/>
      <c r="QWK181" s="176"/>
      <c r="QWL181" s="176"/>
      <c r="QWM181" s="176"/>
      <c r="QWN181" s="176"/>
      <c r="QWO181" s="176"/>
      <c r="QWP181" s="176"/>
      <c r="QWQ181" s="176"/>
      <c r="QWR181" s="176"/>
      <c r="QWS181" s="176"/>
      <c r="QWT181" s="176"/>
      <c r="QWU181" s="176"/>
      <c r="QWV181" s="176"/>
      <c r="QWW181" s="176"/>
      <c r="QWX181" s="176"/>
      <c r="QWY181" s="176"/>
      <c r="QWZ181" s="176"/>
      <c r="QXA181" s="176"/>
      <c r="QXB181" s="176"/>
      <c r="QXC181" s="176"/>
      <c r="QXD181" s="176"/>
      <c r="QXE181" s="176"/>
      <c r="QXF181" s="176"/>
      <c r="QXG181" s="176"/>
      <c r="QXH181" s="176"/>
      <c r="QXI181" s="176"/>
      <c r="QXJ181" s="176"/>
      <c r="QXK181" s="176"/>
      <c r="QXL181" s="176"/>
      <c r="QXM181" s="176"/>
      <c r="QXN181" s="176"/>
      <c r="QXO181" s="176"/>
      <c r="QXP181" s="176"/>
      <c r="QXQ181" s="176"/>
      <c r="QXR181" s="176"/>
      <c r="QXS181" s="176"/>
      <c r="QXT181" s="176"/>
      <c r="QXU181" s="176"/>
      <c r="QXV181" s="176"/>
      <c r="QXW181" s="176"/>
      <c r="QXX181" s="176"/>
      <c r="QXY181" s="176"/>
      <c r="QXZ181" s="176"/>
      <c r="QYA181" s="176"/>
      <c r="QYB181" s="176"/>
      <c r="QYC181" s="176"/>
      <c r="QYD181" s="176"/>
      <c r="QYE181" s="176"/>
      <c r="QYF181" s="176"/>
      <c r="QYG181" s="176"/>
      <c r="QYH181" s="176"/>
      <c r="QYI181" s="176"/>
      <c r="QYJ181" s="176"/>
      <c r="QYK181" s="176"/>
      <c r="QYL181" s="176"/>
      <c r="QYM181" s="176"/>
      <c r="QYN181" s="176"/>
      <c r="QYO181" s="176"/>
      <c r="QYP181" s="176"/>
      <c r="QYQ181" s="176"/>
      <c r="QYR181" s="176"/>
      <c r="QYS181" s="176"/>
      <c r="QYT181" s="176"/>
      <c r="QYU181" s="176"/>
      <c r="QYV181" s="176"/>
      <c r="QYW181" s="176"/>
      <c r="QYX181" s="176"/>
      <c r="QYY181" s="176"/>
      <c r="QYZ181" s="176"/>
      <c r="QZA181" s="176"/>
      <c r="QZB181" s="176"/>
      <c r="QZC181" s="176"/>
      <c r="QZD181" s="176"/>
      <c r="QZE181" s="176"/>
      <c r="QZF181" s="176"/>
      <c r="QZG181" s="176"/>
      <c r="QZH181" s="176"/>
      <c r="QZI181" s="176"/>
      <c r="QZJ181" s="176"/>
      <c r="QZK181" s="176"/>
      <c r="QZL181" s="176"/>
      <c r="QZM181" s="176"/>
      <c r="QZN181" s="176"/>
      <c r="QZO181" s="176"/>
      <c r="QZP181" s="176"/>
      <c r="QZQ181" s="176"/>
      <c r="QZR181" s="176"/>
      <c r="QZS181" s="176"/>
      <c r="QZT181" s="176"/>
      <c r="QZU181" s="176"/>
      <c r="QZV181" s="176"/>
      <c r="QZW181" s="176"/>
      <c r="QZX181" s="176"/>
      <c r="QZY181" s="176"/>
      <c r="QZZ181" s="176"/>
      <c r="RAA181" s="176"/>
      <c r="RAB181" s="176"/>
      <c r="RAC181" s="176"/>
      <c r="RAD181" s="176"/>
      <c r="RAE181" s="176"/>
      <c r="RAF181" s="176"/>
      <c r="RAG181" s="176"/>
      <c r="RAH181" s="176"/>
      <c r="RAI181" s="176"/>
      <c r="RAJ181" s="176"/>
      <c r="RAK181" s="176"/>
      <c r="RAL181" s="176"/>
      <c r="RAM181" s="176"/>
      <c r="RAN181" s="176"/>
      <c r="RAO181" s="176"/>
      <c r="RAP181" s="176"/>
      <c r="RAQ181" s="176"/>
      <c r="RAR181" s="176"/>
      <c r="RAS181" s="176"/>
      <c r="RAT181" s="176"/>
      <c r="RAU181" s="176"/>
      <c r="RAV181" s="176"/>
      <c r="RAW181" s="176"/>
      <c r="RAX181" s="176"/>
      <c r="RAY181" s="176"/>
      <c r="RAZ181" s="176"/>
      <c r="RBA181" s="176"/>
      <c r="RBB181" s="176"/>
      <c r="RBC181" s="176"/>
      <c r="RBD181" s="176"/>
      <c r="RBE181" s="176"/>
      <c r="RBF181" s="176"/>
      <c r="RBG181" s="176"/>
      <c r="RBH181" s="176"/>
      <c r="RBI181" s="176"/>
      <c r="RBJ181" s="176"/>
      <c r="RBK181" s="176"/>
      <c r="RBL181" s="176"/>
      <c r="RBM181" s="176"/>
      <c r="RBN181" s="176"/>
      <c r="RBO181" s="176"/>
      <c r="RBP181" s="176"/>
      <c r="RBQ181" s="176"/>
      <c r="RBR181" s="176"/>
      <c r="RBS181" s="176"/>
      <c r="RBT181" s="176"/>
      <c r="RBU181" s="176"/>
      <c r="RBV181" s="176"/>
      <c r="RBW181" s="176"/>
      <c r="RBX181" s="176"/>
      <c r="RBY181" s="176"/>
      <c r="RBZ181" s="176"/>
      <c r="RCA181" s="176"/>
      <c r="RCB181" s="176"/>
      <c r="RCC181" s="176"/>
      <c r="RCD181" s="176"/>
      <c r="RCE181" s="176"/>
      <c r="RCF181" s="176"/>
      <c r="RCG181" s="176"/>
      <c r="RCH181" s="176"/>
      <c r="RCI181" s="176"/>
      <c r="RCJ181" s="176"/>
      <c r="RCK181" s="176"/>
      <c r="RCL181" s="176"/>
      <c r="RCM181" s="176"/>
      <c r="RCN181" s="176"/>
      <c r="RCO181" s="176"/>
      <c r="RCP181" s="176"/>
      <c r="RCQ181" s="176"/>
      <c r="RCR181" s="176"/>
      <c r="RCS181" s="176"/>
      <c r="RCT181" s="176"/>
      <c r="RCU181" s="176"/>
      <c r="RCV181" s="176"/>
      <c r="RCW181" s="176"/>
      <c r="RCX181" s="176"/>
      <c r="RCY181" s="176"/>
      <c r="RCZ181" s="176"/>
      <c r="RDA181" s="176"/>
      <c r="RDB181" s="176"/>
      <c r="RDC181" s="176"/>
      <c r="RDD181" s="176"/>
      <c r="RDE181" s="176"/>
      <c r="RDF181" s="176"/>
      <c r="RDG181" s="176"/>
      <c r="RDH181" s="176"/>
      <c r="RDI181" s="176"/>
      <c r="RDJ181" s="176"/>
      <c r="RDK181" s="176"/>
      <c r="RDL181" s="176"/>
      <c r="RDM181" s="176"/>
      <c r="RDN181" s="176"/>
      <c r="RDO181" s="176"/>
      <c r="RDP181" s="176"/>
      <c r="RDQ181" s="176"/>
      <c r="RDR181" s="176"/>
      <c r="RDS181" s="176"/>
      <c r="RDT181" s="176"/>
      <c r="RDU181" s="176"/>
      <c r="RDV181" s="176"/>
      <c r="RDW181" s="176"/>
      <c r="RDX181" s="176"/>
      <c r="RDY181" s="176"/>
      <c r="RDZ181" s="176"/>
      <c r="REA181" s="176"/>
      <c r="REB181" s="176"/>
      <c r="REC181" s="176"/>
      <c r="RED181" s="176"/>
      <c r="REE181" s="176"/>
      <c r="REF181" s="176"/>
      <c r="REG181" s="176"/>
      <c r="REH181" s="176"/>
      <c r="REI181" s="176"/>
      <c r="REJ181" s="176"/>
      <c r="REK181" s="176"/>
      <c r="REL181" s="176"/>
      <c r="REM181" s="176"/>
      <c r="REN181" s="176"/>
      <c r="REO181" s="176"/>
      <c r="REP181" s="176"/>
      <c r="REQ181" s="176"/>
      <c r="RER181" s="176"/>
      <c r="RES181" s="176"/>
      <c r="RET181" s="176"/>
      <c r="REU181" s="176"/>
      <c r="REV181" s="176"/>
      <c r="REW181" s="176"/>
      <c r="REX181" s="176"/>
      <c r="REY181" s="176"/>
      <c r="REZ181" s="176"/>
      <c r="RFA181" s="176"/>
      <c r="RFB181" s="176"/>
      <c r="RFC181" s="176"/>
      <c r="RFD181" s="176"/>
      <c r="RFE181" s="176"/>
      <c r="RFF181" s="176"/>
      <c r="RFG181" s="176"/>
      <c r="RFH181" s="176"/>
      <c r="RFI181" s="176"/>
      <c r="RFJ181" s="176"/>
      <c r="RFK181" s="176"/>
      <c r="RFL181" s="176"/>
      <c r="RFM181" s="176"/>
      <c r="RFN181" s="176"/>
      <c r="RFO181" s="176"/>
      <c r="RFP181" s="176"/>
      <c r="RFQ181" s="176"/>
      <c r="RFR181" s="176"/>
      <c r="RFS181" s="176"/>
      <c r="RFT181" s="176"/>
      <c r="RFU181" s="176"/>
      <c r="RFV181" s="176"/>
      <c r="RFW181" s="176"/>
      <c r="RFX181" s="176"/>
      <c r="RFY181" s="176"/>
      <c r="RFZ181" s="176"/>
      <c r="RGA181" s="176"/>
      <c r="RGB181" s="176"/>
      <c r="RGC181" s="176"/>
      <c r="RGD181" s="176"/>
      <c r="RGE181" s="176"/>
      <c r="RGF181" s="176"/>
      <c r="RGG181" s="176"/>
      <c r="RGH181" s="176"/>
      <c r="RGI181" s="176"/>
      <c r="RGJ181" s="176"/>
      <c r="RGK181" s="176"/>
      <c r="RGL181" s="176"/>
      <c r="RGM181" s="176"/>
      <c r="RGN181" s="176"/>
      <c r="RGO181" s="176"/>
      <c r="RGP181" s="176"/>
      <c r="RGQ181" s="176"/>
      <c r="RGR181" s="176"/>
      <c r="RGS181" s="176"/>
      <c r="RGT181" s="176"/>
      <c r="RGU181" s="176"/>
      <c r="RGV181" s="176"/>
      <c r="RGW181" s="176"/>
      <c r="RGX181" s="176"/>
      <c r="RGY181" s="176"/>
      <c r="RGZ181" s="176"/>
      <c r="RHA181" s="176"/>
      <c r="RHB181" s="176"/>
      <c r="RHC181" s="176"/>
      <c r="RHD181" s="176"/>
      <c r="RHE181" s="176"/>
      <c r="RHF181" s="176"/>
      <c r="RHG181" s="176"/>
      <c r="RHH181" s="176"/>
      <c r="RHI181" s="176"/>
      <c r="RHJ181" s="176"/>
      <c r="RHK181" s="176"/>
      <c r="RHL181" s="176"/>
      <c r="RHM181" s="176"/>
      <c r="RHN181" s="176"/>
      <c r="RHO181" s="176"/>
      <c r="RHP181" s="176"/>
      <c r="RHQ181" s="176"/>
      <c r="RHR181" s="176"/>
      <c r="RHS181" s="176"/>
      <c r="RHT181" s="176"/>
      <c r="RHU181" s="176"/>
      <c r="RHV181" s="176"/>
      <c r="RHW181" s="176"/>
      <c r="RHX181" s="176"/>
      <c r="RHY181" s="176"/>
      <c r="RHZ181" s="176"/>
      <c r="RIA181" s="176"/>
      <c r="RIB181" s="176"/>
      <c r="RIC181" s="176"/>
      <c r="RID181" s="176"/>
      <c r="RIE181" s="176"/>
      <c r="RIF181" s="176"/>
      <c r="RIG181" s="176"/>
      <c r="RIH181" s="176"/>
      <c r="RII181" s="176"/>
      <c r="RIJ181" s="176"/>
      <c r="RIK181" s="176"/>
      <c r="RIL181" s="176"/>
      <c r="RIM181" s="176"/>
      <c r="RIN181" s="176"/>
      <c r="RIO181" s="176"/>
      <c r="RIP181" s="176"/>
      <c r="RIQ181" s="176"/>
      <c r="RIR181" s="176"/>
      <c r="RIS181" s="176"/>
      <c r="RIT181" s="176"/>
      <c r="RIU181" s="176"/>
      <c r="RIV181" s="176"/>
      <c r="RIW181" s="176"/>
      <c r="RIX181" s="176"/>
      <c r="RIY181" s="176"/>
      <c r="RIZ181" s="176"/>
      <c r="RJA181" s="176"/>
      <c r="RJB181" s="176"/>
      <c r="RJC181" s="176"/>
      <c r="RJD181" s="176"/>
      <c r="RJE181" s="176"/>
      <c r="RJF181" s="176"/>
      <c r="RJG181" s="176"/>
      <c r="RJH181" s="176"/>
      <c r="RJI181" s="176"/>
      <c r="RJJ181" s="176"/>
      <c r="RJK181" s="176"/>
      <c r="RJL181" s="176"/>
      <c r="RJM181" s="176"/>
      <c r="RJN181" s="176"/>
      <c r="RJO181" s="176"/>
      <c r="RJP181" s="176"/>
      <c r="RJQ181" s="176"/>
      <c r="RJR181" s="176"/>
      <c r="RJS181" s="176"/>
      <c r="RJT181" s="176"/>
      <c r="RJU181" s="176"/>
      <c r="RJV181" s="176"/>
      <c r="RJW181" s="176"/>
      <c r="RJX181" s="176"/>
      <c r="RJY181" s="176"/>
      <c r="RJZ181" s="176"/>
      <c r="RKA181" s="176"/>
      <c r="RKB181" s="176"/>
      <c r="RKC181" s="176"/>
      <c r="RKD181" s="176"/>
      <c r="RKE181" s="176"/>
      <c r="RKF181" s="176"/>
      <c r="RKG181" s="176"/>
      <c r="RKH181" s="176"/>
      <c r="RKI181" s="176"/>
      <c r="RKJ181" s="176"/>
      <c r="RKK181" s="176"/>
      <c r="RKL181" s="176"/>
      <c r="RKM181" s="176"/>
      <c r="RKN181" s="176"/>
      <c r="RKO181" s="176"/>
      <c r="RKP181" s="176"/>
      <c r="RKQ181" s="176"/>
      <c r="RKR181" s="176"/>
      <c r="RKS181" s="176"/>
      <c r="RKT181" s="176"/>
      <c r="RKU181" s="176"/>
      <c r="RKV181" s="176"/>
      <c r="RKW181" s="176"/>
      <c r="RKX181" s="176"/>
      <c r="RKY181" s="176"/>
      <c r="RKZ181" s="176"/>
      <c r="RLA181" s="176"/>
      <c r="RLB181" s="176"/>
      <c r="RLC181" s="176"/>
      <c r="RLD181" s="176"/>
      <c r="RLE181" s="176"/>
      <c r="RLF181" s="176"/>
      <c r="RLG181" s="176"/>
      <c r="RLH181" s="176"/>
      <c r="RLI181" s="176"/>
      <c r="RLJ181" s="176"/>
      <c r="RLK181" s="176"/>
      <c r="RLL181" s="176"/>
      <c r="RLM181" s="176"/>
      <c r="RLN181" s="176"/>
      <c r="RLO181" s="176"/>
      <c r="RLP181" s="176"/>
      <c r="RLQ181" s="176"/>
      <c r="RLR181" s="176"/>
      <c r="RLS181" s="176"/>
      <c r="RLT181" s="176"/>
      <c r="RLU181" s="176"/>
      <c r="RLV181" s="176"/>
      <c r="RLW181" s="176"/>
      <c r="RLX181" s="176"/>
      <c r="RLY181" s="176"/>
      <c r="RLZ181" s="176"/>
      <c r="RMA181" s="176"/>
      <c r="RMB181" s="176"/>
      <c r="RMC181" s="176"/>
      <c r="RMD181" s="176"/>
      <c r="RME181" s="176"/>
      <c r="RMF181" s="176"/>
      <c r="RMG181" s="176"/>
      <c r="RMH181" s="176"/>
      <c r="RMI181" s="176"/>
      <c r="RMJ181" s="176"/>
      <c r="RMK181" s="176"/>
      <c r="RML181" s="176"/>
      <c r="RMM181" s="176"/>
      <c r="RMN181" s="176"/>
      <c r="RMO181" s="176"/>
      <c r="RMP181" s="176"/>
      <c r="RMQ181" s="176"/>
      <c r="RMR181" s="176"/>
      <c r="RMS181" s="176"/>
      <c r="RMT181" s="176"/>
      <c r="RMU181" s="176"/>
      <c r="RMV181" s="176"/>
      <c r="RMW181" s="176"/>
      <c r="RMX181" s="176"/>
      <c r="RMY181" s="176"/>
      <c r="RMZ181" s="176"/>
      <c r="RNA181" s="176"/>
      <c r="RNB181" s="176"/>
      <c r="RNC181" s="176"/>
      <c r="RND181" s="176"/>
      <c r="RNE181" s="176"/>
      <c r="RNF181" s="176"/>
      <c r="RNG181" s="176"/>
      <c r="RNH181" s="176"/>
      <c r="RNI181" s="176"/>
      <c r="RNJ181" s="176"/>
      <c r="RNK181" s="176"/>
      <c r="RNL181" s="176"/>
      <c r="RNM181" s="176"/>
      <c r="RNN181" s="176"/>
      <c r="RNO181" s="176"/>
      <c r="RNP181" s="176"/>
      <c r="RNQ181" s="176"/>
      <c r="RNR181" s="176"/>
      <c r="RNS181" s="176"/>
      <c r="RNT181" s="176"/>
      <c r="RNU181" s="176"/>
      <c r="RNV181" s="176"/>
      <c r="RNW181" s="176"/>
      <c r="RNX181" s="176"/>
      <c r="RNY181" s="176"/>
      <c r="RNZ181" s="176"/>
      <c r="ROA181" s="176"/>
      <c r="ROB181" s="176"/>
      <c r="ROC181" s="176"/>
      <c r="ROD181" s="176"/>
      <c r="ROE181" s="176"/>
      <c r="ROF181" s="176"/>
      <c r="ROG181" s="176"/>
      <c r="ROH181" s="176"/>
      <c r="ROI181" s="176"/>
      <c r="ROJ181" s="176"/>
      <c r="ROK181" s="176"/>
      <c r="ROL181" s="176"/>
      <c r="ROM181" s="176"/>
      <c r="RON181" s="176"/>
      <c r="ROO181" s="176"/>
      <c r="ROP181" s="176"/>
      <c r="ROQ181" s="176"/>
      <c r="ROR181" s="176"/>
      <c r="ROS181" s="176"/>
      <c r="ROT181" s="176"/>
      <c r="ROU181" s="176"/>
      <c r="ROV181" s="176"/>
      <c r="ROW181" s="176"/>
      <c r="ROX181" s="176"/>
      <c r="ROY181" s="176"/>
      <c r="ROZ181" s="176"/>
      <c r="RPA181" s="176"/>
      <c r="RPB181" s="176"/>
      <c r="RPC181" s="176"/>
      <c r="RPD181" s="176"/>
      <c r="RPE181" s="176"/>
      <c r="RPF181" s="176"/>
      <c r="RPG181" s="176"/>
      <c r="RPH181" s="176"/>
      <c r="RPI181" s="176"/>
      <c r="RPJ181" s="176"/>
      <c r="RPK181" s="176"/>
      <c r="RPL181" s="176"/>
      <c r="RPM181" s="176"/>
      <c r="RPN181" s="176"/>
      <c r="RPO181" s="176"/>
      <c r="RPP181" s="176"/>
      <c r="RPQ181" s="176"/>
      <c r="RPR181" s="176"/>
      <c r="RPS181" s="176"/>
      <c r="RPT181" s="176"/>
      <c r="RPU181" s="176"/>
      <c r="RPV181" s="176"/>
      <c r="RPW181" s="176"/>
      <c r="RPX181" s="176"/>
      <c r="RPY181" s="176"/>
      <c r="RPZ181" s="176"/>
      <c r="RQA181" s="176"/>
      <c r="RQB181" s="176"/>
      <c r="RQC181" s="176"/>
      <c r="RQD181" s="176"/>
      <c r="RQE181" s="176"/>
      <c r="RQF181" s="176"/>
      <c r="RQG181" s="176"/>
      <c r="RQH181" s="176"/>
      <c r="RQI181" s="176"/>
      <c r="RQJ181" s="176"/>
      <c r="RQK181" s="176"/>
      <c r="RQL181" s="176"/>
      <c r="RQM181" s="176"/>
      <c r="RQN181" s="176"/>
      <c r="RQO181" s="176"/>
      <c r="RQP181" s="176"/>
      <c r="RQQ181" s="176"/>
      <c r="RQR181" s="176"/>
      <c r="RQS181" s="176"/>
      <c r="RQT181" s="176"/>
      <c r="RQU181" s="176"/>
      <c r="RQV181" s="176"/>
      <c r="RQW181" s="176"/>
      <c r="RQX181" s="176"/>
      <c r="RQY181" s="176"/>
      <c r="RQZ181" s="176"/>
      <c r="RRA181" s="176"/>
      <c r="RRB181" s="176"/>
      <c r="RRC181" s="176"/>
      <c r="RRD181" s="176"/>
      <c r="RRE181" s="176"/>
      <c r="RRF181" s="176"/>
      <c r="RRG181" s="176"/>
      <c r="RRH181" s="176"/>
      <c r="RRI181" s="176"/>
      <c r="RRJ181" s="176"/>
      <c r="RRK181" s="176"/>
      <c r="RRL181" s="176"/>
      <c r="RRM181" s="176"/>
      <c r="RRN181" s="176"/>
      <c r="RRO181" s="176"/>
      <c r="RRP181" s="176"/>
      <c r="RRQ181" s="176"/>
      <c r="RRR181" s="176"/>
      <c r="RRS181" s="176"/>
      <c r="RRT181" s="176"/>
      <c r="RRU181" s="176"/>
      <c r="RRV181" s="176"/>
      <c r="RRW181" s="176"/>
      <c r="RRX181" s="176"/>
      <c r="RRY181" s="176"/>
      <c r="RRZ181" s="176"/>
      <c r="RSA181" s="176"/>
      <c r="RSB181" s="176"/>
      <c r="RSC181" s="176"/>
      <c r="RSD181" s="176"/>
      <c r="RSE181" s="176"/>
      <c r="RSF181" s="176"/>
      <c r="RSG181" s="176"/>
      <c r="RSH181" s="176"/>
      <c r="RSI181" s="176"/>
      <c r="RSJ181" s="176"/>
      <c r="RSK181" s="176"/>
      <c r="RSL181" s="176"/>
      <c r="RSM181" s="176"/>
      <c r="RSN181" s="176"/>
      <c r="RSO181" s="176"/>
      <c r="RSP181" s="176"/>
      <c r="RSQ181" s="176"/>
      <c r="RSR181" s="176"/>
      <c r="RSS181" s="176"/>
      <c r="RST181" s="176"/>
      <c r="RSU181" s="176"/>
      <c r="RSV181" s="176"/>
      <c r="RSW181" s="176"/>
      <c r="RSX181" s="176"/>
      <c r="RSY181" s="176"/>
      <c r="RSZ181" s="176"/>
      <c r="RTA181" s="176"/>
      <c r="RTB181" s="176"/>
      <c r="RTC181" s="176"/>
      <c r="RTD181" s="176"/>
      <c r="RTE181" s="176"/>
      <c r="RTF181" s="176"/>
      <c r="RTG181" s="176"/>
      <c r="RTH181" s="176"/>
      <c r="RTI181" s="176"/>
      <c r="RTJ181" s="176"/>
      <c r="RTK181" s="176"/>
      <c r="RTL181" s="176"/>
      <c r="RTM181" s="176"/>
      <c r="RTN181" s="176"/>
      <c r="RTO181" s="176"/>
      <c r="RTP181" s="176"/>
      <c r="RTQ181" s="176"/>
      <c r="RTR181" s="176"/>
      <c r="RTS181" s="176"/>
      <c r="RTT181" s="176"/>
      <c r="RTU181" s="176"/>
      <c r="RTV181" s="176"/>
      <c r="RTW181" s="176"/>
      <c r="RTX181" s="176"/>
      <c r="RTY181" s="176"/>
      <c r="RTZ181" s="176"/>
      <c r="RUA181" s="176"/>
      <c r="RUB181" s="176"/>
      <c r="RUC181" s="176"/>
      <c r="RUD181" s="176"/>
      <c r="RUE181" s="176"/>
      <c r="RUF181" s="176"/>
      <c r="RUG181" s="176"/>
      <c r="RUH181" s="176"/>
      <c r="RUI181" s="176"/>
      <c r="RUJ181" s="176"/>
      <c r="RUK181" s="176"/>
      <c r="RUL181" s="176"/>
      <c r="RUM181" s="176"/>
      <c r="RUN181" s="176"/>
      <c r="RUO181" s="176"/>
      <c r="RUP181" s="176"/>
      <c r="RUQ181" s="176"/>
      <c r="RUR181" s="176"/>
      <c r="RUS181" s="176"/>
      <c r="RUT181" s="176"/>
      <c r="RUU181" s="176"/>
      <c r="RUV181" s="176"/>
      <c r="RUW181" s="176"/>
      <c r="RUX181" s="176"/>
      <c r="RUY181" s="176"/>
      <c r="RUZ181" s="176"/>
      <c r="RVA181" s="176"/>
      <c r="RVB181" s="176"/>
      <c r="RVC181" s="176"/>
      <c r="RVD181" s="176"/>
      <c r="RVE181" s="176"/>
      <c r="RVF181" s="176"/>
      <c r="RVG181" s="176"/>
      <c r="RVH181" s="176"/>
      <c r="RVI181" s="176"/>
      <c r="RVJ181" s="176"/>
      <c r="RVK181" s="176"/>
      <c r="RVL181" s="176"/>
      <c r="RVM181" s="176"/>
      <c r="RVN181" s="176"/>
      <c r="RVO181" s="176"/>
      <c r="RVP181" s="176"/>
      <c r="RVQ181" s="176"/>
      <c r="RVR181" s="176"/>
      <c r="RVS181" s="176"/>
      <c r="RVT181" s="176"/>
      <c r="RVU181" s="176"/>
      <c r="RVV181" s="176"/>
      <c r="RVW181" s="176"/>
      <c r="RVX181" s="176"/>
      <c r="RVY181" s="176"/>
      <c r="RVZ181" s="176"/>
      <c r="RWA181" s="176"/>
      <c r="RWB181" s="176"/>
      <c r="RWC181" s="176"/>
      <c r="RWD181" s="176"/>
      <c r="RWE181" s="176"/>
      <c r="RWF181" s="176"/>
      <c r="RWG181" s="176"/>
      <c r="RWH181" s="176"/>
      <c r="RWI181" s="176"/>
      <c r="RWJ181" s="176"/>
      <c r="RWK181" s="176"/>
      <c r="RWL181" s="176"/>
      <c r="RWM181" s="176"/>
      <c r="RWN181" s="176"/>
      <c r="RWO181" s="176"/>
      <c r="RWP181" s="176"/>
      <c r="RWQ181" s="176"/>
      <c r="RWR181" s="176"/>
      <c r="RWS181" s="176"/>
      <c r="RWT181" s="176"/>
      <c r="RWU181" s="176"/>
      <c r="RWV181" s="176"/>
      <c r="RWW181" s="176"/>
      <c r="RWX181" s="176"/>
      <c r="RWY181" s="176"/>
      <c r="RWZ181" s="176"/>
      <c r="RXA181" s="176"/>
      <c r="RXB181" s="176"/>
      <c r="RXC181" s="176"/>
      <c r="RXD181" s="176"/>
      <c r="RXE181" s="176"/>
      <c r="RXF181" s="176"/>
      <c r="RXG181" s="176"/>
      <c r="RXH181" s="176"/>
      <c r="RXI181" s="176"/>
      <c r="RXJ181" s="176"/>
      <c r="RXK181" s="176"/>
      <c r="RXL181" s="176"/>
      <c r="RXM181" s="176"/>
      <c r="RXN181" s="176"/>
      <c r="RXO181" s="176"/>
      <c r="RXP181" s="176"/>
      <c r="RXQ181" s="176"/>
      <c r="RXR181" s="176"/>
      <c r="RXS181" s="176"/>
      <c r="RXT181" s="176"/>
      <c r="RXU181" s="176"/>
      <c r="RXV181" s="176"/>
      <c r="RXW181" s="176"/>
      <c r="RXX181" s="176"/>
      <c r="RXY181" s="176"/>
      <c r="RXZ181" s="176"/>
      <c r="RYA181" s="176"/>
      <c r="RYB181" s="176"/>
      <c r="RYC181" s="176"/>
      <c r="RYD181" s="176"/>
      <c r="RYE181" s="176"/>
      <c r="RYF181" s="176"/>
      <c r="RYG181" s="176"/>
      <c r="RYH181" s="176"/>
      <c r="RYI181" s="176"/>
      <c r="RYJ181" s="176"/>
      <c r="RYK181" s="176"/>
      <c r="RYL181" s="176"/>
      <c r="RYM181" s="176"/>
      <c r="RYN181" s="176"/>
      <c r="RYO181" s="176"/>
      <c r="RYP181" s="176"/>
      <c r="RYQ181" s="176"/>
      <c r="RYR181" s="176"/>
      <c r="RYS181" s="176"/>
      <c r="RYT181" s="176"/>
      <c r="RYU181" s="176"/>
      <c r="RYV181" s="176"/>
      <c r="RYW181" s="176"/>
      <c r="RYX181" s="176"/>
      <c r="RYY181" s="176"/>
      <c r="RYZ181" s="176"/>
      <c r="RZA181" s="176"/>
      <c r="RZB181" s="176"/>
      <c r="RZC181" s="176"/>
      <c r="RZD181" s="176"/>
      <c r="RZE181" s="176"/>
      <c r="RZF181" s="176"/>
      <c r="RZG181" s="176"/>
      <c r="RZH181" s="176"/>
      <c r="RZI181" s="176"/>
      <c r="RZJ181" s="176"/>
      <c r="RZK181" s="176"/>
      <c r="RZL181" s="176"/>
      <c r="RZM181" s="176"/>
      <c r="RZN181" s="176"/>
      <c r="RZO181" s="176"/>
      <c r="RZP181" s="176"/>
      <c r="RZQ181" s="176"/>
      <c r="RZR181" s="176"/>
      <c r="RZS181" s="176"/>
      <c r="RZT181" s="176"/>
      <c r="RZU181" s="176"/>
      <c r="RZV181" s="176"/>
      <c r="RZW181" s="176"/>
      <c r="RZX181" s="176"/>
      <c r="RZY181" s="176"/>
      <c r="RZZ181" s="176"/>
      <c r="SAA181" s="176"/>
      <c r="SAB181" s="176"/>
      <c r="SAC181" s="176"/>
      <c r="SAD181" s="176"/>
      <c r="SAE181" s="176"/>
      <c r="SAF181" s="176"/>
      <c r="SAG181" s="176"/>
      <c r="SAH181" s="176"/>
      <c r="SAI181" s="176"/>
      <c r="SAJ181" s="176"/>
      <c r="SAK181" s="176"/>
      <c r="SAL181" s="176"/>
      <c r="SAM181" s="176"/>
      <c r="SAN181" s="176"/>
      <c r="SAO181" s="176"/>
      <c r="SAP181" s="176"/>
      <c r="SAQ181" s="176"/>
      <c r="SAR181" s="176"/>
      <c r="SAS181" s="176"/>
      <c r="SAT181" s="176"/>
      <c r="SAU181" s="176"/>
      <c r="SAV181" s="176"/>
      <c r="SAW181" s="176"/>
      <c r="SAX181" s="176"/>
      <c r="SAY181" s="176"/>
      <c r="SAZ181" s="176"/>
      <c r="SBA181" s="176"/>
      <c r="SBB181" s="176"/>
      <c r="SBC181" s="176"/>
      <c r="SBD181" s="176"/>
      <c r="SBE181" s="176"/>
      <c r="SBF181" s="176"/>
      <c r="SBG181" s="176"/>
      <c r="SBH181" s="176"/>
      <c r="SBI181" s="176"/>
      <c r="SBJ181" s="176"/>
      <c r="SBK181" s="176"/>
      <c r="SBL181" s="176"/>
      <c r="SBM181" s="176"/>
      <c r="SBN181" s="176"/>
      <c r="SBO181" s="176"/>
      <c r="SBP181" s="176"/>
      <c r="SBQ181" s="176"/>
      <c r="SBR181" s="176"/>
      <c r="SBS181" s="176"/>
      <c r="SBT181" s="176"/>
      <c r="SBU181" s="176"/>
      <c r="SBV181" s="176"/>
      <c r="SBW181" s="176"/>
      <c r="SBX181" s="176"/>
      <c r="SBY181" s="176"/>
      <c r="SBZ181" s="176"/>
      <c r="SCA181" s="176"/>
      <c r="SCB181" s="176"/>
      <c r="SCC181" s="176"/>
      <c r="SCD181" s="176"/>
      <c r="SCE181" s="176"/>
      <c r="SCF181" s="176"/>
      <c r="SCG181" s="176"/>
      <c r="SCH181" s="176"/>
      <c r="SCI181" s="176"/>
      <c r="SCJ181" s="176"/>
      <c r="SCK181" s="176"/>
      <c r="SCL181" s="176"/>
      <c r="SCM181" s="176"/>
      <c r="SCN181" s="176"/>
      <c r="SCO181" s="176"/>
      <c r="SCP181" s="176"/>
      <c r="SCQ181" s="176"/>
      <c r="SCR181" s="176"/>
      <c r="SCS181" s="176"/>
      <c r="SCT181" s="176"/>
      <c r="SCU181" s="176"/>
      <c r="SCV181" s="176"/>
      <c r="SCW181" s="176"/>
      <c r="SCX181" s="176"/>
      <c r="SCY181" s="176"/>
      <c r="SCZ181" s="176"/>
      <c r="SDA181" s="176"/>
      <c r="SDB181" s="176"/>
      <c r="SDC181" s="176"/>
      <c r="SDD181" s="176"/>
      <c r="SDE181" s="176"/>
      <c r="SDF181" s="176"/>
      <c r="SDG181" s="176"/>
      <c r="SDH181" s="176"/>
      <c r="SDI181" s="176"/>
      <c r="SDJ181" s="176"/>
      <c r="SDK181" s="176"/>
      <c r="SDL181" s="176"/>
      <c r="SDM181" s="176"/>
      <c r="SDN181" s="176"/>
      <c r="SDO181" s="176"/>
      <c r="SDP181" s="176"/>
      <c r="SDQ181" s="176"/>
      <c r="SDR181" s="176"/>
      <c r="SDS181" s="176"/>
      <c r="SDT181" s="176"/>
      <c r="SDU181" s="176"/>
      <c r="SDV181" s="176"/>
      <c r="SDW181" s="176"/>
      <c r="SDX181" s="176"/>
      <c r="SDY181" s="176"/>
      <c r="SDZ181" s="176"/>
      <c r="SEA181" s="176"/>
      <c r="SEB181" s="176"/>
      <c r="SEC181" s="176"/>
      <c r="SED181" s="176"/>
      <c r="SEE181" s="176"/>
      <c r="SEF181" s="176"/>
      <c r="SEG181" s="176"/>
      <c r="SEH181" s="176"/>
      <c r="SEI181" s="176"/>
      <c r="SEJ181" s="176"/>
      <c r="SEK181" s="176"/>
      <c r="SEL181" s="176"/>
      <c r="SEM181" s="176"/>
      <c r="SEN181" s="176"/>
      <c r="SEO181" s="176"/>
      <c r="SEP181" s="176"/>
      <c r="SEQ181" s="176"/>
      <c r="SER181" s="176"/>
      <c r="SES181" s="176"/>
      <c r="SET181" s="176"/>
      <c r="SEU181" s="176"/>
      <c r="SEV181" s="176"/>
      <c r="SEW181" s="176"/>
      <c r="SEX181" s="176"/>
      <c r="SEY181" s="176"/>
      <c r="SEZ181" s="176"/>
      <c r="SFA181" s="176"/>
      <c r="SFB181" s="176"/>
      <c r="SFC181" s="176"/>
      <c r="SFD181" s="176"/>
      <c r="SFE181" s="176"/>
      <c r="SFF181" s="176"/>
      <c r="SFG181" s="176"/>
      <c r="SFH181" s="176"/>
      <c r="SFI181" s="176"/>
      <c r="SFJ181" s="176"/>
      <c r="SFK181" s="176"/>
      <c r="SFL181" s="176"/>
      <c r="SFM181" s="176"/>
      <c r="SFN181" s="176"/>
      <c r="SFO181" s="176"/>
      <c r="SFP181" s="176"/>
      <c r="SFQ181" s="176"/>
      <c r="SFR181" s="176"/>
      <c r="SFS181" s="176"/>
      <c r="SFT181" s="176"/>
      <c r="SFU181" s="176"/>
      <c r="SFV181" s="176"/>
      <c r="SFW181" s="176"/>
      <c r="SFX181" s="176"/>
      <c r="SFY181" s="176"/>
      <c r="SFZ181" s="176"/>
      <c r="SGA181" s="176"/>
      <c r="SGB181" s="176"/>
      <c r="SGC181" s="176"/>
      <c r="SGD181" s="176"/>
      <c r="SGE181" s="176"/>
      <c r="SGF181" s="176"/>
      <c r="SGG181" s="176"/>
      <c r="SGH181" s="176"/>
      <c r="SGI181" s="176"/>
      <c r="SGJ181" s="176"/>
      <c r="SGK181" s="176"/>
      <c r="SGL181" s="176"/>
      <c r="SGM181" s="176"/>
      <c r="SGN181" s="176"/>
      <c r="SGO181" s="176"/>
      <c r="SGP181" s="176"/>
      <c r="SGQ181" s="176"/>
      <c r="SGR181" s="176"/>
      <c r="SGS181" s="176"/>
      <c r="SGT181" s="176"/>
      <c r="SGU181" s="176"/>
      <c r="SGV181" s="176"/>
      <c r="SGW181" s="176"/>
      <c r="SGX181" s="176"/>
      <c r="SGY181" s="176"/>
      <c r="SGZ181" s="176"/>
      <c r="SHA181" s="176"/>
      <c r="SHB181" s="176"/>
      <c r="SHC181" s="176"/>
      <c r="SHD181" s="176"/>
      <c r="SHE181" s="176"/>
      <c r="SHF181" s="176"/>
      <c r="SHG181" s="176"/>
      <c r="SHH181" s="176"/>
      <c r="SHI181" s="176"/>
      <c r="SHJ181" s="176"/>
      <c r="SHK181" s="176"/>
      <c r="SHL181" s="176"/>
      <c r="SHM181" s="176"/>
      <c r="SHN181" s="176"/>
      <c r="SHO181" s="176"/>
      <c r="SHP181" s="176"/>
      <c r="SHQ181" s="176"/>
      <c r="SHR181" s="176"/>
      <c r="SHS181" s="176"/>
      <c r="SHT181" s="176"/>
      <c r="SHU181" s="176"/>
      <c r="SHV181" s="176"/>
      <c r="SHW181" s="176"/>
      <c r="SHX181" s="176"/>
      <c r="SHY181" s="176"/>
      <c r="SHZ181" s="176"/>
      <c r="SIA181" s="176"/>
      <c r="SIB181" s="176"/>
      <c r="SIC181" s="176"/>
      <c r="SID181" s="176"/>
      <c r="SIE181" s="176"/>
      <c r="SIF181" s="176"/>
      <c r="SIG181" s="176"/>
      <c r="SIH181" s="176"/>
      <c r="SII181" s="176"/>
      <c r="SIJ181" s="176"/>
      <c r="SIK181" s="176"/>
      <c r="SIL181" s="176"/>
      <c r="SIM181" s="176"/>
      <c r="SIN181" s="176"/>
      <c r="SIO181" s="176"/>
      <c r="SIP181" s="176"/>
      <c r="SIQ181" s="176"/>
      <c r="SIR181" s="176"/>
      <c r="SIS181" s="176"/>
      <c r="SIT181" s="176"/>
      <c r="SIU181" s="176"/>
      <c r="SIV181" s="176"/>
      <c r="SIW181" s="176"/>
      <c r="SIX181" s="176"/>
      <c r="SIY181" s="176"/>
      <c r="SIZ181" s="176"/>
      <c r="SJA181" s="176"/>
      <c r="SJB181" s="176"/>
      <c r="SJC181" s="176"/>
      <c r="SJD181" s="176"/>
      <c r="SJE181" s="176"/>
      <c r="SJF181" s="176"/>
      <c r="SJG181" s="176"/>
      <c r="SJH181" s="176"/>
      <c r="SJI181" s="176"/>
      <c r="SJJ181" s="176"/>
      <c r="SJK181" s="176"/>
      <c r="SJL181" s="176"/>
      <c r="SJM181" s="176"/>
      <c r="SJN181" s="176"/>
      <c r="SJO181" s="176"/>
      <c r="SJP181" s="176"/>
      <c r="SJQ181" s="176"/>
      <c r="SJR181" s="176"/>
      <c r="SJS181" s="176"/>
      <c r="SJT181" s="176"/>
      <c r="SJU181" s="176"/>
      <c r="SJV181" s="176"/>
      <c r="SJW181" s="176"/>
      <c r="SJX181" s="176"/>
      <c r="SJY181" s="176"/>
      <c r="SJZ181" s="176"/>
      <c r="SKA181" s="176"/>
      <c r="SKB181" s="176"/>
      <c r="SKC181" s="176"/>
      <c r="SKD181" s="176"/>
      <c r="SKE181" s="176"/>
      <c r="SKF181" s="176"/>
      <c r="SKG181" s="176"/>
      <c r="SKH181" s="176"/>
      <c r="SKI181" s="176"/>
      <c r="SKJ181" s="176"/>
      <c r="SKK181" s="176"/>
      <c r="SKL181" s="176"/>
      <c r="SKM181" s="176"/>
      <c r="SKN181" s="176"/>
      <c r="SKO181" s="176"/>
      <c r="SKP181" s="176"/>
      <c r="SKQ181" s="176"/>
      <c r="SKR181" s="176"/>
      <c r="SKS181" s="176"/>
      <c r="SKT181" s="176"/>
      <c r="SKU181" s="176"/>
      <c r="SKV181" s="176"/>
      <c r="SKW181" s="176"/>
      <c r="SKX181" s="176"/>
      <c r="SKY181" s="176"/>
      <c r="SKZ181" s="176"/>
      <c r="SLA181" s="176"/>
      <c r="SLB181" s="176"/>
      <c r="SLC181" s="176"/>
      <c r="SLD181" s="176"/>
      <c r="SLE181" s="176"/>
      <c r="SLF181" s="176"/>
      <c r="SLG181" s="176"/>
      <c r="SLH181" s="176"/>
      <c r="SLI181" s="176"/>
      <c r="SLJ181" s="176"/>
      <c r="SLK181" s="176"/>
      <c r="SLL181" s="176"/>
      <c r="SLM181" s="176"/>
      <c r="SLN181" s="176"/>
      <c r="SLO181" s="176"/>
      <c r="SLP181" s="176"/>
      <c r="SLQ181" s="176"/>
      <c r="SLR181" s="176"/>
      <c r="SLS181" s="176"/>
      <c r="SLT181" s="176"/>
      <c r="SLU181" s="176"/>
      <c r="SLV181" s="176"/>
      <c r="SLW181" s="176"/>
      <c r="SLX181" s="176"/>
      <c r="SLY181" s="176"/>
      <c r="SLZ181" s="176"/>
      <c r="SMA181" s="176"/>
      <c r="SMB181" s="176"/>
      <c r="SMC181" s="176"/>
      <c r="SMD181" s="176"/>
      <c r="SME181" s="176"/>
      <c r="SMF181" s="176"/>
      <c r="SMG181" s="176"/>
      <c r="SMH181" s="176"/>
      <c r="SMI181" s="176"/>
      <c r="SMJ181" s="176"/>
      <c r="SMK181" s="176"/>
      <c r="SML181" s="176"/>
      <c r="SMM181" s="176"/>
      <c r="SMN181" s="176"/>
      <c r="SMO181" s="176"/>
      <c r="SMP181" s="176"/>
      <c r="SMQ181" s="176"/>
      <c r="SMR181" s="176"/>
      <c r="SMS181" s="176"/>
      <c r="SMT181" s="176"/>
      <c r="SMU181" s="176"/>
      <c r="SMV181" s="176"/>
      <c r="SMW181" s="176"/>
      <c r="SMX181" s="176"/>
      <c r="SMY181" s="176"/>
      <c r="SMZ181" s="176"/>
      <c r="SNA181" s="176"/>
      <c r="SNB181" s="176"/>
      <c r="SNC181" s="176"/>
      <c r="SND181" s="176"/>
      <c r="SNE181" s="176"/>
      <c r="SNF181" s="176"/>
      <c r="SNG181" s="176"/>
      <c r="SNH181" s="176"/>
      <c r="SNI181" s="176"/>
      <c r="SNJ181" s="176"/>
      <c r="SNK181" s="176"/>
      <c r="SNL181" s="176"/>
      <c r="SNM181" s="176"/>
      <c r="SNN181" s="176"/>
      <c r="SNO181" s="176"/>
      <c r="SNP181" s="176"/>
      <c r="SNQ181" s="176"/>
      <c r="SNR181" s="176"/>
      <c r="SNS181" s="176"/>
      <c r="SNT181" s="176"/>
      <c r="SNU181" s="176"/>
      <c r="SNV181" s="176"/>
      <c r="SNW181" s="176"/>
      <c r="SNX181" s="176"/>
      <c r="SNY181" s="176"/>
      <c r="SNZ181" s="176"/>
      <c r="SOA181" s="176"/>
      <c r="SOB181" s="176"/>
      <c r="SOC181" s="176"/>
      <c r="SOD181" s="176"/>
      <c r="SOE181" s="176"/>
      <c r="SOF181" s="176"/>
      <c r="SOG181" s="176"/>
      <c r="SOH181" s="176"/>
      <c r="SOI181" s="176"/>
      <c r="SOJ181" s="176"/>
      <c r="SOK181" s="176"/>
      <c r="SOL181" s="176"/>
      <c r="SOM181" s="176"/>
      <c r="SON181" s="176"/>
      <c r="SOO181" s="176"/>
      <c r="SOP181" s="176"/>
      <c r="SOQ181" s="176"/>
      <c r="SOR181" s="176"/>
      <c r="SOS181" s="176"/>
      <c r="SOT181" s="176"/>
      <c r="SOU181" s="176"/>
      <c r="SOV181" s="176"/>
      <c r="SOW181" s="176"/>
      <c r="SOX181" s="176"/>
      <c r="SOY181" s="176"/>
      <c r="SOZ181" s="176"/>
      <c r="SPA181" s="176"/>
      <c r="SPB181" s="176"/>
      <c r="SPC181" s="176"/>
      <c r="SPD181" s="176"/>
      <c r="SPE181" s="176"/>
      <c r="SPF181" s="176"/>
      <c r="SPG181" s="176"/>
      <c r="SPH181" s="176"/>
      <c r="SPI181" s="176"/>
      <c r="SPJ181" s="176"/>
      <c r="SPK181" s="176"/>
      <c r="SPL181" s="176"/>
      <c r="SPM181" s="176"/>
      <c r="SPN181" s="176"/>
      <c r="SPO181" s="176"/>
      <c r="SPP181" s="176"/>
      <c r="SPQ181" s="176"/>
      <c r="SPR181" s="176"/>
      <c r="SPS181" s="176"/>
      <c r="SPT181" s="176"/>
      <c r="SPU181" s="176"/>
      <c r="SPV181" s="176"/>
      <c r="SPW181" s="176"/>
      <c r="SPX181" s="176"/>
      <c r="SPY181" s="176"/>
      <c r="SPZ181" s="176"/>
      <c r="SQA181" s="176"/>
      <c r="SQB181" s="176"/>
      <c r="SQC181" s="176"/>
      <c r="SQD181" s="176"/>
      <c r="SQE181" s="176"/>
      <c r="SQF181" s="176"/>
      <c r="SQG181" s="176"/>
      <c r="SQH181" s="176"/>
      <c r="SQI181" s="176"/>
      <c r="SQJ181" s="176"/>
      <c r="SQK181" s="176"/>
      <c r="SQL181" s="176"/>
      <c r="SQM181" s="176"/>
      <c r="SQN181" s="176"/>
      <c r="SQO181" s="176"/>
      <c r="SQP181" s="176"/>
      <c r="SQQ181" s="176"/>
      <c r="SQR181" s="176"/>
      <c r="SQS181" s="176"/>
      <c r="SQT181" s="176"/>
      <c r="SQU181" s="176"/>
      <c r="SQV181" s="176"/>
      <c r="SQW181" s="176"/>
      <c r="SQX181" s="176"/>
      <c r="SQY181" s="176"/>
      <c r="SQZ181" s="176"/>
      <c r="SRA181" s="176"/>
      <c r="SRB181" s="176"/>
      <c r="SRC181" s="176"/>
      <c r="SRD181" s="176"/>
      <c r="SRE181" s="176"/>
      <c r="SRF181" s="176"/>
      <c r="SRG181" s="176"/>
      <c r="SRH181" s="176"/>
      <c r="SRI181" s="176"/>
      <c r="SRJ181" s="176"/>
      <c r="SRK181" s="176"/>
      <c r="SRL181" s="176"/>
      <c r="SRM181" s="176"/>
      <c r="SRN181" s="176"/>
      <c r="SRO181" s="176"/>
      <c r="SRP181" s="176"/>
      <c r="SRQ181" s="176"/>
      <c r="SRR181" s="176"/>
      <c r="SRS181" s="176"/>
      <c r="SRT181" s="176"/>
      <c r="SRU181" s="176"/>
      <c r="SRV181" s="176"/>
      <c r="SRW181" s="176"/>
      <c r="SRX181" s="176"/>
      <c r="SRY181" s="176"/>
      <c r="SRZ181" s="176"/>
      <c r="SSA181" s="176"/>
      <c r="SSB181" s="176"/>
      <c r="SSC181" s="176"/>
      <c r="SSD181" s="176"/>
      <c r="SSE181" s="176"/>
      <c r="SSF181" s="176"/>
      <c r="SSG181" s="176"/>
      <c r="SSH181" s="176"/>
      <c r="SSI181" s="176"/>
      <c r="SSJ181" s="176"/>
      <c r="SSK181" s="176"/>
      <c r="SSL181" s="176"/>
      <c r="SSM181" s="176"/>
      <c r="SSN181" s="176"/>
      <c r="SSO181" s="176"/>
      <c r="SSP181" s="176"/>
      <c r="SSQ181" s="176"/>
      <c r="SSR181" s="176"/>
      <c r="SSS181" s="176"/>
      <c r="SST181" s="176"/>
      <c r="SSU181" s="176"/>
      <c r="SSV181" s="176"/>
      <c r="SSW181" s="176"/>
      <c r="SSX181" s="176"/>
      <c r="SSY181" s="176"/>
      <c r="SSZ181" s="176"/>
      <c r="STA181" s="176"/>
      <c r="STB181" s="176"/>
      <c r="STC181" s="176"/>
      <c r="STD181" s="176"/>
      <c r="STE181" s="176"/>
      <c r="STF181" s="176"/>
      <c r="STG181" s="176"/>
      <c r="STH181" s="176"/>
      <c r="STI181" s="176"/>
      <c r="STJ181" s="176"/>
      <c r="STK181" s="176"/>
      <c r="STL181" s="176"/>
      <c r="STM181" s="176"/>
      <c r="STN181" s="176"/>
      <c r="STO181" s="176"/>
      <c r="STP181" s="176"/>
      <c r="STQ181" s="176"/>
      <c r="STR181" s="176"/>
      <c r="STS181" s="176"/>
      <c r="STT181" s="176"/>
      <c r="STU181" s="176"/>
      <c r="STV181" s="176"/>
      <c r="STW181" s="176"/>
      <c r="STX181" s="176"/>
      <c r="STY181" s="176"/>
      <c r="STZ181" s="176"/>
      <c r="SUA181" s="176"/>
      <c r="SUB181" s="176"/>
      <c r="SUC181" s="176"/>
      <c r="SUD181" s="176"/>
      <c r="SUE181" s="176"/>
      <c r="SUF181" s="176"/>
      <c r="SUG181" s="176"/>
      <c r="SUH181" s="176"/>
      <c r="SUI181" s="176"/>
      <c r="SUJ181" s="176"/>
      <c r="SUK181" s="176"/>
      <c r="SUL181" s="176"/>
      <c r="SUM181" s="176"/>
      <c r="SUN181" s="176"/>
      <c r="SUO181" s="176"/>
      <c r="SUP181" s="176"/>
      <c r="SUQ181" s="176"/>
      <c r="SUR181" s="176"/>
      <c r="SUS181" s="176"/>
      <c r="SUT181" s="176"/>
      <c r="SUU181" s="176"/>
      <c r="SUV181" s="176"/>
      <c r="SUW181" s="176"/>
      <c r="SUX181" s="176"/>
      <c r="SUY181" s="176"/>
      <c r="SUZ181" s="176"/>
      <c r="SVA181" s="176"/>
      <c r="SVB181" s="176"/>
      <c r="SVC181" s="176"/>
      <c r="SVD181" s="176"/>
      <c r="SVE181" s="176"/>
      <c r="SVF181" s="176"/>
      <c r="SVG181" s="176"/>
      <c r="SVH181" s="176"/>
      <c r="SVI181" s="176"/>
      <c r="SVJ181" s="176"/>
      <c r="SVK181" s="176"/>
      <c r="SVL181" s="176"/>
      <c r="SVM181" s="176"/>
      <c r="SVN181" s="176"/>
      <c r="SVO181" s="176"/>
      <c r="SVP181" s="176"/>
      <c r="SVQ181" s="176"/>
      <c r="SVR181" s="176"/>
      <c r="SVS181" s="176"/>
      <c r="SVT181" s="176"/>
      <c r="SVU181" s="176"/>
      <c r="SVV181" s="176"/>
      <c r="SVW181" s="176"/>
      <c r="SVX181" s="176"/>
      <c r="SVY181" s="176"/>
      <c r="SVZ181" s="176"/>
      <c r="SWA181" s="176"/>
      <c r="SWB181" s="176"/>
      <c r="SWC181" s="176"/>
      <c r="SWD181" s="176"/>
      <c r="SWE181" s="176"/>
      <c r="SWF181" s="176"/>
      <c r="SWG181" s="176"/>
      <c r="SWH181" s="176"/>
      <c r="SWI181" s="176"/>
      <c r="SWJ181" s="176"/>
      <c r="SWK181" s="176"/>
      <c r="SWL181" s="176"/>
      <c r="SWM181" s="176"/>
      <c r="SWN181" s="176"/>
      <c r="SWO181" s="176"/>
      <c r="SWP181" s="176"/>
      <c r="SWQ181" s="176"/>
      <c r="SWR181" s="176"/>
      <c r="SWS181" s="176"/>
      <c r="SWT181" s="176"/>
      <c r="SWU181" s="176"/>
      <c r="SWV181" s="176"/>
      <c r="SWW181" s="176"/>
      <c r="SWX181" s="176"/>
      <c r="SWY181" s="176"/>
      <c r="SWZ181" s="176"/>
      <c r="SXA181" s="176"/>
      <c r="SXB181" s="176"/>
      <c r="SXC181" s="176"/>
      <c r="SXD181" s="176"/>
      <c r="SXE181" s="176"/>
      <c r="SXF181" s="176"/>
      <c r="SXG181" s="176"/>
      <c r="SXH181" s="176"/>
      <c r="SXI181" s="176"/>
      <c r="SXJ181" s="176"/>
      <c r="SXK181" s="176"/>
      <c r="SXL181" s="176"/>
      <c r="SXM181" s="176"/>
      <c r="SXN181" s="176"/>
      <c r="SXO181" s="176"/>
      <c r="SXP181" s="176"/>
      <c r="SXQ181" s="176"/>
      <c r="SXR181" s="176"/>
      <c r="SXS181" s="176"/>
      <c r="SXT181" s="176"/>
      <c r="SXU181" s="176"/>
      <c r="SXV181" s="176"/>
      <c r="SXW181" s="176"/>
      <c r="SXX181" s="176"/>
      <c r="SXY181" s="176"/>
      <c r="SXZ181" s="176"/>
      <c r="SYA181" s="176"/>
      <c r="SYB181" s="176"/>
      <c r="SYC181" s="176"/>
      <c r="SYD181" s="176"/>
      <c r="SYE181" s="176"/>
      <c r="SYF181" s="176"/>
      <c r="SYG181" s="176"/>
      <c r="SYH181" s="176"/>
      <c r="SYI181" s="176"/>
      <c r="SYJ181" s="176"/>
      <c r="SYK181" s="176"/>
      <c r="SYL181" s="176"/>
      <c r="SYM181" s="176"/>
      <c r="SYN181" s="176"/>
      <c r="SYO181" s="176"/>
      <c r="SYP181" s="176"/>
      <c r="SYQ181" s="176"/>
      <c r="SYR181" s="176"/>
      <c r="SYS181" s="176"/>
      <c r="SYT181" s="176"/>
      <c r="SYU181" s="176"/>
      <c r="SYV181" s="176"/>
      <c r="SYW181" s="176"/>
      <c r="SYX181" s="176"/>
      <c r="SYY181" s="176"/>
      <c r="SYZ181" s="176"/>
      <c r="SZA181" s="176"/>
      <c r="SZB181" s="176"/>
      <c r="SZC181" s="176"/>
      <c r="SZD181" s="176"/>
      <c r="SZE181" s="176"/>
      <c r="SZF181" s="176"/>
      <c r="SZG181" s="176"/>
      <c r="SZH181" s="176"/>
      <c r="SZI181" s="176"/>
      <c r="SZJ181" s="176"/>
      <c r="SZK181" s="176"/>
      <c r="SZL181" s="176"/>
      <c r="SZM181" s="176"/>
      <c r="SZN181" s="176"/>
      <c r="SZO181" s="176"/>
      <c r="SZP181" s="176"/>
      <c r="SZQ181" s="176"/>
      <c r="SZR181" s="176"/>
      <c r="SZS181" s="176"/>
      <c r="SZT181" s="176"/>
      <c r="SZU181" s="176"/>
      <c r="SZV181" s="176"/>
      <c r="SZW181" s="176"/>
      <c r="SZX181" s="176"/>
      <c r="SZY181" s="176"/>
      <c r="SZZ181" s="176"/>
      <c r="TAA181" s="176"/>
      <c r="TAB181" s="176"/>
      <c r="TAC181" s="176"/>
      <c r="TAD181" s="176"/>
      <c r="TAE181" s="176"/>
      <c r="TAF181" s="176"/>
      <c r="TAG181" s="176"/>
      <c r="TAH181" s="176"/>
      <c r="TAI181" s="176"/>
      <c r="TAJ181" s="176"/>
      <c r="TAK181" s="176"/>
      <c r="TAL181" s="176"/>
      <c r="TAM181" s="176"/>
      <c r="TAN181" s="176"/>
      <c r="TAO181" s="176"/>
      <c r="TAP181" s="176"/>
      <c r="TAQ181" s="176"/>
      <c r="TAR181" s="176"/>
      <c r="TAS181" s="176"/>
      <c r="TAT181" s="176"/>
      <c r="TAU181" s="176"/>
      <c r="TAV181" s="176"/>
      <c r="TAW181" s="176"/>
      <c r="TAX181" s="176"/>
      <c r="TAY181" s="176"/>
      <c r="TAZ181" s="176"/>
      <c r="TBA181" s="176"/>
      <c r="TBB181" s="176"/>
      <c r="TBC181" s="176"/>
      <c r="TBD181" s="176"/>
      <c r="TBE181" s="176"/>
      <c r="TBF181" s="176"/>
      <c r="TBG181" s="176"/>
      <c r="TBH181" s="176"/>
      <c r="TBI181" s="176"/>
      <c r="TBJ181" s="176"/>
      <c r="TBK181" s="176"/>
      <c r="TBL181" s="176"/>
      <c r="TBM181" s="176"/>
      <c r="TBN181" s="176"/>
      <c r="TBO181" s="176"/>
      <c r="TBP181" s="176"/>
      <c r="TBQ181" s="176"/>
      <c r="TBR181" s="176"/>
      <c r="TBS181" s="176"/>
      <c r="TBT181" s="176"/>
      <c r="TBU181" s="176"/>
      <c r="TBV181" s="176"/>
      <c r="TBW181" s="176"/>
      <c r="TBX181" s="176"/>
      <c r="TBY181" s="176"/>
      <c r="TBZ181" s="176"/>
      <c r="TCA181" s="176"/>
      <c r="TCB181" s="176"/>
      <c r="TCC181" s="176"/>
      <c r="TCD181" s="176"/>
      <c r="TCE181" s="176"/>
      <c r="TCF181" s="176"/>
      <c r="TCG181" s="176"/>
      <c r="TCH181" s="176"/>
      <c r="TCI181" s="176"/>
      <c r="TCJ181" s="176"/>
      <c r="TCK181" s="176"/>
      <c r="TCL181" s="176"/>
      <c r="TCM181" s="176"/>
      <c r="TCN181" s="176"/>
      <c r="TCO181" s="176"/>
      <c r="TCP181" s="176"/>
      <c r="TCQ181" s="176"/>
      <c r="TCR181" s="176"/>
      <c r="TCS181" s="176"/>
      <c r="TCT181" s="176"/>
      <c r="TCU181" s="176"/>
      <c r="TCV181" s="176"/>
      <c r="TCW181" s="176"/>
      <c r="TCX181" s="176"/>
      <c r="TCY181" s="176"/>
      <c r="TCZ181" s="176"/>
      <c r="TDA181" s="176"/>
      <c r="TDB181" s="176"/>
      <c r="TDC181" s="176"/>
      <c r="TDD181" s="176"/>
      <c r="TDE181" s="176"/>
      <c r="TDF181" s="176"/>
      <c r="TDG181" s="176"/>
      <c r="TDH181" s="176"/>
      <c r="TDI181" s="176"/>
      <c r="TDJ181" s="176"/>
      <c r="TDK181" s="176"/>
      <c r="TDL181" s="176"/>
      <c r="TDM181" s="176"/>
      <c r="TDN181" s="176"/>
      <c r="TDO181" s="176"/>
      <c r="TDP181" s="176"/>
      <c r="TDQ181" s="176"/>
      <c r="TDR181" s="176"/>
      <c r="TDS181" s="176"/>
      <c r="TDT181" s="176"/>
      <c r="TDU181" s="176"/>
      <c r="TDV181" s="176"/>
      <c r="TDW181" s="176"/>
      <c r="TDX181" s="176"/>
      <c r="TDY181" s="176"/>
      <c r="TDZ181" s="176"/>
      <c r="TEA181" s="176"/>
      <c r="TEB181" s="176"/>
      <c r="TEC181" s="176"/>
      <c r="TED181" s="176"/>
      <c r="TEE181" s="176"/>
      <c r="TEF181" s="176"/>
      <c r="TEG181" s="176"/>
      <c r="TEH181" s="176"/>
      <c r="TEI181" s="176"/>
      <c r="TEJ181" s="176"/>
      <c r="TEK181" s="176"/>
      <c r="TEL181" s="176"/>
      <c r="TEM181" s="176"/>
      <c r="TEN181" s="176"/>
      <c r="TEO181" s="176"/>
      <c r="TEP181" s="176"/>
      <c r="TEQ181" s="176"/>
      <c r="TER181" s="176"/>
      <c r="TES181" s="176"/>
      <c r="TET181" s="176"/>
      <c r="TEU181" s="176"/>
      <c r="TEV181" s="176"/>
      <c r="TEW181" s="176"/>
      <c r="TEX181" s="176"/>
      <c r="TEY181" s="176"/>
      <c r="TEZ181" s="176"/>
      <c r="TFA181" s="176"/>
      <c r="TFB181" s="176"/>
      <c r="TFC181" s="176"/>
      <c r="TFD181" s="176"/>
      <c r="TFE181" s="176"/>
      <c r="TFF181" s="176"/>
      <c r="TFG181" s="176"/>
      <c r="TFH181" s="176"/>
      <c r="TFI181" s="176"/>
      <c r="TFJ181" s="176"/>
      <c r="TFK181" s="176"/>
      <c r="TFL181" s="176"/>
      <c r="TFM181" s="176"/>
      <c r="TFN181" s="176"/>
      <c r="TFO181" s="176"/>
      <c r="TFP181" s="176"/>
      <c r="TFQ181" s="176"/>
      <c r="TFR181" s="176"/>
      <c r="TFS181" s="176"/>
      <c r="TFT181" s="176"/>
      <c r="TFU181" s="176"/>
      <c r="TFV181" s="176"/>
      <c r="TFW181" s="176"/>
      <c r="TFX181" s="176"/>
      <c r="TFY181" s="176"/>
      <c r="TFZ181" s="176"/>
      <c r="TGA181" s="176"/>
      <c r="TGB181" s="176"/>
      <c r="TGC181" s="176"/>
      <c r="TGD181" s="176"/>
      <c r="TGE181" s="176"/>
      <c r="TGF181" s="176"/>
      <c r="TGG181" s="176"/>
      <c r="TGH181" s="176"/>
      <c r="TGI181" s="176"/>
      <c r="TGJ181" s="176"/>
      <c r="TGK181" s="176"/>
      <c r="TGL181" s="176"/>
      <c r="TGM181" s="176"/>
      <c r="TGN181" s="176"/>
      <c r="TGO181" s="176"/>
      <c r="TGP181" s="176"/>
      <c r="TGQ181" s="176"/>
      <c r="TGR181" s="176"/>
      <c r="TGS181" s="176"/>
      <c r="TGT181" s="176"/>
      <c r="TGU181" s="176"/>
      <c r="TGV181" s="176"/>
      <c r="TGW181" s="176"/>
      <c r="TGX181" s="176"/>
      <c r="TGY181" s="176"/>
      <c r="TGZ181" s="176"/>
      <c r="THA181" s="176"/>
      <c r="THB181" s="176"/>
      <c r="THC181" s="176"/>
      <c r="THD181" s="176"/>
      <c r="THE181" s="176"/>
      <c r="THF181" s="176"/>
      <c r="THG181" s="176"/>
      <c r="THH181" s="176"/>
      <c r="THI181" s="176"/>
      <c r="THJ181" s="176"/>
      <c r="THK181" s="176"/>
      <c r="THL181" s="176"/>
      <c r="THM181" s="176"/>
      <c r="THN181" s="176"/>
      <c r="THO181" s="176"/>
      <c r="THP181" s="176"/>
      <c r="THQ181" s="176"/>
      <c r="THR181" s="176"/>
      <c r="THS181" s="176"/>
      <c r="THT181" s="176"/>
      <c r="THU181" s="176"/>
      <c r="THV181" s="176"/>
      <c r="THW181" s="176"/>
      <c r="THX181" s="176"/>
      <c r="THY181" s="176"/>
      <c r="THZ181" s="176"/>
      <c r="TIA181" s="176"/>
      <c r="TIB181" s="176"/>
      <c r="TIC181" s="176"/>
      <c r="TID181" s="176"/>
      <c r="TIE181" s="176"/>
      <c r="TIF181" s="176"/>
      <c r="TIG181" s="176"/>
      <c r="TIH181" s="176"/>
      <c r="TII181" s="176"/>
      <c r="TIJ181" s="176"/>
      <c r="TIK181" s="176"/>
      <c r="TIL181" s="176"/>
      <c r="TIM181" s="176"/>
      <c r="TIN181" s="176"/>
      <c r="TIO181" s="176"/>
      <c r="TIP181" s="176"/>
      <c r="TIQ181" s="176"/>
      <c r="TIR181" s="176"/>
      <c r="TIS181" s="176"/>
      <c r="TIT181" s="176"/>
      <c r="TIU181" s="176"/>
      <c r="TIV181" s="176"/>
      <c r="TIW181" s="176"/>
      <c r="TIX181" s="176"/>
      <c r="TIY181" s="176"/>
      <c r="TIZ181" s="176"/>
      <c r="TJA181" s="176"/>
      <c r="TJB181" s="176"/>
      <c r="TJC181" s="176"/>
      <c r="TJD181" s="176"/>
      <c r="TJE181" s="176"/>
      <c r="TJF181" s="176"/>
      <c r="TJG181" s="176"/>
      <c r="TJH181" s="176"/>
      <c r="TJI181" s="176"/>
      <c r="TJJ181" s="176"/>
      <c r="TJK181" s="176"/>
      <c r="TJL181" s="176"/>
      <c r="TJM181" s="176"/>
      <c r="TJN181" s="176"/>
      <c r="TJO181" s="176"/>
      <c r="TJP181" s="176"/>
      <c r="TJQ181" s="176"/>
      <c r="TJR181" s="176"/>
      <c r="TJS181" s="176"/>
      <c r="TJT181" s="176"/>
      <c r="TJU181" s="176"/>
      <c r="TJV181" s="176"/>
      <c r="TJW181" s="176"/>
      <c r="TJX181" s="176"/>
      <c r="TJY181" s="176"/>
      <c r="TJZ181" s="176"/>
      <c r="TKA181" s="176"/>
      <c r="TKB181" s="176"/>
      <c r="TKC181" s="176"/>
      <c r="TKD181" s="176"/>
      <c r="TKE181" s="176"/>
      <c r="TKF181" s="176"/>
      <c r="TKG181" s="176"/>
      <c r="TKH181" s="176"/>
      <c r="TKI181" s="176"/>
      <c r="TKJ181" s="176"/>
      <c r="TKK181" s="176"/>
      <c r="TKL181" s="176"/>
      <c r="TKM181" s="176"/>
      <c r="TKN181" s="176"/>
      <c r="TKO181" s="176"/>
      <c r="TKP181" s="176"/>
      <c r="TKQ181" s="176"/>
      <c r="TKR181" s="176"/>
      <c r="TKS181" s="176"/>
      <c r="TKT181" s="176"/>
      <c r="TKU181" s="176"/>
      <c r="TKV181" s="176"/>
      <c r="TKW181" s="176"/>
      <c r="TKX181" s="176"/>
      <c r="TKY181" s="176"/>
      <c r="TKZ181" s="176"/>
      <c r="TLA181" s="176"/>
      <c r="TLB181" s="176"/>
      <c r="TLC181" s="176"/>
      <c r="TLD181" s="176"/>
      <c r="TLE181" s="176"/>
      <c r="TLF181" s="176"/>
      <c r="TLG181" s="176"/>
      <c r="TLH181" s="176"/>
      <c r="TLI181" s="176"/>
      <c r="TLJ181" s="176"/>
      <c r="TLK181" s="176"/>
      <c r="TLL181" s="176"/>
      <c r="TLM181" s="176"/>
      <c r="TLN181" s="176"/>
      <c r="TLO181" s="176"/>
      <c r="TLP181" s="176"/>
      <c r="TLQ181" s="176"/>
      <c r="TLR181" s="176"/>
      <c r="TLS181" s="176"/>
      <c r="TLT181" s="176"/>
      <c r="TLU181" s="176"/>
      <c r="TLV181" s="176"/>
      <c r="TLW181" s="176"/>
      <c r="TLX181" s="176"/>
      <c r="TLY181" s="176"/>
      <c r="TLZ181" s="176"/>
      <c r="TMA181" s="176"/>
      <c r="TMB181" s="176"/>
      <c r="TMC181" s="176"/>
      <c r="TMD181" s="176"/>
      <c r="TME181" s="176"/>
      <c r="TMF181" s="176"/>
      <c r="TMG181" s="176"/>
      <c r="TMH181" s="176"/>
      <c r="TMI181" s="176"/>
      <c r="TMJ181" s="176"/>
      <c r="TMK181" s="176"/>
      <c r="TML181" s="176"/>
      <c r="TMM181" s="176"/>
      <c r="TMN181" s="176"/>
      <c r="TMO181" s="176"/>
      <c r="TMP181" s="176"/>
      <c r="TMQ181" s="176"/>
      <c r="TMR181" s="176"/>
      <c r="TMS181" s="176"/>
      <c r="TMT181" s="176"/>
      <c r="TMU181" s="176"/>
      <c r="TMV181" s="176"/>
      <c r="TMW181" s="176"/>
      <c r="TMX181" s="176"/>
      <c r="TMY181" s="176"/>
      <c r="TMZ181" s="176"/>
      <c r="TNA181" s="176"/>
      <c r="TNB181" s="176"/>
      <c r="TNC181" s="176"/>
      <c r="TND181" s="176"/>
      <c r="TNE181" s="176"/>
      <c r="TNF181" s="176"/>
      <c r="TNG181" s="176"/>
      <c r="TNH181" s="176"/>
      <c r="TNI181" s="176"/>
      <c r="TNJ181" s="176"/>
      <c r="TNK181" s="176"/>
      <c r="TNL181" s="176"/>
      <c r="TNM181" s="176"/>
      <c r="TNN181" s="176"/>
      <c r="TNO181" s="176"/>
      <c r="TNP181" s="176"/>
      <c r="TNQ181" s="176"/>
      <c r="TNR181" s="176"/>
      <c r="TNS181" s="176"/>
      <c r="TNT181" s="176"/>
      <c r="TNU181" s="176"/>
      <c r="TNV181" s="176"/>
      <c r="TNW181" s="176"/>
      <c r="TNX181" s="176"/>
      <c r="TNY181" s="176"/>
      <c r="TNZ181" s="176"/>
      <c r="TOA181" s="176"/>
      <c r="TOB181" s="176"/>
      <c r="TOC181" s="176"/>
      <c r="TOD181" s="176"/>
      <c r="TOE181" s="176"/>
      <c r="TOF181" s="176"/>
      <c r="TOG181" s="176"/>
      <c r="TOH181" s="176"/>
      <c r="TOI181" s="176"/>
      <c r="TOJ181" s="176"/>
      <c r="TOK181" s="176"/>
      <c r="TOL181" s="176"/>
      <c r="TOM181" s="176"/>
      <c r="TON181" s="176"/>
      <c r="TOO181" s="176"/>
      <c r="TOP181" s="176"/>
      <c r="TOQ181" s="176"/>
      <c r="TOR181" s="176"/>
      <c r="TOS181" s="176"/>
      <c r="TOT181" s="176"/>
      <c r="TOU181" s="176"/>
      <c r="TOV181" s="176"/>
      <c r="TOW181" s="176"/>
      <c r="TOX181" s="176"/>
      <c r="TOY181" s="176"/>
      <c r="TOZ181" s="176"/>
      <c r="TPA181" s="176"/>
      <c r="TPB181" s="176"/>
      <c r="TPC181" s="176"/>
      <c r="TPD181" s="176"/>
      <c r="TPE181" s="176"/>
      <c r="TPF181" s="176"/>
      <c r="TPG181" s="176"/>
      <c r="TPH181" s="176"/>
      <c r="TPI181" s="176"/>
      <c r="TPJ181" s="176"/>
      <c r="TPK181" s="176"/>
      <c r="TPL181" s="176"/>
      <c r="TPM181" s="176"/>
      <c r="TPN181" s="176"/>
      <c r="TPO181" s="176"/>
      <c r="TPP181" s="176"/>
      <c r="TPQ181" s="176"/>
      <c r="TPR181" s="176"/>
      <c r="TPS181" s="176"/>
      <c r="TPT181" s="176"/>
      <c r="TPU181" s="176"/>
      <c r="TPV181" s="176"/>
      <c r="TPW181" s="176"/>
      <c r="TPX181" s="176"/>
      <c r="TPY181" s="176"/>
      <c r="TPZ181" s="176"/>
      <c r="TQA181" s="176"/>
      <c r="TQB181" s="176"/>
      <c r="TQC181" s="176"/>
      <c r="TQD181" s="176"/>
      <c r="TQE181" s="176"/>
      <c r="TQF181" s="176"/>
      <c r="TQG181" s="176"/>
      <c r="TQH181" s="176"/>
      <c r="TQI181" s="176"/>
      <c r="TQJ181" s="176"/>
      <c r="TQK181" s="176"/>
      <c r="TQL181" s="176"/>
      <c r="TQM181" s="176"/>
      <c r="TQN181" s="176"/>
      <c r="TQO181" s="176"/>
      <c r="TQP181" s="176"/>
      <c r="TQQ181" s="176"/>
      <c r="TQR181" s="176"/>
      <c r="TQS181" s="176"/>
      <c r="TQT181" s="176"/>
      <c r="TQU181" s="176"/>
      <c r="TQV181" s="176"/>
      <c r="TQW181" s="176"/>
      <c r="TQX181" s="176"/>
      <c r="TQY181" s="176"/>
      <c r="TQZ181" s="176"/>
      <c r="TRA181" s="176"/>
      <c r="TRB181" s="176"/>
      <c r="TRC181" s="176"/>
      <c r="TRD181" s="176"/>
      <c r="TRE181" s="176"/>
      <c r="TRF181" s="176"/>
      <c r="TRG181" s="176"/>
      <c r="TRH181" s="176"/>
      <c r="TRI181" s="176"/>
      <c r="TRJ181" s="176"/>
      <c r="TRK181" s="176"/>
      <c r="TRL181" s="176"/>
      <c r="TRM181" s="176"/>
      <c r="TRN181" s="176"/>
      <c r="TRO181" s="176"/>
      <c r="TRP181" s="176"/>
      <c r="TRQ181" s="176"/>
      <c r="TRR181" s="176"/>
      <c r="TRS181" s="176"/>
      <c r="TRT181" s="176"/>
      <c r="TRU181" s="176"/>
      <c r="TRV181" s="176"/>
      <c r="TRW181" s="176"/>
      <c r="TRX181" s="176"/>
      <c r="TRY181" s="176"/>
      <c r="TRZ181" s="176"/>
      <c r="TSA181" s="176"/>
      <c r="TSB181" s="176"/>
      <c r="TSC181" s="176"/>
      <c r="TSD181" s="176"/>
      <c r="TSE181" s="176"/>
      <c r="TSF181" s="176"/>
      <c r="TSG181" s="176"/>
      <c r="TSH181" s="176"/>
      <c r="TSI181" s="176"/>
      <c r="TSJ181" s="176"/>
      <c r="TSK181" s="176"/>
      <c r="TSL181" s="176"/>
      <c r="TSM181" s="176"/>
      <c r="TSN181" s="176"/>
      <c r="TSO181" s="176"/>
      <c r="TSP181" s="176"/>
      <c r="TSQ181" s="176"/>
      <c r="TSR181" s="176"/>
      <c r="TSS181" s="176"/>
      <c r="TST181" s="176"/>
      <c r="TSU181" s="176"/>
      <c r="TSV181" s="176"/>
      <c r="TSW181" s="176"/>
      <c r="TSX181" s="176"/>
      <c r="TSY181" s="176"/>
      <c r="TSZ181" s="176"/>
      <c r="TTA181" s="176"/>
      <c r="TTB181" s="176"/>
      <c r="TTC181" s="176"/>
      <c r="TTD181" s="176"/>
      <c r="TTE181" s="176"/>
      <c r="TTF181" s="176"/>
      <c r="TTG181" s="176"/>
      <c r="TTH181" s="176"/>
      <c r="TTI181" s="176"/>
      <c r="TTJ181" s="176"/>
      <c r="TTK181" s="176"/>
      <c r="TTL181" s="176"/>
      <c r="TTM181" s="176"/>
      <c r="TTN181" s="176"/>
      <c r="TTO181" s="176"/>
      <c r="TTP181" s="176"/>
      <c r="TTQ181" s="176"/>
      <c r="TTR181" s="176"/>
      <c r="TTS181" s="176"/>
      <c r="TTT181" s="176"/>
      <c r="TTU181" s="176"/>
      <c r="TTV181" s="176"/>
      <c r="TTW181" s="176"/>
      <c r="TTX181" s="176"/>
      <c r="TTY181" s="176"/>
      <c r="TTZ181" s="176"/>
      <c r="TUA181" s="176"/>
      <c r="TUB181" s="176"/>
      <c r="TUC181" s="176"/>
      <c r="TUD181" s="176"/>
      <c r="TUE181" s="176"/>
      <c r="TUF181" s="176"/>
      <c r="TUG181" s="176"/>
      <c r="TUH181" s="176"/>
      <c r="TUI181" s="176"/>
      <c r="TUJ181" s="176"/>
      <c r="TUK181" s="176"/>
      <c r="TUL181" s="176"/>
      <c r="TUM181" s="176"/>
      <c r="TUN181" s="176"/>
      <c r="TUO181" s="176"/>
      <c r="TUP181" s="176"/>
      <c r="TUQ181" s="176"/>
      <c r="TUR181" s="176"/>
      <c r="TUS181" s="176"/>
      <c r="TUT181" s="176"/>
      <c r="TUU181" s="176"/>
      <c r="TUV181" s="176"/>
      <c r="TUW181" s="176"/>
      <c r="TUX181" s="176"/>
      <c r="TUY181" s="176"/>
      <c r="TUZ181" s="176"/>
      <c r="TVA181" s="176"/>
      <c r="TVB181" s="176"/>
      <c r="TVC181" s="176"/>
      <c r="TVD181" s="176"/>
      <c r="TVE181" s="176"/>
      <c r="TVF181" s="176"/>
      <c r="TVG181" s="176"/>
      <c r="TVH181" s="176"/>
      <c r="TVI181" s="176"/>
      <c r="TVJ181" s="176"/>
      <c r="TVK181" s="176"/>
      <c r="TVL181" s="176"/>
      <c r="TVM181" s="176"/>
      <c r="TVN181" s="176"/>
      <c r="TVO181" s="176"/>
      <c r="TVP181" s="176"/>
      <c r="TVQ181" s="176"/>
      <c r="TVR181" s="176"/>
      <c r="TVS181" s="176"/>
      <c r="TVT181" s="176"/>
      <c r="TVU181" s="176"/>
      <c r="TVV181" s="176"/>
      <c r="TVW181" s="176"/>
      <c r="TVX181" s="176"/>
      <c r="TVY181" s="176"/>
      <c r="TVZ181" s="176"/>
      <c r="TWA181" s="176"/>
      <c r="TWB181" s="176"/>
      <c r="TWC181" s="176"/>
      <c r="TWD181" s="176"/>
      <c r="TWE181" s="176"/>
      <c r="TWF181" s="176"/>
      <c r="TWG181" s="176"/>
      <c r="TWH181" s="176"/>
      <c r="TWI181" s="176"/>
      <c r="TWJ181" s="176"/>
      <c r="TWK181" s="176"/>
      <c r="TWL181" s="176"/>
      <c r="TWM181" s="176"/>
      <c r="TWN181" s="176"/>
      <c r="TWO181" s="176"/>
      <c r="TWP181" s="176"/>
      <c r="TWQ181" s="176"/>
      <c r="TWR181" s="176"/>
      <c r="TWS181" s="176"/>
      <c r="TWT181" s="176"/>
      <c r="TWU181" s="176"/>
      <c r="TWV181" s="176"/>
      <c r="TWW181" s="176"/>
      <c r="TWX181" s="176"/>
      <c r="TWY181" s="176"/>
      <c r="TWZ181" s="176"/>
      <c r="TXA181" s="176"/>
      <c r="TXB181" s="176"/>
      <c r="TXC181" s="176"/>
      <c r="TXD181" s="176"/>
      <c r="TXE181" s="176"/>
      <c r="TXF181" s="176"/>
      <c r="TXG181" s="176"/>
      <c r="TXH181" s="176"/>
      <c r="TXI181" s="176"/>
      <c r="TXJ181" s="176"/>
      <c r="TXK181" s="176"/>
      <c r="TXL181" s="176"/>
      <c r="TXM181" s="176"/>
      <c r="TXN181" s="176"/>
      <c r="TXO181" s="176"/>
      <c r="TXP181" s="176"/>
      <c r="TXQ181" s="176"/>
      <c r="TXR181" s="176"/>
      <c r="TXS181" s="176"/>
      <c r="TXT181" s="176"/>
      <c r="TXU181" s="176"/>
      <c r="TXV181" s="176"/>
      <c r="TXW181" s="176"/>
      <c r="TXX181" s="176"/>
      <c r="TXY181" s="176"/>
      <c r="TXZ181" s="176"/>
      <c r="TYA181" s="176"/>
      <c r="TYB181" s="176"/>
      <c r="TYC181" s="176"/>
      <c r="TYD181" s="176"/>
      <c r="TYE181" s="176"/>
      <c r="TYF181" s="176"/>
      <c r="TYG181" s="176"/>
      <c r="TYH181" s="176"/>
      <c r="TYI181" s="176"/>
      <c r="TYJ181" s="176"/>
      <c r="TYK181" s="176"/>
      <c r="TYL181" s="176"/>
      <c r="TYM181" s="176"/>
      <c r="TYN181" s="176"/>
      <c r="TYO181" s="176"/>
      <c r="TYP181" s="176"/>
      <c r="TYQ181" s="176"/>
      <c r="TYR181" s="176"/>
      <c r="TYS181" s="176"/>
      <c r="TYT181" s="176"/>
      <c r="TYU181" s="176"/>
      <c r="TYV181" s="176"/>
      <c r="TYW181" s="176"/>
      <c r="TYX181" s="176"/>
      <c r="TYY181" s="176"/>
      <c r="TYZ181" s="176"/>
      <c r="TZA181" s="176"/>
      <c r="TZB181" s="176"/>
      <c r="TZC181" s="176"/>
      <c r="TZD181" s="176"/>
      <c r="TZE181" s="176"/>
      <c r="TZF181" s="176"/>
      <c r="TZG181" s="176"/>
      <c r="TZH181" s="176"/>
      <c r="TZI181" s="176"/>
      <c r="TZJ181" s="176"/>
      <c r="TZK181" s="176"/>
      <c r="TZL181" s="176"/>
      <c r="TZM181" s="176"/>
      <c r="TZN181" s="176"/>
      <c r="TZO181" s="176"/>
      <c r="TZP181" s="176"/>
      <c r="TZQ181" s="176"/>
      <c r="TZR181" s="176"/>
      <c r="TZS181" s="176"/>
      <c r="TZT181" s="176"/>
      <c r="TZU181" s="176"/>
      <c r="TZV181" s="176"/>
      <c r="TZW181" s="176"/>
      <c r="TZX181" s="176"/>
      <c r="TZY181" s="176"/>
      <c r="TZZ181" s="176"/>
      <c r="UAA181" s="176"/>
      <c r="UAB181" s="176"/>
      <c r="UAC181" s="176"/>
      <c r="UAD181" s="176"/>
      <c r="UAE181" s="176"/>
      <c r="UAF181" s="176"/>
      <c r="UAG181" s="176"/>
      <c r="UAH181" s="176"/>
      <c r="UAI181" s="176"/>
      <c r="UAJ181" s="176"/>
      <c r="UAK181" s="176"/>
      <c r="UAL181" s="176"/>
      <c r="UAM181" s="176"/>
      <c r="UAN181" s="176"/>
      <c r="UAO181" s="176"/>
      <c r="UAP181" s="176"/>
      <c r="UAQ181" s="176"/>
      <c r="UAR181" s="176"/>
      <c r="UAS181" s="176"/>
      <c r="UAT181" s="176"/>
      <c r="UAU181" s="176"/>
      <c r="UAV181" s="176"/>
      <c r="UAW181" s="176"/>
      <c r="UAX181" s="176"/>
      <c r="UAY181" s="176"/>
      <c r="UAZ181" s="176"/>
      <c r="UBA181" s="176"/>
      <c r="UBB181" s="176"/>
      <c r="UBC181" s="176"/>
      <c r="UBD181" s="176"/>
      <c r="UBE181" s="176"/>
      <c r="UBF181" s="176"/>
      <c r="UBG181" s="176"/>
      <c r="UBH181" s="176"/>
      <c r="UBI181" s="176"/>
      <c r="UBJ181" s="176"/>
      <c r="UBK181" s="176"/>
      <c r="UBL181" s="176"/>
      <c r="UBM181" s="176"/>
      <c r="UBN181" s="176"/>
      <c r="UBO181" s="176"/>
      <c r="UBP181" s="176"/>
      <c r="UBQ181" s="176"/>
      <c r="UBR181" s="176"/>
      <c r="UBS181" s="176"/>
      <c r="UBT181" s="176"/>
      <c r="UBU181" s="176"/>
      <c r="UBV181" s="176"/>
      <c r="UBW181" s="176"/>
      <c r="UBX181" s="176"/>
      <c r="UBY181" s="176"/>
      <c r="UBZ181" s="176"/>
      <c r="UCA181" s="176"/>
      <c r="UCB181" s="176"/>
      <c r="UCC181" s="176"/>
      <c r="UCD181" s="176"/>
      <c r="UCE181" s="176"/>
      <c r="UCF181" s="176"/>
      <c r="UCG181" s="176"/>
      <c r="UCH181" s="176"/>
      <c r="UCI181" s="176"/>
      <c r="UCJ181" s="176"/>
      <c r="UCK181" s="176"/>
      <c r="UCL181" s="176"/>
      <c r="UCM181" s="176"/>
      <c r="UCN181" s="176"/>
      <c r="UCO181" s="176"/>
      <c r="UCP181" s="176"/>
      <c r="UCQ181" s="176"/>
      <c r="UCR181" s="176"/>
      <c r="UCS181" s="176"/>
      <c r="UCT181" s="176"/>
      <c r="UCU181" s="176"/>
      <c r="UCV181" s="176"/>
      <c r="UCW181" s="176"/>
      <c r="UCX181" s="176"/>
      <c r="UCY181" s="176"/>
      <c r="UCZ181" s="176"/>
      <c r="UDA181" s="176"/>
      <c r="UDB181" s="176"/>
      <c r="UDC181" s="176"/>
      <c r="UDD181" s="176"/>
      <c r="UDE181" s="176"/>
      <c r="UDF181" s="176"/>
      <c r="UDG181" s="176"/>
      <c r="UDH181" s="176"/>
      <c r="UDI181" s="176"/>
      <c r="UDJ181" s="176"/>
      <c r="UDK181" s="176"/>
      <c r="UDL181" s="176"/>
      <c r="UDM181" s="176"/>
      <c r="UDN181" s="176"/>
      <c r="UDO181" s="176"/>
      <c r="UDP181" s="176"/>
      <c r="UDQ181" s="176"/>
      <c r="UDR181" s="176"/>
      <c r="UDS181" s="176"/>
      <c r="UDT181" s="176"/>
      <c r="UDU181" s="176"/>
      <c r="UDV181" s="176"/>
      <c r="UDW181" s="176"/>
      <c r="UDX181" s="176"/>
      <c r="UDY181" s="176"/>
      <c r="UDZ181" s="176"/>
      <c r="UEA181" s="176"/>
      <c r="UEB181" s="176"/>
      <c r="UEC181" s="176"/>
      <c r="UED181" s="176"/>
      <c r="UEE181" s="176"/>
      <c r="UEF181" s="176"/>
      <c r="UEG181" s="176"/>
      <c r="UEH181" s="176"/>
      <c r="UEI181" s="176"/>
      <c r="UEJ181" s="176"/>
      <c r="UEK181" s="176"/>
      <c r="UEL181" s="176"/>
      <c r="UEM181" s="176"/>
      <c r="UEN181" s="176"/>
      <c r="UEO181" s="176"/>
      <c r="UEP181" s="176"/>
      <c r="UEQ181" s="176"/>
      <c r="UER181" s="176"/>
      <c r="UES181" s="176"/>
      <c r="UET181" s="176"/>
      <c r="UEU181" s="176"/>
      <c r="UEV181" s="176"/>
      <c r="UEW181" s="176"/>
      <c r="UEX181" s="176"/>
      <c r="UEY181" s="176"/>
      <c r="UEZ181" s="176"/>
      <c r="UFA181" s="176"/>
      <c r="UFB181" s="176"/>
      <c r="UFC181" s="176"/>
      <c r="UFD181" s="176"/>
      <c r="UFE181" s="176"/>
      <c r="UFF181" s="176"/>
      <c r="UFG181" s="176"/>
      <c r="UFH181" s="176"/>
      <c r="UFI181" s="176"/>
      <c r="UFJ181" s="176"/>
      <c r="UFK181" s="176"/>
      <c r="UFL181" s="176"/>
      <c r="UFM181" s="176"/>
      <c r="UFN181" s="176"/>
      <c r="UFO181" s="176"/>
      <c r="UFP181" s="176"/>
      <c r="UFQ181" s="176"/>
      <c r="UFR181" s="176"/>
      <c r="UFS181" s="176"/>
      <c r="UFT181" s="176"/>
      <c r="UFU181" s="176"/>
      <c r="UFV181" s="176"/>
      <c r="UFW181" s="176"/>
      <c r="UFX181" s="176"/>
      <c r="UFY181" s="176"/>
      <c r="UFZ181" s="176"/>
      <c r="UGA181" s="176"/>
      <c r="UGB181" s="176"/>
      <c r="UGC181" s="176"/>
      <c r="UGD181" s="176"/>
      <c r="UGE181" s="176"/>
      <c r="UGF181" s="176"/>
      <c r="UGG181" s="176"/>
      <c r="UGH181" s="176"/>
      <c r="UGI181" s="176"/>
      <c r="UGJ181" s="176"/>
      <c r="UGK181" s="176"/>
      <c r="UGL181" s="176"/>
      <c r="UGM181" s="176"/>
      <c r="UGN181" s="176"/>
      <c r="UGO181" s="176"/>
      <c r="UGP181" s="176"/>
      <c r="UGQ181" s="176"/>
      <c r="UGR181" s="176"/>
      <c r="UGS181" s="176"/>
      <c r="UGT181" s="176"/>
      <c r="UGU181" s="176"/>
      <c r="UGV181" s="176"/>
      <c r="UGW181" s="176"/>
      <c r="UGX181" s="176"/>
      <c r="UGY181" s="176"/>
      <c r="UGZ181" s="176"/>
      <c r="UHA181" s="176"/>
      <c r="UHB181" s="176"/>
      <c r="UHC181" s="176"/>
      <c r="UHD181" s="176"/>
      <c r="UHE181" s="176"/>
      <c r="UHF181" s="176"/>
      <c r="UHG181" s="176"/>
      <c r="UHH181" s="176"/>
      <c r="UHI181" s="176"/>
      <c r="UHJ181" s="176"/>
      <c r="UHK181" s="176"/>
      <c r="UHL181" s="176"/>
      <c r="UHM181" s="176"/>
      <c r="UHN181" s="176"/>
      <c r="UHO181" s="176"/>
      <c r="UHP181" s="176"/>
      <c r="UHQ181" s="176"/>
      <c r="UHR181" s="176"/>
      <c r="UHS181" s="176"/>
      <c r="UHT181" s="176"/>
      <c r="UHU181" s="176"/>
      <c r="UHV181" s="176"/>
      <c r="UHW181" s="176"/>
      <c r="UHX181" s="176"/>
      <c r="UHY181" s="176"/>
      <c r="UHZ181" s="176"/>
      <c r="UIA181" s="176"/>
      <c r="UIB181" s="176"/>
      <c r="UIC181" s="176"/>
      <c r="UID181" s="176"/>
      <c r="UIE181" s="176"/>
      <c r="UIF181" s="176"/>
      <c r="UIG181" s="176"/>
      <c r="UIH181" s="176"/>
      <c r="UII181" s="176"/>
      <c r="UIJ181" s="176"/>
      <c r="UIK181" s="176"/>
      <c r="UIL181" s="176"/>
      <c r="UIM181" s="176"/>
      <c r="UIN181" s="176"/>
      <c r="UIO181" s="176"/>
      <c r="UIP181" s="176"/>
      <c r="UIQ181" s="176"/>
      <c r="UIR181" s="176"/>
      <c r="UIS181" s="176"/>
      <c r="UIT181" s="176"/>
      <c r="UIU181" s="176"/>
      <c r="UIV181" s="176"/>
      <c r="UIW181" s="176"/>
      <c r="UIX181" s="176"/>
      <c r="UIY181" s="176"/>
      <c r="UIZ181" s="176"/>
      <c r="UJA181" s="176"/>
      <c r="UJB181" s="176"/>
      <c r="UJC181" s="176"/>
      <c r="UJD181" s="176"/>
      <c r="UJE181" s="176"/>
      <c r="UJF181" s="176"/>
      <c r="UJG181" s="176"/>
      <c r="UJH181" s="176"/>
      <c r="UJI181" s="176"/>
      <c r="UJJ181" s="176"/>
      <c r="UJK181" s="176"/>
      <c r="UJL181" s="176"/>
      <c r="UJM181" s="176"/>
      <c r="UJN181" s="176"/>
      <c r="UJO181" s="176"/>
      <c r="UJP181" s="176"/>
      <c r="UJQ181" s="176"/>
      <c r="UJR181" s="176"/>
      <c r="UJS181" s="176"/>
      <c r="UJT181" s="176"/>
      <c r="UJU181" s="176"/>
      <c r="UJV181" s="176"/>
      <c r="UJW181" s="176"/>
      <c r="UJX181" s="176"/>
      <c r="UJY181" s="176"/>
      <c r="UJZ181" s="176"/>
      <c r="UKA181" s="176"/>
      <c r="UKB181" s="176"/>
      <c r="UKC181" s="176"/>
      <c r="UKD181" s="176"/>
      <c r="UKE181" s="176"/>
      <c r="UKF181" s="176"/>
      <c r="UKG181" s="176"/>
      <c r="UKH181" s="176"/>
      <c r="UKI181" s="176"/>
      <c r="UKJ181" s="176"/>
      <c r="UKK181" s="176"/>
      <c r="UKL181" s="176"/>
      <c r="UKM181" s="176"/>
      <c r="UKN181" s="176"/>
      <c r="UKO181" s="176"/>
      <c r="UKP181" s="176"/>
      <c r="UKQ181" s="176"/>
      <c r="UKR181" s="176"/>
      <c r="UKS181" s="176"/>
      <c r="UKT181" s="176"/>
      <c r="UKU181" s="176"/>
      <c r="UKV181" s="176"/>
      <c r="UKW181" s="176"/>
      <c r="UKX181" s="176"/>
      <c r="UKY181" s="176"/>
      <c r="UKZ181" s="176"/>
      <c r="ULA181" s="176"/>
      <c r="ULB181" s="176"/>
      <c r="ULC181" s="176"/>
      <c r="ULD181" s="176"/>
      <c r="ULE181" s="176"/>
      <c r="ULF181" s="176"/>
      <c r="ULG181" s="176"/>
      <c r="ULH181" s="176"/>
      <c r="ULI181" s="176"/>
      <c r="ULJ181" s="176"/>
      <c r="ULK181" s="176"/>
      <c r="ULL181" s="176"/>
      <c r="ULM181" s="176"/>
      <c r="ULN181" s="176"/>
      <c r="ULO181" s="176"/>
      <c r="ULP181" s="176"/>
      <c r="ULQ181" s="176"/>
      <c r="ULR181" s="176"/>
      <c r="ULS181" s="176"/>
      <c r="ULT181" s="176"/>
      <c r="ULU181" s="176"/>
      <c r="ULV181" s="176"/>
      <c r="ULW181" s="176"/>
      <c r="ULX181" s="176"/>
      <c r="ULY181" s="176"/>
      <c r="ULZ181" s="176"/>
      <c r="UMA181" s="176"/>
      <c r="UMB181" s="176"/>
      <c r="UMC181" s="176"/>
      <c r="UMD181" s="176"/>
      <c r="UME181" s="176"/>
      <c r="UMF181" s="176"/>
      <c r="UMG181" s="176"/>
      <c r="UMH181" s="176"/>
      <c r="UMI181" s="176"/>
      <c r="UMJ181" s="176"/>
      <c r="UMK181" s="176"/>
      <c r="UML181" s="176"/>
      <c r="UMM181" s="176"/>
      <c r="UMN181" s="176"/>
      <c r="UMO181" s="176"/>
      <c r="UMP181" s="176"/>
      <c r="UMQ181" s="176"/>
      <c r="UMR181" s="176"/>
      <c r="UMS181" s="176"/>
      <c r="UMT181" s="176"/>
      <c r="UMU181" s="176"/>
      <c r="UMV181" s="176"/>
      <c r="UMW181" s="176"/>
      <c r="UMX181" s="176"/>
      <c r="UMY181" s="176"/>
      <c r="UMZ181" s="176"/>
      <c r="UNA181" s="176"/>
      <c r="UNB181" s="176"/>
      <c r="UNC181" s="176"/>
      <c r="UND181" s="176"/>
      <c r="UNE181" s="176"/>
      <c r="UNF181" s="176"/>
      <c r="UNG181" s="176"/>
      <c r="UNH181" s="176"/>
      <c r="UNI181" s="176"/>
      <c r="UNJ181" s="176"/>
      <c r="UNK181" s="176"/>
      <c r="UNL181" s="176"/>
      <c r="UNM181" s="176"/>
      <c r="UNN181" s="176"/>
      <c r="UNO181" s="176"/>
      <c r="UNP181" s="176"/>
      <c r="UNQ181" s="176"/>
      <c r="UNR181" s="176"/>
      <c r="UNS181" s="176"/>
      <c r="UNT181" s="176"/>
      <c r="UNU181" s="176"/>
      <c r="UNV181" s="176"/>
      <c r="UNW181" s="176"/>
      <c r="UNX181" s="176"/>
      <c r="UNY181" s="176"/>
      <c r="UNZ181" s="176"/>
      <c r="UOA181" s="176"/>
      <c r="UOB181" s="176"/>
      <c r="UOC181" s="176"/>
      <c r="UOD181" s="176"/>
      <c r="UOE181" s="176"/>
      <c r="UOF181" s="176"/>
      <c r="UOG181" s="176"/>
      <c r="UOH181" s="176"/>
      <c r="UOI181" s="176"/>
      <c r="UOJ181" s="176"/>
      <c r="UOK181" s="176"/>
      <c r="UOL181" s="176"/>
      <c r="UOM181" s="176"/>
      <c r="UON181" s="176"/>
      <c r="UOO181" s="176"/>
      <c r="UOP181" s="176"/>
      <c r="UOQ181" s="176"/>
      <c r="UOR181" s="176"/>
      <c r="UOS181" s="176"/>
      <c r="UOT181" s="176"/>
      <c r="UOU181" s="176"/>
      <c r="UOV181" s="176"/>
      <c r="UOW181" s="176"/>
      <c r="UOX181" s="176"/>
      <c r="UOY181" s="176"/>
      <c r="UOZ181" s="176"/>
      <c r="UPA181" s="176"/>
      <c r="UPB181" s="176"/>
      <c r="UPC181" s="176"/>
      <c r="UPD181" s="176"/>
      <c r="UPE181" s="176"/>
      <c r="UPF181" s="176"/>
      <c r="UPG181" s="176"/>
      <c r="UPH181" s="176"/>
      <c r="UPI181" s="176"/>
      <c r="UPJ181" s="176"/>
      <c r="UPK181" s="176"/>
      <c r="UPL181" s="176"/>
      <c r="UPM181" s="176"/>
      <c r="UPN181" s="176"/>
      <c r="UPO181" s="176"/>
      <c r="UPP181" s="176"/>
      <c r="UPQ181" s="176"/>
      <c r="UPR181" s="176"/>
      <c r="UPS181" s="176"/>
      <c r="UPT181" s="176"/>
      <c r="UPU181" s="176"/>
      <c r="UPV181" s="176"/>
      <c r="UPW181" s="176"/>
      <c r="UPX181" s="176"/>
      <c r="UPY181" s="176"/>
      <c r="UPZ181" s="176"/>
      <c r="UQA181" s="176"/>
      <c r="UQB181" s="176"/>
      <c r="UQC181" s="176"/>
      <c r="UQD181" s="176"/>
      <c r="UQE181" s="176"/>
      <c r="UQF181" s="176"/>
      <c r="UQG181" s="176"/>
      <c r="UQH181" s="176"/>
      <c r="UQI181" s="176"/>
      <c r="UQJ181" s="176"/>
      <c r="UQK181" s="176"/>
      <c r="UQL181" s="176"/>
      <c r="UQM181" s="176"/>
      <c r="UQN181" s="176"/>
      <c r="UQO181" s="176"/>
      <c r="UQP181" s="176"/>
      <c r="UQQ181" s="176"/>
      <c r="UQR181" s="176"/>
      <c r="UQS181" s="176"/>
      <c r="UQT181" s="176"/>
      <c r="UQU181" s="176"/>
      <c r="UQV181" s="176"/>
      <c r="UQW181" s="176"/>
      <c r="UQX181" s="176"/>
      <c r="UQY181" s="176"/>
      <c r="UQZ181" s="176"/>
      <c r="URA181" s="176"/>
      <c r="URB181" s="176"/>
      <c r="URC181" s="176"/>
      <c r="URD181" s="176"/>
      <c r="URE181" s="176"/>
      <c r="URF181" s="176"/>
      <c r="URG181" s="176"/>
      <c r="URH181" s="176"/>
      <c r="URI181" s="176"/>
      <c r="URJ181" s="176"/>
      <c r="URK181" s="176"/>
      <c r="URL181" s="176"/>
      <c r="URM181" s="176"/>
      <c r="URN181" s="176"/>
      <c r="URO181" s="176"/>
      <c r="URP181" s="176"/>
      <c r="URQ181" s="176"/>
      <c r="URR181" s="176"/>
      <c r="URS181" s="176"/>
      <c r="URT181" s="176"/>
      <c r="URU181" s="176"/>
      <c r="URV181" s="176"/>
      <c r="URW181" s="176"/>
      <c r="URX181" s="176"/>
      <c r="URY181" s="176"/>
      <c r="URZ181" s="176"/>
      <c r="USA181" s="176"/>
      <c r="USB181" s="176"/>
      <c r="USC181" s="176"/>
      <c r="USD181" s="176"/>
      <c r="USE181" s="176"/>
      <c r="USF181" s="176"/>
      <c r="USG181" s="176"/>
      <c r="USH181" s="176"/>
      <c r="USI181" s="176"/>
      <c r="USJ181" s="176"/>
      <c r="USK181" s="176"/>
      <c r="USL181" s="176"/>
      <c r="USM181" s="176"/>
      <c r="USN181" s="176"/>
      <c r="USO181" s="176"/>
      <c r="USP181" s="176"/>
      <c r="USQ181" s="176"/>
      <c r="USR181" s="176"/>
      <c r="USS181" s="176"/>
      <c r="UST181" s="176"/>
      <c r="USU181" s="176"/>
      <c r="USV181" s="176"/>
      <c r="USW181" s="176"/>
      <c r="USX181" s="176"/>
      <c r="USY181" s="176"/>
      <c r="USZ181" s="176"/>
      <c r="UTA181" s="176"/>
      <c r="UTB181" s="176"/>
      <c r="UTC181" s="176"/>
      <c r="UTD181" s="176"/>
      <c r="UTE181" s="176"/>
      <c r="UTF181" s="176"/>
      <c r="UTG181" s="176"/>
      <c r="UTH181" s="176"/>
      <c r="UTI181" s="176"/>
      <c r="UTJ181" s="176"/>
      <c r="UTK181" s="176"/>
      <c r="UTL181" s="176"/>
      <c r="UTM181" s="176"/>
      <c r="UTN181" s="176"/>
      <c r="UTO181" s="176"/>
      <c r="UTP181" s="176"/>
      <c r="UTQ181" s="176"/>
      <c r="UTR181" s="176"/>
      <c r="UTS181" s="176"/>
      <c r="UTT181" s="176"/>
      <c r="UTU181" s="176"/>
      <c r="UTV181" s="176"/>
      <c r="UTW181" s="176"/>
      <c r="UTX181" s="176"/>
      <c r="UTY181" s="176"/>
      <c r="UTZ181" s="176"/>
      <c r="UUA181" s="176"/>
      <c r="UUB181" s="176"/>
      <c r="UUC181" s="176"/>
      <c r="UUD181" s="176"/>
      <c r="UUE181" s="176"/>
      <c r="UUF181" s="176"/>
      <c r="UUG181" s="176"/>
      <c r="UUH181" s="176"/>
      <c r="UUI181" s="176"/>
      <c r="UUJ181" s="176"/>
      <c r="UUK181" s="176"/>
      <c r="UUL181" s="176"/>
      <c r="UUM181" s="176"/>
      <c r="UUN181" s="176"/>
      <c r="UUO181" s="176"/>
      <c r="UUP181" s="176"/>
      <c r="UUQ181" s="176"/>
      <c r="UUR181" s="176"/>
      <c r="UUS181" s="176"/>
      <c r="UUT181" s="176"/>
      <c r="UUU181" s="176"/>
      <c r="UUV181" s="176"/>
      <c r="UUW181" s="176"/>
      <c r="UUX181" s="176"/>
      <c r="UUY181" s="176"/>
      <c r="UUZ181" s="176"/>
      <c r="UVA181" s="176"/>
      <c r="UVB181" s="176"/>
      <c r="UVC181" s="176"/>
      <c r="UVD181" s="176"/>
      <c r="UVE181" s="176"/>
      <c r="UVF181" s="176"/>
      <c r="UVG181" s="176"/>
      <c r="UVH181" s="176"/>
      <c r="UVI181" s="176"/>
      <c r="UVJ181" s="176"/>
      <c r="UVK181" s="176"/>
      <c r="UVL181" s="176"/>
      <c r="UVM181" s="176"/>
      <c r="UVN181" s="176"/>
      <c r="UVO181" s="176"/>
      <c r="UVP181" s="176"/>
      <c r="UVQ181" s="176"/>
      <c r="UVR181" s="176"/>
      <c r="UVS181" s="176"/>
      <c r="UVT181" s="176"/>
      <c r="UVU181" s="176"/>
      <c r="UVV181" s="176"/>
      <c r="UVW181" s="176"/>
      <c r="UVX181" s="176"/>
      <c r="UVY181" s="176"/>
      <c r="UVZ181" s="176"/>
      <c r="UWA181" s="176"/>
      <c r="UWB181" s="176"/>
      <c r="UWC181" s="176"/>
      <c r="UWD181" s="176"/>
      <c r="UWE181" s="176"/>
      <c r="UWF181" s="176"/>
      <c r="UWG181" s="176"/>
      <c r="UWH181" s="176"/>
      <c r="UWI181" s="176"/>
      <c r="UWJ181" s="176"/>
      <c r="UWK181" s="176"/>
      <c r="UWL181" s="176"/>
      <c r="UWM181" s="176"/>
      <c r="UWN181" s="176"/>
      <c r="UWO181" s="176"/>
      <c r="UWP181" s="176"/>
      <c r="UWQ181" s="176"/>
      <c r="UWR181" s="176"/>
      <c r="UWS181" s="176"/>
      <c r="UWT181" s="176"/>
      <c r="UWU181" s="176"/>
      <c r="UWV181" s="176"/>
      <c r="UWW181" s="176"/>
      <c r="UWX181" s="176"/>
      <c r="UWY181" s="176"/>
      <c r="UWZ181" s="176"/>
      <c r="UXA181" s="176"/>
      <c r="UXB181" s="176"/>
      <c r="UXC181" s="176"/>
      <c r="UXD181" s="176"/>
      <c r="UXE181" s="176"/>
      <c r="UXF181" s="176"/>
      <c r="UXG181" s="176"/>
      <c r="UXH181" s="176"/>
      <c r="UXI181" s="176"/>
      <c r="UXJ181" s="176"/>
      <c r="UXK181" s="176"/>
      <c r="UXL181" s="176"/>
      <c r="UXM181" s="176"/>
      <c r="UXN181" s="176"/>
      <c r="UXO181" s="176"/>
      <c r="UXP181" s="176"/>
      <c r="UXQ181" s="176"/>
      <c r="UXR181" s="176"/>
      <c r="UXS181" s="176"/>
      <c r="UXT181" s="176"/>
      <c r="UXU181" s="176"/>
      <c r="UXV181" s="176"/>
      <c r="UXW181" s="176"/>
      <c r="UXX181" s="176"/>
      <c r="UXY181" s="176"/>
      <c r="UXZ181" s="176"/>
      <c r="UYA181" s="176"/>
      <c r="UYB181" s="176"/>
      <c r="UYC181" s="176"/>
      <c r="UYD181" s="176"/>
      <c r="UYE181" s="176"/>
      <c r="UYF181" s="176"/>
      <c r="UYG181" s="176"/>
      <c r="UYH181" s="176"/>
      <c r="UYI181" s="176"/>
      <c r="UYJ181" s="176"/>
      <c r="UYK181" s="176"/>
      <c r="UYL181" s="176"/>
      <c r="UYM181" s="176"/>
      <c r="UYN181" s="176"/>
      <c r="UYO181" s="176"/>
      <c r="UYP181" s="176"/>
      <c r="UYQ181" s="176"/>
      <c r="UYR181" s="176"/>
      <c r="UYS181" s="176"/>
      <c r="UYT181" s="176"/>
      <c r="UYU181" s="176"/>
      <c r="UYV181" s="176"/>
      <c r="UYW181" s="176"/>
      <c r="UYX181" s="176"/>
      <c r="UYY181" s="176"/>
      <c r="UYZ181" s="176"/>
      <c r="UZA181" s="176"/>
      <c r="UZB181" s="176"/>
      <c r="UZC181" s="176"/>
      <c r="UZD181" s="176"/>
      <c r="UZE181" s="176"/>
      <c r="UZF181" s="176"/>
      <c r="UZG181" s="176"/>
      <c r="UZH181" s="176"/>
      <c r="UZI181" s="176"/>
      <c r="UZJ181" s="176"/>
      <c r="UZK181" s="176"/>
      <c r="UZL181" s="176"/>
      <c r="UZM181" s="176"/>
      <c r="UZN181" s="176"/>
      <c r="UZO181" s="176"/>
      <c r="UZP181" s="176"/>
      <c r="UZQ181" s="176"/>
      <c r="UZR181" s="176"/>
      <c r="UZS181" s="176"/>
      <c r="UZT181" s="176"/>
      <c r="UZU181" s="176"/>
      <c r="UZV181" s="176"/>
      <c r="UZW181" s="176"/>
      <c r="UZX181" s="176"/>
      <c r="UZY181" s="176"/>
      <c r="UZZ181" s="176"/>
      <c r="VAA181" s="176"/>
      <c r="VAB181" s="176"/>
      <c r="VAC181" s="176"/>
      <c r="VAD181" s="176"/>
      <c r="VAE181" s="176"/>
      <c r="VAF181" s="176"/>
      <c r="VAG181" s="176"/>
      <c r="VAH181" s="176"/>
      <c r="VAI181" s="176"/>
      <c r="VAJ181" s="176"/>
      <c r="VAK181" s="176"/>
      <c r="VAL181" s="176"/>
      <c r="VAM181" s="176"/>
      <c r="VAN181" s="176"/>
      <c r="VAO181" s="176"/>
      <c r="VAP181" s="176"/>
      <c r="VAQ181" s="176"/>
      <c r="VAR181" s="176"/>
      <c r="VAS181" s="176"/>
      <c r="VAT181" s="176"/>
      <c r="VAU181" s="176"/>
      <c r="VAV181" s="176"/>
      <c r="VAW181" s="176"/>
      <c r="VAX181" s="176"/>
      <c r="VAY181" s="176"/>
      <c r="VAZ181" s="176"/>
      <c r="VBA181" s="176"/>
      <c r="VBB181" s="176"/>
      <c r="VBC181" s="176"/>
      <c r="VBD181" s="176"/>
      <c r="VBE181" s="176"/>
      <c r="VBF181" s="176"/>
      <c r="VBG181" s="176"/>
      <c r="VBH181" s="176"/>
      <c r="VBI181" s="176"/>
      <c r="VBJ181" s="176"/>
      <c r="VBK181" s="176"/>
      <c r="VBL181" s="176"/>
      <c r="VBM181" s="176"/>
      <c r="VBN181" s="176"/>
      <c r="VBO181" s="176"/>
      <c r="VBP181" s="176"/>
      <c r="VBQ181" s="176"/>
      <c r="VBR181" s="176"/>
      <c r="VBS181" s="176"/>
      <c r="VBT181" s="176"/>
      <c r="VBU181" s="176"/>
      <c r="VBV181" s="176"/>
      <c r="VBW181" s="176"/>
      <c r="VBX181" s="176"/>
      <c r="VBY181" s="176"/>
      <c r="VBZ181" s="176"/>
      <c r="VCA181" s="176"/>
      <c r="VCB181" s="176"/>
      <c r="VCC181" s="176"/>
      <c r="VCD181" s="176"/>
      <c r="VCE181" s="176"/>
      <c r="VCF181" s="176"/>
      <c r="VCG181" s="176"/>
      <c r="VCH181" s="176"/>
      <c r="VCI181" s="176"/>
      <c r="VCJ181" s="176"/>
      <c r="VCK181" s="176"/>
      <c r="VCL181" s="176"/>
      <c r="VCM181" s="176"/>
      <c r="VCN181" s="176"/>
      <c r="VCO181" s="176"/>
      <c r="VCP181" s="176"/>
      <c r="VCQ181" s="176"/>
      <c r="VCR181" s="176"/>
      <c r="VCS181" s="176"/>
      <c r="VCT181" s="176"/>
      <c r="VCU181" s="176"/>
      <c r="VCV181" s="176"/>
      <c r="VCW181" s="176"/>
      <c r="VCX181" s="176"/>
      <c r="VCY181" s="176"/>
      <c r="VCZ181" s="176"/>
      <c r="VDA181" s="176"/>
      <c r="VDB181" s="176"/>
      <c r="VDC181" s="176"/>
      <c r="VDD181" s="176"/>
      <c r="VDE181" s="176"/>
      <c r="VDF181" s="176"/>
      <c r="VDG181" s="176"/>
      <c r="VDH181" s="176"/>
      <c r="VDI181" s="176"/>
      <c r="VDJ181" s="176"/>
      <c r="VDK181" s="176"/>
      <c r="VDL181" s="176"/>
      <c r="VDM181" s="176"/>
      <c r="VDN181" s="176"/>
      <c r="VDO181" s="176"/>
      <c r="VDP181" s="176"/>
      <c r="VDQ181" s="176"/>
      <c r="VDR181" s="176"/>
      <c r="VDS181" s="176"/>
      <c r="VDT181" s="176"/>
      <c r="VDU181" s="176"/>
      <c r="VDV181" s="176"/>
      <c r="VDW181" s="176"/>
      <c r="VDX181" s="176"/>
      <c r="VDY181" s="176"/>
      <c r="VDZ181" s="176"/>
      <c r="VEA181" s="176"/>
      <c r="VEB181" s="176"/>
      <c r="VEC181" s="176"/>
      <c r="VED181" s="176"/>
      <c r="VEE181" s="176"/>
      <c r="VEF181" s="176"/>
      <c r="VEG181" s="176"/>
      <c r="VEH181" s="176"/>
      <c r="VEI181" s="176"/>
      <c r="VEJ181" s="176"/>
      <c r="VEK181" s="176"/>
      <c r="VEL181" s="176"/>
      <c r="VEM181" s="176"/>
      <c r="VEN181" s="176"/>
      <c r="VEO181" s="176"/>
      <c r="VEP181" s="176"/>
      <c r="VEQ181" s="176"/>
      <c r="VER181" s="176"/>
      <c r="VES181" s="176"/>
      <c r="VET181" s="176"/>
      <c r="VEU181" s="176"/>
      <c r="VEV181" s="176"/>
      <c r="VEW181" s="176"/>
      <c r="VEX181" s="176"/>
      <c r="VEY181" s="176"/>
      <c r="VEZ181" s="176"/>
      <c r="VFA181" s="176"/>
      <c r="VFB181" s="176"/>
      <c r="VFC181" s="176"/>
      <c r="VFD181" s="176"/>
      <c r="VFE181" s="176"/>
      <c r="VFF181" s="176"/>
      <c r="VFG181" s="176"/>
      <c r="VFH181" s="176"/>
      <c r="VFI181" s="176"/>
      <c r="VFJ181" s="176"/>
      <c r="VFK181" s="176"/>
      <c r="VFL181" s="176"/>
      <c r="VFM181" s="176"/>
      <c r="VFN181" s="176"/>
      <c r="VFO181" s="176"/>
      <c r="VFP181" s="176"/>
      <c r="VFQ181" s="176"/>
      <c r="VFR181" s="176"/>
      <c r="VFS181" s="176"/>
      <c r="VFT181" s="176"/>
      <c r="VFU181" s="176"/>
      <c r="VFV181" s="176"/>
      <c r="VFW181" s="176"/>
      <c r="VFX181" s="176"/>
      <c r="VFY181" s="176"/>
      <c r="VFZ181" s="176"/>
      <c r="VGA181" s="176"/>
      <c r="VGB181" s="176"/>
      <c r="VGC181" s="176"/>
      <c r="VGD181" s="176"/>
      <c r="VGE181" s="176"/>
      <c r="VGF181" s="176"/>
      <c r="VGG181" s="176"/>
      <c r="VGH181" s="176"/>
      <c r="VGI181" s="176"/>
      <c r="VGJ181" s="176"/>
      <c r="VGK181" s="176"/>
      <c r="VGL181" s="176"/>
      <c r="VGM181" s="176"/>
      <c r="VGN181" s="176"/>
      <c r="VGO181" s="176"/>
      <c r="VGP181" s="176"/>
      <c r="VGQ181" s="176"/>
      <c r="VGR181" s="176"/>
      <c r="VGS181" s="176"/>
      <c r="VGT181" s="176"/>
      <c r="VGU181" s="176"/>
      <c r="VGV181" s="176"/>
      <c r="VGW181" s="176"/>
      <c r="VGX181" s="176"/>
      <c r="VGY181" s="176"/>
      <c r="VGZ181" s="176"/>
      <c r="VHA181" s="176"/>
      <c r="VHB181" s="176"/>
      <c r="VHC181" s="176"/>
      <c r="VHD181" s="176"/>
      <c r="VHE181" s="176"/>
      <c r="VHF181" s="176"/>
      <c r="VHG181" s="176"/>
      <c r="VHH181" s="176"/>
      <c r="VHI181" s="176"/>
      <c r="VHJ181" s="176"/>
      <c r="VHK181" s="176"/>
      <c r="VHL181" s="176"/>
      <c r="VHM181" s="176"/>
      <c r="VHN181" s="176"/>
      <c r="VHO181" s="176"/>
      <c r="VHP181" s="176"/>
      <c r="VHQ181" s="176"/>
      <c r="VHR181" s="176"/>
      <c r="VHS181" s="176"/>
      <c r="VHT181" s="176"/>
      <c r="VHU181" s="176"/>
      <c r="VHV181" s="176"/>
      <c r="VHW181" s="176"/>
      <c r="VHX181" s="176"/>
      <c r="VHY181" s="176"/>
      <c r="VHZ181" s="176"/>
      <c r="VIA181" s="176"/>
      <c r="VIB181" s="176"/>
      <c r="VIC181" s="176"/>
      <c r="VID181" s="176"/>
      <c r="VIE181" s="176"/>
      <c r="VIF181" s="176"/>
      <c r="VIG181" s="176"/>
      <c r="VIH181" s="176"/>
      <c r="VII181" s="176"/>
      <c r="VIJ181" s="176"/>
      <c r="VIK181" s="176"/>
      <c r="VIL181" s="176"/>
      <c r="VIM181" s="176"/>
      <c r="VIN181" s="176"/>
      <c r="VIO181" s="176"/>
      <c r="VIP181" s="176"/>
      <c r="VIQ181" s="176"/>
      <c r="VIR181" s="176"/>
      <c r="VIS181" s="176"/>
      <c r="VIT181" s="176"/>
      <c r="VIU181" s="176"/>
      <c r="VIV181" s="176"/>
      <c r="VIW181" s="176"/>
      <c r="VIX181" s="176"/>
      <c r="VIY181" s="176"/>
      <c r="VIZ181" s="176"/>
      <c r="VJA181" s="176"/>
      <c r="VJB181" s="176"/>
      <c r="VJC181" s="176"/>
      <c r="VJD181" s="176"/>
      <c r="VJE181" s="176"/>
      <c r="VJF181" s="176"/>
      <c r="VJG181" s="176"/>
      <c r="VJH181" s="176"/>
      <c r="VJI181" s="176"/>
      <c r="VJJ181" s="176"/>
      <c r="VJK181" s="176"/>
      <c r="VJL181" s="176"/>
      <c r="VJM181" s="176"/>
      <c r="VJN181" s="176"/>
      <c r="VJO181" s="176"/>
      <c r="VJP181" s="176"/>
      <c r="VJQ181" s="176"/>
      <c r="VJR181" s="176"/>
      <c r="VJS181" s="176"/>
      <c r="VJT181" s="176"/>
      <c r="VJU181" s="176"/>
      <c r="VJV181" s="176"/>
      <c r="VJW181" s="176"/>
      <c r="VJX181" s="176"/>
      <c r="VJY181" s="176"/>
      <c r="VJZ181" s="176"/>
      <c r="VKA181" s="176"/>
      <c r="VKB181" s="176"/>
      <c r="VKC181" s="176"/>
      <c r="VKD181" s="176"/>
      <c r="VKE181" s="176"/>
      <c r="VKF181" s="176"/>
      <c r="VKG181" s="176"/>
      <c r="VKH181" s="176"/>
      <c r="VKI181" s="176"/>
      <c r="VKJ181" s="176"/>
      <c r="VKK181" s="176"/>
      <c r="VKL181" s="176"/>
      <c r="VKM181" s="176"/>
      <c r="VKN181" s="176"/>
      <c r="VKO181" s="176"/>
      <c r="VKP181" s="176"/>
      <c r="VKQ181" s="176"/>
      <c r="VKR181" s="176"/>
      <c r="VKS181" s="176"/>
      <c r="VKT181" s="176"/>
      <c r="VKU181" s="176"/>
      <c r="VKV181" s="176"/>
      <c r="VKW181" s="176"/>
      <c r="VKX181" s="176"/>
      <c r="VKY181" s="176"/>
      <c r="VKZ181" s="176"/>
      <c r="VLA181" s="176"/>
      <c r="VLB181" s="176"/>
      <c r="VLC181" s="176"/>
      <c r="VLD181" s="176"/>
      <c r="VLE181" s="176"/>
      <c r="VLF181" s="176"/>
      <c r="VLG181" s="176"/>
      <c r="VLH181" s="176"/>
      <c r="VLI181" s="176"/>
      <c r="VLJ181" s="176"/>
      <c r="VLK181" s="176"/>
      <c r="VLL181" s="176"/>
      <c r="VLM181" s="176"/>
      <c r="VLN181" s="176"/>
      <c r="VLO181" s="176"/>
      <c r="VLP181" s="176"/>
      <c r="VLQ181" s="176"/>
      <c r="VLR181" s="176"/>
      <c r="VLS181" s="176"/>
      <c r="VLT181" s="176"/>
      <c r="VLU181" s="176"/>
      <c r="VLV181" s="176"/>
      <c r="VLW181" s="176"/>
      <c r="VLX181" s="176"/>
      <c r="VLY181" s="176"/>
      <c r="VLZ181" s="176"/>
      <c r="VMA181" s="176"/>
      <c r="VMB181" s="176"/>
      <c r="VMC181" s="176"/>
      <c r="VMD181" s="176"/>
      <c r="VME181" s="176"/>
      <c r="VMF181" s="176"/>
      <c r="VMG181" s="176"/>
      <c r="VMH181" s="176"/>
      <c r="VMI181" s="176"/>
      <c r="VMJ181" s="176"/>
      <c r="VMK181" s="176"/>
      <c r="VML181" s="176"/>
      <c r="VMM181" s="176"/>
      <c r="VMN181" s="176"/>
      <c r="VMO181" s="176"/>
      <c r="VMP181" s="176"/>
      <c r="VMQ181" s="176"/>
      <c r="VMR181" s="176"/>
      <c r="VMS181" s="176"/>
      <c r="VMT181" s="176"/>
      <c r="VMU181" s="176"/>
      <c r="VMV181" s="176"/>
      <c r="VMW181" s="176"/>
      <c r="VMX181" s="176"/>
      <c r="VMY181" s="176"/>
      <c r="VMZ181" s="176"/>
      <c r="VNA181" s="176"/>
      <c r="VNB181" s="176"/>
      <c r="VNC181" s="176"/>
      <c r="VND181" s="176"/>
      <c r="VNE181" s="176"/>
      <c r="VNF181" s="176"/>
      <c r="VNG181" s="176"/>
      <c r="VNH181" s="176"/>
      <c r="VNI181" s="176"/>
      <c r="VNJ181" s="176"/>
      <c r="VNK181" s="176"/>
      <c r="VNL181" s="176"/>
      <c r="VNM181" s="176"/>
      <c r="VNN181" s="176"/>
      <c r="VNO181" s="176"/>
      <c r="VNP181" s="176"/>
      <c r="VNQ181" s="176"/>
      <c r="VNR181" s="176"/>
      <c r="VNS181" s="176"/>
      <c r="VNT181" s="176"/>
      <c r="VNU181" s="176"/>
      <c r="VNV181" s="176"/>
      <c r="VNW181" s="176"/>
      <c r="VNX181" s="176"/>
      <c r="VNY181" s="176"/>
      <c r="VNZ181" s="176"/>
      <c r="VOA181" s="176"/>
      <c r="VOB181" s="176"/>
      <c r="VOC181" s="176"/>
      <c r="VOD181" s="176"/>
      <c r="VOE181" s="176"/>
      <c r="VOF181" s="176"/>
      <c r="VOG181" s="176"/>
      <c r="VOH181" s="176"/>
      <c r="VOI181" s="176"/>
      <c r="VOJ181" s="176"/>
      <c r="VOK181" s="176"/>
      <c r="VOL181" s="176"/>
      <c r="VOM181" s="176"/>
      <c r="VON181" s="176"/>
      <c r="VOO181" s="176"/>
      <c r="VOP181" s="176"/>
      <c r="VOQ181" s="176"/>
      <c r="VOR181" s="176"/>
      <c r="VOS181" s="176"/>
      <c r="VOT181" s="176"/>
      <c r="VOU181" s="176"/>
      <c r="VOV181" s="176"/>
      <c r="VOW181" s="176"/>
      <c r="VOX181" s="176"/>
      <c r="VOY181" s="176"/>
      <c r="VOZ181" s="176"/>
      <c r="VPA181" s="176"/>
      <c r="VPB181" s="176"/>
      <c r="VPC181" s="176"/>
      <c r="VPD181" s="176"/>
      <c r="VPE181" s="176"/>
      <c r="VPF181" s="176"/>
      <c r="VPG181" s="176"/>
      <c r="VPH181" s="176"/>
      <c r="VPI181" s="176"/>
      <c r="VPJ181" s="176"/>
      <c r="VPK181" s="176"/>
      <c r="VPL181" s="176"/>
      <c r="VPM181" s="176"/>
      <c r="VPN181" s="176"/>
      <c r="VPO181" s="176"/>
      <c r="VPP181" s="176"/>
      <c r="VPQ181" s="176"/>
      <c r="VPR181" s="176"/>
      <c r="VPS181" s="176"/>
      <c r="VPT181" s="176"/>
      <c r="VPU181" s="176"/>
      <c r="VPV181" s="176"/>
      <c r="VPW181" s="176"/>
      <c r="VPX181" s="176"/>
      <c r="VPY181" s="176"/>
      <c r="VPZ181" s="176"/>
      <c r="VQA181" s="176"/>
      <c r="VQB181" s="176"/>
      <c r="VQC181" s="176"/>
      <c r="VQD181" s="176"/>
      <c r="VQE181" s="176"/>
      <c r="VQF181" s="176"/>
      <c r="VQG181" s="176"/>
      <c r="VQH181" s="176"/>
      <c r="VQI181" s="176"/>
      <c r="VQJ181" s="176"/>
      <c r="VQK181" s="176"/>
      <c r="VQL181" s="176"/>
      <c r="VQM181" s="176"/>
      <c r="VQN181" s="176"/>
      <c r="VQO181" s="176"/>
      <c r="VQP181" s="176"/>
      <c r="VQQ181" s="176"/>
      <c r="VQR181" s="176"/>
      <c r="VQS181" s="176"/>
      <c r="VQT181" s="176"/>
      <c r="VQU181" s="176"/>
      <c r="VQV181" s="176"/>
      <c r="VQW181" s="176"/>
      <c r="VQX181" s="176"/>
      <c r="VQY181" s="176"/>
      <c r="VQZ181" s="176"/>
      <c r="VRA181" s="176"/>
      <c r="VRB181" s="176"/>
      <c r="VRC181" s="176"/>
      <c r="VRD181" s="176"/>
      <c r="VRE181" s="176"/>
      <c r="VRF181" s="176"/>
      <c r="VRG181" s="176"/>
      <c r="VRH181" s="176"/>
      <c r="VRI181" s="176"/>
      <c r="VRJ181" s="176"/>
      <c r="VRK181" s="176"/>
      <c r="VRL181" s="176"/>
      <c r="VRM181" s="176"/>
      <c r="VRN181" s="176"/>
      <c r="VRO181" s="176"/>
      <c r="VRP181" s="176"/>
      <c r="VRQ181" s="176"/>
      <c r="VRR181" s="176"/>
      <c r="VRS181" s="176"/>
      <c r="VRT181" s="176"/>
      <c r="VRU181" s="176"/>
      <c r="VRV181" s="176"/>
      <c r="VRW181" s="176"/>
      <c r="VRX181" s="176"/>
      <c r="VRY181" s="176"/>
      <c r="VRZ181" s="176"/>
      <c r="VSA181" s="176"/>
      <c r="VSB181" s="176"/>
      <c r="VSC181" s="176"/>
      <c r="VSD181" s="176"/>
      <c r="VSE181" s="176"/>
      <c r="VSF181" s="176"/>
      <c r="VSG181" s="176"/>
      <c r="VSH181" s="176"/>
      <c r="VSI181" s="176"/>
      <c r="VSJ181" s="176"/>
      <c r="VSK181" s="176"/>
      <c r="VSL181" s="176"/>
      <c r="VSM181" s="176"/>
      <c r="VSN181" s="176"/>
      <c r="VSO181" s="176"/>
      <c r="VSP181" s="176"/>
      <c r="VSQ181" s="176"/>
      <c r="VSR181" s="176"/>
      <c r="VSS181" s="176"/>
      <c r="VST181" s="176"/>
      <c r="VSU181" s="176"/>
      <c r="VSV181" s="176"/>
      <c r="VSW181" s="176"/>
      <c r="VSX181" s="176"/>
      <c r="VSY181" s="176"/>
      <c r="VSZ181" s="176"/>
      <c r="VTA181" s="176"/>
      <c r="VTB181" s="176"/>
      <c r="VTC181" s="176"/>
      <c r="VTD181" s="176"/>
      <c r="VTE181" s="176"/>
      <c r="VTF181" s="176"/>
      <c r="VTG181" s="176"/>
      <c r="VTH181" s="176"/>
      <c r="VTI181" s="176"/>
      <c r="VTJ181" s="176"/>
      <c r="VTK181" s="176"/>
      <c r="VTL181" s="176"/>
      <c r="VTM181" s="176"/>
      <c r="VTN181" s="176"/>
      <c r="VTO181" s="176"/>
      <c r="VTP181" s="176"/>
      <c r="VTQ181" s="176"/>
      <c r="VTR181" s="176"/>
      <c r="VTS181" s="176"/>
      <c r="VTT181" s="176"/>
      <c r="VTU181" s="176"/>
      <c r="VTV181" s="176"/>
      <c r="VTW181" s="176"/>
      <c r="VTX181" s="176"/>
      <c r="VTY181" s="176"/>
      <c r="VTZ181" s="176"/>
      <c r="VUA181" s="176"/>
      <c r="VUB181" s="176"/>
      <c r="VUC181" s="176"/>
      <c r="VUD181" s="176"/>
      <c r="VUE181" s="176"/>
      <c r="VUF181" s="176"/>
      <c r="VUG181" s="176"/>
      <c r="VUH181" s="176"/>
      <c r="VUI181" s="176"/>
      <c r="VUJ181" s="176"/>
      <c r="VUK181" s="176"/>
      <c r="VUL181" s="176"/>
      <c r="VUM181" s="176"/>
      <c r="VUN181" s="176"/>
      <c r="VUO181" s="176"/>
      <c r="VUP181" s="176"/>
      <c r="VUQ181" s="176"/>
      <c r="VUR181" s="176"/>
      <c r="VUS181" s="176"/>
      <c r="VUT181" s="176"/>
      <c r="VUU181" s="176"/>
      <c r="VUV181" s="176"/>
      <c r="VUW181" s="176"/>
      <c r="VUX181" s="176"/>
      <c r="VUY181" s="176"/>
      <c r="VUZ181" s="176"/>
      <c r="VVA181" s="176"/>
      <c r="VVB181" s="176"/>
      <c r="VVC181" s="176"/>
      <c r="VVD181" s="176"/>
      <c r="VVE181" s="176"/>
      <c r="VVF181" s="176"/>
      <c r="VVG181" s="176"/>
      <c r="VVH181" s="176"/>
      <c r="VVI181" s="176"/>
      <c r="VVJ181" s="176"/>
      <c r="VVK181" s="176"/>
      <c r="VVL181" s="176"/>
      <c r="VVM181" s="176"/>
      <c r="VVN181" s="176"/>
      <c r="VVO181" s="176"/>
      <c r="VVP181" s="176"/>
      <c r="VVQ181" s="176"/>
      <c r="VVR181" s="176"/>
      <c r="VVS181" s="176"/>
      <c r="VVT181" s="176"/>
      <c r="VVU181" s="176"/>
      <c r="VVV181" s="176"/>
      <c r="VVW181" s="176"/>
      <c r="VVX181" s="176"/>
      <c r="VVY181" s="176"/>
      <c r="VVZ181" s="176"/>
      <c r="VWA181" s="176"/>
      <c r="VWB181" s="176"/>
      <c r="VWC181" s="176"/>
      <c r="VWD181" s="176"/>
      <c r="VWE181" s="176"/>
      <c r="VWF181" s="176"/>
      <c r="VWG181" s="176"/>
      <c r="VWH181" s="176"/>
      <c r="VWI181" s="176"/>
      <c r="VWJ181" s="176"/>
      <c r="VWK181" s="176"/>
      <c r="VWL181" s="176"/>
      <c r="VWM181" s="176"/>
      <c r="VWN181" s="176"/>
      <c r="VWO181" s="176"/>
      <c r="VWP181" s="176"/>
      <c r="VWQ181" s="176"/>
      <c r="VWR181" s="176"/>
      <c r="VWS181" s="176"/>
      <c r="VWT181" s="176"/>
      <c r="VWU181" s="176"/>
      <c r="VWV181" s="176"/>
      <c r="VWW181" s="176"/>
      <c r="VWX181" s="176"/>
      <c r="VWY181" s="176"/>
      <c r="VWZ181" s="176"/>
      <c r="VXA181" s="176"/>
      <c r="VXB181" s="176"/>
      <c r="VXC181" s="176"/>
      <c r="VXD181" s="176"/>
      <c r="VXE181" s="176"/>
      <c r="VXF181" s="176"/>
      <c r="VXG181" s="176"/>
      <c r="VXH181" s="176"/>
      <c r="VXI181" s="176"/>
      <c r="VXJ181" s="176"/>
      <c r="VXK181" s="176"/>
      <c r="VXL181" s="176"/>
      <c r="VXM181" s="176"/>
      <c r="VXN181" s="176"/>
      <c r="VXO181" s="176"/>
      <c r="VXP181" s="176"/>
      <c r="VXQ181" s="176"/>
      <c r="VXR181" s="176"/>
      <c r="VXS181" s="176"/>
      <c r="VXT181" s="176"/>
      <c r="VXU181" s="176"/>
      <c r="VXV181" s="176"/>
      <c r="VXW181" s="176"/>
      <c r="VXX181" s="176"/>
      <c r="VXY181" s="176"/>
      <c r="VXZ181" s="176"/>
      <c r="VYA181" s="176"/>
      <c r="VYB181" s="176"/>
      <c r="VYC181" s="176"/>
      <c r="VYD181" s="176"/>
      <c r="VYE181" s="176"/>
      <c r="VYF181" s="176"/>
      <c r="VYG181" s="176"/>
      <c r="VYH181" s="176"/>
      <c r="VYI181" s="176"/>
      <c r="VYJ181" s="176"/>
      <c r="VYK181" s="176"/>
      <c r="VYL181" s="176"/>
      <c r="VYM181" s="176"/>
      <c r="VYN181" s="176"/>
      <c r="VYO181" s="176"/>
      <c r="VYP181" s="176"/>
      <c r="VYQ181" s="176"/>
      <c r="VYR181" s="176"/>
      <c r="VYS181" s="176"/>
      <c r="VYT181" s="176"/>
      <c r="VYU181" s="176"/>
      <c r="VYV181" s="176"/>
      <c r="VYW181" s="176"/>
      <c r="VYX181" s="176"/>
      <c r="VYY181" s="176"/>
      <c r="VYZ181" s="176"/>
      <c r="VZA181" s="176"/>
      <c r="VZB181" s="176"/>
      <c r="VZC181" s="176"/>
      <c r="VZD181" s="176"/>
      <c r="VZE181" s="176"/>
      <c r="VZF181" s="176"/>
      <c r="VZG181" s="176"/>
      <c r="VZH181" s="176"/>
      <c r="VZI181" s="176"/>
      <c r="VZJ181" s="176"/>
      <c r="VZK181" s="176"/>
      <c r="VZL181" s="176"/>
      <c r="VZM181" s="176"/>
      <c r="VZN181" s="176"/>
      <c r="VZO181" s="176"/>
      <c r="VZP181" s="176"/>
      <c r="VZQ181" s="176"/>
      <c r="VZR181" s="176"/>
      <c r="VZS181" s="176"/>
      <c r="VZT181" s="176"/>
      <c r="VZU181" s="176"/>
      <c r="VZV181" s="176"/>
      <c r="VZW181" s="176"/>
      <c r="VZX181" s="176"/>
      <c r="VZY181" s="176"/>
      <c r="VZZ181" s="176"/>
      <c r="WAA181" s="176"/>
      <c r="WAB181" s="176"/>
      <c r="WAC181" s="176"/>
      <c r="WAD181" s="176"/>
      <c r="WAE181" s="176"/>
      <c r="WAF181" s="176"/>
      <c r="WAG181" s="176"/>
      <c r="WAH181" s="176"/>
      <c r="WAI181" s="176"/>
      <c r="WAJ181" s="176"/>
      <c r="WAK181" s="176"/>
      <c r="WAL181" s="176"/>
      <c r="WAM181" s="176"/>
      <c r="WAN181" s="176"/>
      <c r="WAO181" s="176"/>
      <c r="WAP181" s="176"/>
      <c r="WAQ181" s="176"/>
      <c r="WAR181" s="176"/>
      <c r="WAS181" s="176"/>
      <c r="WAT181" s="176"/>
      <c r="WAU181" s="176"/>
      <c r="WAV181" s="176"/>
      <c r="WAW181" s="176"/>
      <c r="WAX181" s="176"/>
      <c r="WAY181" s="176"/>
      <c r="WAZ181" s="176"/>
      <c r="WBA181" s="176"/>
      <c r="WBB181" s="176"/>
      <c r="WBC181" s="176"/>
      <c r="WBD181" s="176"/>
      <c r="WBE181" s="176"/>
      <c r="WBF181" s="176"/>
      <c r="WBG181" s="176"/>
      <c r="WBH181" s="176"/>
      <c r="WBI181" s="176"/>
      <c r="WBJ181" s="176"/>
      <c r="WBK181" s="176"/>
      <c r="WBL181" s="176"/>
      <c r="WBM181" s="176"/>
      <c r="WBN181" s="176"/>
      <c r="WBO181" s="176"/>
      <c r="WBP181" s="176"/>
      <c r="WBQ181" s="176"/>
      <c r="WBR181" s="176"/>
      <c r="WBS181" s="176"/>
      <c r="WBT181" s="176"/>
      <c r="WBU181" s="176"/>
      <c r="WBV181" s="176"/>
      <c r="WBW181" s="176"/>
      <c r="WBX181" s="176"/>
      <c r="WBY181" s="176"/>
      <c r="WBZ181" s="176"/>
      <c r="WCA181" s="176"/>
      <c r="WCB181" s="176"/>
      <c r="WCC181" s="176"/>
      <c r="WCD181" s="176"/>
      <c r="WCE181" s="176"/>
      <c r="WCF181" s="176"/>
      <c r="WCG181" s="176"/>
      <c r="WCH181" s="176"/>
      <c r="WCI181" s="176"/>
      <c r="WCJ181" s="176"/>
      <c r="WCK181" s="176"/>
      <c r="WCL181" s="176"/>
      <c r="WCM181" s="176"/>
      <c r="WCN181" s="176"/>
      <c r="WCO181" s="176"/>
      <c r="WCP181" s="176"/>
      <c r="WCQ181" s="176"/>
      <c r="WCR181" s="176"/>
      <c r="WCS181" s="176"/>
      <c r="WCT181" s="176"/>
      <c r="WCU181" s="176"/>
      <c r="WCV181" s="176"/>
      <c r="WCW181" s="176"/>
      <c r="WCX181" s="176"/>
      <c r="WCY181" s="176"/>
      <c r="WCZ181" s="176"/>
      <c r="WDA181" s="176"/>
      <c r="WDB181" s="176"/>
      <c r="WDC181" s="176"/>
      <c r="WDD181" s="176"/>
      <c r="WDE181" s="176"/>
      <c r="WDF181" s="176"/>
      <c r="WDG181" s="176"/>
      <c r="WDH181" s="176"/>
      <c r="WDI181" s="176"/>
      <c r="WDJ181" s="176"/>
      <c r="WDK181" s="176"/>
      <c r="WDL181" s="176"/>
      <c r="WDM181" s="176"/>
      <c r="WDN181" s="176"/>
      <c r="WDO181" s="176"/>
      <c r="WDP181" s="176"/>
      <c r="WDQ181" s="176"/>
      <c r="WDR181" s="176"/>
      <c r="WDS181" s="176"/>
      <c r="WDT181" s="176"/>
      <c r="WDU181" s="176"/>
      <c r="WDV181" s="176"/>
      <c r="WDW181" s="176"/>
      <c r="WDX181" s="176"/>
      <c r="WDY181" s="176"/>
      <c r="WDZ181" s="176"/>
      <c r="WEA181" s="176"/>
      <c r="WEB181" s="176"/>
      <c r="WEC181" s="176"/>
      <c r="WED181" s="176"/>
      <c r="WEE181" s="176"/>
      <c r="WEF181" s="176"/>
      <c r="WEG181" s="176"/>
      <c r="WEH181" s="176"/>
      <c r="WEI181" s="176"/>
      <c r="WEJ181" s="176"/>
      <c r="WEK181" s="176"/>
      <c r="WEL181" s="176"/>
      <c r="WEM181" s="176"/>
      <c r="WEN181" s="176"/>
      <c r="WEO181" s="176"/>
      <c r="WEP181" s="176"/>
      <c r="WEQ181" s="176"/>
      <c r="WER181" s="176"/>
      <c r="WES181" s="176"/>
      <c r="WET181" s="176"/>
      <c r="WEU181" s="176"/>
      <c r="WEV181" s="176"/>
      <c r="WEW181" s="176"/>
      <c r="WEX181" s="176"/>
      <c r="WEY181" s="176"/>
      <c r="WEZ181" s="176"/>
      <c r="WFA181" s="176"/>
      <c r="WFB181" s="176"/>
      <c r="WFC181" s="176"/>
      <c r="WFD181" s="176"/>
      <c r="WFE181" s="176"/>
      <c r="WFF181" s="176"/>
      <c r="WFG181" s="176"/>
      <c r="WFH181" s="176"/>
      <c r="WFI181" s="176"/>
      <c r="WFJ181" s="176"/>
      <c r="WFK181" s="176"/>
      <c r="WFL181" s="176"/>
      <c r="WFM181" s="176"/>
      <c r="WFN181" s="176"/>
      <c r="WFO181" s="176"/>
      <c r="WFP181" s="176"/>
      <c r="WFQ181" s="176"/>
      <c r="WFR181" s="176"/>
      <c r="WFS181" s="176"/>
      <c r="WFT181" s="176"/>
      <c r="WFU181" s="176"/>
      <c r="WFV181" s="176"/>
      <c r="WFW181" s="176"/>
      <c r="WFX181" s="176"/>
      <c r="WFY181" s="176"/>
      <c r="WFZ181" s="176"/>
      <c r="WGA181" s="176"/>
      <c r="WGB181" s="176"/>
      <c r="WGC181" s="176"/>
      <c r="WGD181" s="176"/>
      <c r="WGE181" s="176"/>
      <c r="WGF181" s="176"/>
      <c r="WGG181" s="176"/>
      <c r="WGH181" s="176"/>
      <c r="WGI181" s="176"/>
      <c r="WGJ181" s="176"/>
      <c r="WGK181" s="176"/>
      <c r="WGL181" s="176"/>
      <c r="WGM181" s="176"/>
      <c r="WGN181" s="176"/>
      <c r="WGO181" s="176"/>
      <c r="WGP181" s="176"/>
      <c r="WGQ181" s="176"/>
      <c r="WGR181" s="176"/>
      <c r="WGS181" s="176"/>
      <c r="WGT181" s="176"/>
      <c r="WGU181" s="176"/>
      <c r="WGV181" s="176"/>
      <c r="WGW181" s="176"/>
      <c r="WGX181" s="176"/>
      <c r="WGY181" s="176"/>
      <c r="WGZ181" s="176"/>
      <c r="WHA181" s="176"/>
      <c r="WHB181" s="176"/>
      <c r="WHC181" s="176"/>
      <c r="WHD181" s="176"/>
      <c r="WHE181" s="176"/>
      <c r="WHF181" s="176"/>
      <c r="WHG181" s="176"/>
      <c r="WHH181" s="176"/>
      <c r="WHI181" s="176"/>
      <c r="WHJ181" s="176"/>
      <c r="WHK181" s="176"/>
      <c r="WHL181" s="176"/>
      <c r="WHM181" s="176"/>
      <c r="WHN181" s="176"/>
      <c r="WHO181" s="176"/>
      <c r="WHP181" s="176"/>
      <c r="WHQ181" s="176"/>
      <c r="WHR181" s="176"/>
      <c r="WHS181" s="176"/>
      <c r="WHT181" s="176"/>
      <c r="WHU181" s="176"/>
      <c r="WHV181" s="176"/>
      <c r="WHW181" s="176"/>
      <c r="WHX181" s="176"/>
      <c r="WHY181" s="176"/>
      <c r="WHZ181" s="176"/>
      <c r="WIA181" s="176"/>
      <c r="WIB181" s="176"/>
      <c r="WIC181" s="176"/>
      <c r="WID181" s="176"/>
      <c r="WIE181" s="176"/>
      <c r="WIF181" s="176"/>
      <c r="WIG181" s="176"/>
      <c r="WIH181" s="176"/>
      <c r="WII181" s="176"/>
      <c r="WIJ181" s="176"/>
      <c r="WIK181" s="176"/>
      <c r="WIL181" s="176"/>
      <c r="WIM181" s="176"/>
      <c r="WIN181" s="176"/>
      <c r="WIO181" s="176"/>
      <c r="WIP181" s="176"/>
      <c r="WIQ181" s="176"/>
      <c r="WIR181" s="176"/>
      <c r="WIS181" s="176"/>
      <c r="WIT181" s="176"/>
      <c r="WIU181" s="176"/>
      <c r="WIV181" s="176"/>
      <c r="WIW181" s="176"/>
      <c r="WIX181" s="176"/>
      <c r="WIY181" s="176"/>
      <c r="WIZ181" s="176"/>
      <c r="WJA181" s="176"/>
      <c r="WJB181" s="176"/>
      <c r="WJC181" s="176"/>
      <c r="WJD181" s="176"/>
      <c r="WJE181" s="176"/>
      <c r="WJF181" s="176"/>
      <c r="WJG181" s="176"/>
      <c r="WJH181" s="176"/>
      <c r="WJI181" s="176"/>
      <c r="WJJ181" s="176"/>
      <c r="WJK181" s="176"/>
      <c r="WJL181" s="176"/>
      <c r="WJM181" s="176"/>
      <c r="WJN181" s="176"/>
      <c r="WJO181" s="176"/>
      <c r="WJP181" s="176"/>
      <c r="WJQ181" s="176"/>
      <c r="WJR181" s="176"/>
      <c r="WJS181" s="176"/>
      <c r="WJT181" s="176"/>
      <c r="WJU181" s="176"/>
      <c r="WJV181" s="176"/>
      <c r="WJW181" s="176"/>
      <c r="WJX181" s="176"/>
      <c r="WJY181" s="176"/>
      <c r="WJZ181" s="176"/>
      <c r="WKA181" s="176"/>
      <c r="WKB181" s="176"/>
      <c r="WKC181" s="176"/>
      <c r="WKD181" s="176"/>
      <c r="WKE181" s="176"/>
      <c r="WKF181" s="176"/>
      <c r="WKG181" s="176"/>
      <c r="WKH181" s="176"/>
      <c r="WKI181" s="176"/>
      <c r="WKJ181" s="176"/>
      <c r="WKK181" s="176"/>
      <c r="WKL181" s="176"/>
      <c r="WKM181" s="176"/>
      <c r="WKN181" s="176"/>
      <c r="WKO181" s="176"/>
      <c r="WKP181" s="176"/>
      <c r="WKQ181" s="176"/>
      <c r="WKR181" s="176"/>
      <c r="WKS181" s="176"/>
      <c r="WKT181" s="176"/>
      <c r="WKU181" s="176"/>
      <c r="WKV181" s="176"/>
      <c r="WKW181" s="176"/>
      <c r="WKX181" s="176"/>
      <c r="WKY181" s="176"/>
      <c r="WKZ181" s="176"/>
      <c r="WLA181" s="176"/>
      <c r="WLB181" s="176"/>
      <c r="WLC181" s="176"/>
      <c r="WLD181" s="176"/>
      <c r="WLE181" s="176"/>
      <c r="WLF181" s="176"/>
      <c r="WLG181" s="176"/>
      <c r="WLH181" s="176"/>
      <c r="WLI181" s="176"/>
      <c r="WLJ181" s="176"/>
      <c r="WLK181" s="176"/>
      <c r="WLL181" s="176"/>
      <c r="WLM181" s="176"/>
      <c r="WLN181" s="176"/>
      <c r="WLO181" s="176"/>
      <c r="WLP181" s="176"/>
      <c r="WLQ181" s="176"/>
      <c r="WLR181" s="176"/>
      <c r="WLS181" s="176"/>
      <c r="WLT181" s="176"/>
      <c r="WLU181" s="176"/>
      <c r="WLV181" s="176"/>
      <c r="WLW181" s="176"/>
      <c r="WLX181" s="176"/>
      <c r="WLY181" s="176"/>
      <c r="WLZ181" s="176"/>
      <c r="WMA181" s="176"/>
      <c r="WMB181" s="176"/>
      <c r="WMC181" s="176"/>
      <c r="WMD181" s="176"/>
      <c r="WME181" s="176"/>
      <c r="WMF181" s="176"/>
      <c r="WMG181" s="176"/>
      <c r="WMH181" s="176"/>
      <c r="WMI181" s="176"/>
      <c r="WMJ181" s="176"/>
      <c r="WMK181" s="176"/>
      <c r="WML181" s="176"/>
      <c r="WMM181" s="176"/>
      <c r="WMN181" s="176"/>
      <c r="WMO181" s="176"/>
      <c r="WMP181" s="176"/>
      <c r="WMQ181" s="176"/>
      <c r="WMR181" s="176"/>
      <c r="WMS181" s="176"/>
      <c r="WMT181" s="176"/>
      <c r="WMU181" s="176"/>
      <c r="WMV181" s="176"/>
      <c r="WMW181" s="176"/>
      <c r="WMX181" s="176"/>
      <c r="WMY181" s="176"/>
      <c r="WMZ181" s="176"/>
      <c r="WNA181" s="176"/>
      <c r="WNB181" s="176"/>
      <c r="WNC181" s="176"/>
      <c r="WND181" s="176"/>
      <c r="WNE181" s="176"/>
      <c r="WNF181" s="176"/>
      <c r="WNG181" s="176"/>
      <c r="WNH181" s="176"/>
      <c r="WNI181" s="176"/>
      <c r="WNJ181" s="176"/>
      <c r="WNK181" s="176"/>
      <c r="WNL181" s="176"/>
      <c r="WNM181" s="176"/>
      <c r="WNN181" s="176"/>
      <c r="WNO181" s="176"/>
      <c r="WNP181" s="176"/>
      <c r="WNQ181" s="176"/>
      <c r="WNR181" s="176"/>
      <c r="WNS181" s="176"/>
      <c r="WNT181" s="176"/>
      <c r="WNU181" s="176"/>
      <c r="WNV181" s="176"/>
      <c r="WNW181" s="176"/>
      <c r="WNX181" s="176"/>
      <c r="WNY181" s="176"/>
      <c r="WNZ181" s="176"/>
      <c r="WOA181" s="176"/>
      <c r="WOB181" s="176"/>
      <c r="WOC181" s="176"/>
      <c r="WOD181" s="176"/>
      <c r="WOE181" s="176"/>
      <c r="WOF181" s="176"/>
      <c r="WOG181" s="176"/>
      <c r="WOH181" s="176"/>
      <c r="WOI181" s="176"/>
      <c r="WOJ181" s="176"/>
      <c r="WOK181" s="176"/>
      <c r="WOL181" s="176"/>
      <c r="WOM181" s="176"/>
      <c r="WON181" s="176"/>
      <c r="WOO181" s="176"/>
      <c r="WOP181" s="176"/>
      <c r="WOQ181" s="176"/>
      <c r="WOR181" s="176"/>
      <c r="WOS181" s="176"/>
      <c r="WOT181" s="176"/>
      <c r="WOU181" s="176"/>
      <c r="WOV181" s="176"/>
      <c r="WOW181" s="176"/>
      <c r="WOX181" s="176"/>
      <c r="WOY181" s="176"/>
      <c r="WOZ181" s="176"/>
      <c r="WPA181" s="176"/>
      <c r="WPB181" s="176"/>
      <c r="WPC181" s="176"/>
      <c r="WPD181" s="176"/>
      <c r="WPE181" s="176"/>
      <c r="WPF181" s="176"/>
      <c r="WPG181" s="176"/>
      <c r="WPH181" s="176"/>
      <c r="WPI181" s="176"/>
      <c r="WPJ181" s="176"/>
      <c r="WPK181" s="176"/>
      <c r="WPL181" s="176"/>
      <c r="WPM181" s="176"/>
      <c r="WPN181" s="176"/>
      <c r="WPO181" s="176"/>
      <c r="WPP181" s="176"/>
      <c r="WPQ181" s="176"/>
      <c r="WPR181" s="176"/>
      <c r="WPS181" s="176"/>
      <c r="WPT181" s="176"/>
      <c r="WPU181" s="176"/>
      <c r="WPV181" s="176"/>
      <c r="WPW181" s="176"/>
      <c r="WPX181" s="176"/>
      <c r="WPY181" s="176"/>
      <c r="WPZ181" s="176"/>
      <c r="WQA181" s="176"/>
      <c r="WQB181" s="176"/>
      <c r="WQC181" s="176"/>
      <c r="WQD181" s="176"/>
      <c r="WQE181" s="176"/>
      <c r="WQF181" s="176"/>
      <c r="WQG181" s="176"/>
      <c r="WQH181" s="176"/>
      <c r="WQI181" s="176"/>
      <c r="WQJ181" s="176"/>
      <c r="WQK181" s="176"/>
      <c r="WQL181" s="176"/>
      <c r="WQM181" s="176"/>
      <c r="WQN181" s="176"/>
      <c r="WQO181" s="176"/>
      <c r="WQP181" s="176"/>
      <c r="WQQ181" s="176"/>
      <c r="WQR181" s="176"/>
      <c r="WQS181" s="176"/>
      <c r="WQT181" s="176"/>
      <c r="WQU181" s="176"/>
      <c r="WQV181" s="176"/>
      <c r="WQW181" s="176"/>
      <c r="WQX181" s="176"/>
      <c r="WQY181" s="176"/>
      <c r="WQZ181" s="176"/>
      <c r="WRA181" s="176"/>
      <c r="WRB181" s="176"/>
      <c r="WRC181" s="176"/>
      <c r="WRD181" s="176"/>
      <c r="WRE181" s="176"/>
      <c r="WRF181" s="176"/>
      <c r="WRG181" s="176"/>
      <c r="WRH181" s="176"/>
      <c r="WRI181" s="176"/>
      <c r="WRJ181" s="176"/>
      <c r="WRK181" s="176"/>
      <c r="WRL181" s="176"/>
      <c r="WRM181" s="176"/>
      <c r="WRN181" s="176"/>
      <c r="WRO181" s="176"/>
      <c r="WRP181" s="176"/>
      <c r="WRQ181" s="176"/>
      <c r="WRR181" s="176"/>
      <c r="WRS181" s="176"/>
      <c r="WRT181" s="176"/>
      <c r="WRU181" s="176"/>
      <c r="WRV181" s="176"/>
      <c r="WRW181" s="176"/>
      <c r="WRX181" s="176"/>
      <c r="WRY181" s="176"/>
      <c r="WRZ181" s="176"/>
      <c r="WSA181" s="176"/>
      <c r="WSB181" s="176"/>
      <c r="WSC181" s="176"/>
      <c r="WSD181" s="176"/>
      <c r="WSE181" s="176"/>
      <c r="WSF181" s="176"/>
      <c r="WSG181" s="176"/>
      <c r="WSH181" s="176"/>
      <c r="WSI181" s="176"/>
      <c r="WSJ181" s="176"/>
      <c r="WSK181" s="176"/>
      <c r="WSL181" s="176"/>
      <c r="WSM181" s="176"/>
      <c r="WSN181" s="176"/>
      <c r="WSO181" s="176"/>
      <c r="WSP181" s="176"/>
      <c r="WSQ181" s="176"/>
      <c r="WSR181" s="176"/>
      <c r="WSS181" s="176"/>
      <c r="WST181" s="176"/>
      <c r="WSU181" s="176"/>
      <c r="WSV181" s="176"/>
      <c r="WSW181" s="176"/>
      <c r="WSX181" s="176"/>
      <c r="WSY181" s="176"/>
      <c r="WSZ181" s="176"/>
      <c r="WTA181" s="176"/>
      <c r="WTB181" s="176"/>
      <c r="WTC181" s="176"/>
      <c r="WTD181" s="176"/>
      <c r="WTE181" s="176"/>
      <c r="WTF181" s="176"/>
      <c r="WTG181" s="176"/>
      <c r="WTH181" s="176"/>
      <c r="WTI181" s="176"/>
      <c r="WTJ181" s="176"/>
      <c r="WTK181" s="176"/>
      <c r="WTL181" s="176"/>
      <c r="WTM181" s="176"/>
      <c r="WTN181" s="176"/>
      <c r="WTO181" s="176"/>
      <c r="WTP181" s="176"/>
      <c r="WTQ181" s="176"/>
      <c r="WTR181" s="176"/>
      <c r="WTS181" s="176"/>
      <c r="WTT181" s="176"/>
      <c r="WTU181" s="176"/>
      <c r="WTV181" s="176"/>
      <c r="WTW181" s="176"/>
      <c r="WTX181" s="176"/>
      <c r="WTY181" s="176"/>
      <c r="WTZ181" s="176"/>
      <c r="WUA181" s="176"/>
      <c r="WUB181" s="176"/>
      <c r="WUC181" s="176"/>
      <c r="WUD181" s="176"/>
      <c r="WUE181" s="176"/>
      <c r="WUF181" s="176"/>
      <c r="WUG181" s="176"/>
      <c r="WUH181" s="176"/>
      <c r="WUI181" s="176"/>
      <c r="WUJ181" s="176"/>
      <c r="WUK181" s="176"/>
      <c r="WUL181" s="176"/>
      <c r="WUM181" s="176"/>
      <c r="WUN181" s="176"/>
      <c r="WUO181" s="176"/>
      <c r="WUP181" s="176"/>
      <c r="WUQ181" s="176"/>
      <c r="WUR181" s="176"/>
      <c r="WUS181" s="176"/>
      <c r="WUT181" s="176"/>
      <c r="WUU181" s="176"/>
      <c r="WUV181" s="176"/>
      <c r="WUW181" s="176"/>
      <c r="WUX181" s="176"/>
      <c r="WUY181" s="176"/>
      <c r="WUZ181" s="176"/>
      <c r="WVA181" s="176"/>
      <c r="WVB181" s="176"/>
      <c r="WVC181" s="176"/>
      <c r="WVD181" s="176"/>
      <c r="WVE181" s="176"/>
      <c r="WVF181" s="176"/>
      <c r="WVG181" s="176"/>
      <c r="WVH181" s="176"/>
      <c r="WVI181" s="176"/>
      <c r="WVJ181" s="176"/>
      <c r="WVK181" s="176"/>
      <c r="WVL181" s="176"/>
      <c r="WVM181" s="176"/>
      <c r="WVN181" s="176"/>
      <c r="WVO181" s="176"/>
      <c r="WVP181" s="176"/>
      <c r="WVQ181" s="176"/>
      <c r="WVR181" s="176"/>
      <c r="WVS181" s="176"/>
      <c r="WVT181" s="176"/>
      <c r="WVU181" s="176"/>
      <c r="WVV181" s="176"/>
      <c r="WVW181" s="176"/>
      <c r="WVX181" s="176"/>
      <c r="WVY181" s="176"/>
      <c r="WVZ181" s="176"/>
      <c r="WWA181" s="176"/>
      <c r="WWB181" s="176"/>
      <c r="WWC181" s="176"/>
      <c r="WWD181" s="176"/>
      <c r="WWE181" s="176"/>
      <c r="WWF181" s="176"/>
      <c r="WWG181" s="176"/>
      <c r="WWH181" s="176"/>
      <c r="WWI181" s="176"/>
      <c r="WWJ181" s="176"/>
      <c r="WWK181" s="176"/>
      <c r="WWL181" s="176"/>
      <c r="WWM181" s="176"/>
      <c r="WWN181" s="176"/>
      <c r="WWO181" s="176"/>
      <c r="WWP181" s="176"/>
      <c r="WWQ181" s="176"/>
      <c r="WWR181" s="176"/>
      <c r="WWS181" s="176"/>
      <c r="WWT181" s="176"/>
      <c r="WWU181" s="176"/>
      <c r="WWV181" s="176"/>
      <c r="WWW181" s="176"/>
      <c r="WWX181" s="176"/>
      <c r="WWY181" s="176"/>
      <c r="WWZ181" s="176"/>
      <c r="WXA181" s="176"/>
      <c r="WXB181" s="176"/>
      <c r="WXC181" s="176"/>
      <c r="WXD181" s="176"/>
      <c r="WXE181" s="176"/>
      <c r="WXF181" s="176"/>
      <c r="WXG181" s="176"/>
      <c r="WXH181" s="176"/>
      <c r="WXI181" s="176"/>
      <c r="WXJ181" s="176"/>
      <c r="WXK181" s="176"/>
      <c r="WXL181" s="176"/>
      <c r="WXM181" s="176"/>
      <c r="WXN181" s="176"/>
      <c r="WXO181" s="176"/>
      <c r="WXP181" s="176"/>
      <c r="WXQ181" s="176"/>
      <c r="WXR181" s="176"/>
      <c r="WXS181" s="176"/>
      <c r="WXT181" s="176"/>
      <c r="WXU181" s="176"/>
      <c r="WXV181" s="176"/>
      <c r="WXW181" s="176"/>
      <c r="WXX181" s="176"/>
      <c r="WXY181" s="176"/>
      <c r="WXZ181" s="176"/>
      <c r="WYA181" s="176"/>
      <c r="WYB181" s="176"/>
      <c r="WYC181" s="176"/>
      <c r="WYD181" s="176"/>
      <c r="WYE181" s="176"/>
      <c r="WYF181" s="176"/>
      <c r="WYG181" s="176"/>
      <c r="WYH181" s="176"/>
      <c r="WYI181" s="176"/>
      <c r="WYJ181" s="176"/>
      <c r="WYK181" s="176"/>
      <c r="WYL181" s="176"/>
      <c r="WYM181" s="176"/>
      <c r="WYN181" s="176"/>
      <c r="WYO181" s="176"/>
      <c r="WYP181" s="176"/>
      <c r="WYQ181" s="176"/>
      <c r="WYR181" s="176"/>
      <c r="WYS181" s="176"/>
      <c r="WYT181" s="176"/>
      <c r="WYU181" s="176"/>
      <c r="WYV181" s="176"/>
      <c r="WYW181" s="176"/>
      <c r="WYX181" s="176"/>
    </row>
    <row r="182" spans="1:16222" s="485" customFormat="1" ht="15" customHeight="1" x14ac:dyDescent="0.25">
      <c r="A182" s="414"/>
      <c r="B182" s="414"/>
      <c r="C182" s="414"/>
      <c r="D182" s="483"/>
      <c r="E182" s="483"/>
      <c r="F182" s="483"/>
      <c r="G182" s="483"/>
      <c r="H182" s="483"/>
      <c r="I182" s="483"/>
      <c r="J182" s="483"/>
      <c r="K182" s="483"/>
      <c r="L182" s="483"/>
      <c r="M182" s="483"/>
      <c r="N182" s="483"/>
      <c r="O182" s="483"/>
      <c r="P182" s="483"/>
      <c r="Q182" s="483"/>
      <c r="R182" s="483"/>
      <c r="S182" s="483"/>
    </row>
    <row r="183" spans="1:16222" s="485" customFormat="1" ht="15" customHeight="1" thickBot="1" x14ac:dyDescent="0.3">
      <c r="A183" s="492" t="s">
        <v>458</v>
      </c>
      <c r="B183" s="360"/>
      <c r="C183" s="360"/>
      <c r="D183" s="361">
        <f>'Tabell 2.1'!D67</f>
        <v>196422</v>
      </c>
      <c r="E183" s="361">
        <f>'Tabell 2.1'!E67</f>
        <v>168645</v>
      </c>
      <c r="F183" s="361">
        <f>'Tabell 2.1'!F67</f>
        <v>110392</v>
      </c>
      <c r="G183" s="361">
        <f>'Tabell 2.1'!G67</f>
        <v>87613</v>
      </c>
      <c r="H183" s="361">
        <f>'Tabell 2.1'!H67</f>
        <v>85829</v>
      </c>
      <c r="I183" s="361">
        <f>'Tabell 2.1'!I67</f>
        <v>22377</v>
      </c>
      <c r="J183" s="361">
        <f>'Tabell 2.1'!J67</f>
        <v>33001</v>
      </c>
      <c r="K183" s="361">
        <f>'Tabell 2.1'!K67</f>
        <v>40503</v>
      </c>
      <c r="L183" s="361">
        <f>'Tabell 2.1'!L67</f>
        <v>89224</v>
      </c>
      <c r="M183" s="361">
        <f>'Tabell 2.1'!M67</f>
        <v>78802</v>
      </c>
      <c r="N183" s="361">
        <f>'Tabell 2.1'!N67</f>
        <v>101318</v>
      </c>
      <c r="O183" s="361">
        <f>'Tabell 2.1'!O67</f>
        <v>129056</v>
      </c>
      <c r="P183" s="361">
        <f>'Tabell 2.1'!P67</f>
        <v>71720</v>
      </c>
      <c r="Q183" s="361">
        <f>'Tabell 2.1'!Q67</f>
        <v>43302</v>
      </c>
      <c r="R183" s="361">
        <f>'Tabell 2.1'!R67</f>
        <v>121750</v>
      </c>
      <c r="S183" s="361">
        <f>'Tabell 2.1'!S67</f>
        <v>1379954</v>
      </c>
    </row>
    <row r="184" spans="1:16222" ht="15" customHeight="1" thickBot="1" x14ac:dyDescent="0.3">
      <c r="T184" s="176"/>
      <c r="U184" s="176"/>
      <c r="V184" s="176"/>
      <c r="W184" s="176"/>
      <c r="X184" s="176"/>
      <c r="Y184" s="176"/>
      <c r="Z184" s="176"/>
      <c r="AA184" s="176"/>
      <c r="AB184" s="176"/>
      <c r="AC184" s="176"/>
      <c r="AD184" s="176"/>
      <c r="AE184" s="176"/>
      <c r="AF184" s="176"/>
      <c r="AG184" s="176"/>
      <c r="AH184" s="176"/>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c r="BP184" s="176"/>
      <c r="BQ184" s="176"/>
      <c r="BR184" s="176"/>
      <c r="BS184" s="176"/>
      <c r="BT184" s="176"/>
      <c r="BU184" s="176"/>
      <c r="BV184" s="176"/>
      <c r="BW184" s="176"/>
      <c r="BX184" s="176"/>
      <c r="BY184" s="176"/>
      <c r="BZ184" s="176"/>
      <c r="CA184" s="176"/>
      <c r="CB184" s="176"/>
      <c r="CC184" s="176"/>
      <c r="CD184" s="176"/>
      <c r="CE184" s="176"/>
      <c r="CF184" s="176"/>
      <c r="CG184" s="176"/>
      <c r="CH184" s="176"/>
      <c r="CI184" s="176"/>
      <c r="CJ184" s="176"/>
      <c r="CK184" s="176"/>
      <c r="CL184" s="176"/>
      <c r="CM184" s="176"/>
      <c r="CN184" s="176"/>
      <c r="CO184" s="176"/>
      <c r="CP184" s="176"/>
      <c r="CQ184" s="176"/>
      <c r="CR184" s="176"/>
      <c r="CS184" s="176"/>
      <c r="CT184" s="176"/>
      <c r="CU184" s="176"/>
      <c r="CV184" s="176"/>
      <c r="CW184" s="176"/>
      <c r="CX184" s="176"/>
      <c r="CY184" s="176"/>
      <c r="CZ184" s="176"/>
      <c r="DA184" s="176"/>
      <c r="DB184" s="176"/>
      <c r="DC184" s="176"/>
      <c r="DD184" s="176"/>
      <c r="DE184" s="176"/>
      <c r="DF184" s="176"/>
      <c r="DG184" s="176"/>
      <c r="DH184" s="176"/>
      <c r="DI184" s="176"/>
      <c r="DJ184" s="176"/>
      <c r="DK184" s="176"/>
      <c r="DL184" s="176"/>
      <c r="DM184" s="176"/>
      <c r="DN184" s="176"/>
      <c r="DO184" s="176"/>
      <c r="DP184" s="176"/>
      <c r="DQ184" s="176"/>
      <c r="DR184" s="176"/>
      <c r="DS184" s="176"/>
      <c r="DT184" s="176"/>
      <c r="DU184" s="176"/>
      <c r="DV184" s="176"/>
      <c r="DW184" s="176"/>
      <c r="DX184" s="176"/>
      <c r="DY184" s="176"/>
      <c r="DZ184" s="176"/>
      <c r="EA184" s="176"/>
      <c r="EB184" s="176"/>
      <c r="EC184" s="176"/>
      <c r="ED184" s="176"/>
      <c r="EE184" s="176"/>
      <c r="EF184" s="176"/>
      <c r="EG184" s="176"/>
      <c r="EH184" s="176"/>
      <c r="EI184" s="176"/>
      <c r="EJ184" s="176"/>
      <c r="EK184" s="176"/>
      <c r="EL184" s="176"/>
      <c r="EM184" s="176"/>
      <c r="EN184" s="176"/>
      <c r="EO184" s="176"/>
      <c r="EP184" s="176"/>
      <c r="EQ184" s="176"/>
      <c r="ER184" s="176"/>
      <c r="ES184" s="176"/>
      <c r="ET184" s="176"/>
      <c r="EU184" s="176"/>
      <c r="EV184" s="176"/>
      <c r="EW184" s="176"/>
      <c r="EX184" s="176"/>
      <c r="EY184" s="176"/>
      <c r="EZ184" s="176"/>
      <c r="FA184" s="176"/>
      <c r="FB184" s="176"/>
      <c r="FC184" s="176"/>
      <c r="FD184" s="176"/>
      <c r="FE184" s="176"/>
      <c r="FF184" s="176"/>
      <c r="FG184" s="176"/>
      <c r="FH184" s="176"/>
      <c r="FI184" s="176"/>
      <c r="FJ184" s="176"/>
      <c r="FK184" s="176"/>
      <c r="FL184" s="176"/>
      <c r="FM184" s="176"/>
      <c r="FN184" s="176"/>
      <c r="FO184" s="176"/>
      <c r="FP184" s="176"/>
      <c r="FQ184" s="176"/>
      <c r="FR184" s="176"/>
      <c r="FS184" s="176"/>
      <c r="FT184" s="176"/>
      <c r="FU184" s="176"/>
      <c r="FV184" s="176"/>
      <c r="FW184" s="176"/>
      <c r="FX184" s="176"/>
      <c r="FY184" s="176"/>
      <c r="FZ184" s="176"/>
      <c r="GA184" s="176"/>
      <c r="GB184" s="176"/>
      <c r="GC184" s="176"/>
      <c r="GD184" s="176"/>
      <c r="GE184" s="176"/>
      <c r="GF184" s="176"/>
      <c r="GG184" s="176"/>
      <c r="GH184" s="176"/>
      <c r="GI184" s="176"/>
      <c r="GJ184" s="176"/>
      <c r="GK184" s="176"/>
      <c r="GL184" s="176"/>
      <c r="GM184" s="176"/>
      <c r="GN184" s="176"/>
      <c r="GO184" s="176"/>
      <c r="GP184" s="176"/>
      <c r="GQ184" s="176"/>
      <c r="GR184" s="176"/>
      <c r="GS184" s="176"/>
      <c r="GT184" s="176"/>
      <c r="GU184" s="176"/>
      <c r="GV184" s="176"/>
      <c r="GW184" s="176"/>
      <c r="GX184" s="176"/>
      <c r="GY184" s="176"/>
      <c r="GZ184" s="176"/>
      <c r="HA184" s="176"/>
      <c r="HB184" s="176"/>
      <c r="HC184" s="176"/>
      <c r="HD184" s="176"/>
      <c r="HE184" s="176"/>
      <c r="HF184" s="176"/>
      <c r="HG184" s="176"/>
      <c r="HH184" s="176"/>
      <c r="HI184" s="176"/>
      <c r="HJ184" s="176"/>
      <c r="HK184" s="176"/>
      <c r="HL184" s="176"/>
      <c r="HM184" s="176"/>
      <c r="HN184" s="176"/>
      <c r="HO184" s="176"/>
      <c r="HP184" s="176"/>
      <c r="HQ184" s="176"/>
      <c r="HR184" s="176"/>
      <c r="HS184" s="176"/>
      <c r="HT184" s="176"/>
      <c r="HU184" s="176"/>
      <c r="HV184" s="176"/>
      <c r="HW184" s="176"/>
      <c r="HX184" s="176"/>
      <c r="HY184" s="176"/>
      <c r="HZ184" s="176"/>
      <c r="IA184" s="176"/>
      <c r="IB184" s="176"/>
      <c r="IC184" s="176"/>
      <c r="ID184" s="176"/>
      <c r="IE184" s="176"/>
      <c r="IF184" s="176"/>
      <c r="IG184" s="176"/>
      <c r="IH184" s="176"/>
      <c r="II184" s="176"/>
      <c r="IJ184" s="176"/>
      <c r="IK184" s="176"/>
      <c r="IL184" s="176"/>
      <c r="IM184" s="176"/>
      <c r="IN184" s="176"/>
      <c r="IO184" s="176"/>
      <c r="IP184" s="176"/>
      <c r="IQ184" s="176"/>
      <c r="IR184" s="176"/>
      <c r="IS184" s="176"/>
      <c r="IT184" s="176"/>
      <c r="IU184" s="176"/>
      <c r="IV184" s="176"/>
      <c r="IW184" s="176"/>
      <c r="IX184" s="176"/>
      <c r="IY184" s="176"/>
      <c r="IZ184" s="176"/>
      <c r="JA184" s="176"/>
      <c r="JB184" s="176"/>
      <c r="JC184" s="176"/>
      <c r="JD184" s="176"/>
      <c r="JE184" s="176"/>
      <c r="JF184" s="176"/>
      <c r="JG184" s="176"/>
      <c r="JH184" s="176"/>
      <c r="JI184" s="176"/>
      <c r="JJ184" s="176"/>
      <c r="JK184" s="176"/>
      <c r="JL184" s="176"/>
      <c r="JM184" s="176"/>
      <c r="JN184" s="176"/>
      <c r="JO184" s="176"/>
      <c r="JP184" s="176"/>
      <c r="JQ184" s="176"/>
      <c r="JR184" s="176"/>
      <c r="JS184" s="176"/>
      <c r="JT184" s="176"/>
      <c r="JU184" s="176"/>
      <c r="JV184" s="176"/>
      <c r="JW184" s="176"/>
      <c r="JX184" s="176"/>
      <c r="JY184" s="176"/>
      <c r="JZ184" s="176"/>
      <c r="KA184" s="176"/>
      <c r="KB184" s="176"/>
      <c r="KC184" s="176"/>
      <c r="KD184" s="176"/>
      <c r="KE184" s="176"/>
      <c r="KF184" s="176"/>
      <c r="KG184" s="176"/>
      <c r="KH184" s="176"/>
      <c r="KI184" s="176"/>
      <c r="KJ184" s="176"/>
      <c r="KK184" s="176"/>
      <c r="KL184" s="176"/>
      <c r="KM184" s="176"/>
      <c r="KN184" s="176"/>
      <c r="KO184" s="176"/>
      <c r="KP184" s="176"/>
      <c r="KQ184" s="176"/>
      <c r="KR184" s="176"/>
      <c r="KS184" s="176"/>
      <c r="KT184" s="176"/>
      <c r="KU184" s="176"/>
      <c r="KV184" s="176"/>
      <c r="KW184" s="176"/>
      <c r="KX184" s="176"/>
      <c r="KY184" s="176"/>
      <c r="KZ184" s="176"/>
      <c r="LA184" s="176"/>
      <c r="LB184" s="176"/>
      <c r="LC184" s="176"/>
      <c r="LD184" s="176"/>
      <c r="LE184" s="176"/>
      <c r="LF184" s="176"/>
      <c r="LG184" s="176"/>
      <c r="LH184" s="176"/>
      <c r="LI184" s="176"/>
      <c r="LJ184" s="176"/>
      <c r="LK184" s="176"/>
      <c r="LL184" s="176"/>
      <c r="LM184" s="176"/>
      <c r="LN184" s="176"/>
      <c r="LO184" s="176"/>
      <c r="LP184" s="176"/>
      <c r="LQ184" s="176"/>
      <c r="LR184" s="176"/>
      <c r="LS184" s="176"/>
      <c r="LT184" s="176"/>
      <c r="LU184" s="176"/>
      <c r="LV184" s="176"/>
      <c r="LW184" s="176"/>
      <c r="LX184" s="176"/>
      <c r="LY184" s="176"/>
      <c r="LZ184" s="176"/>
      <c r="MA184" s="176"/>
      <c r="MB184" s="176"/>
      <c r="MC184" s="176"/>
      <c r="MD184" s="176"/>
      <c r="ME184" s="176"/>
      <c r="MF184" s="176"/>
      <c r="MG184" s="176"/>
      <c r="MH184" s="176"/>
      <c r="MI184" s="176"/>
      <c r="MJ184" s="176"/>
      <c r="MK184" s="176"/>
      <c r="ML184" s="176"/>
      <c r="MM184" s="176"/>
      <c r="MN184" s="176"/>
      <c r="MO184" s="176"/>
      <c r="MP184" s="176"/>
      <c r="MQ184" s="176"/>
      <c r="MR184" s="176"/>
      <c r="MS184" s="176"/>
      <c r="MT184" s="176"/>
      <c r="MU184" s="176"/>
      <c r="MV184" s="176"/>
      <c r="MW184" s="176"/>
      <c r="MX184" s="176"/>
      <c r="MY184" s="176"/>
      <c r="MZ184" s="176"/>
      <c r="NA184" s="176"/>
      <c r="NB184" s="176"/>
      <c r="NC184" s="176"/>
      <c r="ND184" s="176"/>
      <c r="NE184" s="176"/>
      <c r="NF184" s="176"/>
      <c r="NG184" s="176"/>
      <c r="NH184" s="176"/>
      <c r="NI184" s="176"/>
      <c r="NJ184" s="176"/>
      <c r="NK184" s="176"/>
      <c r="NL184" s="176"/>
      <c r="NM184" s="176"/>
      <c r="NN184" s="176"/>
      <c r="NO184" s="176"/>
      <c r="NP184" s="176"/>
      <c r="NQ184" s="176"/>
      <c r="NR184" s="176"/>
      <c r="NS184" s="176"/>
      <c r="NT184" s="176"/>
      <c r="NU184" s="176"/>
      <c r="NV184" s="176"/>
      <c r="NW184" s="176"/>
      <c r="NX184" s="176"/>
      <c r="NY184" s="176"/>
      <c r="NZ184" s="176"/>
      <c r="OA184" s="176"/>
      <c r="OB184" s="176"/>
      <c r="OC184" s="176"/>
      <c r="OD184" s="176"/>
      <c r="OE184" s="176"/>
      <c r="OF184" s="176"/>
      <c r="OG184" s="176"/>
      <c r="OH184" s="176"/>
      <c r="OI184" s="176"/>
      <c r="OJ184" s="176"/>
      <c r="OK184" s="176"/>
      <c r="OL184" s="176"/>
      <c r="OM184" s="176"/>
      <c r="ON184" s="176"/>
      <c r="OO184" s="176"/>
      <c r="OP184" s="176"/>
      <c r="OQ184" s="176"/>
      <c r="OR184" s="176"/>
      <c r="OS184" s="176"/>
      <c r="OT184" s="176"/>
      <c r="OU184" s="176"/>
      <c r="OV184" s="176"/>
      <c r="OW184" s="176"/>
      <c r="OX184" s="176"/>
      <c r="OY184" s="176"/>
      <c r="OZ184" s="176"/>
      <c r="PA184" s="176"/>
      <c r="PB184" s="176"/>
      <c r="PC184" s="176"/>
      <c r="PD184" s="176"/>
      <c r="PE184" s="176"/>
      <c r="PF184" s="176"/>
      <c r="PG184" s="176"/>
      <c r="PH184" s="176"/>
      <c r="PI184" s="176"/>
      <c r="PJ184" s="176"/>
      <c r="PK184" s="176"/>
      <c r="PL184" s="176"/>
      <c r="PM184" s="176"/>
      <c r="PN184" s="176"/>
      <c r="PO184" s="176"/>
      <c r="PP184" s="176"/>
      <c r="PQ184" s="176"/>
      <c r="PR184" s="176"/>
      <c r="PS184" s="176"/>
      <c r="PT184" s="176"/>
      <c r="PU184" s="176"/>
      <c r="PV184" s="176"/>
      <c r="PW184" s="176"/>
      <c r="PX184" s="176"/>
      <c r="PY184" s="176"/>
      <c r="PZ184" s="176"/>
      <c r="QA184" s="176"/>
      <c r="QB184" s="176"/>
      <c r="QC184" s="176"/>
      <c r="QD184" s="176"/>
      <c r="QE184" s="176"/>
      <c r="QF184" s="176"/>
      <c r="QG184" s="176"/>
      <c r="QH184" s="176"/>
      <c r="QI184" s="176"/>
      <c r="QJ184" s="176"/>
      <c r="QK184" s="176"/>
      <c r="QL184" s="176"/>
      <c r="QM184" s="176"/>
      <c r="QN184" s="176"/>
      <c r="QO184" s="176"/>
      <c r="QP184" s="176"/>
      <c r="QQ184" s="176"/>
      <c r="QR184" s="176"/>
      <c r="QS184" s="176"/>
      <c r="QT184" s="176"/>
      <c r="QU184" s="176"/>
      <c r="QV184" s="176"/>
      <c r="QW184" s="176"/>
      <c r="QX184" s="176"/>
      <c r="QY184" s="176"/>
      <c r="QZ184" s="176"/>
      <c r="RA184" s="176"/>
      <c r="RB184" s="176"/>
      <c r="RC184" s="176"/>
      <c r="RD184" s="176"/>
      <c r="RE184" s="176"/>
      <c r="RF184" s="176"/>
      <c r="RG184" s="176"/>
      <c r="RH184" s="176"/>
      <c r="RI184" s="176"/>
      <c r="RJ184" s="176"/>
      <c r="RK184" s="176"/>
      <c r="RL184" s="176"/>
      <c r="RM184" s="176"/>
      <c r="RN184" s="176"/>
      <c r="RO184" s="176"/>
      <c r="RP184" s="176"/>
      <c r="RQ184" s="176"/>
      <c r="RR184" s="176"/>
      <c r="RS184" s="176"/>
      <c r="RT184" s="176"/>
      <c r="RU184" s="176"/>
      <c r="RV184" s="176"/>
      <c r="RW184" s="176"/>
      <c r="RX184" s="176"/>
      <c r="RY184" s="176"/>
      <c r="RZ184" s="176"/>
      <c r="SA184" s="176"/>
      <c r="SB184" s="176"/>
      <c r="SC184" s="176"/>
      <c r="SD184" s="176"/>
      <c r="SE184" s="176"/>
      <c r="SF184" s="176"/>
      <c r="SG184" s="176"/>
      <c r="SH184" s="176"/>
      <c r="SI184" s="176"/>
      <c r="SJ184" s="176"/>
      <c r="SK184" s="176"/>
      <c r="SL184" s="176"/>
      <c r="SM184" s="176"/>
      <c r="SN184" s="176"/>
      <c r="SO184" s="176"/>
      <c r="SP184" s="176"/>
      <c r="SQ184" s="176"/>
      <c r="SR184" s="176"/>
      <c r="SS184" s="176"/>
      <c r="ST184" s="176"/>
      <c r="SU184" s="176"/>
      <c r="SV184" s="176"/>
      <c r="SW184" s="176"/>
      <c r="SX184" s="176"/>
      <c r="SY184" s="176"/>
      <c r="SZ184" s="176"/>
      <c r="TA184" s="176"/>
      <c r="TB184" s="176"/>
      <c r="TC184" s="176"/>
      <c r="TD184" s="176"/>
      <c r="TE184" s="176"/>
      <c r="TF184" s="176"/>
      <c r="TG184" s="176"/>
      <c r="TH184" s="176"/>
      <c r="TI184" s="176"/>
      <c r="TJ184" s="176"/>
      <c r="TK184" s="176"/>
      <c r="TL184" s="176"/>
      <c r="TM184" s="176"/>
      <c r="TN184" s="176"/>
      <c r="TO184" s="176"/>
      <c r="TP184" s="176"/>
      <c r="TQ184" s="176"/>
      <c r="TR184" s="176"/>
      <c r="TS184" s="176"/>
      <c r="TT184" s="176"/>
      <c r="TU184" s="176"/>
      <c r="TV184" s="176"/>
      <c r="TW184" s="176"/>
      <c r="TX184" s="176"/>
      <c r="TY184" s="176"/>
      <c r="TZ184" s="176"/>
      <c r="UA184" s="176"/>
      <c r="UB184" s="176"/>
      <c r="UC184" s="176"/>
      <c r="UD184" s="176"/>
      <c r="UE184" s="176"/>
      <c r="UF184" s="176"/>
      <c r="UG184" s="176"/>
      <c r="UH184" s="176"/>
      <c r="UI184" s="176"/>
      <c r="UJ184" s="176"/>
      <c r="UK184" s="176"/>
      <c r="UL184" s="176"/>
      <c r="UM184" s="176"/>
      <c r="UN184" s="176"/>
      <c r="UO184" s="176"/>
      <c r="UP184" s="176"/>
      <c r="UQ184" s="176"/>
      <c r="UR184" s="176"/>
      <c r="US184" s="176"/>
      <c r="UT184" s="176"/>
      <c r="UU184" s="176"/>
      <c r="UV184" s="176"/>
      <c r="UW184" s="176"/>
      <c r="UX184" s="176"/>
      <c r="UY184" s="176"/>
      <c r="UZ184" s="176"/>
      <c r="VA184" s="176"/>
      <c r="VB184" s="176"/>
      <c r="VC184" s="176"/>
      <c r="VD184" s="176"/>
      <c r="VE184" s="176"/>
      <c r="VF184" s="176"/>
      <c r="VG184" s="176"/>
      <c r="VH184" s="176"/>
      <c r="VI184" s="176"/>
      <c r="VJ184" s="176"/>
      <c r="VK184" s="176"/>
      <c r="VL184" s="176"/>
      <c r="VM184" s="176"/>
      <c r="VN184" s="176"/>
      <c r="VO184" s="176"/>
      <c r="VP184" s="176"/>
      <c r="VQ184" s="176"/>
      <c r="VR184" s="176"/>
      <c r="VS184" s="176"/>
      <c r="VT184" s="176"/>
      <c r="VU184" s="176"/>
      <c r="VV184" s="176"/>
      <c r="VW184" s="176"/>
      <c r="VX184" s="176"/>
      <c r="VY184" s="176"/>
      <c r="VZ184" s="176"/>
      <c r="WA184" s="176"/>
      <c r="WB184" s="176"/>
      <c r="WC184" s="176"/>
      <c r="WD184" s="176"/>
      <c r="WE184" s="176"/>
      <c r="WF184" s="176"/>
      <c r="WG184" s="176"/>
      <c r="WH184" s="176"/>
      <c r="WI184" s="176"/>
      <c r="WJ184" s="176"/>
      <c r="WK184" s="176"/>
      <c r="WL184" s="176"/>
      <c r="WM184" s="176"/>
      <c r="WN184" s="176"/>
      <c r="WO184" s="176"/>
      <c r="WP184" s="176"/>
      <c r="WQ184" s="176"/>
      <c r="WR184" s="176"/>
      <c r="WS184" s="176"/>
      <c r="WT184" s="176"/>
      <c r="WU184" s="176"/>
      <c r="WV184" s="176"/>
      <c r="WW184" s="176"/>
      <c r="WX184" s="176"/>
      <c r="WY184" s="176"/>
      <c r="WZ184" s="176"/>
      <c r="XA184" s="176"/>
      <c r="XB184" s="176"/>
      <c r="XC184" s="176"/>
      <c r="XD184" s="176"/>
      <c r="XE184" s="176"/>
      <c r="XF184" s="176"/>
      <c r="XG184" s="176"/>
      <c r="XH184" s="176"/>
      <c r="XI184" s="176"/>
      <c r="XJ184" s="176"/>
      <c r="XK184" s="176"/>
      <c r="XL184" s="176"/>
      <c r="XM184" s="176"/>
      <c r="XN184" s="176"/>
      <c r="XO184" s="176"/>
      <c r="XP184" s="176"/>
      <c r="XQ184" s="176"/>
      <c r="XR184" s="176"/>
      <c r="XS184" s="176"/>
      <c r="XT184" s="176"/>
      <c r="XU184" s="176"/>
      <c r="XV184" s="176"/>
      <c r="XW184" s="176"/>
      <c r="XX184" s="176"/>
      <c r="XY184" s="176"/>
      <c r="XZ184" s="176"/>
      <c r="YA184" s="176"/>
      <c r="YB184" s="176"/>
      <c r="YC184" s="176"/>
      <c r="YD184" s="176"/>
      <c r="YE184" s="176"/>
      <c r="YF184" s="176"/>
      <c r="YG184" s="176"/>
      <c r="YH184" s="176"/>
      <c r="YI184" s="176"/>
      <c r="YJ184" s="176"/>
      <c r="YK184" s="176"/>
      <c r="YL184" s="176"/>
      <c r="YM184" s="176"/>
      <c r="YN184" s="176"/>
      <c r="YO184" s="176"/>
      <c r="YP184" s="176"/>
      <c r="YQ184" s="176"/>
      <c r="YR184" s="176"/>
      <c r="YS184" s="176"/>
      <c r="YT184" s="176"/>
      <c r="YU184" s="176"/>
      <c r="YV184" s="176"/>
      <c r="YW184" s="176"/>
      <c r="YX184" s="176"/>
      <c r="YY184" s="176"/>
      <c r="YZ184" s="176"/>
      <c r="ZA184" s="176"/>
      <c r="ZB184" s="176"/>
      <c r="ZC184" s="176"/>
      <c r="ZD184" s="176"/>
      <c r="ZE184" s="176"/>
      <c r="ZF184" s="176"/>
      <c r="ZG184" s="176"/>
      <c r="ZH184" s="176"/>
      <c r="ZI184" s="176"/>
      <c r="ZJ184" s="176"/>
      <c r="ZK184" s="176"/>
      <c r="ZL184" s="176"/>
      <c r="ZM184" s="176"/>
      <c r="ZN184" s="176"/>
      <c r="ZO184" s="176"/>
      <c r="ZP184" s="176"/>
      <c r="ZQ184" s="176"/>
      <c r="ZR184" s="176"/>
      <c r="ZS184" s="176"/>
      <c r="ZT184" s="176"/>
      <c r="ZU184" s="176"/>
      <c r="ZV184" s="176"/>
      <c r="ZW184" s="176"/>
      <c r="ZX184" s="176"/>
      <c r="ZY184" s="176"/>
      <c r="ZZ184" s="176"/>
      <c r="AAA184" s="176"/>
      <c r="AAB184" s="176"/>
      <c r="AAC184" s="176"/>
      <c r="AAD184" s="176"/>
      <c r="AAE184" s="176"/>
      <c r="AAF184" s="176"/>
      <c r="AAG184" s="176"/>
      <c r="AAH184" s="176"/>
      <c r="AAI184" s="176"/>
      <c r="AAJ184" s="176"/>
      <c r="AAK184" s="176"/>
      <c r="AAL184" s="176"/>
      <c r="AAM184" s="176"/>
      <c r="AAN184" s="176"/>
      <c r="AAO184" s="176"/>
      <c r="AAP184" s="176"/>
      <c r="AAQ184" s="176"/>
      <c r="AAR184" s="176"/>
      <c r="AAS184" s="176"/>
      <c r="AAT184" s="176"/>
      <c r="AAU184" s="176"/>
      <c r="AAV184" s="176"/>
      <c r="AAW184" s="176"/>
      <c r="AAX184" s="176"/>
      <c r="AAY184" s="176"/>
      <c r="AAZ184" s="176"/>
      <c r="ABA184" s="176"/>
      <c r="ABB184" s="176"/>
      <c r="ABC184" s="176"/>
      <c r="ABD184" s="176"/>
      <c r="ABE184" s="176"/>
      <c r="ABF184" s="176"/>
      <c r="ABG184" s="176"/>
      <c r="ABH184" s="176"/>
      <c r="ABI184" s="176"/>
      <c r="ABJ184" s="176"/>
      <c r="ABK184" s="176"/>
      <c r="ABL184" s="176"/>
      <c r="ABM184" s="176"/>
      <c r="ABN184" s="176"/>
      <c r="ABO184" s="176"/>
      <c r="ABP184" s="176"/>
      <c r="ABQ184" s="176"/>
      <c r="ABR184" s="176"/>
      <c r="ABS184" s="176"/>
      <c r="ABT184" s="176"/>
      <c r="ABU184" s="176"/>
      <c r="ABV184" s="176"/>
      <c r="ABW184" s="176"/>
      <c r="ABX184" s="176"/>
      <c r="ABY184" s="176"/>
      <c r="ABZ184" s="176"/>
      <c r="ACA184" s="176"/>
      <c r="ACB184" s="176"/>
      <c r="ACC184" s="176"/>
      <c r="ACD184" s="176"/>
      <c r="ACE184" s="176"/>
      <c r="ACF184" s="176"/>
      <c r="ACG184" s="176"/>
      <c r="ACH184" s="176"/>
      <c r="ACI184" s="176"/>
      <c r="ACJ184" s="176"/>
      <c r="ACK184" s="176"/>
      <c r="ACL184" s="176"/>
      <c r="ACM184" s="176"/>
      <c r="ACN184" s="176"/>
      <c r="ACO184" s="176"/>
      <c r="ACP184" s="176"/>
      <c r="ACQ184" s="176"/>
      <c r="ACR184" s="176"/>
      <c r="ACS184" s="176"/>
      <c r="ACT184" s="176"/>
      <c r="ACU184" s="176"/>
      <c r="ACV184" s="176"/>
      <c r="ACW184" s="176"/>
      <c r="ACX184" s="176"/>
      <c r="ACY184" s="176"/>
      <c r="ACZ184" s="176"/>
      <c r="ADA184" s="176"/>
      <c r="ADB184" s="176"/>
      <c r="ADC184" s="176"/>
      <c r="ADD184" s="176"/>
      <c r="ADE184" s="176"/>
      <c r="ADF184" s="176"/>
      <c r="ADG184" s="176"/>
      <c r="ADH184" s="176"/>
      <c r="ADI184" s="176"/>
      <c r="ADJ184" s="176"/>
      <c r="ADK184" s="176"/>
      <c r="ADL184" s="176"/>
      <c r="ADM184" s="176"/>
      <c r="ADN184" s="176"/>
      <c r="ADO184" s="176"/>
      <c r="ADP184" s="176"/>
      <c r="ADQ184" s="176"/>
      <c r="ADR184" s="176"/>
      <c r="ADS184" s="176"/>
      <c r="ADT184" s="176"/>
      <c r="ADU184" s="176"/>
      <c r="ADV184" s="176"/>
      <c r="ADW184" s="176"/>
      <c r="ADX184" s="176"/>
      <c r="ADY184" s="176"/>
      <c r="ADZ184" s="176"/>
      <c r="AEA184" s="176"/>
      <c r="AEB184" s="176"/>
      <c r="AEC184" s="176"/>
      <c r="AED184" s="176"/>
      <c r="AEE184" s="176"/>
      <c r="AEF184" s="176"/>
      <c r="AEG184" s="176"/>
      <c r="AEH184" s="176"/>
      <c r="AEI184" s="176"/>
      <c r="AEJ184" s="176"/>
      <c r="AEK184" s="176"/>
      <c r="AEL184" s="176"/>
      <c r="AEM184" s="176"/>
      <c r="AEN184" s="176"/>
      <c r="AEO184" s="176"/>
      <c r="AEP184" s="176"/>
      <c r="AEQ184" s="176"/>
      <c r="AER184" s="176"/>
      <c r="AES184" s="176"/>
      <c r="AET184" s="176"/>
      <c r="AEU184" s="176"/>
      <c r="AEV184" s="176"/>
      <c r="AEW184" s="176"/>
      <c r="AEX184" s="176"/>
      <c r="AEY184" s="176"/>
      <c r="AEZ184" s="176"/>
      <c r="AFA184" s="176"/>
      <c r="AFB184" s="176"/>
      <c r="AFC184" s="176"/>
      <c r="AFD184" s="176"/>
      <c r="AFE184" s="176"/>
      <c r="AFF184" s="176"/>
      <c r="AFG184" s="176"/>
      <c r="AFH184" s="176"/>
      <c r="AFI184" s="176"/>
      <c r="AFJ184" s="176"/>
      <c r="AFK184" s="176"/>
      <c r="AFL184" s="176"/>
      <c r="AFM184" s="176"/>
      <c r="AFN184" s="176"/>
      <c r="AFO184" s="176"/>
      <c r="AFP184" s="176"/>
      <c r="AFQ184" s="176"/>
      <c r="AFR184" s="176"/>
      <c r="AFS184" s="176"/>
      <c r="AFT184" s="176"/>
      <c r="AFU184" s="176"/>
      <c r="AFV184" s="176"/>
      <c r="AFW184" s="176"/>
      <c r="AFX184" s="176"/>
      <c r="AFY184" s="176"/>
      <c r="AFZ184" s="176"/>
      <c r="AGA184" s="176"/>
      <c r="AGB184" s="176"/>
      <c r="AGC184" s="176"/>
      <c r="AGD184" s="176"/>
      <c r="AGE184" s="176"/>
      <c r="AGF184" s="176"/>
      <c r="AGG184" s="176"/>
      <c r="AGH184" s="176"/>
      <c r="AGI184" s="176"/>
      <c r="AGJ184" s="176"/>
      <c r="AGK184" s="176"/>
      <c r="AGL184" s="176"/>
      <c r="AGM184" s="176"/>
      <c r="AGN184" s="176"/>
      <c r="AGO184" s="176"/>
      <c r="AGP184" s="176"/>
      <c r="AGQ184" s="176"/>
      <c r="AGR184" s="176"/>
      <c r="AGS184" s="176"/>
      <c r="AGT184" s="176"/>
      <c r="AGU184" s="176"/>
      <c r="AGV184" s="176"/>
      <c r="AGW184" s="176"/>
      <c r="AGX184" s="176"/>
      <c r="AGY184" s="176"/>
      <c r="AGZ184" s="176"/>
      <c r="AHA184" s="176"/>
      <c r="AHB184" s="176"/>
      <c r="AHC184" s="176"/>
      <c r="AHD184" s="176"/>
      <c r="AHE184" s="176"/>
      <c r="AHF184" s="176"/>
      <c r="AHG184" s="176"/>
      <c r="AHH184" s="176"/>
      <c r="AHI184" s="176"/>
      <c r="AHJ184" s="176"/>
      <c r="AHK184" s="176"/>
      <c r="AHL184" s="176"/>
      <c r="AHM184" s="176"/>
      <c r="AHN184" s="176"/>
      <c r="AHO184" s="176"/>
      <c r="AHP184" s="176"/>
      <c r="AHQ184" s="176"/>
      <c r="AHR184" s="176"/>
      <c r="AHS184" s="176"/>
      <c r="AHT184" s="176"/>
      <c r="AHU184" s="176"/>
      <c r="AHV184" s="176"/>
      <c r="AHW184" s="176"/>
      <c r="AHX184" s="176"/>
      <c r="AHY184" s="176"/>
      <c r="AHZ184" s="176"/>
      <c r="AIA184" s="176"/>
      <c r="AIB184" s="176"/>
      <c r="AIC184" s="176"/>
      <c r="AID184" s="176"/>
      <c r="AIE184" s="176"/>
      <c r="AIF184" s="176"/>
      <c r="AIG184" s="176"/>
      <c r="AIH184" s="176"/>
      <c r="AII184" s="176"/>
      <c r="AIJ184" s="176"/>
      <c r="AIK184" s="176"/>
      <c r="AIL184" s="176"/>
      <c r="AIM184" s="176"/>
      <c r="AIN184" s="176"/>
      <c r="AIO184" s="176"/>
      <c r="AIP184" s="176"/>
      <c r="AIQ184" s="176"/>
      <c r="AIR184" s="176"/>
      <c r="AIS184" s="176"/>
      <c r="AIT184" s="176"/>
      <c r="AIU184" s="176"/>
      <c r="AIV184" s="176"/>
      <c r="AIW184" s="176"/>
      <c r="AIX184" s="176"/>
      <c r="AIY184" s="176"/>
      <c r="AIZ184" s="176"/>
      <c r="AJA184" s="176"/>
      <c r="AJB184" s="176"/>
      <c r="AJC184" s="176"/>
      <c r="AJD184" s="176"/>
      <c r="AJE184" s="176"/>
      <c r="AJF184" s="176"/>
      <c r="AJG184" s="176"/>
      <c r="AJH184" s="176"/>
      <c r="AJI184" s="176"/>
      <c r="AJJ184" s="176"/>
      <c r="AJK184" s="176"/>
      <c r="AJL184" s="176"/>
      <c r="AJM184" s="176"/>
      <c r="AJN184" s="176"/>
      <c r="AJO184" s="176"/>
      <c r="AJP184" s="176"/>
      <c r="AJQ184" s="176"/>
      <c r="AJR184" s="176"/>
      <c r="AJS184" s="176"/>
      <c r="AJT184" s="176"/>
      <c r="AJU184" s="176"/>
      <c r="AJV184" s="176"/>
      <c r="AJW184" s="176"/>
      <c r="AJX184" s="176"/>
      <c r="AJY184" s="176"/>
      <c r="AJZ184" s="176"/>
      <c r="AKA184" s="176"/>
      <c r="AKB184" s="176"/>
      <c r="AKC184" s="176"/>
      <c r="AKD184" s="176"/>
      <c r="AKE184" s="176"/>
      <c r="AKF184" s="176"/>
      <c r="AKG184" s="176"/>
      <c r="AKH184" s="176"/>
      <c r="AKI184" s="176"/>
      <c r="AKJ184" s="176"/>
      <c r="AKK184" s="176"/>
      <c r="AKL184" s="176"/>
      <c r="AKM184" s="176"/>
      <c r="AKN184" s="176"/>
      <c r="AKO184" s="176"/>
      <c r="AKP184" s="176"/>
      <c r="AKQ184" s="176"/>
      <c r="AKR184" s="176"/>
      <c r="AKS184" s="176"/>
      <c r="AKT184" s="176"/>
      <c r="AKU184" s="176"/>
      <c r="AKV184" s="176"/>
      <c r="AKW184" s="176"/>
      <c r="AKX184" s="176"/>
      <c r="AKY184" s="176"/>
      <c r="AKZ184" s="176"/>
      <c r="ALA184" s="176"/>
      <c r="ALB184" s="176"/>
      <c r="ALC184" s="176"/>
      <c r="ALD184" s="176"/>
      <c r="ALE184" s="176"/>
      <c r="ALF184" s="176"/>
      <c r="ALG184" s="176"/>
      <c r="ALH184" s="176"/>
      <c r="ALI184" s="176"/>
      <c r="ALJ184" s="176"/>
      <c r="ALK184" s="176"/>
      <c r="ALL184" s="176"/>
      <c r="ALM184" s="176"/>
      <c r="ALN184" s="176"/>
      <c r="ALO184" s="176"/>
      <c r="ALP184" s="176"/>
      <c r="ALQ184" s="176"/>
      <c r="ALR184" s="176"/>
      <c r="ALS184" s="176"/>
      <c r="ALT184" s="176"/>
      <c r="ALU184" s="176"/>
      <c r="ALV184" s="176"/>
      <c r="ALW184" s="176"/>
      <c r="ALX184" s="176"/>
      <c r="ALY184" s="176"/>
      <c r="ALZ184" s="176"/>
      <c r="AMA184" s="176"/>
      <c r="AMB184" s="176"/>
      <c r="AMC184" s="176"/>
      <c r="AMD184" s="176"/>
      <c r="AME184" s="176"/>
      <c r="AMF184" s="176"/>
      <c r="AMG184" s="176"/>
      <c r="AMH184" s="176"/>
      <c r="AMI184" s="176"/>
      <c r="AMJ184" s="176"/>
      <c r="AMK184" s="176"/>
      <c r="AML184" s="176"/>
      <c r="AMM184" s="176"/>
      <c r="AMN184" s="176"/>
      <c r="AMO184" s="176"/>
      <c r="AMP184" s="176"/>
      <c r="AMQ184" s="176"/>
      <c r="AMR184" s="176"/>
      <c r="AMS184" s="176"/>
      <c r="AMT184" s="176"/>
      <c r="AMU184" s="176"/>
      <c r="AMV184" s="176"/>
      <c r="AMW184" s="176"/>
      <c r="AMX184" s="176"/>
      <c r="AMY184" s="176"/>
      <c r="AMZ184" s="176"/>
      <c r="ANA184" s="176"/>
      <c r="ANB184" s="176"/>
      <c r="ANC184" s="176"/>
      <c r="AND184" s="176"/>
      <c r="ANE184" s="176"/>
      <c r="ANF184" s="176"/>
      <c r="ANG184" s="176"/>
      <c r="ANH184" s="176"/>
      <c r="ANI184" s="176"/>
      <c r="ANJ184" s="176"/>
      <c r="ANK184" s="176"/>
      <c r="ANL184" s="176"/>
      <c r="ANM184" s="176"/>
      <c r="ANN184" s="176"/>
      <c r="ANO184" s="176"/>
      <c r="ANP184" s="176"/>
      <c r="ANQ184" s="176"/>
      <c r="ANR184" s="176"/>
      <c r="ANS184" s="176"/>
      <c r="ANT184" s="176"/>
      <c r="ANU184" s="176"/>
      <c r="ANV184" s="176"/>
      <c r="ANW184" s="176"/>
      <c r="ANX184" s="176"/>
      <c r="ANY184" s="176"/>
      <c r="ANZ184" s="176"/>
      <c r="AOA184" s="176"/>
      <c r="AOB184" s="176"/>
      <c r="AOC184" s="176"/>
      <c r="AOD184" s="176"/>
      <c r="AOE184" s="176"/>
      <c r="AOF184" s="176"/>
      <c r="AOG184" s="176"/>
      <c r="AOH184" s="176"/>
      <c r="AOI184" s="176"/>
      <c r="AOJ184" s="176"/>
      <c r="AOK184" s="176"/>
      <c r="AOL184" s="176"/>
      <c r="AOM184" s="176"/>
      <c r="AON184" s="176"/>
      <c r="AOO184" s="176"/>
      <c r="AOP184" s="176"/>
      <c r="AOQ184" s="176"/>
      <c r="AOR184" s="176"/>
      <c r="AOS184" s="176"/>
      <c r="AOT184" s="176"/>
      <c r="AOU184" s="176"/>
      <c r="AOV184" s="176"/>
      <c r="AOW184" s="176"/>
      <c r="AOX184" s="176"/>
      <c r="AOY184" s="176"/>
      <c r="AOZ184" s="176"/>
      <c r="APA184" s="176"/>
      <c r="APB184" s="176"/>
      <c r="APC184" s="176"/>
      <c r="APD184" s="176"/>
      <c r="APE184" s="176"/>
      <c r="APF184" s="176"/>
      <c r="APG184" s="176"/>
      <c r="APH184" s="176"/>
      <c r="API184" s="176"/>
      <c r="APJ184" s="176"/>
      <c r="APK184" s="176"/>
      <c r="APL184" s="176"/>
      <c r="APM184" s="176"/>
      <c r="APN184" s="176"/>
      <c r="APO184" s="176"/>
      <c r="APP184" s="176"/>
      <c r="APQ184" s="176"/>
      <c r="APR184" s="176"/>
      <c r="APS184" s="176"/>
      <c r="APT184" s="176"/>
      <c r="APU184" s="176"/>
      <c r="APV184" s="176"/>
      <c r="APW184" s="176"/>
      <c r="APX184" s="176"/>
      <c r="APY184" s="176"/>
      <c r="APZ184" s="176"/>
      <c r="AQA184" s="176"/>
      <c r="AQB184" s="176"/>
      <c r="AQC184" s="176"/>
      <c r="AQD184" s="176"/>
      <c r="AQE184" s="176"/>
      <c r="AQF184" s="176"/>
      <c r="AQG184" s="176"/>
      <c r="AQH184" s="176"/>
      <c r="AQI184" s="176"/>
      <c r="AQJ184" s="176"/>
      <c r="AQK184" s="176"/>
      <c r="AQL184" s="176"/>
      <c r="AQM184" s="176"/>
      <c r="AQN184" s="176"/>
      <c r="AQO184" s="176"/>
      <c r="AQP184" s="176"/>
      <c r="AQQ184" s="176"/>
      <c r="AQR184" s="176"/>
      <c r="AQS184" s="176"/>
      <c r="AQT184" s="176"/>
      <c r="AQU184" s="176"/>
      <c r="AQV184" s="176"/>
      <c r="AQW184" s="176"/>
      <c r="AQX184" s="176"/>
      <c r="AQY184" s="176"/>
      <c r="AQZ184" s="176"/>
      <c r="ARA184" s="176"/>
      <c r="ARB184" s="176"/>
      <c r="ARC184" s="176"/>
      <c r="ARD184" s="176"/>
      <c r="ARE184" s="176"/>
      <c r="ARF184" s="176"/>
      <c r="ARG184" s="176"/>
      <c r="ARH184" s="176"/>
      <c r="ARI184" s="176"/>
      <c r="ARJ184" s="176"/>
      <c r="ARK184" s="176"/>
      <c r="ARL184" s="176"/>
      <c r="ARM184" s="176"/>
      <c r="ARN184" s="176"/>
      <c r="ARO184" s="176"/>
      <c r="ARP184" s="176"/>
      <c r="ARQ184" s="176"/>
      <c r="ARR184" s="176"/>
      <c r="ARS184" s="176"/>
      <c r="ART184" s="176"/>
      <c r="ARU184" s="176"/>
      <c r="ARV184" s="176"/>
      <c r="ARW184" s="176"/>
      <c r="ARX184" s="176"/>
      <c r="ARY184" s="176"/>
      <c r="ARZ184" s="176"/>
      <c r="ASA184" s="176"/>
      <c r="ASB184" s="176"/>
      <c r="ASC184" s="176"/>
      <c r="ASD184" s="176"/>
      <c r="ASE184" s="176"/>
      <c r="ASF184" s="176"/>
      <c r="ASG184" s="176"/>
      <c r="ASH184" s="176"/>
      <c r="ASI184" s="176"/>
      <c r="ASJ184" s="176"/>
      <c r="ASK184" s="176"/>
      <c r="ASL184" s="176"/>
      <c r="ASM184" s="176"/>
      <c r="ASN184" s="176"/>
      <c r="ASO184" s="176"/>
      <c r="ASP184" s="176"/>
      <c r="ASQ184" s="176"/>
      <c r="ASR184" s="176"/>
      <c r="ASS184" s="176"/>
      <c r="AST184" s="176"/>
      <c r="ASU184" s="176"/>
      <c r="ASV184" s="176"/>
      <c r="ASW184" s="176"/>
      <c r="ASX184" s="176"/>
      <c r="ASY184" s="176"/>
      <c r="ASZ184" s="176"/>
      <c r="ATA184" s="176"/>
      <c r="ATB184" s="176"/>
      <c r="ATC184" s="176"/>
      <c r="ATD184" s="176"/>
      <c r="ATE184" s="176"/>
      <c r="ATF184" s="176"/>
      <c r="ATG184" s="176"/>
      <c r="ATH184" s="176"/>
      <c r="ATI184" s="176"/>
      <c r="ATJ184" s="176"/>
      <c r="ATK184" s="176"/>
      <c r="ATL184" s="176"/>
      <c r="ATM184" s="176"/>
      <c r="ATN184" s="176"/>
      <c r="ATO184" s="176"/>
      <c r="ATP184" s="176"/>
      <c r="ATQ184" s="176"/>
      <c r="ATR184" s="176"/>
      <c r="ATS184" s="176"/>
      <c r="ATT184" s="176"/>
      <c r="ATU184" s="176"/>
      <c r="ATV184" s="176"/>
      <c r="ATW184" s="176"/>
      <c r="ATX184" s="176"/>
      <c r="ATY184" s="176"/>
      <c r="ATZ184" s="176"/>
      <c r="AUA184" s="176"/>
      <c r="AUB184" s="176"/>
      <c r="AUC184" s="176"/>
      <c r="AUD184" s="176"/>
      <c r="AUE184" s="176"/>
      <c r="AUF184" s="176"/>
      <c r="AUG184" s="176"/>
      <c r="AUH184" s="176"/>
      <c r="AUI184" s="176"/>
      <c r="AUJ184" s="176"/>
      <c r="AUK184" s="176"/>
      <c r="AUL184" s="176"/>
      <c r="AUM184" s="176"/>
      <c r="AUN184" s="176"/>
      <c r="AUO184" s="176"/>
      <c r="AUP184" s="176"/>
      <c r="AUQ184" s="176"/>
      <c r="AUR184" s="176"/>
      <c r="AUS184" s="176"/>
      <c r="AUT184" s="176"/>
      <c r="AUU184" s="176"/>
      <c r="AUV184" s="176"/>
      <c r="AUW184" s="176"/>
      <c r="AUX184" s="176"/>
      <c r="AUY184" s="176"/>
      <c r="AUZ184" s="176"/>
      <c r="AVA184" s="176"/>
      <c r="AVB184" s="176"/>
      <c r="AVC184" s="176"/>
      <c r="AVD184" s="176"/>
      <c r="AVE184" s="176"/>
      <c r="AVF184" s="176"/>
      <c r="AVG184" s="176"/>
      <c r="AVH184" s="176"/>
      <c r="AVI184" s="176"/>
      <c r="AVJ184" s="176"/>
      <c r="AVK184" s="176"/>
      <c r="AVL184" s="176"/>
      <c r="AVM184" s="176"/>
      <c r="AVN184" s="176"/>
      <c r="AVO184" s="176"/>
      <c r="AVP184" s="176"/>
      <c r="AVQ184" s="176"/>
      <c r="AVR184" s="176"/>
      <c r="AVS184" s="176"/>
      <c r="AVT184" s="176"/>
      <c r="AVU184" s="176"/>
      <c r="AVV184" s="176"/>
      <c r="AVW184" s="176"/>
      <c r="AVX184" s="176"/>
      <c r="AVY184" s="176"/>
      <c r="AVZ184" s="176"/>
      <c r="AWA184" s="176"/>
      <c r="AWB184" s="176"/>
      <c r="AWC184" s="176"/>
      <c r="AWD184" s="176"/>
      <c r="AWE184" s="176"/>
      <c r="AWF184" s="176"/>
      <c r="AWG184" s="176"/>
      <c r="AWH184" s="176"/>
      <c r="AWI184" s="176"/>
      <c r="AWJ184" s="176"/>
      <c r="AWK184" s="176"/>
      <c r="AWL184" s="176"/>
      <c r="AWM184" s="176"/>
      <c r="AWN184" s="176"/>
      <c r="AWO184" s="176"/>
      <c r="AWP184" s="176"/>
      <c r="AWQ184" s="176"/>
      <c r="AWR184" s="176"/>
      <c r="AWS184" s="176"/>
      <c r="AWT184" s="176"/>
      <c r="AWU184" s="176"/>
      <c r="AWV184" s="176"/>
      <c r="AWW184" s="176"/>
      <c r="AWX184" s="176"/>
      <c r="AWY184" s="176"/>
      <c r="AWZ184" s="176"/>
      <c r="AXA184" s="176"/>
      <c r="AXB184" s="176"/>
      <c r="AXC184" s="176"/>
      <c r="AXD184" s="176"/>
      <c r="AXE184" s="176"/>
      <c r="AXF184" s="176"/>
      <c r="AXG184" s="176"/>
      <c r="AXH184" s="176"/>
      <c r="AXI184" s="176"/>
      <c r="AXJ184" s="176"/>
      <c r="AXK184" s="176"/>
      <c r="AXL184" s="176"/>
      <c r="AXM184" s="176"/>
      <c r="AXN184" s="176"/>
      <c r="AXO184" s="176"/>
      <c r="AXP184" s="176"/>
      <c r="AXQ184" s="176"/>
      <c r="AXR184" s="176"/>
      <c r="AXS184" s="176"/>
      <c r="AXT184" s="176"/>
      <c r="AXU184" s="176"/>
      <c r="AXV184" s="176"/>
      <c r="AXW184" s="176"/>
      <c r="AXX184" s="176"/>
      <c r="AXY184" s="176"/>
      <c r="AXZ184" s="176"/>
      <c r="AYA184" s="176"/>
      <c r="AYB184" s="176"/>
      <c r="AYC184" s="176"/>
      <c r="AYD184" s="176"/>
      <c r="AYE184" s="176"/>
      <c r="AYF184" s="176"/>
      <c r="AYG184" s="176"/>
      <c r="AYH184" s="176"/>
      <c r="AYI184" s="176"/>
      <c r="AYJ184" s="176"/>
      <c r="AYK184" s="176"/>
      <c r="AYL184" s="176"/>
      <c r="AYM184" s="176"/>
      <c r="AYN184" s="176"/>
      <c r="AYO184" s="176"/>
      <c r="AYP184" s="176"/>
      <c r="AYQ184" s="176"/>
      <c r="AYR184" s="176"/>
      <c r="AYS184" s="176"/>
      <c r="AYT184" s="176"/>
      <c r="AYU184" s="176"/>
      <c r="AYV184" s="176"/>
      <c r="AYW184" s="176"/>
      <c r="AYX184" s="176"/>
      <c r="AYY184" s="176"/>
      <c r="AYZ184" s="176"/>
      <c r="AZA184" s="176"/>
      <c r="AZB184" s="176"/>
      <c r="AZC184" s="176"/>
      <c r="AZD184" s="176"/>
      <c r="AZE184" s="176"/>
      <c r="AZF184" s="176"/>
      <c r="AZG184" s="176"/>
      <c r="AZH184" s="176"/>
      <c r="AZI184" s="176"/>
      <c r="AZJ184" s="176"/>
      <c r="AZK184" s="176"/>
      <c r="AZL184" s="176"/>
      <c r="AZM184" s="176"/>
      <c r="AZN184" s="176"/>
      <c r="AZO184" s="176"/>
      <c r="AZP184" s="176"/>
      <c r="AZQ184" s="176"/>
      <c r="AZR184" s="176"/>
      <c r="AZS184" s="176"/>
      <c r="AZT184" s="176"/>
      <c r="AZU184" s="176"/>
      <c r="AZV184" s="176"/>
      <c r="AZW184" s="176"/>
      <c r="AZX184" s="176"/>
      <c r="AZY184" s="176"/>
      <c r="AZZ184" s="176"/>
      <c r="BAA184" s="176"/>
      <c r="BAB184" s="176"/>
      <c r="BAC184" s="176"/>
      <c r="BAD184" s="176"/>
      <c r="BAE184" s="176"/>
      <c r="BAF184" s="176"/>
      <c r="BAG184" s="176"/>
      <c r="BAH184" s="176"/>
      <c r="BAI184" s="176"/>
      <c r="BAJ184" s="176"/>
      <c r="BAK184" s="176"/>
      <c r="BAL184" s="176"/>
      <c r="BAM184" s="176"/>
      <c r="BAN184" s="176"/>
      <c r="BAO184" s="176"/>
      <c r="BAP184" s="176"/>
      <c r="BAQ184" s="176"/>
      <c r="BAR184" s="176"/>
      <c r="BAS184" s="176"/>
      <c r="BAT184" s="176"/>
      <c r="BAU184" s="176"/>
      <c r="BAV184" s="176"/>
      <c r="BAW184" s="176"/>
      <c r="BAX184" s="176"/>
      <c r="BAY184" s="176"/>
      <c r="BAZ184" s="176"/>
      <c r="BBA184" s="176"/>
      <c r="BBB184" s="176"/>
      <c r="BBC184" s="176"/>
      <c r="BBD184" s="176"/>
      <c r="BBE184" s="176"/>
      <c r="BBF184" s="176"/>
      <c r="BBG184" s="176"/>
      <c r="BBH184" s="176"/>
      <c r="BBI184" s="176"/>
      <c r="BBJ184" s="176"/>
      <c r="BBK184" s="176"/>
      <c r="BBL184" s="176"/>
      <c r="BBM184" s="176"/>
      <c r="BBN184" s="176"/>
      <c r="BBO184" s="176"/>
      <c r="BBP184" s="176"/>
      <c r="BBQ184" s="176"/>
      <c r="BBR184" s="176"/>
      <c r="BBS184" s="176"/>
      <c r="BBT184" s="176"/>
      <c r="BBU184" s="176"/>
      <c r="BBV184" s="176"/>
      <c r="BBW184" s="176"/>
      <c r="BBX184" s="176"/>
      <c r="BBY184" s="176"/>
      <c r="BBZ184" s="176"/>
      <c r="BCA184" s="176"/>
      <c r="BCB184" s="176"/>
      <c r="BCC184" s="176"/>
      <c r="BCD184" s="176"/>
      <c r="BCE184" s="176"/>
      <c r="BCF184" s="176"/>
      <c r="BCG184" s="176"/>
      <c r="BCH184" s="176"/>
      <c r="BCI184" s="176"/>
      <c r="BCJ184" s="176"/>
      <c r="BCK184" s="176"/>
      <c r="BCL184" s="176"/>
      <c r="BCM184" s="176"/>
      <c r="BCN184" s="176"/>
      <c r="BCO184" s="176"/>
      <c r="BCP184" s="176"/>
      <c r="BCQ184" s="176"/>
      <c r="BCR184" s="176"/>
      <c r="BCS184" s="176"/>
      <c r="BCT184" s="176"/>
      <c r="BCU184" s="176"/>
      <c r="BCV184" s="176"/>
      <c r="BCW184" s="176"/>
      <c r="BCX184" s="176"/>
      <c r="BCY184" s="176"/>
      <c r="BCZ184" s="176"/>
      <c r="BDA184" s="176"/>
      <c r="BDB184" s="176"/>
      <c r="BDC184" s="176"/>
      <c r="BDD184" s="176"/>
      <c r="BDE184" s="176"/>
      <c r="BDF184" s="176"/>
      <c r="BDG184" s="176"/>
      <c r="BDH184" s="176"/>
      <c r="BDI184" s="176"/>
      <c r="BDJ184" s="176"/>
      <c r="BDK184" s="176"/>
      <c r="BDL184" s="176"/>
      <c r="BDM184" s="176"/>
      <c r="BDN184" s="176"/>
      <c r="BDO184" s="176"/>
      <c r="BDP184" s="176"/>
      <c r="BDQ184" s="176"/>
      <c r="BDR184" s="176"/>
      <c r="BDS184" s="176"/>
      <c r="BDT184" s="176"/>
      <c r="BDU184" s="176"/>
      <c r="BDV184" s="176"/>
      <c r="BDW184" s="176"/>
      <c r="BDX184" s="176"/>
      <c r="BDY184" s="176"/>
      <c r="BDZ184" s="176"/>
      <c r="BEA184" s="176"/>
      <c r="BEB184" s="176"/>
      <c r="BEC184" s="176"/>
      <c r="BED184" s="176"/>
      <c r="BEE184" s="176"/>
      <c r="BEF184" s="176"/>
      <c r="BEG184" s="176"/>
      <c r="BEH184" s="176"/>
      <c r="BEI184" s="176"/>
      <c r="BEJ184" s="176"/>
      <c r="BEK184" s="176"/>
      <c r="BEL184" s="176"/>
      <c r="BEM184" s="176"/>
      <c r="BEN184" s="176"/>
      <c r="BEO184" s="176"/>
      <c r="BEP184" s="176"/>
      <c r="BEQ184" s="176"/>
      <c r="BER184" s="176"/>
      <c r="BES184" s="176"/>
      <c r="BET184" s="176"/>
      <c r="BEU184" s="176"/>
      <c r="BEV184" s="176"/>
      <c r="BEW184" s="176"/>
      <c r="BEX184" s="176"/>
      <c r="BEY184" s="176"/>
      <c r="BEZ184" s="176"/>
      <c r="BFA184" s="176"/>
      <c r="BFB184" s="176"/>
      <c r="BFC184" s="176"/>
      <c r="BFD184" s="176"/>
      <c r="BFE184" s="176"/>
      <c r="BFF184" s="176"/>
      <c r="BFG184" s="176"/>
      <c r="BFH184" s="176"/>
      <c r="BFI184" s="176"/>
      <c r="BFJ184" s="176"/>
      <c r="BFK184" s="176"/>
      <c r="BFL184" s="176"/>
      <c r="BFM184" s="176"/>
      <c r="BFN184" s="176"/>
      <c r="BFO184" s="176"/>
      <c r="BFP184" s="176"/>
      <c r="BFQ184" s="176"/>
      <c r="BFR184" s="176"/>
      <c r="BFS184" s="176"/>
      <c r="BFT184" s="176"/>
      <c r="BFU184" s="176"/>
      <c r="BFV184" s="176"/>
      <c r="BFW184" s="176"/>
      <c r="BFX184" s="176"/>
      <c r="BFY184" s="176"/>
      <c r="BFZ184" s="176"/>
      <c r="BGA184" s="176"/>
      <c r="BGB184" s="176"/>
      <c r="BGC184" s="176"/>
      <c r="BGD184" s="176"/>
      <c r="BGE184" s="176"/>
      <c r="BGF184" s="176"/>
      <c r="BGG184" s="176"/>
      <c r="BGH184" s="176"/>
      <c r="BGI184" s="176"/>
      <c r="BGJ184" s="176"/>
      <c r="BGK184" s="176"/>
      <c r="BGL184" s="176"/>
      <c r="BGM184" s="176"/>
      <c r="BGN184" s="176"/>
      <c r="BGO184" s="176"/>
      <c r="BGP184" s="176"/>
      <c r="BGQ184" s="176"/>
      <c r="BGR184" s="176"/>
      <c r="BGS184" s="176"/>
      <c r="BGT184" s="176"/>
      <c r="BGU184" s="176"/>
      <c r="BGV184" s="176"/>
      <c r="BGW184" s="176"/>
      <c r="BGX184" s="176"/>
      <c r="BGY184" s="176"/>
      <c r="BGZ184" s="176"/>
      <c r="BHA184" s="176"/>
      <c r="BHB184" s="176"/>
      <c r="BHC184" s="176"/>
      <c r="BHD184" s="176"/>
      <c r="BHE184" s="176"/>
      <c r="BHF184" s="176"/>
      <c r="BHG184" s="176"/>
      <c r="BHH184" s="176"/>
      <c r="BHI184" s="176"/>
      <c r="BHJ184" s="176"/>
      <c r="BHK184" s="176"/>
      <c r="BHL184" s="176"/>
      <c r="BHM184" s="176"/>
      <c r="BHN184" s="176"/>
      <c r="BHO184" s="176"/>
      <c r="BHP184" s="176"/>
      <c r="BHQ184" s="176"/>
      <c r="BHR184" s="176"/>
      <c r="BHS184" s="176"/>
      <c r="BHT184" s="176"/>
      <c r="BHU184" s="176"/>
      <c r="BHV184" s="176"/>
      <c r="BHW184" s="176"/>
      <c r="BHX184" s="176"/>
      <c r="BHY184" s="176"/>
      <c r="BHZ184" s="176"/>
      <c r="BIA184" s="176"/>
      <c r="BIB184" s="176"/>
      <c r="BIC184" s="176"/>
      <c r="BID184" s="176"/>
      <c r="BIE184" s="176"/>
      <c r="BIF184" s="176"/>
      <c r="BIG184" s="176"/>
      <c r="BIH184" s="176"/>
      <c r="BII184" s="176"/>
      <c r="BIJ184" s="176"/>
      <c r="BIK184" s="176"/>
      <c r="BIL184" s="176"/>
      <c r="BIM184" s="176"/>
      <c r="BIN184" s="176"/>
      <c r="BIO184" s="176"/>
      <c r="BIP184" s="176"/>
      <c r="BIQ184" s="176"/>
      <c r="BIR184" s="176"/>
      <c r="BIS184" s="176"/>
      <c r="BIT184" s="176"/>
      <c r="BIU184" s="176"/>
      <c r="BIV184" s="176"/>
      <c r="BIW184" s="176"/>
      <c r="BIX184" s="176"/>
      <c r="BIY184" s="176"/>
      <c r="BIZ184" s="176"/>
      <c r="BJA184" s="176"/>
      <c r="BJB184" s="176"/>
      <c r="BJC184" s="176"/>
      <c r="BJD184" s="176"/>
      <c r="BJE184" s="176"/>
      <c r="BJF184" s="176"/>
      <c r="BJG184" s="176"/>
      <c r="BJH184" s="176"/>
      <c r="BJI184" s="176"/>
      <c r="BJJ184" s="176"/>
      <c r="BJK184" s="176"/>
      <c r="BJL184" s="176"/>
      <c r="BJM184" s="176"/>
      <c r="BJN184" s="176"/>
      <c r="BJO184" s="176"/>
      <c r="BJP184" s="176"/>
      <c r="BJQ184" s="176"/>
      <c r="BJR184" s="176"/>
      <c r="BJS184" s="176"/>
      <c r="BJT184" s="176"/>
      <c r="BJU184" s="176"/>
      <c r="BJV184" s="176"/>
      <c r="BJW184" s="176"/>
      <c r="BJX184" s="176"/>
      <c r="BJY184" s="176"/>
      <c r="BJZ184" s="176"/>
      <c r="BKA184" s="176"/>
      <c r="BKB184" s="176"/>
      <c r="BKC184" s="176"/>
      <c r="BKD184" s="176"/>
      <c r="BKE184" s="176"/>
      <c r="BKF184" s="176"/>
      <c r="BKG184" s="176"/>
      <c r="BKH184" s="176"/>
      <c r="BKI184" s="176"/>
      <c r="BKJ184" s="176"/>
      <c r="BKK184" s="176"/>
      <c r="BKL184" s="176"/>
      <c r="BKM184" s="176"/>
      <c r="BKN184" s="176"/>
      <c r="BKO184" s="176"/>
      <c r="BKP184" s="176"/>
      <c r="BKQ184" s="176"/>
      <c r="BKR184" s="176"/>
      <c r="BKS184" s="176"/>
      <c r="BKT184" s="176"/>
      <c r="BKU184" s="176"/>
      <c r="BKV184" s="176"/>
      <c r="BKW184" s="176"/>
      <c r="BKX184" s="176"/>
      <c r="BKY184" s="176"/>
      <c r="BKZ184" s="176"/>
      <c r="BLA184" s="176"/>
      <c r="BLB184" s="176"/>
      <c r="BLC184" s="176"/>
      <c r="BLD184" s="176"/>
      <c r="BLE184" s="176"/>
      <c r="BLF184" s="176"/>
      <c r="BLG184" s="176"/>
      <c r="BLH184" s="176"/>
      <c r="BLI184" s="176"/>
      <c r="BLJ184" s="176"/>
      <c r="BLK184" s="176"/>
      <c r="BLL184" s="176"/>
      <c r="BLM184" s="176"/>
      <c r="BLN184" s="176"/>
      <c r="BLO184" s="176"/>
      <c r="BLP184" s="176"/>
      <c r="BLQ184" s="176"/>
      <c r="BLR184" s="176"/>
      <c r="BLS184" s="176"/>
      <c r="BLT184" s="176"/>
      <c r="BLU184" s="176"/>
      <c r="BLV184" s="176"/>
      <c r="BLW184" s="176"/>
      <c r="BLX184" s="176"/>
      <c r="BLY184" s="176"/>
      <c r="BLZ184" s="176"/>
      <c r="BMA184" s="176"/>
      <c r="BMB184" s="176"/>
      <c r="BMC184" s="176"/>
      <c r="BMD184" s="176"/>
      <c r="BME184" s="176"/>
      <c r="BMF184" s="176"/>
      <c r="BMG184" s="176"/>
      <c r="BMH184" s="176"/>
      <c r="BMI184" s="176"/>
      <c r="BMJ184" s="176"/>
      <c r="BMK184" s="176"/>
      <c r="BML184" s="176"/>
      <c r="BMM184" s="176"/>
      <c r="BMN184" s="176"/>
      <c r="BMO184" s="176"/>
      <c r="BMP184" s="176"/>
      <c r="BMQ184" s="176"/>
      <c r="BMR184" s="176"/>
      <c r="BMS184" s="176"/>
      <c r="BMT184" s="176"/>
      <c r="BMU184" s="176"/>
      <c r="BMV184" s="176"/>
      <c r="BMW184" s="176"/>
      <c r="BMX184" s="176"/>
      <c r="BMY184" s="176"/>
      <c r="BMZ184" s="176"/>
      <c r="BNA184" s="176"/>
      <c r="BNB184" s="176"/>
      <c r="BNC184" s="176"/>
      <c r="BND184" s="176"/>
      <c r="BNE184" s="176"/>
      <c r="BNF184" s="176"/>
      <c r="BNG184" s="176"/>
      <c r="BNH184" s="176"/>
      <c r="BNI184" s="176"/>
      <c r="BNJ184" s="176"/>
      <c r="BNK184" s="176"/>
      <c r="BNL184" s="176"/>
      <c r="BNM184" s="176"/>
      <c r="BNN184" s="176"/>
      <c r="BNO184" s="176"/>
      <c r="BNP184" s="176"/>
      <c r="BNQ184" s="176"/>
      <c r="BNR184" s="176"/>
      <c r="BNS184" s="176"/>
      <c r="BNT184" s="176"/>
      <c r="BNU184" s="176"/>
      <c r="BNV184" s="176"/>
      <c r="BNW184" s="176"/>
      <c r="BNX184" s="176"/>
      <c r="BNY184" s="176"/>
      <c r="BNZ184" s="176"/>
      <c r="BOA184" s="176"/>
      <c r="BOB184" s="176"/>
      <c r="BOC184" s="176"/>
      <c r="BOD184" s="176"/>
      <c r="BOE184" s="176"/>
      <c r="BOF184" s="176"/>
      <c r="BOG184" s="176"/>
      <c r="BOH184" s="176"/>
      <c r="BOI184" s="176"/>
      <c r="BOJ184" s="176"/>
      <c r="BOK184" s="176"/>
      <c r="BOL184" s="176"/>
      <c r="BOM184" s="176"/>
      <c r="BON184" s="176"/>
      <c r="BOO184" s="176"/>
      <c r="BOP184" s="176"/>
      <c r="BOQ184" s="176"/>
      <c r="BOR184" s="176"/>
      <c r="BOS184" s="176"/>
      <c r="BOT184" s="176"/>
      <c r="BOU184" s="176"/>
      <c r="BOV184" s="176"/>
      <c r="BOW184" s="176"/>
      <c r="BOX184" s="176"/>
      <c r="BOY184" s="176"/>
      <c r="BOZ184" s="176"/>
      <c r="BPA184" s="176"/>
      <c r="BPB184" s="176"/>
      <c r="BPC184" s="176"/>
      <c r="BPD184" s="176"/>
      <c r="BPE184" s="176"/>
      <c r="BPF184" s="176"/>
      <c r="BPG184" s="176"/>
      <c r="BPH184" s="176"/>
      <c r="BPI184" s="176"/>
      <c r="BPJ184" s="176"/>
      <c r="BPK184" s="176"/>
      <c r="BPL184" s="176"/>
      <c r="BPM184" s="176"/>
      <c r="BPN184" s="176"/>
      <c r="BPO184" s="176"/>
      <c r="BPP184" s="176"/>
      <c r="BPQ184" s="176"/>
      <c r="BPR184" s="176"/>
      <c r="BPS184" s="176"/>
      <c r="BPT184" s="176"/>
      <c r="BPU184" s="176"/>
      <c r="BPV184" s="176"/>
      <c r="BPW184" s="176"/>
      <c r="BPX184" s="176"/>
      <c r="BPY184" s="176"/>
      <c r="BPZ184" s="176"/>
      <c r="BQA184" s="176"/>
      <c r="BQB184" s="176"/>
      <c r="BQC184" s="176"/>
      <c r="BQD184" s="176"/>
      <c r="BQE184" s="176"/>
      <c r="BQF184" s="176"/>
      <c r="BQG184" s="176"/>
      <c r="BQH184" s="176"/>
      <c r="BQI184" s="176"/>
      <c r="BQJ184" s="176"/>
      <c r="BQK184" s="176"/>
      <c r="BQL184" s="176"/>
      <c r="BQM184" s="176"/>
      <c r="BQN184" s="176"/>
      <c r="BQO184" s="176"/>
      <c r="BQP184" s="176"/>
      <c r="BQQ184" s="176"/>
      <c r="BQR184" s="176"/>
      <c r="BQS184" s="176"/>
      <c r="BQT184" s="176"/>
      <c r="BQU184" s="176"/>
      <c r="BQV184" s="176"/>
      <c r="BQW184" s="176"/>
      <c r="BQX184" s="176"/>
      <c r="BQY184" s="176"/>
      <c r="BQZ184" s="176"/>
      <c r="BRA184" s="176"/>
      <c r="BRB184" s="176"/>
      <c r="BRC184" s="176"/>
      <c r="BRD184" s="176"/>
      <c r="BRE184" s="176"/>
      <c r="BRF184" s="176"/>
      <c r="BRG184" s="176"/>
      <c r="BRH184" s="176"/>
      <c r="BRI184" s="176"/>
      <c r="BRJ184" s="176"/>
      <c r="BRK184" s="176"/>
      <c r="BRL184" s="176"/>
      <c r="BRM184" s="176"/>
      <c r="BRN184" s="176"/>
      <c r="BRO184" s="176"/>
      <c r="BRP184" s="176"/>
      <c r="BRQ184" s="176"/>
      <c r="BRR184" s="176"/>
      <c r="BRS184" s="176"/>
      <c r="BRT184" s="176"/>
      <c r="BRU184" s="176"/>
      <c r="BRV184" s="176"/>
      <c r="BRW184" s="176"/>
      <c r="BRX184" s="176"/>
      <c r="BRY184" s="176"/>
      <c r="BRZ184" s="176"/>
      <c r="BSA184" s="176"/>
      <c r="BSB184" s="176"/>
      <c r="BSC184" s="176"/>
      <c r="BSD184" s="176"/>
      <c r="BSE184" s="176"/>
      <c r="BSF184" s="176"/>
      <c r="BSG184" s="176"/>
      <c r="BSH184" s="176"/>
      <c r="BSI184" s="176"/>
      <c r="BSJ184" s="176"/>
      <c r="BSK184" s="176"/>
      <c r="BSL184" s="176"/>
      <c r="BSM184" s="176"/>
      <c r="BSN184" s="176"/>
      <c r="BSO184" s="176"/>
      <c r="BSP184" s="176"/>
      <c r="BSQ184" s="176"/>
      <c r="BSR184" s="176"/>
      <c r="BSS184" s="176"/>
      <c r="BST184" s="176"/>
      <c r="BSU184" s="176"/>
      <c r="BSV184" s="176"/>
      <c r="BSW184" s="176"/>
      <c r="BSX184" s="176"/>
      <c r="BSY184" s="176"/>
      <c r="BSZ184" s="176"/>
      <c r="BTA184" s="176"/>
      <c r="BTB184" s="176"/>
      <c r="BTC184" s="176"/>
      <c r="BTD184" s="176"/>
      <c r="BTE184" s="176"/>
      <c r="BTF184" s="176"/>
      <c r="BTG184" s="176"/>
      <c r="BTH184" s="176"/>
      <c r="BTI184" s="176"/>
      <c r="BTJ184" s="176"/>
      <c r="BTK184" s="176"/>
      <c r="BTL184" s="176"/>
      <c r="BTM184" s="176"/>
      <c r="BTN184" s="176"/>
      <c r="BTO184" s="176"/>
      <c r="BTP184" s="176"/>
      <c r="BTQ184" s="176"/>
      <c r="BTR184" s="176"/>
      <c r="BTS184" s="176"/>
      <c r="BTT184" s="176"/>
      <c r="BTU184" s="176"/>
      <c r="BTV184" s="176"/>
      <c r="BTW184" s="176"/>
      <c r="BTX184" s="176"/>
      <c r="BTY184" s="176"/>
      <c r="BTZ184" s="176"/>
      <c r="BUA184" s="176"/>
      <c r="BUB184" s="176"/>
      <c r="BUC184" s="176"/>
      <c r="BUD184" s="176"/>
      <c r="BUE184" s="176"/>
      <c r="BUF184" s="176"/>
      <c r="BUG184" s="176"/>
      <c r="BUH184" s="176"/>
      <c r="BUI184" s="176"/>
      <c r="BUJ184" s="176"/>
      <c r="BUK184" s="176"/>
      <c r="BUL184" s="176"/>
      <c r="BUM184" s="176"/>
      <c r="BUN184" s="176"/>
      <c r="BUO184" s="176"/>
      <c r="BUP184" s="176"/>
      <c r="BUQ184" s="176"/>
      <c r="BUR184" s="176"/>
      <c r="BUS184" s="176"/>
      <c r="BUT184" s="176"/>
      <c r="BUU184" s="176"/>
      <c r="BUV184" s="176"/>
      <c r="BUW184" s="176"/>
      <c r="BUX184" s="176"/>
      <c r="BUY184" s="176"/>
      <c r="BUZ184" s="176"/>
      <c r="BVA184" s="176"/>
      <c r="BVB184" s="176"/>
      <c r="BVC184" s="176"/>
      <c r="BVD184" s="176"/>
      <c r="BVE184" s="176"/>
      <c r="BVF184" s="176"/>
      <c r="BVG184" s="176"/>
      <c r="BVH184" s="176"/>
      <c r="BVI184" s="176"/>
      <c r="BVJ184" s="176"/>
      <c r="BVK184" s="176"/>
      <c r="BVL184" s="176"/>
      <c r="BVM184" s="176"/>
      <c r="BVN184" s="176"/>
      <c r="BVO184" s="176"/>
      <c r="BVP184" s="176"/>
      <c r="BVQ184" s="176"/>
      <c r="BVR184" s="176"/>
      <c r="BVS184" s="176"/>
      <c r="BVT184" s="176"/>
      <c r="BVU184" s="176"/>
      <c r="BVV184" s="176"/>
      <c r="BVW184" s="176"/>
      <c r="BVX184" s="176"/>
      <c r="BVY184" s="176"/>
      <c r="BVZ184" s="176"/>
      <c r="BWA184" s="176"/>
      <c r="BWB184" s="176"/>
      <c r="BWC184" s="176"/>
      <c r="BWD184" s="176"/>
      <c r="BWE184" s="176"/>
      <c r="BWF184" s="176"/>
      <c r="BWG184" s="176"/>
      <c r="BWH184" s="176"/>
      <c r="BWI184" s="176"/>
      <c r="BWJ184" s="176"/>
      <c r="BWK184" s="176"/>
      <c r="BWL184" s="176"/>
      <c r="BWM184" s="176"/>
      <c r="BWN184" s="176"/>
      <c r="BWO184" s="176"/>
      <c r="BWP184" s="176"/>
      <c r="BWQ184" s="176"/>
      <c r="BWR184" s="176"/>
      <c r="BWS184" s="176"/>
      <c r="BWT184" s="176"/>
      <c r="BWU184" s="176"/>
      <c r="BWV184" s="176"/>
      <c r="BWW184" s="176"/>
      <c r="BWX184" s="176"/>
      <c r="BWY184" s="176"/>
      <c r="BWZ184" s="176"/>
      <c r="BXA184" s="176"/>
      <c r="BXB184" s="176"/>
      <c r="BXC184" s="176"/>
      <c r="BXD184" s="176"/>
      <c r="BXE184" s="176"/>
      <c r="BXF184" s="176"/>
      <c r="BXG184" s="176"/>
      <c r="BXH184" s="176"/>
      <c r="BXI184" s="176"/>
      <c r="BXJ184" s="176"/>
      <c r="BXK184" s="176"/>
      <c r="BXL184" s="176"/>
      <c r="BXM184" s="176"/>
      <c r="BXN184" s="176"/>
      <c r="BXO184" s="176"/>
      <c r="BXP184" s="176"/>
      <c r="BXQ184" s="176"/>
      <c r="BXR184" s="176"/>
      <c r="BXS184" s="176"/>
      <c r="BXT184" s="176"/>
      <c r="BXU184" s="176"/>
      <c r="BXV184" s="176"/>
      <c r="BXW184" s="176"/>
      <c r="BXX184" s="176"/>
      <c r="BXY184" s="176"/>
      <c r="BXZ184" s="176"/>
      <c r="BYA184" s="176"/>
      <c r="BYB184" s="176"/>
      <c r="BYC184" s="176"/>
      <c r="BYD184" s="176"/>
      <c r="BYE184" s="176"/>
      <c r="BYF184" s="176"/>
      <c r="BYG184" s="176"/>
      <c r="BYH184" s="176"/>
      <c r="BYI184" s="176"/>
      <c r="BYJ184" s="176"/>
      <c r="BYK184" s="176"/>
      <c r="BYL184" s="176"/>
      <c r="BYM184" s="176"/>
      <c r="BYN184" s="176"/>
      <c r="BYO184" s="176"/>
      <c r="BYP184" s="176"/>
      <c r="BYQ184" s="176"/>
      <c r="BYR184" s="176"/>
      <c r="BYS184" s="176"/>
      <c r="BYT184" s="176"/>
      <c r="BYU184" s="176"/>
      <c r="BYV184" s="176"/>
      <c r="BYW184" s="176"/>
      <c r="BYX184" s="176"/>
      <c r="BYY184" s="176"/>
      <c r="BYZ184" s="176"/>
      <c r="BZA184" s="176"/>
      <c r="BZB184" s="176"/>
      <c r="BZC184" s="176"/>
      <c r="BZD184" s="176"/>
      <c r="BZE184" s="176"/>
      <c r="BZF184" s="176"/>
      <c r="BZG184" s="176"/>
      <c r="BZH184" s="176"/>
      <c r="BZI184" s="176"/>
      <c r="BZJ184" s="176"/>
      <c r="BZK184" s="176"/>
      <c r="BZL184" s="176"/>
      <c r="BZM184" s="176"/>
      <c r="BZN184" s="176"/>
      <c r="BZO184" s="176"/>
      <c r="BZP184" s="176"/>
      <c r="BZQ184" s="176"/>
      <c r="BZR184" s="176"/>
      <c r="BZS184" s="176"/>
      <c r="BZT184" s="176"/>
      <c r="BZU184" s="176"/>
      <c r="BZV184" s="176"/>
      <c r="BZW184" s="176"/>
      <c r="BZX184" s="176"/>
      <c r="BZY184" s="176"/>
      <c r="BZZ184" s="176"/>
      <c r="CAA184" s="176"/>
      <c r="CAB184" s="176"/>
      <c r="CAC184" s="176"/>
      <c r="CAD184" s="176"/>
      <c r="CAE184" s="176"/>
      <c r="CAF184" s="176"/>
      <c r="CAG184" s="176"/>
      <c r="CAH184" s="176"/>
      <c r="CAI184" s="176"/>
      <c r="CAJ184" s="176"/>
      <c r="CAK184" s="176"/>
      <c r="CAL184" s="176"/>
      <c r="CAM184" s="176"/>
      <c r="CAN184" s="176"/>
      <c r="CAO184" s="176"/>
      <c r="CAP184" s="176"/>
      <c r="CAQ184" s="176"/>
      <c r="CAR184" s="176"/>
      <c r="CAS184" s="176"/>
      <c r="CAT184" s="176"/>
      <c r="CAU184" s="176"/>
      <c r="CAV184" s="176"/>
      <c r="CAW184" s="176"/>
      <c r="CAX184" s="176"/>
      <c r="CAY184" s="176"/>
      <c r="CAZ184" s="176"/>
      <c r="CBA184" s="176"/>
      <c r="CBB184" s="176"/>
      <c r="CBC184" s="176"/>
      <c r="CBD184" s="176"/>
      <c r="CBE184" s="176"/>
      <c r="CBF184" s="176"/>
      <c r="CBG184" s="176"/>
      <c r="CBH184" s="176"/>
      <c r="CBI184" s="176"/>
      <c r="CBJ184" s="176"/>
      <c r="CBK184" s="176"/>
      <c r="CBL184" s="176"/>
      <c r="CBM184" s="176"/>
      <c r="CBN184" s="176"/>
      <c r="CBO184" s="176"/>
      <c r="CBP184" s="176"/>
      <c r="CBQ184" s="176"/>
      <c r="CBR184" s="176"/>
      <c r="CBS184" s="176"/>
      <c r="CBT184" s="176"/>
      <c r="CBU184" s="176"/>
      <c r="CBV184" s="176"/>
      <c r="CBW184" s="176"/>
      <c r="CBX184" s="176"/>
      <c r="CBY184" s="176"/>
      <c r="CBZ184" s="176"/>
      <c r="CCA184" s="176"/>
      <c r="CCB184" s="176"/>
      <c r="CCC184" s="176"/>
      <c r="CCD184" s="176"/>
      <c r="CCE184" s="176"/>
      <c r="CCF184" s="176"/>
      <c r="CCG184" s="176"/>
      <c r="CCH184" s="176"/>
      <c r="CCI184" s="176"/>
      <c r="CCJ184" s="176"/>
      <c r="CCK184" s="176"/>
      <c r="CCL184" s="176"/>
      <c r="CCM184" s="176"/>
      <c r="CCN184" s="176"/>
      <c r="CCO184" s="176"/>
      <c r="CCP184" s="176"/>
      <c r="CCQ184" s="176"/>
      <c r="CCR184" s="176"/>
      <c r="CCS184" s="176"/>
      <c r="CCT184" s="176"/>
      <c r="CCU184" s="176"/>
      <c r="CCV184" s="176"/>
      <c r="CCW184" s="176"/>
      <c r="CCX184" s="176"/>
      <c r="CCY184" s="176"/>
      <c r="CCZ184" s="176"/>
      <c r="CDA184" s="176"/>
      <c r="CDB184" s="176"/>
      <c r="CDC184" s="176"/>
      <c r="CDD184" s="176"/>
      <c r="CDE184" s="176"/>
      <c r="CDF184" s="176"/>
      <c r="CDG184" s="176"/>
      <c r="CDH184" s="176"/>
      <c r="CDI184" s="176"/>
      <c r="CDJ184" s="176"/>
      <c r="CDK184" s="176"/>
      <c r="CDL184" s="176"/>
      <c r="CDM184" s="176"/>
      <c r="CDN184" s="176"/>
      <c r="CDO184" s="176"/>
      <c r="CDP184" s="176"/>
      <c r="CDQ184" s="176"/>
      <c r="CDR184" s="176"/>
      <c r="CDS184" s="176"/>
      <c r="CDT184" s="176"/>
      <c r="CDU184" s="176"/>
      <c r="CDV184" s="176"/>
      <c r="CDW184" s="176"/>
      <c r="CDX184" s="176"/>
      <c r="CDY184" s="176"/>
      <c r="CDZ184" s="176"/>
      <c r="CEA184" s="176"/>
      <c r="CEB184" s="176"/>
      <c r="CEC184" s="176"/>
      <c r="CED184" s="176"/>
      <c r="CEE184" s="176"/>
      <c r="CEF184" s="176"/>
      <c r="CEG184" s="176"/>
      <c r="CEH184" s="176"/>
      <c r="CEI184" s="176"/>
      <c r="CEJ184" s="176"/>
      <c r="CEK184" s="176"/>
      <c r="CEL184" s="176"/>
      <c r="CEM184" s="176"/>
      <c r="CEN184" s="176"/>
      <c r="CEO184" s="176"/>
      <c r="CEP184" s="176"/>
      <c r="CEQ184" s="176"/>
      <c r="CER184" s="176"/>
      <c r="CES184" s="176"/>
      <c r="CET184" s="176"/>
      <c r="CEU184" s="176"/>
      <c r="CEV184" s="176"/>
      <c r="CEW184" s="176"/>
      <c r="CEX184" s="176"/>
      <c r="CEY184" s="176"/>
      <c r="CEZ184" s="176"/>
      <c r="CFA184" s="176"/>
      <c r="CFB184" s="176"/>
      <c r="CFC184" s="176"/>
      <c r="CFD184" s="176"/>
      <c r="CFE184" s="176"/>
      <c r="CFF184" s="176"/>
      <c r="CFG184" s="176"/>
      <c r="CFH184" s="176"/>
      <c r="CFI184" s="176"/>
      <c r="CFJ184" s="176"/>
      <c r="CFK184" s="176"/>
      <c r="CFL184" s="176"/>
      <c r="CFM184" s="176"/>
      <c r="CFN184" s="176"/>
      <c r="CFO184" s="176"/>
      <c r="CFP184" s="176"/>
      <c r="CFQ184" s="176"/>
      <c r="CFR184" s="176"/>
      <c r="CFS184" s="176"/>
      <c r="CFT184" s="176"/>
      <c r="CFU184" s="176"/>
      <c r="CFV184" s="176"/>
      <c r="CFW184" s="176"/>
      <c r="CFX184" s="176"/>
      <c r="CFY184" s="176"/>
      <c r="CFZ184" s="176"/>
      <c r="CGA184" s="176"/>
      <c r="CGB184" s="176"/>
      <c r="CGC184" s="176"/>
      <c r="CGD184" s="176"/>
      <c r="CGE184" s="176"/>
      <c r="CGF184" s="176"/>
      <c r="CGG184" s="176"/>
      <c r="CGH184" s="176"/>
      <c r="CGI184" s="176"/>
      <c r="CGJ184" s="176"/>
      <c r="CGK184" s="176"/>
      <c r="CGL184" s="176"/>
      <c r="CGM184" s="176"/>
      <c r="CGN184" s="176"/>
      <c r="CGO184" s="176"/>
      <c r="CGP184" s="176"/>
      <c r="CGQ184" s="176"/>
      <c r="CGR184" s="176"/>
      <c r="CGS184" s="176"/>
      <c r="CGT184" s="176"/>
      <c r="CGU184" s="176"/>
      <c r="CGV184" s="176"/>
      <c r="CGW184" s="176"/>
      <c r="CGX184" s="176"/>
      <c r="CGY184" s="176"/>
      <c r="CGZ184" s="176"/>
      <c r="CHA184" s="176"/>
      <c r="CHB184" s="176"/>
      <c r="CHC184" s="176"/>
      <c r="CHD184" s="176"/>
      <c r="CHE184" s="176"/>
      <c r="CHF184" s="176"/>
      <c r="CHG184" s="176"/>
      <c r="CHH184" s="176"/>
      <c r="CHI184" s="176"/>
      <c r="CHJ184" s="176"/>
      <c r="CHK184" s="176"/>
      <c r="CHL184" s="176"/>
      <c r="CHM184" s="176"/>
      <c r="CHN184" s="176"/>
      <c r="CHO184" s="176"/>
      <c r="CHP184" s="176"/>
      <c r="CHQ184" s="176"/>
      <c r="CHR184" s="176"/>
      <c r="CHS184" s="176"/>
      <c r="CHT184" s="176"/>
      <c r="CHU184" s="176"/>
      <c r="CHV184" s="176"/>
      <c r="CHW184" s="176"/>
      <c r="CHX184" s="176"/>
      <c r="CHY184" s="176"/>
      <c r="CHZ184" s="176"/>
      <c r="CIA184" s="176"/>
      <c r="CIB184" s="176"/>
      <c r="CIC184" s="176"/>
      <c r="CID184" s="176"/>
      <c r="CIE184" s="176"/>
      <c r="CIF184" s="176"/>
      <c r="CIG184" s="176"/>
      <c r="CIH184" s="176"/>
      <c r="CII184" s="176"/>
      <c r="CIJ184" s="176"/>
      <c r="CIK184" s="176"/>
      <c r="CIL184" s="176"/>
      <c r="CIM184" s="176"/>
      <c r="CIN184" s="176"/>
      <c r="CIO184" s="176"/>
      <c r="CIP184" s="176"/>
      <c r="CIQ184" s="176"/>
      <c r="CIR184" s="176"/>
      <c r="CIS184" s="176"/>
      <c r="CIT184" s="176"/>
      <c r="CIU184" s="176"/>
      <c r="CIV184" s="176"/>
      <c r="CIW184" s="176"/>
      <c r="CIX184" s="176"/>
      <c r="CIY184" s="176"/>
      <c r="CIZ184" s="176"/>
      <c r="CJA184" s="176"/>
      <c r="CJB184" s="176"/>
      <c r="CJC184" s="176"/>
      <c r="CJD184" s="176"/>
      <c r="CJE184" s="176"/>
      <c r="CJF184" s="176"/>
      <c r="CJG184" s="176"/>
      <c r="CJH184" s="176"/>
      <c r="CJI184" s="176"/>
      <c r="CJJ184" s="176"/>
      <c r="CJK184" s="176"/>
      <c r="CJL184" s="176"/>
      <c r="CJM184" s="176"/>
      <c r="CJN184" s="176"/>
      <c r="CJO184" s="176"/>
      <c r="CJP184" s="176"/>
      <c r="CJQ184" s="176"/>
      <c r="CJR184" s="176"/>
      <c r="CJS184" s="176"/>
      <c r="CJT184" s="176"/>
      <c r="CJU184" s="176"/>
      <c r="CJV184" s="176"/>
      <c r="CJW184" s="176"/>
      <c r="CJX184" s="176"/>
      <c r="CJY184" s="176"/>
      <c r="CJZ184" s="176"/>
      <c r="CKA184" s="176"/>
      <c r="CKB184" s="176"/>
      <c r="CKC184" s="176"/>
      <c r="CKD184" s="176"/>
      <c r="CKE184" s="176"/>
      <c r="CKF184" s="176"/>
      <c r="CKG184" s="176"/>
      <c r="CKH184" s="176"/>
      <c r="CKI184" s="176"/>
      <c r="CKJ184" s="176"/>
      <c r="CKK184" s="176"/>
      <c r="CKL184" s="176"/>
      <c r="CKM184" s="176"/>
      <c r="CKN184" s="176"/>
      <c r="CKO184" s="176"/>
      <c r="CKP184" s="176"/>
      <c r="CKQ184" s="176"/>
      <c r="CKR184" s="176"/>
      <c r="CKS184" s="176"/>
      <c r="CKT184" s="176"/>
      <c r="CKU184" s="176"/>
      <c r="CKV184" s="176"/>
      <c r="CKW184" s="176"/>
      <c r="CKX184" s="176"/>
      <c r="CKY184" s="176"/>
      <c r="CKZ184" s="176"/>
      <c r="CLA184" s="176"/>
      <c r="CLB184" s="176"/>
      <c r="CLC184" s="176"/>
      <c r="CLD184" s="176"/>
      <c r="CLE184" s="176"/>
      <c r="CLF184" s="176"/>
      <c r="CLG184" s="176"/>
      <c r="CLH184" s="176"/>
      <c r="CLI184" s="176"/>
      <c r="CLJ184" s="176"/>
      <c r="CLK184" s="176"/>
      <c r="CLL184" s="176"/>
      <c r="CLM184" s="176"/>
      <c r="CLN184" s="176"/>
      <c r="CLO184" s="176"/>
      <c r="CLP184" s="176"/>
      <c r="CLQ184" s="176"/>
      <c r="CLR184" s="176"/>
      <c r="CLS184" s="176"/>
      <c r="CLT184" s="176"/>
      <c r="CLU184" s="176"/>
      <c r="CLV184" s="176"/>
      <c r="CLW184" s="176"/>
      <c r="CLX184" s="176"/>
      <c r="CLY184" s="176"/>
      <c r="CLZ184" s="176"/>
      <c r="CMA184" s="176"/>
      <c r="CMB184" s="176"/>
      <c r="CMC184" s="176"/>
      <c r="CMD184" s="176"/>
      <c r="CME184" s="176"/>
      <c r="CMF184" s="176"/>
      <c r="CMG184" s="176"/>
      <c r="CMH184" s="176"/>
      <c r="CMI184" s="176"/>
      <c r="CMJ184" s="176"/>
      <c r="CMK184" s="176"/>
      <c r="CML184" s="176"/>
      <c r="CMM184" s="176"/>
      <c r="CMN184" s="176"/>
      <c r="CMO184" s="176"/>
      <c r="CMP184" s="176"/>
      <c r="CMQ184" s="176"/>
      <c r="CMR184" s="176"/>
      <c r="CMS184" s="176"/>
      <c r="CMT184" s="176"/>
      <c r="CMU184" s="176"/>
      <c r="CMV184" s="176"/>
      <c r="CMW184" s="176"/>
      <c r="CMX184" s="176"/>
      <c r="CMY184" s="176"/>
      <c r="CMZ184" s="176"/>
      <c r="CNA184" s="176"/>
      <c r="CNB184" s="176"/>
      <c r="CNC184" s="176"/>
      <c r="CND184" s="176"/>
      <c r="CNE184" s="176"/>
      <c r="CNF184" s="176"/>
      <c r="CNG184" s="176"/>
      <c r="CNH184" s="176"/>
      <c r="CNI184" s="176"/>
      <c r="CNJ184" s="176"/>
      <c r="CNK184" s="176"/>
      <c r="CNL184" s="176"/>
      <c r="CNM184" s="176"/>
      <c r="CNN184" s="176"/>
      <c r="CNO184" s="176"/>
      <c r="CNP184" s="176"/>
      <c r="CNQ184" s="176"/>
      <c r="CNR184" s="176"/>
      <c r="CNS184" s="176"/>
      <c r="CNT184" s="176"/>
      <c r="CNU184" s="176"/>
      <c r="CNV184" s="176"/>
      <c r="CNW184" s="176"/>
      <c r="CNX184" s="176"/>
      <c r="CNY184" s="176"/>
      <c r="CNZ184" s="176"/>
      <c r="COA184" s="176"/>
      <c r="COB184" s="176"/>
      <c r="COC184" s="176"/>
      <c r="COD184" s="176"/>
      <c r="COE184" s="176"/>
      <c r="COF184" s="176"/>
      <c r="COG184" s="176"/>
      <c r="COH184" s="176"/>
      <c r="COI184" s="176"/>
      <c r="COJ184" s="176"/>
      <c r="COK184" s="176"/>
      <c r="COL184" s="176"/>
      <c r="COM184" s="176"/>
      <c r="CON184" s="176"/>
      <c r="COO184" s="176"/>
      <c r="COP184" s="176"/>
      <c r="COQ184" s="176"/>
      <c r="COR184" s="176"/>
      <c r="COS184" s="176"/>
      <c r="COT184" s="176"/>
      <c r="COU184" s="176"/>
      <c r="COV184" s="176"/>
      <c r="COW184" s="176"/>
      <c r="COX184" s="176"/>
      <c r="COY184" s="176"/>
      <c r="COZ184" s="176"/>
      <c r="CPA184" s="176"/>
      <c r="CPB184" s="176"/>
      <c r="CPC184" s="176"/>
      <c r="CPD184" s="176"/>
      <c r="CPE184" s="176"/>
      <c r="CPF184" s="176"/>
      <c r="CPG184" s="176"/>
      <c r="CPH184" s="176"/>
      <c r="CPI184" s="176"/>
      <c r="CPJ184" s="176"/>
      <c r="CPK184" s="176"/>
      <c r="CPL184" s="176"/>
      <c r="CPM184" s="176"/>
      <c r="CPN184" s="176"/>
      <c r="CPO184" s="176"/>
      <c r="CPP184" s="176"/>
      <c r="CPQ184" s="176"/>
      <c r="CPR184" s="176"/>
      <c r="CPS184" s="176"/>
      <c r="CPT184" s="176"/>
      <c r="CPU184" s="176"/>
      <c r="CPV184" s="176"/>
      <c r="CPW184" s="176"/>
      <c r="CPX184" s="176"/>
      <c r="CPY184" s="176"/>
      <c r="CPZ184" s="176"/>
      <c r="CQA184" s="176"/>
      <c r="CQB184" s="176"/>
      <c r="CQC184" s="176"/>
      <c r="CQD184" s="176"/>
      <c r="CQE184" s="176"/>
      <c r="CQF184" s="176"/>
      <c r="CQG184" s="176"/>
      <c r="CQH184" s="176"/>
      <c r="CQI184" s="176"/>
      <c r="CQJ184" s="176"/>
      <c r="CQK184" s="176"/>
      <c r="CQL184" s="176"/>
      <c r="CQM184" s="176"/>
      <c r="CQN184" s="176"/>
      <c r="CQO184" s="176"/>
      <c r="CQP184" s="176"/>
      <c r="CQQ184" s="176"/>
      <c r="CQR184" s="176"/>
      <c r="CQS184" s="176"/>
      <c r="CQT184" s="176"/>
      <c r="CQU184" s="176"/>
      <c r="CQV184" s="176"/>
      <c r="CQW184" s="176"/>
      <c r="CQX184" s="176"/>
      <c r="CQY184" s="176"/>
      <c r="CQZ184" s="176"/>
      <c r="CRA184" s="176"/>
      <c r="CRB184" s="176"/>
      <c r="CRC184" s="176"/>
      <c r="CRD184" s="176"/>
      <c r="CRE184" s="176"/>
      <c r="CRF184" s="176"/>
      <c r="CRG184" s="176"/>
      <c r="CRH184" s="176"/>
      <c r="CRI184" s="176"/>
      <c r="CRJ184" s="176"/>
      <c r="CRK184" s="176"/>
      <c r="CRL184" s="176"/>
      <c r="CRM184" s="176"/>
      <c r="CRN184" s="176"/>
      <c r="CRO184" s="176"/>
      <c r="CRP184" s="176"/>
      <c r="CRQ184" s="176"/>
      <c r="CRR184" s="176"/>
      <c r="CRS184" s="176"/>
      <c r="CRT184" s="176"/>
      <c r="CRU184" s="176"/>
      <c r="CRV184" s="176"/>
      <c r="CRW184" s="176"/>
      <c r="CRX184" s="176"/>
      <c r="CRY184" s="176"/>
      <c r="CRZ184" s="176"/>
      <c r="CSA184" s="176"/>
      <c r="CSB184" s="176"/>
      <c r="CSC184" s="176"/>
      <c r="CSD184" s="176"/>
      <c r="CSE184" s="176"/>
      <c r="CSF184" s="176"/>
      <c r="CSG184" s="176"/>
      <c r="CSH184" s="176"/>
      <c r="CSI184" s="176"/>
      <c r="CSJ184" s="176"/>
      <c r="CSK184" s="176"/>
      <c r="CSL184" s="176"/>
      <c r="CSM184" s="176"/>
      <c r="CSN184" s="176"/>
      <c r="CSO184" s="176"/>
      <c r="CSP184" s="176"/>
      <c r="CSQ184" s="176"/>
      <c r="CSR184" s="176"/>
      <c r="CSS184" s="176"/>
      <c r="CST184" s="176"/>
      <c r="CSU184" s="176"/>
      <c r="CSV184" s="176"/>
      <c r="CSW184" s="176"/>
      <c r="CSX184" s="176"/>
      <c r="CSY184" s="176"/>
      <c r="CSZ184" s="176"/>
      <c r="CTA184" s="176"/>
      <c r="CTB184" s="176"/>
      <c r="CTC184" s="176"/>
      <c r="CTD184" s="176"/>
      <c r="CTE184" s="176"/>
      <c r="CTF184" s="176"/>
      <c r="CTG184" s="176"/>
      <c r="CTH184" s="176"/>
      <c r="CTI184" s="176"/>
      <c r="CTJ184" s="176"/>
      <c r="CTK184" s="176"/>
      <c r="CTL184" s="176"/>
      <c r="CTM184" s="176"/>
      <c r="CTN184" s="176"/>
      <c r="CTO184" s="176"/>
      <c r="CTP184" s="176"/>
      <c r="CTQ184" s="176"/>
      <c r="CTR184" s="176"/>
      <c r="CTS184" s="176"/>
      <c r="CTT184" s="176"/>
      <c r="CTU184" s="176"/>
      <c r="CTV184" s="176"/>
      <c r="CTW184" s="176"/>
      <c r="CTX184" s="176"/>
      <c r="CTY184" s="176"/>
      <c r="CTZ184" s="176"/>
      <c r="CUA184" s="176"/>
      <c r="CUB184" s="176"/>
      <c r="CUC184" s="176"/>
      <c r="CUD184" s="176"/>
      <c r="CUE184" s="176"/>
      <c r="CUF184" s="176"/>
      <c r="CUG184" s="176"/>
      <c r="CUH184" s="176"/>
      <c r="CUI184" s="176"/>
      <c r="CUJ184" s="176"/>
      <c r="CUK184" s="176"/>
      <c r="CUL184" s="176"/>
      <c r="CUM184" s="176"/>
      <c r="CUN184" s="176"/>
      <c r="CUO184" s="176"/>
      <c r="CUP184" s="176"/>
      <c r="CUQ184" s="176"/>
      <c r="CUR184" s="176"/>
      <c r="CUS184" s="176"/>
      <c r="CUT184" s="176"/>
      <c r="CUU184" s="176"/>
      <c r="CUV184" s="176"/>
      <c r="CUW184" s="176"/>
      <c r="CUX184" s="176"/>
      <c r="CUY184" s="176"/>
      <c r="CUZ184" s="176"/>
      <c r="CVA184" s="176"/>
      <c r="CVB184" s="176"/>
      <c r="CVC184" s="176"/>
      <c r="CVD184" s="176"/>
      <c r="CVE184" s="176"/>
      <c r="CVF184" s="176"/>
      <c r="CVG184" s="176"/>
      <c r="CVH184" s="176"/>
      <c r="CVI184" s="176"/>
      <c r="CVJ184" s="176"/>
      <c r="CVK184" s="176"/>
      <c r="CVL184" s="176"/>
      <c r="CVM184" s="176"/>
      <c r="CVN184" s="176"/>
      <c r="CVO184" s="176"/>
      <c r="CVP184" s="176"/>
      <c r="CVQ184" s="176"/>
      <c r="CVR184" s="176"/>
      <c r="CVS184" s="176"/>
      <c r="CVT184" s="176"/>
      <c r="CVU184" s="176"/>
      <c r="CVV184" s="176"/>
      <c r="CVW184" s="176"/>
      <c r="CVX184" s="176"/>
      <c r="CVY184" s="176"/>
      <c r="CVZ184" s="176"/>
      <c r="CWA184" s="176"/>
      <c r="CWB184" s="176"/>
      <c r="CWC184" s="176"/>
      <c r="CWD184" s="176"/>
      <c r="CWE184" s="176"/>
      <c r="CWF184" s="176"/>
      <c r="CWG184" s="176"/>
      <c r="CWH184" s="176"/>
      <c r="CWI184" s="176"/>
      <c r="CWJ184" s="176"/>
      <c r="CWK184" s="176"/>
      <c r="CWL184" s="176"/>
      <c r="CWM184" s="176"/>
      <c r="CWN184" s="176"/>
      <c r="CWO184" s="176"/>
      <c r="CWP184" s="176"/>
      <c r="CWQ184" s="176"/>
      <c r="CWR184" s="176"/>
      <c r="CWS184" s="176"/>
      <c r="CWT184" s="176"/>
      <c r="CWU184" s="176"/>
      <c r="CWV184" s="176"/>
      <c r="CWW184" s="176"/>
      <c r="CWX184" s="176"/>
      <c r="CWY184" s="176"/>
      <c r="CWZ184" s="176"/>
      <c r="CXA184" s="176"/>
      <c r="CXB184" s="176"/>
      <c r="CXC184" s="176"/>
      <c r="CXD184" s="176"/>
      <c r="CXE184" s="176"/>
      <c r="CXF184" s="176"/>
      <c r="CXG184" s="176"/>
      <c r="CXH184" s="176"/>
      <c r="CXI184" s="176"/>
      <c r="CXJ184" s="176"/>
      <c r="CXK184" s="176"/>
      <c r="CXL184" s="176"/>
      <c r="CXM184" s="176"/>
      <c r="CXN184" s="176"/>
      <c r="CXO184" s="176"/>
      <c r="CXP184" s="176"/>
      <c r="CXQ184" s="176"/>
      <c r="CXR184" s="176"/>
      <c r="CXS184" s="176"/>
      <c r="CXT184" s="176"/>
      <c r="CXU184" s="176"/>
      <c r="CXV184" s="176"/>
      <c r="CXW184" s="176"/>
      <c r="CXX184" s="176"/>
      <c r="CXY184" s="176"/>
      <c r="CXZ184" s="176"/>
      <c r="CYA184" s="176"/>
      <c r="CYB184" s="176"/>
      <c r="CYC184" s="176"/>
      <c r="CYD184" s="176"/>
      <c r="CYE184" s="176"/>
      <c r="CYF184" s="176"/>
      <c r="CYG184" s="176"/>
      <c r="CYH184" s="176"/>
      <c r="CYI184" s="176"/>
      <c r="CYJ184" s="176"/>
      <c r="CYK184" s="176"/>
      <c r="CYL184" s="176"/>
      <c r="CYM184" s="176"/>
      <c r="CYN184" s="176"/>
      <c r="CYO184" s="176"/>
      <c r="CYP184" s="176"/>
      <c r="CYQ184" s="176"/>
      <c r="CYR184" s="176"/>
      <c r="CYS184" s="176"/>
      <c r="CYT184" s="176"/>
      <c r="CYU184" s="176"/>
      <c r="CYV184" s="176"/>
      <c r="CYW184" s="176"/>
      <c r="CYX184" s="176"/>
      <c r="CYY184" s="176"/>
      <c r="CYZ184" s="176"/>
      <c r="CZA184" s="176"/>
      <c r="CZB184" s="176"/>
      <c r="CZC184" s="176"/>
      <c r="CZD184" s="176"/>
      <c r="CZE184" s="176"/>
      <c r="CZF184" s="176"/>
      <c r="CZG184" s="176"/>
      <c r="CZH184" s="176"/>
      <c r="CZI184" s="176"/>
      <c r="CZJ184" s="176"/>
      <c r="CZK184" s="176"/>
      <c r="CZL184" s="176"/>
      <c r="CZM184" s="176"/>
      <c r="CZN184" s="176"/>
      <c r="CZO184" s="176"/>
      <c r="CZP184" s="176"/>
      <c r="CZQ184" s="176"/>
      <c r="CZR184" s="176"/>
      <c r="CZS184" s="176"/>
      <c r="CZT184" s="176"/>
      <c r="CZU184" s="176"/>
      <c r="CZV184" s="176"/>
      <c r="CZW184" s="176"/>
      <c r="CZX184" s="176"/>
      <c r="CZY184" s="176"/>
      <c r="CZZ184" s="176"/>
      <c r="DAA184" s="176"/>
      <c r="DAB184" s="176"/>
      <c r="DAC184" s="176"/>
      <c r="DAD184" s="176"/>
      <c r="DAE184" s="176"/>
      <c r="DAF184" s="176"/>
      <c r="DAG184" s="176"/>
      <c r="DAH184" s="176"/>
      <c r="DAI184" s="176"/>
      <c r="DAJ184" s="176"/>
      <c r="DAK184" s="176"/>
      <c r="DAL184" s="176"/>
      <c r="DAM184" s="176"/>
      <c r="DAN184" s="176"/>
      <c r="DAO184" s="176"/>
      <c r="DAP184" s="176"/>
      <c r="DAQ184" s="176"/>
      <c r="DAR184" s="176"/>
      <c r="DAS184" s="176"/>
      <c r="DAT184" s="176"/>
      <c r="DAU184" s="176"/>
      <c r="DAV184" s="176"/>
      <c r="DAW184" s="176"/>
      <c r="DAX184" s="176"/>
      <c r="DAY184" s="176"/>
      <c r="DAZ184" s="176"/>
      <c r="DBA184" s="176"/>
      <c r="DBB184" s="176"/>
      <c r="DBC184" s="176"/>
      <c r="DBD184" s="176"/>
      <c r="DBE184" s="176"/>
      <c r="DBF184" s="176"/>
      <c r="DBG184" s="176"/>
      <c r="DBH184" s="176"/>
      <c r="DBI184" s="176"/>
      <c r="DBJ184" s="176"/>
      <c r="DBK184" s="176"/>
      <c r="DBL184" s="176"/>
      <c r="DBM184" s="176"/>
      <c r="DBN184" s="176"/>
      <c r="DBO184" s="176"/>
      <c r="DBP184" s="176"/>
      <c r="DBQ184" s="176"/>
      <c r="DBR184" s="176"/>
      <c r="DBS184" s="176"/>
      <c r="DBT184" s="176"/>
      <c r="DBU184" s="176"/>
      <c r="DBV184" s="176"/>
      <c r="DBW184" s="176"/>
      <c r="DBX184" s="176"/>
      <c r="DBY184" s="176"/>
      <c r="DBZ184" s="176"/>
      <c r="DCA184" s="176"/>
      <c r="DCB184" s="176"/>
      <c r="DCC184" s="176"/>
      <c r="DCD184" s="176"/>
      <c r="DCE184" s="176"/>
      <c r="DCF184" s="176"/>
      <c r="DCG184" s="176"/>
      <c r="DCH184" s="176"/>
      <c r="DCI184" s="176"/>
      <c r="DCJ184" s="176"/>
      <c r="DCK184" s="176"/>
      <c r="DCL184" s="176"/>
      <c r="DCM184" s="176"/>
      <c r="DCN184" s="176"/>
      <c r="DCO184" s="176"/>
      <c r="DCP184" s="176"/>
      <c r="DCQ184" s="176"/>
      <c r="DCR184" s="176"/>
      <c r="DCS184" s="176"/>
      <c r="DCT184" s="176"/>
      <c r="DCU184" s="176"/>
      <c r="DCV184" s="176"/>
      <c r="DCW184" s="176"/>
      <c r="DCX184" s="176"/>
      <c r="DCY184" s="176"/>
      <c r="DCZ184" s="176"/>
      <c r="DDA184" s="176"/>
      <c r="DDB184" s="176"/>
      <c r="DDC184" s="176"/>
      <c r="DDD184" s="176"/>
      <c r="DDE184" s="176"/>
      <c r="DDF184" s="176"/>
      <c r="DDG184" s="176"/>
      <c r="DDH184" s="176"/>
      <c r="DDI184" s="176"/>
      <c r="DDJ184" s="176"/>
      <c r="DDK184" s="176"/>
      <c r="DDL184" s="176"/>
      <c r="DDM184" s="176"/>
      <c r="DDN184" s="176"/>
      <c r="DDO184" s="176"/>
      <c r="DDP184" s="176"/>
      <c r="DDQ184" s="176"/>
      <c r="DDR184" s="176"/>
      <c r="DDS184" s="176"/>
      <c r="DDT184" s="176"/>
      <c r="DDU184" s="176"/>
      <c r="DDV184" s="176"/>
      <c r="DDW184" s="176"/>
      <c r="DDX184" s="176"/>
      <c r="DDY184" s="176"/>
      <c r="DDZ184" s="176"/>
      <c r="DEA184" s="176"/>
      <c r="DEB184" s="176"/>
      <c r="DEC184" s="176"/>
      <c r="DED184" s="176"/>
      <c r="DEE184" s="176"/>
      <c r="DEF184" s="176"/>
      <c r="DEG184" s="176"/>
      <c r="DEH184" s="176"/>
      <c r="DEI184" s="176"/>
      <c r="DEJ184" s="176"/>
      <c r="DEK184" s="176"/>
      <c r="DEL184" s="176"/>
      <c r="DEM184" s="176"/>
      <c r="DEN184" s="176"/>
      <c r="DEO184" s="176"/>
      <c r="DEP184" s="176"/>
      <c r="DEQ184" s="176"/>
      <c r="DER184" s="176"/>
      <c r="DES184" s="176"/>
      <c r="DET184" s="176"/>
      <c r="DEU184" s="176"/>
      <c r="DEV184" s="176"/>
      <c r="DEW184" s="176"/>
      <c r="DEX184" s="176"/>
      <c r="DEY184" s="176"/>
      <c r="DEZ184" s="176"/>
      <c r="DFA184" s="176"/>
      <c r="DFB184" s="176"/>
      <c r="DFC184" s="176"/>
      <c r="DFD184" s="176"/>
      <c r="DFE184" s="176"/>
      <c r="DFF184" s="176"/>
      <c r="DFG184" s="176"/>
      <c r="DFH184" s="176"/>
      <c r="DFI184" s="176"/>
      <c r="DFJ184" s="176"/>
      <c r="DFK184" s="176"/>
      <c r="DFL184" s="176"/>
      <c r="DFM184" s="176"/>
      <c r="DFN184" s="176"/>
      <c r="DFO184" s="176"/>
      <c r="DFP184" s="176"/>
      <c r="DFQ184" s="176"/>
      <c r="DFR184" s="176"/>
      <c r="DFS184" s="176"/>
      <c r="DFT184" s="176"/>
      <c r="DFU184" s="176"/>
      <c r="DFV184" s="176"/>
      <c r="DFW184" s="176"/>
      <c r="DFX184" s="176"/>
      <c r="DFY184" s="176"/>
      <c r="DFZ184" s="176"/>
      <c r="DGA184" s="176"/>
      <c r="DGB184" s="176"/>
      <c r="DGC184" s="176"/>
      <c r="DGD184" s="176"/>
      <c r="DGE184" s="176"/>
      <c r="DGF184" s="176"/>
      <c r="DGG184" s="176"/>
      <c r="DGH184" s="176"/>
      <c r="DGI184" s="176"/>
      <c r="DGJ184" s="176"/>
      <c r="DGK184" s="176"/>
      <c r="DGL184" s="176"/>
      <c r="DGM184" s="176"/>
      <c r="DGN184" s="176"/>
      <c r="DGO184" s="176"/>
      <c r="DGP184" s="176"/>
      <c r="DGQ184" s="176"/>
      <c r="DGR184" s="176"/>
      <c r="DGS184" s="176"/>
      <c r="DGT184" s="176"/>
      <c r="DGU184" s="176"/>
      <c r="DGV184" s="176"/>
      <c r="DGW184" s="176"/>
      <c r="DGX184" s="176"/>
      <c r="DGY184" s="176"/>
      <c r="DGZ184" s="176"/>
      <c r="DHA184" s="176"/>
      <c r="DHB184" s="176"/>
      <c r="DHC184" s="176"/>
      <c r="DHD184" s="176"/>
      <c r="DHE184" s="176"/>
      <c r="DHF184" s="176"/>
      <c r="DHG184" s="176"/>
      <c r="DHH184" s="176"/>
      <c r="DHI184" s="176"/>
      <c r="DHJ184" s="176"/>
      <c r="DHK184" s="176"/>
      <c r="DHL184" s="176"/>
      <c r="DHM184" s="176"/>
      <c r="DHN184" s="176"/>
      <c r="DHO184" s="176"/>
      <c r="DHP184" s="176"/>
      <c r="DHQ184" s="176"/>
      <c r="DHR184" s="176"/>
      <c r="DHS184" s="176"/>
      <c r="DHT184" s="176"/>
      <c r="DHU184" s="176"/>
      <c r="DHV184" s="176"/>
      <c r="DHW184" s="176"/>
      <c r="DHX184" s="176"/>
      <c r="DHY184" s="176"/>
      <c r="DHZ184" s="176"/>
      <c r="DIA184" s="176"/>
      <c r="DIB184" s="176"/>
      <c r="DIC184" s="176"/>
      <c r="DID184" s="176"/>
      <c r="DIE184" s="176"/>
      <c r="DIF184" s="176"/>
      <c r="DIG184" s="176"/>
      <c r="DIH184" s="176"/>
      <c r="DII184" s="176"/>
      <c r="DIJ184" s="176"/>
      <c r="DIK184" s="176"/>
      <c r="DIL184" s="176"/>
      <c r="DIM184" s="176"/>
      <c r="DIN184" s="176"/>
      <c r="DIO184" s="176"/>
      <c r="DIP184" s="176"/>
      <c r="DIQ184" s="176"/>
      <c r="DIR184" s="176"/>
      <c r="DIS184" s="176"/>
      <c r="DIT184" s="176"/>
      <c r="DIU184" s="176"/>
      <c r="DIV184" s="176"/>
      <c r="DIW184" s="176"/>
      <c r="DIX184" s="176"/>
      <c r="DIY184" s="176"/>
      <c r="DIZ184" s="176"/>
      <c r="DJA184" s="176"/>
      <c r="DJB184" s="176"/>
      <c r="DJC184" s="176"/>
      <c r="DJD184" s="176"/>
      <c r="DJE184" s="176"/>
      <c r="DJF184" s="176"/>
      <c r="DJG184" s="176"/>
      <c r="DJH184" s="176"/>
      <c r="DJI184" s="176"/>
      <c r="DJJ184" s="176"/>
      <c r="DJK184" s="176"/>
      <c r="DJL184" s="176"/>
      <c r="DJM184" s="176"/>
      <c r="DJN184" s="176"/>
      <c r="DJO184" s="176"/>
      <c r="DJP184" s="176"/>
      <c r="DJQ184" s="176"/>
      <c r="DJR184" s="176"/>
      <c r="DJS184" s="176"/>
      <c r="DJT184" s="176"/>
      <c r="DJU184" s="176"/>
      <c r="DJV184" s="176"/>
      <c r="DJW184" s="176"/>
      <c r="DJX184" s="176"/>
      <c r="DJY184" s="176"/>
      <c r="DJZ184" s="176"/>
      <c r="DKA184" s="176"/>
      <c r="DKB184" s="176"/>
      <c r="DKC184" s="176"/>
      <c r="DKD184" s="176"/>
      <c r="DKE184" s="176"/>
      <c r="DKF184" s="176"/>
      <c r="DKG184" s="176"/>
      <c r="DKH184" s="176"/>
      <c r="DKI184" s="176"/>
      <c r="DKJ184" s="176"/>
      <c r="DKK184" s="176"/>
      <c r="DKL184" s="176"/>
      <c r="DKM184" s="176"/>
      <c r="DKN184" s="176"/>
      <c r="DKO184" s="176"/>
      <c r="DKP184" s="176"/>
      <c r="DKQ184" s="176"/>
      <c r="DKR184" s="176"/>
      <c r="DKS184" s="176"/>
      <c r="DKT184" s="176"/>
      <c r="DKU184" s="176"/>
      <c r="DKV184" s="176"/>
      <c r="DKW184" s="176"/>
      <c r="DKX184" s="176"/>
      <c r="DKY184" s="176"/>
      <c r="DKZ184" s="176"/>
      <c r="DLA184" s="176"/>
      <c r="DLB184" s="176"/>
      <c r="DLC184" s="176"/>
      <c r="DLD184" s="176"/>
      <c r="DLE184" s="176"/>
      <c r="DLF184" s="176"/>
      <c r="DLG184" s="176"/>
      <c r="DLH184" s="176"/>
      <c r="DLI184" s="176"/>
      <c r="DLJ184" s="176"/>
      <c r="DLK184" s="176"/>
      <c r="DLL184" s="176"/>
      <c r="DLM184" s="176"/>
      <c r="DLN184" s="176"/>
      <c r="DLO184" s="176"/>
      <c r="DLP184" s="176"/>
      <c r="DLQ184" s="176"/>
      <c r="DLR184" s="176"/>
      <c r="DLS184" s="176"/>
      <c r="DLT184" s="176"/>
      <c r="DLU184" s="176"/>
      <c r="DLV184" s="176"/>
      <c r="DLW184" s="176"/>
      <c r="DLX184" s="176"/>
      <c r="DLY184" s="176"/>
      <c r="DLZ184" s="176"/>
      <c r="DMA184" s="176"/>
      <c r="DMB184" s="176"/>
      <c r="DMC184" s="176"/>
      <c r="DMD184" s="176"/>
      <c r="DME184" s="176"/>
      <c r="DMF184" s="176"/>
      <c r="DMG184" s="176"/>
      <c r="DMH184" s="176"/>
      <c r="DMI184" s="176"/>
      <c r="DMJ184" s="176"/>
      <c r="DMK184" s="176"/>
      <c r="DML184" s="176"/>
      <c r="DMM184" s="176"/>
      <c r="DMN184" s="176"/>
      <c r="DMO184" s="176"/>
      <c r="DMP184" s="176"/>
      <c r="DMQ184" s="176"/>
      <c r="DMR184" s="176"/>
      <c r="DMS184" s="176"/>
      <c r="DMT184" s="176"/>
      <c r="DMU184" s="176"/>
      <c r="DMV184" s="176"/>
      <c r="DMW184" s="176"/>
      <c r="DMX184" s="176"/>
      <c r="DMY184" s="176"/>
      <c r="DMZ184" s="176"/>
      <c r="DNA184" s="176"/>
      <c r="DNB184" s="176"/>
      <c r="DNC184" s="176"/>
      <c r="DND184" s="176"/>
      <c r="DNE184" s="176"/>
      <c r="DNF184" s="176"/>
      <c r="DNG184" s="176"/>
      <c r="DNH184" s="176"/>
      <c r="DNI184" s="176"/>
      <c r="DNJ184" s="176"/>
      <c r="DNK184" s="176"/>
      <c r="DNL184" s="176"/>
      <c r="DNM184" s="176"/>
      <c r="DNN184" s="176"/>
      <c r="DNO184" s="176"/>
      <c r="DNP184" s="176"/>
      <c r="DNQ184" s="176"/>
      <c r="DNR184" s="176"/>
      <c r="DNS184" s="176"/>
      <c r="DNT184" s="176"/>
      <c r="DNU184" s="176"/>
      <c r="DNV184" s="176"/>
      <c r="DNW184" s="176"/>
      <c r="DNX184" s="176"/>
      <c r="DNY184" s="176"/>
      <c r="DNZ184" s="176"/>
      <c r="DOA184" s="176"/>
      <c r="DOB184" s="176"/>
      <c r="DOC184" s="176"/>
      <c r="DOD184" s="176"/>
      <c r="DOE184" s="176"/>
      <c r="DOF184" s="176"/>
      <c r="DOG184" s="176"/>
      <c r="DOH184" s="176"/>
      <c r="DOI184" s="176"/>
      <c r="DOJ184" s="176"/>
      <c r="DOK184" s="176"/>
      <c r="DOL184" s="176"/>
      <c r="DOM184" s="176"/>
      <c r="DON184" s="176"/>
      <c r="DOO184" s="176"/>
      <c r="DOP184" s="176"/>
      <c r="DOQ184" s="176"/>
      <c r="DOR184" s="176"/>
      <c r="DOS184" s="176"/>
      <c r="DOT184" s="176"/>
      <c r="DOU184" s="176"/>
      <c r="DOV184" s="176"/>
      <c r="DOW184" s="176"/>
      <c r="DOX184" s="176"/>
      <c r="DOY184" s="176"/>
      <c r="DOZ184" s="176"/>
      <c r="DPA184" s="176"/>
      <c r="DPB184" s="176"/>
      <c r="DPC184" s="176"/>
      <c r="DPD184" s="176"/>
      <c r="DPE184" s="176"/>
      <c r="DPF184" s="176"/>
      <c r="DPG184" s="176"/>
      <c r="DPH184" s="176"/>
      <c r="DPI184" s="176"/>
      <c r="DPJ184" s="176"/>
      <c r="DPK184" s="176"/>
      <c r="DPL184" s="176"/>
      <c r="DPM184" s="176"/>
      <c r="DPN184" s="176"/>
      <c r="DPO184" s="176"/>
      <c r="DPP184" s="176"/>
      <c r="DPQ184" s="176"/>
      <c r="DPR184" s="176"/>
      <c r="DPS184" s="176"/>
      <c r="DPT184" s="176"/>
      <c r="DPU184" s="176"/>
      <c r="DPV184" s="176"/>
      <c r="DPW184" s="176"/>
      <c r="DPX184" s="176"/>
      <c r="DPY184" s="176"/>
      <c r="DPZ184" s="176"/>
      <c r="DQA184" s="176"/>
      <c r="DQB184" s="176"/>
      <c r="DQC184" s="176"/>
      <c r="DQD184" s="176"/>
      <c r="DQE184" s="176"/>
      <c r="DQF184" s="176"/>
      <c r="DQG184" s="176"/>
      <c r="DQH184" s="176"/>
      <c r="DQI184" s="176"/>
      <c r="DQJ184" s="176"/>
      <c r="DQK184" s="176"/>
      <c r="DQL184" s="176"/>
      <c r="DQM184" s="176"/>
      <c r="DQN184" s="176"/>
      <c r="DQO184" s="176"/>
      <c r="DQP184" s="176"/>
      <c r="DQQ184" s="176"/>
      <c r="DQR184" s="176"/>
      <c r="DQS184" s="176"/>
      <c r="DQT184" s="176"/>
      <c r="DQU184" s="176"/>
      <c r="DQV184" s="176"/>
      <c r="DQW184" s="176"/>
      <c r="DQX184" s="176"/>
      <c r="DQY184" s="176"/>
      <c r="DQZ184" s="176"/>
      <c r="DRA184" s="176"/>
      <c r="DRB184" s="176"/>
      <c r="DRC184" s="176"/>
      <c r="DRD184" s="176"/>
      <c r="DRE184" s="176"/>
      <c r="DRF184" s="176"/>
      <c r="DRG184" s="176"/>
      <c r="DRH184" s="176"/>
      <c r="DRI184" s="176"/>
      <c r="DRJ184" s="176"/>
      <c r="DRK184" s="176"/>
      <c r="DRL184" s="176"/>
      <c r="DRM184" s="176"/>
      <c r="DRN184" s="176"/>
      <c r="DRO184" s="176"/>
      <c r="DRP184" s="176"/>
      <c r="DRQ184" s="176"/>
      <c r="DRR184" s="176"/>
      <c r="DRS184" s="176"/>
      <c r="DRT184" s="176"/>
      <c r="DRU184" s="176"/>
      <c r="DRV184" s="176"/>
      <c r="DRW184" s="176"/>
      <c r="DRX184" s="176"/>
      <c r="DRY184" s="176"/>
      <c r="DRZ184" s="176"/>
      <c r="DSA184" s="176"/>
      <c r="DSB184" s="176"/>
      <c r="DSC184" s="176"/>
      <c r="DSD184" s="176"/>
      <c r="DSE184" s="176"/>
      <c r="DSF184" s="176"/>
      <c r="DSG184" s="176"/>
      <c r="DSH184" s="176"/>
      <c r="DSI184" s="176"/>
      <c r="DSJ184" s="176"/>
      <c r="DSK184" s="176"/>
      <c r="DSL184" s="176"/>
      <c r="DSM184" s="176"/>
      <c r="DSN184" s="176"/>
      <c r="DSO184" s="176"/>
      <c r="DSP184" s="176"/>
      <c r="DSQ184" s="176"/>
      <c r="DSR184" s="176"/>
      <c r="DSS184" s="176"/>
      <c r="DST184" s="176"/>
      <c r="DSU184" s="176"/>
      <c r="DSV184" s="176"/>
      <c r="DSW184" s="176"/>
      <c r="DSX184" s="176"/>
      <c r="DSY184" s="176"/>
      <c r="DSZ184" s="176"/>
      <c r="DTA184" s="176"/>
      <c r="DTB184" s="176"/>
      <c r="DTC184" s="176"/>
      <c r="DTD184" s="176"/>
      <c r="DTE184" s="176"/>
      <c r="DTF184" s="176"/>
      <c r="DTG184" s="176"/>
      <c r="DTH184" s="176"/>
      <c r="DTI184" s="176"/>
      <c r="DTJ184" s="176"/>
      <c r="DTK184" s="176"/>
      <c r="DTL184" s="176"/>
      <c r="DTM184" s="176"/>
      <c r="DTN184" s="176"/>
      <c r="DTO184" s="176"/>
      <c r="DTP184" s="176"/>
      <c r="DTQ184" s="176"/>
      <c r="DTR184" s="176"/>
      <c r="DTS184" s="176"/>
      <c r="DTT184" s="176"/>
      <c r="DTU184" s="176"/>
      <c r="DTV184" s="176"/>
      <c r="DTW184" s="176"/>
      <c r="DTX184" s="176"/>
      <c r="DTY184" s="176"/>
      <c r="DTZ184" s="176"/>
      <c r="DUA184" s="176"/>
      <c r="DUB184" s="176"/>
      <c r="DUC184" s="176"/>
      <c r="DUD184" s="176"/>
      <c r="DUE184" s="176"/>
      <c r="DUF184" s="176"/>
      <c r="DUG184" s="176"/>
      <c r="DUH184" s="176"/>
      <c r="DUI184" s="176"/>
      <c r="DUJ184" s="176"/>
      <c r="DUK184" s="176"/>
      <c r="DUL184" s="176"/>
      <c r="DUM184" s="176"/>
      <c r="DUN184" s="176"/>
      <c r="DUO184" s="176"/>
      <c r="DUP184" s="176"/>
      <c r="DUQ184" s="176"/>
      <c r="DUR184" s="176"/>
      <c r="DUS184" s="176"/>
      <c r="DUT184" s="176"/>
      <c r="DUU184" s="176"/>
      <c r="DUV184" s="176"/>
      <c r="DUW184" s="176"/>
      <c r="DUX184" s="176"/>
      <c r="DUY184" s="176"/>
      <c r="DUZ184" s="176"/>
      <c r="DVA184" s="176"/>
      <c r="DVB184" s="176"/>
      <c r="DVC184" s="176"/>
      <c r="DVD184" s="176"/>
      <c r="DVE184" s="176"/>
      <c r="DVF184" s="176"/>
      <c r="DVG184" s="176"/>
      <c r="DVH184" s="176"/>
      <c r="DVI184" s="176"/>
      <c r="DVJ184" s="176"/>
      <c r="DVK184" s="176"/>
      <c r="DVL184" s="176"/>
      <c r="DVM184" s="176"/>
      <c r="DVN184" s="176"/>
      <c r="DVO184" s="176"/>
      <c r="DVP184" s="176"/>
      <c r="DVQ184" s="176"/>
      <c r="DVR184" s="176"/>
      <c r="DVS184" s="176"/>
      <c r="DVT184" s="176"/>
      <c r="DVU184" s="176"/>
      <c r="DVV184" s="176"/>
      <c r="DVW184" s="176"/>
      <c r="DVX184" s="176"/>
      <c r="DVY184" s="176"/>
      <c r="DVZ184" s="176"/>
      <c r="DWA184" s="176"/>
      <c r="DWB184" s="176"/>
      <c r="DWC184" s="176"/>
      <c r="DWD184" s="176"/>
      <c r="DWE184" s="176"/>
      <c r="DWF184" s="176"/>
      <c r="DWG184" s="176"/>
      <c r="DWH184" s="176"/>
      <c r="DWI184" s="176"/>
      <c r="DWJ184" s="176"/>
      <c r="DWK184" s="176"/>
      <c r="DWL184" s="176"/>
      <c r="DWM184" s="176"/>
      <c r="DWN184" s="176"/>
      <c r="DWO184" s="176"/>
      <c r="DWP184" s="176"/>
      <c r="DWQ184" s="176"/>
      <c r="DWR184" s="176"/>
      <c r="DWS184" s="176"/>
      <c r="DWT184" s="176"/>
      <c r="DWU184" s="176"/>
      <c r="DWV184" s="176"/>
      <c r="DWW184" s="176"/>
      <c r="DWX184" s="176"/>
      <c r="DWY184" s="176"/>
      <c r="DWZ184" s="176"/>
      <c r="DXA184" s="176"/>
      <c r="DXB184" s="176"/>
      <c r="DXC184" s="176"/>
      <c r="DXD184" s="176"/>
      <c r="DXE184" s="176"/>
      <c r="DXF184" s="176"/>
      <c r="DXG184" s="176"/>
      <c r="DXH184" s="176"/>
      <c r="DXI184" s="176"/>
      <c r="DXJ184" s="176"/>
      <c r="DXK184" s="176"/>
      <c r="DXL184" s="176"/>
      <c r="DXM184" s="176"/>
      <c r="DXN184" s="176"/>
      <c r="DXO184" s="176"/>
      <c r="DXP184" s="176"/>
      <c r="DXQ184" s="176"/>
      <c r="DXR184" s="176"/>
      <c r="DXS184" s="176"/>
      <c r="DXT184" s="176"/>
      <c r="DXU184" s="176"/>
      <c r="DXV184" s="176"/>
      <c r="DXW184" s="176"/>
      <c r="DXX184" s="176"/>
      <c r="DXY184" s="176"/>
      <c r="DXZ184" s="176"/>
      <c r="DYA184" s="176"/>
      <c r="DYB184" s="176"/>
      <c r="DYC184" s="176"/>
      <c r="DYD184" s="176"/>
      <c r="DYE184" s="176"/>
      <c r="DYF184" s="176"/>
      <c r="DYG184" s="176"/>
      <c r="DYH184" s="176"/>
      <c r="DYI184" s="176"/>
      <c r="DYJ184" s="176"/>
      <c r="DYK184" s="176"/>
      <c r="DYL184" s="176"/>
      <c r="DYM184" s="176"/>
      <c r="DYN184" s="176"/>
      <c r="DYO184" s="176"/>
      <c r="DYP184" s="176"/>
      <c r="DYQ184" s="176"/>
      <c r="DYR184" s="176"/>
      <c r="DYS184" s="176"/>
      <c r="DYT184" s="176"/>
      <c r="DYU184" s="176"/>
      <c r="DYV184" s="176"/>
      <c r="DYW184" s="176"/>
      <c r="DYX184" s="176"/>
      <c r="DYY184" s="176"/>
      <c r="DYZ184" s="176"/>
      <c r="DZA184" s="176"/>
      <c r="DZB184" s="176"/>
      <c r="DZC184" s="176"/>
      <c r="DZD184" s="176"/>
      <c r="DZE184" s="176"/>
      <c r="DZF184" s="176"/>
      <c r="DZG184" s="176"/>
      <c r="DZH184" s="176"/>
      <c r="DZI184" s="176"/>
      <c r="DZJ184" s="176"/>
      <c r="DZK184" s="176"/>
      <c r="DZL184" s="176"/>
      <c r="DZM184" s="176"/>
      <c r="DZN184" s="176"/>
      <c r="DZO184" s="176"/>
      <c r="DZP184" s="176"/>
      <c r="DZQ184" s="176"/>
      <c r="DZR184" s="176"/>
      <c r="DZS184" s="176"/>
      <c r="DZT184" s="176"/>
      <c r="DZU184" s="176"/>
      <c r="DZV184" s="176"/>
      <c r="DZW184" s="176"/>
      <c r="DZX184" s="176"/>
      <c r="DZY184" s="176"/>
      <c r="DZZ184" s="176"/>
      <c r="EAA184" s="176"/>
      <c r="EAB184" s="176"/>
      <c r="EAC184" s="176"/>
      <c r="EAD184" s="176"/>
      <c r="EAE184" s="176"/>
      <c r="EAF184" s="176"/>
      <c r="EAG184" s="176"/>
      <c r="EAH184" s="176"/>
      <c r="EAI184" s="176"/>
      <c r="EAJ184" s="176"/>
      <c r="EAK184" s="176"/>
      <c r="EAL184" s="176"/>
      <c r="EAM184" s="176"/>
      <c r="EAN184" s="176"/>
      <c r="EAO184" s="176"/>
      <c r="EAP184" s="176"/>
      <c r="EAQ184" s="176"/>
      <c r="EAR184" s="176"/>
      <c r="EAS184" s="176"/>
      <c r="EAT184" s="176"/>
      <c r="EAU184" s="176"/>
      <c r="EAV184" s="176"/>
      <c r="EAW184" s="176"/>
      <c r="EAX184" s="176"/>
      <c r="EAY184" s="176"/>
      <c r="EAZ184" s="176"/>
      <c r="EBA184" s="176"/>
      <c r="EBB184" s="176"/>
      <c r="EBC184" s="176"/>
      <c r="EBD184" s="176"/>
      <c r="EBE184" s="176"/>
      <c r="EBF184" s="176"/>
      <c r="EBG184" s="176"/>
      <c r="EBH184" s="176"/>
      <c r="EBI184" s="176"/>
      <c r="EBJ184" s="176"/>
      <c r="EBK184" s="176"/>
      <c r="EBL184" s="176"/>
      <c r="EBM184" s="176"/>
      <c r="EBN184" s="176"/>
      <c r="EBO184" s="176"/>
      <c r="EBP184" s="176"/>
      <c r="EBQ184" s="176"/>
      <c r="EBR184" s="176"/>
      <c r="EBS184" s="176"/>
      <c r="EBT184" s="176"/>
      <c r="EBU184" s="176"/>
      <c r="EBV184" s="176"/>
      <c r="EBW184" s="176"/>
      <c r="EBX184" s="176"/>
      <c r="EBY184" s="176"/>
      <c r="EBZ184" s="176"/>
      <c r="ECA184" s="176"/>
      <c r="ECB184" s="176"/>
      <c r="ECC184" s="176"/>
      <c r="ECD184" s="176"/>
      <c r="ECE184" s="176"/>
      <c r="ECF184" s="176"/>
      <c r="ECG184" s="176"/>
      <c r="ECH184" s="176"/>
      <c r="ECI184" s="176"/>
      <c r="ECJ184" s="176"/>
      <c r="ECK184" s="176"/>
      <c r="ECL184" s="176"/>
      <c r="ECM184" s="176"/>
      <c r="ECN184" s="176"/>
      <c r="ECO184" s="176"/>
      <c r="ECP184" s="176"/>
      <c r="ECQ184" s="176"/>
      <c r="ECR184" s="176"/>
      <c r="ECS184" s="176"/>
      <c r="ECT184" s="176"/>
      <c r="ECU184" s="176"/>
      <c r="ECV184" s="176"/>
      <c r="ECW184" s="176"/>
      <c r="ECX184" s="176"/>
      <c r="ECY184" s="176"/>
      <c r="ECZ184" s="176"/>
      <c r="EDA184" s="176"/>
      <c r="EDB184" s="176"/>
      <c r="EDC184" s="176"/>
      <c r="EDD184" s="176"/>
      <c r="EDE184" s="176"/>
      <c r="EDF184" s="176"/>
      <c r="EDG184" s="176"/>
      <c r="EDH184" s="176"/>
      <c r="EDI184" s="176"/>
      <c r="EDJ184" s="176"/>
      <c r="EDK184" s="176"/>
      <c r="EDL184" s="176"/>
      <c r="EDM184" s="176"/>
      <c r="EDN184" s="176"/>
      <c r="EDO184" s="176"/>
      <c r="EDP184" s="176"/>
      <c r="EDQ184" s="176"/>
      <c r="EDR184" s="176"/>
      <c r="EDS184" s="176"/>
      <c r="EDT184" s="176"/>
      <c r="EDU184" s="176"/>
      <c r="EDV184" s="176"/>
      <c r="EDW184" s="176"/>
      <c r="EDX184" s="176"/>
      <c r="EDY184" s="176"/>
      <c r="EDZ184" s="176"/>
      <c r="EEA184" s="176"/>
      <c r="EEB184" s="176"/>
      <c r="EEC184" s="176"/>
      <c r="EED184" s="176"/>
      <c r="EEE184" s="176"/>
      <c r="EEF184" s="176"/>
      <c r="EEG184" s="176"/>
      <c r="EEH184" s="176"/>
      <c r="EEI184" s="176"/>
      <c r="EEJ184" s="176"/>
      <c r="EEK184" s="176"/>
      <c r="EEL184" s="176"/>
      <c r="EEM184" s="176"/>
      <c r="EEN184" s="176"/>
      <c r="EEO184" s="176"/>
      <c r="EEP184" s="176"/>
      <c r="EEQ184" s="176"/>
      <c r="EER184" s="176"/>
      <c r="EES184" s="176"/>
      <c r="EET184" s="176"/>
      <c r="EEU184" s="176"/>
      <c r="EEV184" s="176"/>
      <c r="EEW184" s="176"/>
      <c r="EEX184" s="176"/>
      <c r="EEY184" s="176"/>
      <c r="EEZ184" s="176"/>
      <c r="EFA184" s="176"/>
      <c r="EFB184" s="176"/>
      <c r="EFC184" s="176"/>
      <c r="EFD184" s="176"/>
      <c r="EFE184" s="176"/>
      <c r="EFF184" s="176"/>
      <c r="EFG184" s="176"/>
      <c r="EFH184" s="176"/>
      <c r="EFI184" s="176"/>
      <c r="EFJ184" s="176"/>
      <c r="EFK184" s="176"/>
      <c r="EFL184" s="176"/>
      <c r="EFM184" s="176"/>
      <c r="EFN184" s="176"/>
      <c r="EFO184" s="176"/>
      <c r="EFP184" s="176"/>
      <c r="EFQ184" s="176"/>
      <c r="EFR184" s="176"/>
      <c r="EFS184" s="176"/>
      <c r="EFT184" s="176"/>
      <c r="EFU184" s="176"/>
      <c r="EFV184" s="176"/>
      <c r="EFW184" s="176"/>
      <c r="EFX184" s="176"/>
      <c r="EFY184" s="176"/>
      <c r="EFZ184" s="176"/>
      <c r="EGA184" s="176"/>
      <c r="EGB184" s="176"/>
      <c r="EGC184" s="176"/>
      <c r="EGD184" s="176"/>
      <c r="EGE184" s="176"/>
      <c r="EGF184" s="176"/>
      <c r="EGG184" s="176"/>
      <c r="EGH184" s="176"/>
      <c r="EGI184" s="176"/>
      <c r="EGJ184" s="176"/>
      <c r="EGK184" s="176"/>
      <c r="EGL184" s="176"/>
      <c r="EGM184" s="176"/>
      <c r="EGN184" s="176"/>
      <c r="EGO184" s="176"/>
      <c r="EGP184" s="176"/>
      <c r="EGQ184" s="176"/>
      <c r="EGR184" s="176"/>
      <c r="EGS184" s="176"/>
      <c r="EGT184" s="176"/>
      <c r="EGU184" s="176"/>
      <c r="EGV184" s="176"/>
      <c r="EGW184" s="176"/>
      <c r="EGX184" s="176"/>
      <c r="EGY184" s="176"/>
      <c r="EGZ184" s="176"/>
      <c r="EHA184" s="176"/>
      <c r="EHB184" s="176"/>
      <c r="EHC184" s="176"/>
      <c r="EHD184" s="176"/>
      <c r="EHE184" s="176"/>
      <c r="EHF184" s="176"/>
      <c r="EHG184" s="176"/>
      <c r="EHH184" s="176"/>
      <c r="EHI184" s="176"/>
      <c r="EHJ184" s="176"/>
      <c r="EHK184" s="176"/>
      <c r="EHL184" s="176"/>
      <c r="EHM184" s="176"/>
      <c r="EHN184" s="176"/>
      <c r="EHO184" s="176"/>
      <c r="EHP184" s="176"/>
      <c r="EHQ184" s="176"/>
      <c r="EHR184" s="176"/>
      <c r="EHS184" s="176"/>
      <c r="EHT184" s="176"/>
      <c r="EHU184" s="176"/>
      <c r="EHV184" s="176"/>
      <c r="EHW184" s="176"/>
      <c r="EHX184" s="176"/>
      <c r="EHY184" s="176"/>
      <c r="EHZ184" s="176"/>
      <c r="EIA184" s="176"/>
      <c r="EIB184" s="176"/>
      <c r="EIC184" s="176"/>
      <c r="EID184" s="176"/>
      <c r="EIE184" s="176"/>
      <c r="EIF184" s="176"/>
      <c r="EIG184" s="176"/>
      <c r="EIH184" s="176"/>
      <c r="EII184" s="176"/>
      <c r="EIJ184" s="176"/>
      <c r="EIK184" s="176"/>
      <c r="EIL184" s="176"/>
      <c r="EIM184" s="176"/>
      <c r="EIN184" s="176"/>
      <c r="EIO184" s="176"/>
      <c r="EIP184" s="176"/>
      <c r="EIQ184" s="176"/>
      <c r="EIR184" s="176"/>
      <c r="EIS184" s="176"/>
      <c r="EIT184" s="176"/>
      <c r="EIU184" s="176"/>
      <c r="EIV184" s="176"/>
      <c r="EIW184" s="176"/>
      <c r="EIX184" s="176"/>
      <c r="EIY184" s="176"/>
      <c r="EIZ184" s="176"/>
      <c r="EJA184" s="176"/>
      <c r="EJB184" s="176"/>
      <c r="EJC184" s="176"/>
      <c r="EJD184" s="176"/>
      <c r="EJE184" s="176"/>
      <c r="EJF184" s="176"/>
      <c r="EJG184" s="176"/>
      <c r="EJH184" s="176"/>
      <c r="EJI184" s="176"/>
      <c r="EJJ184" s="176"/>
      <c r="EJK184" s="176"/>
      <c r="EJL184" s="176"/>
      <c r="EJM184" s="176"/>
      <c r="EJN184" s="176"/>
      <c r="EJO184" s="176"/>
      <c r="EJP184" s="176"/>
      <c r="EJQ184" s="176"/>
      <c r="EJR184" s="176"/>
      <c r="EJS184" s="176"/>
      <c r="EJT184" s="176"/>
      <c r="EJU184" s="176"/>
      <c r="EJV184" s="176"/>
      <c r="EJW184" s="176"/>
      <c r="EJX184" s="176"/>
      <c r="EJY184" s="176"/>
      <c r="EJZ184" s="176"/>
      <c r="EKA184" s="176"/>
      <c r="EKB184" s="176"/>
      <c r="EKC184" s="176"/>
      <c r="EKD184" s="176"/>
      <c r="EKE184" s="176"/>
      <c r="EKF184" s="176"/>
      <c r="EKG184" s="176"/>
      <c r="EKH184" s="176"/>
      <c r="EKI184" s="176"/>
      <c r="EKJ184" s="176"/>
      <c r="EKK184" s="176"/>
      <c r="EKL184" s="176"/>
      <c r="EKM184" s="176"/>
      <c r="EKN184" s="176"/>
      <c r="EKO184" s="176"/>
      <c r="EKP184" s="176"/>
      <c r="EKQ184" s="176"/>
      <c r="EKR184" s="176"/>
      <c r="EKS184" s="176"/>
      <c r="EKT184" s="176"/>
      <c r="EKU184" s="176"/>
      <c r="EKV184" s="176"/>
      <c r="EKW184" s="176"/>
      <c r="EKX184" s="176"/>
      <c r="EKY184" s="176"/>
      <c r="EKZ184" s="176"/>
      <c r="ELA184" s="176"/>
      <c r="ELB184" s="176"/>
      <c r="ELC184" s="176"/>
      <c r="ELD184" s="176"/>
      <c r="ELE184" s="176"/>
      <c r="ELF184" s="176"/>
      <c r="ELG184" s="176"/>
      <c r="ELH184" s="176"/>
      <c r="ELI184" s="176"/>
      <c r="ELJ184" s="176"/>
      <c r="ELK184" s="176"/>
      <c r="ELL184" s="176"/>
      <c r="ELM184" s="176"/>
      <c r="ELN184" s="176"/>
      <c r="ELO184" s="176"/>
      <c r="ELP184" s="176"/>
      <c r="ELQ184" s="176"/>
      <c r="ELR184" s="176"/>
      <c r="ELS184" s="176"/>
      <c r="ELT184" s="176"/>
      <c r="ELU184" s="176"/>
      <c r="ELV184" s="176"/>
      <c r="ELW184" s="176"/>
      <c r="ELX184" s="176"/>
      <c r="ELY184" s="176"/>
      <c r="ELZ184" s="176"/>
      <c r="EMA184" s="176"/>
      <c r="EMB184" s="176"/>
      <c r="EMC184" s="176"/>
      <c r="EMD184" s="176"/>
      <c r="EME184" s="176"/>
      <c r="EMF184" s="176"/>
      <c r="EMG184" s="176"/>
      <c r="EMH184" s="176"/>
      <c r="EMI184" s="176"/>
      <c r="EMJ184" s="176"/>
      <c r="EMK184" s="176"/>
      <c r="EML184" s="176"/>
      <c r="EMM184" s="176"/>
      <c r="EMN184" s="176"/>
      <c r="EMO184" s="176"/>
      <c r="EMP184" s="176"/>
      <c r="EMQ184" s="176"/>
      <c r="EMR184" s="176"/>
      <c r="EMS184" s="176"/>
      <c r="EMT184" s="176"/>
      <c r="EMU184" s="176"/>
      <c r="EMV184" s="176"/>
      <c r="EMW184" s="176"/>
      <c r="EMX184" s="176"/>
      <c r="EMY184" s="176"/>
      <c r="EMZ184" s="176"/>
      <c r="ENA184" s="176"/>
      <c r="ENB184" s="176"/>
      <c r="ENC184" s="176"/>
      <c r="END184" s="176"/>
      <c r="ENE184" s="176"/>
      <c r="ENF184" s="176"/>
      <c r="ENG184" s="176"/>
      <c r="ENH184" s="176"/>
      <c r="ENI184" s="176"/>
      <c r="ENJ184" s="176"/>
      <c r="ENK184" s="176"/>
      <c r="ENL184" s="176"/>
      <c r="ENM184" s="176"/>
      <c r="ENN184" s="176"/>
      <c r="ENO184" s="176"/>
      <c r="ENP184" s="176"/>
      <c r="ENQ184" s="176"/>
      <c r="ENR184" s="176"/>
      <c r="ENS184" s="176"/>
      <c r="ENT184" s="176"/>
      <c r="ENU184" s="176"/>
      <c r="ENV184" s="176"/>
      <c r="ENW184" s="176"/>
      <c r="ENX184" s="176"/>
      <c r="ENY184" s="176"/>
      <c r="ENZ184" s="176"/>
      <c r="EOA184" s="176"/>
      <c r="EOB184" s="176"/>
      <c r="EOC184" s="176"/>
      <c r="EOD184" s="176"/>
      <c r="EOE184" s="176"/>
      <c r="EOF184" s="176"/>
      <c r="EOG184" s="176"/>
      <c r="EOH184" s="176"/>
      <c r="EOI184" s="176"/>
      <c r="EOJ184" s="176"/>
      <c r="EOK184" s="176"/>
      <c r="EOL184" s="176"/>
      <c r="EOM184" s="176"/>
      <c r="EON184" s="176"/>
      <c r="EOO184" s="176"/>
      <c r="EOP184" s="176"/>
      <c r="EOQ184" s="176"/>
      <c r="EOR184" s="176"/>
      <c r="EOS184" s="176"/>
      <c r="EOT184" s="176"/>
      <c r="EOU184" s="176"/>
      <c r="EOV184" s="176"/>
      <c r="EOW184" s="176"/>
      <c r="EOX184" s="176"/>
      <c r="EOY184" s="176"/>
      <c r="EOZ184" s="176"/>
      <c r="EPA184" s="176"/>
      <c r="EPB184" s="176"/>
      <c r="EPC184" s="176"/>
      <c r="EPD184" s="176"/>
      <c r="EPE184" s="176"/>
      <c r="EPF184" s="176"/>
      <c r="EPG184" s="176"/>
      <c r="EPH184" s="176"/>
      <c r="EPI184" s="176"/>
      <c r="EPJ184" s="176"/>
      <c r="EPK184" s="176"/>
      <c r="EPL184" s="176"/>
      <c r="EPM184" s="176"/>
      <c r="EPN184" s="176"/>
      <c r="EPO184" s="176"/>
      <c r="EPP184" s="176"/>
      <c r="EPQ184" s="176"/>
      <c r="EPR184" s="176"/>
      <c r="EPS184" s="176"/>
      <c r="EPT184" s="176"/>
      <c r="EPU184" s="176"/>
      <c r="EPV184" s="176"/>
      <c r="EPW184" s="176"/>
      <c r="EPX184" s="176"/>
      <c r="EPY184" s="176"/>
      <c r="EPZ184" s="176"/>
      <c r="EQA184" s="176"/>
      <c r="EQB184" s="176"/>
      <c r="EQC184" s="176"/>
      <c r="EQD184" s="176"/>
      <c r="EQE184" s="176"/>
      <c r="EQF184" s="176"/>
      <c r="EQG184" s="176"/>
      <c r="EQH184" s="176"/>
      <c r="EQI184" s="176"/>
      <c r="EQJ184" s="176"/>
      <c r="EQK184" s="176"/>
      <c r="EQL184" s="176"/>
      <c r="EQM184" s="176"/>
      <c r="EQN184" s="176"/>
      <c r="EQO184" s="176"/>
      <c r="EQP184" s="176"/>
      <c r="EQQ184" s="176"/>
      <c r="EQR184" s="176"/>
      <c r="EQS184" s="176"/>
      <c r="EQT184" s="176"/>
      <c r="EQU184" s="176"/>
      <c r="EQV184" s="176"/>
      <c r="EQW184" s="176"/>
      <c r="EQX184" s="176"/>
      <c r="EQY184" s="176"/>
      <c r="EQZ184" s="176"/>
      <c r="ERA184" s="176"/>
      <c r="ERB184" s="176"/>
      <c r="ERC184" s="176"/>
      <c r="ERD184" s="176"/>
      <c r="ERE184" s="176"/>
      <c r="ERF184" s="176"/>
      <c r="ERG184" s="176"/>
      <c r="ERH184" s="176"/>
      <c r="ERI184" s="176"/>
      <c r="ERJ184" s="176"/>
      <c r="ERK184" s="176"/>
      <c r="ERL184" s="176"/>
      <c r="ERM184" s="176"/>
      <c r="ERN184" s="176"/>
      <c r="ERO184" s="176"/>
      <c r="ERP184" s="176"/>
      <c r="ERQ184" s="176"/>
      <c r="ERR184" s="176"/>
      <c r="ERS184" s="176"/>
      <c r="ERT184" s="176"/>
      <c r="ERU184" s="176"/>
      <c r="ERV184" s="176"/>
      <c r="ERW184" s="176"/>
      <c r="ERX184" s="176"/>
      <c r="ERY184" s="176"/>
      <c r="ERZ184" s="176"/>
      <c r="ESA184" s="176"/>
      <c r="ESB184" s="176"/>
      <c r="ESC184" s="176"/>
      <c r="ESD184" s="176"/>
      <c r="ESE184" s="176"/>
      <c r="ESF184" s="176"/>
      <c r="ESG184" s="176"/>
      <c r="ESH184" s="176"/>
      <c r="ESI184" s="176"/>
      <c r="ESJ184" s="176"/>
      <c r="ESK184" s="176"/>
      <c r="ESL184" s="176"/>
      <c r="ESM184" s="176"/>
      <c r="ESN184" s="176"/>
      <c r="ESO184" s="176"/>
      <c r="ESP184" s="176"/>
      <c r="ESQ184" s="176"/>
      <c r="ESR184" s="176"/>
      <c r="ESS184" s="176"/>
      <c r="EST184" s="176"/>
      <c r="ESU184" s="176"/>
      <c r="ESV184" s="176"/>
      <c r="ESW184" s="176"/>
      <c r="ESX184" s="176"/>
      <c r="ESY184" s="176"/>
      <c r="ESZ184" s="176"/>
      <c r="ETA184" s="176"/>
      <c r="ETB184" s="176"/>
      <c r="ETC184" s="176"/>
      <c r="ETD184" s="176"/>
      <c r="ETE184" s="176"/>
      <c r="ETF184" s="176"/>
      <c r="ETG184" s="176"/>
      <c r="ETH184" s="176"/>
      <c r="ETI184" s="176"/>
      <c r="ETJ184" s="176"/>
      <c r="ETK184" s="176"/>
      <c r="ETL184" s="176"/>
      <c r="ETM184" s="176"/>
      <c r="ETN184" s="176"/>
      <c r="ETO184" s="176"/>
      <c r="ETP184" s="176"/>
      <c r="ETQ184" s="176"/>
      <c r="ETR184" s="176"/>
      <c r="ETS184" s="176"/>
      <c r="ETT184" s="176"/>
      <c r="ETU184" s="176"/>
      <c r="ETV184" s="176"/>
      <c r="ETW184" s="176"/>
      <c r="ETX184" s="176"/>
      <c r="ETY184" s="176"/>
      <c r="ETZ184" s="176"/>
      <c r="EUA184" s="176"/>
      <c r="EUB184" s="176"/>
      <c r="EUC184" s="176"/>
      <c r="EUD184" s="176"/>
      <c r="EUE184" s="176"/>
      <c r="EUF184" s="176"/>
      <c r="EUG184" s="176"/>
      <c r="EUH184" s="176"/>
      <c r="EUI184" s="176"/>
      <c r="EUJ184" s="176"/>
      <c r="EUK184" s="176"/>
      <c r="EUL184" s="176"/>
      <c r="EUM184" s="176"/>
      <c r="EUN184" s="176"/>
      <c r="EUO184" s="176"/>
      <c r="EUP184" s="176"/>
      <c r="EUQ184" s="176"/>
      <c r="EUR184" s="176"/>
      <c r="EUS184" s="176"/>
      <c r="EUT184" s="176"/>
      <c r="EUU184" s="176"/>
      <c r="EUV184" s="176"/>
      <c r="EUW184" s="176"/>
      <c r="EUX184" s="176"/>
      <c r="EUY184" s="176"/>
      <c r="EUZ184" s="176"/>
      <c r="EVA184" s="176"/>
      <c r="EVB184" s="176"/>
      <c r="EVC184" s="176"/>
      <c r="EVD184" s="176"/>
      <c r="EVE184" s="176"/>
      <c r="EVF184" s="176"/>
      <c r="EVG184" s="176"/>
      <c r="EVH184" s="176"/>
      <c r="EVI184" s="176"/>
      <c r="EVJ184" s="176"/>
      <c r="EVK184" s="176"/>
      <c r="EVL184" s="176"/>
      <c r="EVM184" s="176"/>
      <c r="EVN184" s="176"/>
      <c r="EVO184" s="176"/>
      <c r="EVP184" s="176"/>
      <c r="EVQ184" s="176"/>
      <c r="EVR184" s="176"/>
      <c r="EVS184" s="176"/>
      <c r="EVT184" s="176"/>
      <c r="EVU184" s="176"/>
      <c r="EVV184" s="176"/>
      <c r="EVW184" s="176"/>
      <c r="EVX184" s="176"/>
      <c r="EVY184" s="176"/>
      <c r="EVZ184" s="176"/>
      <c r="EWA184" s="176"/>
      <c r="EWB184" s="176"/>
      <c r="EWC184" s="176"/>
      <c r="EWD184" s="176"/>
      <c r="EWE184" s="176"/>
      <c r="EWF184" s="176"/>
      <c r="EWG184" s="176"/>
      <c r="EWH184" s="176"/>
      <c r="EWI184" s="176"/>
      <c r="EWJ184" s="176"/>
      <c r="EWK184" s="176"/>
      <c r="EWL184" s="176"/>
      <c r="EWM184" s="176"/>
      <c r="EWN184" s="176"/>
      <c r="EWO184" s="176"/>
      <c r="EWP184" s="176"/>
      <c r="EWQ184" s="176"/>
      <c r="EWR184" s="176"/>
      <c r="EWS184" s="176"/>
      <c r="EWT184" s="176"/>
      <c r="EWU184" s="176"/>
      <c r="EWV184" s="176"/>
      <c r="EWW184" s="176"/>
      <c r="EWX184" s="176"/>
      <c r="EWY184" s="176"/>
      <c r="EWZ184" s="176"/>
      <c r="EXA184" s="176"/>
      <c r="EXB184" s="176"/>
      <c r="EXC184" s="176"/>
      <c r="EXD184" s="176"/>
      <c r="EXE184" s="176"/>
      <c r="EXF184" s="176"/>
      <c r="EXG184" s="176"/>
      <c r="EXH184" s="176"/>
      <c r="EXI184" s="176"/>
      <c r="EXJ184" s="176"/>
      <c r="EXK184" s="176"/>
      <c r="EXL184" s="176"/>
      <c r="EXM184" s="176"/>
      <c r="EXN184" s="176"/>
      <c r="EXO184" s="176"/>
      <c r="EXP184" s="176"/>
      <c r="EXQ184" s="176"/>
      <c r="EXR184" s="176"/>
      <c r="EXS184" s="176"/>
      <c r="EXT184" s="176"/>
      <c r="EXU184" s="176"/>
      <c r="EXV184" s="176"/>
      <c r="EXW184" s="176"/>
      <c r="EXX184" s="176"/>
      <c r="EXY184" s="176"/>
      <c r="EXZ184" s="176"/>
      <c r="EYA184" s="176"/>
      <c r="EYB184" s="176"/>
      <c r="EYC184" s="176"/>
      <c r="EYD184" s="176"/>
      <c r="EYE184" s="176"/>
      <c r="EYF184" s="176"/>
      <c r="EYG184" s="176"/>
      <c r="EYH184" s="176"/>
      <c r="EYI184" s="176"/>
      <c r="EYJ184" s="176"/>
      <c r="EYK184" s="176"/>
      <c r="EYL184" s="176"/>
      <c r="EYM184" s="176"/>
      <c r="EYN184" s="176"/>
      <c r="EYO184" s="176"/>
      <c r="EYP184" s="176"/>
      <c r="EYQ184" s="176"/>
      <c r="EYR184" s="176"/>
      <c r="EYS184" s="176"/>
      <c r="EYT184" s="176"/>
      <c r="EYU184" s="176"/>
      <c r="EYV184" s="176"/>
      <c r="EYW184" s="176"/>
      <c r="EYX184" s="176"/>
      <c r="EYY184" s="176"/>
      <c r="EYZ184" s="176"/>
      <c r="EZA184" s="176"/>
      <c r="EZB184" s="176"/>
      <c r="EZC184" s="176"/>
      <c r="EZD184" s="176"/>
      <c r="EZE184" s="176"/>
      <c r="EZF184" s="176"/>
      <c r="EZG184" s="176"/>
      <c r="EZH184" s="176"/>
      <c r="EZI184" s="176"/>
      <c r="EZJ184" s="176"/>
      <c r="EZK184" s="176"/>
      <c r="EZL184" s="176"/>
      <c r="EZM184" s="176"/>
      <c r="EZN184" s="176"/>
      <c r="EZO184" s="176"/>
      <c r="EZP184" s="176"/>
      <c r="EZQ184" s="176"/>
      <c r="EZR184" s="176"/>
      <c r="EZS184" s="176"/>
      <c r="EZT184" s="176"/>
      <c r="EZU184" s="176"/>
      <c r="EZV184" s="176"/>
      <c r="EZW184" s="176"/>
      <c r="EZX184" s="176"/>
      <c r="EZY184" s="176"/>
      <c r="EZZ184" s="176"/>
      <c r="FAA184" s="176"/>
      <c r="FAB184" s="176"/>
      <c r="FAC184" s="176"/>
      <c r="FAD184" s="176"/>
      <c r="FAE184" s="176"/>
      <c r="FAF184" s="176"/>
      <c r="FAG184" s="176"/>
      <c r="FAH184" s="176"/>
      <c r="FAI184" s="176"/>
      <c r="FAJ184" s="176"/>
      <c r="FAK184" s="176"/>
      <c r="FAL184" s="176"/>
      <c r="FAM184" s="176"/>
      <c r="FAN184" s="176"/>
      <c r="FAO184" s="176"/>
      <c r="FAP184" s="176"/>
      <c r="FAQ184" s="176"/>
      <c r="FAR184" s="176"/>
      <c r="FAS184" s="176"/>
      <c r="FAT184" s="176"/>
      <c r="FAU184" s="176"/>
      <c r="FAV184" s="176"/>
      <c r="FAW184" s="176"/>
      <c r="FAX184" s="176"/>
      <c r="FAY184" s="176"/>
      <c r="FAZ184" s="176"/>
      <c r="FBA184" s="176"/>
      <c r="FBB184" s="176"/>
      <c r="FBC184" s="176"/>
      <c r="FBD184" s="176"/>
      <c r="FBE184" s="176"/>
      <c r="FBF184" s="176"/>
      <c r="FBG184" s="176"/>
      <c r="FBH184" s="176"/>
      <c r="FBI184" s="176"/>
      <c r="FBJ184" s="176"/>
      <c r="FBK184" s="176"/>
      <c r="FBL184" s="176"/>
      <c r="FBM184" s="176"/>
      <c r="FBN184" s="176"/>
      <c r="FBO184" s="176"/>
      <c r="FBP184" s="176"/>
      <c r="FBQ184" s="176"/>
      <c r="FBR184" s="176"/>
      <c r="FBS184" s="176"/>
      <c r="FBT184" s="176"/>
      <c r="FBU184" s="176"/>
      <c r="FBV184" s="176"/>
      <c r="FBW184" s="176"/>
      <c r="FBX184" s="176"/>
      <c r="FBY184" s="176"/>
      <c r="FBZ184" s="176"/>
      <c r="FCA184" s="176"/>
      <c r="FCB184" s="176"/>
      <c r="FCC184" s="176"/>
      <c r="FCD184" s="176"/>
      <c r="FCE184" s="176"/>
      <c r="FCF184" s="176"/>
      <c r="FCG184" s="176"/>
      <c r="FCH184" s="176"/>
      <c r="FCI184" s="176"/>
      <c r="FCJ184" s="176"/>
      <c r="FCK184" s="176"/>
      <c r="FCL184" s="176"/>
      <c r="FCM184" s="176"/>
      <c r="FCN184" s="176"/>
      <c r="FCO184" s="176"/>
      <c r="FCP184" s="176"/>
      <c r="FCQ184" s="176"/>
      <c r="FCR184" s="176"/>
      <c r="FCS184" s="176"/>
      <c r="FCT184" s="176"/>
      <c r="FCU184" s="176"/>
      <c r="FCV184" s="176"/>
      <c r="FCW184" s="176"/>
      <c r="FCX184" s="176"/>
      <c r="FCY184" s="176"/>
      <c r="FCZ184" s="176"/>
      <c r="FDA184" s="176"/>
      <c r="FDB184" s="176"/>
      <c r="FDC184" s="176"/>
      <c r="FDD184" s="176"/>
      <c r="FDE184" s="176"/>
      <c r="FDF184" s="176"/>
      <c r="FDG184" s="176"/>
      <c r="FDH184" s="176"/>
      <c r="FDI184" s="176"/>
      <c r="FDJ184" s="176"/>
      <c r="FDK184" s="176"/>
      <c r="FDL184" s="176"/>
      <c r="FDM184" s="176"/>
      <c r="FDN184" s="176"/>
      <c r="FDO184" s="176"/>
      <c r="FDP184" s="176"/>
      <c r="FDQ184" s="176"/>
      <c r="FDR184" s="176"/>
      <c r="FDS184" s="176"/>
      <c r="FDT184" s="176"/>
      <c r="FDU184" s="176"/>
      <c r="FDV184" s="176"/>
      <c r="FDW184" s="176"/>
      <c r="FDX184" s="176"/>
      <c r="FDY184" s="176"/>
      <c r="FDZ184" s="176"/>
      <c r="FEA184" s="176"/>
      <c r="FEB184" s="176"/>
      <c r="FEC184" s="176"/>
      <c r="FED184" s="176"/>
      <c r="FEE184" s="176"/>
      <c r="FEF184" s="176"/>
      <c r="FEG184" s="176"/>
      <c r="FEH184" s="176"/>
      <c r="FEI184" s="176"/>
      <c r="FEJ184" s="176"/>
      <c r="FEK184" s="176"/>
      <c r="FEL184" s="176"/>
      <c r="FEM184" s="176"/>
      <c r="FEN184" s="176"/>
      <c r="FEO184" s="176"/>
      <c r="FEP184" s="176"/>
      <c r="FEQ184" s="176"/>
      <c r="FER184" s="176"/>
      <c r="FES184" s="176"/>
      <c r="FET184" s="176"/>
      <c r="FEU184" s="176"/>
      <c r="FEV184" s="176"/>
      <c r="FEW184" s="176"/>
      <c r="FEX184" s="176"/>
      <c r="FEY184" s="176"/>
      <c r="FEZ184" s="176"/>
      <c r="FFA184" s="176"/>
      <c r="FFB184" s="176"/>
      <c r="FFC184" s="176"/>
      <c r="FFD184" s="176"/>
      <c r="FFE184" s="176"/>
      <c r="FFF184" s="176"/>
      <c r="FFG184" s="176"/>
      <c r="FFH184" s="176"/>
      <c r="FFI184" s="176"/>
      <c r="FFJ184" s="176"/>
      <c r="FFK184" s="176"/>
      <c r="FFL184" s="176"/>
      <c r="FFM184" s="176"/>
      <c r="FFN184" s="176"/>
      <c r="FFO184" s="176"/>
      <c r="FFP184" s="176"/>
      <c r="FFQ184" s="176"/>
      <c r="FFR184" s="176"/>
      <c r="FFS184" s="176"/>
      <c r="FFT184" s="176"/>
      <c r="FFU184" s="176"/>
      <c r="FFV184" s="176"/>
      <c r="FFW184" s="176"/>
      <c r="FFX184" s="176"/>
      <c r="FFY184" s="176"/>
      <c r="FFZ184" s="176"/>
      <c r="FGA184" s="176"/>
      <c r="FGB184" s="176"/>
      <c r="FGC184" s="176"/>
      <c r="FGD184" s="176"/>
      <c r="FGE184" s="176"/>
      <c r="FGF184" s="176"/>
      <c r="FGG184" s="176"/>
      <c r="FGH184" s="176"/>
      <c r="FGI184" s="176"/>
      <c r="FGJ184" s="176"/>
      <c r="FGK184" s="176"/>
      <c r="FGL184" s="176"/>
      <c r="FGM184" s="176"/>
      <c r="FGN184" s="176"/>
      <c r="FGO184" s="176"/>
      <c r="FGP184" s="176"/>
      <c r="FGQ184" s="176"/>
      <c r="FGR184" s="176"/>
      <c r="FGS184" s="176"/>
      <c r="FGT184" s="176"/>
      <c r="FGU184" s="176"/>
      <c r="FGV184" s="176"/>
      <c r="FGW184" s="176"/>
      <c r="FGX184" s="176"/>
      <c r="FGY184" s="176"/>
      <c r="FGZ184" s="176"/>
      <c r="FHA184" s="176"/>
      <c r="FHB184" s="176"/>
      <c r="FHC184" s="176"/>
      <c r="FHD184" s="176"/>
      <c r="FHE184" s="176"/>
      <c r="FHF184" s="176"/>
      <c r="FHG184" s="176"/>
      <c r="FHH184" s="176"/>
      <c r="FHI184" s="176"/>
      <c r="FHJ184" s="176"/>
      <c r="FHK184" s="176"/>
      <c r="FHL184" s="176"/>
      <c r="FHM184" s="176"/>
      <c r="FHN184" s="176"/>
      <c r="FHO184" s="176"/>
      <c r="FHP184" s="176"/>
      <c r="FHQ184" s="176"/>
      <c r="FHR184" s="176"/>
      <c r="FHS184" s="176"/>
      <c r="FHT184" s="176"/>
      <c r="FHU184" s="176"/>
      <c r="FHV184" s="176"/>
      <c r="FHW184" s="176"/>
      <c r="FHX184" s="176"/>
      <c r="FHY184" s="176"/>
      <c r="FHZ184" s="176"/>
      <c r="FIA184" s="176"/>
      <c r="FIB184" s="176"/>
      <c r="FIC184" s="176"/>
      <c r="FID184" s="176"/>
      <c r="FIE184" s="176"/>
      <c r="FIF184" s="176"/>
      <c r="FIG184" s="176"/>
      <c r="FIH184" s="176"/>
      <c r="FII184" s="176"/>
      <c r="FIJ184" s="176"/>
      <c r="FIK184" s="176"/>
      <c r="FIL184" s="176"/>
      <c r="FIM184" s="176"/>
      <c r="FIN184" s="176"/>
      <c r="FIO184" s="176"/>
      <c r="FIP184" s="176"/>
      <c r="FIQ184" s="176"/>
      <c r="FIR184" s="176"/>
      <c r="FIS184" s="176"/>
      <c r="FIT184" s="176"/>
      <c r="FIU184" s="176"/>
      <c r="FIV184" s="176"/>
      <c r="FIW184" s="176"/>
      <c r="FIX184" s="176"/>
      <c r="FIY184" s="176"/>
      <c r="FIZ184" s="176"/>
      <c r="FJA184" s="176"/>
      <c r="FJB184" s="176"/>
      <c r="FJC184" s="176"/>
      <c r="FJD184" s="176"/>
      <c r="FJE184" s="176"/>
      <c r="FJF184" s="176"/>
      <c r="FJG184" s="176"/>
      <c r="FJH184" s="176"/>
      <c r="FJI184" s="176"/>
      <c r="FJJ184" s="176"/>
      <c r="FJK184" s="176"/>
      <c r="FJL184" s="176"/>
      <c r="FJM184" s="176"/>
      <c r="FJN184" s="176"/>
      <c r="FJO184" s="176"/>
      <c r="FJP184" s="176"/>
      <c r="FJQ184" s="176"/>
      <c r="FJR184" s="176"/>
      <c r="FJS184" s="176"/>
      <c r="FJT184" s="176"/>
      <c r="FJU184" s="176"/>
      <c r="FJV184" s="176"/>
      <c r="FJW184" s="176"/>
      <c r="FJX184" s="176"/>
      <c r="FJY184" s="176"/>
      <c r="FJZ184" s="176"/>
      <c r="FKA184" s="176"/>
      <c r="FKB184" s="176"/>
      <c r="FKC184" s="176"/>
      <c r="FKD184" s="176"/>
      <c r="FKE184" s="176"/>
      <c r="FKF184" s="176"/>
      <c r="FKG184" s="176"/>
      <c r="FKH184" s="176"/>
      <c r="FKI184" s="176"/>
      <c r="FKJ184" s="176"/>
      <c r="FKK184" s="176"/>
      <c r="FKL184" s="176"/>
      <c r="FKM184" s="176"/>
      <c r="FKN184" s="176"/>
      <c r="FKO184" s="176"/>
      <c r="FKP184" s="176"/>
      <c r="FKQ184" s="176"/>
      <c r="FKR184" s="176"/>
      <c r="FKS184" s="176"/>
      <c r="FKT184" s="176"/>
      <c r="FKU184" s="176"/>
      <c r="FKV184" s="176"/>
      <c r="FKW184" s="176"/>
      <c r="FKX184" s="176"/>
      <c r="FKY184" s="176"/>
      <c r="FKZ184" s="176"/>
      <c r="FLA184" s="176"/>
      <c r="FLB184" s="176"/>
      <c r="FLC184" s="176"/>
      <c r="FLD184" s="176"/>
      <c r="FLE184" s="176"/>
      <c r="FLF184" s="176"/>
      <c r="FLG184" s="176"/>
      <c r="FLH184" s="176"/>
      <c r="FLI184" s="176"/>
      <c r="FLJ184" s="176"/>
      <c r="FLK184" s="176"/>
      <c r="FLL184" s="176"/>
      <c r="FLM184" s="176"/>
      <c r="FLN184" s="176"/>
      <c r="FLO184" s="176"/>
      <c r="FLP184" s="176"/>
      <c r="FLQ184" s="176"/>
      <c r="FLR184" s="176"/>
      <c r="FLS184" s="176"/>
      <c r="FLT184" s="176"/>
      <c r="FLU184" s="176"/>
      <c r="FLV184" s="176"/>
      <c r="FLW184" s="176"/>
      <c r="FLX184" s="176"/>
      <c r="FLY184" s="176"/>
      <c r="FLZ184" s="176"/>
      <c r="FMA184" s="176"/>
      <c r="FMB184" s="176"/>
      <c r="FMC184" s="176"/>
      <c r="FMD184" s="176"/>
      <c r="FME184" s="176"/>
      <c r="FMF184" s="176"/>
      <c r="FMG184" s="176"/>
      <c r="FMH184" s="176"/>
      <c r="FMI184" s="176"/>
      <c r="FMJ184" s="176"/>
      <c r="FMK184" s="176"/>
      <c r="FML184" s="176"/>
      <c r="FMM184" s="176"/>
      <c r="FMN184" s="176"/>
      <c r="FMO184" s="176"/>
      <c r="FMP184" s="176"/>
      <c r="FMQ184" s="176"/>
      <c r="FMR184" s="176"/>
      <c r="FMS184" s="176"/>
      <c r="FMT184" s="176"/>
      <c r="FMU184" s="176"/>
      <c r="FMV184" s="176"/>
      <c r="FMW184" s="176"/>
      <c r="FMX184" s="176"/>
      <c r="FMY184" s="176"/>
      <c r="FMZ184" s="176"/>
      <c r="FNA184" s="176"/>
      <c r="FNB184" s="176"/>
      <c r="FNC184" s="176"/>
      <c r="FND184" s="176"/>
      <c r="FNE184" s="176"/>
      <c r="FNF184" s="176"/>
      <c r="FNG184" s="176"/>
      <c r="FNH184" s="176"/>
      <c r="FNI184" s="176"/>
      <c r="FNJ184" s="176"/>
      <c r="FNK184" s="176"/>
      <c r="FNL184" s="176"/>
      <c r="FNM184" s="176"/>
      <c r="FNN184" s="176"/>
      <c r="FNO184" s="176"/>
      <c r="FNP184" s="176"/>
      <c r="FNQ184" s="176"/>
      <c r="FNR184" s="176"/>
      <c r="FNS184" s="176"/>
      <c r="FNT184" s="176"/>
      <c r="FNU184" s="176"/>
      <c r="FNV184" s="176"/>
      <c r="FNW184" s="176"/>
      <c r="FNX184" s="176"/>
      <c r="FNY184" s="176"/>
      <c r="FNZ184" s="176"/>
      <c r="FOA184" s="176"/>
      <c r="FOB184" s="176"/>
      <c r="FOC184" s="176"/>
      <c r="FOD184" s="176"/>
      <c r="FOE184" s="176"/>
      <c r="FOF184" s="176"/>
      <c r="FOG184" s="176"/>
      <c r="FOH184" s="176"/>
      <c r="FOI184" s="176"/>
      <c r="FOJ184" s="176"/>
      <c r="FOK184" s="176"/>
      <c r="FOL184" s="176"/>
      <c r="FOM184" s="176"/>
      <c r="FON184" s="176"/>
      <c r="FOO184" s="176"/>
      <c r="FOP184" s="176"/>
      <c r="FOQ184" s="176"/>
      <c r="FOR184" s="176"/>
      <c r="FOS184" s="176"/>
      <c r="FOT184" s="176"/>
      <c r="FOU184" s="176"/>
      <c r="FOV184" s="176"/>
      <c r="FOW184" s="176"/>
      <c r="FOX184" s="176"/>
      <c r="FOY184" s="176"/>
      <c r="FOZ184" s="176"/>
      <c r="FPA184" s="176"/>
      <c r="FPB184" s="176"/>
      <c r="FPC184" s="176"/>
      <c r="FPD184" s="176"/>
      <c r="FPE184" s="176"/>
      <c r="FPF184" s="176"/>
      <c r="FPG184" s="176"/>
      <c r="FPH184" s="176"/>
      <c r="FPI184" s="176"/>
      <c r="FPJ184" s="176"/>
      <c r="FPK184" s="176"/>
      <c r="FPL184" s="176"/>
      <c r="FPM184" s="176"/>
      <c r="FPN184" s="176"/>
      <c r="FPO184" s="176"/>
      <c r="FPP184" s="176"/>
      <c r="FPQ184" s="176"/>
      <c r="FPR184" s="176"/>
      <c r="FPS184" s="176"/>
      <c r="FPT184" s="176"/>
      <c r="FPU184" s="176"/>
      <c r="FPV184" s="176"/>
      <c r="FPW184" s="176"/>
      <c r="FPX184" s="176"/>
      <c r="FPY184" s="176"/>
      <c r="FPZ184" s="176"/>
      <c r="FQA184" s="176"/>
      <c r="FQB184" s="176"/>
      <c r="FQC184" s="176"/>
      <c r="FQD184" s="176"/>
      <c r="FQE184" s="176"/>
      <c r="FQF184" s="176"/>
      <c r="FQG184" s="176"/>
      <c r="FQH184" s="176"/>
      <c r="FQI184" s="176"/>
      <c r="FQJ184" s="176"/>
      <c r="FQK184" s="176"/>
      <c r="FQL184" s="176"/>
      <c r="FQM184" s="176"/>
      <c r="FQN184" s="176"/>
      <c r="FQO184" s="176"/>
      <c r="FQP184" s="176"/>
      <c r="FQQ184" s="176"/>
      <c r="FQR184" s="176"/>
      <c r="FQS184" s="176"/>
      <c r="FQT184" s="176"/>
      <c r="FQU184" s="176"/>
      <c r="FQV184" s="176"/>
      <c r="FQW184" s="176"/>
      <c r="FQX184" s="176"/>
      <c r="FQY184" s="176"/>
      <c r="FQZ184" s="176"/>
      <c r="FRA184" s="176"/>
      <c r="FRB184" s="176"/>
      <c r="FRC184" s="176"/>
      <c r="FRD184" s="176"/>
      <c r="FRE184" s="176"/>
      <c r="FRF184" s="176"/>
      <c r="FRG184" s="176"/>
      <c r="FRH184" s="176"/>
      <c r="FRI184" s="176"/>
      <c r="FRJ184" s="176"/>
      <c r="FRK184" s="176"/>
      <c r="FRL184" s="176"/>
      <c r="FRM184" s="176"/>
      <c r="FRN184" s="176"/>
      <c r="FRO184" s="176"/>
      <c r="FRP184" s="176"/>
      <c r="FRQ184" s="176"/>
      <c r="FRR184" s="176"/>
      <c r="FRS184" s="176"/>
      <c r="FRT184" s="176"/>
      <c r="FRU184" s="176"/>
      <c r="FRV184" s="176"/>
      <c r="FRW184" s="176"/>
      <c r="FRX184" s="176"/>
      <c r="FRY184" s="176"/>
      <c r="FRZ184" s="176"/>
      <c r="FSA184" s="176"/>
      <c r="FSB184" s="176"/>
      <c r="FSC184" s="176"/>
      <c r="FSD184" s="176"/>
      <c r="FSE184" s="176"/>
      <c r="FSF184" s="176"/>
      <c r="FSG184" s="176"/>
      <c r="FSH184" s="176"/>
      <c r="FSI184" s="176"/>
      <c r="FSJ184" s="176"/>
      <c r="FSK184" s="176"/>
      <c r="FSL184" s="176"/>
      <c r="FSM184" s="176"/>
      <c r="FSN184" s="176"/>
      <c r="FSO184" s="176"/>
      <c r="FSP184" s="176"/>
      <c r="FSQ184" s="176"/>
      <c r="FSR184" s="176"/>
      <c r="FSS184" s="176"/>
      <c r="FST184" s="176"/>
      <c r="FSU184" s="176"/>
      <c r="FSV184" s="176"/>
      <c r="FSW184" s="176"/>
      <c r="FSX184" s="176"/>
      <c r="FSY184" s="176"/>
      <c r="FSZ184" s="176"/>
      <c r="FTA184" s="176"/>
      <c r="FTB184" s="176"/>
      <c r="FTC184" s="176"/>
      <c r="FTD184" s="176"/>
      <c r="FTE184" s="176"/>
      <c r="FTF184" s="176"/>
      <c r="FTG184" s="176"/>
      <c r="FTH184" s="176"/>
      <c r="FTI184" s="176"/>
      <c r="FTJ184" s="176"/>
      <c r="FTK184" s="176"/>
      <c r="FTL184" s="176"/>
      <c r="FTM184" s="176"/>
      <c r="FTN184" s="176"/>
      <c r="FTO184" s="176"/>
      <c r="FTP184" s="176"/>
      <c r="FTQ184" s="176"/>
      <c r="FTR184" s="176"/>
      <c r="FTS184" s="176"/>
      <c r="FTT184" s="176"/>
      <c r="FTU184" s="176"/>
      <c r="FTV184" s="176"/>
      <c r="FTW184" s="176"/>
      <c r="FTX184" s="176"/>
      <c r="FTY184" s="176"/>
      <c r="FTZ184" s="176"/>
      <c r="FUA184" s="176"/>
      <c r="FUB184" s="176"/>
      <c r="FUC184" s="176"/>
      <c r="FUD184" s="176"/>
      <c r="FUE184" s="176"/>
      <c r="FUF184" s="176"/>
      <c r="FUG184" s="176"/>
      <c r="FUH184" s="176"/>
      <c r="FUI184" s="176"/>
      <c r="FUJ184" s="176"/>
      <c r="FUK184" s="176"/>
      <c r="FUL184" s="176"/>
      <c r="FUM184" s="176"/>
      <c r="FUN184" s="176"/>
      <c r="FUO184" s="176"/>
      <c r="FUP184" s="176"/>
      <c r="FUQ184" s="176"/>
      <c r="FUR184" s="176"/>
      <c r="FUS184" s="176"/>
      <c r="FUT184" s="176"/>
      <c r="FUU184" s="176"/>
      <c r="FUV184" s="176"/>
      <c r="FUW184" s="176"/>
      <c r="FUX184" s="176"/>
      <c r="FUY184" s="176"/>
      <c r="FUZ184" s="176"/>
      <c r="FVA184" s="176"/>
      <c r="FVB184" s="176"/>
      <c r="FVC184" s="176"/>
      <c r="FVD184" s="176"/>
      <c r="FVE184" s="176"/>
      <c r="FVF184" s="176"/>
      <c r="FVG184" s="176"/>
      <c r="FVH184" s="176"/>
      <c r="FVI184" s="176"/>
      <c r="FVJ184" s="176"/>
      <c r="FVK184" s="176"/>
      <c r="FVL184" s="176"/>
      <c r="FVM184" s="176"/>
      <c r="FVN184" s="176"/>
      <c r="FVO184" s="176"/>
      <c r="FVP184" s="176"/>
      <c r="FVQ184" s="176"/>
      <c r="FVR184" s="176"/>
      <c r="FVS184" s="176"/>
      <c r="FVT184" s="176"/>
      <c r="FVU184" s="176"/>
      <c r="FVV184" s="176"/>
      <c r="FVW184" s="176"/>
      <c r="FVX184" s="176"/>
      <c r="FVY184" s="176"/>
      <c r="FVZ184" s="176"/>
      <c r="FWA184" s="176"/>
      <c r="FWB184" s="176"/>
      <c r="FWC184" s="176"/>
      <c r="FWD184" s="176"/>
      <c r="FWE184" s="176"/>
      <c r="FWF184" s="176"/>
      <c r="FWG184" s="176"/>
      <c r="FWH184" s="176"/>
      <c r="FWI184" s="176"/>
      <c r="FWJ184" s="176"/>
      <c r="FWK184" s="176"/>
      <c r="FWL184" s="176"/>
      <c r="FWM184" s="176"/>
      <c r="FWN184" s="176"/>
      <c r="FWO184" s="176"/>
      <c r="FWP184" s="176"/>
      <c r="FWQ184" s="176"/>
      <c r="FWR184" s="176"/>
      <c r="FWS184" s="176"/>
      <c r="FWT184" s="176"/>
      <c r="FWU184" s="176"/>
      <c r="FWV184" s="176"/>
      <c r="FWW184" s="176"/>
      <c r="FWX184" s="176"/>
      <c r="FWY184" s="176"/>
      <c r="FWZ184" s="176"/>
      <c r="FXA184" s="176"/>
      <c r="FXB184" s="176"/>
      <c r="FXC184" s="176"/>
      <c r="FXD184" s="176"/>
      <c r="FXE184" s="176"/>
      <c r="FXF184" s="176"/>
      <c r="FXG184" s="176"/>
      <c r="FXH184" s="176"/>
      <c r="FXI184" s="176"/>
      <c r="FXJ184" s="176"/>
      <c r="FXK184" s="176"/>
      <c r="FXL184" s="176"/>
      <c r="FXM184" s="176"/>
      <c r="FXN184" s="176"/>
      <c r="FXO184" s="176"/>
      <c r="FXP184" s="176"/>
      <c r="FXQ184" s="176"/>
      <c r="FXR184" s="176"/>
      <c r="FXS184" s="176"/>
      <c r="FXT184" s="176"/>
      <c r="FXU184" s="176"/>
      <c r="FXV184" s="176"/>
      <c r="FXW184" s="176"/>
      <c r="FXX184" s="176"/>
      <c r="FXY184" s="176"/>
      <c r="FXZ184" s="176"/>
      <c r="FYA184" s="176"/>
      <c r="FYB184" s="176"/>
      <c r="FYC184" s="176"/>
      <c r="FYD184" s="176"/>
      <c r="FYE184" s="176"/>
      <c r="FYF184" s="176"/>
      <c r="FYG184" s="176"/>
      <c r="FYH184" s="176"/>
      <c r="FYI184" s="176"/>
      <c r="FYJ184" s="176"/>
      <c r="FYK184" s="176"/>
      <c r="FYL184" s="176"/>
      <c r="FYM184" s="176"/>
      <c r="FYN184" s="176"/>
      <c r="FYO184" s="176"/>
      <c r="FYP184" s="176"/>
      <c r="FYQ184" s="176"/>
      <c r="FYR184" s="176"/>
      <c r="FYS184" s="176"/>
      <c r="FYT184" s="176"/>
      <c r="FYU184" s="176"/>
      <c r="FYV184" s="176"/>
      <c r="FYW184" s="176"/>
      <c r="FYX184" s="176"/>
      <c r="FYY184" s="176"/>
      <c r="FYZ184" s="176"/>
      <c r="FZA184" s="176"/>
      <c r="FZB184" s="176"/>
      <c r="FZC184" s="176"/>
      <c r="FZD184" s="176"/>
      <c r="FZE184" s="176"/>
      <c r="FZF184" s="176"/>
      <c r="FZG184" s="176"/>
      <c r="FZH184" s="176"/>
      <c r="FZI184" s="176"/>
      <c r="FZJ184" s="176"/>
      <c r="FZK184" s="176"/>
      <c r="FZL184" s="176"/>
      <c r="FZM184" s="176"/>
      <c r="FZN184" s="176"/>
      <c r="FZO184" s="176"/>
      <c r="FZP184" s="176"/>
      <c r="FZQ184" s="176"/>
      <c r="FZR184" s="176"/>
      <c r="FZS184" s="176"/>
      <c r="FZT184" s="176"/>
      <c r="FZU184" s="176"/>
      <c r="FZV184" s="176"/>
      <c r="FZW184" s="176"/>
      <c r="FZX184" s="176"/>
      <c r="FZY184" s="176"/>
      <c r="FZZ184" s="176"/>
      <c r="GAA184" s="176"/>
      <c r="GAB184" s="176"/>
      <c r="GAC184" s="176"/>
      <c r="GAD184" s="176"/>
      <c r="GAE184" s="176"/>
      <c r="GAF184" s="176"/>
      <c r="GAG184" s="176"/>
      <c r="GAH184" s="176"/>
      <c r="GAI184" s="176"/>
      <c r="GAJ184" s="176"/>
      <c r="GAK184" s="176"/>
      <c r="GAL184" s="176"/>
      <c r="GAM184" s="176"/>
      <c r="GAN184" s="176"/>
      <c r="GAO184" s="176"/>
      <c r="GAP184" s="176"/>
      <c r="GAQ184" s="176"/>
      <c r="GAR184" s="176"/>
      <c r="GAS184" s="176"/>
      <c r="GAT184" s="176"/>
      <c r="GAU184" s="176"/>
      <c r="GAV184" s="176"/>
      <c r="GAW184" s="176"/>
      <c r="GAX184" s="176"/>
      <c r="GAY184" s="176"/>
      <c r="GAZ184" s="176"/>
      <c r="GBA184" s="176"/>
      <c r="GBB184" s="176"/>
      <c r="GBC184" s="176"/>
      <c r="GBD184" s="176"/>
      <c r="GBE184" s="176"/>
      <c r="GBF184" s="176"/>
      <c r="GBG184" s="176"/>
      <c r="GBH184" s="176"/>
      <c r="GBI184" s="176"/>
      <c r="GBJ184" s="176"/>
      <c r="GBK184" s="176"/>
      <c r="GBL184" s="176"/>
      <c r="GBM184" s="176"/>
      <c r="GBN184" s="176"/>
      <c r="GBO184" s="176"/>
      <c r="GBP184" s="176"/>
      <c r="GBQ184" s="176"/>
      <c r="GBR184" s="176"/>
      <c r="GBS184" s="176"/>
      <c r="GBT184" s="176"/>
      <c r="GBU184" s="176"/>
      <c r="GBV184" s="176"/>
      <c r="GBW184" s="176"/>
      <c r="GBX184" s="176"/>
      <c r="GBY184" s="176"/>
      <c r="GBZ184" s="176"/>
      <c r="GCA184" s="176"/>
      <c r="GCB184" s="176"/>
      <c r="GCC184" s="176"/>
      <c r="GCD184" s="176"/>
      <c r="GCE184" s="176"/>
      <c r="GCF184" s="176"/>
      <c r="GCG184" s="176"/>
      <c r="GCH184" s="176"/>
      <c r="GCI184" s="176"/>
      <c r="GCJ184" s="176"/>
      <c r="GCK184" s="176"/>
      <c r="GCL184" s="176"/>
      <c r="GCM184" s="176"/>
      <c r="GCN184" s="176"/>
      <c r="GCO184" s="176"/>
      <c r="GCP184" s="176"/>
      <c r="GCQ184" s="176"/>
      <c r="GCR184" s="176"/>
      <c r="GCS184" s="176"/>
      <c r="GCT184" s="176"/>
      <c r="GCU184" s="176"/>
      <c r="GCV184" s="176"/>
      <c r="GCW184" s="176"/>
      <c r="GCX184" s="176"/>
      <c r="GCY184" s="176"/>
      <c r="GCZ184" s="176"/>
      <c r="GDA184" s="176"/>
      <c r="GDB184" s="176"/>
      <c r="GDC184" s="176"/>
      <c r="GDD184" s="176"/>
      <c r="GDE184" s="176"/>
      <c r="GDF184" s="176"/>
      <c r="GDG184" s="176"/>
      <c r="GDH184" s="176"/>
      <c r="GDI184" s="176"/>
      <c r="GDJ184" s="176"/>
      <c r="GDK184" s="176"/>
      <c r="GDL184" s="176"/>
      <c r="GDM184" s="176"/>
      <c r="GDN184" s="176"/>
      <c r="GDO184" s="176"/>
      <c r="GDP184" s="176"/>
      <c r="GDQ184" s="176"/>
      <c r="GDR184" s="176"/>
      <c r="GDS184" s="176"/>
      <c r="GDT184" s="176"/>
      <c r="GDU184" s="176"/>
      <c r="GDV184" s="176"/>
      <c r="GDW184" s="176"/>
      <c r="GDX184" s="176"/>
      <c r="GDY184" s="176"/>
      <c r="GDZ184" s="176"/>
      <c r="GEA184" s="176"/>
      <c r="GEB184" s="176"/>
      <c r="GEC184" s="176"/>
      <c r="GED184" s="176"/>
      <c r="GEE184" s="176"/>
      <c r="GEF184" s="176"/>
      <c r="GEG184" s="176"/>
      <c r="GEH184" s="176"/>
      <c r="GEI184" s="176"/>
      <c r="GEJ184" s="176"/>
      <c r="GEK184" s="176"/>
      <c r="GEL184" s="176"/>
      <c r="GEM184" s="176"/>
      <c r="GEN184" s="176"/>
      <c r="GEO184" s="176"/>
      <c r="GEP184" s="176"/>
      <c r="GEQ184" s="176"/>
      <c r="GER184" s="176"/>
      <c r="GES184" s="176"/>
      <c r="GET184" s="176"/>
      <c r="GEU184" s="176"/>
      <c r="GEV184" s="176"/>
      <c r="GEW184" s="176"/>
      <c r="GEX184" s="176"/>
      <c r="GEY184" s="176"/>
      <c r="GEZ184" s="176"/>
      <c r="GFA184" s="176"/>
      <c r="GFB184" s="176"/>
      <c r="GFC184" s="176"/>
      <c r="GFD184" s="176"/>
      <c r="GFE184" s="176"/>
      <c r="GFF184" s="176"/>
      <c r="GFG184" s="176"/>
      <c r="GFH184" s="176"/>
      <c r="GFI184" s="176"/>
      <c r="GFJ184" s="176"/>
      <c r="GFK184" s="176"/>
      <c r="GFL184" s="176"/>
      <c r="GFM184" s="176"/>
      <c r="GFN184" s="176"/>
      <c r="GFO184" s="176"/>
      <c r="GFP184" s="176"/>
      <c r="GFQ184" s="176"/>
      <c r="GFR184" s="176"/>
      <c r="GFS184" s="176"/>
      <c r="GFT184" s="176"/>
      <c r="GFU184" s="176"/>
      <c r="GFV184" s="176"/>
      <c r="GFW184" s="176"/>
      <c r="GFX184" s="176"/>
      <c r="GFY184" s="176"/>
      <c r="GFZ184" s="176"/>
      <c r="GGA184" s="176"/>
      <c r="GGB184" s="176"/>
      <c r="GGC184" s="176"/>
      <c r="GGD184" s="176"/>
      <c r="GGE184" s="176"/>
      <c r="GGF184" s="176"/>
      <c r="GGG184" s="176"/>
      <c r="GGH184" s="176"/>
      <c r="GGI184" s="176"/>
      <c r="GGJ184" s="176"/>
      <c r="GGK184" s="176"/>
      <c r="GGL184" s="176"/>
      <c r="GGM184" s="176"/>
      <c r="GGN184" s="176"/>
      <c r="GGO184" s="176"/>
      <c r="GGP184" s="176"/>
      <c r="GGQ184" s="176"/>
      <c r="GGR184" s="176"/>
      <c r="GGS184" s="176"/>
      <c r="GGT184" s="176"/>
      <c r="GGU184" s="176"/>
      <c r="GGV184" s="176"/>
      <c r="GGW184" s="176"/>
      <c r="GGX184" s="176"/>
      <c r="GGY184" s="176"/>
      <c r="GGZ184" s="176"/>
      <c r="GHA184" s="176"/>
      <c r="GHB184" s="176"/>
      <c r="GHC184" s="176"/>
      <c r="GHD184" s="176"/>
      <c r="GHE184" s="176"/>
      <c r="GHF184" s="176"/>
      <c r="GHG184" s="176"/>
      <c r="GHH184" s="176"/>
      <c r="GHI184" s="176"/>
      <c r="GHJ184" s="176"/>
      <c r="GHK184" s="176"/>
      <c r="GHL184" s="176"/>
      <c r="GHM184" s="176"/>
      <c r="GHN184" s="176"/>
      <c r="GHO184" s="176"/>
      <c r="GHP184" s="176"/>
      <c r="GHQ184" s="176"/>
      <c r="GHR184" s="176"/>
      <c r="GHS184" s="176"/>
      <c r="GHT184" s="176"/>
      <c r="GHU184" s="176"/>
      <c r="GHV184" s="176"/>
      <c r="GHW184" s="176"/>
      <c r="GHX184" s="176"/>
      <c r="GHY184" s="176"/>
      <c r="GHZ184" s="176"/>
      <c r="GIA184" s="176"/>
      <c r="GIB184" s="176"/>
      <c r="GIC184" s="176"/>
      <c r="GID184" s="176"/>
      <c r="GIE184" s="176"/>
      <c r="GIF184" s="176"/>
      <c r="GIG184" s="176"/>
      <c r="GIH184" s="176"/>
      <c r="GII184" s="176"/>
      <c r="GIJ184" s="176"/>
      <c r="GIK184" s="176"/>
      <c r="GIL184" s="176"/>
      <c r="GIM184" s="176"/>
      <c r="GIN184" s="176"/>
      <c r="GIO184" s="176"/>
      <c r="GIP184" s="176"/>
      <c r="GIQ184" s="176"/>
      <c r="GIR184" s="176"/>
      <c r="GIS184" s="176"/>
      <c r="GIT184" s="176"/>
      <c r="GIU184" s="176"/>
      <c r="GIV184" s="176"/>
      <c r="GIW184" s="176"/>
      <c r="GIX184" s="176"/>
      <c r="GIY184" s="176"/>
      <c r="GIZ184" s="176"/>
      <c r="GJA184" s="176"/>
      <c r="GJB184" s="176"/>
      <c r="GJC184" s="176"/>
      <c r="GJD184" s="176"/>
      <c r="GJE184" s="176"/>
      <c r="GJF184" s="176"/>
      <c r="GJG184" s="176"/>
      <c r="GJH184" s="176"/>
      <c r="GJI184" s="176"/>
      <c r="GJJ184" s="176"/>
      <c r="GJK184" s="176"/>
      <c r="GJL184" s="176"/>
      <c r="GJM184" s="176"/>
      <c r="GJN184" s="176"/>
      <c r="GJO184" s="176"/>
      <c r="GJP184" s="176"/>
      <c r="GJQ184" s="176"/>
      <c r="GJR184" s="176"/>
      <c r="GJS184" s="176"/>
      <c r="GJT184" s="176"/>
      <c r="GJU184" s="176"/>
      <c r="GJV184" s="176"/>
      <c r="GJW184" s="176"/>
      <c r="GJX184" s="176"/>
      <c r="GJY184" s="176"/>
      <c r="GJZ184" s="176"/>
      <c r="GKA184" s="176"/>
      <c r="GKB184" s="176"/>
      <c r="GKC184" s="176"/>
      <c r="GKD184" s="176"/>
      <c r="GKE184" s="176"/>
      <c r="GKF184" s="176"/>
      <c r="GKG184" s="176"/>
      <c r="GKH184" s="176"/>
      <c r="GKI184" s="176"/>
      <c r="GKJ184" s="176"/>
      <c r="GKK184" s="176"/>
      <c r="GKL184" s="176"/>
      <c r="GKM184" s="176"/>
      <c r="GKN184" s="176"/>
      <c r="GKO184" s="176"/>
      <c r="GKP184" s="176"/>
      <c r="GKQ184" s="176"/>
      <c r="GKR184" s="176"/>
      <c r="GKS184" s="176"/>
      <c r="GKT184" s="176"/>
      <c r="GKU184" s="176"/>
      <c r="GKV184" s="176"/>
      <c r="GKW184" s="176"/>
      <c r="GKX184" s="176"/>
      <c r="GKY184" s="176"/>
      <c r="GKZ184" s="176"/>
      <c r="GLA184" s="176"/>
      <c r="GLB184" s="176"/>
      <c r="GLC184" s="176"/>
      <c r="GLD184" s="176"/>
      <c r="GLE184" s="176"/>
      <c r="GLF184" s="176"/>
      <c r="GLG184" s="176"/>
      <c r="GLH184" s="176"/>
      <c r="GLI184" s="176"/>
      <c r="GLJ184" s="176"/>
      <c r="GLK184" s="176"/>
      <c r="GLL184" s="176"/>
      <c r="GLM184" s="176"/>
      <c r="GLN184" s="176"/>
      <c r="GLO184" s="176"/>
      <c r="GLP184" s="176"/>
      <c r="GLQ184" s="176"/>
      <c r="GLR184" s="176"/>
      <c r="GLS184" s="176"/>
      <c r="GLT184" s="176"/>
      <c r="GLU184" s="176"/>
      <c r="GLV184" s="176"/>
      <c r="GLW184" s="176"/>
      <c r="GLX184" s="176"/>
      <c r="GLY184" s="176"/>
      <c r="GLZ184" s="176"/>
      <c r="GMA184" s="176"/>
      <c r="GMB184" s="176"/>
      <c r="GMC184" s="176"/>
      <c r="GMD184" s="176"/>
      <c r="GME184" s="176"/>
      <c r="GMF184" s="176"/>
      <c r="GMG184" s="176"/>
      <c r="GMH184" s="176"/>
      <c r="GMI184" s="176"/>
      <c r="GMJ184" s="176"/>
      <c r="GMK184" s="176"/>
      <c r="GML184" s="176"/>
      <c r="GMM184" s="176"/>
      <c r="GMN184" s="176"/>
      <c r="GMO184" s="176"/>
      <c r="GMP184" s="176"/>
      <c r="GMQ184" s="176"/>
      <c r="GMR184" s="176"/>
      <c r="GMS184" s="176"/>
      <c r="GMT184" s="176"/>
      <c r="GMU184" s="176"/>
      <c r="GMV184" s="176"/>
      <c r="GMW184" s="176"/>
      <c r="GMX184" s="176"/>
      <c r="GMY184" s="176"/>
      <c r="GMZ184" s="176"/>
      <c r="GNA184" s="176"/>
      <c r="GNB184" s="176"/>
      <c r="GNC184" s="176"/>
      <c r="GND184" s="176"/>
      <c r="GNE184" s="176"/>
      <c r="GNF184" s="176"/>
      <c r="GNG184" s="176"/>
      <c r="GNH184" s="176"/>
      <c r="GNI184" s="176"/>
      <c r="GNJ184" s="176"/>
      <c r="GNK184" s="176"/>
      <c r="GNL184" s="176"/>
      <c r="GNM184" s="176"/>
      <c r="GNN184" s="176"/>
      <c r="GNO184" s="176"/>
      <c r="GNP184" s="176"/>
      <c r="GNQ184" s="176"/>
      <c r="GNR184" s="176"/>
      <c r="GNS184" s="176"/>
      <c r="GNT184" s="176"/>
      <c r="GNU184" s="176"/>
      <c r="GNV184" s="176"/>
      <c r="GNW184" s="176"/>
      <c r="GNX184" s="176"/>
      <c r="GNY184" s="176"/>
      <c r="GNZ184" s="176"/>
      <c r="GOA184" s="176"/>
      <c r="GOB184" s="176"/>
      <c r="GOC184" s="176"/>
      <c r="GOD184" s="176"/>
      <c r="GOE184" s="176"/>
      <c r="GOF184" s="176"/>
      <c r="GOG184" s="176"/>
      <c r="GOH184" s="176"/>
      <c r="GOI184" s="176"/>
      <c r="GOJ184" s="176"/>
      <c r="GOK184" s="176"/>
      <c r="GOL184" s="176"/>
      <c r="GOM184" s="176"/>
      <c r="GON184" s="176"/>
      <c r="GOO184" s="176"/>
      <c r="GOP184" s="176"/>
      <c r="GOQ184" s="176"/>
      <c r="GOR184" s="176"/>
      <c r="GOS184" s="176"/>
      <c r="GOT184" s="176"/>
      <c r="GOU184" s="176"/>
      <c r="GOV184" s="176"/>
      <c r="GOW184" s="176"/>
      <c r="GOX184" s="176"/>
      <c r="GOY184" s="176"/>
      <c r="GOZ184" s="176"/>
      <c r="GPA184" s="176"/>
      <c r="GPB184" s="176"/>
      <c r="GPC184" s="176"/>
      <c r="GPD184" s="176"/>
      <c r="GPE184" s="176"/>
      <c r="GPF184" s="176"/>
      <c r="GPG184" s="176"/>
      <c r="GPH184" s="176"/>
      <c r="GPI184" s="176"/>
      <c r="GPJ184" s="176"/>
      <c r="GPK184" s="176"/>
      <c r="GPL184" s="176"/>
      <c r="GPM184" s="176"/>
      <c r="GPN184" s="176"/>
      <c r="GPO184" s="176"/>
      <c r="GPP184" s="176"/>
      <c r="GPQ184" s="176"/>
      <c r="GPR184" s="176"/>
      <c r="GPS184" s="176"/>
      <c r="GPT184" s="176"/>
      <c r="GPU184" s="176"/>
      <c r="GPV184" s="176"/>
      <c r="GPW184" s="176"/>
      <c r="GPX184" s="176"/>
      <c r="GPY184" s="176"/>
      <c r="GPZ184" s="176"/>
      <c r="GQA184" s="176"/>
      <c r="GQB184" s="176"/>
      <c r="GQC184" s="176"/>
      <c r="GQD184" s="176"/>
      <c r="GQE184" s="176"/>
      <c r="GQF184" s="176"/>
      <c r="GQG184" s="176"/>
      <c r="GQH184" s="176"/>
      <c r="GQI184" s="176"/>
      <c r="GQJ184" s="176"/>
      <c r="GQK184" s="176"/>
      <c r="GQL184" s="176"/>
      <c r="GQM184" s="176"/>
      <c r="GQN184" s="176"/>
      <c r="GQO184" s="176"/>
      <c r="GQP184" s="176"/>
      <c r="GQQ184" s="176"/>
      <c r="GQR184" s="176"/>
      <c r="GQS184" s="176"/>
      <c r="GQT184" s="176"/>
      <c r="GQU184" s="176"/>
      <c r="GQV184" s="176"/>
      <c r="GQW184" s="176"/>
      <c r="GQX184" s="176"/>
      <c r="GQY184" s="176"/>
      <c r="GQZ184" s="176"/>
      <c r="GRA184" s="176"/>
      <c r="GRB184" s="176"/>
      <c r="GRC184" s="176"/>
      <c r="GRD184" s="176"/>
      <c r="GRE184" s="176"/>
      <c r="GRF184" s="176"/>
      <c r="GRG184" s="176"/>
      <c r="GRH184" s="176"/>
      <c r="GRI184" s="176"/>
      <c r="GRJ184" s="176"/>
      <c r="GRK184" s="176"/>
      <c r="GRL184" s="176"/>
      <c r="GRM184" s="176"/>
      <c r="GRN184" s="176"/>
      <c r="GRO184" s="176"/>
      <c r="GRP184" s="176"/>
      <c r="GRQ184" s="176"/>
      <c r="GRR184" s="176"/>
      <c r="GRS184" s="176"/>
      <c r="GRT184" s="176"/>
      <c r="GRU184" s="176"/>
      <c r="GRV184" s="176"/>
      <c r="GRW184" s="176"/>
      <c r="GRX184" s="176"/>
      <c r="GRY184" s="176"/>
      <c r="GRZ184" s="176"/>
      <c r="GSA184" s="176"/>
      <c r="GSB184" s="176"/>
      <c r="GSC184" s="176"/>
      <c r="GSD184" s="176"/>
      <c r="GSE184" s="176"/>
      <c r="GSF184" s="176"/>
      <c r="GSG184" s="176"/>
      <c r="GSH184" s="176"/>
      <c r="GSI184" s="176"/>
      <c r="GSJ184" s="176"/>
      <c r="GSK184" s="176"/>
      <c r="GSL184" s="176"/>
      <c r="GSM184" s="176"/>
      <c r="GSN184" s="176"/>
      <c r="GSO184" s="176"/>
      <c r="GSP184" s="176"/>
      <c r="GSQ184" s="176"/>
      <c r="GSR184" s="176"/>
      <c r="GSS184" s="176"/>
      <c r="GST184" s="176"/>
      <c r="GSU184" s="176"/>
      <c r="GSV184" s="176"/>
      <c r="GSW184" s="176"/>
      <c r="GSX184" s="176"/>
      <c r="GSY184" s="176"/>
      <c r="GSZ184" s="176"/>
      <c r="GTA184" s="176"/>
      <c r="GTB184" s="176"/>
      <c r="GTC184" s="176"/>
      <c r="GTD184" s="176"/>
      <c r="GTE184" s="176"/>
      <c r="GTF184" s="176"/>
      <c r="GTG184" s="176"/>
      <c r="GTH184" s="176"/>
      <c r="GTI184" s="176"/>
      <c r="GTJ184" s="176"/>
      <c r="GTK184" s="176"/>
      <c r="GTL184" s="176"/>
      <c r="GTM184" s="176"/>
      <c r="GTN184" s="176"/>
      <c r="GTO184" s="176"/>
      <c r="GTP184" s="176"/>
      <c r="GTQ184" s="176"/>
      <c r="GTR184" s="176"/>
      <c r="GTS184" s="176"/>
      <c r="GTT184" s="176"/>
      <c r="GTU184" s="176"/>
      <c r="GTV184" s="176"/>
      <c r="GTW184" s="176"/>
      <c r="GTX184" s="176"/>
      <c r="GTY184" s="176"/>
      <c r="GTZ184" s="176"/>
      <c r="GUA184" s="176"/>
      <c r="GUB184" s="176"/>
      <c r="GUC184" s="176"/>
      <c r="GUD184" s="176"/>
      <c r="GUE184" s="176"/>
      <c r="GUF184" s="176"/>
      <c r="GUG184" s="176"/>
      <c r="GUH184" s="176"/>
      <c r="GUI184" s="176"/>
      <c r="GUJ184" s="176"/>
      <c r="GUK184" s="176"/>
      <c r="GUL184" s="176"/>
      <c r="GUM184" s="176"/>
      <c r="GUN184" s="176"/>
      <c r="GUO184" s="176"/>
      <c r="GUP184" s="176"/>
      <c r="GUQ184" s="176"/>
      <c r="GUR184" s="176"/>
      <c r="GUS184" s="176"/>
      <c r="GUT184" s="176"/>
      <c r="GUU184" s="176"/>
      <c r="GUV184" s="176"/>
      <c r="GUW184" s="176"/>
      <c r="GUX184" s="176"/>
      <c r="GUY184" s="176"/>
      <c r="GUZ184" s="176"/>
      <c r="GVA184" s="176"/>
      <c r="GVB184" s="176"/>
      <c r="GVC184" s="176"/>
      <c r="GVD184" s="176"/>
      <c r="GVE184" s="176"/>
      <c r="GVF184" s="176"/>
      <c r="GVG184" s="176"/>
      <c r="GVH184" s="176"/>
      <c r="GVI184" s="176"/>
      <c r="GVJ184" s="176"/>
      <c r="GVK184" s="176"/>
      <c r="GVL184" s="176"/>
      <c r="GVM184" s="176"/>
      <c r="GVN184" s="176"/>
      <c r="GVO184" s="176"/>
      <c r="GVP184" s="176"/>
      <c r="GVQ184" s="176"/>
      <c r="GVR184" s="176"/>
      <c r="GVS184" s="176"/>
      <c r="GVT184" s="176"/>
      <c r="GVU184" s="176"/>
      <c r="GVV184" s="176"/>
      <c r="GVW184" s="176"/>
      <c r="GVX184" s="176"/>
      <c r="GVY184" s="176"/>
      <c r="GVZ184" s="176"/>
      <c r="GWA184" s="176"/>
      <c r="GWB184" s="176"/>
      <c r="GWC184" s="176"/>
      <c r="GWD184" s="176"/>
      <c r="GWE184" s="176"/>
      <c r="GWF184" s="176"/>
      <c r="GWG184" s="176"/>
      <c r="GWH184" s="176"/>
      <c r="GWI184" s="176"/>
      <c r="GWJ184" s="176"/>
      <c r="GWK184" s="176"/>
      <c r="GWL184" s="176"/>
      <c r="GWM184" s="176"/>
      <c r="GWN184" s="176"/>
      <c r="GWO184" s="176"/>
      <c r="GWP184" s="176"/>
      <c r="GWQ184" s="176"/>
      <c r="GWR184" s="176"/>
      <c r="GWS184" s="176"/>
      <c r="GWT184" s="176"/>
      <c r="GWU184" s="176"/>
      <c r="GWV184" s="176"/>
      <c r="GWW184" s="176"/>
      <c r="GWX184" s="176"/>
      <c r="GWY184" s="176"/>
      <c r="GWZ184" s="176"/>
      <c r="GXA184" s="176"/>
      <c r="GXB184" s="176"/>
      <c r="GXC184" s="176"/>
      <c r="GXD184" s="176"/>
      <c r="GXE184" s="176"/>
      <c r="GXF184" s="176"/>
      <c r="GXG184" s="176"/>
      <c r="GXH184" s="176"/>
      <c r="GXI184" s="176"/>
      <c r="GXJ184" s="176"/>
      <c r="GXK184" s="176"/>
      <c r="GXL184" s="176"/>
      <c r="GXM184" s="176"/>
      <c r="GXN184" s="176"/>
      <c r="GXO184" s="176"/>
      <c r="GXP184" s="176"/>
      <c r="GXQ184" s="176"/>
      <c r="GXR184" s="176"/>
      <c r="GXS184" s="176"/>
      <c r="GXT184" s="176"/>
      <c r="GXU184" s="176"/>
      <c r="GXV184" s="176"/>
      <c r="GXW184" s="176"/>
      <c r="GXX184" s="176"/>
      <c r="GXY184" s="176"/>
      <c r="GXZ184" s="176"/>
      <c r="GYA184" s="176"/>
      <c r="GYB184" s="176"/>
      <c r="GYC184" s="176"/>
      <c r="GYD184" s="176"/>
      <c r="GYE184" s="176"/>
      <c r="GYF184" s="176"/>
      <c r="GYG184" s="176"/>
      <c r="GYH184" s="176"/>
      <c r="GYI184" s="176"/>
      <c r="GYJ184" s="176"/>
      <c r="GYK184" s="176"/>
      <c r="GYL184" s="176"/>
      <c r="GYM184" s="176"/>
      <c r="GYN184" s="176"/>
      <c r="GYO184" s="176"/>
      <c r="GYP184" s="176"/>
      <c r="GYQ184" s="176"/>
      <c r="GYR184" s="176"/>
      <c r="GYS184" s="176"/>
      <c r="GYT184" s="176"/>
      <c r="GYU184" s="176"/>
      <c r="GYV184" s="176"/>
      <c r="GYW184" s="176"/>
      <c r="GYX184" s="176"/>
      <c r="GYY184" s="176"/>
      <c r="GYZ184" s="176"/>
      <c r="GZA184" s="176"/>
      <c r="GZB184" s="176"/>
      <c r="GZC184" s="176"/>
      <c r="GZD184" s="176"/>
      <c r="GZE184" s="176"/>
      <c r="GZF184" s="176"/>
      <c r="GZG184" s="176"/>
      <c r="GZH184" s="176"/>
      <c r="GZI184" s="176"/>
      <c r="GZJ184" s="176"/>
      <c r="GZK184" s="176"/>
      <c r="GZL184" s="176"/>
      <c r="GZM184" s="176"/>
      <c r="GZN184" s="176"/>
      <c r="GZO184" s="176"/>
      <c r="GZP184" s="176"/>
      <c r="GZQ184" s="176"/>
      <c r="GZR184" s="176"/>
      <c r="GZS184" s="176"/>
      <c r="GZT184" s="176"/>
      <c r="GZU184" s="176"/>
      <c r="GZV184" s="176"/>
      <c r="GZW184" s="176"/>
      <c r="GZX184" s="176"/>
      <c r="GZY184" s="176"/>
      <c r="GZZ184" s="176"/>
      <c r="HAA184" s="176"/>
      <c r="HAB184" s="176"/>
      <c r="HAC184" s="176"/>
      <c r="HAD184" s="176"/>
      <c r="HAE184" s="176"/>
      <c r="HAF184" s="176"/>
      <c r="HAG184" s="176"/>
      <c r="HAH184" s="176"/>
      <c r="HAI184" s="176"/>
      <c r="HAJ184" s="176"/>
      <c r="HAK184" s="176"/>
      <c r="HAL184" s="176"/>
      <c r="HAM184" s="176"/>
      <c r="HAN184" s="176"/>
      <c r="HAO184" s="176"/>
      <c r="HAP184" s="176"/>
      <c r="HAQ184" s="176"/>
      <c r="HAR184" s="176"/>
      <c r="HAS184" s="176"/>
      <c r="HAT184" s="176"/>
      <c r="HAU184" s="176"/>
      <c r="HAV184" s="176"/>
      <c r="HAW184" s="176"/>
      <c r="HAX184" s="176"/>
      <c r="HAY184" s="176"/>
      <c r="HAZ184" s="176"/>
      <c r="HBA184" s="176"/>
      <c r="HBB184" s="176"/>
      <c r="HBC184" s="176"/>
      <c r="HBD184" s="176"/>
      <c r="HBE184" s="176"/>
      <c r="HBF184" s="176"/>
      <c r="HBG184" s="176"/>
      <c r="HBH184" s="176"/>
      <c r="HBI184" s="176"/>
      <c r="HBJ184" s="176"/>
      <c r="HBK184" s="176"/>
      <c r="HBL184" s="176"/>
      <c r="HBM184" s="176"/>
      <c r="HBN184" s="176"/>
      <c r="HBO184" s="176"/>
      <c r="HBP184" s="176"/>
      <c r="HBQ184" s="176"/>
      <c r="HBR184" s="176"/>
      <c r="HBS184" s="176"/>
      <c r="HBT184" s="176"/>
      <c r="HBU184" s="176"/>
      <c r="HBV184" s="176"/>
      <c r="HBW184" s="176"/>
      <c r="HBX184" s="176"/>
      <c r="HBY184" s="176"/>
      <c r="HBZ184" s="176"/>
      <c r="HCA184" s="176"/>
      <c r="HCB184" s="176"/>
      <c r="HCC184" s="176"/>
      <c r="HCD184" s="176"/>
      <c r="HCE184" s="176"/>
      <c r="HCF184" s="176"/>
      <c r="HCG184" s="176"/>
      <c r="HCH184" s="176"/>
      <c r="HCI184" s="176"/>
      <c r="HCJ184" s="176"/>
      <c r="HCK184" s="176"/>
      <c r="HCL184" s="176"/>
      <c r="HCM184" s="176"/>
      <c r="HCN184" s="176"/>
      <c r="HCO184" s="176"/>
      <c r="HCP184" s="176"/>
      <c r="HCQ184" s="176"/>
      <c r="HCR184" s="176"/>
      <c r="HCS184" s="176"/>
      <c r="HCT184" s="176"/>
      <c r="HCU184" s="176"/>
      <c r="HCV184" s="176"/>
      <c r="HCW184" s="176"/>
      <c r="HCX184" s="176"/>
      <c r="HCY184" s="176"/>
      <c r="HCZ184" s="176"/>
      <c r="HDA184" s="176"/>
      <c r="HDB184" s="176"/>
      <c r="HDC184" s="176"/>
      <c r="HDD184" s="176"/>
      <c r="HDE184" s="176"/>
      <c r="HDF184" s="176"/>
      <c r="HDG184" s="176"/>
      <c r="HDH184" s="176"/>
      <c r="HDI184" s="176"/>
      <c r="HDJ184" s="176"/>
      <c r="HDK184" s="176"/>
      <c r="HDL184" s="176"/>
      <c r="HDM184" s="176"/>
      <c r="HDN184" s="176"/>
      <c r="HDO184" s="176"/>
      <c r="HDP184" s="176"/>
      <c r="HDQ184" s="176"/>
      <c r="HDR184" s="176"/>
      <c r="HDS184" s="176"/>
      <c r="HDT184" s="176"/>
      <c r="HDU184" s="176"/>
      <c r="HDV184" s="176"/>
      <c r="HDW184" s="176"/>
      <c r="HDX184" s="176"/>
      <c r="HDY184" s="176"/>
      <c r="HDZ184" s="176"/>
      <c r="HEA184" s="176"/>
      <c r="HEB184" s="176"/>
      <c r="HEC184" s="176"/>
      <c r="HED184" s="176"/>
      <c r="HEE184" s="176"/>
      <c r="HEF184" s="176"/>
      <c r="HEG184" s="176"/>
      <c r="HEH184" s="176"/>
      <c r="HEI184" s="176"/>
      <c r="HEJ184" s="176"/>
      <c r="HEK184" s="176"/>
      <c r="HEL184" s="176"/>
      <c r="HEM184" s="176"/>
      <c r="HEN184" s="176"/>
      <c r="HEO184" s="176"/>
      <c r="HEP184" s="176"/>
      <c r="HEQ184" s="176"/>
      <c r="HER184" s="176"/>
      <c r="HES184" s="176"/>
      <c r="HET184" s="176"/>
      <c r="HEU184" s="176"/>
      <c r="HEV184" s="176"/>
      <c r="HEW184" s="176"/>
      <c r="HEX184" s="176"/>
      <c r="HEY184" s="176"/>
      <c r="HEZ184" s="176"/>
      <c r="HFA184" s="176"/>
      <c r="HFB184" s="176"/>
      <c r="HFC184" s="176"/>
      <c r="HFD184" s="176"/>
      <c r="HFE184" s="176"/>
      <c r="HFF184" s="176"/>
      <c r="HFG184" s="176"/>
      <c r="HFH184" s="176"/>
      <c r="HFI184" s="176"/>
      <c r="HFJ184" s="176"/>
      <c r="HFK184" s="176"/>
      <c r="HFL184" s="176"/>
      <c r="HFM184" s="176"/>
      <c r="HFN184" s="176"/>
      <c r="HFO184" s="176"/>
      <c r="HFP184" s="176"/>
      <c r="HFQ184" s="176"/>
      <c r="HFR184" s="176"/>
      <c r="HFS184" s="176"/>
      <c r="HFT184" s="176"/>
      <c r="HFU184" s="176"/>
      <c r="HFV184" s="176"/>
      <c r="HFW184" s="176"/>
      <c r="HFX184" s="176"/>
      <c r="HFY184" s="176"/>
      <c r="HFZ184" s="176"/>
      <c r="HGA184" s="176"/>
      <c r="HGB184" s="176"/>
      <c r="HGC184" s="176"/>
      <c r="HGD184" s="176"/>
      <c r="HGE184" s="176"/>
      <c r="HGF184" s="176"/>
      <c r="HGG184" s="176"/>
      <c r="HGH184" s="176"/>
      <c r="HGI184" s="176"/>
      <c r="HGJ184" s="176"/>
      <c r="HGK184" s="176"/>
      <c r="HGL184" s="176"/>
      <c r="HGM184" s="176"/>
      <c r="HGN184" s="176"/>
      <c r="HGO184" s="176"/>
      <c r="HGP184" s="176"/>
      <c r="HGQ184" s="176"/>
      <c r="HGR184" s="176"/>
      <c r="HGS184" s="176"/>
      <c r="HGT184" s="176"/>
      <c r="HGU184" s="176"/>
      <c r="HGV184" s="176"/>
      <c r="HGW184" s="176"/>
      <c r="HGX184" s="176"/>
      <c r="HGY184" s="176"/>
      <c r="HGZ184" s="176"/>
      <c r="HHA184" s="176"/>
      <c r="HHB184" s="176"/>
      <c r="HHC184" s="176"/>
      <c r="HHD184" s="176"/>
      <c r="HHE184" s="176"/>
      <c r="HHF184" s="176"/>
      <c r="HHG184" s="176"/>
      <c r="HHH184" s="176"/>
      <c r="HHI184" s="176"/>
      <c r="HHJ184" s="176"/>
      <c r="HHK184" s="176"/>
      <c r="HHL184" s="176"/>
      <c r="HHM184" s="176"/>
      <c r="HHN184" s="176"/>
      <c r="HHO184" s="176"/>
      <c r="HHP184" s="176"/>
      <c r="HHQ184" s="176"/>
      <c r="HHR184" s="176"/>
      <c r="HHS184" s="176"/>
      <c r="HHT184" s="176"/>
      <c r="HHU184" s="176"/>
      <c r="HHV184" s="176"/>
      <c r="HHW184" s="176"/>
      <c r="HHX184" s="176"/>
      <c r="HHY184" s="176"/>
      <c r="HHZ184" s="176"/>
      <c r="HIA184" s="176"/>
      <c r="HIB184" s="176"/>
      <c r="HIC184" s="176"/>
      <c r="HID184" s="176"/>
      <c r="HIE184" s="176"/>
      <c r="HIF184" s="176"/>
      <c r="HIG184" s="176"/>
      <c r="HIH184" s="176"/>
      <c r="HII184" s="176"/>
      <c r="HIJ184" s="176"/>
      <c r="HIK184" s="176"/>
      <c r="HIL184" s="176"/>
      <c r="HIM184" s="176"/>
      <c r="HIN184" s="176"/>
      <c r="HIO184" s="176"/>
      <c r="HIP184" s="176"/>
      <c r="HIQ184" s="176"/>
      <c r="HIR184" s="176"/>
      <c r="HIS184" s="176"/>
      <c r="HIT184" s="176"/>
      <c r="HIU184" s="176"/>
      <c r="HIV184" s="176"/>
      <c r="HIW184" s="176"/>
      <c r="HIX184" s="176"/>
      <c r="HIY184" s="176"/>
      <c r="HIZ184" s="176"/>
      <c r="HJA184" s="176"/>
      <c r="HJB184" s="176"/>
      <c r="HJC184" s="176"/>
      <c r="HJD184" s="176"/>
      <c r="HJE184" s="176"/>
      <c r="HJF184" s="176"/>
      <c r="HJG184" s="176"/>
      <c r="HJH184" s="176"/>
      <c r="HJI184" s="176"/>
      <c r="HJJ184" s="176"/>
      <c r="HJK184" s="176"/>
      <c r="HJL184" s="176"/>
      <c r="HJM184" s="176"/>
      <c r="HJN184" s="176"/>
      <c r="HJO184" s="176"/>
      <c r="HJP184" s="176"/>
      <c r="HJQ184" s="176"/>
      <c r="HJR184" s="176"/>
      <c r="HJS184" s="176"/>
      <c r="HJT184" s="176"/>
      <c r="HJU184" s="176"/>
      <c r="HJV184" s="176"/>
      <c r="HJW184" s="176"/>
      <c r="HJX184" s="176"/>
      <c r="HJY184" s="176"/>
      <c r="HJZ184" s="176"/>
      <c r="HKA184" s="176"/>
      <c r="HKB184" s="176"/>
      <c r="HKC184" s="176"/>
      <c r="HKD184" s="176"/>
      <c r="HKE184" s="176"/>
      <c r="HKF184" s="176"/>
      <c r="HKG184" s="176"/>
      <c r="HKH184" s="176"/>
      <c r="HKI184" s="176"/>
      <c r="HKJ184" s="176"/>
      <c r="HKK184" s="176"/>
      <c r="HKL184" s="176"/>
      <c r="HKM184" s="176"/>
      <c r="HKN184" s="176"/>
      <c r="HKO184" s="176"/>
      <c r="HKP184" s="176"/>
      <c r="HKQ184" s="176"/>
      <c r="HKR184" s="176"/>
      <c r="HKS184" s="176"/>
      <c r="HKT184" s="176"/>
      <c r="HKU184" s="176"/>
      <c r="HKV184" s="176"/>
      <c r="HKW184" s="176"/>
      <c r="HKX184" s="176"/>
      <c r="HKY184" s="176"/>
      <c r="HKZ184" s="176"/>
      <c r="HLA184" s="176"/>
      <c r="HLB184" s="176"/>
      <c r="HLC184" s="176"/>
      <c r="HLD184" s="176"/>
      <c r="HLE184" s="176"/>
      <c r="HLF184" s="176"/>
      <c r="HLG184" s="176"/>
      <c r="HLH184" s="176"/>
      <c r="HLI184" s="176"/>
      <c r="HLJ184" s="176"/>
      <c r="HLK184" s="176"/>
      <c r="HLL184" s="176"/>
      <c r="HLM184" s="176"/>
      <c r="HLN184" s="176"/>
      <c r="HLO184" s="176"/>
      <c r="HLP184" s="176"/>
      <c r="HLQ184" s="176"/>
      <c r="HLR184" s="176"/>
      <c r="HLS184" s="176"/>
      <c r="HLT184" s="176"/>
      <c r="HLU184" s="176"/>
      <c r="HLV184" s="176"/>
      <c r="HLW184" s="176"/>
      <c r="HLX184" s="176"/>
      <c r="HLY184" s="176"/>
      <c r="HLZ184" s="176"/>
      <c r="HMA184" s="176"/>
      <c r="HMB184" s="176"/>
      <c r="HMC184" s="176"/>
      <c r="HMD184" s="176"/>
      <c r="HME184" s="176"/>
      <c r="HMF184" s="176"/>
      <c r="HMG184" s="176"/>
      <c r="HMH184" s="176"/>
      <c r="HMI184" s="176"/>
      <c r="HMJ184" s="176"/>
      <c r="HMK184" s="176"/>
      <c r="HML184" s="176"/>
      <c r="HMM184" s="176"/>
      <c r="HMN184" s="176"/>
      <c r="HMO184" s="176"/>
      <c r="HMP184" s="176"/>
      <c r="HMQ184" s="176"/>
      <c r="HMR184" s="176"/>
      <c r="HMS184" s="176"/>
      <c r="HMT184" s="176"/>
      <c r="HMU184" s="176"/>
      <c r="HMV184" s="176"/>
      <c r="HMW184" s="176"/>
      <c r="HMX184" s="176"/>
      <c r="HMY184" s="176"/>
      <c r="HMZ184" s="176"/>
      <c r="HNA184" s="176"/>
      <c r="HNB184" s="176"/>
      <c r="HNC184" s="176"/>
      <c r="HND184" s="176"/>
      <c r="HNE184" s="176"/>
      <c r="HNF184" s="176"/>
      <c r="HNG184" s="176"/>
      <c r="HNH184" s="176"/>
      <c r="HNI184" s="176"/>
      <c r="HNJ184" s="176"/>
      <c r="HNK184" s="176"/>
      <c r="HNL184" s="176"/>
      <c r="HNM184" s="176"/>
      <c r="HNN184" s="176"/>
      <c r="HNO184" s="176"/>
      <c r="HNP184" s="176"/>
      <c r="HNQ184" s="176"/>
      <c r="HNR184" s="176"/>
      <c r="HNS184" s="176"/>
      <c r="HNT184" s="176"/>
      <c r="HNU184" s="176"/>
      <c r="HNV184" s="176"/>
      <c r="HNW184" s="176"/>
      <c r="HNX184" s="176"/>
      <c r="HNY184" s="176"/>
      <c r="HNZ184" s="176"/>
      <c r="HOA184" s="176"/>
      <c r="HOB184" s="176"/>
      <c r="HOC184" s="176"/>
      <c r="HOD184" s="176"/>
      <c r="HOE184" s="176"/>
      <c r="HOF184" s="176"/>
      <c r="HOG184" s="176"/>
      <c r="HOH184" s="176"/>
      <c r="HOI184" s="176"/>
      <c r="HOJ184" s="176"/>
      <c r="HOK184" s="176"/>
      <c r="HOL184" s="176"/>
      <c r="HOM184" s="176"/>
      <c r="HON184" s="176"/>
      <c r="HOO184" s="176"/>
      <c r="HOP184" s="176"/>
      <c r="HOQ184" s="176"/>
      <c r="HOR184" s="176"/>
      <c r="HOS184" s="176"/>
      <c r="HOT184" s="176"/>
      <c r="HOU184" s="176"/>
      <c r="HOV184" s="176"/>
      <c r="HOW184" s="176"/>
      <c r="HOX184" s="176"/>
      <c r="HOY184" s="176"/>
      <c r="HOZ184" s="176"/>
      <c r="HPA184" s="176"/>
      <c r="HPB184" s="176"/>
      <c r="HPC184" s="176"/>
      <c r="HPD184" s="176"/>
      <c r="HPE184" s="176"/>
      <c r="HPF184" s="176"/>
      <c r="HPG184" s="176"/>
      <c r="HPH184" s="176"/>
      <c r="HPI184" s="176"/>
      <c r="HPJ184" s="176"/>
      <c r="HPK184" s="176"/>
      <c r="HPL184" s="176"/>
      <c r="HPM184" s="176"/>
      <c r="HPN184" s="176"/>
      <c r="HPO184" s="176"/>
      <c r="HPP184" s="176"/>
      <c r="HPQ184" s="176"/>
      <c r="HPR184" s="176"/>
      <c r="HPS184" s="176"/>
      <c r="HPT184" s="176"/>
      <c r="HPU184" s="176"/>
      <c r="HPV184" s="176"/>
      <c r="HPW184" s="176"/>
      <c r="HPX184" s="176"/>
      <c r="HPY184" s="176"/>
      <c r="HPZ184" s="176"/>
      <c r="HQA184" s="176"/>
      <c r="HQB184" s="176"/>
      <c r="HQC184" s="176"/>
      <c r="HQD184" s="176"/>
      <c r="HQE184" s="176"/>
      <c r="HQF184" s="176"/>
      <c r="HQG184" s="176"/>
      <c r="HQH184" s="176"/>
      <c r="HQI184" s="176"/>
      <c r="HQJ184" s="176"/>
      <c r="HQK184" s="176"/>
      <c r="HQL184" s="176"/>
      <c r="HQM184" s="176"/>
      <c r="HQN184" s="176"/>
      <c r="HQO184" s="176"/>
      <c r="HQP184" s="176"/>
      <c r="HQQ184" s="176"/>
      <c r="HQR184" s="176"/>
      <c r="HQS184" s="176"/>
      <c r="HQT184" s="176"/>
      <c r="HQU184" s="176"/>
      <c r="HQV184" s="176"/>
      <c r="HQW184" s="176"/>
      <c r="HQX184" s="176"/>
      <c r="HQY184" s="176"/>
      <c r="HQZ184" s="176"/>
      <c r="HRA184" s="176"/>
      <c r="HRB184" s="176"/>
      <c r="HRC184" s="176"/>
      <c r="HRD184" s="176"/>
      <c r="HRE184" s="176"/>
      <c r="HRF184" s="176"/>
      <c r="HRG184" s="176"/>
      <c r="HRH184" s="176"/>
      <c r="HRI184" s="176"/>
      <c r="HRJ184" s="176"/>
      <c r="HRK184" s="176"/>
      <c r="HRL184" s="176"/>
      <c r="HRM184" s="176"/>
      <c r="HRN184" s="176"/>
      <c r="HRO184" s="176"/>
      <c r="HRP184" s="176"/>
      <c r="HRQ184" s="176"/>
      <c r="HRR184" s="176"/>
      <c r="HRS184" s="176"/>
      <c r="HRT184" s="176"/>
      <c r="HRU184" s="176"/>
      <c r="HRV184" s="176"/>
      <c r="HRW184" s="176"/>
      <c r="HRX184" s="176"/>
      <c r="HRY184" s="176"/>
      <c r="HRZ184" s="176"/>
      <c r="HSA184" s="176"/>
      <c r="HSB184" s="176"/>
      <c r="HSC184" s="176"/>
      <c r="HSD184" s="176"/>
      <c r="HSE184" s="176"/>
      <c r="HSF184" s="176"/>
      <c r="HSG184" s="176"/>
      <c r="HSH184" s="176"/>
      <c r="HSI184" s="176"/>
      <c r="HSJ184" s="176"/>
      <c r="HSK184" s="176"/>
      <c r="HSL184" s="176"/>
      <c r="HSM184" s="176"/>
      <c r="HSN184" s="176"/>
      <c r="HSO184" s="176"/>
      <c r="HSP184" s="176"/>
      <c r="HSQ184" s="176"/>
      <c r="HSR184" s="176"/>
      <c r="HSS184" s="176"/>
      <c r="HST184" s="176"/>
      <c r="HSU184" s="176"/>
      <c r="HSV184" s="176"/>
      <c r="HSW184" s="176"/>
      <c r="HSX184" s="176"/>
      <c r="HSY184" s="176"/>
      <c r="HSZ184" s="176"/>
      <c r="HTA184" s="176"/>
      <c r="HTB184" s="176"/>
      <c r="HTC184" s="176"/>
      <c r="HTD184" s="176"/>
      <c r="HTE184" s="176"/>
      <c r="HTF184" s="176"/>
      <c r="HTG184" s="176"/>
      <c r="HTH184" s="176"/>
      <c r="HTI184" s="176"/>
      <c r="HTJ184" s="176"/>
      <c r="HTK184" s="176"/>
      <c r="HTL184" s="176"/>
      <c r="HTM184" s="176"/>
      <c r="HTN184" s="176"/>
      <c r="HTO184" s="176"/>
      <c r="HTP184" s="176"/>
      <c r="HTQ184" s="176"/>
      <c r="HTR184" s="176"/>
      <c r="HTS184" s="176"/>
      <c r="HTT184" s="176"/>
      <c r="HTU184" s="176"/>
      <c r="HTV184" s="176"/>
      <c r="HTW184" s="176"/>
      <c r="HTX184" s="176"/>
      <c r="HTY184" s="176"/>
      <c r="HTZ184" s="176"/>
      <c r="HUA184" s="176"/>
      <c r="HUB184" s="176"/>
      <c r="HUC184" s="176"/>
      <c r="HUD184" s="176"/>
      <c r="HUE184" s="176"/>
      <c r="HUF184" s="176"/>
      <c r="HUG184" s="176"/>
      <c r="HUH184" s="176"/>
      <c r="HUI184" s="176"/>
      <c r="HUJ184" s="176"/>
      <c r="HUK184" s="176"/>
      <c r="HUL184" s="176"/>
      <c r="HUM184" s="176"/>
      <c r="HUN184" s="176"/>
      <c r="HUO184" s="176"/>
      <c r="HUP184" s="176"/>
      <c r="HUQ184" s="176"/>
      <c r="HUR184" s="176"/>
      <c r="HUS184" s="176"/>
      <c r="HUT184" s="176"/>
      <c r="HUU184" s="176"/>
      <c r="HUV184" s="176"/>
      <c r="HUW184" s="176"/>
      <c r="HUX184" s="176"/>
      <c r="HUY184" s="176"/>
      <c r="HUZ184" s="176"/>
      <c r="HVA184" s="176"/>
      <c r="HVB184" s="176"/>
      <c r="HVC184" s="176"/>
      <c r="HVD184" s="176"/>
      <c r="HVE184" s="176"/>
      <c r="HVF184" s="176"/>
      <c r="HVG184" s="176"/>
      <c r="HVH184" s="176"/>
      <c r="HVI184" s="176"/>
      <c r="HVJ184" s="176"/>
      <c r="HVK184" s="176"/>
      <c r="HVL184" s="176"/>
      <c r="HVM184" s="176"/>
      <c r="HVN184" s="176"/>
      <c r="HVO184" s="176"/>
      <c r="HVP184" s="176"/>
      <c r="HVQ184" s="176"/>
      <c r="HVR184" s="176"/>
      <c r="HVS184" s="176"/>
      <c r="HVT184" s="176"/>
      <c r="HVU184" s="176"/>
      <c r="HVV184" s="176"/>
      <c r="HVW184" s="176"/>
      <c r="HVX184" s="176"/>
      <c r="HVY184" s="176"/>
      <c r="HVZ184" s="176"/>
      <c r="HWA184" s="176"/>
      <c r="HWB184" s="176"/>
      <c r="HWC184" s="176"/>
      <c r="HWD184" s="176"/>
      <c r="HWE184" s="176"/>
      <c r="HWF184" s="176"/>
      <c r="HWG184" s="176"/>
      <c r="HWH184" s="176"/>
      <c r="HWI184" s="176"/>
      <c r="HWJ184" s="176"/>
      <c r="HWK184" s="176"/>
      <c r="HWL184" s="176"/>
      <c r="HWM184" s="176"/>
      <c r="HWN184" s="176"/>
      <c r="HWO184" s="176"/>
      <c r="HWP184" s="176"/>
      <c r="HWQ184" s="176"/>
      <c r="HWR184" s="176"/>
      <c r="HWS184" s="176"/>
      <c r="HWT184" s="176"/>
      <c r="HWU184" s="176"/>
      <c r="HWV184" s="176"/>
      <c r="HWW184" s="176"/>
      <c r="HWX184" s="176"/>
      <c r="HWY184" s="176"/>
      <c r="HWZ184" s="176"/>
      <c r="HXA184" s="176"/>
      <c r="HXB184" s="176"/>
      <c r="HXC184" s="176"/>
      <c r="HXD184" s="176"/>
      <c r="HXE184" s="176"/>
      <c r="HXF184" s="176"/>
      <c r="HXG184" s="176"/>
      <c r="HXH184" s="176"/>
      <c r="HXI184" s="176"/>
      <c r="HXJ184" s="176"/>
      <c r="HXK184" s="176"/>
      <c r="HXL184" s="176"/>
      <c r="HXM184" s="176"/>
      <c r="HXN184" s="176"/>
      <c r="HXO184" s="176"/>
      <c r="HXP184" s="176"/>
      <c r="HXQ184" s="176"/>
      <c r="HXR184" s="176"/>
      <c r="HXS184" s="176"/>
      <c r="HXT184" s="176"/>
      <c r="HXU184" s="176"/>
      <c r="HXV184" s="176"/>
      <c r="HXW184" s="176"/>
      <c r="HXX184" s="176"/>
      <c r="HXY184" s="176"/>
      <c r="HXZ184" s="176"/>
      <c r="HYA184" s="176"/>
      <c r="HYB184" s="176"/>
      <c r="HYC184" s="176"/>
      <c r="HYD184" s="176"/>
      <c r="HYE184" s="176"/>
      <c r="HYF184" s="176"/>
      <c r="HYG184" s="176"/>
      <c r="HYH184" s="176"/>
      <c r="HYI184" s="176"/>
      <c r="HYJ184" s="176"/>
      <c r="HYK184" s="176"/>
      <c r="HYL184" s="176"/>
      <c r="HYM184" s="176"/>
      <c r="HYN184" s="176"/>
      <c r="HYO184" s="176"/>
      <c r="HYP184" s="176"/>
      <c r="HYQ184" s="176"/>
      <c r="HYR184" s="176"/>
      <c r="HYS184" s="176"/>
      <c r="HYT184" s="176"/>
      <c r="HYU184" s="176"/>
      <c r="HYV184" s="176"/>
      <c r="HYW184" s="176"/>
      <c r="HYX184" s="176"/>
      <c r="HYY184" s="176"/>
      <c r="HYZ184" s="176"/>
      <c r="HZA184" s="176"/>
      <c r="HZB184" s="176"/>
      <c r="HZC184" s="176"/>
      <c r="HZD184" s="176"/>
      <c r="HZE184" s="176"/>
      <c r="HZF184" s="176"/>
      <c r="HZG184" s="176"/>
      <c r="HZH184" s="176"/>
      <c r="HZI184" s="176"/>
      <c r="HZJ184" s="176"/>
      <c r="HZK184" s="176"/>
      <c r="HZL184" s="176"/>
      <c r="HZM184" s="176"/>
      <c r="HZN184" s="176"/>
      <c r="HZO184" s="176"/>
      <c r="HZP184" s="176"/>
      <c r="HZQ184" s="176"/>
      <c r="HZR184" s="176"/>
      <c r="HZS184" s="176"/>
      <c r="HZT184" s="176"/>
      <c r="HZU184" s="176"/>
      <c r="HZV184" s="176"/>
      <c r="HZW184" s="176"/>
      <c r="HZX184" s="176"/>
      <c r="HZY184" s="176"/>
      <c r="HZZ184" s="176"/>
      <c r="IAA184" s="176"/>
      <c r="IAB184" s="176"/>
      <c r="IAC184" s="176"/>
      <c r="IAD184" s="176"/>
      <c r="IAE184" s="176"/>
      <c r="IAF184" s="176"/>
      <c r="IAG184" s="176"/>
      <c r="IAH184" s="176"/>
      <c r="IAI184" s="176"/>
      <c r="IAJ184" s="176"/>
      <c r="IAK184" s="176"/>
      <c r="IAL184" s="176"/>
      <c r="IAM184" s="176"/>
      <c r="IAN184" s="176"/>
      <c r="IAO184" s="176"/>
      <c r="IAP184" s="176"/>
      <c r="IAQ184" s="176"/>
      <c r="IAR184" s="176"/>
      <c r="IAS184" s="176"/>
      <c r="IAT184" s="176"/>
      <c r="IAU184" s="176"/>
      <c r="IAV184" s="176"/>
      <c r="IAW184" s="176"/>
      <c r="IAX184" s="176"/>
      <c r="IAY184" s="176"/>
      <c r="IAZ184" s="176"/>
      <c r="IBA184" s="176"/>
      <c r="IBB184" s="176"/>
      <c r="IBC184" s="176"/>
      <c r="IBD184" s="176"/>
      <c r="IBE184" s="176"/>
      <c r="IBF184" s="176"/>
      <c r="IBG184" s="176"/>
      <c r="IBH184" s="176"/>
      <c r="IBI184" s="176"/>
      <c r="IBJ184" s="176"/>
      <c r="IBK184" s="176"/>
      <c r="IBL184" s="176"/>
      <c r="IBM184" s="176"/>
      <c r="IBN184" s="176"/>
      <c r="IBO184" s="176"/>
      <c r="IBP184" s="176"/>
      <c r="IBQ184" s="176"/>
      <c r="IBR184" s="176"/>
      <c r="IBS184" s="176"/>
      <c r="IBT184" s="176"/>
      <c r="IBU184" s="176"/>
      <c r="IBV184" s="176"/>
      <c r="IBW184" s="176"/>
      <c r="IBX184" s="176"/>
      <c r="IBY184" s="176"/>
      <c r="IBZ184" s="176"/>
      <c r="ICA184" s="176"/>
      <c r="ICB184" s="176"/>
      <c r="ICC184" s="176"/>
      <c r="ICD184" s="176"/>
      <c r="ICE184" s="176"/>
      <c r="ICF184" s="176"/>
      <c r="ICG184" s="176"/>
      <c r="ICH184" s="176"/>
      <c r="ICI184" s="176"/>
      <c r="ICJ184" s="176"/>
      <c r="ICK184" s="176"/>
      <c r="ICL184" s="176"/>
      <c r="ICM184" s="176"/>
      <c r="ICN184" s="176"/>
      <c r="ICO184" s="176"/>
      <c r="ICP184" s="176"/>
      <c r="ICQ184" s="176"/>
      <c r="ICR184" s="176"/>
      <c r="ICS184" s="176"/>
      <c r="ICT184" s="176"/>
      <c r="ICU184" s="176"/>
      <c r="ICV184" s="176"/>
      <c r="ICW184" s="176"/>
      <c r="ICX184" s="176"/>
      <c r="ICY184" s="176"/>
      <c r="ICZ184" s="176"/>
      <c r="IDA184" s="176"/>
      <c r="IDB184" s="176"/>
      <c r="IDC184" s="176"/>
      <c r="IDD184" s="176"/>
      <c r="IDE184" s="176"/>
      <c r="IDF184" s="176"/>
      <c r="IDG184" s="176"/>
      <c r="IDH184" s="176"/>
      <c r="IDI184" s="176"/>
      <c r="IDJ184" s="176"/>
      <c r="IDK184" s="176"/>
      <c r="IDL184" s="176"/>
      <c r="IDM184" s="176"/>
      <c r="IDN184" s="176"/>
      <c r="IDO184" s="176"/>
      <c r="IDP184" s="176"/>
      <c r="IDQ184" s="176"/>
      <c r="IDR184" s="176"/>
      <c r="IDS184" s="176"/>
      <c r="IDT184" s="176"/>
      <c r="IDU184" s="176"/>
      <c r="IDV184" s="176"/>
      <c r="IDW184" s="176"/>
      <c r="IDX184" s="176"/>
      <c r="IDY184" s="176"/>
      <c r="IDZ184" s="176"/>
      <c r="IEA184" s="176"/>
      <c r="IEB184" s="176"/>
      <c r="IEC184" s="176"/>
      <c r="IED184" s="176"/>
      <c r="IEE184" s="176"/>
      <c r="IEF184" s="176"/>
      <c r="IEG184" s="176"/>
      <c r="IEH184" s="176"/>
      <c r="IEI184" s="176"/>
      <c r="IEJ184" s="176"/>
      <c r="IEK184" s="176"/>
      <c r="IEL184" s="176"/>
      <c r="IEM184" s="176"/>
      <c r="IEN184" s="176"/>
      <c r="IEO184" s="176"/>
      <c r="IEP184" s="176"/>
      <c r="IEQ184" s="176"/>
      <c r="IER184" s="176"/>
      <c r="IES184" s="176"/>
      <c r="IET184" s="176"/>
      <c r="IEU184" s="176"/>
      <c r="IEV184" s="176"/>
      <c r="IEW184" s="176"/>
      <c r="IEX184" s="176"/>
      <c r="IEY184" s="176"/>
      <c r="IEZ184" s="176"/>
      <c r="IFA184" s="176"/>
      <c r="IFB184" s="176"/>
      <c r="IFC184" s="176"/>
      <c r="IFD184" s="176"/>
      <c r="IFE184" s="176"/>
      <c r="IFF184" s="176"/>
      <c r="IFG184" s="176"/>
      <c r="IFH184" s="176"/>
      <c r="IFI184" s="176"/>
      <c r="IFJ184" s="176"/>
      <c r="IFK184" s="176"/>
      <c r="IFL184" s="176"/>
      <c r="IFM184" s="176"/>
      <c r="IFN184" s="176"/>
      <c r="IFO184" s="176"/>
      <c r="IFP184" s="176"/>
      <c r="IFQ184" s="176"/>
      <c r="IFR184" s="176"/>
      <c r="IFS184" s="176"/>
      <c r="IFT184" s="176"/>
      <c r="IFU184" s="176"/>
      <c r="IFV184" s="176"/>
      <c r="IFW184" s="176"/>
      <c r="IFX184" s="176"/>
      <c r="IFY184" s="176"/>
      <c r="IFZ184" s="176"/>
      <c r="IGA184" s="176"/>
      <c r="IGB184" s="176"/>
      <c r="IGC184" s="176"/>
      <c r="IGD184" s="176"/>
      <c r="IGE184" s="176"/>
      <c r="IGF184" s="176"/>
      <c r="IGG184" s="176"/>
      <c r="IGH184" s="176"/>
      <c r="IGI184" s="176"/>
      <c r="IGJ184" s="176"/>
      <c r="IGK184" s="176"/>
      <c r="IGL184" s="176"/>
      <c r="IGM184" s="176"/>
      <c r="IGN184" s="176"/>
      <c r="IGO184" s="176"/>
      <c r="IGP184" s="176"/>
      <c r="IGQ184" s="176"/>
      <c r="IGR184" s="176"/>
      <c r="IGS184" s="176"/>
      <c r="IGT184" s="176"/>
      <c r="IGU184" s="176"/>
      <c r="IGV184" s="176"/>
      <c r="IGW184" s="176"/>
      <c r="IGX184" s="176"/>
      <c r="IGY184" s="176"/>
      <c r="IGZ184" s="176"/>
      <c r="IHA184" s="176"/>
      <c r="IHB184" s="176"/>
      <c r="IHC184" s="176"/>
      <c r="IHD184" s="176"/>
      <c r="IHE184" s="176"/>
      <c r="IHF184" s="176"/>
      <c r="IHG184" s="176"/>
      <c r="IHH184" s="176"/>
      <c r="IHI184" s="176"/>
      <c r="IHJ184" s="176"/>
      <c r="IHK184" s="176"/>
      <c r="IHL184" s="176"/>
      <c r="IHM184" s="176"/>
      <c r="IHN184" s="176"/>
      <c r="IHO184" s="176"/>
      <c r="IHP184" s="176"/>
      <c r="IHQ184" s="176"/>
      <c r="IHR184" s="176"/>
      <c r="IHS184" s="176"/>
      <c r="IHT184" s="176"/>
      <c r="IHU184" s="176"/>
      <c r="IHV184" s="176"/>
      <c r="IHW184" s="176"/>
      <c r="IHX184" s="176"/>
      <c r="IHY184" s="176"/>
      <c r="IHZ184" s="176"/>
      <c r="IIA184" s="176"/>
      <c r="IIB184" s="176"/>
      <c r="IIC184" s="176"/>
      <c r="IID184" s="176"/>
      <c r="IIE184" s="176"/>
      <c r="IIF184" s="176"/>
      <c r="IIG184" s="176"/>
      <c r="IIH184" s="176"/>
      <c r="III184" s="176"/>
      <c r="IIJ184" s="176"/>
      <c r="IIK184" s="176"/>
      <c r="IIL184" s="176"/>
      <c r="IIM184" s="176"/>
      <c r="IIN184" s="176"/>
      <c r="IIO184" s="176"/>
      <c r="IIP184" s="176"/>
      <c r="IIQ184" s="176"/>
      <c r="IIR184" s="176"/>
      <c r="IIS184" s="176"/>
      <c r="IIT184" s="176"/>
      <c r="IIU184" s="176"/>
      <c r="IIV184" s="176"/>
      <c r="IIW184" s="176"/>
      <c r="IIX184" s="176"/>
      <c r="IIY184" s="176"/>
      <c r="IIZ184" s="176"/>
      <c r="IJA184" s="176"/>
      <c r="IJB184" s="176"/>
      <c r="IJC184" s="176"/>
      <c r="IJD184" s="176"/>
      <c r="IJE184" s="176"/>
      <c r="IJF184" s="176"/>
      <c r="IJG184" s="176"/>
      <c r="IJH184" s="176"/>
      <c r="IJI184" s="176"/>
      <c r="IJJ184" s="176"/>
      <c r="IJK184" s="176"/>
      <c r="IJL184" s="176"/>
      <c r="IJM184" s="176"/>
      <c r="IJN184" s="176"/>
      <c r="IJO184" s="176"/>
      <c r="IJP184" s="176"/>
      <c r="IJQ184" s="176"/>
      <c r="IJR184" s="176"/>
      <c r="IJS184" s="176"/>
      <c r="IJT184" s="176"/>
      <c r="IJU184" s="176"/>
      <c r="IJV184" s="176"/>
      <c r="IJW184" s="176"/>
      <c r="IJX184" s="176"/>
      <c r="IJY184" s="176"/>
      <c r="IJZ184" s="176"/>
      <c r="IKA184" s="176"/>
      <c r="IKB184" s="176"/>
      <c r="IKC184" s="176"/>
      <c r="IKD184" s="176"/>
      <c r="IKE184" s="176"/>
      <c r="IKF184" s="176"/>
      <c r="IKG184" s="176"/>
      <c r="IKH184" s="176"/>
      <c r="IKI184" s="176"/>
      <c r="IKJ184" s="176"/>
      <c r="IKK184" s="176"/>
      <c r="IKL184" s="176"/>
      <c r="IKM184" s="176"/>
      <c r="IKN184" s="176"/>
      <c r="IKO184" s="176"/>
      <c r="IKP184" s="176"/>
      <c r="IKQ184" s="176"/>
      <c r="IKR184" s="176"/>
      <c r="IKS184" s="176"/>
      <c r="IKT184" s="176"/>
      <c r="IKU184" s="176"/>
      <c r="IKV184" s="176"/>
      <c r="IKW184" s="176"/>
      <c r="IKX184" s="176"/>
      <c r="IKY184" s="176"/>
      <c r="IKZ184" s="176"/>
      <c r="ILA184" s="176"/>
      <c r="ILB184" s="176"/>
      <c r="ILC184" s="176"/>
      <c r="ILD184" s="176"/>
      <c r="ILE184" s="176"/>
      <c r="ILF184" s="176"/>
      <c r="ILG184" s="176"/>
      <c r="ILH184" s="176"/>
      <c r="ILI184" s="176"/>
      <c r="ILJ184" s="176"/>
      <c r="ILK184" s="176"/>
      <c r="ILL184" s="176"/>
      <c r="ILM184" s="176"/>
      <c r="ILN184" s="176"/>
      <c r="ILO184" s="176"/>
      <c r="ILP184" s="176"/>
      <c r="ILQ184" s="176"/>
      <c r="ILR184" s="176"/>
      <c r="ILS184" s="176"/>
      <c r="ILT184" s="176"/>
      <c r="ILU184" s="176"/>
      <c r="ILV184" s="176"/>
      <c r="ILW184" s="176"/>
      <c r="ILX184" s="176"/>
      <c r="ILY184" s="176"/>
      <c r="ILZ184" s="176"/>
      <c r="IMA184" s="176"/>
      <c r="IMB184" s="176"/>
      <c r="IMC184" s="176"/>
      <c r="IMD184" s="176"/>
      <c r="IME184" s="176"/>
      <c r="IMF184" s="176"/>
      <c r="IMG184" s="176"/>
      <c r="IMH184" s="176"/>
      <c r="IMI184" s="176"/>
      <c r="IMJ184" s="176"/>
      <c r="IMK184" s="176"/>
      <c r="IML184" s="176"/>
      <c r="IMM184" s="176"/>
      <c r="IMN184" s="176"/>
      <c r="IMO184" s="176"/>
      <c r="IMP184" s="176"/>
      <c r="IMQ184" s="176"/>
      <c r="IMR184" s="176"/>
      <c r="IMS184" s="176"/>
      <c r="IMT184" s="176"/>
      <c r="IMU184" s="176"/>
      <c r="IMV184" s="176"/>
      <c r="IMW184" s="176"/>
      <c r="IMX184" s="176"/>
      <c r="IMY184" s="176"/>
      <c r="IMZ184" s="176"/>
      <c r="INA184" s="176"/>
      <c r="INB184" s="176"/>
      <c r="INC184" s="176"/>
      <c r="IND184" s="176"/>
      <c r="INE184" s="176"/>
      <c r="INF184" s="176"/>
      <c r="ING184" s="176"/>
      <c r="INH184" s="176"/>
      <c r="INI184" s="176"/>
      <c r="INJ184" s="176"/>
      <c r="INK184" s="176"/>
      <c r="INL184" s="176"/>
      <c r="INM184" s="176"/>
      <c r="INN184" s="176"/>
      <c r="INO184" s="176"/>
      <c r="INP184" s="176"/>
      <c r="INQ184" s="176"/>
      <c r="INR184" s="176"/>
      <c r="INS184" s="176"/>
      <c r="INT184" s="176"/>
      <c r="INU184" s="176"/>
      <c r="INV184" s="176"/>
      <c r="INW184" s="176"/>
      <c r="INX184" s="176"/>
      <c r="INY184" s="176"/>
      <c r="INZ184" s="176"/>
      <c r="IOA184" s="176"/>
      <c r="IOB184" s="176"/>
      <c r="IOC184" s="176"/>
      <c r="IOD184" s="176"/>
      <c r="IOE184" s="176"/>
      <c r="IOF184" s="176"/>
      <c r="IOG184" s="176"/>
      <c r="IOH184" s="176"/>
      <c r="IOI184" s="176"/>
      <c r="IOJ184" s="176"/>
      <c r="IOK184" s="176"/>
      <c r="IOL184" s="176"/>
      <c r="IOM184" s="176"/>
      <c r="ION184" s="176"/>
      <c r="IOO184" s="176"/>
      <c r="IOP184" s="176"/>
      <c r="IOQ184" s="176"/>
      <c r="IOR184" s="176"/>
      <c r="IOS184" s="176"/>
      <c r="IOT184" s="176"/>
      <c r="IOU184" s="176"/>
      <c r="IOV184" s="176"/>
      <c r="IOW184" s="176"/>
      <c r="IOX184" s="176"/>
      <c r="IOY184" s="176"/>
      <c r="IOZ184" s="176"/>
      <c r="IPA184" s="176"/>
      <c r="IPB184" s="176"/>
      <c r="IPC184" s="176"/>
      <c r="IPD184" s="176"/>
      <c r="IPE184" s="176"/>
      <c r="IPF184" s="176"/>
      <c r="IPG184" s="176"/>
      <c r="IPH184" s="176"/>
      <c r="IPI184" s="176"/>
      <c r="IPJ184" s="176"/>
      <c r="IPK184" s="176"/>
      <c r="IPL184" s="176"/>
      <c r="IPM184" s="176"/>
      <c r="IPN184" s="176"/>
      <c r="IPO184" s="176"/>
      <c r="IPP184" s="176"/>
      <c r="IPQ184" s="176"/>
      <c r="IPR184" s="176"/>
      <c r="IPS184" s="176"/>
      <c r="IPT184" s="176"/>
      <c r="IPU184" s="176"/>
      <c r="IPV184" s="176"/>
      <c r="IPW184" s="176"/>
      <c r="IPX184" s="176"/>
      <c r="IPY184" s="176"/>
      <c r="IPZ184" s="176"/>
      <c r="IQA184" s="176"/>
      <c r="IQB184" s="176"/>
      <c r="IQC184" s="176"/>
      <c r="IQD184" s="176"/>
      <c r="IQE184" s="176"/>
      <c r="IQF184" s="176"/>
      <c r="IQG184" s="176"/>
      <c r="IQH184" s="176"/>
      <c r="IQI184" s="176"/>
      <c r="IQJ184" s="176"/>
      <c r="IQK184" s="176"/>
      <c r="IQL184" s="176"/>
      <c r="IQM184" s="176"/>
      <c r="IQN184" s="176"/>
      <c r="IQO184" s="176"/>
      <c r="IQP184" s="176"/>
      <c r="IQQ184" s="176"/>
      <c r="IQR184" s="176"/>
      <c r="IQS184" s="176"/>
      <c r="IQT184" s="176"/>
      <c r="IQU184" s="176"/>
      <c r="IQV184" s="176"/>
      <c r="IQW184" s="176"/>
      <c r="IQX184" s="176"/>
      <c r="IQY184" s="176"/>
      <c r="IQZ184" s="176"/>
      <c r="IRA184" s="176"/>
      <c r="IRB184" s="176"/>
      <c r="IRC184" s="176"/>
      <c r="IRD184" s="176"/>
      <c r="IRE184" s="176"/>
      <c r="IRF184" s="176"/>
      <c r="IRG184" s="176"/>
      <c r="IRH184" s="176"/>
      <c r="IRI184" s="176"/>
      <c r="IRJ184" s="176"/>
      <c r="IRK184" s="176"/>
      <c r="IRL184" s="176"/>
      <c r="IRM184" s="176"/>
      <c r="IRN184" s="176"/>
      <c r="IRO184" s="176"/>
      <c r="IRP184" s="176"/>
      <c r="IRQ184" s="176"/>
      <c r="IRR184" s="176"/>
      <c r="IRS184" s="176"/>
      <c r="IRT184" s="176"/>
      <c r="IRU184" s="176"/>
      <c r="IRV184" s="176"/>
      <c r="IRW184" s="176"/>
      <c r="IRX184" s="176"/>
      <c r="IRY184" s="176"/>
      <c r="IRZ184" s="176"/>
      <c r="ISA184" s="176"/>
      <c r="ISB184" s="176"/>
      <c r="ISC184" s="176"/>
      <c r="ISD184" s="176"/>
      <c r="ISE184" s="176"/>
      <c r="ISF184" s="176"/>
      <c r="ISG184" s="176"/>
      <c r="ISH184" s="176"/>
      <c r="ISI184" s="176"/>
      <c r="ISJ184" s="176"/>
      <c r="ISK184" s="176"/>
      <c r="ISL184" s="176"/>
      <c r="ISM184" s="176"/>
      <c r="ISN184" s="176"/>
      <c r="ISO184" s="176"/>
      <c r="ISP184" s="176"/>
      <c r="ISQ184" s="176"/>
      <c r="ISR184" s="176"/>
      <c r="ISS184" s="176"/>
      <c r="IST184" s="176"/>
      <c r="ISU184" s="176"/>
      <c r="ISV184" s="176"/>
      <c r="ISW184" s="176"/>
      <c r="ISX184" s="176"/>
      <c r="ISY184" s="176"/>
      <c r="ISZ184" s="176"/>
      <c r="ITA184" s="176"/>
      <c r="ITB184" s="176"/>
      <c r="ITC184" s="176"/>
      <c r="ITD184" s="176"/>
      <c r="ITE184" s="176"/>
      <c r="ITF184" s="176"/>
      <c r="ITG184" s="176"/>
      <c r="ITH184" s="176"/>
      <c r="ITI184" s="176"/>
      <c r="ITJ184" s="176"/>
      <c r="ITK184" s="176"/>
      <c r="ITL184" s="176"/>
      <c r="ITM184" s="176"/>
      <c r="ITN184" s="176"/>
      <c r="ITO184" s="176"/>
      <c r="ITP184" s="176"/>
      <c r="ITQ184" s="176"/>
      <c r="ITR184" s="176"/>
      <c r="ITS184" s="176"/>
      <c r="ITT184" s="176"/>
      <c r="ITU184" s="176"/>
      <c r="ITV184" s="176"/>
      <c r="ITW184" s="176"/>
      <c r="ITX184" s="176"/>
      <c r="ITY184" s="176"/>
      <c r="ITZ184" s="176"/>
      <c r="IUA184" s="176"/>
      <c r="IUB184" s="176"/>
      <c r="IUC184" s="176"/>
      <c r="IUD184" s="176"/>
      <c r="IUE184" s="176"/>
      <c r="IUF184" s="176"/>
      <c r="IUG184" s="176"/>
      <c r="IUH184" s="176"/>
      <c r="IUI184" s="176"/>
      <c r="IUJ184" s="176"/>
      <c r="IUK184" s="176"/>
      <c r="IUL184" s="176"/>
      <c r="IUM184" s="176"/>
      <c r="IUN184" s="176"/>
      <c r="IUO184" s="176"/>
      <c r="IUP184" s="176"/>
      <c r="IUQ184" s="176"/>
      <c r="IUR184" s="176"/>
      <c r="IUS184" s="176"/>
      <c r="IUT184" s="176"/>
      <c r="IUU184" s="176"/>
      <c r="IUV184" s="176"/>
      <c r="IUW184" s="176"/>
      <c r="IUX184" s="176"/>
      <c r="IUY184" s="176"/>
      <c r="IUZ184" s="176"/>
      <c r="IVA184" s="176"/>
      <c r="IVB184" s="176"/>
      <c r="IVC184" s="176"/>
      <c r="IVD184" s="176"/>
      <c r="IVE184" s="176"/>
      <c r="IVF184" s="176"/>
      <c r="IVG184" s="176"/>
      <c r="IVH184" s="176"/>
      <c r="IVI184" s="176"/>
      <c r="IVJ184" s="176"/>
      <c r="IVK184" s="176"/>
      <c r="IVL184" s="176"/>
      <c r="IVM184" s="176"/>
      <c r="IVN184" s="176"/>
      <c r="IVO184" s="176"/>
      <c r="IVP184" s="176"/>
      <c r="IVQ184" s="176"/>
      <c r="IVR184" s="176"/>
      <c r="IVS184" s="176"/>
      <c r="IVT184" s="176"/>
      <c r="IVU184" s="176"/>
      <c r="IVV184" s="176"/>
      <c r="IVW184" s="176"/>
      <c r="IVX184" s="176"/>
      <c r="IVY184" s="176"/>
      <c r="IVZ184" s="176"/>
      <c r="IWA184" s="176"/>
      <c r="IWB184" s="176"/>
      <c r="IWC184" s="176"/>
      <c r="IWD184" s="176"/>
      <c r="IWE184" s="176"/>
      <c r="IWF184" s="176"/>
      <c r="IWG184" s="176"/>
      <c r="IWH184" s="176"/>
      <c r="IWI184" s="176"/>
      <c r="IWJ184" s="176"/>
      <c r="IWK184" s="176"/>
      <c r="IWL184" s="176"/>
      <c r="IWM184" s="176"/>
      <c r="IWN184" s="176"/>
      <c r="IWO184" s="176"/>
      <c r="IWP184" s="176"/>
      <c r="IWQ184" s="176"/>
      <c r="IWR184" s="176"/>
      <c r="IWS184" s="176"/>
      <c r="IWT184" s="176"/>
      <c r="IWU184" s="176"/>
      <c r="IWV184" s="176"/>
      <c r="IWW184" s="176"/>
      <c r="IWX184" s="176"/>
      <c r="IWY184" s="176"/>
      <c r="IWZ184" s="176"/>
      <c r="IXA184" s="176"/>
      <c r="IXB184" s="176"/>
      <c r="IXC184" s="176"/>
      <c r="IXD184" s="176"/>
      <c r="IXE184" s="176"/>
      <c r="IXF184" s="176"/>
      <c r="IXG184" s="176"/>
      <c r="IXH184" s="176"/>
      <c r="IXI184" s="176"/>
      <c r="IXJ184" s="176"/>
      <c r="IXK184" s="176"/>
      <c r="IXL184" s="176"/>
      <c r="IXM184" s="176"/>
      <c r="IXN184" s="176"/>
      <c r="IXO184" s="176"/>
      <c r="IXP184" s="176"/>
      <c r="IXQ184" s="176"/>
      <c r="IXR184" s="176"/>
      <c r="IXS184" s="176"/>
      <c r="IXT184" s="176"/>
      <c r="IXU184" s="176"/>
      <c r="IXV184" s="176"/>
      <c r="IXW184" s="176"/>
      <c r="IXX184" s="176"/>
      <c r="IXY184" s="176"/>
      <c r="IXZ184" s="176"/>
      <c r="IYA184" s="176"/>
      <c r="IYB184" s="176"/>
      <c r="IYC184" s="176"/>
      <c r="IYD184" s="176"/>
      <c r="IYE184" s="176"/>
      <c r="IYF184" s="176"/>
      <c r="IYG184" s="176"/>
      <c r="IYH184" s="176"/>
      <c r="IYI184" s="176"/>
      <c r="IYJ184" s="176"/>
      <c r="IYK184" s="176"/>
      <c r="IYL184" s="176"/>
      <c r="IYM184" s="176"/>
      <c r="IYN184" s="176"/>
      <c r="IYO184" s="176"/>
      <c r="IYP184" s="176"/>
      <c r="IYQ184" s="176"/>
      <c r="IYR184" s="176"/>
      <c r="IYS184" s="176"/>
      <c r="IYT184" s="176"/>
      <c r="IYU184" s="176"/>
      <c r="IYV184" s="176"/>
      <c r="IYW184" s="176"/>
      <c r="IYX184" s="176"/>
      <c r="IYY184" s="176"/>
      <c r="IYZ184" s="176"/>
      <c r="IZA184" s="176"/>
      <c r="IZB184" s="176"/>
      <c r="IZC184" s="176"/>
      <c r="IZD184" s="176"/>
      <c r="IZE184" s="176"/>
      <c r="IZF184" s="176"/>
      <c r="IZG184" s="176"/>
      <c r="IZH184" s="176"/>
      <c r="IZI184" s="176"/>
      <c r="IZJ184" s="176"/>
      <c r="IZK184" s="176"/>
      <c r="IZL184" s="176"/>
      <c r="IZM184" s="176"/>
      <c r="IZN184" s="176"/>
      <c r="IZO184" s="176"/>
      <c r="IZP184" s="176"/>
      <c r="IZQ184" s="176"/>
      <c r="IZR184" s="176"/>
      <c r="IZS184" s="176"/>
      <c r="IZT184" s="176"/>
      <c r="IZU184" s="176"/>
      <c r="IZV184" s="176"/>
      <c r="IZW184" s="176"/>
      <c r="IZX184" s="176"/>
      <c r="IZY184" s="176"/>
      <c r="IZZ184" s="176"/>
      <c r="JAA184" s="176"/>
      <c r="JAB184" s="176"/>
      <c r="JAC184" s="176"/>
      <c r="JAD184" s="176"/>
      <c r="JAE184" s="176"/>
      <c r="JAF184" s="176"/>
      <c r="JAG184" s="176"/>
      <c r="JAH184" s="176"/>
      <c r="JAI184" s="176"/>
      <c r="JAJ184" s="176"/>
      <c r="JAK184" s="176"/>
      <c r="JAL184" s="176"/>
      <c r="JAM184" s="176"/>
      <c r="JAN184" s="176"/>
      <c r="JAO184" s="176"/>
      <c r="JAP184" s="176"/>
      <c r="JAQ184" s="176"/>
      <c r="JAR184" s="176"/>
      <c r="JAS184" s="176"/>
      <c r="JAT184" s="176"/>
      <c r="JAU184" s="176"/>
      <c r="JAV184" s="176"/>
      <c r="JAW184" s="176"/>
      <c r="JAX184" s="176"/>
      <c r="JAY184" s="176"/>
      <c r="JAZ184" s="176"/>
      <c r="JBA184" s="176"/>
      <c r="JBB184" s="176"/>
      <c r="JBC184" s="176"/>
      <c r="JBD184" s="176"/>
      <c r="JBE184" s="176"/>
      <c r="JBF184" s="176"/>
      <c r="JBG184" s="176"/>
      <c r="JBH184" s="176"/>
      <c r="JBI184" s="176"/>
      <c r="JBJ184" s="176"/>
      <c r="JBK184" s="176"/>
      <c r="JBL184" s="176"/>
      <c r="JBM184" s="176"/>
      <c r="JBN184" s="176"/>
      <c r="JBO184" s="176"/>
      <c r="JBP184" s="176"/>
      <c r="JBQ184" s="176"/>
      <c r="JBR184" s="176"/>
      <c r="JBS184" s="176"/>
      <c r="JBT184" s="176"/>
      <c r="JBU184" s="176"/>
      <c r="JBV184" s="176"/>
      <c r="JBW184" s="176"/>
      <c r="JBX184" s="176"/>
      <c r="JBY184" s="176"/>
      <c r="JBZ184" s="176"/>
      <c r="JCA184" s="176"/>
      <c r="JCB184" s="176"/>
      <c r="JCC184" s="176"/>
      <c r="JCD184" s="176"/>
      <c r="JCE184" s="176"/>
      <c r="JCF184" s="176"/>
      <c r="JCG184" s="176"/>
      <c r="JCH184" s="176"/>
      <c r="JCI184" s="176"/>
      <c r="JCJ184" s="176"/>
      <c r="JCK184" s="176"/>
      <c r="JCL184" s="176"/>
      <c r="JCM184" s="176"/>
      <c r="JCN184" s="176"/>
      <c r="JCO184" s="176"/>
      <c r="JCP184" s="176"/>
      <c r="JCQ184" s="176"/>
      <c r="JCR184" s="176"/>
      <c r="JCS184" s="176"/>
      <c r="JCT184" s="176"/>
      <c r="JCU184" s="176"/>
      <c r="JCV184" s="176"/>
      <c r="JCW184" s="176"/>
      <c r="JCX184" s="176"/>
      <c r="JCY184" s="176"/>
      <c r="JCZ184" s="176"/>
      <c r="JDA184" s="176"/>
      <c r="JDB184" s="176"/>
      <c r="JDC184" s="176"/>
      <c r="JDD184" s="176"/>
      <c r="JDE184" s="176"/>
      <c r="JDF184" s="176"/>
      <c r="JDG184" s="176"/>
      <c r="JDH184" s="176"/>
      <c r="JDI184" s="176"/>
      <c r="JDJ184" s="176"/>
      <c r="JDK184" s="176"/>
      <c r="JDL184" s="176"/>
      <c r="JDM184" s="176"/>
      <c r="JDN184" s="176"/>
      <c r="JDO184" s="176"/>
      <c r="JDP184" s="176"/>
      <c r="JDQ184" s="176"/>
      <c r="JDR184" s="176"/>
      <c r="JDS184" s="176"/>
      <c r="JDT184" s="176"/>
      <c r="JDU184" s="176"/>
      <c r="JDV184" s="176"/>
      <c r="JDW184" s="176"/>
      <c r="JDX184" s="176"/>
      <c r="JDY184" s="176"/>
      <c r="JDZ184" s="176"/>
      <c r="JEA184" s="176"/>
      <c r="JEB184" s="176"/>
      <c r="JEC184" s="176"/>
      <c r="JED184" s="176"/>
      <c r="JEE184" s="176"/>
      <c r="JEF184" s="176"/>
      <c r="JEG184" s="176"/>
      <c r="JEH184" s="176"/>
      <c r="JEI184" s="176"/>
      <c r="JEJ184" s="176"/>
      <c r="JEK184" s="176"/>
      <c r="JEL184" s="176"/>
      <c r="JEM184" s="176"/>
      <c r="JEN184" s="176"/>
      <c r="JEO184" s="176"/>
      <c r="JEP184" s="176"/>
      <c r="JEQ184" s="176"/>
      <c r="JER184" s="176"/>
      <c r="JES184" s="176"/>
      <c r="JET184" s="176"/>
      <c r="JEU184" s="176"/>
      <c r="JEV184" s="176"/>
      <c r="JEW184" s="176"/>
      <c r="JEX184" s="176"/>
      <c r="JEY184" s="176"/>
      <c r="JEZ184" s="176"/>
      <c r="JFA184" s="176"/>
      <c r="JFB184" s="176"/>
      <c r="JFC184" s="176"/>
      <c r="JFD184" s="176"/>
      <c r="JFE184" s="176"/>
      <c r="JFF184" s="176"/>
      <c r="JFG184" s="176"/>
      <c r="JFH184" s="176"/>
      <c r="JFI184" s="176"/>
      <c r="JFJ184" s="176"/>
      <c r="JFK184" s="176"/>
      <c r="JFL184" s="176"/>
      <c r="JFM184" s="176"/>
      <c r="JFN184" s="176"/>
      <c r="JFO184" s="176"/>
      <c r="JFP184" s="176"/>
      <c r="JFQ184" s="176"/>
      <c r="JFR184" s="176"/>
      <c r="JFS184" s="176"/>
      <c r="JFT184" s="176"/>
      <c r="JFU184" s="176"/>
      <c r="JFV184" s="176"/>
      <c r="JFW184" s="176"/>
      <c r="JFX184" s="176"/>
      <c r="JFY184" s="176"/>
      <c r="JFZ184" s="176"/>
      <c r="JGA184" s="176"/>
      <c r="JGB184" s="176"/>
      <c r="JGC184" s="176"/>
      <c r="JGD184" s="176"/>
      <c r="JGE184" s="176"/>
      <c r="JGF184" s="176"/>
      <c r="JGG184" s="176"/>
      <c r="JGH184" s="176"/>
      <c r="JGI184" s="176"/>
      <c r="JGJ184" s="176"/>
      <c r="JGK184" s="176"/>
      <c r="JGL184" s="176"/>
      <c r="JGM184" s="176"/>
      <c r="JGN184" s="176"/>
      <c r="JGO184" s="176"/>
      <c r="JGP184" s="176"/>
      <c r="JGQ184" s="176"/>
      <c r="JGR184" s="176"/>
      <c r="JGS184" s="176"/>
      <c r="JGT184" s="176"/>
      <c r="JGU184" s="176"/>
      <c r="JGV184" s="176"/>
      <c r="JGW184" s="176"/>
      <c r="JGX184" s="176"/>
      <c r="JGY184" s="176"/>
      <c r="JGZ184" s="176"/>
      <c r="JHA184" s="176"/>
      <c r="JHB184" s="176"/>
      <c r="JHC184" s="176"/>
      <c r="JHD184" s="176"/>
      <c r="JHE184" s="176"/>
      <c r="JHF184" s="176"/>
      <c r="JHG184" s="176"/>
      <c r="JHH184" s="176"/>
      <c r="JHI184" s="176"/>
      <c r="JHJ184" s="176"/>
      <c r="JHK184" s="176"/>
      <c r="JHL184" s="176"/>
      <c r="JHM184" s="176"/>
      <c r="JHN184" s="176"/>
      <c r="JHO184" s="176"/>
      <c r="JHP184" s="176"/>
      <c r="JHQ184" s="176"/>
      <c r="JHR184" s="176"/>
      <c r="JHS184" s="176"/>
      <c r="JHT184" s="176"/>
      <c r="JHU184" s="176"/>
      <c r="JHV184" s="176"/>
      <c r="JHW184" s="176"/>
      <c r="JHX184" s="176"/>
      <c r="JHY184" s="176"/>
      <c r="JHZ184" s="176"/>
      <c r="JIA184" s="176"/>
      <c r="JIB184" s="176"/>
      <c r="JIC184" s="176"/>
      <c r="JID184" s="176"/>
      <c r="JIE184" s="176"/>
      <c r="JIF184" s="176"/>
      <c r="JIG184" s="176"/>
      <c r="JIH184" s="176"/>
      <c r="JII184" s="176"/>
      <c r="JIJ184" s="176"/>
      <c r="JIK184" s="176"/>
      <c r="JIL184" s="176"/>
      <c r="JIM184" s="176"/>
      <c r="JIN184" s="176"/>
      <c r="JIO184" s="176"/>
      <c r="JIP184" s="176"/>
      <c r="JIQ184" s="176"/>
      <c r="JIR184" s="176"/>
      <c r="JIS184" s="176"/>
      <c r="JIT184" s="176"/>
      <c r="JIU184" s="176"/>
      <c r="JIV184" s="176"/>
      <c r="JIW184" s="176"/>
      <c r="JIX184" s="176"/>
      <c r="JIY184" s="176"/>
      <c r="JIZ184" s="176"/>
      <c r="JJA184" s="176"/>
      <c r="JJB184" s="176"/>
      <c r="JJC184" s="176"/>
      <c r="JJD184" s="176"/>
      <c r="JJE184" s="176"/>
      <c r="JJF184" s="176"/>
      <c r="JJG184" s="176"/>
      <c r="JJH184" s="176"/>
      <c r="JJI184" s="176"/>
      <c r="JJJ184" s="176"/>
      <c r="JJK184" s="176"/>
      <c r="JJL184" s="176"/>
      <c r="JJM184" s="176"/>
      <c r="JJN184" s="176"/>
      <c r="JJO184" s="176"/>
      <c r="JJP184" s="176"/>
      <c r="JJQ184" s="176"/>
      <c r="JJR184" s="176"/>
      <c r="JJS184" s="176"/>
      <c r="JJT184" s="176"/>
      <c r="JJU184" s="176"/>
      <c r="JJV184" s="176"/>
      <c r="JJW184" s="176"/>
      <c r="JJX184" s="176"/>
      <c r="JJY184" s="176"/>
      <c r="JJZ184" s="176"/>
      <c r="JKA184" s="176"/>
      <c r="JKB184" s="176"/>
      <c r="JKC184" s="176"/>
      <c r="JKD184" s="176"/>
      <c r="JKE184" s="176"/>
      <c r="JKF184" s="176"/>
      <c r="JKG184" s="176"/>
      <c r="JKH184" s="176"/>
      <c r="JKI184" s="176"/>
      <c r="JKJ184" s="176"/>
      <c r="JKK184" s="176"/>
      <c r="JKL184" s="176"/>
      <c r="JKM184" s="176"/>
      <c r="JKN184" s="176"/>
      <c r="JKO184" s="176"/>
      <c r="JKP184" s="176"/>
      <c r="JKQ184" s="176"/>
      <c r="JKR184" s="176"/>
      <c r="JKS184" s="176"/>
      <c r="JKT184" s="176"/>
      <c r="JKU184" s="176"/>
      <c r="JKV184" s="176"/>
      <c r="JKW184" s="176"/>
      <c r="JKX184" s="176"/>
      <c r="JKY184" s="176"/>
      <c r="JKZ184" s="176"/>
      <c r="JLA184" s="176"/>
      <c r="JLB184" s="176"/>
      <c r="JLC184" s="176"/>
      <c r="JLD184" s="176"/>
      <c r="JLE184" s="176"/>
      <c r="JLF184" s="176"/>
      <c r="JLG184" s="176"/>
      <c r="JLH184" s="176"/>
      <c r="JLI184" s="176"/>
      <c r="JLJ184" s="176"/>
      <c r="JLK184" s="176"/>
      <c r="JLL184" s="176"/>
      <c r="JLM184" s="176"/>
      <c r="JLN184" s="176"/>
      <c r="JLO184" s="176"/>
      <c r="JLP184" s="176"/>
      <c r="JLQ184" s="176"/>
      <c r="JLR184" s="176"/>
      <c r="JLS184" s="176"/>
      <c r="JLT184" s="176"/>
      <c r="JLU184" s="176"/>
      <c r="JLV184" s="176"/>
      <c r="JLW184" s="176"/>
      <c r="JLX184" s="176"/>
      <c r="JLY184" s="176"/>
      <c r="JLZ184" s="176"/>
      <c r="JMA184" s="176"/>
      <c r="JMB184" s="176"/>
      <c r="JMC184" s="176"/>
      <c r="JMD184" s="176"/>
      <c r="JME184" s="176"/>
      <c r="JMF184" s="176"/>
      <c r="JMG184" s="176"/>
      <c r="JMH184" s="176"/>
      <c r="JMI184" s="176"/>
      <c r="JMJ184" s="176"/>
      <c r="JMK184" s="176"/>
      <c r="JML184" s="176"/>
      <c r="JMM184" s="176"/>
      <c r="JMN184" s="176"/>
      <c r="JMO184" s="176"/>
      <c r="JMP184" s="176"/>
      <c r="JMQ184" s="176"/>
      <c r="JMR184" s="176"/>
      <c r="JMS184" s="176"/>
      <c r="JMT184" s="176"/>
      <c r="JMU184" s="176"/>
      <c r="JMV184" s="176"/>
      <c r="JMW184" s="176"/>
      <c r="JMX184" s="176"/>
      <c r="JMY184" s="176"/>
      <c r="JMZ184" s="176"/>
      <c r="JNA184" s="176"/>
      <c r="JNB184" s="176"/>
      <c r="JNC184" s="176"/>
      <c r="JND184" s="176"/>
      <c r="JNE184" s="176"/>
      <c r="JNF184" s="176"/>
      <c r="JNG184" s="176"/>
      <c r="JNH184" s="176"/>
      <c r="JNI184" s="176"/>
      <c r="JNJ184" s="176"/>
      <c r="JNK184" s="176"/>
      <c r="JNL184" s="176"/>
      <c r="JNM184" s="176"/>
      <c r="JNN184" s="176"/>
      <c r="JNO184" s="176"/>
      <c r="JNP184" s="176"/>
      <c r="JNQ184" s="176"/>
      <c r="JNR184" s="176"/>
      <c r="JNS184" s="176"/>
      <c r="JNT184" s="176"/>
      <c r="JNU184" s="176"/>
      <c r="JNV184" s="176"/>
      <c r="JNW184" s="176"/>
      <c r="JNX184" s="176"/>
      <c r="JNY184" s="176"/>
      <c r="JNZ184" s="176"/>
      <c r="JOA184" s="176"/>
      <c r="JOB184" s="176"/>
      <c r="JOC184" s="176"/>
      <c r="JOD184" s="176"/>
      <c r="JOE184" s="176"/>
      <c r="JOF184" s="176"/>
      <c r="JOG184" s="176"/>
      <c r="JOH184" s="176"/>
      <c r="JOI184" s="176"/>
      <c r="JOJ184" s="176"/>
      <c r="JOK184" s="176"/>
      <c r="JOL184" s="176"/>
      <c r="JOM184" s="176"/>
      <c r="JON184" s="176"/>
      <c r="JOO184" s="176"/>
      <c r="JOP184" s="176"/>
      <c r="JOQ184" s="176"/>
      <c r="JOR184" s="176"/>
      <c r="JOS184" s="176"/>
      <c r="JOT184" s="176"/>
      <c r="JOU184" s="176"/>
      <c r="JOV184" s="176"/>
      <c r="JOW184" s="176"/>
      <c r="JOX184" s="176"/>
      <c r="JOY184" s="176"/>
      <c r="JOZ184" s="176"/>
      <c r="JPA184" s="176"/>
      <c r="JPB184" s="176"/>
      <c r="JPC184" s="176"/>
      <c r="JPD184" s="176"/>
      <c r="JPE184" s="176"/>
      <c r="JPF184" s="176"/>
      <c r="JPG184" s="176"/>
      <c r="JPH184" s="176"/>
      <c r="JPI184" s="176"/>
      <c r="JPJ184" s="176"/>
      <c r="JPK184" s="176"/>
      <c r="JPL184" s="176"/>
      <c r="JPM184" s="176"/>
      <c r="JPN184" s="176"/>
      <c r="JPO184" s="176"/>
      <c r="JPP184" s="176"/>
      <c r="JPQ184" s="176"/>
      <c r="JPR184" s="176"/>
      <c r="JPS184" s="176"/>
      <c r="JPT184" s="176"/>
      <c r="JPU184" s="176"/>
      <c r="JPV184" s="176"/>
      <c r="JPW184" s="176"/>
      <c r="JPX184" s="176"/>
      <c r="JPY184" s="176"/>
      <c r="JPZ184" s="176"/>
      <c r="JQA184" s="176"/>
      <c r="JQB184" s="176"/>
      <c r="JQC184" s="176"/>
      <c r="JQD184" s="176"/>
      <c r="JQE184" s="176"/>
      <c r="JQF184" s="176"/>
      <c r="JQG184" s="176"/>
      <c r="JQH184" s="176"/>
      <c r="JQI184" s="176"/>
      <c r="JQJ184" s="176"/>
      <c r="JQK184" s="176"/>
      <c r="JQL184" s="176"/>
      <c r="JQM184" s="176"/>
      <c r="JQN184" s="176"/>
      <c r="JQO184" s="176"/>
      <c r="JQP184" s="176"/>
      <c r="JQQ184" s="176"/>
      <c r="JQR184" s="176"/>
      <c r="JQS184" s="176"/>
      <c r="JQT184" s="176"/>
      <c r="JQU184" s="176"/>
      <c r="JQV184" s="176"/>
      <c r="JQW184" s="176"/>
      <c r="JQX184" s="176"/>
      <c r="JQY184" s="176"/>
      <c r="JQZ184" s="176"/>
      <c r="JRA184" s="176"/>
      <c r="JRB184" s="176"/>
      <c r="JRC184" s="176"/>
      <c r="JRD184" s="176"/>
      <c r="JRE184" s="176"/>
      <c r="JRF184" s="176"/>
      <c r="JRG184" s="176"/>
      <c r="JRH184" s="176"/>
      <c r="JRI184" s="176"/>
      <c r="JRJ184" s="176"/>
      <c r="JRK184" s="176"/>
      <c r="JRL184" s="176"/>
      <c r="JRM184" s="176"/>
      <c r="JRN184" s="176"/>
      <c r="JRO184" s="176"/>
      <c r="JRP184" s="176"/>
      <c r="JRQ184" s="176"/>
      <c r="JRR184" s="176"/>
      <c r="JRS184" s="176"/>
      <c r="JRT184" s="176"/>
      <c r="JRU184" s="176"/>
      <c r="JRV184" s="176"/>
      <c r="JRW184" s="176"/>
      <c r="JRX184" s="176"/>
      <c r="JRY184" s="176"/>
      <c r="JRZ184" s="176"/>
      <c r="JSA184" s="176"/>
      <c r="JSB184" s="176"/>
      <c r="JSC184" s="176"/>
      <c r="JSD184" s="176"/>
      <c r="JSE184" s="176"/>
      <c r="JSF184" s="176"/>
      <c r="JSG184" s="176"/>
      <c r="JSH184" s="176"/>
      <c r="JSI184" s="176"/>
      <c r="JSJ184" s="176"/>
      <c r="JSK184" s="176"/>
      <c r="JSL184" s="176"/>
      <c r="JSM184" s="176"/>
      <c r="JSN184" s="176"/>
      <c r="JSO184" s="176"/>
      <c r="JSP184" s="176"/>
      <c r="JSQ184" s="176"/>
      <c r="JSR184" s="176"/>
      <c r="JSS184" s="176"/>
      <c r="JST184" s="176"/>
      <c r="JSU184" s="176"/>
      <c r="JSV184" s="176"/>
      <c r="JSW184" s="176"/>
      <c r="JSX184" s="176"/>
      <c r="JSY184" s="176"/>
      <c r="JSZ184" s="176"/>
      <c r="JTA184" s="176"/>
      <c r="JTB184" s="176"/>
      <c r="JTC184" s="176"/>
      <c r="JTD184" s="176"/>
      <c r="JTE184" s="176"/>
      <c r="JTF184" s="176"/>
      <c r="JTG184" s="176"/>
      <c r="JTH184" s="176"/>
      <c r="JTI184" s="176"/>
      <c r="JTJ184" s="176"/>
      <c r="JTK184" s="176"/>
      <c r="JTL184" s="176"/>
      <c r="JTM184" s="176"/>
      <c r="JTN184" s="176"/>
      <c r="JTO184" s="176"/>
      <c r="JTP184" s="176"/>
      <c r="JTQ184" s="176"/>
      <c r="JTR184" s="176"/>
      <c r="JTS184" s="176"/>
      <c r="JTT184" s="176"/>
      <c r="JTU184" s="176"/>
      <c r="JTV184" s="176"/>
      <c r="JTW184" s="176"/>
      <c r="JTX184" s="176"/>
      <c r="JTY184" s="176"/>
      <c r="JTZ184" s="176"/>
      <c r="JUA184" s="176"/>
      <c r="JUB184" s="176"/>
      <c r="JUC184" s="176"/>
      <c r="JUD184" s="176"/>
      <c r="JUE184" s="176"/>
      <c r="JUF184" s="176"/>
      <c r="JUG184" s="176"/>
      <c r="JUH184" s="176"/>
      <c r="JUI184" s="176"/>
      <c r="JUJ184" s="176"/>
      <c r="JUK184" s="176"/>
      <c r="JUL184" s="176"/>
      <c r="JUM184" s="176"/>
      <c r="JUN184" s="176"/>
      <c r="JUO184" s="176"/>
      <c r="JUP184" s="176"/>
      <c r="JUQ184" s="176"/>
      <c r="JUR184" s="176"/>
      <c r="JUS184" s="176"/>
      <c r="JUT184" s="176"/>
      <c r="JUU184" s="176"/>
      <c r="JUV184" s="176"/>
      <c r="JUW184" s="176"/>
      <c r="JUX184" s="176"/>
      <c r="JUY184" s="176"/>
      <c r="JUZ184" s="176"/>
      <c r="JVA184" s="176"/>
      <c r="JVB184" s="176"/>
      <c r="JVC184" s="176"/>
      <c r="JVD184" s="176"/>
      <c r="JVE184" s="176"/>
      <c r="JVF184" s="176"/>
      <c r="JVG184" s="176"/>
      <c r="JVH184" s="176"/>
      <c r="JVI184" s="176"/>
      <c r="JVJ184" s="176"/>
      <c r="JVK184" s="176"/>
      <c r="JVL184" s="176"/>
      <c r="JVM184" s="176"/>
      <c r="JVN184" s="176"/>
      <c r="JVO184" s="176"/>
      <c r="JVP184" s="176"/>
      <c r="JVQ184" s="176"/>
      <c r="JVR184" s="176"/>
      <c r="JVS184" s="176"/>
      <c r="JVT184" s="176"/>
      <c r="JVU184" s="176"/>
      <c r="JVV184" s="176"/>
      <c r="JVW184" s="176"/>
      <c r="JVX184" s="176"/>
      <c r="JVY184" s="176"/>
      <c r="JVZ184" s="176"/>
      <c r="JWA184" s="176"/>
      <c r="JWB184" s="176"/>
      <c r="JWC184" s="176"/>
      <c r="JWD184" s="176"/>
      <c r="JWE184" s="176"/>
      <c r="JWF184" s="176"/>
      <c r="JWG184" s="176"/>
      <c r="JWH184" s="176"/>
      <c r="JWI184" s="176"/>
      <c r="JWJ184" s="176"/>
      <c r="JWK184" s="176"/>
      <c r="JWL184" s="176"/>
      <c r="JWM184" s="176"/>
      <c r="JWN184" s="176"/>
      <c r="JWO184" s="176"/>
      <c r="JWP184" s="176"/>
      <c r="JWQ184" s="176"/>
      <c r="JWR184" s="176"/>
      <c r="JWS184" s="176"/>
      <c r="JWT184" s="176"/>
      <c r="JWU184" s="176"/>
      <c r="JWV184" s="176"/>
      <c r="JWW184" s="176"/>
      <c r="JWX184" s="176"/>
      <c r="JWY184" s="176"/>
      <c r="JWZ184" s="176"/>
      <c r="JXA184" s="176"/>
      <c r="JXB184" s="176"/>
      <c r="JXC184" s="176"/>
      <c r="JXD184" s="176"/>
      <c r="JXE184" s="176"/>
      <c r="JXF184" s="176"/>
      <c r="JXG184" s="176"/>
      <c r="JXH184" s="176"/>
      <c r="JXI184" s="176"/>
      <c r="JXJ184" s="176"/>
      <c r="JXK184" s="176"/>
      <c r="JXL184" s="176"/>
      <c r="JXM184" s="176"/>
      <c r="JXN184" s="176"/>
      <c r="JXO184" s="176"/>
      <c r="JXP184" s="176"/>
      <c r="JXQ184" s="176"/>
      <c r="JXR184" s="176"/>
      <c r="JXS184" s="176"/>
      <c r="JXT184" s="176"/>
      <c r="JXU184" s="176"/>
      <c r="JXV184" s="176"/>
      <c r="JXW184" s="176"/>
      <c r="JXX184" s="176"/>
      <c r="JXY184" s="176"/>
      <c r="JXZ184" s="176"/>
      <c r="JYA184" s="176"/>
      <c r="JYB184" s="176"/>
      <c r="JYC184" s="176"/>
      <c r="JYD184" s="176"/>
      <c r="JYE184" s="176"/>
      <c r="JYF184" s="176"/>
      <c r="JYG184" s="176"/>
      <c r="JYH184" s="176"/>
      <c r="JYI184" s="176"/>
      <c r="JYJ184" s="176"/>
      <c r="JYK184" s="176"/>
      <c r="JYL184" s="176"/>
      <c r="JYM184" s="176"/>
      <c r="JYN184" s="176"/>
      <c r="JYO184" s="176"/>
      <c r="JYP184" s="176"/>
      <c r="JYQ184" s="176"/>
      <c r="JYR184" s="176"/>
      <c r="JYS184" s="176"/>
      <c r="JYT184" s="176"/>
      <c r="JYU184" s="176"/>
      <c r="JYV184" s="176"/>
      <c r="JYW184" s="176"/>
      <c r="JYX184" s="176"/>
      <c r="JYY184" s="176"/>
      <c r="JYZ184" s="176"/>
      <c r="JZA184" s="176"/>
      <c r="JZB184" s="176"/>
      <c r="JZC184" s="176"/>
      <c r="JZD184" s="176"/>
      <c r="JZE184" s="176"/>
      <c r="JZF184" s="176"/>
      <c r="JZG184" s="176"/>
      <c r="JZH184" s="176"/>
      <c r="JZI184" s="176"/>
      <c r="JZJ184" s="176"/>
      <c r="JZK184" s="176"/>
      <c r="JZL184" s="176"/>
      <c r="JZM184" s="176"/>
      <c r="JZN184" s="176"/>
      <c r="JZO184" s="176"/>
      <c r="JZP184" s="176"/>
      <c r="JZQ184" s="176"/>
      <c r="JZR184" s="176"/>
      <c r="JZS184" s="176"/>
      <c r="JZT184" s="176"/>
      <c r="JZU184" s="176"/>
      <c r="JZV184" s="176"/>
      <c r="JZW184" s="176"/>
      <c r="JZX184" s="176"/>
      <c r="JZY184" s="176"/>
      <c r="JZZ184" s="176"/>
      <c r="KAA184" s="176"/>
      <c r="KAB184" s="176"/>
      <c r="KAC184" s="176"/>
      <c r="KAD184" s="176"/>
      <c r="KAE184" s="176"/>
      <c r="KAF184" s="176"/>
      <c r="KAG184" s="176"/>
      <c r="KAH184" s="176"/>
      <c r="KAI184" s="176"/>
      <c r="KAJ184" s="176"/>
      <c r="KAK184" s="176"/>
      <c r="KAL184" s="176"/>
      <c r="KAM184" s="176"/>
      <c r="KAN184" s="176"/>
      <c r="KAO184" s="176"/>
      <c r="KAP184" s="176"/>
      <c r="KAQ184" s="176"/>
      <c r="KAR184" s="176"/>
      <c r="KAS184" s="176"/>
      <c r="KAT184" s="176"/>
      <c r="KAU184" s="176"/>
      <c r="KAV184" s="176"/>
      <c r="KAW184" s="176"/>
      <c r="KAX184" s="176"/>
      <c r="KAY184" s="176"/>
      <c r="KAZ184" s="176"/>
      <c r="KBA184" s="176"/>
      <c r="KBB184" s="176"/>
      <c r="KBC184" s="176"/>
      <c r="KBD184" s="176"/>
      <c r="KBE184" s="176"/>
      <c r="KBF184" s="176"/>
      <c r="KBG184" s="176"/>
      <c r="KBH184" s="176"/>
      <c r="KBI184" s="176"/>
      <c r="KBJ184" s="176"/>
      <c r="KBK184" s="176"/>
      <c r="KBL184" s="176"/>
      <c r="KBM184" s="176"/>
      <c r="KBN184" s="176"/>
      <c r="KBO184" s="176"/>
      <c r="KBP184" s="176"/>
      <c r="KBQ184" s="176"/>
      <c r="KBR184" s="176"/>
      <c r="KBS184" s="176"/>
      <c r="KBT184" s="176"/>
      <c r="KBU184" s="176"/>
      <c r="KBV184" s="176"/>
      <c r="KBW184" s="176"/>
      <c r="KBX184" s="176"/>
      <c r="KBY184" s="176"/>
      <c r="KBZ184" s="176"/>
      <c r="KCA184" s="176"/>
      <c r="KCB184" s="176"/>
      <c r="KCC184" s="176"/>
      <c r="KCD184" s="176"/>
      <c r="KCE184" s="176"/>
      <c r="KCF184" s="176"/>
      <c r="KCG184" s="176"/>
      <c r="KCH184" s="176"/>
      <c r="KCI184" s="176"/>
      <c r="KCJ184" s="176"/>
      <c r="KCK184" s="176"/>
      <c r="KCL184" s="176"/>
      <c r="KCM184" s="176"/>
      <c r="KCN184" s="176"/>
      <c r="KCO184" s="176"/>
      <c r="KCP184" s="176"/>
      <c r="KCQ184" s="176"/>
      <c r="KCR184" s="176"/>
      <c r="KCS184" s="176"/>
      <c r="KCT184" s="176"/>
      <c r="KCU184" s="176"/>
      <c r="KCV184" s="176"/>
      <c r="KCW184" s="176"/>
      <c r="KCX184" s="176"/>
      <c r="KCY184" s="176"/>
      <c r="KCZ184" s="176"/>
      <c r="KDA184" s="176"/>
      <c r="KDB184" s="176"/>
      <c r="KDC184" s="176"/>
      <c r="KDD184" s="176"/>
      <c r="KDE184" s="176"/>
      <c r="KDF184" s="176"/>
      <c r="KDG184" s="176"/>
      <c r="KDH184" s="176"/>
      <c r="KDI184" s="176"/>
      <c r="KDJ184" s="176"/>
      <c r="KDK184" s="176"/>
      <c r="KDL184" s="176"/>
      <c r="KDM184" s="176"/>
      <c r="KDN184" s="176"/>
      <c r="KDO184" s="176"/>
      <c r="KDP184" s="176"/>
      <c r="KDQ184" s="176"/>
      <c r="KDR184" s="176"/>
      <c r="KDS184" s="176"/>
      <c r="KDT184" s="176"/>
      <c r="KDU184" s="176"/>
      <c r="KDV184" s="176"/>
      <c r="KDW184" s="176"/>
      <c r="KDX184" s="176"/>
      <c r="KDY184" s="176"/>
      <c r="KDZ184" s="176"/>
      <c r="KEA184" s="176"/>
      <c r="KEB184" s="176"/>
      <c r="KEC184" s="176"/>
      <c r="KED184" s="176"/>
      <c r="KEE184" s="176"/>
      <c r="KEF184" s="176"/>
      <c r="KEG184" s="176"/>
      <c r="KEH184" s="176"/>
      <c r="KEI184" s="176"/>
      <c r="KEJ184" s="176"/>
      <c r="KEK184" s="176"/>
      <c r="KEL184" s="176"/>
      <c r="KEM184" s="176"/>
      <c r="KEN184" s="176"/>
      <c r="KEO184" s="176"/>
      <c r="KEP184" s="176"/>
      <c r="KEQ184" s="176"/>
      <c r="KER184" s="176"/>
      <c r="KES184" s="176"/>
      <c r="KET184" s="176"/>
      <c r="KEU184" s="176"/>
      <c r="KEV184" s="176"/>
      <c r="KEW184" s="176"/>
      <c r="KEX184" s="176"/>
      <c r="KEY184" s="176"/>
      <c r="KEZ184" s="176"/>
      <c r="KFA184" s="176"/>
      <c r="KFB184" s="176"/>
      <c r="KFC184" s="176"/>
      <c r="KFD184" s="176"/>
      <c r="KFE184" s="176"/>
      <c r="KFF184" s="176"/>
      <c r="KFG184" s="176"/>
      <c r="KFH184" s="176"/>
      <c r="KFI184" s="176"/>
      <c r="KFJ184" s="176"/>
      <c r="KFK184" s="176"/>
      <c r="KFL184" s="176"/>
      <c r="KFM184" s="176"/>
      <c r="KFN184" s="176"/>
      <c r="KFO184" s="176"/>
      <c r="KFP184" s="176"/>
      <c r="KFQ184" s="176"/>
      <c r="KFR184" s="176"/>
      <c r="KFS184" s="176"/>
      <c r="KFT184" s="176"/>
      <c r="KFU184" s="176"/>
      <c r="KFV184" s="176"/>
      <c r="KFW184" s="176"/>
      <c r="KFX184" s="176"/>
      <c r="KFY184" s="176"/>
      <c r="KFZ184" s="176"/>
      <c r="KGA184" s="176"/>
      <c r="KGB184" s="176"/>
      <c r="KGC184" s="176"/>
      <c r="KGD184" s="176"/>
      <c r="KGE184" s="176"/>
      <c r="KGF184" s="176"/>
      <c r="KGG184" s="176"/>
      <c r="KGH184" s="176"/>
      <c r="KGI184" s="176"/>
      <c r="KGJ184" s="176"/>
      <c r="KGK184" s="176"/>
      <c r="KGL184" s="176"/>
      <c r="KGM184" s="176"/>
      <c r="KGN184" s="176"/>
      <c r="KGO184" s="176"/>
      <c r="KGP184" s="176"/>
      <c r="KGQ184" s="176"/>
      <c r="KGR184" s="176"/>
      <c r="KGS184" s="176"/>
      <c r="KGT184" s="176"/>
      <c r="KGU184" s="176"/>
      <c r="KGV184" s="176"/>
      <c r="KGW184" s="176"/>
      <c r="KGX184" s="176"/>
      <c r="KGY184" s="176"/>
      <c r="KGZ184" s="176"/>
      <c r="KHA184" s="176"/>
      <c r="KHB184" s="176"/>
      <c r="KHC184" s="176"/>
      <c r="KHD184" s="176"/>
      <c r="KHE184" s="176"/>
      <c r="KHF184" s="176"/>
      <c r="KHG184" s="176"/>
      <c r="KHH184" s="176"/>
      <c r="KHI184" s="176"/>
      <c r="KHJ184" s="176"/>
      <c r="KHK184" s="176"/>
      <c r="KHL184" s="176"/>
      <c r="KHM184" s="176"/>
      <c r="KHN184" s="176"/>
      <c r="KHO184" s="176"/>
      <c r="KHP184" s="176"/>
      <c r="KHQ184" s="176"/>
      <c r="KHR184" s="176"/>
      <c r="KHS184" s="176"/>
      <c r="KHT184" s="176"/>
      <c r="KHU184" s="176"/>
      <c r="KHV184" s="176"/>
      <c r="KHW184" s="176"/>
      <c r="KHX184" s="176"/>
      <c r="KHY184" s="176"/>
      <c r="KHZ184" s="176"/>
      <c r="KIA184" s="176"/>
      <c r="KIB184" s="176"/>
      <c r="KIC184" s="176"/>
      <c r="KID184" s="176"/>
      <c r="KIE184" s="176"/>
      <c r="KIF184" s="176"/>
      <c r="KIG184" s="176"/>
      <c r="KIH184" s="176"/>
      <c r="KII184" s="176"/>
      <c r="KIJ184" s="176"/>
      <c r="KIK184" s="176"/>
      <c r="KIL184" s="176"/>
      <c r="KIM184" s="176"/>
      <c r="KIN184" s="176"/>
      <c r="KIO184" s="176"/>
      <c r="KIP184" s="176"/>
      <c r="KIQ184" s="176"/>
      <c r="KIR184" s="176"/>
      <c r="KIS184" s="176"/>
      <c r="KIT184" s="176"/>
      <c r="KIU184" s="176"/>
      <c r="KIV184" s="176"/>
      <c r="KIW184" s="176"/>
      <c r="KIX184" s="176"/>
      <c r="KIY184" s="176"/>
      <c r="KIZ184" s="176"/>
      <c r="KJA184" s="176"/>
      <c r="KJB184" s="176"/>
      <c r="KJC184" s="176"/>
      <c r="KJD184" s="176"/>
      <c r="KJE184" s="176"/>
      <c r="KJF184" s="176"/>
      <c r="KJG184" s="176"/>
      <c r="KJH184" s="176"/>
      <c r="KJI184" s="176"/>
      <c r="KJJ184" s="176"/>
      <c r="KJK184" s="176"/>
      <c r="KJL184" s="176"/>
      <c r="KJM184" s="176"/>
      <c r="KJN184" s="176"/>
      <c r="KJO184" s="176"/>
      <c r="KJP184" s="176"/>
      <c r="KJQ184" s="176"/>
      <c r="KJR184" s="176"/>
      <c r="KJS184" s="176"/>
      <c r="KJT184" s="176"/>
      <c r="KJU184" s="176"/>
      <c r="KJV184" s="176"/>
      <c r="KJW184" s="176"/>
      <c r="KJX184" s="176"/>
      <c r="KJY184" s="176"/>
      <c r="KJZ184" s="176"/>
      <c r="KKA184" s="176"/>
      <c r="KKB184" s="176"/>
      <c r="KKC184" s="176"/>
      <c r="KKD184" s="176"/>
      <c r="KKE184" s="176"/>
      <c r="KKF184" s="176"/>
      <c r="KKG184" s="176"/>
      <c r="KKH184" s="176"/>
      <c r="KKI184" s="176"/>
      <c r="KKJ184" s="176"/>
      <c r="KKK184" s="176"/>
      <c r="KKL184" s="176"/>
      <c r="KKM184" s="176"/>
      <c r="KKN184" s="176"/>
      <c r="KKO184" s="176"/>
      <c r="KKP184" s="176"/>
      <c r="KKQ184" s="176"/>
      <c r="KKR184" s="176"/>
      <c r="KKS184" s="176"/>
      <c r="KKT184" s="176"/>
      <c r="KKU184" s="176"/>
      <c r="KKV184" s="176"/>
      <c r="KKW184" s="176"/>
      <c r="KKX184" s="176"/>
      <c r="KKY184" s="176"/>
      <c r="KKZ184" s="176"/>
      <c r="KLA184" s="176"/>
      <c r="KLB184" s="176"/>
      <c r="KLC184" s="176"/>
      <c r="KLD184" s="176"/>
      <c r="KLE184" s="176"/>
      <c r="KLF184" s="176"/>
      <c r="KLG184" s="176"/>
      <c r="KLH184" s="176"/>
      <c r="KLI184" s="176"/>
      <c r="KLJ184" s="176"/>
      <c r="KLK184" s="176"/>
      <c r="KLL184" s="176"/>
      <c r="KLM184" s="176"/>
      <c r="KLN184" s="176"/>
      <c r="KLO184" s="176"/>
      <c r="KLP184" s="176"/>
      <c r="KLQ184" s="176"/>
      <c r="KLR184" s="176"/>
      <c r="KLS184" s="176"/>
      <c r="KLT184" s="176"/>
      <c r="KLU184" s="176"/>
      <c r="KLV184" s="176"/>
      <c r="KLW184" s="176"/>
      <c r="KLX184" s="176"/>
      <c r="KLY184" s="176"/>
      <c r="KLZ184" s="176"/>
      <c r="KMA184" s="176"/>
      <c r="KMB184" s="176"/>
      <c r="KMC184" s="176"/>
      <c r="KMD184" s="176"/>
      <c r="KME184" s="176"/>
      <c r="KMF184" s="176"/>
      <c r="KMG184" s="176"/>
      <c r="KMH184" s="176"/>
      <c r="KMI184" s="176"/>
      <c r="KMJ184" s="176"/>
      <c r="KMK184" s="176"/>
      <c r="KML184" s="176"/>
      <c r="KMM184" s="176"/>
      <c r="KMN184" s="176"/>
      <c r="KMO184" s="176"/>
      <c r="KMP184" s="176"/>
      <c r="KMQ184" s="176"/>
      <c r="KMR184" s="176"/>
      <c r="KMS184" s="176"/>
      <c r="KMT184" s="176"/>
      <c r="KMU184" s="176"/>
      <c r="KMV184" s="176"/>
      <c r="KMW184" s="176"/>
      <c r="KMX184" s="176"/>
      <c r="KMY184" s="176"/>
      <c r="KMZ184" s="176"/>
      <c r="KNA184" s="176"/>
      <c r="KNB184" s="176"/>
      <c r="KNC184" s="176"/>
      <c r="KND184" s="176"/>
      <c r="KNE184" s="176"/>
      <c r="KNF184" s="176"/>
      <c r="KNG184" s="176"/>
      <c r="KNH184" s="176"/>
      <c r="KNI184" s="176"/>
      <c r="KNJ184" s="176"/>
      <c r="KNK184" s="176"/>
      <c r="KNL184" s="176"/>
      <c r="KNM184" s="176"/>
      <c r="KNN184" s="176"/>
      <c r="KNO184" s="176"/>
      <c r="KNP184" s="176"/>
      <c r="KNQ184" s="176"/>
      <c r="KNR184" s="176"/>
      <c r="KNS184" s="176"/>
      <c r="KNT184" s="176"/>
      <c r="KNU184" s="176"/>
      <c r="KNV184" s="176"/>
      <c r="KNW184" s="176"/>
      <c r="KNX184" s="176"/>
      <c r="KNY184" s="176"/>
      <c r="KNZ184" s="176"/>
      <c r="KOA184" s="176"/>
      <c r="KOB184" s="176"/>
      <c r="KOC184" s="176"/>
      <c r="KOD184" s="176"/>
      <c r="KOE184" s="176"/>
      <c r="KOF184" s="176"/>
      <c r="KOG184" s="176"/>
      <c r="KOH184" s="176"/>
      <c r="KOI184" s="176"/>
      <c r="KOJ184" s="176"/>
      <c r="KOK184" s="176"/>
      <c r="KOL184" s="176"/>
      <c r="KOM184" s="176"/>
      <c r="KON184" s="176"/>
      <c r="KOO184" s="176"/>
      <c r="KOP184" s="176"/>
      <c r="KOQ184" s="176"/>
      <c r="KOR184" s="176"/>
      <c r="KOS184" s="176"/>
      <c r="KOT184" s="176"/>
      <c r="KOU184" s="176"/>
      <c r="KOV184" s="176"/>
      <c r="KOW184" s="176"/>
      <c r="KOX184" s="176"/>
      <c r="KOY184" s="176"/>
      <c r="KOZ184" s="176"/>
      <c r="KPA184" s="176"/>
      <c r="KPB184" s="176"/>
      <c r="KPC184" s="176"/>
      <c r="KPD184" s="176"/>
      <c r="KPE184" s="176"/>
      <c r="KPF184" s="176"/>
      <c r="KPG184" s="176"/>
      <c r="KPH184" s="176"/>
      <c r="KPI184" s="176"/>
      <c r="KPJ184" s="176"/>
      <c r="KPK184" s="176"/>
      <c r="KPL184" s="176"/>
      <c r="KPM184" s="176"/>
      <c r="KPN184" s="176"/>
      <c r="KPO184" s="176"/>
      <c r="KPP184" s="176"/>
      <c r="KPQ184" s="176"/>
      <c r="KPR184" s="176"/>
      <c r="KPS184" s="176"/>
      <c r="KPT184" s="176"/>
      <c r="KPU184" s="176"/>
      <c r="KPV184" s="176"/>
      <c r="KPW184" s="176"/>
      <c r="KPX184" s="176"/>
      <c r="KPY184" s="176"/>
      <c r="KPZ184" s="176"/>
      <c r="KQA184" s="176"/>
      <c r="KQB184" s="176"/>
      <c r="KQC184" s="176"/>
      <c r="KQD184" s="176"/>
      <c r="KQE184" s="176"/>
      <c r="KQF184" s="176"/>
      <c r="KQG184" s="176"/>
      <c r="KQH184" s="176"/>
      <c r="KQI184" s="176"/>
      <c r="KQJ184" s="176"/>
      <c r="KQK184" s="176"/>
      <c r="KQL184" s="176"/>
      <c r="KQM184" s="176"/>
      <c r="KQN184" s="176"/>
      <c r="KQO184" s="176"/>
      <c r="KQP184" s="176"/>
      <c r="KQQ184" s="176"/>
      <c r="KQR184" s="176"/>
      <c r="KQS184" s="176"/>
      <c r="KQT184" s="176"/>
      <c r="KQU184" s="176"/>
      <c r="KQV184" s="176"/>
      <c r="KQW184" s="176"/>
      <c r="KQX184" s="176"/>
      <c r="KQY184" s="176"/>
      <c r="KQZ184" s="176"/>
      <c r="KRA184" s="176"/>
      <c r="KRB184" s="176"/>
      <c r="KRC184" s="176"/>
      <c r="KRD184" s="176"/>
      <c r="KRE184" s="176"/>
      <c r="KRF184" s="176"/>
      <c r="KRG184" s="176"/>
      <c r="KRH184" s="176"/>
      <c r="KRI184" s="176"/>
      <c r="KRJ184" s="176"/>
      <c r="KRK184" s="176"/>
      <c r="KRL184" s="176"/>
      <c r="KRM184" s="176"/>
      <c r="KRN184" s="176"/>
      <c r="KRO184" s="176"/>
      <c r="KRP184" s="176"/>
      <c r="KRQ184" s="176"/>
      <c r="KRR184" s="176"/>
      <c r="KRS184" s="176"/>
      <c r="KRT184" s="176"/>
      <c r="KRU184" s="176"/>
      <c r="KRV184" s="176"/>
      <c r="KRW184" s="176"/>
      <c r="KRX184" s="176"/>
      <c r="KRY184" s="176"/>
      <c r="KRZ184" s="176"/>
      <c r="KSA184" s="176"/>
      <c r="KSB184" s="176"/>
      <c r="KSC184" s="176"/>
      <c r="KSD184" s="176"/>
      <c r="KSE184" s="176"/>
      <c r="KSF184" s="176"/>
      <c r="KSG184" s="176"/>
      <c r="KSH184" s="176"/>
      <c r="KSI184" s="176"/>
      <c r="KSJ184" s="176"/>
      <c r="KSK184" s="176"/>
      <c r="KSL184" s="176"/>
      <c r="KSM184" s="176"/>
      <c r="KSN184" s="176"/>
      <c r="KSO184" s="176"/>
      <c r="KSP184" s="176"/>
      <c r="KSQ184" s="176"/>
      <c r="KSR184" s="176"/>
      <c r="KSS184" s="176"/>
      <c r="KST184" s="176"/>
      <c r="KSU184" s="176"/>
      <c r="KSV184" s="176"/>
      <c r="KSW184" s="176"/>
      <c r="KSX184" s="176"/>
      <c r="KSY184" s="176"/>
      <c r="KSZ184" s="176"/>
      <c r="KTA184" s="176"/>
      <c r="KTB184" s="176"/>
      <c r="KTC184" s="176"/>
      <c r="KTD184" s="176"/>
      <c r="KTE184" s="176"/>
      <c r="KTF184" s="176"/>
      <c r="KTG184" s="176"/>
      <c r="KTH184" s="176"/>
      <c r="KTI184" s="176"/>
      <c r="KTJ184" s="176"/>
      <c r="KTK184" s="176"/>
      <c r="KTL184" s="176"/>
      <c r="KTM184" s="176"/>
      <c r="KTN184" s="176"/>
      <c r="KTO184" s="176"/>
      <c r="KTP184" s="176"/>
      <c r="KTQ184" s="176"/>
      <c r="KTR184" s="176"/>
      <c r="KTS184" s="176"/>
      <c r="KTT184" s="176"/>
      <c r="KTU184" s="176"/>
      <c r="KTV184" s="176"/>
      <c r="KTW184" s="176"/>
      <c r="KTX184" s="176"/>
      <c r="KTY184" s="176"/>
      <c r="KTZ184" s="176"/>
      <c r="KUA184" s="176"/>
      <c r="KUB184" s="176"/>
      <c r="KUC184" s="176"/>
      <c r="KUD184" s="176"/>
      <c r="KUE184" s="176"/>
      <c r="KUF184" s="176"/>
      <c r="KUG184" s="176"/>
      <c r="KUH184" s="176"/>
      <c r="KUI184" s="176"/>
      <c r="KUJ184" s="176"/>
      <c r="KUK184" s="176"/>
      <c r="KUL184" s="176"/>
      <c r="KUM184" s="176"/>
      <c r="KUN184" s="176"/>
      <c r="KUO184" s="176"/>
      <c r="KUP184" s="176"/>
      <c r="KUQ184" s="176"/>
      <c r="KUR184" s="176"/>
      <c r="KUS184" s="176"/>
      <c r="KUT184" s="176"/>
      <c r="KUU184" s="176"/>
      <c r="KUV184" s="176"/>
      <c r="KUW184" s="176"/>
      <c r="KUX184" s="176"/>
      <c r="KUY184" s="176"/>
      <c r="KUZ184" s="176"/>
      <c r="KVA184" s="176"/>
      <c r="KVB184" s="176"/>
      <c r="KVC184" s="176"/>
      <c r="KVD184" s="176"/>
      <c r="KVE184" s="176"/>
      <c r="KVF184" s="176"/>
      <c r="KVG184" s="176"/>
      <c r="KVH184" s="176"/>
      <c r="KVI184" s="176"/>
      <c r="KVJ184" s="176"/>
      <c r="KVK184" s="176"/>
      <c r="KVL184" s="176"/>
      <c r="KVM184" s="176"/>
      <c r="KVN184" s="176"/>
      <c r="KVO184" s="176"/>
      <c r="KVP184" s="176"/>
      <c r="KVQ184" s="176"/>
      <c r="KVR184" s="176"/>
      <c r="KVS184" s="176"/>
      <c r="KVT184" s="176"/>
      <c r="KVU184" s="176"/>
      <c r="KVV184" s="176"/>
      <c r="KVW184" s="176"/>
      <c r="KVX184" s="176"/>
      <c r="KVY184" s="176"/>
      <c r="KVZ184" s="176"/>
      <c r="KWA184" s="176"/>
      <c r="KWB184" s="176"/>
      <c r="KWC184" s="176"/>
      <c r="KWD184" s="176"/>
      <c r="KWE184" s="176"/>
      <c r="KWF184" s="176"/>
      <c r="KWG184" s="176"/>
      <c r="KWH184" s="176"/>
      <c r="KWI184" s="176"/>
      <c r="KWJ184" s="176"/>
      <c r="KWK184" s="176"/>
      <c r="KWL184" s="176"/>
      <c r="KWM184" s="176"/>
      <c r="KWN184" s="176"/>
      <c r="KWO184" s="176"/>
      <c r="KWP184" s="176"/>
      <c r="KWQ184" s="176"/>
      <c r="KWR184" s="176"/>
      <c r="KWS184" s="176"/>
      <c r="KWT184" s="176"/>
      <c r="KWU184" s="176"/>
      <c r="KWV184" s="176"/>
      <c r="KWW184" s="176"/>
      <c r="KWX184" s="176"/>
      <c r="KWY184" s="176"/>
      <c r="KWZ184" s="176"/>
      <c r="KXA184" s="176"/>
      <c r="KXB184" s="176"/>
      <c r="KXC184" s="176"/>
      <c r="KXD184" s="176"/>
      <c r="KXE184" s="176"/>
      <c r="KXF184" s="176"/>
      <c r="KXG184" s="176"/>
      <c r="KXH184" s="176"/>
      <c r="KXI184" s="176"/>
      <c r="KXJ184" s="176"/>
      <c r="KXK184" s="176"/>
      <c r="KXL184" s="176"/>
      <c r="KXM184" s="176"/>
      <c r="KXN184" s="176"/>
      <c r="KXO184" s="176"/>
      <c r="KXP184" s="176"/>
      <c r="KXQ184" s="176"/>
      <c r="KXR184" s="176"/>
      <c r="KXS184" s="176"/>
      <c r="KXT184" s="176"/>
      <c r="KXU184" s="176"/>
      <c r="KXV184" s="176"/>
      <c r="KXW184" s="176"/>
      <c r="KXX184" s="176"/>
      <c r="KXY184" s="176"/>
      <c r="KXZ184" s="176"/>
      <c r="KYA184" s="176"/>
      <c r="KYB184" s="176"/>
      <c r="KYC184" s="176"/>
      <c r="KYD184" s="176"/>
      <c r="KYE184" s="176"/>
      <c r="KYF184" s="176"/>
      <c r="KYG184" s="176"/>
      <c r="KYH184" s="176"/>
      <c r="KYI184" s="176"/>
      <c r="KYJ184" s="176"/>
      <c r="KYK184" s="176"/>
      <c r="KYL184" s="176"/>
      <c r="KYM184" s="176"/>
      <c r="KYN184" s="176"/>
      <c r="KYO184" s="176"/>
      <c r="KYP184" s="176"/>
      <c r="KYQ184" s="176"/>
      <c r="KYR184" s="176"/>
      <c r="KYS184" s="176"/>
      <c r="KYT184" s="176"/>
      <c r="KYU184" s="176"/>
      <c r="KYV184" s="176"/>
      <c r="KYW184" s="176"/>
      <c r="KYX184" s="176"/>
      <c r="KYY184" s="176"/>
      <c r="KYZ184" s="176"/>
      <c r="KZA184" s="176"/>
      <c r="KZB184" s="176"/>
      <c r="KZC184" s="176"/>
      <c r="KZD184" s="176"/>
      <c r="KZE184" s="176"/>
      <c r="KZF184" s="176"/>
      <c r="KZG184" s="176"/>
      <c r="KZH184" s="176"/>
      <c r="KZI184" s="176"/>
      <c r="KZJ184" s="176"/>
      <c r="KZK184" s="176"/>
      <c r="KZL184" s="176"/>
      <c r="KZM184" s="176"/>
      <c r="KZN184" s="176"/>
      <c r="KZO184" s="176"/>
      <c r="KZP184" s="176"/>
      <c r="KZQ184" s="176"/>
      <c r="KZR184" s="176"/>
      <c r="KZS184" s="176"/>
      <c r="KZT184" s="176"/>
      <c r="KZU184" s="176"/>
      <c r="KZV184" s="176"/>
      <c r="KZW184" s="176"/>
      <c r="KZX184" s="176"/>
      <c r="KZY184" s="176"/>
      <c r="KZZ184" s="176"/>
      <c r="LAA184" s="176"/>
      <c r="LAB184" s="176"/>
      <c r="LAC184" s="176"/>
      <c r="LAD184" s="176"/>
      <c r="LAE184" s="176"/>
      <c r="LAF184" s="176"/>
      <c r="LAG184" s="176"/>
      <c r="LAH184" s="176"/>
      <c r="LAI184" s="176"/>
      <c r="LAJ184" s="176"/>
      <c r="LAK184" s="176"/>
      <c r="LAL184" s="176"/>
      <c r="LAM184" s="176"/>
      <c r="LAN184" s="176"/>
      <c r="LAO184" s="176"/>
      <c r="LAP184" s="176"/>
      <c r="LAQ184" s="176"/>
      <c r="LAR184" s="176"/>
      <c r="LAS184" s="176"/>
      <c r="LAT184" s="176"/>
      <c r="LAU184" s="176"/>
      <c r="LAV184" s="176"/>
      <c r="LAW184" s="176"/>
      <c r="LAX184" s="176"/>
      <c r="LAY184" s="176"/>
      <c r="LAZ184" s="176"/>
      <c r="LBA184" s="176"/>
      <c r="LBB184" s="176"/>
      <c r="LBC184" s="176"/>
      <c r="LBD184" s="176"/>
      <c r="LBE184" s="176"/>
      <c r="LBF184" s="176"/>
      <c r="LBG184" s="176"/>
      <c r="LBH184" s="176"/>
      <c r="LBI184" s="176"/>
      <c r="LBJ184" s="176"/>
      <c r="LBK184" s="176"/>
      <c r="LBL184" s="176"/>
      <c r="LBM184" s="176"/>
      <c r="LBN184" s="176"/>
      <c r="LBO184" s="176"/>
      <c r="LBP184" s="176"/>
      <c r="LBQ184" s="176"/>
      <c r="LBR184" s="176"/>
      <c r="LBS184" s="176"/>
      <c r="LBT184" s="176"/>
      <c r="LBU184" s="176"/>
      <c r="LBV184" s="176"/>
      <c r="LBW184" s="176"/>
      <c r="LBX184" s="176"/>
      <c r="LBY184" s="176"/>
      <c r="LBZ184" s="176"/>
      <c r="LCA184" s="176"/>
      <c r="LCB184" s="176"/>
      <c r="LCC184" s="176"/>
      <c r="LCD184" s="176"/>
      <c r="LCE184" s="176"/>
      <c r="LCF184" s="176"/>
      <c r="LCG184" s="176"/>
      <c r="LCH184" s="176"/>
      <c r="LCI184" s="176"/>
      <c r="LCJ184" s="176"/>
      <c r="LCK184" s="176"/>
      <c r="LCL184" s="176"/>
      <c r="LCM184" s="176"/>
      <c r="LCN184" s="176"/>
      <c r="LCO184" s="176"/>
      <c r="LCP184" s="176"/>
      <c r="LCQ184" s="176"/>
      <c r="LCR184" s="176"/>
      <c r="LCS184" s="176"/>
      <c r="LCT184" s="176"/>
      <c r="LCU184" s="176"/>
      <c r="LCV184" s="176"/>
      <c r="LCW184" s="176"/>
      <c r="LCX184" s="176"/>
      <c r="LCY184" s="176"/>
      <c r="LCZ184" s="176"/>
      <c r="LDA184" s="176"/>
      <c r="LDB184" s="176"/>
      <c r="LDC184" s="176"/>
      <c r="LDD184" s="176"/>
      <c r="LDE184" s="176"/>
      <c r="LDF184" s="176"/>
      <c r="LDG184" s="176"/>
      <c r="LDH184" s="176"/>
      <c r="LDI184" s="176"/>
      <c r="LDJ184" s="176"/>
      <c r="LDK184" s="176"/>
      <c r="LDL184" s="176"/>
      <c r="LDM184" s="176"/>
      <c r="LDN184" s="176"/>
      <c r="LDO184" s="176"/>
      <c r="LDP184" s="176"/>
      <c r="LDQ184" s="176"/>
      <c r="LDR184" s="176"/>
      <c r="LDS184" s="176"/>
      <c r="LDT184" s="176"/>
      <c r="LDU184" s="176"/>
      <c r="LDV184" s="176"/>
      <c r="LDW184" s="176"/>
      <c r="LDX184" s="176"/>
      <c r="LDY184" s="176"/>
      <c r="LDZ184" s="176"/>
      <c r="LEA184" s="176"/>
      <c r="LEB184" s="176"/>
      <c r="LEC184" s="176"/>
      <c r="LED184" s="176"/>
      <c r="LEE184" s="176"/>
      <c r="LEF184" s="176"/>
      <c r="LEG184" s="176"/>
      <c r="LEH184" s="176"/>
      <c r="LEI184" s="176"/>
      <c r="LEJ184" s="176"/>
      <c r="LEK184" s="176"/>
      <c r="LEL184" s="176"/>
      <c r="LEM184" s="176"/>
      <c r="LEN184" s="176"/>
      <c r="LEO184" s="176"/>
      <c r="LEP184" s="176"/>
      <c r="LEQ184" s="176"/>
      <c r="LER184" s="176"/>
      <c r="LES184" s="176"/>
      <c r="LET184" s="176"/>
      <c r="LEU184" s="176"/>
      <c r="LEV184" s="176"/>
      <c r="LEW184" s="176"/>
      <c r="LEX184" s="176"/>
      <c r="LEY184" s="176"/>
      <c r="LEZ184" s="176"/>
      <c r="LFA184" s="176"/>
      <c r="LFB184" s="176"/>
      <c r="LFC184" s="176"/>
      <c r="LFD184" s="176"/>
      <c r="LFE184" s="176"/>
      <c r="LFF184" s="176"/>
      <c r="LFG184" s="176"/>
      <c r="LFH184" s="176"/>
      <c r="LFI184" s="176"/>
      <c r="LFJ184" s="176"/>
      <c r="LFK184" s="176"/>
      <c r="LFL184" s="176"/>
      <c r="LFM184" s="176"/>
      <c r="LFN184" s="176"/>
      <c r="LFO184" s="176"/>
      <c r="LFP184" s="176"/>
      <c r="LFQ184" s="176"/>
      <c r="LFR184" s="176"/>
      <c r="LFS184" s="176"/>
      <c r="LFT184" s="176"/>
      <c r="LFU184" s="176"/>
      <c r="LFV184" s="176"/>
      <c r="LFW184" s="176"/>
      <c r="LFX184" s="176"/>
      <c r="LFY184" s="176"/>
      <c r="LFZ184" s="176"/>
      <c r="LGA184" s="176"/>
      <c r="LGB184" s="176"/>
      <c r="LGC184" s="176"/>
      <c r="LGD184" s="176"/>
      <c r="LGE184" s="176"/>
      <c r="LGF184" s="176"/>
      <c r="LGG184" s="176"/>
      <c r="LGH184" s="176"/>
      <c r="LGI184" s="176"/>
      <c r="LGJ184" s="176"/>
      <c r="LGK184" s="176"/>
      <c r="LGL184" s="176"/>
      <c r="LGM184" s="176"/>
      <c r="LGN184" s="176"/>
      <c r="LGO184" s="176"/>
      <c r="LGP184" s="176"/>
      <c r="LGQ184" s="176"/>
      <c r="LGR184" s="176"/>
      <c r="LGS184" s="176"/>
      <c r="LGT184" s="176"/>
      <c r="LGU184" s="176"/>
      <c r="LGV184" s="176"/>
      <c r="LGW184" s="176"/>
      <c r="LGX184" s="176"/>
      <c r="LGY184" s="176"/>
      <c r="LGZ184" s="176"/>
      <c r="LHA184" s="176"/>
      <c r="LHB184" s="176"/>
      <c r="LHC184" s="176"/>
      <c r="LHD184" s="176"/>
      <c r="LHE184" s="176"/>
      <c r="LHF184" s="176"/>
      <c r="LHG184" s="176"/>
      <c r="LHH184" s="176"/>
      <c r="LHI184" s="176"/>
      <c r="LHJ184" s="176"/>
      <c r="LHK184" s="176"/>
      <c r="LHL184" s="176"/>
      <c r="LHM184" s="176"/>
      <c r="LHN184" s="176"/>
      <c r="LHO184" s="176"/>
      <c r="LHP184" s="176"/>
      <c r="LHQ184" s="176"/>
      <c r="LHR184" s="176"/>
      <c r="LHS184" s="176"/>
      <c r="LHT184" s="176"/>
      <c r="LHU184" s="176"/>
      <c r="LHV184" s="176"/>
      <c r="LHW184" s="176"/>
      <c r="LHX184" s="176"/>
      <c r="LHY184" s="176"/>
      <c r="LHZ184" s="176"/>
      <c r="LIA184" s="176"/>
      <c r="LIB184" s="176"/>
      <c r="LIC184" s="176"/>
      <c r="LID184" s="176"/>
      <c r="LIE184" s="176"/>
      <c r="LIF184" s="176"/>
      <c r="LIG184" s="176"/>
      <c r="LIH184" s="176"/>
      <c r="LII184" s="176"/>
      <c r="LIJ184" s="176"/>
      <c r="LIK184" s="176"/>
      <c r="LIL184" s="176"/>
      <c r="LIM184" s="176"/>
      <c r="LIN184" s="176"/>
      <c r="LIO184" s="176"/>
      <c r="LIP184" s="176"/>
      <c r="LIQ184" s="176"/>
      <c r="LIR184" s="176"/>
      <c r="LIS184" s="176"/>
      <c r="LIT184" s="176"/>
      <c r="LIU184" s="176"/>
      <c r="LIV184" s="176"/>
      <c r="LIW184" s="176"/>
      <c r="LIX184" s="176"/>
      <c r="LIY184" s="176"/>
      <c r="LIZ184" s="176"/>
      <c r="LJA184" s="176"/>
      <c r="LJB184" s="176"/>
      <c r="LJC184" s="176"/>
      <c r="LJD184" s="176"/>
      <c r="LJE184" s="176"/>
      <c r="LJF184" s="176"/>
      <c r="LJG184" s="176"/>
      <c r="LJH184" s="176"/>
      <c r="LJI184" s="176"/>
      <c r="LJJ184" s="176"/>
      <c r="LJK184" s="176"/>
      <c r="LJL184" s="176"/>
      <c r="LJM184" s="176"/>
      <c r="LJN184" s="176"/>
      <c r="LJO184" s="176"/>
      <c r="LJP184" s="176"/>
      <c r="LJQ184" s="176"/>
      <c r="LJR184" s="176"/>
      <c r="LJS184" s="176"/>
      <c r="LJT184" s="176"/>
      <c r="LJU184" s="176"/>
      <c r="LJV184" s="176"/>
      <c r="LJW184" s="176"/>
      <c r="LJX184" s="176"/>
      <c r="LJY184" s="176"/>
      <c r="LJZ184" s="176"/>
      <c r="LKA184" s="176"/>
      <c r="LKB184" s="176"/>
      <c r="LKC184" s="176"/>
      <c r="LKD184" s="176"/>
      <c r="LKE184" s="176"/>
      <c r="LKF184" s="176"/>
      <c r="LKG184" s="176"/>
      <c r="LKH184" s="176"/>
      <c r="LKI184" s="176"/>
      <c r="LKJ184" s="176"/>
      <c r="LKK184" s="176"/>
      <c r="LKL184" s="176"/>
      <c r="LKM184" s="176"/>
      <c r="LKN184" s="176"/>
      <c r="LKO184" s="176"/>
      <c r="LKP184" s="176"/>
      <c r="LKQ184" s="176"/>
      <c r="LKR184" s="176"/>
      <c r="LKS184" s="176"/>
      <c r="LKT184" s="176"/>
      <c r="LKU184" s="176"/>
      <c r="LKV184" s="176"/>
      <c r="LKW184" s="176"/>
      <c r="LKX184" s="176"/>
      <c r="LKY184" s="176"/>
      <c r="LKZ184" s="176"/>
      <c r="LLA184" s="176"/>
      <c r="LLB184" s="176"/>
      <c r="LLC184" s="176"/>
      <c r="LLD184" s="176"/>
      <c r="LLE184" s="176"/>
      <c r="LLF184" s="176"/>
      <c r="LLG184" s="176"/>
      <c r="LLH184" s="176"/>
      <c r="LLI184" s="176"/>
      <c r="LLJ184" s="176"/>
      <c r="LLK184" s="176"/>
      <c r="LLL184" s="176"/>
      <c r="LLM184" s="176"/>
      <c r="LLN184" s="176"/>
      <c r="LLO184" s="176"/>
      <c r="LLP184" s="176"/>
      <c r="LLQ184" s="176"/>
      <c r="LLR184" s="176"/>
      <c r="LLS184" s="176"/>
      <c r="LLT184" s="176"/>
      <c r="LLU184" s="176"/>
      <c r="LLV184" s="176"/>
      <c r="LLW184" s="176"/>
      <c r="LLX184" s="176"/>
      <c r="LLY184" s="176"/>
      <c r="LLZ184" s="176"/>
      <c r="LMA184" s="176"/>
      <c r="LMB184" s="176"/>
      <c r="LMC184" s="176"/>
      <c r="LMD184" s="176"/>
      <c r="LME184" s="176"/>
      <c r="LMF184" s="176"/>
      <c r="LMG184" s="176"/>
      <c r="LMH184" s="176"/>
      <c r="LMI184" s="176"/>
      <c r="LMJ184" s="176"/>
      <c r="LMK184" s="176"/>
      <c r="LML184" s="176"/>
      <c r="LMM184" s="176"/>
      <c r="LMN184" s="176"/>
      <c r="LMO184" s="176"/>
      <c r="LMP184" s="176"/>
      <c r="LMQ184" s="176"/>
      <c r="LMR184" s="176"/>
      <c r="LMS184" s="176"/>
      <c r="LMT184" s="176"/>
      <c r="LMU184" s="176"/>
      <c r="LMV184" s="176"/>
      <c r="LMW184" s="176"/>
      <c r="LMX184" s="176"/>
      <c r="LMY184" s="176"/>
      <c r="LMZ184" s="176"/>
      <c r="LNA184" s="176"/>
      <c r="LNB184" s="176"/>
      <c r="LNC184" s="176"/>
      <c r="LND184" s="176"/>
      <c r="LNE184" s="176"/>
      <c r="LNF184" s="176"/>
      <c r="LNG184" s="176"/>
      <c r="LNH184" s="176"/>
      <c r="LNI184" s="176"/>
      <c r="LNJ184" s="176"/>
      <c r="LNK184" s="176"/>
      <c r="LNL184" s="176"/>
      <c r="LNM184" s="176"/>
      <c r="LNN184" s="176"/>
      <c r="LNO184" s="176"/>
      <c r="LNP184" s="176"/>
      <c r="LNQ184" s="176"/>
      <c r="LNR184" s="176"/>
      <c r="LNS184" s="176"/>
      <c r="LNT184" s="176"/>
      <c r="LNU184" s="176"/>
      <c r="LNV184" s="176"/>
      <c r="LNW184" s="176"/>
      <c r="LNX184" s="176"/>
      <c r="LNY184" s="176"/>
      <c r="LNZ184" s="176"/>
      <c r="LOA184" s="176"/>
      <c r="LOB184" s="176"/>
      <c r="LOC184" s="176"/>
      <c r="LOD184" s="176"/>
      <c r="LOE184" s="176"/>
      <c r="LOF184" s="176"/>
      <c r="LOG184" s="176"/>
      <c r="LOH184" s="176"/>
      <c r="LOI184" s="176"/>
      <c r="LOJ184" s="176"/>
      <c r="LOK184" s="176"/>
      <c r="LOL184" s="176"/>
      <c r="LOM184" s="176"/>
      <c r="LON184" s="176"/>
      <c r="LOO184" s="176"/>
      <c r="LOP184" s="176"/>
      <c r="LOQ184" s="176"/>
      <c r="LOR184" s="176"/>
      <c r="LOS184" s="176"/>
      <c r="LOT184" s="176"/>
      <c r="LOU184" s="176"/>
      <c r="LOV184" s="176"/>
      <c r="LOW184" s="176"/>
      <c r="LOX184" s="176"/>
      <c r="LOY184" s="176"/>
      <c r="LOZ184" s="176"/>
      <c r="LPA184" s="176"/>
      <c r="LPB184" s="176"/>
      <c r="LPC184" s="176"/>
      <c r="LPD184" s="176"/>
      <c r="LPE184" s="176"/>
      <c r="LPF184" s="176"/>
      <c r="LPG184" s="176"/>
      <c r="LPH184" s="176"/>
      <c r="LPI184" s="176"/>
      <c r="LPJ184" s="176"/>
      <c r="LPK184" s="176"/>
      <c r="LPL184" s="176"/>
      <c r="LPM184" s="176"/>
      <c r="LPN184" s="176"/>
      <c r="LPO184" s="176"/>
      <c r="LPP184" s="176"/>
      <c r="LPQ184" s="176"/>
      <c r="LPR184" s="176"/>
      <c r="LPS184" s="176"/>
      <c r="LPT184" s="176"/>
      <c r="LPU184" s="176"/>
      <c r="LPV184" s="176"/>
      <c r="LPW184" s="176"/>
      <c r="LPX184" s="176"/>
      <c r="LPY184" s="176"/>
      <c r="LPZ184" s="176"/>
      <c r="LQA184" s="176"/>
      <c r="LQB184" s="176"/>
      <c r="LQC184" s="176"/>
      <c r="LQD184" s="176"/>
      <c r="LQE184" s="176"/>
      <c r="LQF184" s="176"/>
      <c r="LQG184" s="176"/>
      <c r="LQH184" s="176"/>
      <c r="LQI184" s="176"/>
      <c r="LQJ184" s="176"/>
      <c r="LQK184" s="176"/>
      <c r="LQL184" s="176"/>
      <c r="LQM184" s="176"/>
      <c r="LQN184" s="176"/>
      <c r="LQO184" s="176"/>
      <c r="LQP184" s="176"/>
      <c r="LQQ184" s="176"/>
      <c r="LQR184" s="176"/>
      <c r="LQS184" s="176"/>
      <c r="LQT184" s="176"/>
      <c r="LQU184" s="176"/>
      <c r="LQV184" s="176"/>
      <c r="LQW184" s="176"/>
      <c r="LQX184" s="176"/>
      <c r="LQY184" s="176"/>
      <c r="LQZ184" s="176"/>
      <c r="LRA184" s="176"/>
      <c r="LRB184" s="176"/>
      <c r="LRC184" s="176"/>
      <c r="LRD184" s="176"/>
      <c r="LRE184" s="176"/>
      <c r="LRF184" s="176"/>
      <c r="LRG184" s="176"/>
      <c r="LRH184" s="176"/>
      <c r="LRI184" s="176"/>
      <c r="LRJ184" s="176"/>
      <c r="LRK184" s="176"/>
      <c r="LRL184" s="176"/>
      <c r="LRM184" s="176"/>
      <c r="LRN184" s="176"/>
      <c r="LRO184" s="176"/>
      <c r="LRP184" s="176"/>
      <c r="LRQ184" s="176"/>
      <c r="LRR184" s="176"/>
      <c r="LRS184" s="176"/>
      <c r="LRT184" s="176"/>
      <c r="LRU184" s="176"/>
      <c r="LRV184" s="176"/>
      <c r="LRW184" s="176"/>
      <c r="LRX184" s="176"/>
      <c r="LRY184" s="176"/>
      <c r="LRZ184" s="176"/>
      <c r="LSA184" s="176"/>
      <c r="LSB184" s="176"/>
      <c r="LSC184" s="176"/>
      <c r="LSD184" s="176"/>
      <c r="LSE184" s="176"/>
      <c r="LSF184" s="176"/>
      <c r="LSG184" s="176"/>
      <c r="LSH184" s="176"/>
      <c r="LSI184" s="176"/>
      <c r="LSJ184" s="176"/>
      <c r="LSK184" s="176"/>
      <c r="LSL184" s="176"/>
      <c r="LSM184" s="176"/>
      <c r="LSN184" s="176"/>
      <c r="LSO184" s="176"/>
      <c r="LSP184" s="176"/>
      <c r="LSQ184" s="176"/>
      <c r="LSR184" s="176"/>
      <c r="LSS184" s="176"/>
      <c r="LST184" s="176"/>
      <c r="LSU184" s="176"/>
      <c r="LSV184" s="176"/>
      <c r="LSW184" s="176"/>
      <c r="LSX184" s="176"/>
      <c r="LSY184" s="176"/>
      <c r="LSZ184" s="176"/>
      <c r="LTA184" s="176"/>
      <c r="LTB184" s="176"/>
      <c r="LTC184" s="176"/>
      <c r="LTD184" s="176"/>
      <c r="LTE184" s="176"/>
      <c r="LTF184" s="176"/>
      <c r="LTG184" s="176"/>
      <c r="LTH184" s="176"/>
      <c r="LTI184" s="176"/>
      <c r="LTJ184" s="176"/>
      <c r="LTK184" s="176"/>
      <c r="LTL184" s="176"/>
      <c r="LTM184" s="176"/>
      <c r="LTN184" s="176"/>
      <c r="LTO184" s="176"/>
      <c r="LTP184" s="176"/>
      <c r="LTQ184" s="176"/>
      <c r="LTR184" s="176"/>
      <c r="LTS184" s="176"/>
      <c r="LTT184" s="176"/>
      <c r="LTU184" s="176"/>
      <c r="LTV184" s="176"/>
      <c r="LTW184" s="176"/>
      <c r="LTX184" s="176"/>
      <c r="LTY184" s="176"/>
      <c r="LTZ184" s="176"/>
      <c r="LUA184" s="176"/>
      <c r="LUB184" s="176"/>
      <c r="LUC184" s="176"/>
      <c r="LUD184" s="176"/>
      <c r="LUE184" s="176"/>
      <c r="LUF184" s="176"/>
      <c r="LUG184" s="176"/>
      <c r="LUH184" s="176"/>
      <c r="LUI184" s="176"/>
      <c r="LUJ184" s="176"/>
      <c r="LUK184" s="176"/>
      <c r="LUL184" s="176"/>
      <c r="LUM184" s="176"/>
      <c r="LUN184" s="176"/>
      <c r="LUO184" s="176"/>
      <c r="LUP184" s="176"/>
      <c r="LUQ184" s="176"/>
      <c r="LUR184" s="176"/>
      <c r="LUS184" s="176"/>
      <c r="LUT184" s="176"/>
      <c r="LUU184" s="176"/>
      <c r="LUV184" s="176"/>
      <c r="LUW184" s="176"/>
      <c r="LUX184" s="176"/>
      <c r="LUY184" s="176"/>
      <c r="LUZ184" s="176"/>
      <c r="LVA184" s="176"/>
      <c r="LVB184" s="176"/>
      <c r="LVC184" s="176"/>
      <c r="LVD184" s="176"/>
      <c r="LVE184" s="176"/>
      <c r="LVF184" s="176"/>
      <c r="LVG184" s="176"/>
      <c r="LVH184" s="176"/>
      <c r="LVI184" s="176"/>
      <c r="LVJ184" s="176"/>
      <c r="LVK184" s="176"/>
      <c r="LVL184" s="176"/>
      <c r="LVM184" s="176"/>
      <c r="LVN184" s="176"/>
      <c r="LVO184" s="176"/>
      <c r="LVP184" s="176"/>
      <c r="LVQ184" s="176"/>
      <c r="LVR184" s="176"/>
      <c r="LVS184" s="176"/>
      <c r="LVT184" s="176"/>
      <c r="LVU184" s="176"/>
      <c r="LVV184" s="176"/>
      <c r="LVW184" s="176"/>
      <c r="LVX184" s="176"/>
      <c r="LVY184" s="176"/>
      <c r="LVZ184" s="176"/>
      <c r="LWA184" s="176"/>
      <c r="LWB184" s="176"/>
      <c r="LWC184" s="176"/>
      <c r="LWD184" s="176"/>
      <c r="LWE184" s="176"/>
      <c r="LWF184" s="176"/>
      <c r="LWG184" s="176"/>
      <c r="LWH184" s="176"/>
      <c r="LWI184" s="176"/>
      <c r="LWJ184" s="176"/>
      <c r="LWK184" s="176"/>
      <c r="LWL184" s="176"/>
      <c r="LWM184" s="176"/>
      <c r="LWN184" s="176"/>
      <c r="LWO184" s="176"/>
      <c r="LWP184" s="176"/>
      <c r="LWQ184" s="176"/>
      <c r="LWR184" s="176"/>
      <c r="LWS184" s="176"/>
      <c r="LWT184" s="176"/>
      <c r="LWU184" s="176"/>
      <c r="LWV184" s="176"/>
      <c r="LWW184" s="176"/>
      <c r="LWX184" s="176"/>
      <c r="LWY184" s="176"/>
      <c r="LWZ184" s="176"/>
      <c r="LXA184" s="176"/>
      <c r="LXB184" s="176"/>
      <c r="LXC184" s="176"/>
      <c r="LXD184" s="176"/>
      <c r="LXE184" s="176"/>
      <c r="LXF184" s="176"/>
      <c r="LXG184" s="176"/>
      <c r="LXH184" s="176"/>
      <c r="LXI184" s="176"/>
      <c r="LXJ184" s="176"/>
      <c r="LXK184" s="176"/>
      <c r="LXL184" s="176"/>
      <c r="LXM184" s="176"/>
      <c r="LXN184" s="176"/>
      <c r="LXO184" s="176"/>
      <c r="LXP184" s="176"/>
      <c r="LXQ184" s="176"/>
      <c r="LXR184" s="176"/>
      <c r="LXS184" s="176"/>
      <c r="LXT184" s="176"/>
      <c r="LXU184" s="176"/>
      <c r="LXV184" s="176"/>
      <c r="LXW184" s="176"/>
      <c r="LXX184" s="176"/>
      <c r="LXY184" s="176"/>
      <c r="LXZ184" s="176"/>
      <c r="LYA184" s="176"/>
      <c r="LYB184" s="176"/>
      <c r="LYC184" s="176"/>
      <c r="LYD184" s="176"/>
      <c r="LYE184" s="176"/>
      <c r="LYF184" s="176"/>
      <c r="LYG184" s="176"/>
      <c r="LYH184" s="176"/>
      <c r="LYI184" s="176"/>
      <c r="LYJ184" s="176"/>
      <c r="LYK184" s="176"/>
      <c r="LYL184" s="176"/>
      <c r="LYM184" s="176"/>
      <c r="LYN184" s="176"/>
      <c r="LYO184" s="176"/>
      <c r="LYP184" s="176"/>
      <c r="LYQ184" s="176"/>
      <c r="LYR184" s="176"/>
      <c r="LYS184" s="176"/>
      <c r="LYT184" s="176"/>
      <c r="LYU184" s="176"/>
      <c r="LYV184" s="176"/>
      <c r="LYW184" s="176"/>
      <c r="LYX184" s="176"/>
      <c r="LYY184" s="176"/>
      <c r="LYZ184" s="176"/>
      <c r="LZA184" s="176"/>
      <c r="LZB184" s="176"/>
      <c r="LZC184" s="176"/>
      <c r="LZD184" s="176"/>
      <c r="LZE184" s="176"/>
      <c r="LZF184" s="176"/>
      <c r="LZG184" s="176"/>
      <c r="LZH184" s="176"/>
      <c r="LZI184" s="176"/>
      <c r="LZJ184" s="176"/>
      <c r="LZK184" s="176"/>
      <c r="LZL184" s="176"/>
      <c r="LZM184" s="176"/>
      <c r="LZN184" s="176"/>
      <c r="LZO184" s="176"/>
      <c r="LZP184" s="176"/>
      <c r="LZQ184" s="176"/>
      <c r="LZR184" s="176"/>
      <c r="LZS184" s="176"/>
      <c r="LZT184" s="176"/>
      <c r="LZU184" s="176"/>
      <c r="LZV184" s="176"/>
      <c r="LZW184" s="176"/>
      <c r="LZX184" s="176"/>
      <c r="LZY184" s="176"/>
      <c r="LZZ184" s="176"/>
      <c r="MAA184" s="176"/>
      <c r="MAB184" s="176"/>
      <c r="MAC184" s="176"/>
      <c r="MAD184" s="176"/>
      <c r="MAE184" s="176"/>
      <c r="MAF184" s="176"/>
      <c r="MAG184" s="176"/>
      <c r="MAH184" s="176"/>
      <c r="MAI184" s="176"/>
      <c r="MAJ184" s="176"/>
      <c r="MAK184" s="176"/>
      <c r="MAL184" s="176"/>
      <c r="MAM184" s="176"/>
      <c r="MAN184" s="176"/>
      <c r="MAO184" s="176"/>
      <c r="MAP184" s="176"/>
      <c r="MAQ184" s="176"/>
      <c r="MAR184" s="176"/>
      <c r="MAS184" s="176"/>
      <c r="MAT184" s="176"/>
      <c r="MAU184" s="176"/>
      <c r="MAV184" s="176"/>
      <c r="MAW184" s="176"/>
      <c r="MAX184" s="176"/>
      <c r="MAY184" s="176"/>
      <c r="MAZ184" s="176"/>
      <c r="MBA184" s="176"/>
      <c r="MBB184" s="176"/>
      <c r="MBC184" s="176"/>
      <c r="MBD184" s="176"/>
      <c r="MBE184" s="176"/>
      <c r="MBF184" s="176"/>
      <c r="MBG184" s="176"/>
      <c r="MBH184" s="176"/>
      <c r="MBI184" s="176"/>
      <c r="MBJ184" s="176"/>
      <c r="MBK184" s="176"/>
      <c r="MBL184" s="176"/>
      <c r="MBM184" s="176"/>
      <c r="MBN184" s="176"/>
      <c r="MBO184" s="176"/>
      <c r="MBP184" s="176"/>
      <c r="MBQ184" s="176"/>
      <c r="MBR184" s="176"/>
      <c r="MBS184" s="176"/>
      <c r="MBT184" s="176"/>
      <c r="MBU184" s="176"/>
      <c r="MBV184" s="176"/>
      <c r="MBW184" s="176"/>
      <c r="MBX184" s="176"/>
      <c r="MBY184" s="176"/>
      <c r="MBZ184" s="176"/>
      <c r="MCA184" s="176"/>
      <c r="MCB184" s="176"/>
      <c r="MCC184" s="176"/>
      <c r="MCD184" s="176"/>
      <c r="MCE184" s="176"/>
      <c r="MCF184" s="176"/>
      <c r="MCG184" s="176"/>
      <c r="MCH184" s="176"/>
      <c r="MCI184" s="176"/>
      <c r="MCJ184" s="176"/>
      <c r="MCK184" s="176"/>
      <c r="MCL184" s="176"/>
      <c r="MCM184" s="176"/>
      <c r="MCN184" s="176"/>
      <c r="MCO184" s="176"/>
      <c r="MCP184" s="176"/>
      <c r="MCQ184" s="176"/>
      <c r="MCR184" s="176"/>
      <c r="MCS184" s="176"/>
      <c r="MCT184" s="176"/>
      <c r="MCU184" s="176"/>
      <c r="MCV184" s="176"/>
      <c r="MCW184" s="176"/>
      <c r="MCX184" s="176"/>
      <c r="MCY184" s="176"/>
      <c r="MCZ184" s="176"/>
      <c r="MDA184" s="176"/>
      <c r="MDB184" s="176"/>
      <c r="MDC184" s="176"/>
      <c r="MDD184" s="176"/>
      <c r="MDE184" s="176"/>
      <c r="MDF184" s="176"/>
      <c r="MDG184" s="176"/>
      <c r="MDH184" s="176"/>
      <c r="MDI184" s="176"/>
      <c r="MDJ184" s="176"/>
      <c r="MDK184" s="176"/>
      <c r="MDL184" s="176"/>
      <c r="MDM184" s="176"/>
      <c r="MDN184" s="176"/>
      <c r="MDO184" s="176"/>
      <c r="MDP184" s="176"/>
      <c r="MDQ184" s="176"/>
      <c r="MDR184" s="176"/>
      <c r="MDS184" s="176"/>
      <c r="MDT184" s="176"/>
      <c r="MDU184" s="176"/>
      <c r="MDV184" s="176"/>
      <c r="MDW184" s="176"/>
      <c r="MDX184" s="176"/>
      <c r="MDY184" s="176"/>
      <c r="MDZ184" s="176"/>
      <c r="MEA184" s="176"/>
      <c r="MEB184" s="176"/>
      <c r="MEC184" s="176"/>
      <c r="MED184" s="176"/>
      <c r="MEE184" s="176"/>
      <c r="MEF184" s="176"/>
      <c r="MEG184" s="176"/>
      <c r="MEH184" s="176"/>
      <c r="MEI184" s="176"/>
      <c r="MEJ184" s="176"/>
      <c r="MEK184" s="176"/>
      <c r="MEL184" s="176"/>
      <c r="MEM184" s="176"/>
      <c r="MEN184" s="176"/>
      <c r="MEO184" s="176"/>
      <c r="MEP184" s="176"/>
      <c r="MEQ184" s="176"/>
      <c r="MER184" s="176"/>
      <c r="MES184" s="176"/>
      <c r="MET184" s="176"/>
      <c r="MEU184" s="176"/>
      <c r="MEV184" s="176"/>
      <c r="MEW184" s="176"/>
      <c r="MEX184" s="176"/>
      <c r="MEY184" s="176"/>
      <c r="MEZ184" s="176"/>
      <c r="MFA184" s="176"/>
      <c r="MFB184" s="176"/>
      <c r="MFC184" s="176"/>
      <c r="MFD184" s="176"/>
      <c r="MFE184" s="176"/>
      <c r="MFF184" s="176"/>
      <c r="MFG184" s="176"/>
      <c r="MFH184" s="176"/>
      <c r="MFI184" s="176"/>
      <c r="MFJ184" s="176"/>
      <c r="MFK184" s="176"/>
      <c r="MFL184" s="176"/>
      <c r="MFM184" s="176"/>
      <c r="MFN184" s="176"/>
      <c r="MFO184" s="176"/>
      <c r="MFP184" s="176"/>
      <c r="MFQ184" s="176"/>
      <c r="MFR184" s="176"/>
      <c r="MFS184" s="176"/>
      <c r="MFT184" s="176"/>
      <c r="MFU184" s="176"/>
      <c r="MFV184" s="176"/>
      <c r="MFW184" s="176"/>
      <c r="MFX184" s="176"/>
      <c r="MFY184" s="176"/>
      <c r="MFZ184" s="176"/>
      <c r="MGA184" s="176"/>
      <c r="MGB184" s="176"/>
      <c r="MGC184" s="176"/>
      <c r="MGD184" s="176"/>
      <c r="MGE184" s="176"/>
      <c r="MGF184" s="176"/>
      <c r="MGG184" s="176"/>
      <c r="MGH184" s="176"/>
      <c r="MGI184" s="176"/>
      <c r="MGJ184" s="176"/>
      <c r="MGK184" s="176"/>
      <c r="MGL184" s="176"/>
      <c r="MGM184" s="176"/>
      <c r="MGN184" s="176"/>
      <c r="MGO184" s="176"/>
      <c r="MGP184" s="176"/>
      <c r="MGQ184" s="176"/>
      <c r="MGR184" s="176"/>
      <c r="MGS184" s="176"/>
      <c r="MGT184" s="176"/>
      <c r="MGU184" s="176"/>
      <c r="MGV184" s="176"/>
      <c r="MGW184" s="176"/>
      <c r="MGX184" s="176"/>
      <c r="MGY184" s="176"/>
      <c r="MGZ184" s="176"/>
      <c r="MHA184" s="176"/>
      <c r="MHB184" s="176"/>
      <c r="MHC184" s="176"/>
      <c r="MHD184" s="176"/>
      <c r="MHE184" s="176"/>
      <c r="MHF184" s="176"/>
      <c r="MHG184" s="176"/>
      <c r="MHH184" s="176"/>
      <c r="MHI184" s="176"/>
      <c r="MHJ184" s="176"/>
      <c r="MHK184" s="176"/>
      <c r="MHL184" s="176"/>
      <c r="MHM184" s="176"/>
      <c r="MHN184" s="176"/>
      <c r="MHO184" s="176"/>
      <c r="MHP184" s="176"/>
      <c r="MHQ184" s="176"/>
      <c r="MHR184" s="176"/>
      <c r="MHS184" s="176"/>
      <c r="MHT184" s="176"/>
      <c r="MHU184" s="176"/>
      <c r="MHV184" s="176"/>
      <c r="MHW184" s="176"/>
      <c r="MHX184" s="176"/>
      <c r="MHY184" s="176"/>
      <c r="MHZ184" s="176"/>
      <c r="MIA184" s="176"/>
      <c r="MIB184" s="176"/>
      <c r="MIC184" s="176"/>
      <c r="MID184" s="176"/>
      <c r="MIE184" s="176"/>
      <c r="MIF184" s="176"/>
      <c r="MIG184" s="176"/>
      <c r="MIH184" s="176"/>
      <c r="MII184" s="176"/>
      <c r="MIJ184" s="176"/>
      <c r="MIK184" s="176"/>
      <c r="MIL184" s="176"/>
      <c r="MIM184" s="176"/>
      <c r="MIN184" s="176"/>
      <c r="MIO184" s="176"/>
      <c r="MIP184" s="176"/>
      <c r="MIQ184" s="176"/>
      <c r="MIR184" s="176"/>
      <c r="MIS184" s="176"/>
      <c r="MIT184" s="176"/>
      <c r="MIU184" s="176"/>
      <c r="MIV184" s="176"/>
      <c r="MIW184" s="176"/>
      <c r="MIX184" s="176"/>
      <c r="MIY184" s="176"/>
      <c r="MIZ184" s="176"/>
      <c r="MJA184" s="176"/>
      <c r="MJB184" s="176"/>
      <c r="MJC184" s="176"/>
      <c r="MJD184" s="176"/>
      <c r="MJE184" s="176"/>
      <c r="MJF184" s="176"/>
      <c r="MJG184" s="176"/>
      <c r="MJH184" s="176"/>
      <c r="MJI184" s="176"/>
      <c r="MJJ184" s="176"/>
      <c r="MJK184" s="176"/>
      <c r="MJL184" s="176"/>
      <c r="MJM184" s="176"/>
      <c r="MJN184" s="176"/>
      <c r="MJO184" s="176"/>
      <c r="MJP184" s="176"/>
      <c r="MJQ184" s="176"/>
      <c r="MJR184" s="176"/>
      <c r="MJS184" s="176"/>
      <c r="MJT184" s="176"/>
      <c r="MJU184" s="176"/>
      <c r="MJV184" s="176"/>
      <c r="MJW184" s="176"/>
      <c r="MJX184" s="176"/>
      <c r="MJY184" s="176"/>
      <c r="MJZ184" s="176"/>
      <c r="MKA184" s="176"/>
      <c r="MKB184" s="176"/>
      <c r="MKC184" s="176"/>
      <c r="MKD184" s="176"/>
      <c r="MKE184" s="176"/>
      <c r="MKF184" s="176"/>
      <c r="MKG184" s="176"/>
      <c r="MKH184" s="176"/>
      <c r="MKI184" s="176"/>
      <c r="MKJ184" s="176"/>
      <c r="MKK184" s="176"/>
      <c r="MKL184" s="176"/>
      <c r="MKM184" s="176"/>
      <c r="MKN184" s="176"/>
      <c r="MKO184" s="176"/>
      <c r="MKP184" s="176"/>
      <c r="MKQ184" s="176"/>
      <c r="MKR184" s="176"/>
      <c r="MKS184" s="176"/>
      <c r="MKT184" s="176"/>
      <c r="MKU184" s="176"/>
      <c r="MKV184" s="176"/>
      <c r="MKW184" s="176"/>
      <c r="MKX184" s="176"/>
      <c r="MKY184" s="176"/>
      <c r="MKZ184" s="176"/>
      <c r="MLA184" s="176"/>
      <c r="MLB184" s="176"/>
      <c r="MLC184" s="176"/>
      <c r="MLD184" s="176"/>
      <c r="MLE184" s="176"/>
      <c r="MLF184" s="176"/>
      <c r="MLG184" s="176"/>
      <c r="MLH184" s="176"/>
      <c r="MLI184" s="176"/>
      <c r="MLJ184" s="176"/>
      <c r="MLK184" s="176"/>
      <c r="MLL184" s="176"/>
      <c r="MLM184" s="176"/>
      <c r="MLN184" s="176"/>
      <c r="MLO184" s="176"/>
      <c r="MLP184" s="176"/>
      <c r="MLQ184" s="176"/>
      <c r="MLR184" s="176"/>
      <c r="MLS184" s="176"/>
      <c r="MLT184" s="176"/>
      <c r="MLU184" s="176"/>
      <c r="MLV184" s="176"/>
      <c r="MLW184" s="176"/>
      <c r="MLX184" s="176"/>
      <c r="MLY184" s="176"/>
      <c r="MLZ184" s="176"/>
      <c r="MMA184" s="176"/>
      <c r="MMB184" s="176"/>
      <c r="MMC184" s="176"/>
      <c r="MMD184" s="176"/>
      <c r="MME184" s="176"/>
      <c r="MMF184" s="176"/>
      <c r="MMG184" s="176"/>
      <c r="MMH184" s="176"/>
      <c r="MMI184" s="176"/>
      <c r="MMJ184" s="176"/>
      <c r="MMK184" s="176"/>
      <c r="MML184" s="176"/>
      <c r="MMM184" s="176"/>
      <c r="MMN184" s="176"/>
      <c r="MMO184" s="176"/>
      <c r="MMP184" s="176"/>
      <c r="MMQ184" s="176"/>
      <c r="MMR184" s="176"/>
      <c r="MMS184" s="176"/>
      <c r="MMT184" s="176"/>
      <c r="MMU184" s="176"/>
      <c r="MMV184" s="176"/>
      <c r="MMW184" s="176"/>
      <c r="MMX184" s="176"/>
      <c r="MMY184" s="176"/>
      <c r="MMZ184" s="176"/>
      <c r="MNA184" s="176"/>
      <c r="MNB184" s="176"/>
      <c r="MNC184" s="176"/>
      <c r="MND184" s="176"/>
      <c r="MNE184" s="176"/>
      <c r="MNF184" s="176"/>
      <c r="MNG184" s="176"/>
      <c r="MNH184" s="176"/>
      <c r="MNI184" s="176"/>
      <c r="MNJ184" s="176"/>
      <c r="MNK184" s="176"/>
      <c r="MNL184" s="176"/>
      <c r="MNM184" s="176"/>
      <c r="MNN184" s="176"/>
      <c r="MNO184" s="176"/>
      <c r="MNP184" s="176"/>
      <c r="MNQ184" s="176"/>
      <c r="MNR184" s="176"/>
      <c r="MNS184" s="176"/>
      <c r="MNT184" s="176"/>
      <c r="MNU184" s="176"/>
      <c r="MNV184" s="176"/>
      <c r="MNW184" s="176"/>
      <c r="MNX184" s="176"/>
      <c r="MNY184" s="176"/>
      <c r="MNZ184" s="176"/>
      <c r="MOA184" s="176"/>
      <c r="MOB184" s="176"/>
      <c r="MOC184" s="176"/>
      <c r="MOD184" s="176"/>
      <c r="MOE184" s="176"/>
      <c r="MOF184" s="176"/>
      <c r="MOG184" s="176"/>
      <c r="MOH184" s="176"/>
      <c r="MOI184" s="176"/>
      <c r="MOJ184" s="176"/>
      <c r="MOK184" s="176"/>
      <c r="MOL184" s="176"/>
      <c r="MOM184" s="176"/>
      <c r="MON184" s="176"/>
      <c r="MOO184" s="176"/>
      <c r="MOP184" s="176"/>
      <c r="MOQ184" s="176"/>
      <c r="MOR184" s="176"/>
      <c r="MOS184" s="176"/>
      <c r="MOT184" s="176"/>
      <c r="MOU184" s="176"/>
      <c r="MOV184" s="176"/>
      <c r="MOW184" s="176"/>
      <c r="MOX184" s="176"/>
      <c r="MOY184" s="176"/>
      <c r="MOZ184" s="176"/>
      <c r="MPA184" s="176"/>
      <c r="MPB184" s="176"/>
      <c r="MPC184" s="176"/>
      <c r="MPD184" s="176"/>
      <c r="MPE184" s="176"/>
      <c r="MPF184" s="176"/>
      <c r="MPG184" s="176"/>
      <c r="MPH184" s="176"/>
      <c r="MPI184" s="176"/>
      <c r="MPJ184" s="176"/>
      <c r="MPK184" s="176"/>
      <c r="MPL184" s="176"/>
      <c r="MPM184" s="176"/>
      <c r="MPN184" s="176"/>
      <c r="MPO184" s="176"/>
      <c r="MPP184" s="176"/>
      <c r="MPQ184" s="176"/>
      <c r="MPR184" s="176"/>
      <c r="MPS184" s="176"/>
      <c r="MPT184" s="176"/>
      <c r="MPU184" s="176"/>
      <c r="MPV184" s="176"/>
      <c r="MPW184" s="176"/>
      <c r="MPX184" s="176"/>
      <c r="MPY184" s="176"/>
      <c r="MPZ184" s="176"/>
      <c r="MQA184" s="176"/>
      <c r="MQB184" s="176"/>
      <c r="MQC184" s="176"/>
      <c r="MQD184" s="176"/>
      <c r="MQE184" s="176"/>
      <c r="MQF184" s="176"/>
      <c r="MQG184" s="176"/>
      <c r="MQH184" s="176"/>
      <c r="MQI184" s="176"/>
      <c r="MQJ184" s="176"/>
      <c r="MQK184" s="176"/>
      <c r="MQL184" s="176"/>
      <c r="MQM184" s="176"/>
      <c r="MQN184" s="176"/>
      <c r="MQO184" s="176"/>
      <c r="MQP184" s="176"/>
      <c r="MQQ184" s="176"/>
      <c r="MQR184" s="176"/>
      <c r="MQS184" s="176"/>
      <c r="MQT184" s="176"/>
      <c r="MQU184" s="176"/>
      <c r="MQV184" s="176"/>
      <c r="MQW184" s="176"/>
      <c r="MQX184" s="176"/>
      <c r="MQY184" s="176"/>
      <c r="MQZ184" s="176"/>
      <c r="MRA184" s="176"/>
      <c r="MRB184" s="176"/>
      <c r="MRC184" s="176"/>
      <c r="MRD184" s="176"/>
      <c r="MRE184" s="176"/>
      <c r="MRF184" s="176"/>
      <c r="MRG184" s="176"/>
      <c r="MRH184" s="176"/>
      <c r="MRI184" s="176"/>
      <c r="MRJ184" s="176"/>
      <c r="MRK184" s="176"/>
      <c r="MRL184" s="176"/>
      <c r="MRM184" s="176"/>
      <c r="MRN184" s="176"/>
      <c r="MRO184" s="176"/>
      <c r="MRP184" s="176"/>
      <c r="MRQ184" s="176"/>
      <c r="MRR184" s="176"/>
      <c r="MRS184" s="176"/>
      <c r="MRT184" s="176"/>
      <c r="MRU184" s="176"/>
      <c r="MRV184" s="176"/>
      <c r="MRW184" s="176"/>
      <c r="MRX184" s="176"/>
      <c r="MRY184" s="176"/>
      <c r="MRZ184" s="176"/>
      <c r="MSA184" s="176"/>
      <c r="MSB184" s="176"/>
      <c r="MSC184" s="176"/>
      <c r="MSD184" s="176"/>
      <c r="MSE184" s="176"/>
      <c r="MSF184" s="176"/>
      <c r="MSG184" s="176"/>
      <c r="MSH184" s="176"/>
      <c r="MSI184" s="176"/>
      <c r="MSJ184" s="176"/>
      <c r="MSK184" s="176"/>
      <c r="MSL184" s="176"/>
      <c r="MSM184" s="176"/>
      <c r="MSN184" s="176"/>
      <c r="MSO184" s="176"/>
      <c r="MSP184" s="176"/>
      <c r="MSQ184" s="176"/>
      <c r="MSR184" s="176"/>
      <c r="MSS184" s="176"/>
      <c r="MST184" s="176"/>
      <c r="MSU184" s="176"/>
      <c r="MSV184" s="176"/>
      <c r="MSW184" s="176"/>
      <c r="MSX184" s="176"/>
      <c r="MSY184" s="176"/>
      <c r="MSZ184" s="176"/>
      <c r="MTA184" s="176"/>
      <c r="MTB184" s="176"/>
      <c r="MTC184" s="176"/>
      <c r="MTD184" s="176"/>
      <c r="MTE184" s="176"/>
      <c r="MTF184" s="176"/>
      <c r="MTG184" s="176"/>
      <c r="MTH184" s="176"/>
      <c r="MTI184" s="176"/>
      <c r="MTJ184" s="176"/>
      <c r="MTK184" s="176"/>
      <c r="MTL184" s="176"/>
      <c r="MTM184" s="176"/>
      <c r="MTN184" s="176"/>
      <c r="MTO184" s="176"/>
      <c r="MTP184" s="176"/>
      <c r="MTQ184" s="176"/>
      <c r="MTR184" s="176"/>
      <c r="MTS184" s="176"/>
      <c r="MTT184" s="176"/>
      <c r="MTU184" s="176"/>
      <c r="MTV184" s="176"/>
      <c r="MTW184" s="176"/>
      <c r="MTX184" s="176"/>
      <c r="MTY184" s="176"/>
      <c r="MTZ184" s="176"/>
      <c r="MUA184" s="176"/>
      <c r="MUB184" s="176"/>
      <c r="MUC184" s="176"/>
      <c r="MUD184" s="176"/>
      <c r="MUE184" s="176"/>
      <c r="MUF184" s="176"/>
      <c r="MUG184" s="176"/>
      <c r="MUH184" s="176"/>
      <c r="MUI184" s="176"/>
      <c r="MUJ184" s="176"/>
      <c r="MUK184" s="176"/>
      <c r="MUL184" s="176"/>
      <c r="MUM184" s="176"/>
      <c r="MUN184" s="176"/>
      <c r="MUO184" s="176"/>
      <c r="MUP184" s="176"/>
      <c r="MUQ184" s="176"/>
      <c r="MUR184" s="176"/>
      <c r="MUS184" s="176"/>
      <c r="MUT184" s="176"/>
      <c r="MUU184" s="176"/>
      <c r="MUV184" s="176"/>
      <c r="MUW184" s="176"/>
      <c r="MUX184" s="176"/>
      <c r="MUY184" s="176"/>
      <c r="MUZ184" s="176"/>
      <c r="MVA184" s="176"/>
      <c r="MVB184" s="176"/>
      <c r="MVC184" s="176"/>
      <c r="MVD184" s="176"/>
      <c r="MVE184" s="176"/>
      <c r="MVF184" s="176"/>
      <c r="MVG184" s="176"/>
      <c r="MVH184" s="176"/>
      <c r="MVI184" s="176"/>
      <c r="MVJ184" s="176"/>
      <c r="MVK184" s="176"/>
      <c r="MVL184" s="176"/>
      <c r="MVM184" s="176"/>
      <c r="MVN184" s="176"/>
      <c r="MVO184" s="176"/>
      <c r="MVP184" s="176"/>
      <c r="MVQ184" s="176"/>
      <c r="MVR184" s="176"/>
      <c r="MVS184" s="176"/>
      <c r="MVT184" s="176"/>
      <c r="MVU184" s="176"/>
      <c r="MVV184" s="176"/>
      <c r="MVW184" s="176"/>
      <c r="MVX184" s="176"/>
      <c r="MVY184" s="176"/>
      <c r="MVZ184" s="176"/>
      <c r="MWA184" s="176"/>
      <c r="MWB184" s="176"/>
      <c r="MWC184" s="176"/>
      <c r="MWD184" s="176"/>
      <c r="MWE184" s="176"/>
      <c r="MWF184" s="176"/>
      <c r="MWG184" s="176"/>
      <c r="MWH184" s="176"/>
      <c r="MWI184" s="176"/>
      <c r="MWJ184" s="176"/>
      <c r="MWK184" s="176"/>
      <c r="MWL184" s="176"/>
      <c r="MWM184" s="176"/>
      <c r="MWN184" s="176"/>
      <c r="MWO184" s="176"/>
      <c r="MWP184" s="176"/>
      <c r="MWQ184" s="176"/>
      <c r="MWR184" s="176"/>
      <c r="MWS184" s="176"/>
      <c r="MWT184" s="176"/>
      <c r="MWU184" s="176"/>
      <c r="MWV184" s="176"/>
      <c r="MWW184" s="176"/>
      <c r="MWX184" s="176"/>
      <c r="MWY184" s="176"/>
      <c r="MWZ184" s="176"/>
      <c r="MXA184" s="176"/>
      <c r="MXB184" s="176"/>
      <c r="MXC184" s="176"/>
      <c r="MXD184" s="176"/>
      <c r="MXE184" s="176"/>
      <c r="MXF184" s="176"/>
      <c r="MXG184" s="176"/>
      <c r="MXH184" s="176"/>
      <c r="MXI184" s="176"/>
      <c r="MXJ184" s="176"/>
      <c r="MXK184" s="176"/>
      <c r="MXL184" s="176"/>
      <c r="MXM184" s="176"/>
      <c r="MXN184" s="176"/>
      <c r="MXO184" s="176"/>
      <c r="MXP184" s="176"/>
      <c r="MXQ184" s="176"/>
      <c r="MXR184" s="176"/>
      <c r="MXS184" s="176"/>
      <c r="MXT184" s="176"/>
      <c r="MXU184" s="176"/>
      <c r="MXV184" s="176"/>
      <c r="MXW184" s="176"/>
      <c r="MXX184" s="176"/>
      <c r="MXY184" s="176"/>
      <c r="MXZ184" s="176"/>
      <c r="MYA184" s="176"/>
      <c r="MYB184" s="176"/>
      <c r="MYC184" s="176"/>
      <c r="MYD184" s="176"/>
      <c r="MYE184" s="176"/>
      <c r="MYF184" s="176"/>
      <c r="MYG184" s="176"/>
      <c r="MYH184" s="176"/>
      <c r="MYI184" s="176"/>
      <c r="MYJ184" s="176"/>
      <c r="MYK184" s="176"/>
      <c r="MYL184" s="176"/>
      <c r="MYM184" s="176"/>
      <c r="MYN184" s="176"/>
      <c r="MYO184" s="176"/>
      <c r="MYP184" s="176"/>
      <c r="MYQ184" s="176"/>
      <c r="MYR184" s="176"/>
      <c r="MYS184" s="176"/>
      <c r="MYT184" s="176"/>
      <c r="MYU184" s="176"/>
      <c r="MYV184" s="176"/>
      <c r="MYW184" s="176"/>
      <c r="MYX184" s="176"/>
      <c r="MYY184" s="176"/>
      <c r="MYZ184" s="176"/>
      <c r="MZA184" s="176"/>
      <c r="MZB184" s="176"/>
      <c r="MZC184" s="176"/>
      <c r="MZD184" s="176"/>
      <c r="MZE184" s="176"/>
      <c r="MZF184" s="176"/>
      <c r="MZG184" s="176"/>
      <c r="MZH184" s="176"/>
      <c r="MZI184" s="176"/>
      <c r="MZJ184" s="176"/>
      <c r="MZK184" s="176"/>
      <c r="MZL184" s="176"/>
      <c r="MZM184" s="176"/>
      <c r="MZN184" s="176"/>
      <c r="MZO184" s="176"/>
      <c r="MZP184" s="176"/>
      <c r="MZQ184" s="176"/>
      <c r="MZR184" s="176"/>
      <c r="MZS184" s="176"/>
      <c r="MZT184" s="176"/>
      <c r="MZU184" s="176"/>
      <c r="MZV184" s="176"/>
      <c r="MZW184" s="176"/>
      <c r="MZX184" s="176"/>
      <c r="MZY184" s="176"/>
      <c r="MZZ184" s="176"/>
      <c r="NAA184" s="176"/>
      <c r="NAB184" s="176"/>
      <c r="NAC184" s="176"/>
      <c r="NAD184" s="176"/>
      <c r="NAE184" s="176"/>
      <c r="NAF184" s="176"/>
      <c r="NAG184" s="176"/>
      <c r="NAH184" s="176"/>
      <c r="NAI184" s="176"/>
      <c r="NAJ184" s="176"/>
      <c r="NAK184" s="176"/>
      <c r="NAL184" s="176"/>
      <c r="NAM184" s="176"/>
      <c r="NAN184" s="176"/>
      <c r="NAO184" s="176"/>
      <c r="NAP184" s="176"/>
      <c r="NAQ184" s="176"/>
      <c r="NAR184" s="176"/>
      <c r="NAS184" s="176"/>
      <c r="NAT184" s="176"/>
      <c r="NAU184" s="176"/>
      <c r="NAV184" s="176"/>
      <c r="NAW184" s="176"/>
      <c r="NAX184" s="176"/>
      <c r="NAY184" s="176"/>
      <c r="NAZ184" s="176"/>
      <c r="NBA184" s="176"/>
      <c r="NBB184" s="176"/>
      <c r="NBC184" s="176"/>
      <c r="NBD184" s="176"/>
      <c r="NBE184" s="176"/>
      <c r="NBF184" s="176"/>
      <c r="NBG184" s="176"/>
      <c r="NBH184" s="176"/>
      <c r="NBI184" s="176"/>
      <c r="NBJ184" s="176"/>
      <c r="NBK184" s="176"/>
      <c r="NBL184" s="176"/>
      <c r="NBM184" s="176"/>
      <c r="NBN184" s="176"/>
      <c r="NBO184" s="176"/>
      <c r="NBP184" s="176"/>
      <c r="NBQ184" s="176"/>
      <c r="NBR184" s="176"/>
      <c r="NBS184" s="176"/>
      <c r="NBT184" s="176"/>
      <c r="NBU184" s="176"/>
      <c r="NBV184" s="176"/>
      <c r="NBW184" s="176"/>
      <c r="NBX184" s="176"/>
      <c r="NBY184" s="176"/>
      <c r="NBZ184" s="176"/>
      <c r="NCA184" s="176"/>
      <c r="NCB184" s="176"/>
      <c r="NCC184" s="176"/>
      <c r="NCD184" s="176"/>
      <c r="NCE184" s="176"/>
      <c r="NCF184" s="176"/>
      <c r="NCG184" s="176"/>
      <c r="NCH184" s="176"/>
      <c r="NCI184" s="176"/>
      <c r="NCJ184" s="176"/>
      <c r="NCK184" s="176"/>
      <c r="NCL184" s="176"/>
      <c r="NCM184" s="176"/>
      <c r="NCN184" s="176"/>
      <c r="NCO184" s="176"/>
      <c r="NCP184" s="176"/>
      <c r="NCQ184" s="176"/>
      <c r="NCR184" s="176"/>
      <c r="NCS184" s="176"/>
      <c r="NCT184" s="176"/>
      <c r="NCU184" s="176"/>
      <c r="NCV184" s="176"/>
      <c r="NCW184" s="176"/>
      <c r="NCX184" s="176"/>
      <c r="NCY184" s="176"/>
      <c r="NCZ184" s="176"/>
      <c r="NDA184" s="176"/>
      <c r="NDB184" s="176"/>
      <c r="NDC184" s="176"/>
      <c r="NDD184" s="176"/>
      <c r="NDE184" s="176"/>
      <c r="NDF184" s="176"/>
      <c r="NDG184" s="176"/>
      <c r="NDH184" s="176"/>
      <c r="NDI184" s="176"/>
      <c r="NDJ184" s="176"/>
      <c r="NDK184" s="176"/>
      <c r="NDL184" s="176"/>
      <c r="NDM184" s="176"/>
      <c r="NDN184" s="176"/>
      <c r="NDO184" s="176"/>
      <c r="NDP184" s="176"/>
      <c r="NDQ184" s="176"/>
      <c r="NDR184" s="176"/>
      <c r="NDS184" s="176"/>
      <c r="NDT184" s="176"/>
      <c r="NDU184" s="176"/>
      <c r="NDV184" s="176"/>
      <c r="NDW184" s="176"/>
      <c r="NDX184" s="176"/>
      <c r="NDY184" s="176"/>
      <c r="NDZ184" s="176"/>
      <c r="NEA184" s="176"/>
      <c r="NEB184" s="176"/>
      <c r="NEC184" s="176"/>
      <c r="NED184" s="176"/>
      <c r="NEE184" s="176"/>
      <c r="NEF184" s="176"/>
      <c r="NEG184" s="176"/>
      <c r="NEH184" s="176"/>
      <c r="NEI184" s="176"/>
      <c r="NEJ184" s="176"/>
      <c r="NEK184" s="176"/>
      <c r="NEL184" s="176"/>
      <c r="NEM184" s="176"/>
      <c r="NEN184" s="176"/>
      <c r="NEO184" s="176"/>
      <c r="NEP184" s="176"/>
      <c r="NEQ184" s="176"/>
      <c r="NER184" s="176"/>
      <c r="NES184" s="176"/>
      <c r="NET184" s="176"/>
      <c r="NEU184" s="176"/>
      <c r="NEV184" s="176"/>
      <c r="NEW184" s="176"/>
      <c r="NEX184" s="176"/>
      <c r="NEY184" s="176"/>
      <c r="NEZ184" s="176"/>
      <c r="NFA184" s="176"/>
      <c r="NFB184" s="176"/>
      <c r="NFC184" s="176"/>
      <c r="NFD184" s="176"/>
      <c r="NFE184" s="176"/>
      <c r="NFF184" s="176"/>
      <c r="NFG184" s="176"/>
      <c r="NFH184" s="176"/>
      <c r="NFI184" s="176"/>
      <c r="NFJ184" s="176"/>
      <c r="NFK184" s="176"/>
      <c r="NFL184" s="176"/>
      <c r="NFM184" s="176"/>
      <c r="NFN184" s="176"/>
      <c r="NFO184" s="176"/>
      <c r="NFP184" s="176"/>
      <c r="NFQ184" s="176"/>
      <c r="NFR184" s="176"/>
      <c r="NFS184" s="176"/>
      <c r="NFT184" s="176"/>
      <c r="NFU184" s="176"/>
      <c r="NFV184" s="176"/>
      <c r="NFW184" s="176"/>
      <c r="NFX184" s="176"/>
      <c r="NFY184" s="176"/>
      <c r="NFZ184" s="176"/>
      <c r="NGA184" s="176"/>
      <c r="NGB184" s="176"/>
      <c r="NGC184" s="176"/>
      <c r="NGD184" s="176"/>
      <c r="NGE184" s="176"/>
      <c r="NGF184" s="176"/>
      <c r="NGG184" s="176"/>
      <c r="NGH184" s="176"/>
      <c r="NGI184" s="176"/>
      <c r="NGJ184" s="176"/>
      <c r="NGK184" s="176"/>
      <c r="NGL184" s="176"/>
      <c r="NGM184" s="176"/>
      <c r="NGN184" s="176"/>
      <c r="NGO184" s="176"/>
      <c r="NGP184" s="176"/>
      <c r="NGQ184" s="176"/>
      <c r="NGR184" s="176"/>
      <c r="NGS184" s="176"/>
      <c r="NGT184" s="176"/>
      <c r="NGU184" s="176"/>
      <c r="NGV184" s="176"/>
      <c r="NGW184" s="176"/>
      <c r="NGX184" s="176"/>
      <c r="NGY184" s="176"/>
      <c r="NGZ184" s="176"/>
      <c r="NHA184" s="176"/>
      <c r="NHB184" s="176"/>
      <c r="NHC184" s="176"/>
      <c r="NHD184" s="176"/>
      <c r="NHE184" s="176"/>
      <c r="NHF184" s="176"/>
      <c r="NHG184" s="176"/>
      <c r="NHH184" s="176"/>
      <c r="NHI184" s="176"/>
      <c r="NHJ184" s="176"/>
      <c r="NHK184" s="176"/>
      <c r="NHL184" s="176"/>
      <c r="NHM184" s="176"/>
      <c r="NHN184" s="176"/>
      <c r="NHO184" s="176"/>
      <c r="NHP184" s="176"/>
      <c r="NHQ184" s="176"/>
      <c r="NHR184" s="176"/>
      <c r="NHS184" s="176"/>
      <c r="NHT184" s="176"/>
      <c r="NHU184" s="176"/>
      <c r="NHV184" s="176"/>
      <c r="NHW184" s="176"/>
      <c r="NHX184" s="176"/>
      <c r="NHY184" s="176"/>
      <c r="NHZ184" s="176"/>
      <c r="NIA184" s="176"/>
      <c r="NIB184" s="176"/>
      <c r="NIC184" s="176"/>
      <c r="NID184" s="176"/>
      <c r="NIE184" s="176"/>
      <c r="NIF184" s="176"/>
      <c r="NIG184" s="176"/>
      <c r="NIH184" s="176"/>
      <c r="NII184" s="176"/>
      <c r="NIJ184" s="176"/>
      <c r="NIK184" s="176"/>
      <c r="NIL184" s="176"/>
      <c r="NIM184" s="176"/>
      <c r="NIN184" s="176"/>
      <c r="NIO184" s="176"/>
      <c r="NIP184" s="176"/>
      <c r="NIQ184" s="176"/>
      <c r="NIR184" s="176"/>
      <c r="NIS184" s="176"/>
      <c r="NIT184" s="176"/>
      <c r="NIU184" s="176"/>
      <c r="NIV184" s="176"/>
      <c r="NIW184" s="176"/>
      <c r="NIX184" s="176"/>
      <c r="NIY184" s="176"/>
      <c r="NIZ184" s="176"/>
      <c r="NJA184" s="176"/>
      <c r="NJB184" s="176"/>
      <c r="NJC184" s="176"/>
      <c r="NJD184" s="176"/>
      <c r="NJE184" s="176"/>
      <c r="NJF184" s="176"/>
      <c r="NJG184" s="176"/>
      <c r="NJH184" s="176"/>
      <c r="NJI184" s="176"/>
      <c r="NJJ184" s="176"/>
      <c r="NJK184" s="176"/>
      <c r="NJL184" s="176"/>
      <c r="NJM184" s="176"/>
      <c r="NJN184" s="176"/>
      <c r="NJO184" s="176"/>
      <c r="NJP184" s="176"/>
      <c r="NJQ184" s="176"/>
      <c r="NJR184" s="176"/>
      <c r="NJS184" s="176"/>
      <c r="NJT184" s="176"/>
      <c r="NJU184" s="176"/>
      <c r="NJV184" s="176"/>
      <c r="NJW184" s="176"/>
      <c r="NJX184" s="176"/>
      <c r="NJY184" s="176"/>
      <c r="NJZ184" s="176"/>
      <c r="NKA184" s="176"/>
      <c r="NKB184" s="176"/>
      <c r="NKC184" s="176"/>
      <c r="NKD184" s="176"/>
      <c r="NKE184" s="176"/>
      <c r="NKF184" s="176"/>
      <c r="NKG184" s="176"/>
      <c r="NKH184" s="176"/>
      <c r="NKI184" s="176"/>
      <c r="NKJ184" s="176"/>
      <c r="NKK184" s="176"/>
      <c r="NKL184" s="176"/>
      <c r="NKM184" s="176"/>
      <c r="NKN184" s="176"/>
      <c r="NKO184" s="176"/>
      <c r="NKP184" s="176"/>
      <c r="NKQ184" s="176"/>
      <c r="NKR184" s="176"/>
      <c r="NKS184" s="176"/>
      <c r="NKT184" s="176"/>
      <c r="NKU184" s="176"/>
      <c r="NKV184" s="176"/>
      <c r="NKW184" s="176"/>
      <c r="NKX184" s="176"/>
      <c r="NKY184" s="176"/>
      <c r="NKZ184" s="176"/>
      <c r="NLA184" s="176"/>
      <c r="NLB184" s="176"/>
      <c r="NLC184" s="176"/>
      <c r="NLD184" s="176"/>
      <c r="NLE184" s="176"/>
      <c r="NLF184" s="176"/>
      <c r="NLG184" s="176"/>
      <c r="NLH184" s="176"/>
      <c r="NLI184" s="176"/>
      <c r="NLJ184" s="176"/>
      <c r="NLK184" s="176"/>
      <c r="NLL184" s="176"/>
      <c r="NLM184" s="176"/>
      <c r="NLN184" s="176"/>
      <c r="NLO184" s="176"/>
      <c r="NLP184" s="176"/>
      <c r="NLQ184" s="176"/>
      <c r="NLR184" s="176"/>
      <c r="NLS184" s="176"/>
      <c r="NLT184" s="176"/>
      <c r="NLU184" s="176"/>
      <c r="NLV184" s="176"/>
      <c r="NLW184" s="176"/>
      <c r="NLX184" s="176"/>
      <c r="NLY184" s="176"/>
      <c r="NLZ184" s="176"/>
      <c r="NMA184" s="176"/>
      <c r="NMB184" s="176"/>
      <c r="NMC184" s="176"/>
      <c r="NMD184" s="176"/>
      <c r="NME184" s="176"/>
      <c r="NMF184" s="176"/>
      <c r="NMG184" s="176"/>
      <c r="NMH184" s="176"/>
      <c r="NMI184" s="176"/>
      <c r="NMJ184" s="176"/>
      <c r="NMK184" s="176"/>
      <c r="NML184" s="176"/>
      <c r="NMM184" s="176"/>
      <c r="NMN184" s="176"/>
      <c r="NMO184" s="176"/>
      <c r="NMP184" s="176"/>
      <c r="NMQ184" s="176"/>
      <c r="NMR184" s="176"/>
      <c r="NMS184" s="176"/>
      <c r="NMT184" s="176"/>
      <c r="NMU184" s="176"/>
      <c r="NMV184" s="176"/>
      <c r="NMW184" s="176"/>
      <c r="NMX184" s="176"/>
      <c r="NMY184" s="176"/>
      <c r="NMZ184" s="176"/>
      <c r="NNA184" s="176"/>
      <c r="NNB184" s="176"/>
      <c r="NNC184" s="176"/>
      <c r="NND184" s="176"/>
      <c r="NNE184" s="176"/>
      <c r="NNF184" s="176"/>
      <c r="NNG184" s="176"/>
      <c r="NNH184" s="176"/>
      <c r="NNI184" s="176"/>
      <c r="NNJ184" s="176"/>
      <c r="NNK184" s="176"/>
      <c r="NNL184" s="176"/>
      <c r="NNM184" s="176"/>
      <c r="NNN184" s="176"/>
      <c r="NNO184" s="176"/>
      <c r="NNP184" s="176"/>
      <c r="NNQ184" s="176"/>
      <c r="NNR184" s="176"/>
      <c r="NNS184" s="176"/>
      <c r="NNT184" s="176"/>
      <c r="NNU184" s="176"/>
      <c r="NNV184" s="176"/>
      <c r="NNW184" s="176"/>
      <c r="NNX184" s="176"/>
      <c r="NNY184" s="176"/>
      <c r="NNZ184" s="176"/>
      <c r="NOA184" s="176"/>
      <c r="NOB184" s="176"/>
      <c r="NOC184" s="176"/>
      <c r="NOD184" s="176"/>
      <c r="NOE184" s="176"/>
      <c r="NOF184" s="176"/>
      <c r="NOG184" s="176"/>
      <c r="NOH184" s="176"/>
      <c r="NOI184" s="176"/>
      <c r="NOJ184" s="176"/>
      <c r="NOK184" s="176"/>
      <c r="NOL184" s="176"/>
      <c r="NOM184" s="176"/>
      <c r="NON184" s="176"/>
      <c r="NOO184" s="176"/>
      <c r="NOP184" s="176"/>
      <c r="NOQ184" s="176"/>
      <c r="NOR184" s="176"/>
      <c r="NOS184" s="176"/>
      <c r="NOT184" s="176"/>
      <c r="NOU184" s="176"/>
      <c r="NOV184" s="176"/>
      <c r="NOW184" s="176"/>
      <c r="NOX184" s="176"/>
      <c r="NOY184" s="176"/>
      <c r="NOZ184" s="176"/>
      <c r="NPA184" s="176"/>
      <c r="NPB184" s="176"/>
      <c r="NPC184" s="176"/>
      <c r="NPD184" s="176"/>
      <c r="NPE184" s="176"/>
      <c r="NPF184" s="176"/>
      <c r="NPG184" s="176"/>
      <c r="NPH184" s="176"/>
      <c r="NPI184" s="176"/>
      <c r="NPJ184" s="176"/>
      <c r="NPK184" s="176"/>
      <c r="NPL184" s="176"/>
      <c r="NPM184" s="176"/>
      <c r="NPN184" s="176"/>
      <c r="NPO184" s="176"/>
      <c r="NPP184" s="176"/>
      <c r="NPQ184" s="176"/>
      <c r="NPR184" s="176"/>
      <c r="NPS184" s="176"/>
      <c r="NPT184" s="176"/>
      <c r="NPU184" s="176"/>
      <c r="NPV184" s="176"/>
      <c r="NPW184" s="176"/>
      <c r="NPX184" s="176"/>
      <c r="NPY184" s="176"/>
      <c r="NPZ184" s="176"/>
      <c r="NQA184" s="176"/>
      <c r="NQB184" s="176"/>
      <c r="NQC184" s="176"/>
      <c r="NQD184" s="176"/>
      <c r="NQE184" s="176"/>
      <c r="NQF184" s="176"/>
      <c r="NQG184" s="176"/>
      <c r="NQH184" s="176"/>
      <c r="NQI184" s="176"/>
      <c r="NQJ184" s="176"/>
      <c r="NQK184" s="176"/>
      <c r="NQL184" s="176"/>
      <c r="NQM184" s="176"/>
      <c r="NQN184" s="176"/>
      <c r="NQO184" s="176"/>
      <c r="NQP184" s="176"/>
      <c r="NQQ184" s="176"/>
      <c r="NQR184" s="176"/>
      <c r="NQS184" s="176"/>
      <c r="NQT184" s="176"/>
      <c r="NQU184" s="176"/>
      <c r="NQV184" s="176"/>
      <c r="NQW184" s="176"/>
      <c r="NQX184" s="176"/>
      <c r="NQY184" s="176"/>
      <c r="NQZ184" s="176"/>
      <c r="NRA184" s="176"/>
      <c r="NRB184" s="176"/>
      <c r="NRC184" s="176"/>
      <c r="NRD184" s="176"/>
      <c r="NRE184" s="176"/>
      <c r="NRF184" s="176"/>
      <c r="NRG184" s="176"/>
      <c r="NRH184" s="176"/>
      <c r="NRI184" s="176"/>
      <c r="NRJ184" s="176"/>
      <c r="NRK184" s="176"/>
      <c r="NRL184" s="176"/>
      <c r="NRM184" s="176"/>
      <c r="NRN184" s="176"/>
      <c r="NRO184" s="176"/>
      <c r="NRP184" s="176"/>
      <c r="NRQ184" s="176"/>
      <c r="NRR184" s="176"/>
      <c r="NRS184" s="176"/>
      <c r="NRT184" s="176"/>
      <c r="NRU184" s="176"/>
      <c r="NRV184" s="176"/>
      <c r="NRW184" s="176"/>
      <c r="NRX184" s="176"/>
      <c r="NRY184" s="176"/>
      <c r="NRZ184" s="176"/>
      <c r="NSA184" s="176"/>
      <c r="NSB184" s="176"/>
      <c r="NSC184" s="176"/>
      <c r="NSD184" s="176"/>
      <c r="NSE184" s="176"/>
      <c r="NSF184" s="176"/>
      <c r="NSG184" s="176"/>
      <c r="NSH184" s="176"/>
      <c r="NSI184" s="176"/>
      <c r="NSJ184" s="176"/>
      <c r="NSK184" s="176"/>
      <c r="NSL184" s="176"/>
      <c r="NSM184" s="176"/>
      <c r="NSN184" s="176"/>
      <c r="NSO184" s="176"/>
      <c r="NSP184" s="176"/>
      <c r="NSQ184" s="176"/>
      <c r="NSR184" s="176"/>
      <c r="NSS184" s="176"/>
      <c r="NST184" s="176"/>
      <c r="NSU184" s="176"/>
      <c r="NSV184" s="176"/>
      <c r="NSW184" s="176"/>
      <c r="NSX184" s="176"/>
      <c r="NSY184" s="176"/>
      <c r="NSZ184" s="176"/>
      <c r="NTA184" s="176"/>
      <c r="NTB184" s="176"/>
      <c r="NTC184" s="176"/>
      <c r="NTD184" s="176"/>
      <c r="NTE184" s="176"/>
      <c r="NTF184" s="176"/>
      <c r="NTG184" s="176"/>
      <c r="NTH184" s="176"/>
      <c r="NTI184" s="176"/>
      <c r="NTJ184" s="176"/>
      <c r="NTK184" s="176"/>
      <c r="NTL184" s="176"/>
      <c r="NTM184" s="176"/>
      <c r="NTN184" s="176"/>
      <c r="NTO184" s="176"/>
      <c r="NTP184" s="176"/>
      <c r="NTQ184" s="176"/>
      <c r="NTR184" s="176"/>
      <c r="NTS184" s="176"/>
      <c r="NTT184" s="176"/>
      <c r="NTU184" s="176"/>
      <c r="NTV184" s="176"/>
      <c r="NTW184" s="176"/>
      <c r="NTX184" s="176"/>
      <c r="NTY184" s="176"/>
      <c r="NTZ184" s="176"/>
      <c r="NUA184" s="176"/>
      <c r="NUB184" s="176"/>
      <c r="NUC184" s="176"/>
      <c r="NUD184" s="176"/>
      <c r="NUE184" s="176"/>
      <c r="NUF184" s="176"/>
      <c r="NUG184" s="176"/>
      <c r="NUH184" s="176"/>
      <c r="NUI184" s="176"/>
      <c r="NUJ184" s="176"/>
      <c r="NUK184" s="176"/>
      <c r="NUL184" s="176"/>
      <c r="NUM184" s="176"/>
      <c r="NUN184" s="176"/>
      <c r="NUO184" s="176"/>
      <c r="NUP184" s="176"/>
      <c r="NUQ184" s="176"/>
      <c r="NUR184" s="176"/>
      <c r="NUS184" s="176"/>
      <c r="NUT184" s="176"/>
      <c r="NUU184" s="176"/>
      <c r="NUV184" s="176"/>
      <c r="NUW184" s="176"/>
      <c r="NUX184" s="176"/>
      <c r="NUY184" s="176"/>
      <c r="NUZ184" s="176"/>
      <c r="NVA184" s="176"/>
      <c r="NVB184" s="176"/>
      <c r="NVC184" s="176"/>
      <c r="NVD184" s="176"/>
      <c r="NVE184" s="176"/>
      <c r="NVF184" s="176"/>
      <c r="NVG184" s="176"/>
      <c r="NVH184" s="176"/>
      <c r="NVI184" s="176"/>
      <c r="NVJ184" s="176"/>
      <c r="NVK184" s="176"/>
      <c r="NVL184" s="176"/>
      <c r="NVM184" s="176"/>
      <c r="NVN184" s="176"/>
      <c r="NVO184" s="176"/>
      <c r="NVP184" s="176"/>
      <c r="NVQ184" s="176"/>
      <c r="NVR184" s="176"/>
      <c r="NVS184" s="176"/>
      <c r="NVT184" s="176"/>
      <c r="NVU184" s="176"/>
      <c r="NVV184" s="176"/>
      <c r="NVW184" s="176"/>
      <c r="NVX184" s="176"/>
      <c r="NVY184" s="176"/>
      <c r="NVZ184" s="176"/>
      <c r="NWA184" s="176"/>
      <c r="NWB184" s="176"/>
      <c r="NWC184" s="176"/>
      <c r="NWD184" s="176"/>
      <c r="NWE184" s="176"/>
      <c r="NWF184" s="176"/>
      <c r="NWG184" s="176"/>
      <c r="NWH184" s="176"/>
      <c r="NWI184" s="176"/>
      <c r="NWJ184" s="176"/>
      <c r="NWK184" s="176"/>
      <c r="NWL184" s="176"/>
      <c r="NWM184" s="176"/>
      <c r="NWN184" s="176"/>
      <c r="NWO184" s="176"/>
      <c r="NWP184" s="176"/>
      <c r="NWQ184" s="176"/>
      <c r="NWR184" s="176"/>
      <c r="NWS184" s="176"/>
      <c r="NWT184" s="176"/>
      <c r="NWU184" s="176"/>
      <c r="NWV184" s="176"/>
      <c r="NWW184" s="176"/>
      <c r="NWX184" s="176"/>
      <c r="NWY184" s="176"/>
      <c r="NWZ184" s="176"/>
      <c r="NXA184" s="176"/>
      <c r="NXB184" s="176"/>
      <c r="NXC184" s="176"/>
      <c r="NXD184" s="176"/>
      <c r="NXE184" s="176"/>
      <c r="NXF184" s="176"/>
      <c r="NXG184" s="176"/>
      <c r="NXH184" s="176"/>
      <c r="NXI184" s="176"/>
      <c r="NXJ184" s="176"/>
      <c r="NXK184" s="176"/>
      <c r="NXL184" s="176"/>
      <c r="NXM184" s="176"/>
      <c r="NXN184" s="176"/>
      <c r="NXO184" s="176"/>
      <c r="NXP184" s="176"/>
      <c r="NXQ184" s="176"/>
      <c r="NXR184" s="176"/>
      <c r="NXS184" s="176"/>
      <c r="NXT184" s="176"/>
      <c r="NXU184" s="176"/>
      <c r="NXV184" s="176"/>
      <c r="NXW184" s="176"/>
      <c r="NXX184" s="176"/>
      <c r="NXY184" s="176"/>
      <c r="NXZ184" s="176"/>
      <c r="NYA184" s="176"/>
      <c r="NYB184" s="176"/>
      <c r="NYC184" s="176"/>
      <c r="NYD184" s="176"/>
      <c r="NYE184" s="176"/>
      <c r="NYF184" s="176"/>
      <c r="NYG184" s="176"/>
      <c r="NYH184" s="176"/>
      <c r="NYI184" s="176"/>
      <c r="NYJ184" s="176"/>
      <c r="NYK184" s="176"/>
      <c r="NYL184" s="176"/>
      <c r="NYM184" s="176"/>
      <c r="NYN184" s="176"/>
      <c r="NYO184" s="176"/>
      <c r="NYP184" s="176"/>
      <c r="NYQ184" s="176"/>
      <c r="NYR184" s="176"/>
      <c r="NYS184" s="176"/>
      <c r="NYT184" s="176"/>
      <c r="NYU184" s="176"/>
      <c r="NYV184" s="176"/>
      <c r="NYW184" s="176"/>
      <c r="NYX184" s="176"/>
      <c r="NYY184" s="176"/>
      <c r="NYZ184" s="176"/>
      <c r="NZA184" s="176"/>
      <c r="NZB184" s="176"/>
      <c r="NZC184" s="176"/>
      <c r="NZD184" s="176"/>
      <c r="NZE184" s="176"/>
      <c r="NZF184" s="176"/>
      <c r="NZG184" s="176"/>
      <c r="NZH184" s="176"/>
      <c r="NZI184" s="176"/>
      <c r="NZJ184" s="176"/>
      <c r="NZK184" s="176"/>
      <c r="NZL184" s="176"/>
      <c r="NZM184" s="176"/>
      <c r="NZN184" s="176"/>
      <c r="NZO184" s="176"/>
      <c r="NZP184" s="176"/>
      <c r="NZQ184" s="176"/>
      <c r="NZR184" s="176"/>
      <c r="NZS184" s="176"/>
      <c r="NZT184" s="176"/>
      <c r="NZU184" s="176"/>
      <c r="NZV184" s="176"/>
      <c r="NZW184" s="176"/>
      <c r="NZX184" s="176"/>
      <c r="NZY184" s="176"/>
      <c r="NZZ184" s="176"/>
      <c r="OAA184" s="176"/>
      <c r="OAB184" s="176"/>
      <c r="OAC184" s="176"/>
      <c r="OAD184" s="176"/>
      <c r="OAE184" s="176"/>
      <c r="OAF184" s="176"/>
      <c r="OAG184" s="176"/>
      <c r="OAH184" s="176"/>
      <c r="OAI184" s="176"/>
      <c r="OAJ184" s="176"/>
      <c r="OAK184" s="176"/>
      <c r="OAL184" s="176"/>
      <c r="OAM184" s="176"/>
      <c r="OAN184" s="176"/>
      <c r="OAO184" s="176"/>
      <c r="OAP184" s="176"/>
      <c r="OAQ184" s="176"/>
      <c r="OAR184" s="176"/>
      <c r="OAS184" s="176"/>
      <c r="OAT184" s="176"/>
      <c r="OAU184" s="176"/>
      <c r="OAV184" s="176"/>
      <c r="OAW184" s="176"/>
      <c r="OAX184" s="176"/>
      <c r="OAY184" s="176"/>
      <c r="OAZ184" s="176"/>
      <c r="OBA184" s="176"/>
      <c r="OBB184" s="176"/>
      <c r="OBC184" s="176"/>
      <c r="OBD184" s="176"/>
      <c r="OBE184" s="176"/>
      <c r="OBF184" s="176"/>
      <c r="OBG184" s="176"/>
      <c r="OBH184" s="176"/>
      <c r="OBI184" s="176"/>
      <c r="OBJ184" s="176"/>
      <c r="OBK184" s="176"/>
      <c r="OBL184" s="176"/>
      <c r="OBM184" s="176"/>
      <c r="OBN184" s="176"/>
      <c r="OBO184" s="176"/>
      <c r="OBP184" s="176"/>
      <c r="OBQ184" s="176"/>
      <c r="OBR184" s="176"/>
      <c r="OBS184" s="176"/>
      <c r="OBT184" s="176"/>
      <c r="OBU184" s="176"/>
      <c r="OBV184" s="176"/>
      <c r="OBW184" s="176"/>
      <c r="OBX184" s="176"/>
      <c r="OBY184" s="176"/>
      <c r="OBZ184" s="176"/>
      <c r="OCA184" s="176"/>
      <c r="OCB184" s="176"/>
      <c r="OCC184" s="176"/>
      <c r="OCD184" s="176"/>
      <c r="OCE184" s="176"/>
      <c r="OCF184" s="176"/>
      <c r="OCG184" s="176"/>
      <c r="OCH184" s="176"/>
      <c r="OCI184" s="176"/>
      <c r="OCJ184" s="176"/>
      <c r="OCK184" s="176"/>
      <c r="OCL184" s="176"/>
      <c r="OCM184" s="176"/>
      <c r="OCN184" s="176"/>
      <c r="OCO184" s="176"/>
      <c r="OCP184" s="176"/>
      <c r="OCQ184" s="176"/>
      <c r="OCR184" s="176"/>
      <c r="OCS184" s="176"/>
      <c r="OCT184" s="176"/>
      <c r="OCU184" s="176"/>
      <c r="OCV184" s="176"/>
      <c r="OCW184" s="176"/>
      <c r="OCX184" s="176"/>
      <c r="OCY184" s="176"/>
      <c r="OCZ184" s="176"/>
      <c r="ODA184" s="176"/>
      <c r="ODB184" s="176"/>
      <c r="ODC184" s="176"/>
      <c r="ODD184" s="176"/>
      <c r="ODE184" s="176"/>
      <c r="ODF184" s="176"/>
      <c r="ODG184" s="176"/>
      <c r="ODH184" s="176"/>
      <c r="ODI184" s="176"/>
      <c r="ODJ184" s="176"/>
      <c r="ODK184" s="176"/>
      <c r="ODL184" s="176"/>
      <c r="ODM184" s="176"/>
      <c r="ODN184" s="176"/>
      <c r="ODO184" s="176"/>
      <c r="ODP184" s="176"/>
      <c r="ODQ184" s="176"/>
      <c r="ODR184" s="176"/>
      <c r="ODS184" s="176"/>
      <c r="ODT184" s="176"/>
      <c r="ODU184" s="176"/>
      <c r="ODV184" s="176"/>
      <c r="ODW184" s="176"/>
      <c r="ODX184" s="176"/>
      <c r="ODY184" s="176"/>
      <c r="ODZ184" s="176"/>
      <c r="OEA184" s="176"/>
      <c r="OEB184" s="176"/>
      <c r="OEC184" s="176"/>
      <c r="OED184" s="176"/>
      <c r="OEE184" s="176"/>
      <c r="OEF184" s="176"/>
      <c r="OEG184" s="176"/>
      <c r="OEH184" s="176"/>
      <c r="OEI184" s="176"/>
      <c r="OEJ184" s="176"/>
      <c r="OEK184" s="176"/>
      <c r="OEL184" s="176"/>
      <c r="OEM184" s="176"/>
      <c r="OEN184" s="176"/>
      <c r="OEO184" s="176"/>
      <c r="OEP184" s="176"/>
      <c r="OEQ184" s="176"/>
      <c r="OER184" s="176"/>
      <c r="OES184" s="176"/>
      <c r="OET184" s="176"/>
      <c r="OEU184" s="176"/>
      <c r="OEV184" s="176"/>
      <c r="OEW184" s="176"/>
      <c r="OEX184" s="176"/>
      <c r="OEY184" s="176"/>
      <c r="OEZ184" s="176"/>
      <c r="OFA184" s="176"/>
      <c r="OFB184" s="176"/>
      <c r="OFC184" s="176"/>
      <c r="OFD184" s="176"/>
      <c r="OFE184" s="176"/>
      <c r="OFF184" s="176"/>
      <c r="OFG184" s="176"/>
      <c r="OFH184" s="176"/>
      <c r="OFI184" s="176"/>
      <c r="OFJ184" s="176"/>
      <c r="OFK184" s="176"/>
      <c r="OFL184" s="176"/>
      <c r="OFM184" s="176"/>
      <c r="OFN184" s="176"/>
      <c r="OFO184" s="176"/>
      <c r="OFP184" s="176"/>
      <c r="OFQ184" s="176"/>
      <c r="OFR184" s="176"/>
      <c r="OFS184" s="176"/>
      <c r="OFT184" s="176"/>
      <c r="OFU184" s="176"/>
      <c r="OFV184" s="176"/>
      <c r="OFW184" s="176"/>
      <c r="OFX184" s="176"/>
      <c r="OFY184" s="176"/>
      <c r="OFZ184" s="176"/>
      <c r="OGA184" s="176"/>
      <c r="OGB184" s="176"/>
      <c r="OGC184" s="176"/>
      <c r="OGD184" s="176"/>
      <c r="OGE184" s="176"/>
      <c r="OGF184" s="176"/>
      <c r="OGG184" s="176"/>
      <c r="OGH184" s="176"/>
      <c r="OGI184" s="176"/>
      <c r="OGJ184" s="176"/>
      <c r="OGK184" s="176"/>
      <c r="OGL184" s="176"/>
      <c r="OGM184" s="176"/>
      <c r="OGN184" s="176"/>
      <c r="OGO184" s="176"/>
      <c r="OGP184" s="176"/>
      <c r="OGQ184" s="176"/>
      <c r="OGR184" s="176"/>
      <c r="OGS184" s="176"/>
      <c r="OGT184" s="176"/>
      <c r="OGU184" s="176"/>
      <c r="OGV184" s="176"/>
      <c r="OGW184" s="176"/>
      <c r="OGX184" s="176"/>
      <c r="OGY184" s="176"/>
      <c r="OGZ184" s="176"/>
      <c r="OHA184" s="176"/>
      <c r="OHB184" s="176"/>
      <c r="OHC184" s="176"/>
      <c r="OHD184" s="176"/>
      <c r="OHE184" s="176"/>
      <c r="OHF184" s="176"/>
      <c r="OHG184" s="176"/>
      <c r="OHH184" s="176"/>
      <c r="OHI184" s="176"/>
      <c r="OHJ184" s="176"/>
      <c r="OHK184" s="176"/>
      <c r="OHL184" s="176"/>
      <c r="OHM184" s="176"/>
      <c r="OHN184" s="176"/>
      <c r="OHO184" s="176"/>
      <c r="OHP184" s="176"/>
      <c r="OHQ184" s="176"/>
      <c r="OHR184" s="176"/>
      <c r="OHS184" s="176"/>
      <c r="OHT184" s="176"/>
      <c r="OHU184" s="176"/>
      <c r="OHV184" s="176"/>
      <c r="OHW184" s="176"/>
      <c r="OHX184" s="176"/>
      <c r="OHY184" s="176"/>
      <c r="OHZ184" s="176"/>
      <c r="OIA184" s="176"/>
      <c r="OIB184" s="176"/>
      <c r="OIC184" s="176"/>
      <c r="OID184" s="176"/>
      <c r="OIE184" s="176"/>
      <c r="OIF184" s="176"/>
      <c r="OIG184" s="176"/>
      <c r="OIH184" s="176"/>
      <c r="OII184" s="176"/>
      <c r="OIJ184" s="176"/>
      <c r="OIK184" s="176"/>
      <c r="OIL184" s="176"/>
      <c r="OIM184" s="176"/>
      <c r="OIN184" s="176"/>
      <c r="OIO184" s="176"/>
      <c r="OIP184" s="176"/>
      <c r="OIQ184" s="176"/>
      <c r="OIR184" s="176"/>
      <c r="OIS184" s="176"/>
      <c r="OIT184" s="176"/>
      <c r="OIU184" s="176"/>
      <c r="OIV184" s="176"/>
      <c r="OIW184" s="176"/>
      <c r="OIX184" s="176"/>
      <c r="OIY184" s="176"/>
      <c r="OIZ184" s="176"/>
      <c r="OJA184" s="176"/>
      <c r="OJB184" s="176"/>
      <c r="OJC184" s="176"/>
      <c r="OJD184" s="176"/>
      <c r="OJE184" s="176"/>
      <c r="OJF184" s="176"/>
      <c r="OJG184" s="176"/>
      <c r="OJH184" s="176"/>
      <c r="OJI184" s="176"/>
      <c r="OJJ184" s="176"/>
      <c r="OJK184" s="176"/>
      <c r="OJL184" s="176"/>
      <c r="OJM184" s="176"/>
      <c r="OJN184" s="176"/>
      <c r="OJO184" s="176"/>
      <c r="OJP184" s="176"/>
      <c r="OJQ184" s="176"/>
      <c r="OJR184" s="176"/>
      <c r="OJS184" s="176"/>
      <c r="OJT184" s="176"/>
      <c r="OJU184" s="176"/>
      <c r="OJV184" s="176"/>
      <c r="OJW184" s="176"/>
      <c r="OJX184" s="176"/>
      <c r="OJY184" s="176"/>
      <c r="OJZ184" s="176"/>
      <c r="OKA184" s="176"/>
      <c r="OKB184" s="176"/>
      <c r="OKC184" s="176"/>
      <c r="OKD184" s="176"/>
      <c r="OKE184" s="176"/>
      <c r="OKF184" s="176"/>
      <c r="OKG184" s="176"/>
      <c r="OKH184" s="176"/>
      <c r="OKI184" s="176"/>
      <c r="OKJ184" s="176"/>
      <c r="OKK184" s="176"/>
      <c r="OKL184" s="176"/>
      <c r="OKM184" s="176"/>
      <c r="OKN184" s="176"/>
      <c r="OKO184" s="176"/>
      <c r="OKP184" s="176"/>
      <c r="OKQ184" s="176"/>
      <c r="OKR184" s="176"/>
      <c r="OKS184" s="176"/>
      <c r="OKT184" s="176"/>
      <c r="OKU184" s="176"/>
      <c r="OKV184" s="176"/>
      <c r="OKW184" s="176"/>
      <c r="OKX184" s="176"/>
      <c r="OKY184" s="176"/>
      <c r="OKZ184" s="176"/>
      <c r="OLA184" s="176"/>
      <c r="OLB184" s="176"/>
      <c r="OLC184" s="176"/>
      <c r="OLD184" s="176"/>
      <c r="OLE184" s="176"/>
      <c r="OLF184" s="176"/>
      <c r="OLG184" s="176"/>
      <c r="OLH184" s="176"/>
      <c r="OLI184" s="176"/>
      <c r="OLJ184" s="176"/>
      <c r="OLK184" s="176"/>
      <c r="OLL184" s="176"/>
      <c r="OLM184" s="176"/>
      <c r="OLN184" s="176"/>
      <c r="OLO184" s="176"/>
      <c r="OLP184" s="176"/>
      <c r="OLQ184" s="176"/>
      <c r="OLR184" s="176"/>
      <c r="OLS184" s="176"/>
      <c r="OLT184" s="176"/>
      <c r="OLU184" s="176"/>
      <c r="OLV184" s="176"/>
      <c r="OLW184" s="176"/>
      <c r="OLX184" s="176"/>
      <c r="OLY184" s="176"/>
      <c r="OLZ184" s="176"/>
      <c r="OMA184" s="176"/>
      <c r="OMB184" s="176"/>
      <c r="OMC184" s="176"/>
      <c r="OMD184" s="176"/>
      <c r="OME184" s="176"/>
      <c r="OMF184" s="176"/>
      <c r="OMG184" s="176"/>
      <c r="OMH184" s="176"/>
      <c r="OMI184" s="176"/>
      <c r="OMJ184" s="176"/>
      <c r="OMK184" s="176"/>
      <c r="OML184" s="176"/>
      <c r="OMM184" s="176"/>
      <c r="OMN184" s="176"/>
      <c r="OMO184" s="176"/>
      <c r="OMP184" s="176"/>
      <c r="OMQ184" s="176"/>
      <c r="OMR184" s="176"/>
      <c r="OMS184" s="176"/>
      <c r="OMT184" s="176"/>
      <c r="OMU184" s="176"/>
      <c r="OMV184" s="176"/>
      <c r="OMW184" s="176"/>
      <c r="OMX184" s="176"/>
      <c r="OMY184" s="176"/>
      <c r="OMZ184" s="176"/>
      <c r="ONA184" s="176"/>
      <c r="ONB184" s="176"/>
      <c r="ONC184" s="176"/>
      <c r="OND184" s="176"/>
      <c r="ONE184" s="176"/>
      <c r="ONF184" s="176"/>
      <c r="ONG184" s="176"/>
      <c r="ONH184" s="176"/>
      <c r="ONI184" s="176"/>
      <c r="ONJ184" s="176"/>
      <c r="ONK184" s="176"/>
      <c r="ONL184" s="176"/>
      <c r="ONM184" s="176"/>
      <c r="ONN184" s="176"/>
      <c r="ONO184" s="176"/>
      <c r="ONP184" s="176"/>
      <c r="ONQ184" s="176"/>
      <c r="ONR184" s="176"/>
      <c r="ONS184" s="176"/>
      <c r="ONT184" s="176"/>
      <c r="ONU184" s="176"/>
      <c r="ONV184" s="176"/>
      <c r="ONW184" s="176"/>
      <c r="ONX184" s="176"/>
      <c r="ONY184" s="176"/>
      <c r="ONZ184" s="176"/>
      <c r="OOA184" s="176"/>
      <c r="OOB184" s="176"/>
      <c r="OOC184" s="176"/>
      <c r="OOD184" s="176"/>
      <c r="OOE184" s="176"/>
      <c r="OOF184" s="176"/>
      <c r="OOG184" s="176"/>
      <c r="OOH184" s="176"/>
      <c r="OOI184" s="176"/>
      <c r="OOJ184" s="176"/>
      <c r="OOK184" s="176"/>
      <c r="OOL184" s="176"/>
      <c r="OOM184" s="176"/>
      <c r="OON184" s="176"/>
      <c r="OOO184" s="176"/>
      <c r="OOP184" s="176"/>
      <c r="OOQ184" s="176"/>
      <c r="OOR184" s="176"/>
      <c r="OOS184" s="176"/>
      <c r="OOT184" s="176"/>
      <c r="OOU184" s="176"/>
      <c r="OOV184" s="176"/>
      <c r="OOW184" s="176"/>
      <c r="OOX184" s="176"/>
      <c r="OOY184" s="176"/>
      <c r="OOZ184" s="176"/>
      <c r="OPA184" s="176"/>
      <c r="OPB184" s="176"/>
      <c r="OPC184" s="176"/>
      <c r="OPD184" s="176"/>
      <c r="OPE184" s="176"/>
      <c r="OPF184" s="176"/>
      <c r="OPG184" s="176"/>
      <c r="OPH184" s="176"/>
      <c r="OPI184" s="176"/>
      <c r="OPJ184" s="176"/>
      <c r="OPK184" s="176"/>
      <c r="OPL184" s="176"/>
      <c r="OPM184" s="176"/>
      <c r="OPN184" s="176"/>
      <c r="OPO184" s="176"/>
      <c r="OPP184" s="176"/>
      <c r="OPQ184" s="176"/>
      <c r="OPR184" s="176"/>
      <c r="OPS184" s="176"/>
      <c r="OPT184" s="176"/>
      <c r="OPU184" s="176"/>
      <c r="OPV184" s="176"/>
      <c r="OPW184" s="176"/>
      <c r="OPX184" s="176"/>
      <c r="OPY184" s="176"/>
      <c r="OPZ184" s="176"/>
      <c r="OQA184" s="176"/>
      <c r="OQB184" s="176"/>
      <c r="OQC184" s="176"/>
      <c r="OQD184" s="176"/>
      <c r="OQE184" s="176"/>
      <c r="OQF184" s="176"/>
      <c r="OQG184" s="176"/>
      <c r="OQH184" s="176"/>
      <c r="OQI184" s="176"/>
      <c r="OQJ184" s="176"/>
      <c r="OQK184" s="176"/>
      <c r="OQL184" s="176"/>
      <c r="OQM184" s="176"/>
      <c r="OQN184" s="176"/>
      <c r="OQO184" s="176"/>
      <c r="OQP184" s="176"/>
      <c r="OQQ184" s="176"/>
      <c r="OQR184" s="176"/>
      <c r="OQS184" s="176"/>
      <c r="OQT184" s="176"/>
      <c r="OQU184" s="176"/>
      <c r="OQV184" s="176"/>
      <c r="OQW184" s="176"/>
      <c r="OQX184" s="176"/>
      <c r="OQY184" s="176"/>
      <c r="OQZ184" s="176"/>
      <c r="ORA184" s="176"/>
      <c r="ORB184" s="176"/>
      <c r="ORC184" s="176"/>
      <c r="ORD184" s="176"/>
      <c r="ORE184" s="176"/>
      <c r="ORF184" s="176"/>
      <c r="ORG184" s="176"/>
      <c r="ORH184" s="176"/>
      <c r="ORI184" s="176"/>
      <c r="ORJ184" s="176"/>
      <c r="ORK184" s="176"/>
      <c r="ORL184" s="176"/>
      <c r="ORM184" s="176"/>
      <c r="ORN184" s="176"/>
      <c r="ORO184" s="176"/>
      <c r="ORP184" s="176"/>
      <c r="ORQ184" s="176"/>
      <c r="ORR184" s="176"/>
      <c r="ORS184" s="176"/>
      <c r="ORT184" s="176"/>
      <c r="ORU184" s="176"/>
      <c r="ORV184" s="176"/>
      <c r="ORW184" s="176"/>
      <c r="ORX184" s="176"/>
      <c r="ORY184" s="176"/>
      <c r="ORZ184" s="176"/>
      <c r="OSA184" s="176"/>
      <c r="OSB184" s="176"/>
      <c r="OSC184" s="176"/>
      <c r="OSD184" s="176"/>
      <c r="OSE184" s="176"/>
      <c r="OSF184" s="176"/>
      <c r="OSG184" s="176"/>
      <c r="OSH184" s="176"/>
      <c r="OSI184" s="176"/>
      <c r="OSJ184" s="176"/>
      <c r="OSK184" s="176"/>
      <c r="OSL184" s="176"/>
      <c r="OSM184" s="176"/>
      <c r="OSN184" s="176"/>
      <c r="OSO184" s="176"/>
      <c r="OSP184" s="176"/>
      <c r="OSQ184" s="176"/>
      <c r="OSR184" s="176"/>
      <c r="OSS184" s="176"/>
      <c r="OST184" s="176"/>
      <c r="OSU184" s="176"/>
      <c r="OSV184" s="176"/>
      <c r="OSW184" s="176"/>
      <c r="OSX184" s="176"/>
      <c r="OSY184" s="176"/>
      <c r="OSZ184" s="176"/>
      <c r="OTA184" s="176"/>
      <c r="OTB184" s="176"/>
      <c r="OTC184" s="176"/>
      <c r="OTD184" s="176"/>
      <c r="OTE184" s="176"/>
      <c r="OTF184" s="176"/>
      <c r="OTG184" s="176"/>
      <c r="OTH184" s="176"/>
      <c r="OTI184" s="176"/>
      <c r="OTJ184" s="176"/>
      <c r="OTK184" s="176"/>
      <c r="OTL184" s="176"/>
      <c r="OTM184" s="176"/>
      <c r="OTN184" s="176"/>
      <c r="OTO184" s="176"/>
      <c r="OTP184" s="176"/>
      <c r="OTQ184" s="176"/>
      <c r="OTR184" s="176"/>
      <c r="OTS184" s="176"/>
      <c r="OTT184" s="176"/>
      <c r="OTU184" s="176"/>
      <c r="OTV184" s="176"/>
      <c r="OTW184" s="176"/>
      <c r="OTX184" s="176"/>
      <c r="OTY184" s="176"/>
      <c r="OTZ184" s="176"/>
      <c r="OUA184" s="176"/>
      <c r="OUB184" s="176"/>
      <c r="OUC184" s="176"/>
      <c r="OUD184" s="176"/>
      <c r="OUE184" s="176"/>
      <c r="OUF184" s="176"/>
      <c r="OUG184" s="176"/>
      <c r="OUH184" s="176"/>
      <c r="OUI184" s="176"/>
      <c r="OUJ184" s="176"/>
      <c r="OUK184" s="176"/>
      <c r="OUL184" s="176"/>
      <c r="OUM184" s="176"/>
      <c r="OUN184" s="176"/>
      <c r="OUO184" s="176"/>
      <c r="OUP184" s="176"/>
      <c r="OUQ184" s="176"/>
      <c r="OUR184" s="176"/>
      <c r="OUS184" s="176"/>
      <c r="OUT184" s="176"/>
      <c r="OUU184" s="176"/>
      <c r="OUV184" s="176"/>
      <c r="OUW184" s="176"/>
      <c r="OUX184" s="176"/>
      <c r="OUY184" s="176"/>
      <c r="OUZ184" s="176"/>
      <c r="OVA184" s="176"/>
      <c r="OVB184" s="176"/>
      <c r="OVC184" s="176"/>
      <c r="OVD184" s="176"/>
      <c r="OVE184" s="176"/>
      <c r="OVF184" s="176"/>
      <c r="OVG184" s="176"/>
      <c r="OVH184" s="176"/>
      <c r="OVI184" s="176"/>
      <c r="OVJ184" s="176"/>
      <c r="OVK184" s="176"/>
      <c r="OVL184" s="176"/>
      <c r="OVM184" s="176"/>
      <c r="OVN184" s="176"/>
      <c r="OVO184" s="176"/>
      <c r="OVP184" s="176"/>
      <c r="OVQ184" s="176"/>
      <c r="OVR184" s="176"/>
      <c r="OVS184" s="176"/>
      <c r="OVT184" s="176"/>
      <c r="OVU184" s="176"/>
      <c r="OVV184" s="176"/>
      <c r="OVW184" s="176"/>
      <c r="OVX184" s="176"/>
      <c r="OVY184" s="176"/>
      <c r="OVZ184" s="176"/>
      <c r="OWA184" s="176"/>
      <c r="OWB184" s="176"/>
      <c r="OWC184" s="176"/>
      <c r="OWD184" s="176"/>
      <c r="OWE184" s="176"/>
      <c r="OWF184" s="176"/>
      <c r="OWG184" s="176"/>
      <c r="OWH184" s="176"/>
      <c r="OWI184" s="176"/>
      <c r="OWJ184" s="176"/>
      <c r="OWK184" s="176"/>
      <c r="OWL184" s="176"/>
      <c r="OWM184" s="176"/>
      <c r="OWN184" s="176"/>
      <c r="OWO184" s="176"/>
      <c r="OWP184" s="176"/>
      <c r="OWQ184" s="176"/>
      <c r="OWR184" s="176"/>
      <c r="OWS184" s="176"/>
      <c r="OWT184" s="176"/>
      <c r="OWU184" s="176"/>
      <c r="OWV184" s="176"/>
      <c r="OWW184" s="176"/>
      <c r="OWX184" s="176"/>
      <c r="OWY184" s="176"/>
      <c r="OWZ184" s="176"/>
      <c r="OXA184" s="176"/>
      <c r="OXB184" s="176"/>
      <c r="OXC184" s="176"/>
      <c r="OXD184" s="176"/>
      <c r="OXE184" s="176"/>
      <c r="OXF184" s="176"/>
      <c r="OXG184" s="176"/>
      <c r="OXH184" s="176"/>
      <c r="OXI184" s="176"/>
      <c r="OXJ184" s="176"/>
      <c r="OXK184" s="176"/>
      <c r="OXL184" s="176"/>
      <c r="OXM184" s="176"/>
      <c r="OXN184" s="176"/>
      <c r="OXO184" s="176"/>
      <c r="OXP184" s="176"/>
      <c r="OXQ184" s="176"/>
      <c r="OXR184" s="176"/>
      <c r="OXS184" s="176"/>
      <c r="OXT184" s="176"/>
      <c r="OXU184" s="176"/>
      <c r="OXV184" s="176"/>
      <c r="OXW184" s="176"/>
      <c r="OXX184" s="176"/>
      <c r="OXY184" s="176"/>
      <c r="OXZ184" s="176"/>
      <c r="OYA184" s="176"/>
      <c r="OYB184" s="176"/>
      <c r="OYC184" s="176"/>
      <c r="OYD184" s="176"/>
      <c r="OYE184" s="176"/>
      <c r="OYF184" s="176"/>
      <c r="OYG184" s="176"/>
      <c r="OYH184" s="176"/>
      <c r="OYI184" s="176"/>
      <c r="OYJ184" s="176"/>
      <c r="OYK184" s="176"/>
      <c r="OYL184" s="176"/>
      <c r="OYM184" s="176"/>
      <c r="OYN184" s="176"/>
      <c r="OYO184" s="176"/>
      <c r="OYP184" s="176"/>
      <c r="OYQ184" s="176"/>
      <c r="OYR184" s="176"/>
      <c r="OYS184" s="176"/>
      <c r="OYT184" s="176"/>
      <c r="OYU184" s="176"/>
      <c r="OYV184" s="176"/>
      <c r="OYW184" s="176"/>
      <c r="OYX184" s="176"/>
      <c r="OYY184" s="176"/>
      <c r="OYZ184" s="176"/>
      <c r="OZA184" s="176"/>
      <c r="OZB184" s="176"/>
      <c r="OZC184" s="176"/>
      <c r="OZD184" s="176"/>
      <c r="OZE184" s="176"/>
      <c r="OZF184" s="176"/>
      <c r="OZG184" s="176"/>
      <c r="OZH184" s="176"/>
      <c r="OZI184" s="176"/>
      <c r="OZJ184" s="176"/>
      <c r="OZK184" s="176"/>
      <c r="OZL184" s="176"/>
      <c r="OZM184" s="176"/>
      <c r="OZN184" s="176"/>
      <c r="OZO184" s="176"/>
      <c r="OZP184" s="176"/>
      <c r="OZQ184" s="176"/>
      <c r="OZR184" s="176"/>
      <c r="OZS184" s="176"/>
      <c r="OZT184" s="176"/>
      <c r="OZU184" s="176"/>
      <c r="OZV184" s="176"/>
      <c r="OZW184" s="176"/>
      <c r="OZX184" s="176"/>
      <c r="OZY184" s="176"/>
      <c r="OZZ184" s="176"/>
      <c r="PAA184" s="176"/>
      <c r="PAB184" s="176"/>
      <c r="PAC184" s="176"/>
      <c r="PAD184" s="176"/>
      <c r="PAE184" s="176"/>
      <c r="PAF184" s="176"/>
      <c r="PAG184" s="176"/>
      <c r="PAH184" s="176"/>
      <c r="PAI184" s="176"/>
      <c r="PAJ184" s="176"/>
      <c r="PAK184" s="176"/>
      <c r="PAL184" s="176"/>
      <c r="PAM184" s="176"/>
      <c r="PAN184" s="176"/>
      <c r="PAO184" s="176"/>
      <c r="PAP184" s="176"/>
      <c r="PAQ184" s="176"/>
      <c r="PAR184" s="176"/>
      <c r="PAS184" s="176"/>
      <c r="PAT184" s="176"/>
      <c r="PAU184" s="176"/>
      <c r="PAV184" s="176"/>
      <c r="PAW184" s="176"/>
      <c r="PAX184" s="176"/>
      <c r="PAY184" s="176"/>
      <c r="PAZ184" s="176"/>
      <c r="PBA184" s="176"/>
      <c r="PBB184" s="176"/>
      <c r="PBC184" s="176"/>
      <c r="PBD184" s="176"/>
      <c r="PBE184" s="176"/>
      <c r="PBF184" s="176"/>
      <c r="PBG184" s="176"/>
      <c r="PBH184" s="176"/>
      <c r="PBI184" s="176"/>
      <c r="PBJ184" s="176"/>
      <c r="PBK184" s="176"/>
      <c r="PBL184" s="176"/>
      <c r="PBM184" s="176"/>
      <c r="PBN184" s="176"/>
      <c r="PBO184" s="176"/>
      <c r="PBP184" s="176"/>
      <c r="PBQ184" s="176"/>
      <c r="PBR184" s="176"/>
      <c r="PBS184" s="176"/>
      <c r="PBT184" s="176"/>
      <c r="PBU184" s="176"/>
      <c r="PBV184" s="176"/>
      <c r="PBW184" s="176"/>
      <c r="PBX184" s="176"/>
      <c r="PBY184" s="176"/>
      <c r="PBZ184" s="176"/>
      <c r="PCA184" s="176"/>
      <c r="PCB184" s="176"/>
      <c r="PCC184" s="176"/>
      <c r="PCD184" s="176"/>
      <c r="PCE184" s="176"/>
      <c r="PCF184" s="176"/>
      <c r="PCG184" s="176"/>
      <c r="PCH184" s="176"/>
      <c r="PCI184" s="176"/>
      <c r="PCJ184" s="176"/>
      <c r="PCK184" s="176"/>
      <c r="PCL184" s="176"/>
      <c r="PCM184" s="176"/>
      <c r="PCN184" s="176"/>
      <c r="PCO184" s="176"/>
      <c r="PCP184" s="176"/>
      <c r="PCQ184" s="176"/>
      <c r="PCR184" s="176"/>
      <c r="PCS184" s="176"/>
      <c r="PCT184" s="176"/>
      <c r="PCU184" s="176"/>
      <c r="PCV184" s="176"/>
      <c r="PCW184" s="176"/>
      <c r="PCX184" s="176"/>
      <c r="PCY184" s="176"/>
      <c r="PCZ184" s="176"/>
      <c r="PDA184" s="176"/>
      <c r="PDB184" s="176"/>
      <c r="PDC184" s="176"/>
      <c r="PDD184" s="176"/>
      <c r="PDE184" s="176"/>
      <c r="PDF184" s="176"/>
      <c r="PDG184" s="176"/>
      <c r="PDH184" s="176"/>
      <c r="PDI184" s="176"/>
      <c r="PDJ184" s="176"/>
      <c r="PDK184" s="176"/>
      <c r="PDL184" s="176"/>
      <c r="PDM184" s="176"/>
      <c r="PDN184" s="176"/>
      <c r="PDO184" s="176"/>
      <c r="PDP184" s="176"/>
      <c r="PDQ184" s="176"/>
      <c r="PDR184" s="176"/>
      <c r="PDS184" s="176"/>
      <c r="PDT184" s="176"/>
      <c r="PDU184" s="176"/>
      <c r="PDV184" s="176"/>
      <c r="PDW184" s="176"/>
      <c r="PDX184" s="176"/>
      <c r="PDY184" s="176"/>
      <c r="PDZ184" s="176"/>
      <c r="PEA184" s="176"/>
      <c r="PEB184" s="176"/>
      <c r="PEC184" s="176"/>
      <c r="PED184" s="176"/>
      <c r="PEE184" s="176"/>
      <c r="PEF184" s="176"/>
      <c r="PEG184" s="176"/>
      <c r="PEH184" s="176"/>
      <c r="PEI184" s="176"/>
      <c r="PEJ184" s="176"/>
      <c r="PEK184" s="176"/>
      <c r="PEL184" s="176"/>
      <c r="PEM184" s="176"/>
      <c r="PEN184" s="176"/>
      <c r="PEO184" s="176"/>
      <c r="PEP184" s="176"/>
      <c r="PEQ184" s="176"/>
      <c r="PER184" s="176"/>
      <c r="PES184" s="176"/>
      <c r="PET184" s="176"/>
      <c r="PEU184" s="176"/>
      <c r="PEV184" s="176"/>
      <c r="PEW184" s="176"/>
      <c r="PEX184" s="176"/>
      <c r="PEY184" s="176"/>
      <c r="PEZ184" s="176"/>
      <c r="PFA184" s="176"/>
      <c r="PFB184" s="176"/>
      <c r="PFC184" s="176"/>
      <c r="PFD184" s="176"/>
      <c r="PFE184" s="176"/>
      <c r="PFF184" s="176"/>
      <c r="PFG184" s="176"/>
      <c r="PFH184" s="176"/>
      <c r="PFI184" s="176"/>
      <c r="PFJ184" s="176"/>
      <c r="PFK184" s="176"/>
      <c r="PFL184" s="176"/>
      <c r="PFM184" s="176"/>
      <c r="PFN184" s="176"/>
      <c r="PFO184" s="176"/>
      <c r="PFP184" s="176"/>
      <c r="PFQ184" s="176"/>
      <c r="PFR184" s="176"/>
      <c r="PFS184" s="176"/>
      <c r="PFT184" s="176"/>
      <c r="PFU184" s="176"/>
      <c r="PFV184" s="176"/>
      <c r="PFW184" s="176"/>
      <c r="PFX184" s="176"/>
      <c r="PFY184" s="176"/>
      <c r="PFZ184" s="176"/>
      <c r="PGA184" s="176"/>
      <c r="PGB184" s="176"/>
      <c r="PGC184" s="176"/>
      <c r="PGD184" s="176"/>
      <c r="PGE184" s="176"/>
      <c r="PGF184" s="176"/>
      <c r="PGG184" s="176"/>
      <c r="PGH184" s="176"/>
      <c r="PGI184" s="176"/>
      <c r="PGJ184" s="176"/>
      <c r="PGK184" s="176"/>
      <c r="PGL184" s="176"/>
      <c r="PGM184" s="176"/>
      <c r="PGN184" s="176"/>
      <c r="PGO184" s="176"/>
      <c r="PGP184" s="176"/>
      <c r="PGQ184" s="176"/>
      <c r="PGR184" s="176"/>
      <c r="PGS184" s="176"/>
      <c r="PGT184" s="176"/>
      <c r="PGU184" s="176"/>
      <c r="PGV184" s="176"/>
      <c r="PGW184" s="176"/>
      <c r="PGX184" s="176"/>
      <c r="PGY184" s="176"/>
      <c r="PGZ184" s="176"/>
      <c r="PHA184" s="176"/>
      <c r="PHB184" s="176"/>
      <c r="PHC184" s="176"/>
      <c r="PHD184" s="176"/>
      <c r="PHE184" s="176"/>
      <c r="PHF184" s="176"/>
      <c r="PHG184" s="176"/>
      <c r="PHH184" s="176"/>
      <c r="PHI184" s="176"/>
      <c r="PHJ184" s="176"/>
      <c r="PHK184" s="176"/>
      <c r="PHL184" s="176"/>
      <c r="PHM184" s="176"/>
      <c r="PHN184" s="176"/>
      <c r="PHO184" s="176"/>
      <c r="PHP184" s="176"/>
      <c r="PHQ184" s="176"/>
      <c r="PHR184" s="176"/>
      <c r="PHS184" s="176"/>
      <c r="PHT184" s="176"/>
      <c r="PHU184" s="176"/>
      <c r="PHV184" s="176"/>
      <c r="PHW184" s="176"/>
      <c r="PHX184" s="176"/>
      <c r="PHY184" s="176"/>
      <c r="PHZ184" s="176"/>
      <c r="PIA184" s="176"/>
      <c r="PIB184" s="176"/>
      <c r="PIC184" s="176"/>
      <c r="PID184" s="176"/>
      <c r="PIE184" s="176"/>
      <c r="PIF184" s="176"/>
      <c r="PIG184" s="176"/>
      <c r="PIH184" s="176"/>
      <c r="PII184" s="176"/>
      <c r="PIJ184" s="176"/>
      <c r="PIK184" s="176"/>
      <c r="PIL184" s="176"/>
      <c r="PIM184" s="176"/>
      <c r="PIN184" s="176"/>
      <c r="PIO184" s="176"/>
      <c r="PIP184" s="176"/>
      <c r="PIQ184" s="176"/>
      <c r="PIR184" s="176"/>
      <c r="PIS184" s="176"/>
      <c r="PIT184" s="176"/>
      <c r="PIU184" s="176"/>
      <c r="PIV184" s="176"/>
      <c r="PIW184" s="176"/>
      <c r="PIX184" s="176"/>
      <c r="PIY184" s="176"/>
      <c r="PIZ184" s="176"/>
      <c r="PJA184" s="176"/>
      <c r="PJB184" s="176"/>
      <c r="PJC184" s="176"/>
      <c r="PJD184" s="176"/>
      <c r="PJE184" s="176"/>
      <c r="PJF184" s="176"/>
      <c r="PJG184" s="176"/>
      <c r="PJH184" s="176"/>
      <c r="PJI184" s="176"/>
      <c r="PJJ184" s="176"/>
      <c r="PJK184" s="176"/>
      <c r="PJL184" s="176"/>
      <c r="PJM184" s="176"/>
      <c r="PJN184" s="176"/>
      <c r="PJO184" s="176"/>
      <c r="PJP184" s="176"/>
      <c r="PJQ184" s="176"/>
      <c r="PJR184" s="176"/>
      <c r="PJS184" s="176"/>
      <c r="PJT184" s="176"/>
      <c r="PJU184" s="176"/>
      <c r="PJV184" s="176"/>
      <c r="PJW184" s="176"/>
      <c r="PJX184" s="176"/>
      <c r="PJY184" s="176"/>
      <c r="PJZ184" s="176"/>
      <c r="PKA184" s="176"/>
      <c r="PKB184" s="176"/>
      <c r="PKC184" s="176"/>
      <c r="PKD184" s="176"/>
      <c r="PKE184" s="176"/>
      <c r="PKF184" s="176"/>
      <c r="PKG184" s="176"/>
      <c r="PKH184" s="176"/>
      <c r="PKI184" s="176"/>
      <c r="PKJ184" s="176"/>
      <c r="PKK184" s="176"/>
      <c r="PKL184" s="176"/>
      <c r="PKM184" s="176"/>
      <c r="PKN184" s="176"/>
      <c r="PKO184" s="176"/>
      <c r="PKP184" s="176"/>
      <c r="PKQ184" s="176"/>
      <c r="PKR184" s="176"/>
      <c r="PKS184" s="176"/>
      <c r="PKT184" s="176"/>
      <c r="PKU184" s="176"/>
      <c r="PKV184" s="176"/>
      <c r="PKW184" s="176"/>
      <c r="PKX184" s="176"/>
      <c r="PKY184" s="176"/>
      <c r="PKZ184" s="176"/>
      <c r="PLA184" s="176"/>
      <c r="PLB184" s="176"/>
      <c r="PLC184" s="176"/>
      <c r="PLD184" s="176"/>
      <c r="PLE184" s="176"/>
      <c r="PLF184" s="176"/>
      <c r="PLG184" s="176"/>
      <c r="PLH184" s="176"/>
      <c r="PLI184" s="176"/>
      <c r="PLJ184" s="176"/>
      <c r="PLK184" s="176"/>
      <c r="PLL184" s="176"/>
      <c r="PLM184" s="176"/>
      <c r="PLN184" s="176"/>
      <c r="PLO184" s="176"/>
      <c r="PLP184" s="176"/>
      <c r="PLQ184" s="176"/>
      <c r="PLR184" s="176"/>
      <c r="PLS184" s="176"/>
      <c r="PLT184" s="176"/>
      <c r="PLU184" s="176"/>
      <c r="PLV184" s="176"/>
      <c r="PLW184" s="176"/>
      <c r="PLX184" s="176"/>
      <c r="PLY184" s="176"/>
      <c r="PLZ184" s="176"/>
      <c r="PMA184" s="176"/>
      <c r="PMB184" s="176"/>
      <c r="PMC184" s="176"/>
      <c r="PMD184" s="176"/>
      <c r="PME184" s="176"/>
      <c r="PMF184" s="176"/>
      <c r="PMG184" s="176"/>
      <c r="PMH184" s="176"/>
      <c r="PMI184" s="176"/>
      <c r="PMJ184" s="176"/>
      <c r="PMK184" s="176"/>
      <c r="PML184" s="176"/>
      <c r="PMM184" s="176"/>
      <c r="PMN184" s="176"/>
      <c r="PMO184" s="176"/>
      <c r="PMP184" s="176"/>
      <c r="PMQ184" s="176"/>
      <c r="PMR184" s="176"/>
      <c r="PMS184" s="176"/>
      <c r="PMT184" s="176"/>
      <c r="PMU184" s="176"/>
      <c r="PMV184" s="176"/>
      <c r="PMW184" s="176"/>
      <c r="PMX184" s="176"/>
      <c r="PMY184" s="176"/>
      <c r="PMZ184" s="176"/>
      <c r="PNA184" s="176"/>
      <c r="PNB184" s="176"/>
      <c r="PNC184" s="176"/>
      <c r="PND184" s="176"/>
      <c r="PNE184" s="176"/>
      <c r="PNF184" s="176"/>
      <c r="PNG184" s="176"/>
      <c r="PNH184" s="176"/>
      <c r="PNI184" s="176"/>
      <c r="PNJ184" s="176"/>
      <c r="PNK184" s="176"/>
      <c r="PNL184" s="176"/>
      <c r="PNM184" s="176"/>
      <c r="PNN184" s="176"/>
      <c r="PNO184" s="176"/>
      <c r="PNP184" s="176"/>
      <c r="PNQ184" s="176"/>
      <c r="PNR184" s="176"/>
      <c r="PNS184" s="176"/>
      <c r="PNT184" s="176"/>
      <c r="PNU184" s="176"/>
      <c r="PNV184" s="176"/>
      <c r="PNW184" s="176"/>
      <c r="PNX184" s="176"/>
      <c r="PNY184" s="176"/>
      <c r="PNZ184" s="176"/>
      <c r="POA184" s="176"/>
      <c r="POB184" s="176"/>
      <c r="POC184" s="176"/>
      <c r="POD184" s="176"/>
      <c r="POE184" s="176"/>
      <c r="POF184" s="176"/>
      <c r="POG184" s="176"/>
      <c r="POH184" s="176"/>
      <c r="POI184" s="176"/>
      <c r="POJ184" s="176"/>
      <c r="POK184" s="176"/>
      <c r="POL184" s="176"/>
      <c r="POM184" s="176"/>
      <c r="PON184" s="176"/>
      <c r="POO184" s="176"/>
      <c r="POP184" s="176"/>
      <c r="POQ184" s="176"/>
      <c r="POR184" s="176"/>
      <c r="POS184" s="176"/>
      <c r="POT184" s="176"/>
      <c r="POU184" s="176"/>
      <c r="POV184" s="176"/>
      <c r="POW184" s="176"/>
      <c r="POX184" s="176"/>
      <c r="POY184" s="176"/>
      <c r="POZ184" s="176"/>
      <c r="PPA184" s="176"/>
      <c r="PPB184" s="176"/>
      <c r="PPC184" s="176"/>
      <c r="PPD184" s="176"/>
      <c r="PPE184" s="176"/>
      <c r="PPF184" s="176"/>
      <c r="PPG184" s="176"/>
      <c r="PPH184" s="176"/>
      <c r="PPI184" s="176"/>
      <c r="PPJ184" s="176"/>
      <c r="PPK184" s="176"/>
      <c r="PPL184" s="176"/>
      <c r="PPM184" s="176"/>
      <c r="PPN184" s="176"/>
      <c r="PPO184" s="176"/>
      <c r="PPP184" s="176"/>
      <c r="PPQ184" s="176"/>
      <c r="PPR184" s="176"/>
      <c r="PPS184" s="176"/>
      <c r="PPT184" s="176"/>
      <c r="PPU184" s="176"/>
      <c r="PPV184" s="176"/>
      <c r="PPW184" s="176"/>
      <c r="PPX184" s="176"/>
      <c r="PPY184" s="176"/>
      <c r="PPZ184" s="176"/>
      <c r="PQA184" s="176"/>
      <c r="PQB184" s="176"/>
      <c r="PQC184" s="176"/>
      <c r="PQD184" s="176"/>
      <c r="PQE184" s="176"/>
      <c r="PQF184" s="176"/>
      <c r="PQG184" s="176"/>
      <c r="PQH184" s="176"/>
      <c r="PQI184" s="176"/>
      <c r="PQJ184" s="176"/>
      <c r="PQK184" s="176"/>
      <c r="PQL184" s="176"/>
      <c r="PQM184" s="176"/>
      <c r="PQN184" s="176"/>
      <c r="PQO184" s="176"/>
      <c r="PQP184" s="176"/>
      <c r="PQQ184" s="176"/>
      <c r="PQR184" s="176"/>
      <c r="PQS184" s="176"/>
      <c r="PQT184" s="176"/>
      <c r="PQU184" s="176"/>
      <c r="PQV184" s="176"/>
      <c r="PQW184" s="176"/>
      <c r="PQX184" s="176"/>
      <c r="PQY184" s="176"/>
      <c r="PQZ184" s="176"/>
      <c r="PRA184" s="176"/>
      <c r="PRB184" s="176"/>
      <c r="PRC184" s="176"/>
      <c r="PRD184" s="176"/>
      <c r="PRE184" s="176"/>
      <c r="PRF184" s="176"/>
      <c r="PRG184" s="176"/>
      <c r="PRH184" s="176"/>
      <c r="PRI184" s="176"/>
      <c r="PRJ184" s="176"/>
      <c r="PRK184" s="176"/>
      <c r="PRL184" s="176"/>
      <c r="PRM184" s="176"/>
      <c r="PRN184" s="176"/>
      <c r="PRO184" s="176"/>
      <c r="PRP184" s="176"/>
      <c r="PRQ184" s="176"/>
      <c r="PRR184" s="176"/>
      <c r="PRS184" s="176"/>
      <c r="PRT184" s="176"/>
      <c r="PRU184" s="176"/>
      <c r="PRV184" s="176"/>
      <c r="PRW184" s="176"/>
      <c r="PRX184" s="176"/>
      <c r="PRY184" s="176"/>
      <c r="PRZ184" s="176"/>
      <c r="PSA184" s="176"/>
      <c r="PSB184" s="176"/>
      <c r="PSC184" s="176"/>
      <c r="PSD184" s="176"/>
      <c r="PSE184" s="176"/>
      <c r="PSF184" s="176"/>
      <c r="PSG184" s="176"/>
      <c r="PSH184" s="176"/>
      <c r="PSI184" s="176"/>
      <c r="PSJ184" s="176"/>
      <c r="PSK184" s="176"/>
      <c r="PSL184" s="176"/>
      <c r="PSM184" s="176"/>
      <c r="PSN184" s="176"/>
      <c r="PSO184" s="176"/>
      <c r="PSP184" s="176"/>
      <c r="PSQ184" s="176"/>
      <c r="PSR184" s="176"/>
      <c r="PSS184" s="176"/>
      <c r="PST184" s="176"/>
      <c r="PSU184" s="176"/>
      <c r="PSV184" s="176"/>
      <c r="PSW184" s="176"/>
      <c r="PSX184" s="176"/>
      <c r="PSY184" s="176"/>
      <c r="PSZ184" s="176"/>
      <c r="PTA184" s="176"/>
      <c r="PTB184" s="176"/>
      <c r="PTC184" s="176"/>
      <c r="PTD184" s="176"/>
      <c r="PTE184" s="176"/>
      <c r="PTF184" s="176"/>
      <c r="PTG184" s="176"/>
      <c r="PTH184" s="176"/>
      <c r="PTI184" s="176"/>
      <c r="PTJ184" s="176"/>
      <c r="PTK184" s="176"/>
      <c r="PTL184" s="176"/>
      <c r="PTM184" s="176"/>
      <c r="PTN184" s="176"/>
      <c r="PTO184" s="176"/>
      <c r="PTP184" s="176"/>
      <c r="PTQ184" s="176"/>
      <c r="PTR184" s="176"/>
      <c r="PTS184" s="176"/>
      <c r="PTT184" s="176"/>
      <c r="PTU184" s="176"/>
      <c r="PTV184" s="176"/>
      <c r="PTW184" s="176"/>
      <c r="PTX184" s="176"/>
      <c r="PTY184" s="176"/>
      <c r="PTZ184" s="176"/>
      <c r="PUA184" s="176"/>
      <c r="PUB184" s="176"/>
      <c r="PUC184" s="176"/>
      <c r="PUD184" s="176"/>
      <c r="PUE184" s="176"/>
      <c r="PUF184" s="176"/>
      <c r="PUG184" s="176"/>
      <c r="PUH184" s="176"/>
      <c r="PUI184" s="176"/>
      <c r="PUJ184" s="176"/>
      <c r="PUK184" s="176"/>
      <c r="PUL184" s="176"/>
      <c r="PUM184" s="176"/>
      <c r="PUN184" s="176"/>
      <c r="PUO184" s="176"/>
      <c r="PUP184" s="176"/>
      <c r="PUQ184" s="176"/>
      <c r="PUR184" s="176"/>
      <c r="PUS184" s="176"/>
      <c r="PUT184" s="176"/>
      <c r="PUU184" s="176"/>
      <c r="PUV184" s="176"/>
      <c r="PUW184" s="176"/>
      <c r="PUX184" s="176"/>
      <c r="PUY184" s="176"/>
      <c r="PUZ184" s="176"/>
      <c r="PVA184" s="176"/>
      <c r="PVB184" s="176"/>
      <c r="PVC184" s="176"/>
      <c r="PVD184" s="176"/>
      <c r="PVE184" s="176"/>
      <c r="PVF184" s="176"/>
      <c r="PVG184" s="176"/>
      <c r="PVH184" s="176"/>
      <c r="PVI184" s="176"/>
      <c r="PVJ184" s="176"/>
      <c r="PVK184" s="176"/>
      <c r="PVL184" s="176"/>
      <c r="PVM184" s="176"/>
      <c r="PVN184" s="176"/>
      <c r="PVO184" s="176"/>
      <c r="PVP184" s="176"/>
      <c r="PVQ184" s="176"/>
      <c r="PVR184" s="176"/>
      <c r="PVS184" s="176"/>
      <c r="PVT184" s="176"/>
      <c r="PVU184" s="176"/>
      <c r="PVV184" s="176"/>
      <c r="PVW184" s="176"/>
      <c r="PVX184" s="176"/>
      <c r="PVY184" s="176"/>
      <c r="PVZ184" s="176"/>
      <c r="PWA184" s="176"/>
      <c r="PWB184" s="176"/>
      <c r="PWC184" s="176"/>
      <c r="PWD184" s="176"/>
      <c r="PWE184" s="176"/>
      <c r="PWF184" s="176"/>
      <c r="PWG184" s="176"/>
      <c r="PWH184" s="176"/>
      <c r="PWI184" s="176"/>
      <c r="PWJ184" s="176"/>
      <c r="PWK184" s="176"/>
      <c r="PWL184" s="176"/>
      <c r="PWM184" s="176"/>
      <c r="PWN184" s="176"/>
      <c r="PWO184" s="176"/>
      <c r="PWP184" s="176"/>
      <c r="PWQ184" s="176"/>
      <c r="PWR184" s="176"/>
      <c r="PWS184" s="176"/>
      <c r="PWT184" s="176"/>
      <c r="PWU184" s="176"/>
      <c r="PWV184" s="176"/>
      <c r="PWW184" s="176"/>
      <c r="PWX184" s="176"/>
      <c r="PWY184" s="176"/>
      <c r="PWZ184" s="176"/>
      <c r="PXA184" s="176"/>
      <c r="PXB184" s="176"/>
      <c r="PXC184" s="176"/>
      <c r="PXD184" s="176"/>
      <c r="PXE184" s="176"/>
      <c r="PXF184" s="176"/>
      <c r="PXG184" s="176"/>
      <c r="PXH184" s="176"/>
      <c r="PXI184" s="176"/>
      <c r="PXJ184" s="176"/>
      <c r="PXK184" s="176"/>
      <c r="PXL184" s="176"/>
      <c r="PXM184" s="176"/>
      <c r="PXN184" s="176"/>
      <c r="PXO184" s="176"/>
      <c r="PXP184" s="176"/>
      <c r="PXQ184" s="176"/>
      <c r="PXR184" s="176"/>
      <c r="PXS184" s="176"/>
      <c r="PXT184" s="176"/>
      <c r="PXU184" s="176"/>
      <c r="PXV184" s="176"/>
      <c r="PXW184" s="176"/>
      <c r="PXX184" s="176"/>
      <c r="PXY184" s="176"/>
      <c r="PXZ184" s="176"/>
      <c r="PYA184" s="176"/>
      <c r="PYB184" s="176"/>
      <c r="PYC184" s="176"/>
      <c r="PYD184" s="176"/>
      <c r="PYE184" s="176"/>
      <c r="PYF184" s="176"/>
      <c r="PYG184" s="176"/>
      <c r="PYH184" s="176"/>
      <c r="PYI184" s="176"/>
      <c r="PYJ184" s="176"/>
      <c r="PYK184" s="176"/>
      <c r="PYL184" s="176"/>
      <c r="PYM184" s="176"/>
      <c r="PYN184" s="176"/>
      <c r="PYO184" s="176"/>
      <c r="PYP184" s="176"/>
      <c r="PYQ184" s="176"/>
      <c r="PYR184" s="176"/>
      <c r="PYS184" s="176"/>
      <c r="PYT184" s="176"/>
      <c r="PYU184" s="176"/>
      <c r="PYV184" s="176"/>
      <c r="PYW184" s="176"/>
      <c r="PYX184" s="176"/>
      <c r="PYY184" s="176"/>
      <c r="PYZ184" s="176"/>
      <c r="PZA184" s="176"/>
      <c r="PZB184" s="176"/>
      <c r="PZC184" s="176"/>
      <c r="PZD184" s="176"/>
      <c r="PZE184" s="176"/>
      <c r="PZF184" s="176"/>
      <c r="PZG184" s="176"/>
      <c r="PZH184" s="176"/>
      <c r="PZI184" s="176"/>
      <c r="PZJ184" s="176"/>
      <c r="PZK184" s="176"/>
      <c r="PZL184" s="176"/>
      <c r="PZM184" s="176"/>
      <c r="PZN184" s="176"/>
      <c r="PZO184" s="176"/>
      <c r="PZP184" s="176"/>
      <c r="PZQ184" s="176"/>
      <c r="PZR184" s="176"/>
      <c r="PZS184" s="176"/>
      <c r="PZT184" s="176"/>
      <c r="PZU184" s="176"/>
      <c r="PZV184" s="176"/>
      <c r="PZW184" s="176"/>
      <c r="PZX184" s="176"/>
      <c r="PZY184" s="176"/>
      <c r="PZZ184" s="176"/>
      <c r="QAA184" s="176"/>
      <c r="QAB184" s="176"/>
      <c r="QAC184" s="176"/>
      <c r="QAD184" s="176"/>
      <c r="QAE184" s="176"/>
      <c r="QAF184" s="176"/>
      <c r="QAG184" s="176"/>
      <c r="QAH184" s="176"/>
      <c r="QAI184" s="176"/>
      <c r="QAJ184" s="176"/>
      <c r="QAK184" s="176"/>
      <c r="QAL184" s="176"/>
      <c r="QAM184" s="176"/>
      <c r="QAN184" s="176"/>
      <c r="QAO184" s="176"/>
      <c r="QAP184" s="176"/>
      <c r="QAQ184" s="176"/>
      <c r="QAR184" s="176"/>
      <c r="QAS184" s="176"/>
      <c r="QAT184" s="176"/>
      <c r="QAU184" s="176"/>
      <c r="QAV184" s="176"/>
      <c r="QAW184" s="176"/>
      <c r="QAX184" s="176"/>
      <c r="QAY184" s="176"/>
      <c r="QAZ184" s="176"/>
      <c r="QBA184" s="176"/>
      <c r="QBB184" s="176"/>
      <c r="QBC184" s="176"/>
      <c r="QBD184" s="176"/>
      <c r="QBE184" s="176"/>
      <c r="QBF184" s="176"/>
      <c r="QBG184" s="176"/>
      <c r="QBH184" s="176"/>
      <c r="QBI184" s="176"/>
      <c r="QBJ184" s="176"/>
      <c r="QBK184" s="176"/>
      <c r="QBL184" s="176"/>
      <c r="QBM184" s="176"/>
      <c r="QBN184" s="176"/>
      <c r="QBO184" s="176"/>
      <c r="QBP184" s="176"/>
      <c r="QBQ184" s="176"/>
      <c r="QBR184" s="176"/>
      <c r="QBS184" s="176"/>
      <c r="QBT184" s="176"/>
      <c r="QBU184" s="176"/>
      <c r="QBV184" s="176"/>
      <c r="QBW184" s="176"/>
      <c r="QBX184" s="176"/>
      <c r="QBY184" s="176"/>
      <c r="QBZ184" s="176"/>
      <c r="QCA184" s="176"/>
      <c r="QCB184" s="176"/>
      <c r="QCC184" s="176"/>
      <c r="QCD184" s="176"/>
      <c r="QCE184" s="176"/>
      <c r="QCF184" s="176"/>
      <c r="QCG184" s="176"/>
      <c r="QCH184" s="176"/>
      <c r="QCI184" s="176"/>
      <c r="QCJ184" s="176"/>
      <c r="QCK184" s="176"/>
      <c r="QCL184" s="176"/>
      <c r="QCM184" s="176"/>
      <c r="QCN184" s="176"/>
      <c r="QCO184" s="176"/>
      <c r="QCP184" s="176"/>
      <c r="QCQ184" s="176"/>
      <c r="QCR184" s="176"/>
      <c r="QCS184" s="176"/>
      <c r="QCT184" s="176"/>
      <c r="QCU184" s="176"/>
      <c r="QCV184" s="176"/>
      <c r="QCW184" s="176"/>
      <c r="QCX184" s="176"/>
      <c r="QCY184" s="176"/>
      <c r="QCZ184" s="176"/>
      <c r="QDA184" s="176"/>
      <c r="QDB184" s="176"/>
      <c r="QDC184" s="176"/>
      <c r="QDD184" s="176"/>
      <c r="QDE184" s="176"/>
      <c r="QDF184" s="176"/>
      <c r="QDG184" s="176"/>
      <c r="QDH184" s="176"/>
      <c r="QDI184" s="176"/>
      <c r="QDJ184" s="176"/>
      <c r="QDK184" s="176"/>
      <c r="QDL184" s="176"/>
      <c r="QDM184" s="176"/>
      <c r="QDN184" s="176"/>
      <c r="QDO184" s="176"/>
      <c r="QDP184" s="176"/>
      <c r="QDQ184" s="176"/>
      <c r="QDR184" s="176"/>
      <c r="QDS184" s="176"/>
      <c r="QDT184" s="176"/>
      <c r="QDU184" s="176"/>
      <c r="QDV184" s="176"/>
      <c r="QDW184" s="176"/>
      <c r="QDX184" s="176"/>
      <c r="QDY184" s="176"/>
      <c r="QDZ184" s="176"/>
      <c r="QEA184" s="176"/>
      <c r="QEB184" s="176"/>
      <c r="QEC184" s="176"/>
      <c r="QED184" s="176"/>
      <c r="QEE184" s="176"/>
      <c r="QEF184" s="176"/>
      <c r="QEG184" s="176"/>
      <c r="QEH184" s="176"/>
      <c r="QEI184" s="176"/>
      <c r="QEJ184" s="176"/>
      <c r="QEK184" s="176"/>
      <c r="QEL184" s="176"/>
      <c r="QEM184" s="176"/>
      <c r="QEN184" s="176"/>
      <c r="QEO184" s="176"/>
      <c r="QEP184" s="176"/>
      <c r="QEQ184" s="176"/>
      <c r="QER184" s="176"/>
      <c r="QES184" s="176"/>
      <c r="QET184" s="176"/>
      <c r="QEU184" s="176"/>
      <c r="QEV184" s="176"/>
      <c r="QEW184" s="176"/>
      <c r="QEX184" s="176"/>
      <c r="QEY184" s="176"/>
      <c r="QEZ184" s="176"/>
      <c r="QFA184" s="176"/>
      <c r="QFB184" s="176"/>
      <c r="QFC184" s="176"/>
      <c r="QFD184" s="176"/>
      <c r="QFE184" s="176"/>
      <c r="QFF184" s="176"/>
      <c r="QFG184" s="176"/>
      <c r="QFH184" s="176"/>
      <c r="QFI184" s="176"/>
      <c r="QFJ184" s="176"/>
      <c r="QFK184" s="176"/>
      <c r="QFL184" s="176"/>
      <c r="QFM184" s="176"/>
      <c r="QFN184" s="176"/>
      <c r="QFO184" s="176"/>
      <c r="QFP184" s="176"/>
      <c r="QFQ184" s="176"/>
      <c r="QFR184" s="176"/>
      <c r="QFS184" s="176"/>
      <c r="QFT184" s="176"/>
      <c r="QFU184" s="176"/>
      <c r="QFV184" s="176"/>
      <c r="QFW184" s="176"/>
      <c r="QFX184" s="176"/>
      <c r="QFY184" s="176"/>
      <c r="QFZ184" s="176"/>
      <c r="QGA184" s="176"/>
      <c r="QGB184" s="176"/>
      <c r="QGC184" s="176"/>
      <c r="QGD184" s="176"/>
      <c r="QGE184" s="176"/>
      <c r="QGF184" s="176"/>
      <c r="QGG184" s="176"/>
      <c r="QGH184" s="176"/>
      <c r="QGI184" s="176"/>
      <c r="QGJ184" s="176"/>
      <c r="QGK184" s="176"/>
      <c r="QGL184" s="176"/>
      <c r="QGM184" s="176"/>
      <c r="QGN184" s="176"/>
      <c r="QGO184" s="176"/>
      <c r="QGP184" s="176"/>
      <c r="QGQ184" s="176"/>
      <c r="QGR184" s="176"/>
      <c r="QGS184" s="176"/>
      <c r="QGT184" s="176"/>
      <c r="QGU184" s="176"/>
      <c r="QGV184" s="176"/>
      <c r="QGW184" s="176"/>
      <c r="QGX184" s="176"/>
      <c r="QGY184" s="176"/>
      <c r="QGZ184" s="176"/>
      <c r="QHA184" s="176"/>
      <c r="QHB184" s="176"/>
      <c r="QHC184" s="176"/>
      <c r="QHD184" s="176"/>
      <c r="QHE184" s="176"/>
      <c r="QHF184" s="176"/>
      <c r="QHG184" s="176"/>
      <c r="QHH184" s="176"/>
      <c r="QHI184" s="176"/>
      <c r="QHJ184" s="176"/>
      <c r="QHK184" s="176"/>
      <c r="QHL184" s="176"/>
      <c r="QHM184" s="176"/>
      <c r="QHN184" s="176"/>
      <c r="QHO184" s="176"/>
      <c r="QHP184" s="176"/>
      <c r="QHQ184" s="176"/>
      <c r="QHR184" s="176"/>
      <c r="QHS184" s="176"/>
      <c r="QHT184" s="176"/>
      <c r="QHU184" s="176"/>
      <c r="QHV184" s="176"/>
      <c r="QHW184" s="176"/>
      <c r="QHX184" s="176"/>
      <c r="QHY184" s="176"/>
      <c r="QHZ184" s="176"/>
      <c r="QIA184" s="176"/>
      <c r="QIB184" s="176"/>
      <c r="QIC184" s="176"/>
      <c r="QID184" s="176"/>
      <c r="QIE184" s="176"/>
      <c r="QIF184" s="176"/>
      <c r="QIG184" s="176"/>
      <c r="QIH184" s="176"/>
      <c r="QII184" s="176"/>
      <c r="QIJ184" s="176"/>
      <c r="QIK184" s="176"/>
      <c r="QIL184" s="176"/>
      <c r="QIM184" s="176"/>
      <c r="QIN184" s="176"/>
      <c r="QIO184" s="176"/>
      <c r="QIP184" s="176"/>
      <c r="QIQ184" s="176"/>
      <c r="QIR184" s="176"/>
      <c r="QIS184" s="176"/>
      <c r="QIT184" s="176"/>
      <c r="QIU184" s="176"/>
      <c r="QIV184" s="176"/>
      <c r="QIW184" s="176"/>
      <c r="QIX184" s="176"/>
      <c r="QIY184" s="176"/>
      <c r="QIZ184" s="176"/>
      <c r="QJA184" s="176"/>
      <c r="QJB184" s="176"/>
      <c r="QJC184" s="176"/>
      <c r="QJD184" s="176"/>
      <c r="QJE184" s="176"/>
      <c r="QJF184" s="176"/>
      <c r="QJG184" s="176"/>
      <c r="QJH184" s="176"/>
      <c r="QJI184" s="176"/>
      <c r="QJJ184" s="176"/>
      <c r="QJK184" s="176"/>
      <c r="QJL184" s="176"/>
      <c r="QJM184" s="176"/>
      <c r="QJN184" s="176"/>
      <c r="QJO184" s="176"/>
      <c r="QJP184" s="176"/>
      <c r="QJQ184" s="176"/>
      <c r="QJR184" s="176"/>
      <c r="QJS184" s="176"/>
      <c r="QJT184" s="176"/>
      <c r="QJU184" s="176"/>
      <c r="QJV184" s="176"/>
      <c r="QJW184" s="176"/>
      <c r="QJX184" s="176"/>
      <c r="QJY184" s="176"/>
      <c r="QJZ184" s="176"/>
      <c r="QKA184" s="176"/>
      <c r="QKB184" s="176"/>
      <c r="QKC184" s="176"/>
      <c r="QKD184" s="176"/>
      <c r="QKE184" s="176"/>
      <c r="QKF184" s="176"/>
      <c r="QKG184" s="176"/>
      <c r="QKH184" s="176"/>
      <c r="QKI184" s="176"/>
      <c r="QKJ184" s="176"/>
      <c r="QKK184" s="176"/>
      <c r="QKL184" s="176"/>
      <c r="QKM184" s="176"/>
      <c r="QKN184" s="176"/>
      <c r="QKO184" s="176"/>
      <c r="QKP184" s="176"/>
      <c r="QKQ184" s="176"/>
      <c r="QKR184" s="176"/>
      <c r="QKS184" s="176"/>
      <c r="QKT184" s="176"/>
      <c r="QKU184" s="176"/>
      <c r="QKV184" s="176"/>
      <c r="QKW184" s="176"/>
      <c r="QKX184" s="176"/>
      <c r="QKY184" s="176"/>
      <c r="QKZ184" s="176"/>
      <c r="QLA184" s="176"/>
      <c r="QLB184" s="176"/>
      <c r="QLC184" s="176"/>
      <c r="QLD184" s="176"/>
      <c r="QLE184" s="176"/>
      <c r="QLF184" s="176"/>
      <c r="QLG184" s="176"/>
      <c r="QLH184" s="176"/>
      <c r="QLI184" s="176"/>
      <c r="QLJ184" s="176"/>
      <c r="QLK184" s="176"/>
      <c r="QLL184" s="176"/>
      <c r="QLM184" s="176"/>
      <c r="QLN184" s="176"/>
      <c r="QLO184" s="176"/>
      <c r="QLP184" s="176"/>
      <c r="QLQ184" s="176"/>
      <c r="QLR184" s="176"/>
      <c r="QLS184" s="176"/>
      <c r="QLT184" s="176"/>
      <c r="QLU184" s="176"/>
      <c r="QLV184" s="176"/>
      <c r="QLW184" s="176"/>
      <c r="QLX184" s="176"/>
      <c r="QLY184" s="176"/>
      <c r="QLZ184" s="176"/>
      <c r="QMA184" s="176"/>
      <c r="QMB184" s="176"/>
      <c r="QMC184" s="176"/>
      <c r="QMD184" s="176"/>
      <c r="QME184" s="176"/>
      <c r="QMF184" s="176"/>
      <c r="QMG184" s="176"/>
      <c r="QMH184" s="176"/>
      <c r="QMI184" s="176"/>
      <c r="QMJ184" s="176"/>
      <c r="QMK184" s="176"/>
      <c r="QML184" s="176"/>
      <c r="QMM184" s="176"/>
      <c r="QMN184" s="176"/>
      <c r="QMO184" s="176"/>
      <c r="QMP184" s="176"/>
      <c r="QMQ184" s="176"/>
      <c r="QMR184" s="176"/>
      <c r="QMS184" s="176"/>
      <c r="QMT184" s="176"/>
      <c r="QMU184" s="176"/>
      <c r="QMV184" s="176"/>
      <c r="QMW184" s="176"/>
      <c r="QMX184" s="176"/>
      <c r="QMY184" s="176"/>
      <c r="QMZ184" s="176"/>
      <c r="QNA184" s="176"/>
      <c r="QNB184" s="176"/>
      <c r="QNC184" s="176"/>
      <c r="QND184" s="176"/>
      <c r="QNE184" s="176"/>
      <c r="QNF184" s="176"/>
      <c r="QNG184" s="176"/>
      <c r="QNH184" s="176"/>
      <c r="QNI184" s="176"/>
      <c r="QNJ184" s="176"/>
      <c r="QNK184" s="176"/>
      <c r="QNL184" s="176"/>
      <c r="QNM184" s="176"/>
      <c r="QNN184" s="176"/>
      <c r="QNO184" s="176"/>
      <c r="QNP184" s="176"/>
      <c r="QNQ184" s="176"/>
      <c r="QNR184" s="176"/>
      <c r="QNS184" s="176"/>
      <c r="QNT184" s="176"/>
      <c r="QNU184" s="176"/>
      <c r="QNV184" s="176"/>
      <c r="QNW184" s="176"/>
      <c r="QNX184" s="176"/>
      <c r="QNY184" s="176"/>
      <c r="QNZ184" s="176"/>
      <c r="QOA184" s="176"/>
      <c r="QOB184" s="176"/>
      <c r="QOC184" s="176"/>
      <c r="QOD184" s="176"/>
      <c r="QOE184" s="176"/>
      <c r="QOF184" s="176"/>
      <c r="QOG184" s="176"/>
      <c r="QOH184" s="176"/>
      <c r="QOI184" s="176"/>
      <c r="QOJ184" s="176"/>
      <c r="QOK184" s="176"/>
      <c r="QOL184" s="176"/>
      <c r="QOM184" s="176"/>
      <c r="QON184" s="176"/>
      <c r="QOO184" s="176"/>
      <c r="QOP184" s="176"/>
      <c r="QOQ184" s="176"/>
      <c r="QOR184" s="176"/>
      <c r="QOS184" s="176"/>
      <c r="QOT184" s="176"/>
      <c r="QOU184" s="176"/>
      <c r="QOV184" s="176"/>
      <c r="QOW184" s="176"/>
      <c r="QOX184" s="176"/>
      <c r="QOY184" s="176"/>
      <c r="QOZ184" s="176"/>
      <c r="QPA184" s="176"/>
      <c r="QPB184" s="176"/>
      <c r="QPC184" s="176"/>
      <c r="QPD184" s="176"/>
      <c r="QPE184" s="176"/>
      <c r="QPF184" s="176"/>
      <c r="QPG184" s="176"/>
      <c r="QPH184" s="176"/>
      <c r="QPI184" s="176"/>
      <c r="QPJ184" s="176"/>
      <c r="QPK184" s="176"/>
      <c r="QPL184" s="176"/>
      <c r="QPM184" s="176"/>
      <c r="QPN184" s="176"/>
      <c r="QPO184" s="176"/>
      <c r="QPP184" s="176"/>
      <c r="QPQ184" s="176"/>
      <c r="QPR184" s="176"/>
      <c r="QPS184" s="176"/>
      <c r="QPT184" s="176"/>
      <c r="QPU184" s="176"/>
      <c r="QPV184" s="176"/>
      <c r="QPW184" s="176"/>
      <c r="QPX184" s="176"/>
      <c r="QPY184" s="176"/>
      <c r="QPZ184" s="176"/>
      <c r="QQA184" s="176"/>
      <c r="QQB184" s="176"/>
      <c r="QQC184" s="176"/>
      <c r="QQD184" s="176"/>
      <c r="QQE184" s="176"/>
      <c r="QQF184" s="176"/>
      <c r="QQG184" s="176"/>
      <c r="QQH184" s="176"/>
      <c r="QQI184" s="176"/>
      <c r="QQJ184" s="176"/>
      <c r="QQK184" s="176"/>
      <c r="QQL184" s="176"/>
      <c r="QQM184" s="176"/>
      <c r="QQN184" s="176"/>
      <c r="QQO184" s="176"/>
      <c r="QQP184" s="176"/>
      <c r="QQQ184" s="176"/>
      <c r="QQR184" s="176"/>
      <c r="QQS184" s="176"/>
      <c r="QQT184" s="176"/>
      <c r="QQU184" s="176"/>
      <c r="QQV184" s="176"/>
      <c r="QQW184" s="176"/>
      <c r="QQX184" s="176"/>
      <c r="QQY184" s="176"/>
      <c r="QQZ184" s="176"/>
      <c r="QRA184" s="176"/>
      <c r="QRB184" s="176"/>
      <c r="QRC184" s="176"/>
      <c r="QRD184" s="176"/>
      <c r="QRE184" s="176"/>
      <c r="QRF184" s="176"/>
      <c r="QRG184" s="176"/>
      <c r="QRH184" s="176"/>
      <c r="QRI184" s="176"/>
      <c r="QRJ184" s="176"/>
      <c r="QRK184" s="176"/>
      <c r="QRL184" s="176"/>
      <c r="QRM184" s="176"/>
      <c r="QRN184" s="176"/>
      <c r="QRO184" s="176"/>
      <c r="QRP184" s="176"/>
      <c r="QRQ184" s="176"/>
      <c r="QRR184" s="176"/>
      <c r="QRS184" s="176"/>
      <c r="QRT184" s="176"/>
      <c r="QRU184" s="176"/>
      <c r="QRV184" s="176"/>
      <c r="QRW184" s="176"/>
      <c r="QRX184" s="176"/>
      <c r="QRY184" s="176"/>
      <c r="QRZ184" s="176"/>
      <c r="QSA184" s="176"/>
      <c r="QSB184" s="176"/>
      <c r="QSC184" s="176"/>
      <c r="QSD184" s="176"/>
      <c r="QSE184" s="176"/>
      <c r="QSF184" s="176"/>
      <c r="QSG184" s="176"/>
      <c r="QSH184" s="176"/>
      <c r="QSI184" s="176"/>
      <c r="QSJ184" s="176"/>
      <c r="QSK184" s="176"/>
      <c r="QSL184" s="176"/>
      <c r="QSM184" s="176"/>
      <c r="QSN184" s="176"/>
      <c r="QSO184" s="176"/>
      <c r="QSP184" s="176"/>
      <c r="QSQ184" s="176"/>
      <c r="QSR184" s="176"/>
      <c r="QSS184" s="176"/>
      <c r="QST184" s="176"/>
      <c r="QSU184" s="176"/>
      <c r="QSV184" s="176"/>
      <c r="QSW184" s="176"/>
      <c r="QSX184" s="176"/>
      <c r="QSY184" s="176"/>
      <c r="QSZ184" s="176"/>
      <c r="QTA184" s="176"/>
      <c r="QTB184" s="176"/>
      <c r="QTC184" s="176"/>
      <c r="QTD184" s="176"/>
      <c r="QTE184" s="176"/>
      <c r="QTF184" s="176"/>
      <c r="QTG184" s="176"/>
      <c r="QTH184" s="176"/>
      <c r="QTI184" s="176"/>
      <c r="QTJ184" s="176"/>
      <c r="QTK184" s="176"/>
      <c r="QTL184" s="176"/>
      <c r="QTM184" s="176"/>
      <c r="QTN184" s="176"/>
      <c r="QTO184" s="176"/>
      <c r="QTP184" s="176"/>
      <c r="QTQ184" s="176"/>
      <c r="QTR184" s="176"/>
      <c r="QTS184" s="176"/>
      <c r="QTT184" s="176"/>
      <c r="QTU184" s="176"/>
      <c r="QTV184" s="176"/>
      <c r="QTW184" s="176"/>
      <c r="QTX184" s="176"/>
      <c r="QTY184" s="176"/>
      <c r="QTZ184" s="176"/>
      <c r="QUA184" s="176"/>
      <c r="QUB184" s="176"/>
      <c r="QUC184" s="176"/>
      <c r="QUD184" s="176"/>
      <c r="QUE184" s="176"/>
      <c r="QUF184" s="176"/>
      <c r="QUG184" s="176"/>
      <c r="QUH184" s="176"/>
      <c r="QUI184" s="176"/>
      <c r="QUJ184" s="176"/>
      <c r="QUK184" s="176"/>
      <c r="QUL184" s="176"/>
      <c r="QUM184" s="176"/>
      <c r="QUN184" s="176"/>
      <c r="QUO184" s="176"/>
      <c r="QUP184" s="176"/>
      <c r="QUQ184" s="176"/>
      <c r="QUR184" s="176"/>
      <c r="QUS184" s="176"/>
      <c r="QUT184" s="176"/>
      <c r="QUU184" s="176"/>
      <c r="QUV184" s="176"/>
      <c r="QUW184" s="176"/>
      <c r="QUX184" s="176"/>
      <c r="QUY184" s="176"/>
      <c r="QUZ184" s="176"/>
      <c r="QVA184" s="176"/>
      <c r="QVB184" s="176"/>
      <c r="QVC184" s="176"/>
      <c r="QVD184" s="176"/>
      <c r="QVE184" s="176"/>
      <c r="QVF184" s="176"/>
      <c r="QVG184" s="176"/>
      <c r="QVH184" s="176"/>
      <c r="QVI184" s="176"/>
      <c r="QVJ184" s="176"/>
      <c r="QVK184" s="176"/>
      <c r="QVL184" s="176"/>
      <c r="QVM184" s="176"/>
      <c r="QVN184" s="176"/>
      <c r="QVO184" s="176"/>
      <c r="QVP184" s="176"/>
      <c r="QVQ184" s="176"/>
      <c r="QVR184" s="176"/>
      <c r="QVS184" s="176"/>
      <c r="QVT184" s="176"/>
      <c r="QVU184" s="176"/>
      <c r="QVV184" s="176"/>
      <c r="QVW184" s="176"/>
      <c r="QVX184" s="176"/>
      <c r="QVY184" s="176"/>
      <c r="QVZ184" s="176"/>
      <c r="QWA184" s="176"/>
      <c r="QWB184" s="176"/>
      <c r="QWC184" s="176"/>
      <c r="QWD184" s="176"/>
      <c r="QWE184" s="176"/>
      <c r="QWF184" s="176"/>
      <c r="QWG184" s="176"/>
      <c r="QWH184" s="176"/>
      <c r="QWI184" s="176"/>
      <c r="QWJ184" s="176"/>
      <c r="QWK184" s="176"/>
      <c r="QWL184" s="176"/>
      <c r="QWM184" s="176"/>
      <c r="QWN184" s="176"/>
      <c r="QWO184" s="176"/>
      <c r="QWP184" s="176"/>
      <c r="QWQ184" s="176"/>
      <c r="QWR184" s="176"/>
      <c r="QWS184" s="176"/>
      <c r="QWT184" s="176"/>
      <c r="QWU184" s="176"/>
      <c r="QWV184" s="176"/>
      <c r="QWW184" s="176"/>
      <c r="QWX184" s="176"/>
      <c r="QWY184" s="176"/>
      <c r="QWZ184" s="176"/>
      <c r="QXA184" s="176"/>
      <c r="QXB184" s="176"/>
      <c r="QXC184" s="176"/>
      <c r="QXD184" s="176"/>
      <c r="QXE184" s="176"/>
      <c r="QXF184" s="176"/>
      <c r="QXG184" s="176"/>
      <c r="QXH184" s="176"/>
      <c r="QXI184" s="176"/>
      <c r="QXJ184" s="176"/>
      <c r="QXK184" s="176"/>
      <c r="QXL184" s="176"/>
      <c r="QXM184" s="176"/>
      <c r="QXN184" s="176"/>
      <c r="QXO184" s="176"/>
      <c r="QXP184" s="176"/>
      <c r="QXQ184" s="176"/>
      <c r="QXR184" s="176"/>
      <c r="QXS184" s="176"/>
      <c r="QXT184" s="176"/>
      <c r="QXU184" s="176"/>
      <c r="QXV184" s="176"/>
      <c r="QXW184" s="176"/>
      <c r="QXX184" s="176"/>
      <c r="QXY184" s="176"/>
      <c r="QXZ184" s="176"/>
      <c r="QYA184" s="176"/>
      <c r="QYB184" s="176"/>
      <c r="QYC184" s="176"/>
      <c r="QYD184" s="176"/>
      <c r="QYE184" s="176"/>
      <c r="QYF184" s="176"/>
      <c r="QYG184" s="176"/>
      <c r="QYH184" s="176"/>
      <c r="QYI184" s="176"/>
      <c r="QYJ184" s="176"/>
      <c r="QYK184" s="176"/>
      <c r="QYL184" s="176"/>
      <c r="QYM184" s="176"/>
      <c r="QYN184" s="176"/>
      <c r="QYO184" s="176"/>
      <c r="QYP184" s="176"/>
      <c r="QYQ184" s="176"/>
      <c r="QYR184" s="176"/>
      <c r="QYS184" s="176"/>
      <c r="QYT184" s="176"/>
      <c r="QYU184" s="176"/>
      <c r="QYV184" s="176"/>
      <c r="QYW184" s="176"/>
      <c r="QYX184" s="176"/>
      <c r="QYY184" s="176"/>
      <c r="QYZ184" s="176"/>
      <c r="QZA184" s="176"/>
      <c r="QZB184" s="176"/>
      <c r="QZC184" s="176"/>
      <c r="QZD184" s="176"/>
      <c r="QZE184" s="176"/>
      <c r="QZF184" s="176"/>
      <c r="QZG184" s="176"/>
      <c r="QZH184" s="176"/>
      <c r="QZI184" s="176"/>
      <c r="QZJ184" s="176"/>
      <c r="QZK184" s="176"/>
      <c r="QZL184" s="176"/>
      <c r="QZM184" s="176"/>
      <c r="QZN184" s="176"/>
      <c r="QZO184" s="176"/>
      <c r="QZP184" s="176"/>
      <c r="QZQ184" s="176"/>
      <c r="QZR184" s="176"/>
      <c r="QZS184" s="176"/>
      <c r="QZT184" s="176"/>
      <c r="QZU184" s="176"/>
      <c r="QZV184" s="176"/>
      <c r="QZW184" s="176"/>
      <c r="QZX184" s="176"/>
      <c r="QZY184" s="176"/>
      <c r="QZZ184" s="176"/>
      <c r="RAA184" s="176"/>
      <c r="RAB184" s="176"/>
      <c r="RAC184" s="176"/>
      <c r="RAD184" s="176"/>
      <c r="RAE184" s="176"/>
      <c r="RAF184" s="176"/>
      <c r="RAG184" s="176"/>
      <c r="RAH184" s="176"/>
      <c r="RAI184" s="176"/>
      <c r="RAJ184" s="176"/>
      <c r="RAK184" s="176"/>
      <c r="RAL184" s="176"/>
      <c r="RAM184" s="176"/>
      <c r="RAN184" s="176"/>
      <c r="RAO184" s="176"/>
      <c r="RAP184" s="176"/>
      <c r="RAQ184" s="176"/>
      <c r="RAR184" s="176"/>
      <c r="RAS184" s="176"/>
      <c r="RAT184" s="176"/>
      <c r="RAU184" s="176"/>
      <c r="RAV184" s="176"/>
      <c r="RAW184" s="176"/>
      <c r="RAX184" s="176"/>
      <c r="RAY184" s="176"/>
      <c r="RAZ184" s="176"/>
      <c r="RBA184" s="176"/>
      <c r="RBB184" s="176"/>
      <c r="RBC184" s="176"/>
      <c r="RBD184" s="176"/>
      <c r="RBE184" s="176"/>
      <c r="RBF184" s="176"/>
      <c r="RBG184" s="176"/>
      <c r="RBH184" s="176"/>
      <c r="RBI184" s="176"/>
      <c r="RBJ184" s="176"/>
      <c r="RBK184" s="176"/>
      <c r="RBL184" s="176"/>
      <c r="RBM184" s="176"/>
      <c r="RBN184" s="176"/>
      <c r="RBO184" s="176"/>
      <c r="RBP184" s="176"/>
      <c r="RBQ184" s="176"/>
      <c r="RBR184" s="176"/>
      <c r="RBS184" s="176"/>
      <c r="RBT184" s="176"/>
      <c r="RBU184" s="176"/>
      <c r="RBV184" s="176"/>
      <c r="RBW184" s="176"/>
      <c r="RBX184" s="176"/>
      <c r="RBY184" s="176"/>
      <c r="RBZ184" s="176"/>
      <c r="RCA184" s="176"/>
      <c r="RCB184" s="176"/>
      <c r="RCC184" s="176"/>
      <c r="RCD184" s="176"/>
      <c r="RCE184" s="176"/>
      <c r="RCF184" s="176"/>
      <c r="RCG184" s="176"/>
      <c r="RCH184" s="176"/>
      <c r="RCI184" s="176"/>
      <c r="RCJ184" s="176"/>
      <c r="RCK184" s="176"/>
      <c r="RCL184" s="176"/>
      <c r="RCM184" s="176"/>
      <c r="RCN184" s="176"/>
      <c r="RCO184" s="176"/>
      <c r="RCP184" s="176"/>
      <c r="RCQ184" s="176"/>
      <c r="RCR184" s="176"/>
      <c r="RCS184" s="176"/>
      <c r="RCT184" s="176"/>
      <c r="RCU184" s="176"/>
      <c r="RCV184" s="176"/>
      <c r="RCW184" s="176"/>
      <c r="RCX184" s="176"/>
      <c r="RCY184" s="176"/>
      <c r="RCZ184" s="176"/>
      <c r="RDA184" s="176"/>
      <c r="RDB184" s="176"/>
      <c r="RDC184" s="176"/>
      <c r="RDD184" s="176"/>
      <c r="RDE184" s="176"/>
      <c r="RDF184" s="176"/>
      <c r="RDG184" s="176"/>
      <c r="RDH184" s="176"/>
      <c r="RDI184" s="176"/>
      <c r="RDJ184" s="176"/>
      <c r="RDK184" s="176"/>
      <c r="RDL184" s="176"/>
      <c r="RDM184" s="176"/>
      <c r="RDN184" s="176"/>
      <c r="RDO184" s="176"/>
      <c r="RDP184" s="176"/>
      <c r="RDQ184" s="176"/>
      <c r="RDR184" s="176"/>
      <c r="RDS184" s="176"/>
      <c r="RDT184" s="176"/>
      <c r="RDU184" s="176"/>
      <c r="RDV184" s="176"/>
      <c r="RDW184" s="176"/>
      <c r="RDX184" s="176"/>
      <c r="RDY184" s="176"/>
      <c r="RDZ184" s="176"/>
      <c r="REA184" s="176"/>
      <c r="REB184" s="176"/>
      <c r="REC184" s="176"/>
      <c r="RED184" s="176"/>
      <c r="REE184" s="176"/>
      <c r="REF184" s="176"/>
      <c r="REG184" s="176"/>
      <c r="REH184" s="176"/>
      <c r="REI184" s="176"/>
      <c r="REJ184" s="176"/>
      <c r="REK184" s="176"/>
      <c r="REL184" s="176"/>
      <c r="REM184" s="176"/>
      <c r="REN184" s="176"/>
      <c r="REO184" s="176"/>
      <c r="REP184" s="176"/>
      <c r="REQ184" s="176"/>
      <c r="RER184" s="176"/>
      <c r="RES184" s="176"/>
      <c r="RET184" s="176"/>
      <c r="REU184" s="176"/>
      <c r="REV184" s="176"/>
      <c r="REW184" s="176"/>
      <c r="REX184" s="176"/>
      <c r="REY184" s="176"/>
      <c r="REZ184" s="176"/>
      <c r="RFA184" s="176"/>
      <c r="RFB184" s="176"/>
      <c r="RFC184" s="176"/>
      <c r="RFD184" s="176"/>
      <c r="RFE184" s="176"/>
      <c r="RFF184" s="176"/>
      <c r="RFG184" s="176"/>
      <c r="RFH184" s="176"/>
      <c r="RFI184" s="176"/>
      <c r="RFJ184" s="176"/>
      <c r="RFK184" s="176"/>
      <c r="RFL184" s="176"/>
      <c r="RFM184" s="176"/>
      <c r="RFN184" s="176"/>
      <c r="RFO184" s="176"/>
      <c r="RFP184" s="176"/>
      <c r="RFQ184" s="176"/>
      <c r="RFR184" s="176"/>
      <c r="RFS184" s="176"/>
      <c r="RFT184" s="176"/>
      <c r="RFU184" s="176"/>
      <c r="RFV184" s="176"/>
      <c r="RFW184" s="176"/>
      <c r="RFX184" s="176"/>
      <c r="RFY184" s="176"/>
      <c r="RFZ184" s="176"/>
      <c r="RGA184" s="176"/>
      <c r="RGB184" s="176"/>
      <c r="RGC184" s="176"/>
      <c r="RGD184" s="176"/>
      <c r="RGE184" s="176"/>
      <c r="RGF184" s="176"/>
      <c r="RGG184" s="176"/>
      <c r="RGH184" s="176"/>
      <c r="RGI184" s="176"/>
      <c r="RGJ184" s="176"/>
      <c r="RGK184" s="176"/>
      <c r="RGL184" s="176"/>
      <c r="RGM184" s="176"/>
      <c r="RGN184" s="176"/>
      <c r="RGO184" s="176"/>
      <c r="RGP184" s="176"/>
      <c r="RGQ184" s="176"/>
      <c r="RGR184" s="176"/>
      <c r="RGS184" s="176"/>
      <c r="RGT184" s="176"/>
      <c r="RGU184" s="176"/>
      <c r="RGV184" s="176"/>
      <c r="RGW184" s="176"/>
      <c r="RGX184" s="176"/>
      <c r="RGY184" s="176"/>
      <c r="RGZ184" s="176"/>
      <c r="RHA184" s="176"/>
      <c r="RHB184" s="176"/>
      <c r="RHC184" s="176"/>
      <c r="RHD184" s="176"/>
      <c r="RHE184" s="176"/>
      <c r="RHF184" s="176"/>
      <c r="RHG184" s="176"/>
      <c r="RHH184" s="176"/>
      <c r="RHI184" s="176"/>
      <c r="RHJ184" s="176"/>
      <c r="RHK184" s="176"/>
      <c r="RHL184" s="176"/>
      <c r="RHM184" s="176"/>
      <c r="RHN184" s="176"/>
      <c r="RHO184" s="176"/>
      <c r="RHP184" s="176"/>
      <c r="RHQ184" s="176"/>
      <c r="RHR184" s="176"/>
      <c r="RHS184" s="176"/>
      <c r="RHT184" s="176"/>
      <c r="RHU184" s="176"/>
      <c r="RHV184" s="176"/>
      <c r="RHW184" s="176"/>
      <c r="RHX184" s="176"/>
      <c r="RHY184" s="176"/>
      <c r="RHZ184" s="176"/>
      <c r="RIA184" s="176"/>
      <c r="RIB184" s="176"/>
      <c r="RIC184" s="176"/>
      <c r="RID184" s="176"/>
      <c r="RIE184" s="176"/>
      <c r="RIF184" s="176"/>
      <c r="RIG184" s="176"/>
      <c r="RIH184" s="176"/>
      <c r="RII184" s="176"/>
      <c r="RIJ184" s="176"/>
      <c r="RIK184" s="176"/>
      <c r="RIL184" s="176"/>
      <c r="RIM184" s="176"/>
      <c r="RIN184" s="176"/>
      <c r="RIO184" s="176"/>
      <c r="RIP184" s="176"/>
      <c r="RIQ184" s="176"/>
      <c r="RIR184" s="176"/>
      <c r="RIS184" s="176"/>
      <c r="RIT184" s="176"/>
      <c r="RIU184" s="176"/>
      <c r="RIV184" s="176"/>
      <c r="RIW184" s="176"/>
      <c r="RIX184" s="176"/>
      <c r="RIY184" s="176"/>
      <c r="RIZ184" s="176"/>
      <c r="RJA184" s="176"/>
      <c r="RJB184" s="176"/>
      <c r="RJC184" s="176"/>
      <c r="RJD184" s="176"/>
      <c r="RJE184" s="176"/>
      <c r="RJF184" s="176"/>
      <c r="RJG184" s="176"/>
      <c r="RJH184" s="176"/>
      <c r="RJI184" s="176"/>
      <c r="RJJ184" s="176"/>
      <c r="RJK184" s="176"/>
      <c r="RJL184" s="176"/>
      <c r="RJM184" s="176"/>
      <c r="RJN184" s="176"/>
      <c r="RJO184" s="176"/>
      <c r="RJP184" s="176"/>
      <c r="RJQ184" s="176"/>
      <c r="RJR184" s="176"/>
      <c r="RJS184" s="176"/>
      <c r="RJT184" s="176"/>
      <c r="RJU184" s="176"/>
      <c r="RJV184" s="176"/>
      <c r="RJW184" s="176"/>
      <c r="RJX184" s="176"/>
      <c r="RJY184" s="176"/>
      <c r="RJZ184" s="176"/>
      <c r="RKA184" s="176"/>
      <c r="RKB184" s="176"/>
      <c r="RKC184" s="176"/>
      <c r="RKD184" s="176"/>
      <c r="RKE184" s="176"/>
      <c r="RKF184" s="176"/>
      <c r="RKG184" s="176"/>
      <c r="RKH184" s="176"/>
      <c r="RKI184" s="176"/>
      <c r="RKJ184" s="176"/>
      <c r="RKK184" s="176"/>
      <c r="RKL184" s="176"/>
      <c r="RKM184" s="176"/>
      <c r="RKN184" s="176"/>
      <c r="RKO184" s="176"/>
      <c r="RKP184" s="176"/>
      <c r="RKQ184" s="176"/>
      <c r="RKR184" s="176"/>
      <c r="RKS184" s="176"/>
      <c r="RKT184" s="176"/>
      <c r="RKU184" s="176"/>
      <c r="RKV184" s="176"/>
      <c r="RKW184" s="176"/>
      <c r="RKX184" s="176"/>
      <c r="RKY184" s="176"/>
      <c r="RKZ184" s="176"/>
      <c r="RLA184" s="176"/>
      <c r="RLB184" s="176"/>
      <c r="RLC184" s="176"/>
      <c r="RLD184" s="176"/>
      <c r="RLE184" s="176"/>
      <c r="RLF184" s="176"/>
      <c r="RLG184" s="176"/>
      <c r="RLH184" s="176"/>
      <c r="RLI184" s="176"/>
      <c r="RLJ184" s="176"/>
      <c r="RLK184" s="176"/>
      <c r="RLL184" s="176"/>
      <c r="RLM184" s="176"/>
      <c r="RLN184" s="176"/>
      <c r="RLO184" s="176"/>
      <c r="RLP184" s="176"/>
      <c r="RLQ184" s="176"/>
      <c r="RLR184" s="176"/>
      <c r="RLS184" s="176"/>
      <c r="RLT184" s="176"/>
      <c r="RLU184" s="176"/>
      <c r="RLV184" s="176"/>
      <c r="RLW184" s="176"/>
      <c r="RLX184" s="176"/>
      <c r="RLY184" s="176"/>
      <c r="RLZ184" s="176"/>
      <c r="RMA184" s="176"/>
      <c r="RMB184" s="176"/>
      <c r="RMC184" s="176"/>
      <c r="RMD184" s="176"/>
      <c r="RME184" s="176"/>
      <c r="RMF184" s="176"/>
      <c r="RMG184" s="176"/>
      <c r="RMH184" s="176"/>
      <c r="RMI184" s="176"/>
      <c r="RMJ184" s="176"/>
      <c r="RMK184" s="176"/>
      <c r="RML184" s="176"/>
      <c r="RMM184" s="176"/>
      <c r="RMN184" s="176"/>
      <c r="RMO184" s="176"/>
      <c r="RMP184" s="176"/>
      <c r="RMQ184" s="176"/>
      <c r="RMR184" s="176"/>
      <c r="RMS184" s="176"/>
      <c r="RMT184" s="176"/>
      <c r="RMU184" s="176"/>
      <c r="RMV184" s="176"/>
      <c r="RMW184" s="176"/>
      <c r="RMX184" s="176"/>
      <c r="RMY184" s="176"/>
      <c r="RMZ184" s="176"/>
      <c r="RNA184" s="176"/>
      <c r="RNB184" s="176"/>
      <c r="RNC184" s="176"/>
      <c r="RND184" s="176"/>
      <c r="RNE184" s="176"/>
      <c r="RNF184" s="176"/>
      <c r="RNG184" s="176"/>
      <c r="RNH184" s="176"/>
      <c r="RNI184" s="176"/>
      <c r="RNJ184" s="176"/>
      <c r="RNK184" s="176"/>
      <c r="RNL184" s="176"/>
      <c r="RNM184" s="176"/>
      <c r="RNN184" s="176"/>
      <c r="RNO184" s="176"/>
      <c r="RNP184" s="176"/>
      <c r="RNQ184" s="176"/>
      <c r="RNR184" s="176"/>
      <c r="RNS184" s="176"/>
      <c r="RNT184" s="176"/>
      <c r="RNU184" s="176"/>
      <c r="RNV184" s="176"/>
      <c r="RNW184" s="176"/>
      <c r="RNX184" s="176"/>
      <c r="RNY184" s="176"/>
      <c r="RNZ184" s="176"/>
      <c r="ROA184" s="176"/>
      <c r="ROB184" s="176"/>
      <c r="ROC184" s="176"/>
      <c r="ROD184" s="176"/>
      <c r="ROE184" s="176"/>
      <c r="ROF184" s="176"/>
      <c r="ROG184" s="176"/>
      <c r="ROH184" s="176"/>
      <c r="ROI184" s="176"/>
      <c r="ROJ184" s="176"/>
      <c r="ROK184" s="176"/>
      <c r="ROL184" s="176"/>
      <c r="ROM184" s="176"/>
      <c r="RON184" s="176"/>
      <c r="ROO184" s="176"/>
      <c r="ROP184" s="176"/>
      <c r="ROQ184" s="176"/>
      <c r="ROR184" s="176"/>
      <c r="ROS184" s="176"/>
      <c r="ROT184" s="176"/>
      <c r="ROU184" s="176"/>
      <c r="ROV184" s="176"/>
      <c r="ROW184" s="176"/>
      <c r="ROX184" s="176"/>
      <c r="ROY184" s="176"/>
      <c r="ROZ184" s="176"/>
      <c r="RPA184" s="176"/>
      <c r="RPB184" s="176"/>
      <c r="RPC184" s="176"/>
      <c r="RPD184" s="176"/>
      <c r="RPE184" s="176"/>
      <c r="RPF184" s="176"/>
      <c r="RPG184" s="176"/>
      <c r="RPH184" s="176"/>
      <c r="RPI184" s="176"/>
      <c r="RPJ184" s="176"/>
      <c r="RPK184" s="176"/>
      <c r="RPL184" s="176"/>
      <c r="RPM184" s="176"/>
      <c r="RPN184" s="176"/>
      <c r="RPO184" s="176"/>
      <c r="RPP184" s="176"/>
      <c r="RPQ184" s="176"/>
      <c r="RPR184" s="176"/>
      <c r="RPS184" s="176"/>
      <c r="RPT184" s="176"/>
      <c r="RPU184" s="176"/>
      <c r="RPV184" s="176"/>
      <c r="RPW184" s="176"/>
      <c r="RPX184" s="176"/>
      <c r="RPY184" s="176"/>
      <c r="RPZ184" s="176"/>
      <c r="RQA184" s="176"/>
      <c r="RQB184" s="176"/>
      <c r="RQC184" s="176"/>
      <c r="RQD184" s="176"/>
      <c r="RQE184" s="176"/>
      <c r="RQF184" s="176"/>
      <c r="RQG184" s="176"/>
      <c r="RQH184" s="176"/>
      <c r="RQI184" s="176"/>
      <c r="RQJ184" s="176"/>
      <c r="RQK184" s="176"/>
      <c r="RQL184" s="176"/>
      <c r="RQM184" s="176"/>
      <c r="RQN184" s="176"/>
      <c r="RQO184" s="176"/>
      <c r="RQP184" s="176"/>
      <c r="RQQ184" s="176"/>
      <c r="RQR184" s="176"/>
      <c r="RQS184" s="176"/>
      <c r="RQT184" s="176"/>
      <c r="RQU184" s="176"/>
      <c r="RQV184" s="176"/>
      <c r="RQW184" s="176"/>
      <c r="RQX184" s="176"/>
      <c r="RQY184" s="176"/>
      <c r="RQZ184" s="176"/>
      <c r="RRA184" s="176"/>
      <c r="RRB184" s="176"/>
      <c r="RRC184" s="176"/>
      <c r="RRD184" s="176"/>
      <c r="RRE184" s="176"/>
      <c r="RRF184" s="176"/>
      <c r="RRG184" s="176"/>
      <c r="RRH184" s="176"/>
      <c r="RRI184" s="176"/>
      <c r="RRJ184" s="176"/>
      <c r="RRK184" s="176"/>
      <c r="RRL184" s="176"/>
      <c r="RRM184" s="176"/>
      <c r="RRN184" s="176"/>
      <c r="RRO184" s="176"/>
      <c r="RRP184" s="176"/>
      <c r="RRQ184" s="176"/>
      <c r="RRR184" s="176"/>
      <c r="RRS184" s="176"/>
      <c r="RRT184" s="176"/>
      <c r="RRU184" s="176"/>
      <c r="RRV184" s="176"/>
      <c r="RRW184" s="176"/>
      <c r="RRX184" s="176"/>
      <c r="RRY184" s="176"/>
      <c r="RRZ184" s="176"/>
      <c r="RSA184" s="176"/>
      <c r="RSB184" s="176"/>
      <c r="RSC184" s="176"/>
      <c r="RSD184" s="176"/>
      <c r="RSE184" s="176"/>
      <c r="RSF184" s="176"/>
      <c r="RSG184" s="176"/>
      <c r="RSH184" s="176"/>
      <c r="RSI184" s="176"/>
      <c r="RSJ184" s="176"/>
      <c r="RSK184" s="176"/>
      <c r="RSL184" s="176"/>
      <c r="RSM184" s="176"/>
      <c r="RSN184" s="176"/>
      <c r="RSO184" s="176"/>
      <c r="RSP184" s="176"/>
      <c r="RSQ184" s="176"/>
      <c r="RSR184" s="176"/>
      <c r="RSS184" s="176"/>
      <c r="RST184" s="176"/>
      <c r="RSU184" s="176"/>
      <c r="RSV184" s="176"/>
      <c r="RSW184" s="176"/>
      <c r="RSX184" s="176"/>
      <c r="RSY184" s="176"/>
      <c r="RSZ184" s="176"/>
      <c r="RTA184" s="176"/>
      <c r="RTB184" s="176"/>
      <c r="RTC184" s="176"/>
      <c r="RTD184" s="176"/>
      <c r="RTE184" s="176"/>
      <c r="RTF184" s="176"/>
      <c r="RTG184" s="176"/>
      <c r="RTH184" s="176"/>
      <c r="RTI184" s="176"/>
      <c r="RTJ184" s="176"/>
      <c r="RTK184" s="176"/>
      <c r="RTL184" s="176"/>
      <c r="RTM184" s="176"/>
      <c r="RTN184" s="176"/>
      <c r="RTO184" s="176"/>
      <c r="RTP184" s="176"/>
      <c r="RTQ184" s="176"/>
      <c r="RTR184" s="176"/>
      <c r="RTS184" s="176"/>
      <c r="RTT184" s="176"/>
      <c r="RTU184" s="176"/>
      <c r="RTV184" s="176"/>
      <c r="RTW184" s="176"/>
      <c r="RTX184" s="176"/>
      <c r="RTY184" s="176"/>
      <c r="RTZ184" s="176"/>
      <c r="RUA184" s="176"/>
      <c r="RUB184" s="176"/>
      <c r="RUC184" s="176"/>
      <c r="RUD184" s="176"/>
      <c r="RUE184" s="176"/>
      <c r="RUF184" s="176"/>
      <c r="RUG184" s="176"/>
      <c r="RUH184" s="176"/>
      <c r="RUI184" s="176"/>
      <c r="RUJ184" s="176"/>
      <c r="RUK184" s="176"/>
      <c r="RUL184" s="176"/>
      <c r="RUM184" s="176"/>
      <c r="RUN184" s="176"/>
      <c r="RUO184" s="176"/>
      <c r="RUP184" s="176"/>
      <c r="RUQ184" s="176"/>
      <c r="RUR184" s="176"/>
      <c r="RUS184" s="176"/>
      <c r="RUT184" s="176"/>
      <c r="RUU184" s="176"/>
      <c r="RUV184" s="176"/>
      <c r="RUW184" s="176"/>
      <c r="RUX184" s="176"/>
      <c r="RUY184" s="176"/>
      <c r="RUZ184" s="176"/>
      <c r="RVA184" s="176"/>
      <c r="RVB184" s="176"/>
      <c r="RVC184" s="176"/>
      <c r="RVD184" s="176"/>
      <c r="RVE184" s="176"/>
      <c r="RVF184" s="176"/>
      <c r="RVG184" s="176"/>
      <c r="RVH184" s="176"/>
      <c r="RVI184" s="176"/>
      <c r="RVJ184" s="176"/>
      <c r="RVK184" s="176"/>
      <c r="RVL184" s="176"/>
      <c r="RVM184" s="176"/>
      <c r="RVN184" s="176"/>
      <c r="RVO184" s="176"/>
      <c r="RVP184" s="176"/>
      <c r="RVQ184" s="176"/>
      <c r="RVR184" s="176"/>
      <c r="RVS184" s="176"/>
      <c r="RVT184" s="176"/>
      <c r="RVU184" s="176"/>
      <c r="RVV184" s="176"/>
      <c r="RVW184" s="176"/>
      <c r="RVX184" s="176"/>
      <c r="RVY184" s="176"/>
      <c r="RVZ184" s="176"/>
      <c r="RWA184" s="176"/>
      <c r="RWB184" s="176"/>
      <c r="RWC184" s="176"/>
      <c r="RWD184" s="176"/>
      <c r="RWE184" s="176"/>
      <c r="RWF184" s="176"/>
      <c r="RWG184" s="176"/>
      <c r="RWH184" s="176"/>
      <c r="RWI184" s="176"/>
      <c r="RWJ184" s="176"/>
      <c r="RWK184" s="176"/>
      <c r="RWL184" s="176"/>
      <c r="RWM184" s="176"/>
      <c r="RWN184" s="176"/>
      <c r="RWO184" s="176"/>
      <c r="RWP184" s="176"/>
      <c r="RWQ184" s="176"/>
      <c r="RWR184" s="176"/>
      <c r="RWS184" s="176"/>
      <c r="RWT184" s="176"/>
      <c r="RWU184" s="176"/>
      <c r="RWV184" s="176"/>
      <c r="RWW184" s="176"/>
      <c r="RWX184" s="176"/>
      <c r="RWY184" s="176"/>
      <c r="RWZ184" s="176"/>
      <c r="RXA184" s="176"/>
      <c r="RXB184" s="176"/>
      <c r="RXC184" s="176"/>
      <c r="RXD184" s="176"/>
      <c r="RXE184" s="176"/>
      <c r="RXF184" s="176"/>
      <c r="RXG184" s="176"/>
      <c r="RXH184" s="176"/>
      <c r="RXI184" s="176"/>
      <c r="RXJ184" s="176"/>
      <c r="RXK184" s="176"/>
      <c r="RXL184" s="176"/>
      <c r="RXM184" s="176"/>
      <c r="RXN184" s="176"/>
      <c r="RXO184" s="176"/>
      <c r="RXP184" s="176"/>
      <c r="RXQ184" s="176"/>
      <c r="RXR184" s="176"/>
      <c r="RXS184" s="176"/>
      <c r="RXT184" s="176"/>
      <c r="RXU184" s="176"/>
      <c r="RXV184" s="176"/>
      <c r="RXW184" s="176"/>
      <c r="RXX184" s="176"/>
      <c r="RXY184" s="176"/>
      <c r="RXZ184" s="176"/>
      <c r="RYA184" s="176"/>
      <c r="RYB184" s="176"/>
      <c r="RYC184" s="176"/>
      <c r="RYD184" s="176"/>
      <c r="RYE184" s="176"/>
      <c r="RYF184" s="176"/>
      <c r="RYG184" s="176"/>
      <c r="RYH184" s="176"/>
      <c r="RYI184" s="176"/>
      <c r="RYJ184" s="176"/>
      <c r="RYK184" s="176"/>
      <c r="RYL184" s="176"/>
      <c r="RYM184" s="176"/>
      <c r="RYN184" s="176"/>
      <c r="RYO184" s="176"/>
      <c r="RYP184" s="176"/>
      <c r="RYQ184" s="176"/>
      <c r="RYR184" s="176"/>
      <c r="RYS184" s="176"/>
      <c r="RYT184" s="176"/>
      <c r="RYU184" s="176"/>
      <c r="RYV184" s="176"/>
      <c r="RYW184" s="176"/>
      <c r="RYX184" s="176"/>
      <c r="RYY184" s="176"/>
      <c r="RYZ184" s="176"/>
      <c r="RZA184" s="176"/>
      <c r="RZB184" s="176"/>
      <c r="RZC184" s="176"/>
      <c r="RZD184" s="176"/>
      <c r="RZE184" s="176"/>
      <c r="RZF184" s="176"/>
      <c r="RZG184" s="176"/>
      <c r="RZH184" s="176"/>
      <c r="RZI184" s="176"/>
      <c r="RZJ184" s="176"/>
      <c r="RZK184" s="176"/>
      <c r="RZL184" s="176"/>
      <c r="RZM184" s="176"/>
      <c r="RZN184" s="176"/>
      <c r="RZO184" s="176"/>
      <c r="RZP184" s="176"/>
      <c r="RZQ184" s="176"/>
      <c r="RZR184" s="176"/>
      <c r="RZS184" s="176"/>
      <c r="RZT184" s="176"/>
      <c r="RZU184" s="176"/>
      <c r="RZV184" s="176"/>
      <c r="RZW184" s="176"/>
      <c r="RZX184" s="176"/>
      <c r="RZY184" s="176"/>
      <c r="RZZ184" s="176"/>
      <c r="SAA184" s="176"/>
      <c r="SAB184" s="176"/>
      <c r="SAC184" s="176"/>
      <c r="SAD184" s="176"/>
      <c r="SAE184" s="176"/>
      <c r="SAF184" s="176"/>
      <c r="SAG184" s="176"/>
      <c r="SAH184" s="176"/>
      <c r="SAI184" s="176"/>
      <c r="SAJ184" s="176"/>
      <c r="SAK184" s="176"/>
      <c r="SAL184" s="176"/>
      <c r="SAM184" s="176"/>
      <c r="SAN184" s="176"/>
      <c r="SAO184" s="176"/>
      <c r="SAP184" s="176"/>
      <c r="SAQ184" s="176"/>
      <c r="SAR184" s="176"/>
      <c r="SAS184" s="176"/>
      <c r="SAT184" s="176"/>
      <c r="SAU184" s="176"/>
      <c r="SAV184" s="176"/>
      <c r="SAW184" s="176"/>
      <c r="SAX184" s="176"/>
      <c r="SAY184" s="176"/>
      <c r="SAZ184" s="176"/>
      <c r="SBA184" s="176"/>
      <c r="SBB184" s="176"/>
      <c r="SBC184" s="176"/>
      <c r="SBD184" s="176"/>
      <c r="SBE184" s="176"/>
      <c r="SBF184" s="176"/>
      <c r="SBG184" s="176"/>
      <c r="SBH184" s="176"/>
      <c r="SBI184" s="176"/>
      <c r="SBJ184" s="176"/>
      <c r="SBK184" s="176"/>
      <c r="SBL184" s="176"/>
      <c r="SBM184" s="176"/>
      <c r="SBN184" s="176"/>
      <c r="SBO184" s="176"/>
      <c r="SBP184" s="176"/>
      <c r="SBQ184" s="176"/>
      <c r="SBR184" s="176"/>
      <c r="SBS184" s="176"/>
      <c r="SBT184" s="176"/>
      <c r="SBU184" s="176"/>
      <c r="SBV184" s="176"/>
      <c r="SBW184" s="176"/>
      <c r="SBX184" s="176"/>
      <c r="SBY184" s="176"/>
      <c r="SBZ184" s="176"/>
      <c r="SCA184" s="176"/>
      <c r="SCB184" s="176"/>
      <c r="SCC184" s="176"/>
      <c r="SCD184" s="176"/>
      <c r="SCE184" s="176"/>
      <c r="SCF184" s="176"/>
      <c r="SCG184" s="176"/>
      <c r="SCH184" s="176"/>
      <c r="SCI184" s="176"/>
      <c r="SCJ184" s="176"/>
      <c r="SCK184" s="176"/>
      <c r="SCL184" s="176"/>
      <c r="SCM184" s="176"/>
      <c r="SCN184" s="176"/>
      <c r="SCO184" s="176"/>
      <c r="SCP184" s="176"/>
      <c r="SCQ184" s="176"/>
      <c r="SCR184" s="176"/>
      <c r="SCS184" s="176"/>
      <c r="SCT184" s="176"/>
      <c r="SCU184" s="176"/>
      <c r="SCV184" s="176"/>
      <c r="SCW184" s="176"/>
      <c r="SCX184" s="176"/>
      <c r="SCY184" s="176"/>
      <c r="SCZ184" s="176"/>
      <c r="SDA184" s="176"/>
      <c r="SDB184" s="176"/>
      <c r="SDC184" s="176"/>
      <c r="SDD184" s="176"/>
      <c r="SDE184" s="176"/>
      <c r="SDF184" s="176"/>
      <c r="SDG184" s="176"/>
      <c r="SDH184" s="176"/>
      <c r="SDI184" s="176"/>
      <c r="SDJ184" s="176"/>
      <c r="SDK184" s="176"/>
      <c r="SDL184" s="176"/>
      <c r="SDM184" s="176"/>
      <c r="SDN184" s="176"/>
      <c r="SDO184" s="176"/>
      <c r="SDP184" s="176"/>
      <c r="SDQ184" s="176"/>
      <c r="SDR184" s="176"/>
      <c r="SDS184" s="176"/>
      <c r="SDT184" s="176"/>
      <c r="SDU184" s="176"/>
      <c r="SDV184" s="176"/>
      <c r="SDW184" s="176"/>
      <c r="SDX184" s="176"/>
      <c r="SDY184" s="176"/>
      <c r="SDZ184" s="176"/>
      <c r="SEA184" s="176"/>
      <c r="SEB184" s="176"/>
      <c r="SEC184" s="176"/>
      <c r="SED184" s="176"/>
      <c r="SEE184" s="176"/>
      <c r="SEF184" s="176"/>
      <c r="SEG184" s="176"/>
      <c r="SEH184" s="176"/>
      <c r="SEI184" s="176"/>
      <c r="SEJ184" s="176"/>
      <c r="SEK184" s="176"/>
      <c r="SEL184" s="176"/>
      <c r="SEM184" s="176"/>
      <c r="SEN184" s="176"/>
      <c r="SEO184" s="176"/>
      <c r="SEP184" s="176"/>
      <c r="SEQ184" s="176"/>
      <c r="SER184" s="176"/>
      <c r="SES184" s="176"/>
      <c r="SET184" s="176"/>
      <c r="SEU184" s="176"/>
      <c r="SEV184" s="176"/>
      <c r="SEW184" s="176"/>
      <c r="SEX184" s="176"/>
      <c r="SEY184" s="176"/>
      <c r="SEZ184" s="176"/>
      <c r="SFA184" s="176"/>
      <c r="SFB184" s="176"/>
      <c r="SFC184" s="176"/>
      <c r="SFD184" s="176"/>
      <c r="SFE184" s="176"/>
      <c r="SFF184" s="176"/>
      <c r="SFG184" s="176"/>
      <c r="SFH184" s="176"/>
      <c r="SFI184" s="176"/>
      <c r="SFJ184" s="176"/>
      <c r="SFK184" s="176"/>
      <c r="SFL184" s="176"/>
      <c r="SFM184" s="176"/>
      <c r="SFN184" s="176"/>
      <c r="SFO184" s="176"/>
      <c r="SFP184" s="176"/>
      <c r="SFQ184" s="176"/>
      <c r="SFR184" s="176"/>
      <c r="SFS184" s="176"/>
      <c r="SFT184" s="176"/>
      <c r="SFU184" s="176"/>
      <c r="SFV184" s="176"/>
      <c r="SFW184" s="176"/>
      <c r="SFX184" s="176"/>
      <c r="SFY184" s="176"/>
      <c r="SFZ184" s="176"/>
      <c r="SGA184" s="176"/>
      <c r="SGB184" s="176"/>
      <c r="SGC184" s="176"/>
      <c r="SGD184" s="176"/>
      <c r="SGE184" s="176"/>
      <c r="SGF184" s="176"/>
      <c r="SGG184" s="176"/>
      <c r="SGH184" s="176"/>
      <c r="SGI184" s="176"/>
      <c r="SGJ184" s="176"/>
      <c r="SGK184" s="176"/>
      <c r="SGL184" s="176"/>
      <c r="SGM184" s="176"/>
      <c r="SGN184" s="176"/>
      <c r="SGO184" s="176"/>
      <c r="SGP184" s="176"/>
      <c r="SGQ184" s="176"/>
      <c r="SGR184" s="176"/>
      <c r="SGS184" s="176"/>
      <c r="SGT184" s="176"/>
      <c r="SGU184" s="176"/>
      <c r="SGV184" s="176"/>
      <c r="SGW184" s="176"/>
      <c r="SGX184" s="176"/>
      <c r="SGY184" s="176"/>
      <c r="SGZ184" s="176"/>
      <c r="SHA184" s="176"/>
      <c r="SHB184" s="176"/>
      <c r="SHC184" s="176"/>
      <c r="SHD184" s="176"/>
      <c r="SHE184" s="176"/>
      <c r="SHF184" s="176"/>
      <c r="SHG184" s="176"/>
      <c r="SHH184" s="176"/>
      <c r="SHI184" s="176"/>
      <c r="SHJ184" s="176"/>
      <c r="SHK184" s="176"/>
      <c r="SHL184" s="176"/>
      <c r="SHM184" s="176"/>
      <c r="SHN184" s="176"/>
      <c r="SHO184" s="176"/>
      <c r="SHP184" s="176"/>
      <c r="SHQ184" s="176"/>
      <c r="SHR184" s="176"/>
      <c r="SHS184" s="176"/>
      <c r="SHT184" s="176"/>
      <c r="SHU184" s="176"/>
      <c r="SHV184" s="176"/>
      <c r="SHW184" s="176"/>
      <c r="SHX184" s="176"/>
      <c r="SHY184" s="176"/>
      <c r="SHZ184" s="176"/>
      <c r="SIA184" s="176"/>
      <c r="SIB184" s="176"/>
      <c r="SIC184" s="176"/>
      <c r="SID184" s="176"/>
      <c r="SIE184" s="176"/>
      <c r="SIF184" s="176"/>
      <c r="SIG184" s="176"/>
      <c r="SIH184" s="176"/>
      <c r="SII184" s="176"/>
      <c r="SIJ184" s="176"/>
      <c r="SIK184" s="176"/>
      <c r="SIL184" s="176"/>
      <c r="SIM184" s="176"/>
      <c r="SIN184" s="176"/>
      <c r="SIO184" s="176"/>
      <c r="SIP184" s="176"/>
      <c r="SIQ184" s="176"/>
      <c r="SIR184" s="176"/>
      <c r="SIS184" s="176"/>
      <c r="SIT184" s="176"/>
      <c r="SIU184" s="176"/>
      <c r="SIV184" s="176"/>
      <c r="SIW184" s="176"/>
      <c r="SIX184" s="176"/>
      <c r="SIY184" s="176"/>
      <c r="SIZ184" s="176"/>
      <c r="SJA184" s="176"/>
      <c r="SJB184" s="176"/>
      <c r="SJC184" s="176"/>
      <c r="SJD184" s="176"/>
      <c r="SJE184" s="176"/>
      <c r="SJF184" s="176"/>
      <c r="SJG184" s="176"/>
      <c r="SJH184" s="176"/>
      <c r="SJI184" s="176"/>
      <c r="SJJ184" s="176"/>
      <c r="SJK184" s="176"/>
      <c r="SJL184" s="176"/>
      <c r="SJM184" s="176"/>
      <c r="SJN184" s="176"/>
      <c r="SJO184" s="176"/>
      <c r="SJP184" s="176"/>
      <c r="SJQ184" s="176"/>
      <c r="SJR184" s="176"/>
      <c r="SJS184" s="176"/>
      <c r="SJT184" s="176"/>
      <c r="SJU184" s="176"/>
      <c r="SJV184" s="176"/>
      <c r="SJW184" s="176"/>
      <c r="SJX184" s="176"/>
      <c r="SJY184" s="176"/>
      <c r="SJZ184" s="176"/>
      <c r="SKA184" s="176"/>
      <c r="SKB184" s="176"/>
      <c r="SKC184" s="176"/>
      <c r="SKD184" s="176"/>
      <c r="SKE184" s="176"/>
      <c r="SKF184" s="176"/>
      <c r="SKG184" s="176"/>
      <c r="SKH184" s="176"/>
      <c r="SKI184" s="176"/>
      <c r="SKJ184" s="176"/>
      <c r="SKK184" s="176"/>
      <c r="SKL184" s="176"/>
      <c r="SKM184" s="176"/>
      <c r="SKN184" s="176"/>
      <c r="SKO184" s="176"/>
      <c r="SKP184" s="176"/>
      <c r="SKQ184" s="176"/>
      <c r="SKR184" s="176"/>
      <c r="SKS184" s="176"/>
      <c r="SKT184" s="176"/>
      <c r="SKU184" s="176"/>
      <c r="SKV184" s="176"/>
      <c r="SKW184" s="176"/>
      <c r="SKX184" s="176"/>
      <c r="SKY184" s="176"/>
      <c r="SKZ184" s="176"/>
      <c r="SLA184" s="176"/>
      <c r="SLB184" s="176"/>
      <c r="SLC184" s="176"/>
      <c r="SLD184" s="176"/>
      <c r="SLE184" s="176"/>
      <c r="SLF184" s="176"/>
      <c r="SLG184" s="176"/>
      <c r="SLH184" s="176"/>
      <c r="SLI184" s="176"/>
      <c r="SLJ184" s="176"/>
      <c r="SLK184" s="176"/>
      <c r="SLL184" s="176"/>
      <c r="SLM184" s="176"/>
      <c r="SLN184" s="176"/>
      <c r="SLO184" s="176"/>
      <c r="SLP184" s="176"/>
      <c r="SLQ184" s="176"/>
      <c r="SLR184" s="176"/>
      <c r="SLS184" s="176"/>
      <c r="SLT184" s="176"/>
      <c r="SLU184" s="176"/>
      <c r="SLV184" s="176"/>
      <c r="SLW184" s="176"/>
      <c r="SLX184" s="176"/>
      <c r="SLY184" s="176"/>
      <c r="SLZ184" s="176"/>
      <c r="SMA184" s="176"/>
      <c r="SMB184" s="176"/>
      <c r="SMC184" s="176"/>
      <c r="SMD184" s="176"/>
      <c r="SME184" s="176"/>
      <c r="SMF184" s="176"/>
      <c r="SMG184" s="176"/>
      <c r="SMH184" s="176"/>
      <c r="SMI184" s="176"/>
      <c r="SMJ184" s="176"/>
      <c r="SMK184" s="176"/>
      <c r="SML184" s="176"/>
      <c r="SMM184" s="176"/>
      <c r="SMN184" s="176"/>
      <c r="SMO184" s="176"/>
      <c r="SMP184" s="176"/>
      <c r="SMQ184" s="176"/>
      <c r="SMR184" s="176"/>
      <c r="SMS184" s="176"/>
      <c r="SMT184" s="176"/>
      <c r="SMU184" s="176"/>
      <c r="SMV184" s="176"/>
      <c r="SMW184" s="176"/>
      <c r="SMX184" s="176"/>
      <c r="SMY184" s="176"/>
      <c r="SMZ184" s="176"/>
      <c r="SNA184" s="176"/>
      <c r="SNB184" s="176"/>
      <c r="SNC184" s="176"/>
      <c r="SND184" s="176"/>
      <c r="SNE184" s="176"/>
      <c r="SNF184" s="176"/>
      <c r="SNG184" s="176"/>
      <c r="SNH184" s="176"/>
      <c r="SNI184" s="176"/>
      <c r="SNJ184" s="176"/>
      <c r="SNK184" s="176"/>
      <c r="SNL184" s="176"/>
      <c r="SNM184" s="176"/>
      <c r="SNN184" s="176"/>
      <c r="SNO184" s="176"/>
      <c r="SNP184" s="176"/>
      <c r="SNQ184" s="176"/>
      <c r="SNR184" s="176"/>
      <c r="SNS184" s="176"/>
      <c r="SNT184" s="176"/>
      <c r="SNU184" s="176"/>
      <c r="SNV184" s="176"/>
      <c r="SNW184" s="176"/>
      <c r="SNX184" s="176"/>
      <c r="SNY184" s="176"/>
      <c r="SNZ184" s="176"/>
      <c r="SOA184" s="176"/>
      <c r="SOB184" s="176"/>
      <c r="SOC184" s="176"/>
      <c r="SOD184" s="176"/>
      <c r="SOE184" s="176"/>
      <c r="SOF184" s="176"/>
      <c r="SOG184" s="176"/>
      <c r="SOH184" s="176"/>
      <c r="SOI184" s="176"/>
      <c r="SOJ184" s="176"/>
      <c r="SOK184" s="176"/>
      <c r="SOL184" s="176"/>
      <c r="SOM184" s="176"/>
      <c r="SON184" s="176"/>
      <c r="SOO184" s="176"/>
      <c r="SOP184" s="176"/>
      <c r="SOQ184" s="176"/>
      <c r="SOR184" s="176"/>
      <c r="SOS184" s="176"/>
      <c r="SOT184" s="176"/>
      <c r="SOU184" s="176"/>
      <c r="SOV184" s="176"/>
      <c r="SOW184" s="176"/>
      <c r="SOX184" s="176"/>
      <c r="SOY184" s="176"/>
      <c r="SOZ184" s="176"/>
      <c r="SPA184" s="176"/>
      <c r="SPB184" s="176"/>
      <c r="SPC184" s="176"/>
      <c r="SPD184" s="176"/>
      <c r="SPE184" s="176"/>
      <c r="SPF184" s="176"/>
      <c r="SPG184" s="176"/>
      <c r="SPH184" s="176"/>
      <c r="SPI184" s="176"/>
      <c r="SPJ184" s="176"/>
      <c r="SPK184" s="176"/>
      <c r="SPL184" s="176"/>
      <c r="SPM184" s="176"/>
      <c r="SPN184" s="176"/>
      <c r="SPO184" s="176"/>
      <c r="SPP184" s="176"/>
      <c r="SPQ184" s="176"/>
      <c r="SPR184" s="176"/>
      <c r="SPS184" s="176"/>
      <c r="SPT184" s="176"/>
      <c r="SPU184" s="176"/>
      <c r="SPV184" s="176"/>
      <c r="SPW184" s="176"/>
      <c r="SPX184" s="176"/>
      <c r="SPY184" s="176"/>
      <c r="SPZ184" s="176"/>
      <c r="SQA184" s="176"/>
      <c r="SQB184" s="176"/>
      <c r="SQC184" s="176"/>
      <c r="SQD184" s="176"/>
      <c r="SQE184" s="176"/>
      <c r="SQF184" s="176"/>
      <c r="SQG184" s="176"/>
      <c r="SQH184" s="176"/>
      <c r="SQI184" s="176"/>
      <c r="SQJ184" s="176"/>
      <c r="SQK184" s="176"/>
      <c r="SQL184" s="176"/>
      <c r="SQM184" s="176"/>
      <c r="SQN184" s="176"/>
      <c r="SQO184" s="176"/>
      <c r="SQP184" s="176"/>
      <c r="SQQ184" s="176"/>
      <c r="SQR184" s="176"/>
      <c r="SQS184" s="176"/>
      <c r="SQT184" s="176"/>
      <c r="SQU184" s="176"/>
      <c r="SQV184" s="176"/>
      <c r="SQW184" s="176"/>
      <c r="SQX184" s="176"/>
      <c r="SQY184" s="176"/>
      <c r="SQZ184" s="176"/>
      <c r="SRA184" s="176"/>
      <c r="SRB184" s="176"/>
      <c r="SRC184" s="176"/>
      <c r="SRD184" s="176"/>
      <c r="SRE184" s="176"/>
      <c r="SRF184" s="176"/>
      <c r="SRG184" s="176"/>
      <c r="SRH184" s="176"/>
      <c r="SRI184" s="176"/>
      <c r="SRJ184" s="176"/>
      <c r="SRK184" s="176"/>
      <c r="SRL184" s="176"/>
      <c r="SRM184" s="176"/>
      <c r="SRN184" s="176"/>
      <c r="SRO184" s="176"/>
      <c r="SRP184" s="176"/>
      <c r="SRQ184" s="176"/>
      <c r="SRR184" s="176"/>
      <c r="SRS184" s="176"/>
      <c r="SRT184" s="176"/>
      <c r="SRU184" s="176"/>
      <c r="SRV184" s="176"/>
      <c r="SRW184" s="176"/>
      <c r="SRX184" s="176"/>
      <c r="SRY184" s="176"/>
      <c r="SRZ184" s="176"/>
      <c r="SSA184" s="176"/>
      <c r="SSB184" s="176"/>
      <c r="SSC184" s="176"/>
      <c r="SSD184" s="176"/>
      <c r="SSE184" s="176"/>
      <c r="SSF184" s="176"/>
      <c r="SSG184" s="176"/>
      <c r="SSH184" s="176"/>
      <c r="SSI184" s="176"/>
      <c r="SSJ184" s="176"/>
      <c r="SSK184" s="176"/>
      <c r="SSL184" s="176"/>
      <c r="SSM184" s="176"/>
      <c r="SSN184" s="176"/>
      <c r="SSO184" s="176"/>
      <c r="SSP184" s="176"/>
      <c r="SSQ184" s="176"/>
      <c r="SSR184" s="176"/>
      <c r="SSS184" s="176"/>
      <c r="SST184" s="176"/>
      <c r="SSU184" s="176"/>
      <c r="SSV184" s="176"/>
      <c r="SSW184" s="176"/>
      <c r="SSX184" s="176"/>
      <c r="SSY184" s="176"/>
      <c r="SSZ184" s="176"/>
      <c r="STA184" s="176"/>
      <c r="STB184" s="176"/>
      <c r="STC184" s="176"/>
      <c r="STD184" s="176"/>
      <c r="STE184" s="176"/>
      <c r="STF184" s="176"/>
      <c r="STG184" s="176"/>
      <c r="STH184" s="176"/>
      <c r="STI184" s="176"/>
      <c r="STJ184" s="176"/>
      <c r="STK184" s="176"/>
      <c r="STL184" s="176"/>
      <c r="STM184" s="176"/>
      <c r="STN184" s="176"/>
      <c r="STO184" s="176"/>
      <c r="STP184" s="176"/>
      <c r="STQ184" s="176"/>
      <c r="STR184" s="176"/>
      <c r="STS184" s="176"/>
      <c r="STT184" s="176"/>
      <c r="STU184" s="176"/>
      <c r="STV184" s="176"/>
      <c r="STW184" s="176"/>
      <c r="STX184" s="176"/>
      <c r="STY184" s="176"/>
      <c r="STZ184" s="176"/>
      <c r="SUA184" s="176"/>
      <c r="SUB184" s="176"/>
      <c r="SUC184" s="176"/>
      <c r="SUD184" s="176"/>
      <c r="SUE184" s="176"/>
      <c r="SUF184" s="176"/>
      <c r="SUG184" s="176"/>
      <c r="SUH184" s="176"/>
      <c r="SUI184" s="176"/>
      <c r="SUJ184" s="176"/>
      <c r="SUK184" s="176"/>
      <c r="SUL184" s="176"/>
      <c r="SUM184" s="176"/>
      <c r="SUN184" s="176"/>
      <c r="SUO184" s="176"/>
      <c r="SUP184" s="176"/>
      <c r="SUQ184" s="176"/>
      <c r="SUR184" s="176"/>
      <c r="SUS184" s="176"/>
      <c r="SUT184" s="176"/>
      <c r="SUU184" s="176"/>
      <c r="SUV184" s="176"/>
      <c r="SUW184" s="176"/>
      <c r="SUX184" s="176"/>
      <c r="SUY184" s="176"/>
      <c r="SUZ184" s="176"/>
      <c r="SVA184" s="176"/>
      <c r="SVB184" s="176"/>
      <c r="SVC184" s="176"/>
      <c r="SVD184" s="176"/>
      <c r="SVE184" s="176"/>
      <c r="SVF184" s="176"/>
      <c r="SVG184" s="176"/>
      <c r="SVH184" s="176"/>
      <c r="SVI184" s="176"/>
      <c r="SVJ184" s="176"/>
      <c r="SVK184" s="176"/>
      <c r="SVL184" s="176"/>
      <c r="SVM184" s="176"/>
      <c r="SVN184" s="176"/>
      <c r="SVO184" s="176"/>
      <c r="SVP184" s="176"/>
      <c r="SVQ184" s="176"/>
      <c r="SVR184" s="176"/>
      <c r="SVS184" s="176"/>
      <c r="SVT184" s="176"/>
      <c r="SVU184" s="176"/>
      <c r="SVV184" s="176"/>
      <c r="SVW184" s="176"/>
      <c r="SVX184" s="176"/>
      <c r="SVY184" s="176"/>
      <c r="SVZ184" s="176"/>
      <c r="SWA184" s="176"/>
      <c r="SWB184" s="176"/>
      <c r="SWC184" s="176"/>
      <c r="SWD184" s="176"/>
      <c r="SWE184" s="176"/>
      <c r="SWF184" s="176"/>
      <c r="SWG184" s="176"/>
      <c r="SWH184" s="176"/>
      <c r="SWI184" s="176"/>
      <c r="SWJ184" s="176"/>
      <c r="SWK184" s="176"/>
      <c r="SWL184" s="176"/>
      <c r="SWM184" s="176"/>
      <c r="SWN184" s="176"/>
      <c r="SWO184" s="176"/>
      <c r="SWP184" s="176"/>
      <c r="SWQ184" s="176"/>
      <c r="SWR184" s="176"/>
      <c r="SWS184" s="176"/>
      <c r="SWT184" s="176"/>
      <c r="SWU184" s="176"/>
      <c r="SWV184" s="176"/>
      <c r="SWW184" s="176"/>
      <c r="SWX184" s="176"/>
      <c r="SWY184" s="176"/>
      <c r="SWZ184" s="176"/>
      <c r="SXA184" s="176"/>
      <c r="SXB184" s="176"/>
      <c r="SXC184" s="176"/>
      <c r="SXD184" s="176"/>
      <c r="SXE184" s="176"/>
      <c r="SXF184" s="176"/>
      <c r="SXG184" s="176"/>
      <c r="SXH184" s="176"/>
      <c r="SXI184" s="176"/>
      <c r="SXJ184" s="176"/>
      <c r="SXK184" s="176"/>
      <c r="SXL184" s="176"/>
      <c r="SXM184" s="176"/>
      <c r="SXN184" s="176"/>
      <c r="SXO184" s="176"/>
      <c r="SXP184" s="176"/>
      <c r="SXQ184" s="176"/>
      <c r="SXR184" s="176"/>
      <c r="SXS184" s="176"/>
      <c r="SXT184" s="176"/>
      <c r="SXU184" s="176"/>
      <c r="SXV184" s="176"/>
      <c r="SXW184" s="176"/>
      <c r="SXX184" s="176"/>
      <c r="SXY184" s="176"/>
      <c r="SXZ184" s="176"/>
      <c r="SYA184" s="176"/>
      <c r="SYB184" s="176"/>
      <c r="SYC184" s="176"/>
      <c r="SYD184" s="176"/>
      <c r="SYE184" s="176"/>
      <c r="SYF184" s="176"/>
      <c r="SYG184" s="176"/>
      <c r="SYH184" s="176"/>
      <c r="SYI184" s="176"/>
      <c r="SYJ184" s="176"/>
      <c r="SYK184" s="176"/>
      <c r="SYL184" s="176"/>
      <c r="SYM184" s="176"/>
      <c r="SYN184" s="176"/>
      <c r="SYO184" s="176"/>
      <c r="SYP184" s="176"/>
      <c r="SYQ184" s="176"/>
      <c r="SYR184" s="176"/>
      <c r="SYS184" s="176"/>
      <c r="SYT184" s="176"/>
      <c r="SYU184" s="176"/>
      <c r="SYV184" s="176"/>
      <c r="SYW184" s="176"/>
      <c r="SYX184" s="176"/>
      <c r="SYY184" s="176"/>
      <c r="SYZ184" s="176"/>
      <c r="SZA184" s="176"/>
      <c r="SZB184" s="176"/>
      <c r="SZC184" s="176"/>
      <c r="SZD184" s="176"/>
      <c r="SZE184" s="176"/>
      <c r="SZF184" s="176"/>
      <c r="SZG184" s="176"/>
      <c r="SZH184" s="176"/>
      <c r="SZI184" s="176"/>
      <c r="SZJ184" s="176"/>
      <c r="SZK184" s="176"/>
      <c r="SZL184" s="176"/>
      <c r="SZM184" s="176"/>
      <c r="SZN184" s="176"/>
      <c r="SZO184" s="176"/>
      <c r="SZP184" s="176"/>
      <c r="SZQ184" s="176"/>
      <c r="SZR184" s="176"/>
      <c r="SZS184" s="176"/>
      <c r="SZT184" s="176"/>
      <c r="SZU184" s="176"/>
      <c r="SZV184" s="176"/>
      <c r="SZW184" s="176"/>
      <c r="SZX184" s="176"/>
      <c r="SZY184" s="176"/>
      <c r="SZZ184" s="176"/>
      <c r="TAA184" s="176"/>
      <c r="TAB184" s="176"/>
      <c r="TAC184" s="176"/>
      <c r="TAD184" s="176"/>
      <c r="TAE184" s="176"/>
      <c r="TAF184" s="176"/>
      <c r="TAG184" s="176"/>
      <c r="TAH184" s="176"/>
      <c r="TAI184" s="176"/>
      <c r="TAJ184" s="176"/>
      <c r="TAK184" s="176"/>
      <c r="TAL184" s="176"/>
      <c r="TAM184" s="176"/>
      <c r="TAN184" s="176"/>
      <c r="TAO184" s="176"/>
      <c r="TAP184" s="176"/>
      <c r="TAQ184" s="176"/>
      <c r="TAR184" s="176"/>
      <c r="TAS184" s="176"/>
      <c r="TAT184" s="176"/>
      <c r="TAU184" s="176"/>
      <c r="TAV184" s="176"/>
      <c r="TAW184" s="176"/>
      <c r="TAX184" s="176"/>
      <c r="TAY184" s="176"/>
      <c r="TAZ184" s="176"/>
      <c r="TBA184" s="176"/>
      <c r="TBB184" s="176"/>
      <c r="TBC184" s="176"/>
      <c r="TBD184" s="176"/>
      <c r="TBE184" s="176"/>
      <c r="TBF184" s="176"/>
      <c r="TBG184" s="176"/>
      <c r="TBH184" s="176"/>
      <c r="TBI184" s="176"/>
      <c r="TBJ184" s="176"/>
      <c r="TBK184" s="176"/>
      <c r="TBL184" s="176"/>
      <c r="TBM184" s="176"/>
      <c r="TBN184" s="176"/>
      <c r="TBO184" s="176"/>
      <c r="TBP184" s="176"/>
      <c r="TBQ184" s="176"/>
      <c r="TBR184" s="176"/>
      <c r="TBS184" s="176"/>
      <c r="TBT184" s="176"/>
      <c r="TBU184" s="176"/>
      <c r="TBV184" s="176"/>
      <c r="TBW184" s="176"/>
      <c r="TBX184" s="176"/>
      <c r="TBY184" s="176"/>
      <c r="TBZ184" s="176"/>
      <c r="TCA184" s="176"/>
      <c r="TCB184" s="176"/>
      <c r="TCC184" s="176"/>
      <c r="TCD184" s="176"/>
      <c r="TCE184" s="176"/>
      <c r="TCF184" s="176"/>
      <c r="TCG184" s="176"/>
      <c r="TCH184" s="176"/>
      <c r="TCI184" s="176"/>
      <c r="TCJ184" s="176"/>
      <c r="TCK184" s="176"/>
      <c r="TCL184" s="176"/>
      <c r="TCM184" s="176"/>
      <c r="TCN184" s="176"/>
      <c r="TCO184" s="176"/>
      <c r="TCP184" s="176"/>
      <c r="TCQ184" s="176"/>
      <c r="TCR184" s="176"/>
      <c r="TCS184" s="176"/>
      <c r="TCT184" s="176"/>
      <c r="TCU184" s="176"/>
      <c r="TCV184" s="176"/>
      <c r="TCW184" s="176"/>
      <c r="TCX184" s="176"/>
      <c r="TCY184" s="176"/>
      <c r="TCZ184" s="176"/>
      <c r="TDA184" s="176"/>
      <c r="TDB184" s="176"/>
      <c r="TDC184" s="176"/>
      <c r="TDD184" s="176"/>
      <c r="TDE184" s="176"/>
      <c r="TDF184" s="176"/>
      <c r="TDG184" s="176"/>
      <c r="TDH184" s="176"/>
      <c r="TDI184" s="176"/>
      <c r="TDJ184" s="176"/>
      <c r="TDK184" s="176"/>
      <c r="TDL184" s="176"/>
      <c r="TDM184" s="176"/>
      <c r="TDN184" s="176"/>
      <c r="TDO184" s="176"/>
      <c r="TDP184" s="176"/>
      <c r="TDQ184" s="176"/>
      <c r="TDR184" s="176"/>
      <c r="TDS184" s="176"/>
      <c r="TDT184" s="176"/>
      <c r="TDU184" s="176"/>
      <c r="TDV184" s="176"/>
      <c r="TDW184" s="176"/>
      <c r="TDX184" s="176"/>
      <c r="TDY184" s="176"/>
      <c r="TDZ184" s="176"/>
      <c r="TEA184" s="176"/>
      <c r="TEB184" s="176"/>
      <c r="TEC184" s="176"/>
      <c r="TED184" s="176"/>
      <c r="TEE184" s="176"/>
      <c r="TEF184" s="176"/>
      <c r="TEG184" s="176"/>
      <c r="TEH184" s="176"/>
      <c r="TEI184" s="176"/>
      <c r="TEJ184" s="176"/>
      <c r="TEK184" s="176"/>
      <c r="TEL184" s="176"/>
      <c r="TEM184" s="176"/>
      <c r="TEN184" s="176"/>
      <c r="TEO184" s="176"/>
      <c r="TEP184" s="176"/>
      <c r="TEQ184" s="176"/>
      <c r="TER184" s="176"/>
      <c r="TES184" s="176"/>
      <c r="TET184" s="176"/>
      <c r="TEU184" s="176"/>
      <c r="TEV184" s="176"/>
      <c r="TEW184" s="176"/>
      <c r="TEX184" s="176"/>
      <c r="TEY184" s="176"/>
      <c r="TEZ184" s="176"/>
      <c r="TFA184" s="176"/>
      <c r="TFB184" s="176"/>
      <c r="TFC184" s="176"/>
      <c r="TFD184" s="176"/>
      <c r="TFE184" s="176"/>
      <c r="TFF184" s="176"/>
      <c r="TFG184" s="176"/>
      <c r="TFH184" s="176"/>
      <c r="TFI184" s="176"/>
      <c r="TFJ184" s="176"/>
      <c r="TFK184" s="176"/>
      <c r="TFL184" s="176"/>
      <c r="TFM184" s="176"/>
      <c r="TFN184" s="176"/>
      <c r="TFO184" s="176"/>
      <c r="TFP184" s="176"/>
      <c r="TFQ184" s="176"/>
      <c r="TFR184" s="176"/>
      <c r="TFS184" s="176"/>
      <c r="TFT184" s="176"/>
      <c r="TFU184" s="176"/>
      <c r="TFV184" s="176"/>
      <c r="TFW184" s="176"/>
      <c r="TFX184" s="176"/>
      <c r="TFY184" s="176"/>
      <c r="TFZ184" s="176"/>
      <c r="TGA184" s="176"/>
      <c r="TGB184" s="176"/>
      <c r="TGC184" s="176"/>
      <c r="TGD184" s="176"/>
      <c r="TGE184" s="176"/>
      <c r="TGF184" s="176"/>
      <c r="TGG184" s="176"/>
      <c r="TGH184" s="176"/>
      <c r="TGI184" s="176"/>
      <c r="TGJ184" s="176"/>
      <c r="TGK184" s="176"/>
      <c r="TGL184" s="176"/>
      <c r="TGM184" s="176"/>
      <c r="TGN184" s="176"/>
      <c r="TGO184" s="176"/>
      <c r="TGP184" s="176"/>
      <c r="TGQ184" s="176"/>
      <c r="TGR184" s="176"/>
      <c r="TGS184" s="176"/>
      <c r="TGT184" s="176"/>
      <c r="TGU184" s="176"/>
      <c r="TGV184" s="176"/>
      <c r="TGW184" s="176"/>
      <c r="TGX184" s="176"/>
      <c r="TGY184" s="176"/>
      <c r="TGZ184" s="176"/>
      <c r="THA184" s="176"/>
      <c r="THB184" s="176"/>
      <c r="THC184" s="176"/>
      <c r="THD184" s="176"/>
      <c r="THE184" s="176"/>
      <c r="THF184" s="176"/>
      <c r="THG184" s="176"/>
      <c r="THH184" s="176"/>
      <c r="THI184" s="176"/>
      <c r="THJ184" s="176"/>
      <c r="THK184" s="176"/>
      <c r="THL184" s="176"/>
      <c r="THM184" s="176"/>
      <c r="THN184" s="176"/>
      <c r="THO184" s="176"/>
      <c r="THP184" s="176"/>
      <c r="THQ184" s="176"/>
      <c r="THR184" s="176"/>
      <c r="THS184" s="176"/>
      <c r="THT184" s="176"/>
      <c r="THU184" s="176"/>
      <c r="THV184" s="176"/>
      <c r="THW184" s="176"/>
      <c r="THX184" s="176"/>
      <c r="THY184" s="176"/>
      <c r="THZ184" s="176"/>
      <c r="TIA184" s="176"/>
      <c r="TIB184" s="176"/>
      <c r="TIC184" s="176"/>
      <c r="TID184" s="176"/>
      <c r="TIE184" s="176"/>
      <c r="TIF184" s="176"/>
      <c r="TIG184" s="176"/>
      <c r="TIH184" s="176"/>
      <c r="TII184" s="176"/>
      <c r="TIJ184" s="176"/>
      <c r="TIK184" s="176"/>
      <c r="TIL184" s="176"/>
      <c r="TIM184" s="176"/>
      <c r="TIN184" s="176"/>
      <c r="TIO184" s="176"/>
      <c r="TIP184" s="176"/>
      <c r="TIQ184" s="176"/>
      <c r="TIR184" s="176"/>
      <c r="TIS184" s="176"/>
      <c r="TIT184" s="176"/>
      <c r="TIU184" s="176"/>
      <c r="TIV184" s="176"/>
      <c r="TIW184" s="176"/>
      <c r="TIX184" s="176"/>
      <c r="TIY184" s="176"/>
      <c r="TIZ184" s="176"/>
      <c r="TJA184" s="176"/>
      <c r="TJB184" s="176"/>
      <c r="TJC184" s="176"/>
      <c r="TJD184" s="176"/>
      <c r="TJE184" s="176"/>
      <c r="TJF184" s="176"/>
      <c r="TJG184" s="176"/>
      <c r="TJH184" s="176"/>
      <c r="TJI184" s="176"/>
      <c r="TJJ184" s="176"/>
      <c r="TJK184" s="176"/>
      <c r="TJL184" s="176"/>
      <c r="TJM184" s="176"/>
      <c r="TJN184" s="176"/>
      <c r="TJO184" s="176"/>
      <c r="TJP184" s="176"/>
      <c r="TJQ184" s="176"/>
      <c r="TJR184" s="176"/>
      <c r="TJS184" s="176"/>
      <c r="TJT184" s="176"/>
      <c r="TJU184" s="176"/>
      <c r="TJV184" s="176"/>
      <c r="TJW184" s="176"/>
      <c r="TJX184" s="176"/>
      <c r="TJY184" s="176"/>
      <c r="TJZ184" s="176"/>
      <c r="TKA184" s="176"/>
      <c r="TKB184" s="176"/>
      <c r="TKC184" s="176"/>
      <c r="TKD184" s="176"/>
      <c r="TKE184" s="176"/>
      <c r="TKF184" s="176"/>
      <c r="TKG184" s="176"/>
      <c r="TKH184" s="176"/>
      <c r="TKI184" s="176"/>
      <c r="TKJ184" s="176"/>
      <c r="TKK184" s="176"/>
      <c r="TKL184" s="176"/>
      <c r="TKM184" s="176"/>
      <c r="TKN184" s="176"/>
      <c r="TKO184" s="176"/>
      <c r="TKP184" s="176"/>
      <c r="TKQ184" s="176"/>
      <c r="TKR184" s="176"/>
      <c r="TKS184" s="176"/>
      <c r="TKT184" s="176"/>
      <c r="TKU184" s="176"/>
      <c r="TKV184" s="176"/>
      <c r="TKW184" s="176"/>
      <c r="TKX184" s="176"/>
      <c r="TKY184" s="176"/>
      <c r="TKZ184" s="176"/>
      <c r="TLA184" s="176"/>
      <c r="TLB184" s="176"/>
      <c r="TLC184" s="176"/>
      <c r="TLD184" s="176"/>
      <c r="TLE184" s="176"/>
      <c r="TLF184" s="176"/>
      <c r="TLG184" s="176"/>
      <c r="TLH184" s="176"/>
      <c r="TLI184" s="176"/>
      <c r="TLJ184" s="176"/>
      <c r="TLK184" s="176"/>
      <c r="TLL184" s="176"/>
      <c r="TLM184" s="176"/>
      <c r="TLN184" s="176"/>
      <c r="TLO184" s="176"/>
      <c r="TLP184" s="176"/>
      <c r="TLQ184" s="176"/>
      <c r="TLR184" s="176"/>
      <c r="TLS184" s="176"/>
      <c r="TLT184" s="176"/>
      <c r="TLU184" s="176"/>
      <c r="TLV184" s="176"/>
      <c r="TLW184" s="176"/>
      <c r="TLX184" s="176"/>
      <c r="TLY184" s="176"/>
      <c r="TLZ184" s="176"/>
      <c r="TMA184" s="176"/>
      <c r="TMB184" s="176"/>
      <c r="TMC184" s="176"/>
      <c r="TMD184" s="176"/>
      <c r="TME184" s="176"/>
      <c r="TMF184" s="176"/>
      <c r="TMG184" s="176"/>
      <c r="TMH184" s="176"/>
      <c r="TMI184" s="176"/>
      <c r="TMJ184" s="176"/>
      <c r="TMK184" s="176"/>
      <c r="TML184" s="176"/>
      <c r="TMM184" s="176"/>
      <c r="TMN184" s="176"/>
      <c r="TMO184" s="176"/>
      <c r="TMP184" s="176"/>
      <c r="TMQ184" s="176"/>
      <c r="TMR184" s="176"/>
      <c r="TMS184" s="176"/>
      <c r="TMT184" s="176"/>
      <c r="TMU184" s="176"/>
      <c r="TMV184" s="176"/>
      <c r="TMW184" s="176"/>
      <c r="TMX184" s="176"/>
      <c r="TMY184" s="176"/>
      <c r="TMZ184" s="176"/>
      <c r="TNA184" s="176"/>
      <c r="TNB184" s="176"/>
      <c r="TNC184" s="176"/>
      <c r="TND184" s="176"/>
      <c r="TNE184" s="176"/>
      <c r="TNF184" s="176"/>
      <c r="TNG184" s="176"/>
      <c r="TNH184" s="176"/>
      <c r="TNI184" s="176"/>
      <c r="TNJ184" s="176"/>
      <c r="TNK184" s="176"/>
      <c r="TNL184" s="176"/>
      <c r="TNM184" s="176"/>
      <c r="TNN184" s="176"/>
      <c r="TNO184" s="176"/>
      <c r="TNP184" s="176"/>
      <c r="TNQ184" s="176"/>
      <c r="TNR184" s="176"/>
      <c r="TNS184" s="176"/>
      <c r="TNT184" s="176"/>
      <c r="TNU184" s="176"/>
      <c r="TNV184" s="176"/>
      <c r="TNW184" s="176"/>
      <c r="TNX184" s="176"/>
      <c r="TNY184" s="176"/>
      <c r="TNZ184" s="176"/>
      <c r="TOA184" s="176"/>
      <c r="TOB184" s="176"/>
      <c r="TOC184" s="176"/>
      <c r="TOD184" s="176"/>
      <c r="TOE184" s="176"/>
      <c r="TOF184" s="176"/>
      <c r="TOG184" s="176"/>
      <c r="TOH184" s="176"/>
      <c r="TOI184" s="176"/>
      <c r="TOJ184" s="176"/>
      <c r="TOK184" s="176"/>
      <c r="TOL184" s="176"/>
      <c r="TOM184" s="176"/>
      <c r="TON184" s="176"/>
      <c r="TOO184" s="176"/>
      <c r="TOP184" s="176"/>
      <c r="TOQ184" s="176"/>
      <c r="TOR184" s="176"/>
      <c r="TOS184" s="176"/>
      <c r="TOT184" s="176"/>
      <c r="TOU184" s="176"/>
      <c r="TOV184" s="176"/>
      <c r="TOW184" s="176"/>
      <c r="TOX184" s="176"/>
      <c r="TOY184" s="176"/>
      <c r="TOZ184" s="176"/>
      <c r="TPA184" s="176"/>
      <c r="TPB184" s="176"/>
      <c r="TPC184" s="176"/>
      <c r="TPD184" s="176"/>
      <c r="TPE184" s="176"/>
      <c r="TPF184" s="176"/>
      <c r="TPG184" s="176"/>
      <c r="TPH184" s="176"/>
      <c r="TPI184" s="176"/>
      <c r="TPJ184" s="176"/>
      <c r="TPK184" s="176"/>
      <c r="TPL184" s="176"/>
      <c r="TPM184" s="176"/>
      <c r="TPN184" s="176"/>
      <c r="TPO184" s="176"/>
      <c r="TPP184" s="176"/>
      <c r="TPQ184" s="176"/>
      <c r="TPR184" s="176"/>
      <c r="TPS184" s="176"/>
      <c r="TPT184" s="176"/>
      <c r="TPU184" s="176"/>
      <c r="TPV184" s="176"/>
      <c r="TPW184" s="176"/>
      <c r="TPX184" s="176"/>
      <c r="TPY184" s="176"/>
      <c r="TPZ184" s="176"/>
      <c r="TQA184" s="176"/>
      <c r="TQB184" s="176"/>
      <c r="TQC184" s="176"/>
      <c r="TQD184" s="176"/>
      <c r="TQE184" s="176"/>
      <c r="TQF184" s="176"/>
      <c r="TQG184" s="176"/>
      <c r="TQH184" s="176"/>
      <c r="TQI184" s="176"/>
      <c r="TQJ184" s="176"/>
      <c r="TQK184" s="176"/>
      <c r="TQL184" s="176"/>
      <c r="TQM184" s="176"/>
      <c r="TQN184" s="176"/>
      <c r="TQO184" s="176"/>
      <c r="TQP184" s="176"/>
      <c r="TQQ184" s="176"/>
      <c r="TQR184" s="176"/>
      <c r="TQS184" s="176"/>
      <c r="TQT184" s="176"/>
      <c r="TQU184" s="176"/>
      <c r="TQV184" s="176"/>
      <c r="TQW184" s="176"/>
      <c r="TQX184" s="176"/>
      <c r="TQY184" s="176"/>
      <c r="TQZ184" s="176"/>
      <c r="TRA184" s="176"/>
      <c r="TRB184" s="176"/>
      <c r="TRC184" s="176"/>
      <c r="TRD184" s="176"/>
      <c r="TRE184" s="176"/>
      <c r="TRF184" s="176"/>
      <c r="TRG184" s="176"/>
      <c r="TRH184" s="176"/>
      <c r="TRI184" s="176"/>
      <c r="TRJ184" s="176"/>
      <c r="TRK184" s="176"/>
      <c r="TRL184" s="176"/>
      <c r="TRM184" s="176"/>
      <c r="TRN184" s="176"/>
      <c r="TRO184" s="176"/>
      <c r="TRP184" s="176"/>
      <c r="TRQ184" s="176"/>
      <c r="TRR184" s="176"/>
      <c r="TRS184" s="176"/>
      <c r="TRT184" s="176"/>
      <c r="TRU184" s="176"/>
      <c r="TRV184" s="176"/>
      <c r="TRW184" s="176"/>
      <c r="TRX184" s="176"/>
      <c r="TRY184" s="176"/>
      <c r="TRZ184" s="176"/>
      <c r="TSA184" s="176"/>
      <c r="TSB184" s="176"/>
      <c r="TSC184" s="176"/>
      <c r="TSD184" s="176"/>
      <c r="TSE184" s="176"/>
      <c r="TSF184" s="176"/>
      <c r="TSG184" s="176"/>
      <c r="TSH184" s="176"/>
      <c r="TSI184" s="176"/>
      <c r="TSJ184" s="176"/>
      <c r="TSK184" s="176"/>
      <c r="TSL184" s="176"/>
      <c r="TSM184" s="176"/>
      <c r="TSN184" s="176"/>
      <c r="TSO184" s="176"/>
      <c r="TSP184" s="176"/>
      <c r="TSQ184" s="176"/>
      <c r="TSR184" s="176"/>
      <c r="TSS184" s="176"/>
      <c r="TST184" s="176"/>
      <c r="TSU184" s="176"/>
      <c r="TSV184" s="176"/>
      <c r="TSW184" s="176"/>
      <c r="TSX184" s="176"/>
      <c r="TSY184" s="176"/>
      <c r="TSZ184" s="176"/>
      <c r="TTA184" s="176"/>
      <c r="TTB184" s="176"/>
      <c r="TTC184" s="176"/>
      <c r="TTD184" s="176"/>
      <c r="TTE184" s="176"/>
      <c r="TTF184" s="176"/>
      <c r="TTG184" s="176"/>
      <c r="TTH184" s="176"/>
      <c r="TTI184" s="176"/>
      <c r="TTJ184" s="176"/>
      <c r="TTK184" s="176"/>
      <c r="TTL184" s="176"/>
      <c r="TTM184" s="176"/>
      <c r="TTN184" s="176"/>
      <c r="TTO184" s="176"/>
      <c r="TTP184" s="176"/>
      <c r="TTQ184" s="176"/>
      <c r="TTR184" s="176"/>
      <c r="TTS184" s="176"/>
      <c r="TTT184" s="176"/>
      <c r="TTU184" s="176"/>
      <c r="TTV184" s="176"/>
      <c r="TTW184" s="176"/>
      <c r="TTX184" s="176"/>
      <c r="TTY184" s="176"/>
      <c r="TTZ184" s="176"/>
      <c r="TUA184" s="176"/>
      <c r="TUB184" s="176"/>
      <c r="TUC184" s="176"/>
      <c r="TUD184" s="176"/>
      <c r="TUE184" s="176"/>
      <c r="TUF184" s="176"/>
      <c r="TUG184" s="176"/>
      <c r="TUH184" s="176"/>
      <c r="TUI184" s="176"/>
      <c r="TUJ184" s="176"/>
      <c r="TUK184" s="176"/>
      <c r="TUL184" s="176"/>
      <c r="TUM184" s="176"/>
      <c r="TUN184" s="176"/>
      <c r="TUO184" s="176"/>
      <c r="TUP184" s="176"/>
      <c r="TUQ184" s="176"/>
      <c r="TUR184" s="176"/>
      <c r="TUS184" s="176"/>
      <c r="TUT184" s="176"/>
      <c r="TUU184" s="176"/>
      <c r="TUV184" s="176"/>
      <c r="TUW184" s="176"/>
      <c r="TUX184" s="176"/>
      <c r="TUY184" s="176"/>
      <c r="TUZ184" s="176"/>
      <c r="TVA184" s="176"/>
      <c r="TVB184" s="176"/>
      <c r="TVC184" s="176"/>
      <c r="TVD184" s="176"/>
      <c r="TVE184" s="176"/>
      <c r="TVF184" s="176"/>
      <c r="TVG184" s="176"/>
      <c r="TVH184" s="176"/>
      <c r="TVI184" s="176"/>
      <c r="TVJ184" s="176"/>
      <c r="TVK184" s="176"/>
      <c r="TVL184" s="176"/>
      <c r="TVM184" s="176"/>
      <c r="TVN184" s="176"/>
      <c r="TVO184" s="176"/>
      <c r="TVP184" s="176"/>
      <c r="TVQ184" s="176"/>
      <c r="TVR184" s="176"/>
      <c r="TVS184" s="176"/>
      <c r="TVT184" s="176"/>
      <c r="TVU184" s="176"/>
      <c r="TVV184" s="176"/>
      <c r="TVW184" s="176"/>
      <c r="TVX184" s="176"/>
      <c r="TVY184" s="176"/>
      <c r="TVZ184" s="176"/>
      <c r="TWA184" s="176"/>
      <c r="TWB184" s="176"/>
      <c r="TWC184" s="176"/>
      <c r="TWD184" s="176"/>
      <c r="TWE184" s="176"/>
      <c r="TWF184" s="176"/>
      <c r="TWG184" s="176"/>
      <c r="TWH184" s="176"/>
      <c r="TWI184" s="176"/>
      <c r="TWJ184" s="176"/>
      <c r="TWK184" s="176"/>
      <c r="TWL184" s="176"/>
      <c r="TWM184" s="176"/>
      <c r="TWN184" s="176"/>
      <c r="TWO184" s="176"/>
      <c r="TWP184" s="176"/>
      <c r="TWQ184" s="176"/>
      <c r="TWR184" s="176"/>
      <c r="TWS184" s="176"/>
      <c r="TWT184" s="176"/>
      <c r="TWU184" s="176"/>
      <c r="TWV184" s="176"/>
      <c r="TWW184" s="176"/>
      <c r="TWX184" s="176"/>
      <c r="TWY184" s="176"/>
      <c r="TWZ184" s="176"/>
      <c r="TXA184" s="176"/>
      <c r="TXB184" s="176"/>
      <c r="TXC184" s="176"/>
      <c r="TXD184" s="176"/>
      <c r="TXE184" s="176"/>
      <c r="TXF184" s="176"/>
      <c r="TXG184" s="176"/>
      <c r="TXH184" s="176"/>
      <c r="TXI184" s="176"/>
      <c r="TXJ184" s="176"/>
      <c r="TXK184" s="176"/>
      <c r="TXL184" s="176"/>
      <c r="TXM184" s="176"/>
      <c r="TXN184" s="176"/>
      <c r="TXO184" s="176"/>
      <c r="TXP184" s="176"/>
      <c r="TXQ184" s="176"/>
      <c r="TXR184" s="176"/>
      <c r="TXS184" s="176"/>
      <c r="TXT184" s="176"/>
      <c r="TXU184" s="176"/>
      <c r="TXV184" s="176"/>
      <c r="TXW184" s="176"/>
      <c r="TXX184" s="176"/>
      <c r="TXY184" s="176"/>
      <c r="TXZ184" s="176"/>
      <c r="TYA184" s="176"/>
      <c r="TYB184" s="176"/>
      <c r="TYC184" s="176"/>
      <c r="TYD184" s="176"/>
      <c r="TYE184" s="176"/>
      <c r="TYF184" s="176"/>
      <c r="TYG184" s="176"/>
      <c r="TYH184" s="176"/>
      <c r="TYI184" s="176"/>
      <c r="TYJ184" s="176"/>
      <c r="TYK184" s="176"/>
      <c r="TYL184" s="176"/>
      <c r="TYM184" s="176"/>
      <c r="TYN184" s="176"/>
      <c r="TYO184" s="176"/>
      <c r="TYP184" s="176"/>
      <c r="TYQ184" s="176"/>
      <c r="TYR184" s="176"/>
      <c r="TYS184" s="176"/>
      <c r="TYT184" s="176"/>
      <c r="TYU184" s="176"/>
      <c r="TYV184" s="176"/>
      <c r="TYW184" s="176"/>
      <c r="TYX184" s="176"/>
      <c r="TYY184" s="176"/>
      <c r="TYZ184" s="176"/>
      <c r="TZA184" s="176"/>
      <c r="TZB184" s="176"/>
      <c r="TZC184" s="176"/>
      <c r="TZD184" s="176"/>
      <c r="TZE184" s="176"/>
      <c r="TZF184" s="176"/>
      <c r="TZG184" s="176"/>
      <c r="TZH184" s="176"/>
      <c r="TZI184" s="176"/>
      <c r="TZJ184" s="176"/>
      <c r="TZK184" s="176"/>
      <c r="TZL184" s="176"/>
      <c r="TZM184" s="176"/>
      <c r="TZN184" s="176"/>
      <c r="TZO184" s="176"/>
      <c r="TZP184" s="176"/>
      <c r="TZQ184" s="176"/>
      <c r="TZR184" s="176"/>
      <c r="TZS184" s="176"/>
      <c r="TZT184" s="176"/>
      <c r="TZU184" s="176"/>
      <c r="TZV184" s="176"/>
      <c r="TZW184" s="176"/>
      <c r="TZX184" s="176"/>
      <c r="TZY184" s="176"/>
      <c r="TZZ184" s="176"/>
      <c r="UAA184" s="176"/>
      <c r="UAB184" s="176"/>
      <c r="UAC184" s="176"/>
      <c r="UAD184" s="176"/>
      <c r="UAE184" s="176"/>
      <c r="UAF184" s="176"/>
      <c r="UAG184" s="176"/>
      <c r="UAH184" s="176"/>
      <c r="UAI184" s="176"/>
      <c r="UAJ184" s="176"/>
      <c r="UAK184" s="176"/>
      <c r="UAL184" s="176"/>
      <c r="UAM184" s="176"/>
      <c r="UAN184" s="176"/>
      <c r="UAO184" s="176"/>
      <c r="UAP184" s="176"/>
      <c r="UAQ184" s="176"/>
      <c r="UAR184" s="176"/>
      <c r="UAS184" s="176"/>
      <c r="UAT184" s="176"/>
      <c r="UAU184" s="176"/>
      <c r="UAV184" s="176"/>
      <c r="UAW184" s="176"/>
      <c r="UAX184" s="176"/>
      <c r="UAY184" s="176"/>
      <c r="UAZ184" s="176"/>
      <c r="UBA184" s="176"/>
      <c r="UBB184" s="176"/>
      <c r="UBC184" s="176"/>
      <c r="UBD184" s="176"/>
      <c r="UBE184" s="176"/>
      <c r="UBF184" s="176"/>
      <c r="UBG184" s="176"/>
      <c r="UBH184" s="176"/>
      <c r="UBI184" s="176"/>
      <c r="UBJ184" s="176"/>
      <c r="UBK184" s="176"/>
      <c r="UBL184" s="176"/>
      <c r="UBM184" s="176"/>
      <c r="UBN184" s="176"/>
      <c r="UBO184" s="176"/>
      <c r="UBP184" s="176"/>
      <c r="UBQ184" s="176"/>
      <c r="UBR184" s="176"/>
      <c r="UBS184" s="176"/>
      <c r="UBT184" s="176"/>
      <c r="UBU184" s="176"/>
      <c r="UBV184" s="176"/>
      <c r="UBW184" s="176"/>
      <c r="UBX184" s="176"/>
      <c r="UBY184" s="176"/>
      <c r="UBZ184" s="176"/>
      <c r="UCA184" s="176"/>
      <c r="UCB184" s="176"/>
      <c r="UCC184" s="176"/>
      <c r="UCD184" s="176"/>
      <c r="UCE184" s="176"/>
      <c r="UCF184" s="176"/>
      <c r="UCG184" s="176"/>
      <c r="UCH184" s="176"/>
      <c r="UCI184" s="176"/>
      <c r="UCJ184" s="176"/>
      <c r="UCK184" s="176"/>
      <c r="UCL184" s="176"/>
      <c r="UCM184" s="176"/>
      <c r="UCN184" s="176"/>
      <c r="UCO184" s="176"/>
      <c r="UCP184" s="176"/>
      <c r="UCQ184" s="176"/>
      <c r="UCR184" s="176"/>
      <c r="UCS184" s="176"/>
      <c r="UCT184" s="176"/>
      <c r="UCU184" s="176"/>
      <c r="UCV184" s="176"/>
      <c r="UCW184" s="176"/>
      <c r="UCX184" s="176"/>
      <c r="UCY184" s="176"/>
      <c r="UCZ184" s="176"/>
      <c r="UDA184" s="176"/>
      <c r="UDB184" s="176"/>
      <c r="UDC184" s="176"/>
      <c r="UDD184" s="176"/>
      <c r="UDE184" s="176"/>
      <c r="UDF184" s="176"/>
      <c r="UDG184" s="176"/>
      <c r="UDH184" s="176"/>
      <c r="UDI184" s="176"/>
      <c r="UDJ184" s="176"/>
      <c r="UDK184" s="176"/>
      <c r="UDL184" s="176"/>
      <c r="UDM184" s="176"/>
      <c r="UDN184" s="176"/>
      <c r="UDO184" s="176"/>
      <c r="UDP184" s="176"/>
      <c r="UDQ184" s="176"/>
      <c r="UDR184" s="176"/>
      <c r="UDS184" s="176"/>
      <c r="UDT184" s="176"/>
      <c r="UDU184" s="176"/>
      <c r="UDV184" s="176"/>
      <c r="UDW184" s="176"/>
      <c r="UDX184" s="176"/>
      <c r="UDY184" s="176"/>
      <c r="UDZ184" s="176"/>
      <c r="UEA184" s="176"/>
      <c r="UEB184" s="176"/>
      <c r="UEC184" s="176"/>
      <c r="UED184" s="176"/>
      <c r="UEE184" s="176"/>
      <c r="UEF184" s="176"/>
      <c r="UEG184" s="176"/>
      <c r="UEH184" s="176"/>
      <c r="UEI184" s="176"/>
      <c r="UEJ184" s="176"/>
      <c r="UEK184" s="176"/>
      <c r="UEL184" s="176"/>
      <c r="UEM184" s="176"/>
      <c r="UEN184" s="176"/>
      <c r="UEO184" s="176"/>
      <c r="UEP184" s="176"/>
      <c r="UEQ184" s="176"/>
      <c r="UER184" s="176"/>
      <c r="UES184" s="176"/>
      <c r="UET184" s="176"/>
      <c r="UEU184" s="176"/>
      <c r="UEV184" s="176"/>
      <c r="UEW184" s="176"/>
      <c r="UEX184" s="176"/>
      <c r="UEY184" s="176"/>
      <c r="UEZ184" s="176"/>
      <c r="UFA184" s="176"/>
      <c r="UFB184" s="176"/>
      <c r="UFC184" s="176"/>
      <c r="UFD184" s="176"/>
      <c r="UFE184" s="176"/>
      <c r="UFF184" s="176"/>
      <c r="UFG184" s="176"/>
      <c r="UFH184" s="176"/>
      <c r="UFI184" s="176"/>
      <c r="UFJ184" s="176"/>
      <c r="UFK184" s="176"/>
      <c r="UFL184" s="176"/>
      <c r="UFM184" s="176"/>
      <c r="UFN184" s="176"/>
      <c r="UFO184" s="176"/>
      <c r="UFP184" s="176"/>
      <c r="UFQ184" s="176"/>
      <c r="UFR184" s="176"/>
      <c r="UFS184" s="176"/>
      <c r="UFT184" s="176"/>
      <c r="UFU184" s="176"/>
      <c r="UFV184" s="176"/>
      <c r="UFW184" s="176"/>
      <c r="UFX184" s="176"/>
      <c r="UFY184" s="176"/>
      <c r="UFZ184" s="176"/>
      <c r="UGA184" s="176"/>
      <c r="UGB184" s="176"/>
      <c r="UGC184" s="176"/>
      <c r="UGD184" s="176"/>
      <c r="UGE184" s="176"/>
      <c r="UGF184" s="176"/>
      <c r="UGG184" s="176"/>
      <c r="UGH184" s="176"/>
      <c r="UGI184" s="176"/>
      <c r="UGJ184" s="176"/>
      <c r="UGK184" s="176"/>
      <c r="UGL184" s="176"/>
      <c r="UGM184" s="176"/>
      <c r="UGN184" s="176"/>
      <c r="UGO184" s="176"/>
      <c r="UGP184" s="176"/>
      <c r="UGQ184" s="176"/>
      <c r="UGR184" s="176"/>
      <c r="UGS184" s="176"/>
      <c r="UGT184" s="176"/>
      <c r="UGU184" s="176"/>
      <c r="UGV184" s="176"/>
      <c r="UGW184" s="176"/>
      <c r="UGX184" s="176"/>
      <c r="UGY184" s="176"/>
      <c r="UGZ184" s="176"/>
      <c r="UHA184" s="176"/>
      <c r="UHB184" s="176"/>
      <c r="UHC184" s="176"/>
      <c r="UHD184" s="176"/>
      <c r="UHE184" s="176"/>
      <c r="UHF184" s="176"/>
      <c r="UHG184" s="176"/>
      <c r="UHH184" s="176"/>
      <c r="UHI184" s="176"/>
      <c r="UHJ184" s="176"/>
      <c r="UHK184" s="176"/>
      <c r="UHL184" s="176"/>
      <c r="UHM184" s="176"/>
      <c r="UHN184" s="176"/>
      <c r="UHO184" s="176"/>
      <c r="UHP184" s="176"/>
      <c r="UHQ184" s="176"/>
      <c r="UHR184" s="176"/>
      <c r="UHS184" s="176"/>
      <c r="UHT184" s="176"/>
      <c r="UHU184" s="176"/>
      <c r="UHV184" s="176"/>
      <c r="UHW184" s="176"/>
      <c r="UHX184" s="176"/>
      <c r="UHY184" s="176"/>
      <c r="UHZ184" s="176"/>
      <c r="UIA184" s="176"/>
      <c r="UIB184" s="176"/>
      <c r="UIC184" s="176"/>
      <c r="UID184" s="176"/>
      <c r="UIE184" s="176"/>
      <c r="UIF184" s="176"/>
      <c r="UIG184" s="176"/>
      <c r="UIH184" s="176"/>
      <c r="UII184" s="176"/>
      <c r="UIJ184" s="176"/>
      <c r="UIK184" s="176"/>
      <c r="UIL184" s="176"/>
      <c r="UIM184" s="176"/>
      <c r="UIN184" s="176"/>
      <c r="UIO184" s="176"/>
      <c r="UIP184" s="176"/>
      <c r="UIQ184" s="176"/>
      <c r="UIR184" s="176"/>
      <c r="UIS184" s="176"/>
      <c r="UIT184" s="176"/>
      <c r="UIU184" s="176"/>
      <c r="UIV184" s="176"/>
      <c r="UIW184" s="176"/>
      <c r="UIX184" s="176"/>
      <c r="UIY184" s="176"/>
      <c r="UIZ184" s="176"/>
      <c r="UJA184" s="176"/>
      <c r="UJB184" s="176"/>
      <c r="UJC184" s="176"/>
      <c r="UJD184" s="176"/>
      <c r="UJE184" s="176"/>
      <c r="UJF184" s="176"/>
      <c r="UJG184" s="176"/>
      <c r="UJH184" s="176"/>
      <c r="UJI184" s="176"/>
      <c r="UJJ184" s="176"/>
      <c r="UJK184" s="176"/>
      <c r="UJL184" s="176"/>
      <c r="UJM184" s="176"/>
      <c r="UJN184" s="176"/>
      <c r="UJO184" s="176"/>
      <c r="UJP184" s="176"/>
      <c r="UJQ184" s="176"/>
      <c r="UJR184" s="176"/>
      <c r="UJS184" s="176"/>
      <c r="UJT184" s="176"/>
      <c r="UJU184" s="176"/>
      <c r="UJV184" s="176"/>
      <c r="UJW184" s="176"/>
      <c r="UJX184" s="176"/>
      <c r="UJY184" s="176"/>
      <c r="UJZ184" s="176"/>
      <c r="UKA184" s="176"/>
      <c r="UKB184" s="176"/>
      <c r="UKC184" s="176"/>
      <c r="UKD184" s="176"/>
      <c r="UKE184" s="176"/>
      <c r="UKF184" s="176"/>
      <c r="UKG184" s="176"/>
      <c r="UKH184" s="176"/>
      <c r="UKI184" s="176"/>
      <c r="UKJ184" s="176"/>
      <c r="UKK184" s="176"/>
      <c r="UKL184" s="176"/>
      <c r="UKM184" s="176"/>
      <c r="UKN184" s="176"/>
      <c r="UKO184" s="176"/>
      <c r="UKP184" s="176"/>
      <c r="UKQ184" s="176"/>
      <c r="UKR184" s="176"/>
      <c r="UKS184" s="176"/>
      <c r="UKT184" s="176"/>
      <c r="UKU184" s="176"/>
      <c r="UKV184" s="176"/>
      <c r="UKW184" s="176"/>
      <c r="UKX184" s="176"/>
      <c r="UKY184" s="176"/>
      <c r="UKZ184" s="176"/>
      <c r="ULA184" s="176"/>
      <c r="ULB184" s="176"/>
      <c r="ULC184" s="176"/>
      <c r="ULD184" s="176"/>
      <c r="ULE184" s="176"/>
      <c r="ULF184" s="176"/>
      <c r="ULG184" s="176"/>
      <c r="ULH184" s="176"/>
      <c r="ULI184" s="176"/>
      <c r="ULJ184" s="176"/>
      <c r="ULK184" s="176"/>
      <c r="ULL184" s="176"/>
      <c r="ULM184" s="176"/>
      <c r="ULN184" s="176"/>
      <c r="ULO184" s="176"/>
      <c r="ULP184" s="176"/>
      <c r="ULQ184" s="176"/>
      <c r="ULR184" s="176"/>
      <c r="ULS184" s="176"/>
      <c r="ULT184" s="176"/>
      <c r="ULU184" s="176"/>
      <c r="ULV184" s="176"/>
      <c r="ULW184" s="176"/>
      <c r="ULX184" s="176"/>
      <c r="ULY184" s="176"/>
      <c r="ULZ184" s="176"/>
      <c r="UMA184" s="176"/>
      <c r="UMB184" s="176"/>
      <c r="UMC184" s="176"/>
      <c r="UMD184" s="176"/>
      <c r="UME184" s="176"/>
      <c r="UMF184" s="176"/>
      <c r="UMG184" s="176"/>
      <c r="UMH184" s="176"/>
      <c r="UMI184" s="176"/>
      <c r="UMJ184" s="176"/>
      <c r="UMK184" s="176"/>
      <c r="UML184" s="176"/>
      <c r="UMM184" s="176"/>
      <c r="UMN184" s="176"/>
      <c r="UMO184" s="176"/>
      <c r="UMP184" s="176"/>
      <c r="UMQ184" s="176"/>
      <c r="UMR184" s="176"/>
      <c r="UMS184" s="176"/>
      <c r="UMT184" s="176"/>
      <c r="UMU184" s="176"/>
      <c r="UMV184" s="176"/>
      <c r="UMW184" s="176"/>
      <c r="UMX184" s="176"/>
      <c r="UMY184" s="176"/>
      <c r="UMZ184" s="176"/>
      <c r="UNA184" s="176"/>
      <c r="UNB184" s="176"/>
      <c r="UNC184" s="176"/>
      <c r="UND184" s="176"/>
      <c r="UNE184" s="176"/>
      <c r="UNF184" s="176"/>
      <c r="UNG184" s="176"/>
      <c r="UNH184" s="176"/>
      <c r="UNI184" s="176"/>
      <c r="UNJ184" s="176"/>
      <c r="UNK184" s="176"/>
      <c r="UNL184" s="176"/>
      <c r="UNM184" s="176"/>
      <c r="UNN184" s="176"/>
      <c r="UNO184" s="176"/>
      <c r="UNP184" s="176"/>
      <c r="UNQ184" s="176"/>
      <c r="UNR184" s="176"/>
      <c r="UNS184" s="176"/>
      <c r="UNT184" s="176"/>
      <c r="UNU184" s="176"/>
      <c r="UNV184" s="176"/>
      <c r="UNW184" s="176"/>
      <c r="UNX184" s="176"/>
      <c r="UNY184" s="176"/>
      <c r="UNZ184" s="176"/>
      <c r="UOA184" s="176"/>
      <c r="UOB184" s="176"/>
      <c r="UOC184" s="176"/>
      <c r="UOD184" s="176"/>
      <c r="UOE184" s="176"/>
      <c r="UOF184" s="176"/>
      <c r="UOG184" s="176"/>
      <c r="UOH184" s="176"/>
      <c r="UOI184" s="176"/>
      <c r="UOJ184" s="176"/>
      <c r="UOK184" s="176"/>
      <c r="UOL184" s="176"/>
      <c r="UOM184" s="176"/>
      <c r="UON184" s="176"/>
      <c r="UOO184" s="176"/>
      <c r="UOP184" s="176"/>
      <c r="UOQ184" s="176"/>
      <c r="UOR184" s="176"/>
      <c r="UOS184" s="176"/>
      <c r="UOT184" s="176"/>
      <c r="UOU184" s="176"/>
      <c r="UOV184" s="176"/>
      <c r="UOW184" s="176"/>
      <c r="UOX184" s="176"/>
      <c r="UOY184" s="176"/>
      <c r="UOZ184" s="176"/>
      <c r="UPA184" s="176"/>
      <c r="UPB184" s="176"/>
      <c r="UPC184" s="176"/>
      <c r="UPD184" s="176"/>
      <c r="UPE184" s="176"/>
      <c r="UPF184" s="176"/>
      <c r="UPG184" s="176"/>
      <c r="UPH184" s="176"/>
      <c r="UPI184" s="176"/>
      <c r="UPJ184" s="176"/>
      <c r="UPK184" s="176"/>
      <c r="UPL184" s="176"/>
      <c r="UPM184" s="176"/>
      <c r="UPN184" s="176"/>
      <c r="UPO184" s="176"/>
      <c r="UPP184" s="176"/>
      <c r="UPQ184" s="176"/>
      <c r="UPR184" s="176"/>
      <c r="UPS184" s="176"/>
      <c r="UPT184" s="176"/>
      <c r="UPU184" s="176"/>
      <c r="UPV184" s="176"/>
      <c r="UPW184" s="176"/>
      <c r="UPX184" s="176"/>
      <c r="UPY184" s="176"/>
      <c r="UPZ184" s="176"/>
      <c r="UQA184" s="176"/>
      <c r="UQB184" s="176"/>
      <c r="UQC184" s="176"/>
      <c r="UQD184" s="176"/>
      <c r="UQE184" s="176"/>
      <c r="UQF184" s="176"/>
      <c r="UQG184" s="176"/>
      <c r="UQH184" s="176"/>
      <c r="UQI184" s="176"/>
      <c r="UQJ184" s="176"/>
      <c r="UQK184" s="176"/>
      <c r="UQL184" s="176"/>
      <c r="UQM184" s="176"/>
      <c r="UQN184" s="176"/>
      <c r="UQO184" s="176"/>
      <c r="UQP184" s="176"/>
      <c r="UQQ184" s="176"/>
      <c r="UQR184" s="176"/>
      <c r="UQS184" s="176"/>
      <c r="UQT184" s="176"/>
      <c r="UQU184" s="176"/>
      <c r="UQV184" s="176"/>
      <c r="UQW184" s="176"/>
      <c r="UQX184" s="176"/>
      <c r="UQY184" s="176"/>
      <c r="UQZ184" s="176"/>
      <c r="URA184" s="176"/>
      <c r="URB184" s="176"/>
      <c r="URC184" s="176"/>
      <c r="URD184" s="176"/>
      <c r="URE184" s="176"/>
      <c r="URF184" s="176"/>
      <c r="URG184" s="176"/>
      <c r="URH184" s="176"/>
      <c r="URI184" s="176"/>
      <c r="URJ184" s="176"/>
      <c r="URK184" s="176"/>
      <c r="URL184" s="176"/>
      <c r="URM184" s="176"/>
      <c r="URN184" s="176"/>
      <c r="URO184" s="176"/>
      <c r="URP184" s="176"/>
      <c r="URQ184" s="176"/>
      <c r="URR184" s="176"/>
      <c r="URS184" s="176"/>
      <c r="URT184" s="176"/>
      <c r="URU184" s="176"/>
      <c r="URV184" s="176"/>
      <c r="URW184" s="176"/>
      <c r="URX184" s="176"/>
      <c r="URY184" s="176"/>
      <c r="URZ184" s="176"/>
      <c r="USA184" s="176"/>
      <c r="USB184" s="176"/>
      <c r="USC184" s="176"/>
      <c r="USD184" s="176"/>
      <c r="USE184" s="176"/>
      <c r="USF184" s="176"/>
      <c r="USG184" s="176"/>
      <c r="USH184" s="176"/>
      <c r="USI184" s="176"/>
      <c r="USJ184" s="176"/>
      <c r="USK184" s="176"/>
      <c r="USL184" s="176"/>
      <c r="USM184" s="176"/>
      <c r="USN184" s="176"/>
      <c r="USO184" s="176"/>
      <c r="USP184" s="176"/>
      <c r="USQ184" s="176"/>
      <c r="USR184" s="176"/>
      <c r="USS184" s="176"/>
      <c r="UST184" s="176"/>
      <c r="USU184" s="176"/>
      <c r="USV184" s="176"/>
      <c r="USW184" s="176"/>
      <c r="USX184" s="176"/>
      <c r="USY184" s="176"/>
      <c r="USZ184" s="176"/>
      <c r="UTA184" s="176"/>
      <c r="UTB184" s="176"/>
      <c r="UTC184" s="176"/>
      <c r="UTD184" s="176"/>
      <c r="UTE184" s="176"/>
      <c r="UTF184" s="176"/>
      <c r="UTG184" s="176"/>
      <c r="UTH184" s="176"/>
      <c r="UTI184" s="176"/>
      <c r="UTJ184" s="176"/>
      <c r="UTK184" s="176"/>
      <c r="UTL184" s="176"/>
      <c r="UTM184" s="176"/>
      <c r="UTN184" s="176"/>
      <c r="UTO184" s="176"/>
      <c r="UTP184" s="176"/>
      <c r="UTQ184" s="176"/>
      <c r="UTR184" s="176"/>
      <c r="UTS184" s="176"/>
      <c r="UTT184" s="176"/>
      <c r="UTU184" s="176"/>
      <c r="UTV184" s="176"/>
      <c r="UTW184" s="176"/>
      <c r="UTX184" s="176"/>
      <c r="UTY184" s="176"/>
      <c r="UTZ184" s="176"/>
      <c r="UUA184" s="176"/>
      <c r="UUB184" s="176"/>
      <c r="UUC184" s="176"/>
      <c r="UUD184" s="176"/>
      <c r="UUE184" s="176"/>
      <c r="UUF184" s="176"/>
      <c r="UUG184" s="176"/>
      <c r="UUH184" s="176"/>
      <c r="UUI184" s="176"/>
      <c r="UUJ184" s="176"/>
      <c r="UUK184" s="176"/>
      <c r="UUL184" s="176"/>
      <c r="UUM184" s="176"/>
      <c r="UUN184" s="176"/>
      <c r="UUO184" s="176"/>
      <c r="UUP184" s="176"/>
      <c r="UUQ184" s="176"/>
      <c r="UUR184" s="176"/>
      <c r="UUS184" s="176"/>
      <c r="UUT184" s="176"/>
      <c r="UUU184" s="176"/>
      <c r="UUV184" s="176"/>
      <c r="UUW184" s="176"/>
      <c r="UUX184" s="176"/>
      <c r="UUY184" s="176"/>
      <c r="UUZ184" s="176"/>
      <c r="UVA184" s="176"/>
      <c r="UVB184" s="176"/>
      <c r="UVC184" s="176"/>
      <c r="UVD184" s="176"/>
      <c r="UVE184" s="176"/>
      <c r="UVF184" s="176"/>
      <c r="UVG184" s="176"/>
      <c r="UVH184" s="176"/>
      <c r="UVI184" s="176"/>
      <c r="UVJ184" s="176"/>
      <c r="UVK184" s="176"/>
      <c r="UVL184" s="176"/>
      <c r="UVM184" s="176"/>
      <c r="UVN184" s="176"/>
      <c r="UVO184" s="176"/>
      <c r="UVP184" s="176"/>
      <c r="UVQ184" s="176"/>
      <c r="UVR184" s="176"/>
      <c r="UVS184" s="176"/>
      <c r="UVT184" s="176"/>
      <c r="UVU184" s="176"/>
      <c r="UVV184" s="176"/>
      <c r="UVW184" s="176"/>
      <c r="UVX184" s="176"/>
      <c r="UVY184" s="176"/>
      <c r="UVZ184" s="176"/>
      <c r="UWA184" s="176"/>
      <c r="UWB184" s="176"/>
      <c r="UWC184" s="176"/>
      <c r="UWD184" s="176"/>
      <c r="UWE184" s="176"/>
      <c r="UWF184" s="176"/>
      <c r="UWG184" s="176"/>
      <c r="UWH184" s="176"/>
      <c r="UWI184" s="176"/>
      <c r="UWJ184" s="176"/>
      <c r="UWK184" s="176"/>
      <c r="UWL184" s="176"/>
      <c r="UWM184" s="176"/>
      <c r="UWN184" s="176"/>
      <c r="UWO184" s="176"/>
      <c r="UWP184" s="176"/>
      <c r="UWQ184" s="176"/>
      <c r="UWR184" s="176"/>
      <c r="UWS184" s="176"/>
      <c r="UWT184" s="176"/>
      <c r="UWU184" s="176"/>
      <c r="UWV184" s="176"/>
      <c r="UWW184" s="176"/>
      <c r="UWX184" s="176"/>
      <c r="UWY184" s="176"/>
      <c r="UWZ184" s="176"/>
      <c r="UXA184" s="176"/>
      <c r="UXB184" s="176"/>
      <c r="UXC184" s="176"/>
      <c r="UXD184" s="176"/>
      <c r="UXE184" s="176"/>
      <c r="UXF184" s="176"/>
      <c r="UXG184" s="176"/>
      <c r="UXH184" s="176"/>
      <c r="UXI184" s="176"/>
      <c r="UXJ184" s="176"/>
      <c r="UXK184" s="176"/>
      <c r="UXL184" s="176"/>
      <c r="UXM184" s="176"/>
      <c r="UXN184" s="176"/>
      <c r="UXO184" s="176"/>
      <c r="UXP184" s="176"/>
      <c r="UXQ184" s="176"/>
      <c r="UXR184" s="176"/>
      <c r="UXS184" s="176"/>
      <c r="UXT184" s="176"/>
      <c r="UXU184" s="176"/>
      <c r="UXV184" s="176"/>
      <c r="UXW184" s="176"/>
      <c r="UXX184" s="176"/>
      <c r="UXY184" s="176"/>
      <c r="UXZ184" s="176"/>
      <c r="UYA184" s="176"/>
      <c r="UYB184" s="176"/>
      <c r="UYC184" s="176"/>
      <c r="UYD184" s="176"/>
      <c r="UYE184" s="176"/>
      <c r="UYF184" s="176"/>
      <c r="UYG184" s="176"/>
      <c r="UYH184" s="176"/>
      <c r="UYI184" s="176"/>
      <c r="UYJ184" s="176"/>
      <c r="UYK184" s="176"/>
      <c r="UYL184" s="176"/>
      <c r="UYM184" s="176"/>
      <c r="UYN184" s="176"/>
      <c r="UYO184" s="176"/>
      <c r="UYP184" s="176"/>
      <c r="UYQ184" s="176"/>
      <c r="UYR184" s="176"/>
      <c r="UYS184" s="176"/>
      <c r="UYT184" s="176"/>
      <c r="UYU184" s="176"/>
      <c r="UYV184" s="176"/>
      <c r="UYW184" s="176"/>
      <c r="UYX184" s="176"/>
      <c r="UYY184" s="176"/>
      <c r="UYZ184" s="176"/>
      <c r="UZA184" s="176"/>
      <c r="UZB184" s="176"/>
      <c r="UZC184" s="176"/>
      <c r="UZD184" s="176"/>
      <c r="UZE184" s="176"/>
      <c r="UZF184" s="176"/>
      <c r="UZG184" s="176"/>
      <c r="UZH184" s="176"/>
      <c r="UZI184" s="176"/>
      <c r="UZJ184" s="176"/>
      <c r="UZK184" s="176"/>
      <c r="UZL184" s="176"/>
      <c r="UZM184" s="176"/>
      <c r="UZN184" s="176"/>
      <c r="UZO184" s="176"/>
      <c r="UZP184" s="176"/>
      <c r="UZQ184" s="176"/>
      <c r="UZR184" s="176"/>
      <c r="UZS184" s="176"/>
      <c r="UZT184" s="176"/>
      <c r="UZU184" s="176"/>
      <c r="UZV184" s="176"/>
      <c r="UZW184" s="176"/>
      <c r="UZX184" s="176"/>
      <c r="UZY184" s="176"/>
      <c r="UZZ184" s="176"/>
      <c r="VAA184" s="176"/>
      <c r="VAB184" s="176"/>
      <c r="VAC184" s="176"/>
      <c r="VAD184" s="176"/>
      <c r="VAE184" s="176"/>
      <c r="VAF184" s="176"/>
      <c r="VAG184" s="176"/>
      <c r="VAH184" s="176"/>
      <c r="VAI184" s="176"/>
      <c r="VAJ184" s="176"/>
      <c r="VAK184" s="176"/>
      <c r="VAL184" s="176"/>
      <c r="VAM184" s="176"/>
      <c r="VAN184" s="176"/>
      <c r="VAO184" s="176"/>
      <c r="VAP184" s="176"/>
      <c r="VAQ184" s="176"/>
      <c r="VAR184" s="176"/>
      <c r="VAS184" s="176"/>
      <c r="VAT184" s="176"/>
      <c r="VAU184" s="176"/>
      <c r="VAV184" s="176"/>
      <c r="VAW184" s="176"/>
      <c r="VAX184" s="176"/>
      <c r="VAY184" s="176"/>
      <c r="VAZ184" s="176"/>
      <c r="VBA184" s="176"/>
      <c r="VBB184" s="176"/>
      <c r="VBC184" s="176"/>
      <c r="VBD184" s="176"/>
      <c r="VBE184" s="176"/>
      <c r="VBF184" s="176"/>
      <c r="VBG184" s="176"/>
      <c r="VBH184" s="176"/>
      <c r="VBI184" s="176"/>
      <c r="VBJ184" s="176"/>
      <c r="VBK184" s="176"/>
      <c r="VBL184" s="176"/>
      <c r="VBM184" s="176"/>
      <c r="VBN184" s="176"/>
      <c r="VBO184" s="176"/>
      <c r="VBP184" s="176"/>
      <c r="VBQ184" s="176"/>
      <c r="VBR184" s="176"/>
      <c r="VBS184" s="176"/>
      <c r="VBT184" s="176"/>
      <c r="VBU184" s="176"/>
      <c r="VBV184" s="176"/>
      <c r="VBW184" s="176"/>
      <c r="VBX184" s="176"/>
      <c r="VBY184" s="176"/>
      <c r="VBZ184" s="176"/>
      <c r="VCA184" s="176"/>
      <c r="VCB184" s="176"/>
      <c r="VCC184" s="176"/>
      <c r="VCD184" s="176"/>
      <c r="VCE184" s="176"/>
      <c r="VCF184" s="176"/>
      <c r="VCG184" s="176"/>
      <c r="VCH184" s="176"/>
      <c r="VCI184" s="176"/>
      <c r="VCJ184" s="176"/>
      <c r="VCK184" s="176"/>
      <c r="VCL184" s="176"/>
      <c r="VCM184" s="176"/>
      <c r="VCN184" s="176"/>
      <c r="VCO184" s="176"/>
      <c r="VCP184" s="176"/>
      <c r="VCQ184" s="176"/>
      <c r="VCR184" s="176"/>
      <c r="VCS184" s="176"/>
      <c r="VCT184" s="176"/>
      <c r="VCU184" s="176"/>
      <c r="VCV184" s="176"/>
      <c r="VCW184" s="176"/>
      <c r="VCX184" s="176"/>
      <c r="VCY184" s="176"/>
      <c r="VCZ184" s="176"/>
      <c r="VDA184" s="176"/>
      <c r="VDB184" s="176"/>
      <c r="VDC184" s="176"/>
      <c r="VDD184" s="176"/>
      <c r="VDE184" s="176"/>
      <c r="VDF184" s="176"/>
      <c r="VDG184" s="176"/>
      <c r="VDH184" s="176"/>
      <c r="VDI184" s="176"/>
      <c r="VDJ184" s="176"/>
      <c r="VDK184" s="176"/>
      <c r="VDL184" s="176"/>
      <c r="VDM184" s="176"/>
      <c r="VDN184" s="176"/>
      <c r="VDO184" s="176"/>
      <c r="VDP184" s="176"/>
      <c r="VDQ184" s="176"/>
      <c r="VDR184" s="176"/>
      <c r="VDS184" s="176"/>
      <c r="VDT184" s="176"/>
      <c r="VDU184" s="176"/>
      <c r="VDV184" s="176"/>
      <c r="VDW184" s="176"/>
      <c r="VDX184" s="176"/>
      <c r="VDY184" s="176"/>
      <c r="VDZ184" s="176"/>
      <c r="VEA184" s="176"/>
      <c r="VEB184" s="176"/>
      <c r="VEC184" s="176"/>
      <c r="VED184" s="176"/>
      <c r="VEE184" s="176"/>
      <c r="VEF184" s="176"/>
      <c r="VEG184" s="176"/>
      <c r="VEH184" s="176"/>
      <c r="VEI184" s="176"/>
      <c r="VEJ184" s="176"/>
      <c r="VEK184" s="176"/>
      <c r="VEL184" s="176"/>
      <c r="VEM184" s="176"/>
      <c r="VEN184" s="176"/>
      <c r="VEO184" s="176"/>
      <c r="VEP184" s="176"/>
      <c r="VEQ184" s="176"/>
      <c r="VER184" s="176"/>
      <c r="VES184" s="176"/>
      <c r="VET184" s="176"/>
      <c r="VEU184" s="176"/>
      <c r="VEV184" s="176"/>
      <c r="VEW184" s="176"/>
      <c r="VEX184" s="176"/>
      <c r="VEY184" s="176"/>
      <c r="VEZ184" s="176"/>
      <c r="VFA184" s="176"/>
      <c r="VFB184" s="176"/>
      <c r="VFC184" s="176"/>
      <c r="VFD184" s="176"/>
      <c r="VFE184" s="176"/>
      <c r="VFF184" s="176"/>
      <c r="VFG184" s="176"/>
      <c r="VFH184" s="176"/>
      <c r="VFI184" s="176"/>
      <c r="VFJ184" s="176"/>
      <c r="VFK184" s="176"/>
      <c r="VFL184" s="176"/>
      <c r="VFM184" s="176"/>
      <c r="VFN184" s="176"/>
      <c r="VFO184" s="176"/>
      <c r="VFP184" s="176"/>
      <c r="VFQ184" s="176"/>
      <c r="VFR184" s="176"/>
      <c r="VFS184" s="176"/>
      <c r="VFT184" s="176"/>
      <c r="VFU184" s="176"/>
      <c r="VFV184" s="176"/>
      <c r="VFW184" s="176"/>
      <c r="VFX184" s="176"/>
      <c r="VFY184" s="176"/>
      <c r="VFZ184" s="176"/>
      <c r="VGA184" s="176"/>
      <c r="VGB184" s="176"/>
      <c r="VGC184" s="176"/>
      <c r="VGD184" s="176"/>
      <c r="VGE184" s="176"/>
      <c r="VGF184" s="176"/>
      <c r="VGG184" s="176"/>
      <c r="VGH184" s="176"/>
      <c r="VGI184" s="176"/>
      <c r="VGJ184" s="176"/>
      <c r="VGK184" s="176"/>
      <c r="VGL184" s="176"/>
      <c r="VGM184" s="176"/>
      <c r="VGN184" s="176"/>
      <c r="VGO184" s="176"/>
      <c r="VGP184" s="176"/>
      <c r="VGQ184" s="176"/>
      <c r="VGR184" s="176"/>
      <c r="VGS184" s="176"/>
      <c r="VGT184" s="176"/>
      <c r="VGU184" s="176"/>
      <c r="VGV184" s="176"/>
      <c r="VGW184" s="176"/>
      <c r="VGX184" s="176"/>
      <c r="VGY184" s="176"/>
      <c r="VGZ184" s="176"/>
      <c r="VHA184" s="176"/>
      <c r="VHB184" s="176"/>
      <c r="VHC184" s="176"/>
      <c r="VHD184" s="176"/>
      <c r="VHE184" s="176"/>
      <c r="VHF184" s="176"/>
      <c r="VHG184" s="176"/>
      <c r="VHH184" s="176"/>
      <c r="VHI184" s="176"/>
      <c r="VHJ184" s="176"/>
      <c r="VHK184" s="176"/>
      <c r="VHL184" s="176"/>
      <c r="VHM184" s="176"/>
      <c r="VHN184" s="176"/>
      <c r="VHO184" s="176"/>
      <c r="VHP184" s="176"/>
      <c r="VHQ184" s="176"/>
      <c r="VHR184" s="176"/>
      <c r="VHS184" s="176"/>
      <c r="VHT184" s="176"/>
      <c r="VHU184" s="176"/>
      <c r="VHV184" s="176"/>
      <c r="VHW184" s="176"/>
      <c r="VHX184" s="176"/>
      <c r="VHY184" s="176"/>
      <c r="VHZ184" s="176"/>
      <c r="VIA184" s="176"/>
      <c r="VIB184" s="176"/>
      <c r="VIC184" s="176"/>
      <c r="VID184" s="176"/>
      <c r="VIE184" s="176"/>
      <c r="VIF184" s="176"/>
      <c r="VIG184" s="176"/>
      <c r="VIH184" s="176"/>
      <c r="VII184" s="176"/>
      <c r="VIJ184" s="176"/>
      <c r="VIK184" s="176"/>
      <c r="VIL184" s="176"/>
      <c r="VIM184" s="176"/>
      <c r="VIN184" s="176"/>
      <c r="VIO184" s="176"/>
      <c r="VIP184" s="176"/>
      <c r="VIQ184" s="176"/>
      <c r="VIR184" s="176"/>
      <c r="VIS184" s="176"/>
      <c r="VIT184" s="176"/>
      <c r="VIU184" s="176"/>
      <c r="VIV184" s="176"/>
      <c r="VIW184" s="176"/>
      <c r="VIX184" s="176"/>
      <c r="VIY184" s="176"/>
      <c r="VIZ184" s="176"/>
      <c r="VJA184" s="176"/>
      <c r="VJB184" s="176"/>
      <c r="VJC184" s="176"/>
      <c r="VJD184" s="176"/>
      <c r="VJE184" s="176"/>
      <c r="VJF184" s="176"/>
      <c r="VJG184" s="176"/>
      <c r="VJH184" s="176"/>
      <c r="VJI184" s="176"/>
      <c r="VJJ184" s="176"/>
      <c r="VJK184" s="176"/>
      <c r="VJL184" s="176"/>
      <c r="VJM184" s="176"/>
      <c r="VJN184" s="176"/>
      <c r="VJO184" s="176"/>
      <c r="VJP184" s="176"/>
      <c r="VJQ184" s="176"/>
      <c r="VJR184" s="176"/>
      <c r="VJS184" s="176"/>
      <c r="VJT184" s="176"/>
      <c r="VJU184" s="176"/>
      <c r="VJV184" s="176"/>
      <c r="VJW184" s="176"/>
      <c r="VJX184" s="176"/>
      <c r="VJY184" s="176"/>
      <c r="VJZ184" s="176"/>
      <c r="VKA184" s="176"/>
      <c r="VKB184" s="176"/>
      <c r="VKC184" s="176"/>
      <c r="VKD184" s="176"/>
      <c r="VKE184" s="176"/>
      <c r="VKF184" s="176"/>
      <c r="VKG184" s="176"/>
      <c r="VKH184" s="176"/>
      <c r="VKI184" s="176"/>
      <c r="VKJ184" s="176"/>
      <c r="VKK184" s="176"/>
      <c r="VKL184" s="176"/>
      <c r="VKM184" s="176"/>
      <c r="VKN184" s="176"/>
      <c r="VKO184" s="176"/>
      <c r="VKP184" s="176"/>
      <c r="VKQ184" s="176"/>
      <c r="VKR184" s="176"/>
      <c r="VKS184" s="176"/>
      <c r="VKT184" s="176"/>
      <c r="VKU184" s="176"/>
      <c r="VKV184" s="176"/>
      <c r="VKW184" s="176"/>
      <c r="VKX184" s="176"/>
      <c r="VKY184" s="176"/>
      <c r="VKZ184" s="176"/>
      <c r="VLA184" s="176"/>
      <c r="VLB184" s="176"/>
      <c r="VLC184" s="176"/>
      <c r="VLD184" s="176"/>
      <c r="VLE184" s="176"/>
      <c r="VLF184" s="176"/>
      <c r="VLG184" s="176"/>
      <c r="VLH184" s="176"/>
      <c r="VLI184" s="176"/>
      <c r="VLJ184" s="176"/>
      <c r="VLK184" s="176"/>
      <c r="VLL184" s="176"/>
      <c r="VLM184" s="176"/>
      <c r="VLN184" s="176"/>
      <c r="VLO184" s="176"/>
      <c r="VLP184" s="176"/>
      <c r="VLQ184" s="176"/>
      <c r="VLR184" s="176"/>
      <c r="VLS184" s="176"/>
      <c r="VLT184" s="176"/>
      <c r="VLU184" s="176"/>
      <c r="VLV184" s="176"/>
      <c r="VLW184" s="176"/>
      <c r="VLX184" s="176"/>
      <c r="VLY184" s="176"/>
      <c r="VLZ184" s="176"/>
      <c r="VMA184" s="176"/>
      <c r="VMB184" s="176"/>
      <c r="VMC184" s="176"/>
      <c r="VMD184" s="176"/>
      <c r="VME184" s="176"/>
      <c r="VMF184" s="176"/>
      <c r="VMG184" s="176"/>
      <c r="VMH184" s="176"/>
      <c r="VMI184" s="176"/>
      <c r="VMJ184" s="176"/>
      <c r="VMK184" s="176"/>
      <c r="VML184" s="176"/>
      <c r="VMM184" s="176"/>
      <c r="VMN184" s="176"/>
      <c r="VMO184" s="176"/>
      <c r="VMP184" s="176"/>
      <c r="VMQ184" s="176"/>
      <c r="VMR184" s="176"/>
      <c r="VMS184" s="176"/>
      <c r="VMT184" s="176"/>
      <c r="VMU184" s="176"/>
      <c r="VMV184" s="176"/>
      <c r="VMW184" s="176"/>
      <c r="VMX184" s="176"/>
      <c r="VMY184" s="176"/>
      <c r="VMZ184" s="176"/>
      <c r="VNA184" s="176"/>
      <c r="VNB184" s="176"/>
      <c r="VNC184" s="176"/>
      <c r="VND184" s="176"/>
      <c r="VNE184" s="176"/>
      <c r="VNF184" s="176"/>
      <c r="VNG184" s="176"/>
      <c r="VNH184" s="176"/>
      <c r="VNI184" s="176"/>
      <c r="VNJ184" s="176"/>
      <c r="VNK184" s="176"/>
      <c r="VNL184" s="176"/>
      <c r="VNM184" s="176"/>
      <c r="VNN184" s="176"/>
      <c r="VNO184" s="176"/>
      <c r="VNP184" s="176"/>
      <c r="VNQ184" s="176"/>
      <c r="VNR184" s="176"/>
      <c r="VNS184" s="176"/>
      <c r="VNT184" s="176"/>
      <c r="VNU184" s="176"/>
      <c r="VNV184" s="176"/>
      <c r="VNW184" s="176"/>
      <c r="VNX184" s="176"/>
      <c r="VNY184" s="176"/>
      <c r="VNZ184" s="176"/>
      <c r="VOA184" s="176"/>
      <c r="VOB184" s="176"/>
      <c r="VOC184" s="176"/>
      <c r="VOD184" s="176"/>
      <c r="VOE184" s="176"/>
      <c r="VOF184" s="176"/>
      <c r="VOG184" s="176"/>
      <c r="VOH184" s="176"/>
      <c r="VOI184" s="176"/>
      <c r="VOJ184" s="176"/>
      <c r="VOK184" s="176"/>
      <c r="VOL184" s="176"/>
      <c r="VOM184" s="176"/>
      <c r="VON184" s="176"/>
      <c r="VOO184" s="176"/>
      <c r="VOP184" s="176"/>
      <c r="VOQ184" s="176"/>
      <c r="VOR184" s="176"/>
      <c r="VOS184" s="176"/>
      <c r="VOT184" s="176"/>
      <c r="VOU184" s="176"/>
      <c r="VOV184" s="176"/>
      <c r="VOW184" s="176"/>
      <c r="VOX184" s="176"/>
      <c r="VOY184" s="176"/>
      <c r="VOZ184" s="176"/>
      <c r="VPA184" s="176"/>
      <c r="VPB184" s="176"/>
      <c r="VPC184" s="176"/>
      <c r="VPD184" s="176"/>
      <c r="VPE184" s="176"/>
      <c r="VPF184" s="176"/>
      <c r="VPG184" s="176"/>
      <c r="VPH184" s="176"/>
      <c r="VPI184" s="176"/>
      <c r="VPJ184" s="176"/>
      <c r="VPK184" s="176"/>
      <c r="VPL184" s="176"/>
      <c r="VPM184" s="176"/>
      <c r="VPN184" s="176"/>
      <c r="VPO184" s="176"/>
      <c r="VPP184" s="176"/>
      <c r="VPQ184" s="176"/>
      <c r="VPR184" s="176"/>
      <c r="VPS184" s="176"/>
      <c r="VPT184" s="176"/>
      <c r="VPU184" s="176"/>
      <c r="VPV184" s="176"/>
      <c r="VPW184" s="176"/>
      <c r="VPX184" s="176"/>
      <c r="VPY184" s="176"/>
      <c r="VPZ184" s="176"/>
      <c r="VQA184" s="176"/>
      <c r="VQB184" s="176"/>
      <c r="VQC184" s="176"/>
      <c r="VQD184" s="176"/>
      <c r="VQE184" s="176"/>
      <c r="VQF184" s="176"/>
      <c r="VQG184" s="176"/>
      <c r="VQH184" s="176"/>
      <c r="VQI184" s="176"/>
      <c r="VQJ184" s="176"/>
      <c r="VQK184" s="176"/>
      <c r="VQL184" s="176"/>
      <c r="VQM184" s="176"/>
      <c r="VQN184" s="176"/>
      <c r="VQO184" s="176"/>
      <c r="VQP184" s="176"/>
      <c r="VQQ184" s="176"/>
      <c r="VQR184" s="176"/>
      <c r="VQS184" s="176"/>
      <c r="VQT184" s="176"/>
      <c r="VQU184" s="176"/>
      <c r="VQV184" s="176"/>
      <c r="VQW184" s="176"/>
      <c r="VQX184" s="176"/>
      <c r="VQY184" s="176"/>
      <c r="VQZ184" s="176"/>
      <c r="VRA184" s="176"/>
      <c r="VRB184" s="176"/>
      <c r="VRC184" s="176"/>
      <c r="VRD184" s="176"/>
      <c r="VRE184" s="176"/>
      <c r="VRF184" s="176"/>
      <c r="VRG184" s="176"/>
      <c r="VRH184" s="176"/>
      <c r="VRI184" s="176"/>
      <c r="VRJ184" s="176"/>
      <c r="VRK184" s="176"/>
      <c r="VRL184" s="176"/>
      <c r="VRM184" s="176"/>
      <c r="VRN184" s="176"/>
      <c r="VRO184" s="176"/>
      <c r="VRP184" s="176"/>
      <c r="VRQ184" s="176"/>
      <c r="VRR184" s="176"/>
      <c r="VRS184" s="176"/>
      <c r="VRT184" s="176"/>
      <c r="VRU184" s="176"/>
      <c r="VRV184" s="176"/>
      <c r="VRW184" s="176"/>
      <c r="VRX184" s="176"/>
      <c r="VRY184" s="176"/>
      <c r="VRZ184" s="176"/>
      <c r="VSA184" s="176"/>
      <c r="VSB184" s="176"/>
      <c r="VSC184" s="176"/>
      <c r="VSD184" s="176"/>
      <c r="VSE184" s="176"/>
      <c r="VSF184" s="176"/>
      <c r="VSG184" s="176"/>
      <c r="VSH184" s="176"/>
      <c r="VSI184" s="176"/>
      <c r="VSJ184" s="176"/>
      <c r="VSK184" s="176"/>
      <c r="VSL184" s="176"/>
      <c r="VSM184" s="176"/>
      <c r="VSN184" s="176"/>
      <c r="VSO184" s="176"/>
      <c r="VSP184" s="176"/>
      <c r="VSQ184" s="176"/>
      <c r="VSR184" s="176"/>
      <c r="VSS184" s="176"/>
      <c r="VST184" s="176"/>
      <c r="VSU184" s="176"/>
      <c r="VSV184" s="176"/>
      <c r="VSW184" s="176"/>
      <c r="VSX184" s="176"/>
      <c r="VSY184" s="176"/>
      <c r="VSZ184" s="176"/>
      <c r="VTA184" s="176"/>
      <c r="VTB184" s="176"/>
      <c r="VTC184" s="176"/>
      <c r="VTD184" s="176"/>
      <c r="VTE184" s="176"/>
      <c r="VTF184" s="176"/>
      <c r="VTG184" s="176"/>
      <c r="VTH184" s="176"/>
      <c r="VTI184" s="176"/>
      <c r="VTJ184" s="176"/>
      <c r="VTK184" s="176"/>
      <c r="VTL184" s="176"/>
      <c r="VTM184" s="176"/>
      <c r="VTN184" s="176"/>
      <c r="VTO184" s="176"/>
      <c r="VTP184" s="176"/>
      <c r="VTQ184" s="176"/>
      <c r="VTR184" s="176"/>
      <c r="VTS184" s="176"/>
      <c r="VTT184" s="176"/>
      <c r="VTU184" s="176"/>
      <c r="VTV184" s="176"/>
      <c r="VTW184" s="176"/>
      <c r="VTX184" s="176"/>
      <c r="VTY184" s="176"/>
      <c r="VTZ184" s="176"/>
      <c r="VUA184" s="176"/>
      <c r="VUB184" s="176"/>
      <c r="VUC184" s="176"/>
      <c r="VUD184" s="176"/>
      <c r="VUE184" s="176"/>
      <c r="VUF184" s="176"/>
      <c r="VUG184" s="176"/>
      <c r="VUH184" s="176"/>
      <c r="VUI184" s="176"/>
      <c r="VUJ184" s="176"/>
      <c r="VUK184" s="176"/>
      <c r="VUL184" s="176"/>
      <c r="VUM184" s="176"/>
      <c r="VUN184" s="176"/>
      <c r="VUO184" s="176"/>
      <c r="VUP184" s="176"/>
      <c r="VUQ184" s="176"/>
      <c r="VUR184" s="176"/>
      <c r="VUS184" s="176"/>
      <c r="VUT184" s="176"/>
      <c r="VUU184" s="176"/>
      <c r="VUV184" s="176"/>
      <c r="VUW184" s="176"/>
      <c r="VUX184" s="176"/>
      <c r="VUY184" s="176"/>
      <c r="VUZ184" s="176"/>
      <c r="VVA184" s="176"/>
      <c r="VVB184" s="176"/>
      <c r="VVC184" s="176"/>
      <c r="VVD184" s="176"/>
      <c r="VVE184" s="176"/>
      <c r="VVF184" s="176"/>
      <c r="VVG184" s="176"/>
      <c r="VVH184" s="176"/>
      <c r="VVI184" s="176"/>
      <c r="VVJ184" s="176"/>
      <c r="VVK184" s="176"/>
      <c r="VVL184" s="176"/>
      <c r="VVM184" s="176"/>
      <c r="VVN184" s="176"/>
      <c r="VVO184" s="176"/>
      <c r="VVP184" s="176"/>
      <c r="VVQ184" s="176"/>
      <c r="VVR184" s="176"/>
      <c r="VVS184" s="176"/>
      <c r="VVT184" s="176"/>
      <c r="VVU184" s="176"/>
      <c r="VVV184" s="176"/>
      <c r="VVW184" s="176"/>
      <c r="VVX184" s="176"/>
      <c r="VVY184" s="176"/>
      <c r="VVZ184" s="176"/>
      <c r="VWA184" s="176"/>
      <c r="VWB184" s="176"/>
      <c r="VWC184" s="176"/>
      <c r="VWD184" s="176"/>
      <c r="VWE184" s="176"/>
      <c r="VWF184" s="176"/>
      <c r="VWG184" s="176"/>
      <c r="VWH184" s="176"/>
      <c r="VWI184" s="176"/>
      <c r="VWJ184" s="176"/>
      <c r="VWK184" s="176"/>
      <c r="VWL184" s="176"/>
      <c r="VWM184" s="176"/>
      <c r="VWN184" s="176"/>
      <c r="VWO184" s="176"/>
      <c r="VWP184" s="176"/>
      <c r="VWQ184" s="176"/>
      <c r="VWR184" s="176"/>
      <c r="VWS184" s="176"/>
      <c r="VWT184" s="176"/>
      <c r="VWU184" s="176"/>
      <c r="VWV184" s="176"/>
      <c r="VWW184" s="176"/>
      <c r="VWX184" s="176"/>
      <c r="VWY184" s="176"/>
      <c r="VWZ184" s="176"/>
      <c r="VXA184" s="176"/>
      <c r="VXB184" s="176"/>
      <c r="VXC184" s="176"/>
      <c r="VXD184" s="176"/>
      <c r="VXE184" s="176"/>
      <c r="VXF184" s="176"/>
      <c r="VXG184" s="176"/>
      <c r="VXH184" s="176"/>
      <c r="VXI184" s="176"/>
      <c r="VXJ184" s="176"/>
      <c r="VXK184" s="176"/>
      <c r="VXL184" s="176"/>
      <c r="VXM184" s="176"/>
      <c r="VXN184" s="176"/>
      <c r="VXO184" s="176"/>
      <c r="VXP184" s="176"/>
      <c r="VXQ184" s="176"/>
      <c r="VXR184" s="176"/>
      <c r="VXS184" s="176"/>
      <c r="VXT184" s="176"/>
      <c r="VXU184" s="176"/>
      <c r="VXV184" s="176"/>
      <c r="VXW184" s="176"/>
      <c r="VXX184" s="176"/>
      <c r="VXY184" s="176"/>
      <c r="VXZ184" s="176"/>
      <c r="VYA184" s="176"/>
      <c r="VYB184" s="176"/>
      <c r="VYC184" s="176"/>
      <c r="VYD184" s="176"/>
      <c r="VYE184" s="176"/>
      <c r="VYF184" s="176"/>
      <c r="VYG184" s="176"/>
      <c r="VYH184" s="176"/>
      <c r="VYI184" s="176"/>
      <c r="VYJ184" s="176"/>
      <c r="VYK184" s="176"/>
      <c r="VYL184" s="176"/>
      <c r="VYM184" s="176"/>
      <c r="VYN184" s="176"/>
      <c r="VYO184" s="176"/>
      <c r="VYP184" s="176"/>
      <c r="VYQ184" s="176"/>
      <c r="VYR184" s="176"/>
      <c r="VYS184" s="176"/>
      <c r="VYT184" s="176"/>
      <c r="VYU184" s="176"/>
      <c r="VYV184" s="176"/>
      <c r="VYW184" s="176"/>
      <c r="VYX184" s="176"/>
      <c r="VYY184" s="176"/>
      <c r="VYZ184" s="176"/>
      <c r="VZA184" s="176"/>
      <c r="VZB184" s="176"/>
      <c r="VZC184" s="176"/>
      <c r="VZD184" s="176"/>
      <c r="VZE184" s="176"/>
      <c r="VZF184" s="176"/>
      <c r="VZG184" s="176"/>
      <c r="VZH184" s="176"/>
      <c r="VZI184" s="176"/>
      <c r="VZJ184" s="176"/>
      <c r="VZK184" s="176"/>
      <c r="VZL184" s="176"/>
      <c r="VZM184" s="176"/>
      <c r="VZN184" s="176"/>
      <c r="VZO184" s="176"/>
      <c r="VZP184" s="176"/>
      <c r="VZQ184" s="176"/>
      <c r="VZR184" s="176"/>
      <c r="VZS184" s="176"/>
      <c r="VZT184" s="176"/>
      <c r="VZU184" s="176"/>
      <c r="VZV184" s="176"/>
      <c r="VZW184" s="176"/>
      <c r="VZX184" s="176"/>
      <c r="VZY184" s="176"/>
      <c r="VZZ184" s="176"/>
      <c r="WAA184" s="176"/>
      <c r="WAB184" s="176"/>
      <c r="WAC184" s="176"/>
      <c r="WAD184" s="176"/>
      <c r="WAE184" s="176"/>
      <c r="WAF184" s="176"/>
      <c r="WAG184" s="176"/>
      <c r="WAH184" s="176"/>
      <c r="WAI184" s="176"/>
      <c r="WAJ184" s="176"/>
      <c r="WAK184" s="176"/>
      <c r="WAL184" s="176"/>
      <c r="WAM184" s="176"/>
      <c r="WAN184" s="176"/>
      <c r="WAO184" s="176"/>
      <c r="WAP184" s="176"/>
      <c r="WAQ184" s="176"/>
      <c r="WAR184" s="176"/>
      <c r="WAS184" s="176"/>
      <c r="WAT184" s="176"/>
      <c r="WAU184" s="176"/>
      <c r="WAV184" s="176"/>
      <c r="WAW184" s="176"/>
      <c r="WAX184" s="176"/>
      <c r="WAY184" s="176"/>
      <c r="WAZ184" s="176"/>
      <c r="WBA184" s="176"/>
      <c r="WBB184" s="176"/>
      <c r="WBC184" s="176"/>
      <c r="WBD184" s="176"/>
      <c r="WBE184" s="176"/>
      <c r="WBF184" s="176"/>
      <c r="WBG184" s="176"/>
      <c r="WBH184" s="176"/>
      <c r="WBI184" s="176"/>
      <c r="WBJ184" s="176"/>
      <c r="WBK184" s="176"/>
      <c r="WBL184" s="176"/>
      <c r="WBM184" s="176"/>
      <c r="WBN184" s="176"/>
      <c r="WBO184" s="176"/>
      <c r="WBP184" s="176"/>
      <c r="WBQ184" s="176"/>
      <c r="WBR184" s="176"/>
      <c r="WBS184" s="176"/>
      <c r="WBT184" s="176"/>
      <c r="WBU184" s="176"/>
      <c r="WBV184" s="176"/>
      <c r="WBW184" s="176"/>
      <c r="WBX184" s="176"/>
      <c r="WBY184" s="176"/>
      <c r="WBZ184" s="176"/>
      <c r="WCA184" s="176"/>
      <c r="WCB184" s="176"/>
      <c r="WCC184" s="176"/>
      <c r="WCD184" s="176"/>
      <c r="WCE184" s="176"/>
      <c r="WCF184" s="176"/>
      <c r="WCG184" s="176"/>
      <c r="WCH184" s="176"/>
      <c r="WCI184" s="176"/>
      <c r="WCJ184" s="176"/>
      <c r="WCK184" s="176"/>
      <c r="WCL184" s="176"/>
      <c r="WCM184" s="176"/>
      <c r="WCN184" s="176"/>
      <c r="WCO184" s="176"/>
      <c r="WCP184" s="176"/>
      <c r="WCQ184" s="176"/>
      <c r="WCR184" s="176"/>
      <c r="WCS184" s="176"/>
      <c r="WCT184" s="176"/>
      <c r="WCU184" s="176"/>
      <c r="WCV184" s="176"/>
      <c r="WCW184" s="176"/>
      <c r="WCX184" s="176"/>
      <c r="WCY184" s="176"/>
      <c r="WCZ184" s="176"/>
      <c r="WDA184" s="176"/>
      <c r="WDB184" s="176"/>
      <c r="WDC184" s="176"/>
      <c r="WDD184" s="176"/>
      <c r="WDE184" s="176"/>
      <c r="WDF184" s="176"/>
      <c r="WDG184" s="176"/>
      <c r="WDH184" s="176"/>
      <c r="WDI184" s="176"/>
      <c r="WDJ184" s="176"/>
      <c r="WDK184" s="176"/>
      <c r="WDL184" s="176"/>
      <c r="WDM184" s="176"/>
      <c r="WDN184" s="176"/>
      <c r="WDO184" s="176"/>
      <c r="WDP184" s="176"/>
      <c r="WDQ184" s="176"/>
      <c r="WDR184" s="176"/>
      <c r="WDS184" s="176"/>
      <c r="WDT184" s="176"/>
      <c r="WDU184" s="176"/>
      <c r="WDV184" s="176"/>
      <c r="WDW184" s="176"/>
      <c r="WDX184" s="176"/>
      <c r="WDY184" s="176"/>
      <c r="WDZ184" s="176"/>
      <c r="WEA184" s="176"/>
      <c r="WEB184" s="176"/>
      <c r="WEC184" s="176"/>
      <c r="WED184" s="176"/>
      <c r="WEE184" s="176"/>
      <c r="WEF184" s="176"/>
      <c r="WEG184" s="176"/>
      <c r="WEH184" s="176"/>
      <c r="WEI184" s="176"/>
      <c r="WEJ184" s="176"/>
      <c r="WEK184" s="176"/>
      <c r="WEL184" s="176"/>
      <c r="WEM184" s="176"/>
      <c r="WEN184" s="176"/>
      <c r="WEO184" s="176"/>
      <c r="WEP184" s="176"/>
      <c r="WEQ184" s="176"/>
      <c r="WER184" s="176"/>
      <c r="WES184" s="176"/>
      <c r="WET184" s="176"/>
      <c r="WEU184" s="176"/>
      <c r="WEV184" s="176"/>
      <c r="WEW184" s="176"/>
      <c r="WEX184" s="176"/>
      <c r="WEY184" s="176"/>
      <c r="WEZ184" s="176"/>
      <c r="WFA184" s="176"/>
      <c r="WFB184" s="176"/>
      <c r="WFC184" s="176"/>
      <c r="WFD184" s="176"/>
      <c r="WFE184" s="176"/>
      <c r="WFF184" s="176"/>
      <c r="WFG184" s="176"/>
      <c r="WFH184" s="176"/>
      <c r="WFI184" s="176"/>
      <c r="WFJ184" s="176"/>
      <c r="WFK184" s="176"/>
      <c r="WFL184" s="176"/>
      <c r="WFM184" s="176"/>
      <c r="WFN184" s="176"/>
      <c r="WFO184" s="176"/>
      <c r="WFP184" s="176"/>
      <c r="WFQ184" s="176"/>
      <c r="WFR184" s="176"/>
      <c r="WFS184" s="176"/>
      <c r="WFT184" s="176"/>
      <c r="WFU184" s="176"/>
      <c r="WFV184" s="176"/>
      <c r="WFW184" s="176"/>
      <c r="WFX184" s="176"/>
      <c r="WFY184" s="176"/>
      <c r="WFZ184" s="176"/>
      <c r="WGA184" s="176"/>
      <c r="WGB184" s="176"/>
      <c r="WGC184" s="176"/>
      <c r="WGD184" s="176"/>
      <c r="WGE184" s="176"/>
      <c r="WGF184" s="176"/>
      <c r="WGG184" s="176"/>
      <c r="WGH184" s="176"/>
      <c r="WGI184" s="176"/>
      <c r="WGJ184" s="176"/>
      <c r="WGK184" s="176"/>
      <c r="WGL184" s="176"/>
      <c r="WGM184" s="176"/>
      <c r="WGN184" s="176"/>
      <c r="WGO184" s="176"/>
      <c r="WGP184" s="176"/>
      <c r="WGQ184" s="176"/>
      <c r="WGR184" s="176"/>
      <c r="WGS184" s="176"/>
      <c r="WGT184" s="176"/>
      <c r="WGU184" s="176"/>
      <c r="WGV184" s="176"/>
      <c r="WGW184" s="176"/>
      <c r="WGX184" s="176"/>
      <c r="WGY184" s="176"/>
      <c r="WGZ184" s="176"/>
      <c r="WHA184" s="176"/>
      <c r="WHB184" s="176"/>
      <c r="WHC184" s="176"/>
      <c r="WHD184" s="176"/>
      <c r="WHE184" s="176"/>
      <c r="WHF184" s="176"/>
      <c r="WHG184" s="176"/>
      <c r="WHH184" s="176"/>
      <c r="WHI184" s="176"/>
      <c r="WHJ184" s="176"/>
      <c r="WHK184" s="176"/>
      <c r="WHL184" s="176"/>
      <c r="WHM184" s="176"/>
      <c r="WHN184" s="176"/>
      <c r="WHO184" s="176"/>
      <c r="WHP184" s="176"/>
      <c r="WHQ184" s="176"/>
      <c r="WHR184" s="176"/>
      <c r="WHS184" s="176"/>
      <c r="WHT184" s="176"/>
      <c r="WHU184" s="176"/>
      <c r="WHV184" s="176"/>
      <c r="WHW184" s="176"/>
      <c r="WHX184" s="176"/>
      <c r="WHY184" s="176"/>
      <c r="WHZ184" s="176"/>
      <c r="WIA184" s="176"/>
      <c r="WIB184" s="176"/>
      <c r="WIC184" s="176"/>
      <c r="WID184" s="176"/>
      <c r="WIE184" s="176"/>
      <c r="WIF184" s="176"/>
      <c r="WIG184" s="176"/>
      <c r="WIH184" s="176"/>
      <c r="WII184" s="176"/>
      <c r="WIJ184" s="176"/>
      <c r="WIK184" s="176"/>
      <c r="WIL184" s="176"/>
      <c r="WIM184" s="176"/>
      <c r="WIN184" s="176"/>
      <c r="WIO184" s="176"/>
      <c r="WIP184" s="176"/>
      <c r="WIQ184" s="176"/>
      <c r="WIR184" s="176"/>
      <c r="WIS184" s="176"/>
      <c r="WIT184" s="176"/>
      <c r="WIU184" s="176"/>
      <c r="WIV184" s="176"/>
      <c r="WIW184" s="176"/>
      <c r="WIX184" s="176"/>
      <c r="WIY184" s="176"/>
      <c r="WIZ184" s="176"/>
      <c r="WJA184" s="176"/>
      <c r="WJB184" s="176"/>
      <c r="WJC184" s="176"/>
      <c r="WJD184" s="176"/>
      <c r="WJE184" s="176"/>
      <c r="WJF184" s="176"/>
      <c r="WJG184" s="176"/>
      <c r="WJH184" s="176"/>
      <c r="WJI184" s="176"/>
      <c r="WJJ184" s="176"/>
      <c r="WJK184" s="176"/>
      <c r="WJL184" s="176"/>
      <c r="WJM184" s="176"/>
      <c r="WJN184" s="176"/>
      <c r="WJO184" s="176"/>
      <c r="WJP184" s="176"/>
      <c r="WJQ184" s="176"/>
      <c r="WJR184" s="176"/>
      <c r="WJS184" s="176"/>
      <c r="WJT184" s="176"/>
      <c r="WJU184" s="176"/>
      <c r="WJV184" s="176"/>
      <c r="WJW184" s="176"/>
      <c r="WJX184" s="176"/>
      <c r="WJY184" s="176"/>
      <c r="WJZ184" s="176"/>
      <c r="WKA184" s="176"/>
      <c r="WKB184" s="176"/>
      <c r="WKC184" s="176"/>
      <c r="WKD184" s="176"/>
      <c r="WKE184" s="176"/>
      <c r="WKF184" s="176"/>
      <c r="WKG184" s="176"/>
      <c r="WKH184" s="176"/>
      <c r="WKI184" s="176"/>
      <c r="WKJ184" s="176"/>
      <c r="WKK184" s="176"/>
      <c r="WKL184" s="176"/>
      <c r="WKM184" s="176"/>
      <c r="WKN184" s="176"/>
      <c r="WKO184" s="176"/>
      <c r="WKP184" s="176"/>
      <c r="WKQ184" s="176"/>
      <c r="WKR184" s="176"/>
      <c r="WKS184" s="176"/>
      <c r="WKT184" s="176"/>
      <c r="WKU184" s="176"/>
      <c r="WKV184" s="176"/>
      <c r="WKW184" s="176"/>
      <c r="WKX184" s="176"/>
      <c r="WKY184" s="176"/>
      <c r="WKZ184" s="176"/>
      <c r="WLA184" s="176"/>
      <c r="WLB184" s="176"/>
      <c r="WLC184" s="176"/>
      <c r="WLD184" s="176"/>
      <c r="WLE184" s="176"/>
      <c r="WLF184" s="176"/>
      <c r="WLG184" s="176"/>
      <c r="WLH184" s="176"/>
      <c r="WLI184" s="176"/>
      <c r="WLJ184" s="176"/>
      <c r="WLK184" s="176"/>
      <c r="WLL184" s="176"/>
      <c r="WLM184" s="176"/>
      <c r="WLN184" s="176"/>
      <c r="WLO184" s="176"/>
      <c r="WLP184" s="176"/>
      <c r="WLQ184" s="176"/>
      <c r="WLR184" s="176"/>
      <c r="WLS184" s="176"/>
      <c r="WLT184" s="176"/>
      <c r="WLU184" s="176"/>
      <c r="WLV184" s="176"/>
      <c r="WLW184" s="176"/>
      <c r="WLX184" s="176"/>
      <c r="WLY184" s="176"/>
      <c r="WLZ184" s="176"/>
      <c r="WMA184" s="176"/>
      <c r="WMB184" s="176"/>
      <c r="WMC184" s="176"/>
      <c r="WMD184" s="176"/>
      <c r="WME184" s="176"/>
      <c r="WMF184" s="176"/>
      <c r="WMG184" s="176"/>
      <c r="WMH184" s="176"/>
      <c r="WMI184" s="176"/>
      <c r="WMJ184" s="176"/>
      <c r="WMK184" s="176"/>
      <c r="WML184" s="176"/>
      <c r="WMM184" s="176"/>
      <c r="WMN184" s="176"/>
      <c r="WMO184" s="176"/>
      <c r="WMP184" s="176"/>
      <c r="WMQ184" s="176"/>
      <c r="WMR184" s="176"/>
      <c r="WMS184" s="176"/>
      <c r="WMT184" s="176"/>
      <c r="WMU184" s="176"/>
      <c r="WMV184" s="176"/>
      <c r="WMW184" s="176"/>
      <c r="WMX184" s="176"/>
      <c r="WMY184" s="176"/>
      <c r="WMZ184" s="176"/>
      <c r="WNA184" s="176"/>
      <c r="WNB184" s="176"/>
      <c r="WNC184" s="176"/>
      <c r="WND184" s="176"/>
      <c r="WNE184" s="176"/>
      <c r="WNF184" s="176"/>
      <c r="WNG184" s="176"/>
      <c r="WNH184" s="176"/>
      <c r="WNI184" s="176"/>
      <c r="WNJ184" s="176"/>
      <c r="WNK184" s="176"/>
      <c r="WNL184" s="176"/>
      <c r="WNM184" s="176"/>
      <c r="WNN184" s="176"/>
      <c r="WNO184" s="176"/>
      <c r="WNP184" s="176"/>
      <c r="WNQ184" s="176"/>
      <c r="WNR184" s="176"/>
      <c r="WNS184" s="176"/>
      <c r="WNT184" s="176"/>
      <c r="WNU184" s="176"/>
      <c r="WNV184" s="176"/>
      <c r="WNW184" s="176"/>
      <c r="WNX184" s="176"/>
      <c r="WNY184" s="176"/>
      <c r="WNZ184" s="176"/>
      <c r="WOA184" s="176"/>
      <c r="WOB184" s="176"/>
      <c r="WOC184" s="176"/>
      <c r="WOD184" s="176"/>
      <c r="WOE184" s="176"/>
      <c r="WOF184" s="176"/>
      <c r="WOG184" s="176"/>
      <c r="WOH184" s="176"/>
      <c r="WOI184" s="176"/>
      <c r="WOJ184" s="176"/>
      <c r="WOK184" s="176"/>
      <c r="WOL184" s="176"/>
      <c r="WOM184" s="176"/>
      <c r="WON184" s="176"/>
      <c r="WOO184" s="176"/>
      <c r="WOP184" s="176"/>
      <c r="WOQ184" s="176"/>
      <c r="WOR184" s="176"/>
      <c r="WOS184" s="176"/>
      <c r="WOT184" s="176"/>
      <c r="WOU184" s="176"/>
      <c r="WOV184" s="176"/>
      <c r="WOW184" s="176"/>
      <c r="WOX184" s="176"/>
      <c r="WOY184" s="176"/>
      <c r="WOZ184" s="176"/>
      <c r="WPA184" s="176"/>
      <c r="WPB184" s="176"/>
      <c r="WPC184" s="176"/>
      <c r="WPD184" s="176"/>
      <c r="WPE184" s="176"/>
      <c r="WPF184" s="176"/>
      <c r="WPG184" s="176"/>
      <c r="WPH184" s="176"/>
      <c r="WPI184" s="176"/>
      <c r="WPJ184" s="176"/>
      <c r="WPK184" s="176"/>
      <c r="WPL184" s="176"/>
      <c r="WPM184" s="176"/>
      <c r="WPN184" s="176"/>
      <c r="WPO184" s="176"/>
      <c r="WPP184" s="176"/>
      <c r="WPQ184" s="176"/>
      <c r="WPR184" s="176"/>
      <c r="WPS184" s="176"/>
      <c r="WPT184" s="176"/>
      <c r="WPU184" s="176"/>
      <c r="WPV184" s="176"/>
      <c r="WPW184" s="176"/>
      <c r="WPX184" s="176"/>
      <c r="WPY184" s="176"/>
      <c r="WPZ184" s="176"/>
      <c r="WQA184" s="176"/>
      <c r="WQB184" s="176"/>
      <c r="WQC184" s="176"/>
      <c r="WQD184" s="176"/>
      <c r="WQE184" s="176"/>
      <c r="WQF184" s="176"/>
      <c r="WQG184" s="176"/>
      <c r="WQH184" s="176"/>
      <c r="WQI184" s="176"/>
      <c r="WQJ184" s="176"/>
      <c r="WQK184" s="176"/>
      <c r="WQL184" s="176"/>
      <c r="WQM184" s="176"/>
      <c r="WQN184" s="176"/>
      <c r="WQO184" s="176"/>
      <c r="WQP184" s="176"/>
      <c r="WQQ184" s="176"/>
      <c r="WQR184" s="176"/>
      <c r="WQS184" s="176"/>
      <c r="WQT184" s="176"/>
      <c r="WQU184" s="176"/>
      <c r="WQV184" s="176"/>
      <c r="WQW184" s="176"/>
      <c r="WQX184" s="176"/>
      <c r="WQY184" s="176"/>
      <c r="WQZ184" s="176"/>
      <c r="WRA184" s="176"/>
      <c r="WRB184" s="176"/>
      <c r="WRC184" s="176"/>
      <c r="WRD184" s="176"/>
      <c r="WRE184" s="176"/>
      <c r="WRF184" s="176"/>
      <c r="WRG184" s="176"/>
      <c r="WRH184" s="176"/>
      <c r="WRI184" s="176"/>
      <c r="WRJ184" s="176"/>
      <c r="WRK184" s="176"/>
      <c r="WRL184" s="176"/>
      <c r="WRM184" s="176"/>
      <c r="WRN184" s="176"/>
      <c r="WRO184" s="176"/>
      <c r="WRP184" s="176"/>
      <c r="WRQ184" s="176"/>
      <c r="WRR184" s="176"/>
      <c r="WRS184" s="176"/>
      <c r="WRT184" s="176"/>
      <c r="WRU184" s="176"/>
      <c r="WRV184" s="176"/>
      <c r="WRW184" s="176"/>
      <c r="WRX184" s="176"/>
      <c r="WRY184" s="176"/>
      <c r="WRZ184" s="176"/>
      <c r="WSA184" s="176"/>
      <c r="WSB184" s="176"/>
      <c r="WSC184" s="176"/>
      <c r="WSD184" s="176"/>
      <c r="WSE184" s="176"/>
      <c r="WSF184" s="176"/>
      <c r="WSG184" s="176"/>
      <c r="WSH184" s="176"/>
      <c r="WSI184" s="176"/>
      <c r="WSJ184" s="176"/>
      <c r="WSK184" s="176"/>
      <c r="WSL184" s="176"/>
      <c r="WSM184" s="176"/>
      <c r="WSN184" s="176"/>
      <c r="WSO184" s="176"/>
      <c r="WSP184" s="176"/>
      <c r="WSQ184" s="176"/>
      <c r="WSR184" s="176"/>
      <c r="WSS184" s="176"/>
      <c r="WST184" s="176"/>
      <c r="WSU184" s="176"/>
      <c r="WSV184" s="176"/>
      <c r="WSW184" s="176"/>
      <c r="WSX184" s="176"/>
      <c r="WSY184" s="176"/>
      <c r="WSZ184" s="176"/>
      <c r="WTA184" s="176"/>
      <c r="WTB184" s="176"/>
      <c r="WTC184" s="176"/>
      <c r="WTD184" s="176"/>
      <c r="WTE184" s="176"/>
      <c r="WTF184" s="176"/>
      <c r="WTG184" s="176"/>
      <c r="WTH184" s="176"/>
      <c r="WTI184" s="176"/>
      <c r="WTJ184" s="176"/>
      <c r="WTK184" s="176"/>
      <c r="WTL184" s="176"/>
      <c r="WTM184" s="176"/>
      <c r="WTN184" s="176"/>
      <c r="WTO184" s="176"/>
      <c r="WTP184" s="176"/>
      <c r="WTQ184" s="176"/>
      <c r="WTR184" s="176"/>
      <c r="WTS184" s="176"/>
      <c r="WTT184" s="176"/>
      <c r="WTU184" s="176"/>
      <c r="WTV184" s="176"/>
      <c r="WTW184" s="176"/>
      <c r="WTX184" s="176"/>
      <c r="WTY184" s="176"/>
      <c r="WTZ184" s="176"/>
      <c r="WUA184" s="176"/>
      <c r="WUB184" s="176"/>
      <c r="WUC184" s="176"/>
      <c r="WUD184" s="176"/>
      <c r="WUE184" s="176"/>
      <c r="WUF184" s="176"/>
      <c r="WUG184" s="176"/>
      <c r="WUH184" s="176"/>
      <c r="WUI184" s="176"/>
      <c r="WUJ184" s="176"/>
      <c r="WUK184" s="176"/>
      <c r="WUL184" s="176"/>
      <c r="WUM184" s="176"/>
      <c r="WUN184" s="176"/>
      <c r="WUO184" s="176"/>
      <c r="WUP184" s="176"/>
      <c r="WUQ184" s="176"/>
      <c r="WUR184" s="176"/>
      <c r="WUS184" s="176"/>
      <c r="WUT184" s="176"/>
      <c r="WUU184" s="176"/>
      <c r="WUV184" s="176"/>
      <c r="WUW184" s="176"/>
      <c r="WUX184" s="176"/>
      <c r="WUY184" s="176"/>
      <c r="WUZ184" s="176"/>
      <c r="WVA184" s="176"/>
      <c r="WVB184" s="176"/>
      <c r="WVC184" s="176"/>
      <c r="WVD184" s="176"/>
      <c r="WVE184" s="176"/>
      <c r="WVF184" s="176"/>
      <c r="WVG184" s="176"/>
      <c r="WVH184" s="176"/>
      <c r="WVI184" s="176"/>
      <c r="WVJ184" s="176"/>
      <c r="WVK184" s="176"/>
      <c r="WVL184" s="176"/>
      <c r="WVM184" s="176"/>
      <c r="WVN184" s="176"/>
      <c r="WVO184" s="176"/>
      <c r="WVP184" s="176"/>
      <c r="WVQ184" s="176"/>
      <c r="WVR184" s="176"/>
      <c r="WVS184" s="176"/>
      <c r="WVT184" s="176"/>
      <c r="WVU184" s="176"/>
      <c r="WVV184" s="176"/>
      <c r="WVW184" s="176"/>
      <c r="WVX184" s="176"/>
      <c r="WVY184" s="176"/>
      <c r="WVZ184" s="176"/>
      <c r="WWA184" s="176"/>
      <c r="WWB184" s="176"/>
      <c r="WWC184" s="176"/>
      <c r="WWD184" s="176"/>
      <c r="WWE184" s="176"/>
      <c r="WWF184" s="176"/>
      <c r="WWG184" s="176"/>
      <c r="WWH184" s="176"/>
      <c r="WWI184" s="176"/>
      <c r="WWJ184" s="176"/>
      <c r="WWK184" s="176"/>
      <c r="WWL184" s="176"/>
      <c r="WWM184" s="176"/>
      <c r="WWN184" s="176"/>
      <c r="WWO184" s="176"/>
      <c r="WWP184" s="176"/>
      <c r="WWQ184" s="176"/>
      <c r="WWR184" s="176"/>
      <c r="WWS184" s="176"/>
      <c r="WWT184" s="176"/>
      <c r="WWU184" s="176"/>
      <c r="WWV184" s="176"/>
      <c r="WWW184" s="176"/>
      <c r="WWX184" s="176"/>
      <c r="WWY184" s="176"/>
      <c r="WWZ184" s="176"/>
      <c r="WXA184" s="176"/>
      <c r="WXB184" s="176"/>
      <c r="WXC184" s="176"/>
      <c r="WXD184" s="176"/>
      <c r="WXE184" s="176"/>
      <c r="WXF184" s="176"/>
      <c r="WXG184" s="176"/>
      <c r="WXH184" s="176"/>
      <c r="WXI184" s="176"/>
      <c r="WXJ184" s="176"/>
      <c r="WXK184" s="176"/>
      <c r="WXL184" s="176"/>
      <c r="WXM184" s="176"/>
      <c r="WXN184" s="176"/>
      <c r="WXO184" s="176"/>
      <c r="WXP184" s="176"/>
      <c r="WXQ184" s="176"/>
      <c r="WXR184" s="176"/>
      <c r="WXS184" s="176"/>
      <c r="WXT184" s="176"/>
      <c r="WXU184" s="176"/>
      <c r="WXV184" s="176"/>
      <c r="WXW184" s="176"/>
      <c r="WXX184" s="176"/>
      <c r="WXY184" s="176"/>
      <c r="WXZ184" s="176"/>
      <c r="WYA184" s="176"/>
      <c r="WYB184" s="176"/>
      <c r="WYC184" s="176"/>
      <c r="WYD184" s="176"/>
      <c r="WYE184" s="176"/>
      <c r="WYF184" s="176"/>
      <c r="WYG184" s="176"/>
      <c r="WYH184" s="176"/>
      <c r="WYI184" s="176"/>
      <c r="WYJ184" s="176"/>
      <c r="WYK184" s="176"/>
      <c r="WYL184" s="176"/>
      <c r="WYM184" s="176"/>
      <c r="WYN184" s="176"/>
      <c r="WYO184" s="176"/>
      <c r="WYP184" s="176"/>
      <c r="WYQ184" s="176"/>
      <c r="WYR184" s="176"/>
      <c r="WYS184" s="176"/>
      <c r="WYT184" s="176"/>
      <c r="WYU184" s="176"/>
      <c r="WYV184" s="176"/>
      <c r="WYW184" s="176"/>
      <c r="WYX184" s="176"/>
    </row>
    <row r="185" spans="1:16222" ht="15" customHeight="1" x14ac:dyDescent="0.25">
      <c r="A185" s="438" t="s">
        <v>124</v>
      </c>
      <c r="B185" s="438"/>
      <c r="C185" s="438"/>
      <c r="D185" s="439"/>
      <c r="E185" s="439"/>
      <c r="F185" s="439"/>
      <c r="G185" s="439"/>
      <c r="H185" s="439"/>
      <c r="I185" s="439"/>
      <c r="J185" s="439"/>
      <c r="K185" s="439"/>
      <c r="L185" s="439"/>
      <c r="M185" s="439"/>
      <c r="N185" s="439"/>
      <c r="O185" s="439"/>
      <c r="P185" s="439"/>
      <c r="Q185" s="439"/>
      <c r="R185" s="439"/>
      <c r="S185" s="439"/>
      <c r="T185" s="176"/>
      <c r="U185" s="176"/>
      <c r="V185" s="176"/>
      <c r="W185" s="176"/>
      <c r="X185" s="176"/>
      <c r="Y185" s="176"/>
      <c r="Z185" s="176"/>
      <c r="AA185" s="176"/>
      <c r="AB185" s="176"/>
      <c r="AC185" s="176"/>
      <c r="AD185" s="176"/>
      <c r="AE185" s="176"/>
      <c r="AF185" s="176"/>
      <c r="AG185" s="176"/>
      <c r="AH185" s="176"/>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c r="BP185" s="176"/>
      <c r="BQ185" s="176"/>
      <c r="BR185" s="176"/>
      <c r="BS185" s="176"/>
      <c r="BT185" s="176"/>
      <c r="BU185" s="176"/>
      <c r="BV185" s="176"/>
      <c r="BW185" s="176"/>
      <c r="BX185" s="176"/>
      <c r="BY185" s="176"/>
      <c r="BZ185" s="176"/>
      <c r="CA185" s="176"/>
      <c r="CB185" s="176"/>
      <c r="CC185" s="176"/>
      <c r="CD185" s="176"/>
      <c r="CE185" s="176"/>
      <c r="CF185" s="176"/>
      <c r="CG185" s="176"/>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6"/>
      <c r="DI185" s="176"/>
      <c r="DJ185" s="176"/>
      <c r="DK185" s="176"/>
      <c r="DL185" s="176"/>
      <c r="DM185" s="176"/>
      <c r="DN185" s="176"/>
      <c r="DO185" s="176"/>
      <c r="DP185" s="176"/>
      <c r="DQ185" s="176"/>
      <c r="DR185" s="176"/>
      <c r="DS185" s="176"/>
      <c r="DT185" s="176"/>
      <c r="DU185" s="176"/>
      <c r="DV185" s="176"/>
      <c r="DW185" s="176"/>
      <c r="DX185" s="176"/>
      <c r="DY185" s="176"/>
      <c r="DZ185" s="176"/>
      <c r="EA185" s="176"/>
      <c r="EB185" s="176"/>
      <c r="EC185" s="176"/>
      <c r="ED185" s="176"/>
      <c r="EE185" s="176"/>
      <c r="EF185" s="176"/>
      <c r="EG185" s="176"/>
      <c r="EH185" s="176"/>
      <c r="EI185" s="176"/>
      <c r="EJ185" s="176"/>
      <c r="EK185" s="176"/>
      <c r="EL185" s="176"/>
      <c r="EM185" s="176"/>
      <c r="EN185" s="176"/>
      <c r="EO185" s="176"/>
      <c r="EP185" s="176"/>
      <c r="EQ185" s="176"/>
      <c r="ER185" s="176"/>
      <c r="ES185" s="176"/>
      <c r="ET185" s="176"/>
      <c r="EU185" s="176"/>
      <c r="EV185" s="176"/>
      <c r="EW185" s="176"/>
      <c r="EX185" s="176"/>
      <c r="EY185" s="176"/>
      <c r="EZ185" s="176"/>
      <c r="FA185" s="176"/>
      <c r="FB185" s="176"/>
      <c r="FC185" s="176"/>
      <c r="FD185" s="176"/>
      <c r="FE185" s="176"/>
      <c r="FF185" s="176"/>
      <c r="FG185" s="176"/>
      <c r="FH185" s="176"/>
      <c r="FI185" s="176"/>
      <c r="FJ185" s="176"/>
      <c r="FK185" s="176"/>
      <c r="FL185" s="176"/>
      <c r="FM185" s="176"/>
      <c r="FN185" s="176"/>
      <c r="FO185" s="176"/>
      <c r="FP185" s="176"/>
      <c r="FQ185" s="176"/>
      <c r="FR185" s="176"/>
      <c r="FS185" s="176"/>
      <c r="FT185" s="176"/>
      <c r="FU185" s="176"/>
      <c r="FV185" s="176"/>
      <c r="FW185" s="176"/>
      <c r="FX185" s="176"/>
      <c r="FY185" s="176"/>
      <c r="FZ185" s="176"/>
      <c r="GA185" s="176"/>
      <c r="GB185" s="176"/>
      <c r="GC185" s="176"/>
      <c r="GD185" s="176"/>
      <c r="GE185" s="176"/>
      <c r="GF185" s="176"/>
      <c r="GG185" s="176"/>
      <c r="GH185" s="176"/>
      <c r="GI185" s="176"/>
      <c r="GJ185" s="176"/>
      <c r="GK185" s="176"/>
      <c r="GL185" s="176"/>
      <c r="GM185" s="176"/>
      <c r="GN185" s="176"/>
      <c r="GO185" s="176"/>
      <c r="GP185" s="176"/>
      <c r="GQ185" s="176"/>
      <c r="GR185" s="176"/>
      <c r="GS185" s="176"/>
      <c r="GT185" s="176"/>
      <c r="GU185" s="176"/>
      <c r="GV185" s="176"/>
      <c r="GW185" s="176"/>
      <c r="GX185" s="176"/>
      <c r="GY185" s="176"/>
      <c r="GZ185" s="176"/>
      <c r="HA185" s="176"/>
      <c r="HB185" s="176"/>
      <c r="HC185" s="176"/>
      <c r="HD185" s="176"/>
      <c r="HE185" s="176"/>
      <c r="HF185" s="176"/>
      <c r="HG185" s="176"/>
      <c r="HH185" s="176"/>
      <c r="HI185" s="176"/>
      <c r="HJ185" s="176"/>
      <c r="HK185" s="176"/>
      <c r="HL185" s="176"/>
      <c r="HM185" s="176"/>
      <c r="HN185" s="176"/>
      <c r="HO185" s="176"/>
      <c r="HP185" s="176"/>
      <c r="HQ185" s="176"/>
      <c r="HR185" s="176"/>
      <c r="HS185" s="176"/>
      <c r="HT185" s="176"/>
      <c r="HU185" s="176"/>
      <c r="HV185" s="176"/>
      <c r="HW185" s="176"/>
      <c r="HX185" s="176"/>
      <c r="HY185" s="176"/>
      <c r="HZ185" s="176"/>
      <c r="IA185" s="176"/>
      <c r="IB185" s="176"/>
      <c r="IC185" s="176"/>
      <c r="ID185" s="176"/>
      <c r="IE185" s="176"/>
      <c r="IF185" s="176"/>
      <c r="IG185" s="176"/>
      <c r="IH185" s="176"/>
      <c r="II185" s="176"/>
      <c r="IJ185" s="176"/>
      <c r="IK185" s="176"/>
      <c r="IL185" s="176"/>
      <c r="IM185" s="176"/>
      <c r="IN185" s="176"/>
      <c r="IO185" s="176"/>
      <c r="IP185" s="176"/>
      <c r="IQ185" s="176"/>
      <c r="IR185" s="176"/>
      <c r="IS185" s="176"/>
      <c r="IT185" s="176"/>
      <c r="IU185" s="176"/>
      <c r="IV185" s="176"/>
      <c r="IW185" s="176"/>
      <c r="IX185" s="176"/>
      <c r="IY185" s="176"/>
      <c r="IZ185" s="176"/>
      <c r="JA185" s="176"/>
      <c r="JB185" s="176"/>
      <c r="JC185" s="176"/>
      <c r="JD185" s="176"/>
      <c r="JE185" s="176"/>
      <c r="JF185" s="176"/>
      <c r="JG185" s="176"/>
      <c r="JH185" s="176"/>
      <c r="JI185" s="176"/>
      <c r="JJ185" s="176"/>
      <c r="JK185" s="176"/>
      <c r="JL185" s="176"/>
      <c r="JM185" s="176"/>
      <c r="JN185" s="176"/>
      <c r="JO185" s="176"/>
      <c r="JP185" s="176"/>
      <c r="JQ185" s="176"/>
      <c r="JR185" s="176"/>
      <c r="JS185" s="176"/>
      <c r="JT185" s="176"/>
      <c r="JU185" s="176"/>
      <c r="JV185" s="176"/>
      <c r="JW185" s="176"/>
      <c r="JX185" s="176"/>
      <c r="JY185" s="176"/>
      <c r="JZ185" s="176"/>
      <c r="KA185" s="176"/>
      <c r="KB185" s="176"/>
      <c r="KC185" s="176"/>
      <c r="KD185" s="176"/>
      <c r="KE185" s="176"/>
      <c r="KF185" s="176"/>
      <c r="KG185" s="176"/>
      <c r="KH185" s="176"/>
      <c r="KI185" s="176"/>
      <c r="KJ185" s="176"/>
      <c r="KK185" s="176"/>
      <c r="KL185" s="176"/>
      <c r="KM185" s="176"/>
      <c r="KN185" s="176"/>
      <c r="KO185" s="176"/>
      <c r="KP185" s="176"/>
      <c r="KQ185" s="176"/>
      <c r="KR185" s="176"/>
      <c r="KS185" s="176"/>
      <c r="KT185" s="176"/>
      <c r="KU185" s="176"/>
      <c r="KV185" s="176"/>
      <c r="KW185" s="176"/>
      <c r="KX185" s="176"/>
      <c r="KY185" s="176"/>
      <c r="KZ185" s="176"/>
      <c r="LA185" s="176"/>
      <c r="LB185" s="176"/>
      <c r="LC185" s="176"/>
      <c r="LD185" s="176"/>
      <c r="LE185" s="176"/>
      <c r="LF185" s="176"/>
      <c r="LG185" s="176"/>
      <c r="LH185" s="176"/>
      <c r="LI185" s="176"/>
      <c r="LJ185" s="176"/>
      <c r="LK185" s="176"/>
      <c r="LL185" s="176"/>
      <c r="LM185" s="176"/>
      <c r="LN185" s="176"/>
      <c r="LO185" s="176"/>
      <c r="LP185" s="176"/>
      <c r="LQ185" s="176"/>
      <c r="LR185" s="176"/>
      <c r="LS185" s="176"/>
      <c r="LT185" s="176"/>
      <c r="LU185" s="176"/>
      <c r="LV185" s="176"/>
      <c r="LW185" s="176"/>
      <c r="LX185" s="176"/>
      <c r="LY185" s="176"/>
      <c r="LZ185" s="176"/>
      <c r="MA185" s="176"/>
      <c r="MB185" s="176"/>
      <c r="MC185" s="176"/>
      <c r="MD185" s="176"/>
      <c r="ME185" s="176"/>
      <c r="MF185" s="176"/>
      <c r="MG185" s="176"/>
      <c r="MH185" s="176"/>
      <c r="MI185" s="176"/>
      <c r="MJ185" s="176"/>
      <c r="MK185" s="176"/>
      <c r="ML185" s="176"/>
      <c r="MM185" s="176"/>
      <c r="MN185" s="176"/>
      <c r="MO185" s="176"/>
      <c r="MP185" s="176"/>
      <c r="MQ185" s="176"/>
      <c r="MR185" s="176"/>
      <c r="MS185" s="176"/>
      <c r="MT185" s="176"/>
      <c r="MU185" s="176"/>
      <c r="MV185" s="176"/>
      <c r="MW185" s="176"/>
      <c r="MX185" s="176"/>
      <c r="MY185" s="176"/>
      <c r="MZ185" s="176"/>
      <c r="NA185" s="176"/>
      <c r="NB185" s="176"/>
      <c r="NC185" s="176"/>
      <c r="ND185" s="176"/>
      <c r="NE185" s="176"/>
      <c r="NF185" s="176"/>
      <c r="NG185" s="176"/>
      <c r="NH185" s="176"/>
      <c r="NI185" s="176"/>
      <c r="NJ185" s="176"/>
      <c r="NK185" s="176"/>
      <c r="NL185" s="176"/>
      <c r="NM185" s="176"/>
      <c r="NN185" s="176"/>
      <c r="NO185" s="176"/>
      <c r="NP185" s="176"/>
      <c r="NQ185" s="176"/>
      <c r="NR185" s="176"/>
      <c r="NS185" s="176"/>
      <c r="NT185" s="176"/>
      <c r="NU185" s="176"/>
      <c r="NV185" s="176"/>
      <c r="NW185" s="176"/>
      <c r="NX185" s="176"/>
      <c r="NY185" s="176"/>
      <c r="NZ185" s="176"/>
      <c r="OA185" s="176"/>
      <c r="OB185" s="176"/>
      <c r="OC185" s="176"/>
      <c r="OD185" s="176"/>
      <c r="OE185" s="176"/>
      <c r="OF185" s="176"/>
      <c r="OG185" s="176"/>
      <c r="OH185" s="176"/>
      <c r="OI185" s="176"/>
      <c r="OJ185" s="176"/>
      <c r="OK185" s="176"/>
      <c r="OL185" s="176"/>
      <c r="OM185" s="176"/>
      <c r="ON185" s="176"/>
      <c r="OO185" s="176"/>
      <c r="OP185" s="176"/>
      <c r="OQ185" s="176"/>
      <c r="OR185" s="176"/>
      <c r="OS185" s="176"/>
      <c r="OT185" s="176"/>
      <c r="OU185" s="176"/>
      <c r="OV185" s="176"/>
      <c r="OW185" s="176"/>
      <c r="OX185" s="176"/>
      <c r="OY185" s="176"/>
      <c r="OZ185" s="176"/>
      <c r="PA185" s="176"/>
      <c r="PB185" s="176"/>
      <c r="PC185" s="176"/>
      <c r="PD185" s="176"/>
      <c r="PE185" s="176"/>
      <c r="PF185" s="176"/>
      <c r="PG185" s="176"/>
      <c r="PH185" s="176"/>
      <c r="PI185" s="176"/>
      <c r="PJ185" s="176"/>
      <c r="PK185" s="176"/>
      <c r="PL185" s="176"/>
      <c r="PM185" s="176"/>
      <c r="PN185" s="176"/>
      <c r="PO185" s="176"/>
      <c r="PP185" s="176"/>
      <c r="PQ185" s="176"/>
      <c r="PR185" s="176"/>
      <c r="PS185" s="176"/>
      <c r="PT185" s="176"/>
      <c r="PU185" s="176"/>
      <c r="PV185" s="176"/>
      <c r="PW185" s="176"/>
      <c r="PX185" s="176"/>
      <c r="PY185" s="176"/>
      <c r="PZ185" s="176"/>
      <c r="QA185" s="176"/>
      <c r="QB185" s="176"/>
      <c r="QC185" s="176"/>
      <c r="QD185" s="176"/>
      <c r="QE185" s="176"/>
      <c r="QF185" s="176"/>
      <c r="QG185" s="176"/>
      <c r="QH185" s="176"/>
      <c r="QI185" s="176"/>
      <c r="QJ185" s="176"/>
      <c r="QK185" s="176"/>
      <c r="QL185" s="176"/>
      <c r="QM185" s="176"/>
      <c r="QN185" s="176"/>
      <c r="QO185" s="176"/>
      <c r="QP185" s="176"/>
      <c r="QQ185" s="176"/>
      <c r="QR185" s="176"/>
      <c r="QS185" s="176"/>
      <c r="QT185" s="176"/>
      <c r="QU185" s="176"/>
      <c r="QV185" s="176"/>
      <c r="QW185" s="176"/>
      <c r="QX185" s="176"/>
      <c r="QY185" s="176"/>
      <c r="QZ185" s="176"/>
      <c r="RA185" s="176"/>
      <c r="RB185" s="176"/>
      <c r="RC185" s="176"/>
      <c r="RD185" s="176"/>
      <c r="RE185" s="176"/>
      <c r="RF185" s="176"/>
      <c r="RG185" s="176"/>
      <c r="RH185" s="176"/>
      <c r="RI185" s="176"/>
      <c r="RJ185" s="176"/>
      <c r="RK185" s="176"/>
      <c r="RL185" s="176"/>
      <c r="RM185" s="176"/>
      <c r="RN185" s="176"/>
      <c r="RO185" s="176"/>
      <c r="RP185" s="176"/>
      <c r="RQ185" s="176"/>
      <c r="RR185" s="176"/>
      <c r="RS185" s="176"/>
      <c r="RT185" s="176"/>
      <c r="RU185" s="176"/>
      <c r="RV185" s="176"/>
      <c r="RW185" s="176"/>
      <c r="RX185" s="176"/>
      <c r="RY185" s="176"/>
      <c r="RZ185" s="176"/>
      <c r="SA185" s="176"/>
      <c r="SB185" s="176"/>
      <c r="SC185" s="176"/>
      <c r="SD185" s="176"/>
      <c r="SE185" s="176"/>
      <c r="SF185" s="176"/>
      <c r="SG185" s="176"/>
      <c r="SH185" s="176"/>
      <c r="SI185" s="176"/>
      <c r="SJ185" s="176"/>
      <c r="SK185" s="176"/>
      <c r="SL185" s="176"/>
      <c r="SM185" s="176"/>
      <c r="SN185" s="176"/>
      <c r="SO185" s="176"/>
      <c r="SP185" s="176"/>
      <c r="SQ185" s="176"/>
      <c r="SR185" s="176"/>
      <c r="SS185" s="176"/>
      <c r="ST185" s="176"/>
      <c r="SU185" s="176"/>
      <c r="SV185" s="176"/>
      <c r="SW185" s="176"/>
      <c r="SX185" s="176"/>
      <c r="SY185" s="176"/>
      <c r="SZ185" s="176"/>
      <c r="TA185" s="176"/>
      <c r="TB185" s="176"/>
      <c r="TC185" s="176"/>
      <c r="TD185" s="176"/>
      <c r="TE185" s="176"/>
      <c r="TF185" s="176"/>
      <c r="TG185" s="176"/>
      <c r="TH185" s="176"/>
      <c r="TI185" s="176"/>
      <c r="TJ185" s="176"/>
      <c r="TK185" s="176"/>
      <c r="TL185" s="176"/>
      <c r="TM185" s="176"/>
      <c r="TN185" s="176"/>
      <c r="TO185" s="176"/>
      <c r="TP185" s="176"/>
      <c r="TQ185" s="176"/>
      <c r="TR185" s="176"/>
      <c r="TS185" s="176"/>
      <c r="TT185" s="176"/>
      <c r="TU185" s="176"/>
      <c r="TV185" s="176"/>
      <c r="TW185" s="176"/>
      <c r="TX185" s="176"/>
      <c r="TY185" s="176"/>
      <c r="TZ185" s="176"/>
      <c r="UA185" s="176"/>
      <c r="UB185" s="176"/>
      <c r="UC185" s="176"/>
      <c r="UD185" s="176"/>
      <c r="UE185" s="176"/>
      <c r="UF185" s="176"/>
      <c r="UG185" s="176"/>
      <c r="UH185" s="176"/>
      <c r="UI185" s="176"/>
      <c r="UJ185" s="176"/>
      <c r="UK185" s="176"/>
      <c r="UL185" s="176"/>
      <c r="UM185" s="176"/>
      <c r="UN185" s="176"/>
      <c r="UO185" s="176"/>
      <c r="UP185" s="176"/>
      <c r="UQ185" s="176"/>
      <c r="UR185" s="176"/>
      <c r="US185" s="176"/>
      <c r="UT185" s="176"/>
      <c r="UU185" s="176"/>
      <c r="UV185" s="176"/>
      <c r="UW185" s="176"/>
      <c r="UX185" s="176"/>
      <c r="UY185" s="176"/>
      <c r="UZ185" s="176"/>
      <c r="VA185" s="176"/>
      <c r="VB185" s="176"/>
      <c r="VC185" s="176"/>
      <c r="VD185" s="176"/>
      <c r="VE185" s="176"/>
      <c r="VF185" s="176"/>
      <c r="VG185" s="176"/>
      <c r="VH185" s="176"/>
      <c r="VI185" s="176"/>
      <c r="VJ185" s="176"/>
      <c r="VK185" s="176"/>
      <c r="VL185" s="176"/>
      <c r="VM185" s="176"/>
      <c r="VN185" s="176"/>
      <c r="VO185" s="176"/>
      <c r="VP185" s="176"/>
      <c r="VQ185" s="176"/>
      <c r="VR185" s="176"/>
      <c r="VS185" s="176"/>
      <c r="VT185" s="176"/>
      <c r="VU185" s="176"/>
      <c r="VV185" s="176"/>
      <c r="VW185" s="176"/>
      <c r="VX185" s="176"/>
      <c r="VY185" s="176"/>
      <c r="VZ185" s="176"/>
      <c r="WA185" s="176"/>
      <c r="WB185" s="176"/>
      <c r="WC185" s="176"/>
      <c r="WD185" s="176"/>
      <c r="WE185" s="176"/>
      <c r="WF185" s="176"/>
      <c r="WG185" s="176"/>
      <c r="WH185" s="176"/>
      <c r="WI185" s="176"/>
      <c r="WJ185" s="176"/>
      <c r="WK185" s="176"/>
      <c r="WL185" s="176"/>
      <c r="WM185" s="176"/>
      <c r="WN185" s="176"/>
      <c r="WO185" s="176"/>
      <c r="WP185" s="176"/>
      <c r="WQ185" s="176"/>
      <c r="WR185" s="176"/>
      <c r="WS185" s="176"/>
      <c r="WT185" s="176"/>
      <c r="WU185" s="176"/>
      <c r="WV185" s="176"/>
      <c r="WW185" s="176"/>
      <c r="WX185" s="176"/>
      <c r="WY185" s="176"/>
      <c r="WZ185" s="176"/>
      <c r="XA185" s="176"/>
      <c r="XB185" s="176"/>
      <c r="XC185" s="176"/>
      <c r="XD185" s="176"/>
      <c r="XE185" s="176"/>
      <c r="XF185" s="176"/>
      <c r="XG185" s="176"/>
      <c r="XH185" s="176"/>
      <c r="XI185" s="176"/>
      <c r="XJ185" s="176"/>
      <c r="XK185" s="176"/>
      <c r="XL185" s="176"/>
      <c r="XM185" s="176"/>
      <c r="XN185" s="176"/>
      <c r="XO185" s="176"/>
      <c r="XP185" s="176"/>
      <c r="XQ185" s="176"/>
      <c r="XR185" s="176"/>
      <c r="XS185" s="176"/>
      <c r="XT185" s="176"/>
      <c r="XU185" s="176"/>
      <c r="XV185" s="176"/>
      <c r="XW185" s="176"/>
      <c r="XX185" s="176"/>
      <c r="XY185" s="176"/>
      <c r="XZ185" s="176"/>
      <c r="YA185" s="176"/>
      <c r="YB185" s="176"/>
      <c r="YC185" s="176"/>
      <c r="YD185" s="176"/>
      <c r="YE185" s="176"/>
      <c r="YF185" s="176"/>
      <c r="YG185" s="176"/>
      <c r="YH185" s="176"/>
      <c r="YI185" s="176"/>
      <c r="YJ185" s="176"/>
      <c r="YK185" s="176"/>
      <c r="YL185" s="176"/>
      <c r="YM185" s="176"/>
      <c r="YN185" s="176"/>
      <c r="YO185" s="176"/>
      <c r="YP185" s="176"/>
      <c r="YQ185" s="176"/>
      <c r="YR185" s="176"/>
      <c r="YS185" s="176"/>
      <c r="YT185" s="176"/>
      <c r="YU185" s="176"/>
      <c r="YV185" s="176"/>
      <c r="YW185" s="176"/>
      <c r="YX185" s="176"/>
      <c r="YY185" s="176"/>
      <c r="YZ185" s="176"/>
      <c r="ZA185" s="176"/>
      <c r="ZB185" s="176"/>
      <c r="ZC185" s="176"/>
      <c r="ZD185" s="176"/>
      <c r="ZE185" s="176"/>
      <c r="ZF185" s="176"/>
      <c r="ZG185" s="176"/>
      <c r="ZH185" s="176"/>
      <c r="ZI185" s="176"/>
      <c r="ZJ185" s="176"/>
      <c r="ZK185" s="176"/>
      <c r="ZL185" s="176"/>
      <c r="ZM185" s="176"/>
      <c r="ZN185" s="176"/>
      <c r="ZO185" s="176"/>
      <c r="ZP185" s="176"/>
      <c r="ZQ185" s="176"/>
      <c r="ZR185" s="176"/>
      <c r="ZS185" s="176"/>
      <c r="ZT185" s="176"/>
      <c r="ZU185" s="176"/>
      <c r="ZV185" s="176"/>
      <c r="ZW185" s="176"/>
      <c r="ZX185" s="176"/>
      <c r="ZY185" s="176"/>
      <c r="ZZ185" s="176"/>
      <c r="AAA185" s="176"/>
      <c r="AAB185" s="176"/>
      <c r="AAC185" s="176"/>
      <c r="AAD185" s="176"/>
      <c r="AAE185" s="176"/>
      <c r="AAF185" s="176"/>
      <c r="AAG185" s="176"/>
      <c r="AAH185" s="176"/>
      <c r="AAI185" s="176"/>
      <c r="AAJ185" s="176"/>
      <c r="AAK185" s="176"/>
      <c r="AAL185" s="176"/>
      <c r="AAM185" s="176"/>
      <c r="AAN185" s="176"/>
      <c r="AAO185" s="176"/>
      <c r="AAP185" s="176"/>
      <c r="AAQ185" s="176"/>
      <c r="AAR185" s="176"/>
      <c r="AAS185" s="176"/>
      <c r="AAT185" s="176"/>
      <c r="AAU185" s="176"/>
      <c r="AAV185" s="176"/>
      <c r="AAW185" s="176"/>
      <c r="AAX185" s="176"/>
      <c r="AAY185" s="176"/>
      <c r="AAZ185" s="176"/>
      <c r="ABA185" s="176"/>
      <c r="ABB185" s="176"/>
      <c r="ABC185" s="176"/>
      <c r="ABD185" s="176"/>
      <c r="ABE185" s="176"/>
      <c r="ABF185" s="176"/>
      <c r="ABG185" s="176"/>
      <c r="ABH185" s="176"/>
      <c r="ABI185" s="176"/>
      <c r="ABJ185" s="176"/>
      <c r="ABK185" s="176"/>
      <c r="ABL185" s="176"/>
      <c r="ABM185" s="176"/>
      <c r="ABN185" s="176"/>
      <c r="ABO185" s="176"/>
      <c r="ABP185" s="176"/>
      <c r="ABQ185" s="176"/>
      <c r="ABR185" s="176"/>
      <c r="ABS185" s="176"/>
      <c r="ABT185" s="176"/>
      <c r="ABU185" s="176"/>
      <c r="ABV185" s="176"/>
      <c r="ABW185" s="176"/>
      <c r="ABX185" s="176"/>
      <c r="ABY185" s="176"/>
      <c r="ABZ185" s="176"/>
      <c r="ACA185" s="176"/>
      <c r="ACB185" s="176"/>
      <c r="ACC185" s="176"/>
      <c r="ACD185" s="176"/>
      <c r="ACE185" s="176"/>
      <c r="ACF185" s="176"/>
      <c r="ACG185" s="176"/>
      <c r="ACH185" s="176"/>
      <c r="ACI185" s="176"/>
      <c r="ACJ185" s="176"/>
      <c r="ACK185" s="176"/>
      <c r="ACL185" s="176"/>
      <c r="ACM185" s="176"/>
      <c r="ACN185" s="176"/>
      <c r="ACO185" s="176"/>
      <c r="ACP185" s="176"/>
      <c r="ACQ185" s="176"/>
      <c r="ACR185" s="176"/>
      <c r="ACS185" s="176"/>
      <c r="ACT185" s="176"/>
      <c r="ACU185" s="176"/>
      <c r="ACV185" s="176"/>
      <c r="ACW185" s="176"/>
      <c r="ACX185" s="176"/>
      <c r="ACY185" s="176"/>
      <c r="ACZ185" s="176"/>
      <c r="ADA185" s="176"/>
      <c r="ADB185" s="176"/>
      <c r="ADC185" s="176"/>
      <c r="ADD185" s="176"/>
      <c r="ADE185" s="176"/>
      <c r="ADF185" s="176"/>
      <c r="ADG185" s="176"/>
      <c r="ADH185" s="176"/>
      <c r="ADI185" s="176"/>
      <c r="ADJ185" s="176"/>
      <c r="ADK185" s="176"/>
      <c r="ADL185" s="176"/>
      <c r="ADM185" s="176"/>
      <c r="ADN185" s="176"/>
      <c r="ADO185" s="176"/>
      <c r="ADP185" s="176"/>
      <c r="ADQ185" s="176"/>
      <c r="ADR185" s="176"/>
      <c r="ADS185" s="176"/>
      <c r="ADT185" s="176"/>
      <c r="ADU185" s="176"/>
      <c r="ADV185" s="176"/>
      <c r="ADW185" s="176"/>
      <c r="ADX185" s="176"/>
      <c r="ADY185" s="176"/>
      <c r="ADZ185" s="176"/>
      <c r="AEA185" s="176"/>
      <c r="AEB185" s="176"/>
      <c r="AEC185" s="176"/>
      <c r="AED185" s="176"/>
      <c r="AEE185" s="176"/>
      <c r="AEF185" s="176"/>
      <c r="AEG185" s="176"/>
      <c r="AEH185" s="176"/>
      <c r="AEI185" s="176"/>
      <c r="AEJ185" s="176"/>
      <c r="AEK185" s="176"/>
      <c r="AEL185" s="176"/>
      <c r="AEM185" s="176"/>
      <c r="AEN185" s="176"/>
      <c r="AEO185" s="176"/>
      <c r="AEP185" s="176"/>
      <c r="AEQ185" s="176"/>
      <c r="AER185" s="176"/>
      <c r="AES185" s="176"/>
      <c r="AET185" s="176"/>
      <c r="AEU185" s="176"/>
      <c r="AEV185" s="176"/>
      <c r="AEW185" s="176"/>
      <c r="AEX185" s="176"/>
      <c r="AEY185" s="176"/>
      <c r="AEZ185" s="176"/>
      <c r="AFA185" s="176"/>
      <c r="AFB185" s="176"/>
      <c r="AFC185" s="176"/>
      <c r="AFD185" s="176"/>
      <c r="AFE185" s="176"/>
      <c r="AFF185" s="176"/>
      <c r="AFG185" s="176"/>
      <c r="AFH185" s="176"/>
      <c r="AFI185" s="176"/>
      <c r="AFJ185" s="176"/>
      <c r="AFK185" s="176"/>
      <c r="AFL185" s="176"/>
      <c r="AFM185" s="176"/>
      <c r="AFN185" s="176"/>
      <c r="AFO185" s="176"/>
      <c r="AFP185" s="176"/>
      <c r="AFQ185" s="176"/>
      <c r="AFR185" s="176"/>
      <c r="AFS185" s="176"/>
      <c r="AFT185" s="176"/>
      <c r="AFU185" s="176"/>
      <c r="AFV185" s="176"/>
      <c r="AFW185" s="176"/>
      <c r="AFX185" s="176"/>
      <c r="AFY185" s="176"/>
      <c r="AFZ185" s="176"/>
      <c r="AGA185" s="176"/>
      <c r="AGB185" s="176"/>
      <c r="AGC185" s="176"/>
      <c r="AGD185" s="176"/>
      <c r="AGE185" s="176"/>
      <c r="AGF185" s="176"/>
      <c r="AGG185" s="176"/>
      <c r="AGH185" s="176"/>
      <c r="AGI185" s="176"/>
      <c r="AGJ185" s="176"/>
      <c r="AGK185" s="176"/>
      <c r="AGL185" s="176"/>
      <c r="AGM185" s="176"/>
      <c r="AGN185" s="176"/>
      <c r="AGO185" s="176"/>
      <c r="AGP185" s="176"/>
      <c r="AGQ185" s="176"/>
      <c r="AGR185" s="176"/>
      <c r="AGS185" s="176"/>
      <c r="AGT185" s="176"/>
      <c r="AGU185" s="176"/>
      <c r="AGV185" s="176"/>
      <c r="AGW185" s="176"/>
      <c r="AGX185" s="176"/>
      <c r="AGY185" s="176"/>
      <c r="AGZ185" s="176"/>
      <c r="AHA185" s="176"/>
      <c r="AHB185" s="176"/>
      <c r="AHC185" s="176"/>
      <c r="AHD185" s="176"/>
      <c r="AHE185" s="176"/>
      <c r="AHF185" s="176"/>
      <c r="AHG185" s="176"/>
      <c r="AHH185" s="176"/>
      <c r="AHI185" s="176"/>
      <c r="AHJ185" s="176"/>
      <c r="AHK185" s="176"/>
      <c r="AHL185" s="176"/>
      <c r="AHM185" s="176"/>
      <c r="AHN185" s="176"/>
      <c r="AHO185" s="176"/>
      <c r="AHP185" s="176"/>
      <c r="AHQ185" s="176"/>
      <c r="AHR185" s="176"/>
      <c r="AHS185" s="176"/>
      <c r="AHT185" s="176"/>
      <c r="AHU185" s="176"/>
      <c r="AHV185" s="176"/>
      <c r="AHW185" s="176"/>
      <c r="AHX185" s="176"/>
      <c r="AHY185" s="176"/>
      <c r="AHZ185" s="176"/>
      <c r="AIA185" s="176"/>
      <c r="AIB185" s="176"/>
      <c r="AIC185" s="176"/>
      <c r="AID185" s="176"/>
      <c r="AIE185" s="176"/>
      <c r="AIF185" s="176"/>
      <c r="AIG185" s="176"/>
      <c r="AIH185" s="176"/>
      <c r="AII185" s="176"/>
      <c r="AIJ185" s="176"/>
      <c r="AIK185" s="176"/>
      <c r="AIL185" s="176"/>
      <c r="AIM185" s="176"/>
      <c r="AIN185" s="176"/>
      <c r="AIO185" s="176"/>
      <c r="AIP185" s="176"/>
      <c r="AIQ185" s="176"/>
      <c r="AIR185" s="176"/>
      <c r="AIS185" s="176"/>
      <c r="AIT185" s="176"/>
      <c r="AIU185" s="176"/>
      <c r="AIV185" s="176"/>
      <c r="AIW185" s="176"/>
      <c r="AIX185" s="176"/>
      <c r="AIY185" s="176"/>
      <c r="AIZ185" s="176"/>
      <c r="AJA185" s="176"/>
      <c r="AJB185" s="176"/>
      <c r="AJC185" s="176"/>
      <c r="AJD185" s="176"/>
      <c r="AJE185" s="176"/>
      <c r="AJF185" s="176"/>
      <c r="AJG185" s="176"/>
      <c r="AJH185" s="176"/>
      <c r="AJI185" s="176"/>
      <c r="AJJ185" s="176"/>
      <c r="AJK185" s="176"/>
      <c r="AJL185" s="176"/>
      <c r="AJM185" s="176"/>
      <c r="AJN185" s="176"/>
      <c r="AJO185" s="176"/>
      <c r="AJP185" s="176"/>
      <c r="AJQ185" s="176"/>
      <c r="AJR185" s="176"/>
      <c r="AJS185" s="176"/>
      <c r="AJT185" s="176"/>
      <c r="AJU185" s="176"/>
      <c r="AJV185" s="176"/>
      <c r="AJW185" s="176"/>
      <c r="AJX185" s="176"/>
      <c r="AJY185" s="176"/>
      <c r="AJZ185" s="176"/>
      <c r="AKA185" s="176"/>
      <c r="AKB185" s="176"/>
      <c r="AKC185" s="176"/>
      <c r="AKD185" s="176"/>
      <c r="AKE185" s="176"/>
      <c r="AKF185" s="176"/>
      <c r="AKG185" s="176"/>
      <c r="AKH185" s="176"/>
      <c r="AKI185" s="176"/>
      <c r="AKJ185" s="176"/>
      <c r="AKK185" s="176"/>
      <c r="AKL185" s="176"/>
      <c r="AKM185" s="176"/>
      <c r="AKN185" s="176"/>
      <c r="AKO185" s="176"/>
      <c r="AKP185" s="176"/>
      <c r="AKQ185" s="176"/>
      <c r="AKR185" s="176"/>
      <c r="AKS185" s="176"/>
      <c r="AKT185" s="176"/>
      <c r="AKU185" s="176"/>
      <c r="AKV185" s="176"/>
      <c r="AKW185" s="176"/>
      <c r="AKX185" s="176"/>
      <c r="AKY185" s="176"/>
      <c r="AKZ185" s="176"/>
      <c r="ALA185" s="176"/>
      <c r="ALB185" s="176"/>
      <c r="ALC185" s="176"/>
      <c r="ALD185" s="176"/>
      <c r="ALE185" s="176"/>
      <c r="ALF185" s="176"/>
      <c r="ALG185" s="176"/>
      <c r="ALH185" s="176"/>
      <c r="ALI185" s="176"/>
      <c r="ALJ185" s="176"/>
      <c r="ALK185" s="176"/>
      <c r="ALL185" s="176"/>
      <c r="ALM185" s="176"/>
      <c r="ALN185" s="176"/>
      <c r="ALO185" s="176"/>
      <c r="ALP185" s="176"/>
      <c r="ALQ185" s="176"/>
      <c r="ALR185" s="176"/>
      <c r="ALS185" s="176"/>
      <c r="ALT185" s="176"/>
      <c r="ALU185" s="176"/>
      <c r="ALV185" s="176"/>
      <c r="ALW185" s="176"/>
      <c r="ALX185" s="176"/>
      <c r="ALY185" s="176"/>
      <c r="ALZ185" s="176"/>
      <c r="AMA185" s="176"/>
      <c r="AMB185" s="176"/>
      <c r="AMC185" s="176"/>
      <c r="AMD185" s="176"/>
      <c r="AME185" s="176"/>
      <c r="AMF185" s="176"/>
      <c r="AMG185" s="176"/>
      <c r="AMH185" s="176"/>
      <c r="AMI185" s="176"/>
      <c r="AMJ185" s="176"/>
      <c r="AMK185" s="176"/>
      <c r="AML185" s="176"/>
      <c r="AMM185" s="176"/>
      <c r="AMN185" s="176"/>
      <c r="AMO185" s="176"/>
      <c r="AMP185" s="176"/>
      <c r="AMQ185" s="176"/>
      <c r="AMR185" s="176"/>
      <c r="AMS185" s="176"/>
      <c r="AMT185" s="176"/>
      <c r="AMU185" s="176"/>
      <c r="AMV185" s="176"/>
      <c r="AMW185" s="176"/>
      <c r="AMX185" s="176"/>
      <c r="AMY185" s="176"/>
      <c r="AMZ185" s="176"/>
      <c r="ANA185" s="176"/>
      <c r="ANB185" s="176"/>
      <c r="ANC185" s="176"/>
      <c r="AND185" s="176"/>
      <c r="ANE185" s="176"/>
      <c r="ANF185" s="176"/>
      <c r="ANG185" s="176"/>
      <c r="ANH185" s="176"/>
      <c r="ANI185" s="176"/>
      <c r="ANJ185" s="176"/>
      <c r="ANK185" s="176"/>
      <c r="ANL185" s="176"/>
      <c r="ANM185" s="176"/>
      <c r="ANN185" s="176"/>
      <c r="ANO185" s="176"/>
      <c r="ANP185" s="176"/>
      <c r="ANQ185" s="176"/>
      <c r="ANR185" s="176"/>
      <c r="ANS185" s="176"/>
      <c r="ANT185" s="176"/>
      <c r="ANU185" s="176"/>
      <c r="ANV185" s="176"/>
      <c r="ANW185" s="176"/>
      <c r="ANX185" s="176"/>
      <c r="ANY185" s="176"/>
      <c r="ANZ185" s="176"/>
      <c r="AOA185" s="176"/>
      <c r="AOB185" s="176"/>
      <c r="AOC185" s="176"/>
      <c r="AOD185" s="176"/>
      <c r="AOE185" s="176"/>
      <c r="AOF185" s="176"/>
      <c r="AOG185" s="176"/>
      <c r="AOH185" s="176"/>
      <c r="AOI185" s="176"/>
      <c r="AOJ185" s="176"/>
      <c r="AOK185" s="176"/>
      <c r="AOL185" s="176"/>
      <c r="AOM185" s="176"/>
      <c r="AON185" s="176"/>
      <c r="AOO185" s="176"/>
      <c r="AOP185" s="176"/>
      <c r="AOQ185" s="176"/>
      <c r="AOR185" s="176"/>
      <c r="AOS185" s="176"/>
      <c r="AOT185" s="176"/>
      <c r="AOU185" s="176"/>
      <c r="AOV185" s="176"/>
      <c r="AOW185" s="176"/>
      <c r="AOX185" s="176"/>
      <c r="AOY185" s="176"/>
      <c r="AOZ185" s="176"/>
      <c r="APA185" s="176"/>
      <c r="APB185" s="176"/>
      <c r="APC185" s="176"/>
      <c r="APD185" s="176"/>
      <c r="APE185" s="176"/>
      <c r="APF185" s="176"/>
      <c r="APG185" s="176"/>
      <c r="APH185" s="176"/>
      <c r="API185" s="176"/>
      <c r="APJ185" s="176"/>
      <c r="APK185" s="176"/>
      <c r="APL185" s="176"/>
      <c r="APM185" s="176"/>
      <c r="APN185" s="176"/>
      <c r="APO185" s="176"/>
      <c r="APP185" s="176"/>
      <c r="APQ185" s="176"/>
      <c r="APR185" s="176"/>
      <c r="APS185" s="176"/>
      <c r="APT185" s="176"/>
      <c r="APU185" s="176"/>
      <c r="APV185" s="176"/>
      <c r="APW185" s="176"/>
      <c r="APX185" s="176"/>
      <c r="APY185" s="176"/>
      <c r="APZ185" s="176"/>
      <c r="AQA185" s="176"/>
      <c r="AQB185" s="176"/>
      <c r="AQC185" s="176"/>
      <c r="AQD185" s="176"/>
      <c r="AQE185" s="176"/>
      <c r="AQF185" s="176"/>
      <c r="AQG185" s="176"/>
      <c r="AQH185" s="176"/>
      <c r="AQI185" s="176"/>
      <c r="AQJ185" s="176"/>
      <c r="AQK185" s="176"/>
      <c r="AQL185" s="176"/>
      <c r="AQM185" s="176"/>
      <c r="AQN185" s="176"/>
      <c r="AQO185" s="176"/>
      <c r="AQP185" s="176"/>
      <c r="AQQ185" s="176"/>
      <c r="AQR185" s="176"/>
      <c r="AQS185" s="176"/>
      <c r="AQT185" s="176"/>
      <c r="AQU185" s="176"/>
      <c r="AQV185" s="176"/>
      <c r="AQW185" s="176"/>
      <c r="AQX185" s="176"/>
      <c r="AQY185" s="176"/>
      <c r="AQZ185" s="176"/>
      <c r="ARA185" s="176"/>
      <c r="ARB185" s="176"/>
      <c r="ARC185" s="176"/>
      <c r="ARD185" s="176"/>
      <c r="ARE185" s="176"/>
      <c r="ARF185" s="176"/>
      <c r="ARG185" s="176"/>
      <c r="ARH185" s="176"/>
      <c r="ARI185" s="176"/>
      <c r="ARJ185" s="176"/>
      <c r="ARK185" s="176"/>
      <c r="ARL185" s="176"/>
      <c r="ARM185" s="176"/>
      <c r="ARN185" s="176"/>
      <c r="ARO185" s="176"/>
      <c r="ARP185" s="176"/>
      <c r="ARQ185" s="176"/>
      <c r="ARR185" s="176"/>
      <c r="ARS185" s="176"/>
      <c r="ART185" s="176"/>
      <c r="ARU185" s="176"/>
      <c r="ARV185" s="176"/>
      <c r="ARW185" s="176"/>
      <c r="ARX185" s="176"/>
      <c r="ARY185" s="176"/>
      <c r="ARZ185" s="176"/>
      <c r="ASA185" s="176"/>
      <c r="ASB185" s="176"/>
      <c r="ASC185" s="176"/>
      <c r="ASD185" s="176"/>
      <c r="ASE185" s="176"/>
      <c r="ASF185" s="176"/>
      <c r="ASG185" s="176"/>
      <c r="ASH185" s="176"/>
      <c r="ASI185" s="176"/>
      <c r="ASJ185" s="176"/>
      <c r="ASK185" s="176"/>
      <c r="ASL185" s="176"/>
      <c r="ASM185" s="176"/>
      <c r="ASN185" s="176"/>
      <c r="ASO185" s="176"/>
      <c r="ASP185" s="176"/>
      <c r="ASQ185" s="176"/>
      <c r="ASR185" s="176"/>
      <c r="ASS185" s="176"/>
      <c r="AST185" s="176"/>
      <c r="ASU185" s="176"/>
      <c r="ASV185" s="176"/>
      <c r="ASW185" s="176"/>
      <c r="ASX185" s="176"/>
      <c r="ASY185" s="176"/>
      <c r="ASZ185" s="176"/>
      <c r="ATA185" s="176"/>
      <c r="ATB185" s="176"/>
      <c r="ATC185" s="176"/>
      <c r="ATD185" s="176"/>
      <c r="ATE185" s="176"/>
      <c r="ATF185" s="176"/>
      <c r="ATG185" s="176"/>
      <c r="ATH185" s="176"/>
      <c r="ATI185" s="176"/>
      <c r="ATJ185" s="176"/>
      <c r="ATK185" s="176"/>
      <c r="ATL185" s="176"/>
      <c r="ATM185" s="176"/>
      <c r="ATN185" s="176"/>
      <c r="ATO185" s="176"/>
      <c r="ATP185" s="176"/>
      <c r="ATQ185" s="176"/>
      <c r="ATR185" s="176"/>
      <c r="ATS185" s="176"/>
      <c r="ATT185" s="176"/>
      <c r="ATU185" s="176"/>
      <c r="ATV185" s="176"/>
      <c r="ATW185" s="176"/>
      <c r="ATX185" s="176"/>
      <c r="ATY185" s="176"/>
      <c r="ATZ185" s="176"/>
      <c r="AUA185" s="176"/>
      <c r="AUB185" s="176"/>
      <c r="AUC185" s="176"/>
      <c r="AUD185" s="176"/>
      <c r="AUE185" s="176"/>
      <c r="AUF185" s="176"/>
      <c r="AUG185" s="176"/>
      <c r="AUH185" s="176"/>
      <c r="AUI185" s="176"/>
      <c r="AUJ185" s="176"/>
      <c r="AUK185" s="176"/>
      <c r="AUL185" s="176"/>
      <c r="AUM185" s="176"/>
      <c r="AUN185" s="176"/>
      <c r="AUO185" s="176"/>
      <c r="AUP185" s="176"/>
      <c r="AUQ185" s="176"/>
      <c r="AUR185" s="176"/>
      <c r="AUS185" s="176"/>
      <c r="AUT185" s="176"/>
      <c r="AUU185" s="176"/>
      <c r="AUV185" s="176"/>
      <c r="AUW185" s="176"/>
      <c r="AUX185" s="176"/>
      <c r="AUY185" s="176"/>
      <c r="AUZ185" s="176"/>
      <c r="AVA185" s="176"/>
      <c r="AVB185" s="176"/>
      <c r="AVC185" s="176"/>
      <c r="AVD185" s="176"/>
      <c r="AVE185" s="176"/>
      <c r="AVF185" s="176"/>
      <c r="AVG185" s="176"/>
      <c r="AVH185" s="176"/>
      <c r="AVI185" s="176"/>
      <c r="AVJ185" s="176"/>
      <c r="AVK185" s="176"/>
      <c r="AVL185" s="176"/>
      <c r="AVM185" s="176"/>
      <c r="AVN185" s="176"/>
      <c r="AVO185" s="176"/>
      <c r="AVP185" s="176"/>
      <c r="AVQ185" s="176"/>
      <c r="AVR185" s="176"/>
      <c r="AVS185" s="176"/>
      <c r="AVT185" s="176"/>
      <c r="AVU185" s="176"/>
      <c r="AVV185" s="176"/>
      <c r="AVW185" s="176"/>
      <c r="AVX185" s="176"/>
      <c r="AVY185" s="176"/>
      <c r="AVZ185" s="176"/>
      <c r="AWA185" s="176"/>
      <c r="AWB185" s="176"/>
      <c r="AWC185" s="176"/>
      <c r="AWD185" s="176"/>
      <c r="AWE185" s="176"/>
      <c r="AWF185" s="176"/>
      <c r="AWG185" s="176"/>
      <c r="AWH185" s="176"/>
      <c r="AWI185" s="176"/>
      <c r="AWJ185" s="176"/>
      <c r="AWK185" s="176"/>
      <c r="AWL185" s="176"/>
      <c r="AWM185" s="176"/>
      <c r="AWN185" s="176"/>
      <c r="AWO185" s="176"/>
      <c r="AWP185" s="176"/>
      <c r="AWQ185" s="176"/>
      <c r="AWR185" s="176"/>
      <c r="AWS185" s="176"/>
      <c r="AWT185" s="176"/>
      <c r="AWU185" s="176"/>
      <c r="AWV185" s="176"/>
      <c r="AWW185" s="176"/>
      <c r="AWX185" s="176"/>
      <c r="AWY185" s="176"/>
      <c r="AWZ185" s="176"/>
      <c r="AXA185" s="176"/>
      <c r="AXB185" s="176"/>
      <c r="AXC185" s="176"/>
      <c r="AXD185" s="176"/>
      <c r="AXE185" s="176"/>
      <c r="AXF185" s="176"/>
      <c r="AXG185" s="176"/>
      <c r="AXH185" s="176"/>
      <c r="AXI185" s="176"/>
      <c r="AXJ185" s="176"/>
      <c r="AXK185" s="176"/>
      <c r="AXL185" s="176"/>
      <c r="AXM185" s="176"/>
      <c r="AXN185" s="176"/>
      <c r="AXO185" s="176"/>
      <c r="AXP185" s="176"/>
      <c r="AXQ185" s="176"/>
      <c r="AXR185" s="176"/>
      <c r="AXS185" s="176"/>
      <c r="AXT185" s="176"/>
      <c r="AXU185" s="176"/>
      <c r="AXV185" s="176"/>
      <c r="AXW185" s="176"/>
      <c r="AXX185" s="176"/>
      <c r="AXY185" s="176"/>
      <c r="AXZ185" s="176"/>
      <c r="AYA185" s="176"/>
      <c r="AYB185" s="176"/>
      <c r="AYC185" s="176"/>
      <c r="AYD185" s="176"/>
      <c r="AYE185" s="176"/>
      <c r="AYF185" s="176"/>
      <c r="AYG185" s="176"/>
      <c r="AYH185" s="176"/>
      <c r="AYI185" s="176"/>
      <c r="AYJ185" s="176"/>
      <c r="AYK185" s="176"/>
      <c r="AYL185" s="176"/>
      <c r="AYM185" s="176"/>
      <c r="AYN185" s="176"/>
      <c r="AYO185" s="176"/>
      <c r="AYP185" s="176"/>
      <c r="AYQ185" s="176"/>
      <c r="AYR185" s="176"/>
      <c r="AYS185" s="176"/>
      <c r="AYT185" s="176"/>
      <c r="AYU185" s="176"/>
      <c r="AYV185" s="176"/>
      <c r="AYW185" s="176"/>
      <c r="AYX185" s="176"/>
      <c r="AYY185" s="176"/>
      <c r="AYZ185" s="176"/>
      <c r="AZA185" s="176"/>
      <c r="AZB185" s="176"/>
      <c r="AZC185" s="176"/>
      <c r="AZD185" s="176"/>
      <c r="AZE185" s="176"/>
      <c r="AZF185" s="176"/>
      <c r="AZG185" s="176"/>
      <c r="AZH185" s="176"/>
      <c r="AZI185" s="176"/>
      <c r="AZJ185" s="176"/>
      <c r="AZK185" s="176"/>
      <c r="AZL185" s="176"/>
      <c r="AZM185" s="176"/>
      <c r="AZN185" s="176"/>
      <c r="AZO185" s="176"/>
      <c r="AZP185" s="176"/>
      <c r="AZQ185" s="176"/>
      <c r="AZR185" s="176"/>
      <c r="AZS185" s="176"/>
      <c r="AZT185" s="176"/>
      <c r="AZU185" s="176"/>
      <c r="AZV185" s="176"/>
      <c r="AZW185" s="176"/>
      <c r="AZX185" s="176"/>
      <c r="AZY185" s="176"/>
      <c r="AZZ185" s="176"/>
      <c r="BAA185" s="176"/>
      <c r="BAB185" s="176"/>
      <c r="BAC185" s="176"/>
      <c r="BAD185" s="176"/>
      <c r="BAE185" s="176"/>
      <c r="BAF185" s="176"/>
      <c r="BAG185" s="176"/>
      <c r="BAH185" s="176"/>
      <c r="BAI185" s="176"/>
      <c r="BAJ185" s="176"/>
      <c r="BAK185" s="176"/>
      <c r="BAL185" s="176"/>
      <c r="BAM185" s="176"/>
      <c r="BAN185" s="176"/>
      <c r="BAO185" s="176"/>
      <c r="BAP185" s="176"/>
      <c r="BAQ185" s="176"/>
      <c r="BAR185" s="176"/>
      <c r="BAS185" s="176"/>
      <c r="BAT185" s="176"/>
      <c r="BAU185" s="176"/>
      <c r="BAV185" s="176"/>
      <c r="BAW185" s="176"/>
      <c r="BAX185" s="176"/>
      <c r="BAY185" s="176"/>
      <c r="BAZ185" s="176"/>
      <c r="BBA185" s="176"/>
      <c r="BBB185" s="176"/>
      <c r="BBC185" s="176"/>
      <c r="BBD185" s="176"/>
      <c r="BBE185" s="176"/>
      <c r="BBF185" s="176"/>
      <c r="BBG185" s="176"/>
      <c r="BBH185" s="176"/>
      <c r="BBI185" s="176"/>
      <c r="BBJ185" s="176"/>
      <c r="BBK185" s="176"/>
      <c r="BBL185" s="176"/>
      <c r="BBM185" s="176"/>
      <c r="BBN185" s="176"/>
      <c r="BBO185" s="176"/>
      <c r="BBP185" s="176"/>
      <c r="BBQ185" s="176"/>
      <c r="BBR185" s="176"/>
      <c r="BBS185" s="176"/>
      <c r="BBT185" s="176"/>
      <c r="BBU185" s="176"/>
      <c r="BBV185" s="176"/>
      <c r="BBW185" s="176"/>
      <c r="BBX185" s="176"/>
      <c r="BBY185" s="176"/>
      <c r="BBZ185" s="176"/>
      <c r="BCA185" s="176"/>
      <c r="BCB185" s="176"/>
      <c r="BCC185" s="176"/>
      <c r="BCD185" s="176"/>
      <c r="BCE185" s="176"/>
      <c r="BCF185" s="176"/>
      <c r="BCG185" s="176"/>
      <c r="BCH185" s="176"/>
      <c r="BCI185" s="176"/>
      <c r="BCJ185" s="176"/>
      <c r="BCK185" s="176"/>
      <c r="BCL185" s="176"/>
      <c r="BCM185" s="176"/>
      <c r="BCN185" s="176"/>
      <c r="BCO185" s="176"/>
      <c r="BCP185" s="176"/>
      <c r="BCQ185" s="176"/>
      <c r="BCR185" s="176"/>
      <c r="BCS185" s="176"/>
      <c r="BCT185" s="176"/>
      <c r="BCU185" s="176"/>
      <c r="BCV185" s="176"/>
      <c r="BCW185" s="176"/>
      <c r="BCX185" s="176"/>
      <c r="BCY185" s="176"/>
      <c r="BCZ185" s="176"/>
      <c r="BDA185" s="176"/>
      <c r="BDB185" s="176"/>
      <c r="BDC185" s="176"/>
      <c r="BDD185" s="176"/>
      <c r="BDE185" s="176"/>
      <c r="BDF185" s="176"/>
      <c r="BDG185" s="176"/>
      <c r="BDH185" s="176"/>
      <c r="BDI185" s="176"/>
      <c r="BDJ185" s="176"/>
      <c r="BDK185" s="176"/>
      <c r="BDL185" s="176"/>
      <c r="BDM185" s="176"/>
      <c r="BDN185" s="176"/>
      <c r="BDO185" s="176"/>
      <c r="BDP185" s="176"/>
      <c r="BDQ185" s="176"/>
      <c r="BDR185" s="176"/>
      <c r="BDS185" s="176"/>
      <c r="BDT185" s="176"/>
      <c r="BDU185" s="176"/>
      <c r="BDV185" s="176"/>
      <c r="BDW185" s="176"/>
      <c r="BDX185" s="176"/>
      <c r="BDY185" s="176"/>
      <c r="BDZ185" s="176"/>
      <c r="BEA185" s="176"/>
      <c r="BEB185" s="176"/>
      <c r="BEC185" s="176"/>
      <c r="BED185" s="176"/>
      <c r="BEE185" s="176"/>
      <c r="BEF185" s="176"/>
      <c r="BEG185" s="176"/>
      <c r="BEH185" s="176"/>
      <c r="BEI185" s="176"/>
      <c r="BEJ185" s="176"/>
      <c r="BEK185" s="176"/>
      <c r="BEL185" s="176"/>
      <c r="BEM185" s="176"/>
      <c r="BEN185" s="176"/>
      <c r="BEO185" s="176"/>
      <c r="BEP185" s="176"/>
      <c r="BEQ185" s="176"/>
      <c r="BER185" s="176"/>
      <c r="BES185" s="176"/>
      <c r="BET185" s="176"/>
      <c r="BEU185" s="176"/>
      <c r="BEV185" s="176"/>
      <c r="BEW185" s="176"/>
      <c r="BEX185" s="176"/>
      <c r="BEY185" s="176"/>
      <c r="BEZ185" s="176"/>
      <c r="BFA185" s="176"/>
      <c r="BFB185" s="176"/>
      <c r="BFC185" s="176"/>
      <c r="BFD185" s="176"/>
      <c r="BFE185" s="176"/>
      <c r="BFF185" s="176"/>
      <c r="BFG185" s="176"/>
      <c r="BFH185" s="176"/>
      <c r="BFI185" s="176"/>
      <c r="BFJ185" s="176"/>
      <c r="BFK185" s="176"/>
      <c r="BFL185" s="176"/>
      <c r="BFM185" s="176"/>
      <c r="BFN185" s="176"/>
      <c r="BFO185" s="176"/>
      <c r="BFP185" s="176"/>
      <c r="BFQ185" s="176"/>
      <c r="BFR185" s="176"/>
      <c r="BFS185" s="176"/>
      <c r="BFT185" s="176"/>
      <c r="BFU185" s="176"/>
      <c r="BFV185" s="176"/>
      <c r="BFW185" s="176"/>
      <c r="BFX185" s="176"/>
      <c r="BFY185" s="176"/>
      <c r="BFZ185" s="176"/>
      <c r="BGA185" s="176"/>
      <c r="BGB185" s="176"/>
      <c r="BGC185" s="176"/>
      <c r="BGD185" s="176"/>
      <c r="BGE185" s="176"/>
      <c r="BGF185" s="176"/>
      <c r="BGG185" s="176"/>
      <c r="BGH185" s="176"/>
      <c r="BGI185" s="176"/>
      <c r="BGJ185" s="176"/>
      <c r="BGK185" s="176"/>
      <c r="BGL185" s="176"/>
      <c r="BGM185" s="176"/>
      <c r="BGN185" s="176"/>
      <c r="BGO185" s="176"/>
      <c r="BGP185" s="176"/>
      <c r="BGQ185" s="176"/>
      <c r="BGR185" s="176"/>
      <c r="BGS185" s="176"/>
      <c r="BGT185" s="176"/>
      <c r="BGU185" s="176"/>
      <c r="BGV185" s="176"/>
      <c r="BGW185" s="176"/>
      <c r="BGX185" s="176"/>
      <c r="BGY185" s="176"/>
      <c r="BGZ185" s="176"/>
      <c r="BHA185" s="176"/>
      <c r="BHB185" s="176"/>
      <c r="BHC185" s="176"/>
      <c r="BHD185" s="176"/>
      <c r="BHE185" s="176"/>
      <c r="BHF185" s="176"/>
      <c r="BHG185" s="176"/>
      <c r="BHH185" s="176"/>
      <c r="BHI185" s="176"/>
      <c r="BHJ185" s="176"/>
      <c r="BHK185" s="176"/>
      <c r="BHL185" s="176"/>
      <c r="BHM185" s="176"/>
      <c r="BHN185" s="176"/>
      <c r="BHO185" s="176"/>
      <c r="BHP185" s="176"/>
      <c r="BHQ185" s="176"/>
      <c r="BHR185" s="176"/>
      <c r="BHS185" s="176"/>
      <c r="BHT185" s="176"/>
      <c r="BHU185" s="176"/>
      <c r="BHV185" s="176"/>
      <c r="BHW185" s="176"/>
      <c r="BHX185" s="176"/>
      <c r="BHY185" s="176"/>
      <c r="BHZ185" s="176"/>
      <c r="BIA185" s="176"/>
      <c r="BIB185" s="176"/>
      <c r="BIC185" s="176"/>
      <c r="BID185" s="176"/>
      <c r="BIE185" s="176"/>
      <c r="BIF185" s="176"/>
      <c r="BIG185" s="176"/>
      <c r="BIH185" s="176"/>
      <c r="BII185" s="176"/>
      <c r="BIJ185" s="176"/>
      <c r="BIK185" s="176"/>
      <c r="BIL185" s="176"/>
      <c r="BIM185" s="176"/>
      <c r="BIN185" s="176"/>
      <c r="BIO185" s="176"/>
      <c r="BIP185" s="176"/>
      <c r="BIQ185" s="176"/>
      <c r="BIR185" s="176"/>
      <c r="BIS185" s="176"/>
      <c r="BIT185" s="176"/>
      <c r="BIU185" s="176"/>
      <c r="BIV185" s="176"/>
      <c r="BIW185" s="176"/>
      <c r="BIX185" s="176"/>
      <c r="BIY185" s="176"/>
      <c r="BIZ185" s="176"/>
      <c r="BJA185" s="176"/>
      <c r="BJB185" s="176"/>
      <c r="BJC185" s="176"/>
      <c r="BJD185" s="176"/>
      <c r="BJE185" s="176"/>
      <c r="BJF185" s="176"/>
      <c r="BJG185" s="176"/>
      <c r="BJH185" s="176"/>
      <c r="BJI185" s="176"/>
      <c r="BJJ185" s="176"/>
      <c r="BJK185" s="176"/>
      <c r="BJL185" s="176"/>
      <c r="BJM185" s="176"/>
      <c r="BJN185" s="176"/>
      <c r="BJO185" s="176"/>
      <c r="BJP185" s="176"/>
      <c r="BJQ185" s="176"/>
      <c r="BJR185" s="176"/>
      <c r="BJS185" s="176"/>
      <c r="BJT185" s="176"/>
      <c r="BJU185" s="176"/>
      <c r="BJV185" s="176"/>
      <c r="BJW185" s="176"/>
      <c r="BJX185" s="176"/>
      <c r="BJY185" s="176"/>
      <c r="BJZ185" s="176"/>
      <c r="BKA185" s="176"/>
      <c r="BKB185" s="176"/>
      <c r="BKC185" s="176"/>
      <c r="BKD185" s="176"/>
      <c r="BKE185" s="176"/>
      <c r="BKF185" s="176"/>
      <c r="BKG185" s="176"/>
      <c r="BKH185" s="176"/>
      <c r="BKI185" s="176"/>
      <c r="BKJ185" s="176"/>
      <c r="BKK185" s="176"/>
      <c r="BKL185" s="176"/>
      <c r="BKM185" s="176"/>
      <c r="BKN185" s="176"/>
      <c r="BKO185" s="176"/>
      <c r="BKP185" s="176"/>
      <c r="BKQ185" s="176"/>
      <c r="BKR185" s="176"/>
      <c r="BKS185" s="176"/>
      <c r="BKT185" s="176"/>
      <c r="BKU185" s="176"/>
      <c r="BKV185" s="176"/>
      <c r="BKW185" s="176"/>
      <c r="BKX185" s="176"/>
      <c r="BKY185" s="176"/>
      <c r="BKZ185" s="176"/>
      <c r="BLA185" s="176"/>
      <c r="BLB185" s="176"/>
      <c r="BLC185" s="176"/>
      <c r="BLD185" s="176"/>
      <c r="BLE185" s="176"/>
      <c r="BLF185" s="176"/>
      <c r="BLG185" s="176"/>
      <c r="BLH185" s="176"/>
      <c r="BLI185" s="176"/>
      <c r="BLJ185" s="176"/>
      <c r="BLK185" s="176"/>
      <c r="BLL185" s="176"/>
      <c r="BLM185" s="176"/>
      <c r="BLN185" s="176"/>
      <c r="BLO185" s="176"/>
      <c r="BLP185" s="176"/>
      <c r="BLQ185" s="176"/>
      <c r="BLR185" s="176"/>
      <c r="BLS185" s="176"/>
      <c r="BLT185" s="176"/>
      <c r="BLU185" s="176"/>
      <c r="BLV185" s="176"/>
      <c r="BLW185" s="176"/>
      <c r="BLX185" s="176"/>
      <c r="BLY185" s="176"/>
      <c r="BLZ185" s="176"/>
      <c r="BMA185" s="176"/>
      <c r="BMB185" s="176"/>
      <c r="BMC185" s="176"/>
      <c r="BMD185" s="176"/>
      <c r="BME185" s="176"/>
      <c r="BMF185" s="176"/>
      <c r="BMG185" s="176"/>
      <c r="BMH185" s="176"/>
      <c r="BMI185" s="176"/>
      <c r="BMJ185" s="176"/>
      <c r="BMK185" s="176"/>
      <c r="BML185" s="176"/>
      <c r="BMM185" s="176"/>
      <c r="BMN185" s="176"/>
      <c r="BMO185" s="176"/>
      <c r="BMP185" s="176"/>
      <c r="BMQ185" s="176"/>
      <c r="BMR185" s="176"/>
      <c r="BMS185" s="176"/>
      <c r="BMT185" s="176"/>
      <c r="BMU185" s="176"/>
      <c r="BMV185" s="176"/>
      <c r="BMW185" s="176"/>
      <c r="BMX185" s="176"/>
      <c r="BMY185" s="176"/>
      <c r="BMZ185" s="176"/>
      <c r="BNA185" s="176"/>
      <c r="BNB185" s="176"/>
      <c r="BNC185" s="176"/>
      <c r="BND185" s="176"/>
      <c r="BNE185" s="176"/>
      <c r="BNF185" s="176"/>
      <c r="BNG185" s="176"/>
      <c r="BNH185" s="176"/>
      <c r="BNI185" s="176"/>
      <c r="BNJ185" s="176"/>
      <c r="BNK185" s="176"/>
      <c r="BNL185" s="176"/>
      <c r="BNM185" s="176"/>
      <c r="BNN185" s="176"/>
      <c r="BNO185" s="176"/>
      <c r="BNP185" s="176"/>
      <c r="BNQ185" s="176"/>
      <c r="BNR185" s="176"/>
      <c r="BNS185" s="176"/>
      <c r="BNT185" s="176"/>
      <c r="BNU185" s="176"/>
      <c r="BNV185" s="176"/>
      <c r="BNW185" s="176"/>
      <c r="BNX185" s="176"/>
      <c r="BNY185" s="176"/>
      <c r="BNZ185" s="176"/>
      <c r="BOA185" s="176"/>
      <c r="BOB185" s="176"/>
      <c r="BOC185" s="176"/>
      <c r="BOD185" s="176"/>
      <c r="BOE185" s="176"/>
      <c r="BOF185" s="176"/>
      <c r="BOG185" s="176"/>
      <c r="BOH185" s="176"/>
      <c r="BOI185" s="176"/>
      <c r="BOJ185" s="176"/>
      <c r="BOK185" s="176"/>
      <c r="BOL185" s="176"/>
      <c r="BOM185" s="176"/>
      <c r="BON185" s="176"/>
      <c r="BOO185" s="176"/>
      <c r="BOP185" s="176"/>
      <c r="BOQ185" s="176"/>
      <c r="BOR185" s="176"/>
      <c r="BOS185" s="176"/>
      <c r="BOT185" s="176"/>
      <c r="BOU185" s="176"/>
      <c r="BOV185" s="176"/>
      <c r="BOW185" s="176"/>
      <c r="BOX185" s="176"/>
      <c r="BOY185" s="176"/>
      <c r="BOZ185" s="176"/>
      <c r="BPA185" s="176"/>
      <c r="BPB185" s="176"/>
      <c r="BPC185" s="176"/>
      <c r="BPD185" s="176"/>
      <c r="BPE185" s="176"/>
      <c r="BPF185" s="176"/>
      <c r="BPG185" s="176"/>
      <c r="BPH185" s="176"/>
      <c r="BPI185" s="176"/>
      <c r="BPJ185" s="176"/>
      <c r="BPK185" s="176"/>
      <c r="BPL185" s="176"/>
      <c r="BPM185" s="176"/>
      <c r="BPN185" s="176"/>
      <c r="BPO185" s="176"/>
      <c r="BPP185" s="176"/>
      <c r="BPQ185" s="176"/>
      <c r="BPR185" s="176"/>
      <c r="BPS185" s="176"/>
      <c r="BPT185" s="176"/>
      <c r="BPU185" s="176"/>
      <c r="BPV185" s="176"/>
      <c r="BPW185" s="176"/>
      <c r="BPX185" s="176"/>
      <c r="BPY185" s="176"/>
      <c r="BPZ185" s="176"/>
      <c r="BQA185" s="176"/>
      <c r="BQB185" s="176"/>
      <c r="BQC185" s="176"/>
      <c r="BQD185" s="176"/>
      <c r="BQE185" s="176"/>
      <c r="BQF185" s="176"/>
      <c r="BQG185" s="176"/>
      <c r="BQH185" s="176"/>
      <c r="BQI185" s="176"/>
      <c r="BQJ185" s="176"/>
      <c r="BQK185" s="176"/>
      <c r="BQL185" s="176"/>
      <c r="BQM185" s="176"/>
      <c r="BQN185" s="176"/>
      <c r="BQO185" s="176"/>
      <c r="BQP185" s="176"/>
      <c r="BQQ185" s="176"/>
      <c r="BQR185" s="176"/>
      <c r="BQS185" s="176"/>
      <c r="BQT185" s="176"/>
      <c r="BQU185" s="176"/>
      <c r="BQV185" s="176"/>
      <c r="BQW185" s="176"/>
      <c r="BQX185" s="176"/>
      <c r="BQY185" s="176"/>
      <c r="BQZ185" s="176"/>
      <c r="BRA185" s="176"/>
      <c r="BRB185" s="176"/>
      <c r="BRC185" s="176"/>
      <c r="BRD185" s="176"/>
      <c r="BRE185" s="176"/>
      <c r="BRF185" s="176"/>
      <c r="BRG185" s="176"/>
      <c r="BRH185" s="176"/>
      <c r="BRI185" s="176"/>
      <c r="BRJ185" s="176"/>
      <c r="BRK185" s="176"/>
      <c r="BRL185" s="176"/>
      <c r="BRM185" s="176"/>
      <c r="BRN185" s="176"/>
      <c r="BRO185" s="176"/>
      <c r="BRP185" s="176"/>
      <c r="BRQ185" s="176"/>
      <c r="BRR185" s="176"/>
      <c r="BRS185" s="176"/>
      <c r="BRT185" s="176"/>
      <c r="BRU185" s="176"/>
      <c r="BRV185" s="176"/>
      <c r="BRW185" s="176"/>
      <c r="BRX185" s="176"/>
      <c r="BRY185" s="176"/>
      <c r="BRZ185" s="176"/>
      <c r="BSA185" s="176"/>
      <c r="BSB185" s="176"/>
      <c r="BSC185" s="176"/>
      <c r="BSD185" s="176"/>
      <c r="BSE185" s="176"/>
      <c r="BSF185" s="176"/>
      <c r="BSG185" s="176"/>
      <c r="BSH185" s="176"/>
      <c r="BSI185" s="176"/>
      <c r="BSJ185" s="176"/>
      <c r="BSK185" s="176"/>
      <c r="BSL185" s="176"/>
      <c r="BSM185" s="176"/>
      <c r="BSN185" s="176"/>
      <c r="BSO185" s="176"/>
      <c r="BSP185" s="176"/>
      <c r="BSQ185" s="176"/>
      <c r="BSR185" s="176"/>
      <c r="BSS185" s="176"/>
      <c r="BST185" s="176"/>
      <c r="BSU185" s="176"/>
      <c r="BSV185" s="176"/>
      <c r="BSW185" s="176"/>
      <c r="BSX185" s="176"/>
      <c r="BSY185" s="176"/>
      <c r="BSZ185" s="176"/>
      <c r="BTA185" s="176"/>
      <c r="BTB185" s="176"/>
      <c r="BTC185" s="176"/>
      <c r="BTD185" s="176"/>
      <c r="BTE185" s="176"/>
      <c r="BTF185" s="176"/>
      <c r="BTG185" s="176"/>
      <c r="BTH185" s="176"/>
      <c r="BTI185" s="176"/>
      <c r="BTJ185" s="176"/>
      <c r="BTK185" s="176"/>
      <c r="BTL185" s="176"/>
      <c r="BTM185" s="176"/>
      <c r="BTN185" s="176"/>
      <c r="BTO185" s="176"/>
      <c r="BTP185" s="176"/>
      <c r="BTQ185" s="176"/>
      <c r="BTR185" s="176"/>
      <c r="BTS185" s="176"/>
      <c r="BTT185" s="176"/>
      <c r="BTU185" s="176"/>
      <c r="BTV185" s="176"/>
      <c r="BTW185" s="176"/>
      <c r="BTX185" s="176"/>
      <c r="BTY185" s="176"/>
      <c r="BTZ185" s="176"/>
      <c r="BUA185" s="176"/>
      <c r="BUB185" s="176"/>
      <c r="BUC185" s="176"/>
      <c r="BUD185" s="176"/>
      <c r="BUE185" s="176"/>
      <c r="BUF185" s="176"/>
      <c r="BUG185" s="176"/>
      <c r="BUH185" s="176"/>
      <c r="BUI185" s="176"/>
      <c r="BUJ185" s="176"/>
      <c r="BUK185" s="176"/>
      <c r="BUL185" s="176"/>
      <c r="BUM185" s="176"/>
      <c r="BUN185" s="176"/>
      <c r="BUO185" s="176"/>
      <c r="BUP185" s="176"/>
      <c r="BUQ185" s="176"/>
      <c r="BUR185" s="176"/>
      <c r="BUS185" s="176"/>
      <c r="BUT185" s="176"/>
      <c r="BUU185" s="176"/>
      <c r="BUV185" s="176"/>
      <c r="BUW185" s="176"/>
      <c r="BUX185" s="176"/>
      <c r="BUY185" s="176"/>
      <c r="BUZ185" s="176"/>
      <c r="BVA185" s="176"/>
      <c r="BVB185" s="176"/>
      <c r="BVC185" s="176"/>
      <c r="BVD185" s="176"/>
      <c r="BVE185" s="176"/>
      <c r="BVF185" s="176"/>
      <c r="BVG185" s="176"/>
      <c r="BVH185" s="176"/>
      <c r="BVI185" s="176"/>
      <c r="BVJ185" s="176"/>
      <c r="BVK185" s="176"/>
      <c r="BVL185" s="176"/>
      <c r="BVM185" s="176"/>
      <c r="BVN185" s="176"/>
      <c r="BVO185" s="176"/>
      <c r="BVP185" s="176"/>
      <c r="BVQ185" s="176"/>
      <c r="BVR185" s="176"/>
      <c r="BVS185" s="176"/>
      <c r="BVT185" s="176"/>
      <c r="BVU185" s="176"/>
      <c r="BVV185" s="176"/>
      <c r="BVW185" s="176"/>
      <c r="BVX185" s="176"/>
      <c r="BVY185" s="176"/>
      <c r="BVZ185" s="176"/>
      <c r="BWA185" s="176"/>
      <c r="BWB185" s="176"/>
      <c r="BWC185" s="176"/>
      <c r="BWD185" s="176"/>
      <c r="BWE185" s="176"/>
      <c r="BWF185" s="176"/>
      <c r="BWG185" s="176"/>
      <c r="BWH185" s="176"/>
      <c r="BWI185" s="176"/>
      <c r="BWJ185" s="176"/>
      <c r="BWK185" s="176"/>
      <c r="BWL185" s="176"/>
      <c r="BWM185" s="176"/>
      <c r="BWN185" s="176"/>
      <c r="BWO185" s="176"/>
      <c r="BWP185" s="176"/>
      <c r="BWQ185" s="176"/>
      <c r="BWR185" s="176"/>
      <c r="BWS185" s="176"/>
      <c r="BWT185" s="176"/>
      <c r="BWU185" s="176"/>
      <c r="BWV185" s="176"/>
      <c r="BWW185" s="176"/>
      <c r="BWX185" s="176"/>
      <c r="BWY185" s="176"/>
      <c r="BWZ185" s="176"/>
      <c r="BXA185" s="176"/>
      <c r="BXB185" s="176"/>
      <c r="BXC185" s="176"/>
      <c r="BXD185" s="176"/>
      <c r="BXE185" s="176"/>
      <c r="BXF185" s="176"/>
      <c r="BXG185" s="176"/>
      <c r="BXH185" s="176"/>
      <c r="BXI185" s="176"/>
      <c r="BXJ185" s="176"/>
      <c r="BXK185" s="176"/>
      <c r="BXL185" s="176"/>
      <c r="BXM185" s="176"/>
      <c r="BXN185" s="176"/>
      <c r="BXO185" s="176"/>
      <c r="BXP185" s="176"/>
      <c r="BXQ185" s="176"/>
      <c r="BXR185" s="176"/>
      <c r="BXS185" s="176"/>
      <c r="BXT185" s="176"/>
      <c r="BXU185" s="176"/>
      <c r="BXV185" s="176"/>
      <c r="BXW185" s="176"/>
      <c r="BXX185" s="176"/>
      <c r="BXY185" s="176"/>
      <c r="BXZ185" s="176"/>
      <c r="BYA185" s="176"/>
      <c r="BYB185" s="176"/>
      <c r="BYC185" s="176"/>
      <c r="BYD185" s="176"/>
      <c r="BYE185" s="176"/>
      <c r="BYF185" s="176"/>
      <c r="BYG185" s="176"/>
      <c r="BYH185" s="176"/>
      <c r="BYI185" s="176"/>
      <c r="BYJ185" s="176"/>
      <c r="BYK185" s="176"/>
      <c r="BYL185" s="176"/>
      <c r="BYM185" s="176"/>
      <c r="BYN185" s="176"/>
      <c r="BYO185" s="176"/>
      <c r="BYP185" s="176"/>
      <c r="BYQ185" s="176"/>
      <c r="BYR185" s="176"/>
      <c r="BYS185" s="176"/>
      <c r="BYT185" s="176"/>
      <c r="BYU185" s="176"/>
      <c r="BYV185" s="176"/>
      <c r="BYW185" s="176"/>
      <c r="BYX185" s="176"/>
      <c r="BYY185" s="176"/>
      <c r="BYZ185" s="176"/>
      <c r="BZA185" s="176"/>
      <c r="BZB185" s="176"/>
      <c r="BZC185" s="176"/>
      <c r="BZD185" s="176"/>
      <c r="BZE185" s="176"/>
      <c r="BZF185" s="176"/>
      <c r="BZG185" s="176"/>
      <c r="BZH185" s="176"/>
      <c r="BZI185" s="176"/>
      <c r="BZJ185" s="176"/>
      <c r="BZK185" s="176"/>
      <c r="BZL185" s="176"/>
      <c r="BZM185" s="176"/>
      <c r="BZN185" s="176"/>
      <c r="BZO185" s="176"/>
      <c r="BZP185" s="176"/>
      <c r="BZQ185" s="176"/>
      <c r="BZR185" s="176"/>
      <c r="BZS185" s="176"/>
      <c r="BZT185" s="176"/>
      <c r="BZU185" s="176"/>
      <c r="BZV185" s="176"/>
      <c r="BZW185" s="176"/>
      <c r="BZX185" s="176"/>
      <c r="BZY185" s="176"/>
      <c r="BZZ185" s="176"/>
      <c r="CAA185" s="176"/>
      <c r="CAB185" s="176"/>
      <c r="CAC185" s="176"/>
      <c r="CAD185" s="176"/>
      <c r="CAE185" s="176"/>
      <c r="CAF185" s="176"/>
      <c r="CAG185" s="176"/>
      <c r="CAH185" s="176"/>
      <c r="CAI185" s="176"/>
      <c r="CAJ185" s="176"/>
      <c r="CAK185" s="176"/>
      <c r="CAL185" s="176"/>
      <c r="CAM185" s="176"/>
      <c r="CAN185" s="176"/>
      <c r="CAO185" s="176"/>
      <c r="CAP185" s="176"/>
      <c r="CAQ185" s="176"/>
      <c r="CAR185" s="176"/>
      <c r="CAS185" s="176"/>
      <c r="CAT185" s="176"/>
      <c r="CAU185" s="176"/>
      <c r="CAV185" s="176"/>
      <c r="CAW185" s="176"/>
      <c r="CAX185" s="176"/>
      <c r="CAY185" s="176"/>
      <c r="CAZ185" s="176"/>
      <c r="CBA185" s="176"/>
      <c r="CBB185" s="176"/>
      <c r="CBC185" s="176"/>
      <c r="CBD185" s="176"/>
      <c r="CBE185" s="176"/>
      <c r="CBF185" s="176"/>
      <c r="CBG185" s="176"/>
      <c r="CBH185" s="176"/>
      <c r="CBI185" s="176"/>
      <c r="CBJ185" s="176"/>
      <c r="CBK185" s="176"/>
      <c r="CBL185" s="176"/>
      <c r="CBM185" s="176"/>
      <c r="CBN185" s="176"/>
      <c r="CBO185" s="176"/>
      <c r="CBP185" s="176"/>
      <c r="CBQ185" s="176"/>
      <c r="CBR185" s="176"/>
      <c r="CBS185" s="176"/>
      <c r="CBT185" s="176"/>
      <c r="CBU185" s="176"/>
      <c r="CBV185" s="176"/>
      <c r="CBW185" s="176"/>
      <c r="CBX185" s="176"/>
      <c r="CBY185" s="176"/>
      <c r="CBZ185" s="176"/>
      <c r="CCA185" s="176"/>
      <c r="CCB185" s="176"/>
      <c r="CCC185" s="176"/>
      <c r="CCD185" s="176"/>
      <c r="CCE185" s="176"/>
      <c r="CCF185" s="176"/>
      <c r="CCG185" s="176"/>
      <c r="CCH185" s="176"/>
      <c r="CCI185" s="176"/>
      <c r="CCJ185" s="176"/>
      <c r="CCK185" s="176"/>
      <c r="CCL185" s="176"/>
      <c r="CCM185" s="176"/>
      <c r="CCN185" s="176"/>
      <c r="CCO185" s="176"/>
      <c r="CCP185" s="176"/>
      <c r="CCQ185" s="176"/>
      <c r="CCR185" s="176"/>
      <c r="CCS185" s="176"/>
      <c r="CCT185" s="176"/>
      <c r="CCU185" s="176"/>
      <c r="CCV185" s="176"/>
      <c r="CCW185" s="176"/>
      <c r="CCX185" s="176"/>
      <c r="CCY185" s="176"/>
      <c r="CCZ185" s="176"/>
      <c r="CDA185" s="176"/>
      <c r="CDB185" s="176"/>
      <c r="CDC185" s="176"/>
      <c r="CDD185" s="176"/>
      <c r="CDE185" s="176"/>
      <c r="CDF185" s="176"/>
      <c r="CDG185" s="176"/>
      <c r="CDH185" s="176"/>
      <c r="CDI185" s="176"/>
      <c r="CDJ185" s="176"/>
      <c r="CDK185" s="176"/>
      <c r="CDL185" s="176"/>
      <c r="CDM185" s="176"/>
      <c r="CDN185" s="176"/>
      <c r="CDO185" s="176"/>
      <c r="CDP185" s="176"/>
      <c r="CDQ185" s="176"/>
      <c r="CDR185" s="176"/>
      <c r="CDS185" s="176"/>
      <c r="CDT185" s="176"/>
      <c r="CDU185" s="176"/>
      <c r="CDV185" s="176"/>
      <c r="CDW185" s="176"/>
      <c r="CDX185" s="176"/>
      <c r="CDY185" s="176"/>
      <c r="CDZ185" s="176"/>
      <c r="CEA185" s="176"/>
      <c r="CEB185" s="176"/>
      <c r="CEC185" s="176"/>
      <c r="CED185" s="176"/>
      <c r="CEE185" s="176"/>
      <c r="CEF185" s="176"/>
      <c r="CEG185" s="176"/>
      <c r="CEH185" s="176"/>
      <c r="CEI185" s="176"/>
      <c r="CEJ185" s="176"/>
      <c r="CEK185" s="176"/>
      <c r="CEL185" s="176"/>
      <c r="CEM185" s="176"/>
      <c r="CEN185" s="176"/>
      <c r="CEO185" s="176"/>
      <c r="CEP185" s="176"/>
      <c r="CEQ185" s="176"/>
      <c r="CER185" s="176"/>
      <c r="CES185" s="176"/>
      <c r="CET185" s="176"/>
      <c r="CEU185" s="176"/>
      <c r="CEV185" s="176"/>
      <c r="CEW185" s="176"/>
      <c r="CEX185" s="176"/>
      <c r="CEY185" s="176"/>
      <c r="CEZ185" s="176"/>
      <c r="CFA185" s="176"/>
      <c r="CFB185" s="176"/>
      <c r="CFC185" s="176"/>
      <c r="CFD185" s="176"/>
      <c r="CFE185" s="176"/>
      <c r="CFF185" s="176"/>
      <c r="CFG185" s="176"/>
      <c r="CFH185" s="176"/>
      <c r="CFI185" s="176"/>
      <c r="CFJ185" s="176"/>
      <c r="CFK185" s="176"/>
      <c r="CFL185" s="176"/>
      <c r="CFM185" s="176"/>
      <c r="CFN185" s="176"/>
      <c r="CFO185" s="176"/>
      <c r="CFP185" s="176"/>
      <c r="CFQ185" s="176"/>
      <c r="CFR185" s="176"/>
      <c r="CFS185" s="176"/>
      <c r="CFT185" s="176"/>
      <c r="CFU185" s="176"/>
      <c r="CFV185" s="176"/>
      <c r="CFW185" s="176"/>
      <c r="CFX185" s="176"/>
      <c r="CFY185" s="176"/>
      <c r="CFZ185" s="176"/>
      <c r="CGA185" s="176"/>
      <c r="CGB185" s="176"/>
      <c r="CGC185" s="176"/>
      <c r="CGD185" s="176"/>
      <c r="CGE185" s="176"/>
      <c r="CGF185" s="176"/>
      <c r="CGG185" s="176"/>
      <c r="CGH185" s="176"/>
      <c r="CGI185" s="176"/>
      <c r="CGJ185" s="176"/>
      <c r="CGK185" s="176"/>
      <c r="CGL185" s="176"/>
      <c r="CGM185" s="176"/>
      <c r="CGN185" s="176"/>
      <c r="CGO185" s="176"/>
      <c r="CGP185" s="176"/>
      <c r="CGQ185" s="176"/>
      <c r="CGR185" s="176"/>
      <c r="CGS185" s="176"/>
      <c r="CGT185" s="176"/>
      <c r="CGU185" s="176"/>
      <c r="CGV185" s="176"/>
      <c r="CGW185" s="176"/>
      <c r="CGX185" s="176"/>
      <c r="CGY185" s="176"/>
      <c r="CGZ185" s="176"/>
      <c r="CHA185" s="176"/>
      <c r="CHB185" s="176"/>
      <c r="CHC185" s="176"/>
      <c r="CHD185" s="176"/>
      <c r="CHE185" s="176"/>
      <c r="CHF185" s="176"/>
      <c r="CHG185" s="176"/>
      <c r="CHH185" s="176"/>
      <c r="CHI185" s="176"/>
      <c r="CHJ185" s="176"/>
      <c r="CHK185" s="176"/>
      <c r="CHL185" s="176"/>
      <c r="CHM185" s="176"/>
      <c r="CHN185" s="176"/>
      <c r="CHO185" s="176"/>
      <c r="CHP185" s="176"/>
      <c r="CHQ185" s="176"/>
      <c r="CHR185" s="176"/>
      <c r="CHS185" s="176"/>
      <c r="CHT185" s="176"/>
      <c r="CHU185" s="176"/>
      <c r="CHV185" s="176"/>
      <c r="CHW185" s="176"/>
      <c r="CHX185" s="176"/>
      <c r="CHY185" s="176"/>
      <c r="CHZ185" s="176"/>
      <c r="CIA185" s="176"/>
      <c r="CIB185" s="176"/>
      <c r="CIC185" s="176"/>
      <c r="CID185" s="176"/>
      <c r="CIE185" s="176"/>
      <c r="CIF185" s="176"/>
      <c r="CIG185" s="176"/>
      <c r="CIH185" s="176"/>
      <c r="CII185" s="176"/>
      <c r="CIJ185" s="176"/>
      <c r="CIK185" s="176"/>
      <c r="CIL185" s="176"/>
      <c r="CIM185" s="176"/>
      <c r="CIN185" s="176"/>
      <c r="CIO185" s="176"/>
      <c r="CIP185" s="176"/>
      <c r="CIQ185" s="176"/>
      <c r="CIR185" s="176"/>
      <c r="CIS185" s="176"/>
      <c r="CIT185" s="176"/>
      <c r="CIU185" s="176"/>
      <c r="CIV185" s="176"/>
      <c r="CIW185" s="176"/>
      <c r="CIX185" s="176"/>
      <c r="CIY185" s="176"/>
      <c r="CIZ185" s="176"/>
      <c r="CJA185" s="176"/>
      <c r="CJB185" s="176"/>
      <c r="CJC185" s="176"/>
      <c r="CJD185" s="176"/>
      <c r="CJE185" s="176"/>
      <c r="CJF185" s="176"/>
      <c r="CJG185" s="176"/>
      <c r="CJH185" s="176"/>
      <c r="CJI185" s="176"/>
      <c r="CJJ185" s="176"/>
      <c r="CJK185" s="176"/>
      <c r="CJL185" s="176"/>
      <c r="CJM185" s="176"/>
      <c r="CJN185" s="176"/>
      <c r="CJO185" s="176"/>
      <c r="CJP185" s="176"/>
      <c r="CJQ185" s="176"/>
      <c r="CJR185" s="176"/>
      <c r="CJS185" s="176"/>
      <c r="CJT185" s="176"/>
      <c r="CJU185" s="176"/>
      <c r="CJV185" s="176"/>
      <c r="CJW185" s="176"/>
      <c r="CJX185" s="176"/>
      <c r="CJY185" s="176"/>
      <c r="CJZ185" s="176"/>
      <c r="CKA185" s="176"/>
      <c r="CKB185" s="176"/>
      <c r="CKC185" s="176"/>
      <c r="CKD185" s="176"/>
      <c r="CKE185" s="176"/>
      <c r="CKF185" s="176"/>
      <c r="CKG185" s="176"/>
      <c r="CKH185" s="176"/>
      <c r="CKI185" s="176"/>
      <c r="CKJ185" s="176"/>
      <c r="CKK185" s="176"/>
      <c r="CKL185" s="176"/>
      <c r="CKM185" s="176"/>
      <c r="CKN185" s="176"/>
      <c r="CKO185" s="176"/>
      <c r="CKP185" s="176"/>
      <c r="CKQ185" s="176"/>
      <c r="CKR185" s="176"/>
      <c r="CKS185" s="176"/>
      <c r="CKT185" s="176"/>
      <c r="CKU185" s="176"/>
      <c r="CKV185" s="176"/>
      <c r="CKW185" s="176"/>
      <c r="CKX185" s="176"/>
      <c r="CKY185" s="176"/>
      <c r="CKZ185" s="176"/>
      <c r="CLA185" s="176"/>
      <c r="CLB185" s="176"/>
      <c r="CLC185" s="176"/>
      <c r="CLD185" s="176"/>
      <c r="CLE185" s="176"/>
      <c r="CLF185" s="176"/>
      <c r="CLG185" s="176"/>
      <c r="CLH185" s="176"/>
      <c r="CLI185" s="176"/>
      <c r="CLJ185" s="176"/>
      <c r="CLK185" s="176"/>
      <c r="CLL185" s="176"/>
      <c r="CLM185" s="176"/>
      <c r="CLN185" s="176"/>
      <c r="CLO185" s="176"/>
      <c r="CLP185" s="176"/>
      <c r="CLQ185" s="176"/>
      <c r="CLR185" s="176"/>
      <c r="CLS185" s="176"/>
      <c r="CLT185" s="176"/>
      <c r="CLU185" s="176"/>
      <c r="CLV185" s="176"/>
      <c r="CLW185" s="176"/>
      <c r="CLX185" s="176"/>
      <c r="CLY185" s="176"/>
      <c r="CLZ185" s="176"/>
      <c r="CMA185" s="176"/>
      <c r="CMB185" s="176"/>
      <c r="CMC185" s="176"/>
      <c r="CMD185" s="176"/>
      <c r="CME185" s="176"/>
      <c r="CMF185" s="176"/>
      <c r="CMG185" s="176"/>
      <c r="CMH185" s="176"/>
      <c r="CMI185" s="176"/>
      <c r="CMJ185" s="176"/>
      <c r="CMK185" s="176"/>
      <c r="CML185" s="176"/>
      <c r="CMM185" s="176"/>
      <c r="CMN185" s="176"/>
      <c r="CMO185" s="176"/>
      <c r="CMP185" s="176"/>
      <c r="CMQ185" s="176"/>
      <c r="CMR185" s="176"/>
      <c r="CMS185" s="176"/>
      <c r="CMT185" s="176"/>
      <c r="CMU185" s="176"/>
      <c r="CMV185" s="176"/>
      <c r="CMW185" s="176"/>
      <c r="CMX185" s="176"/>
      <c r="CMY185" s="176"/>
      <c r="CMZ185" s="176"/>
      <c r="CNA185" s="176"/>
      <c r="CNB185" s="176"/>
      <c r="CNC185" s="176"/>
      <c r="CND185" s="176"/>
      <c r="CNE185" s="176"/>
      <c r="CNF185" s="176"/>
      <c r="CNG185" s="176"/>
      <c r="CNH185" s="176"/>
      <c r="CNI185" s="176"/>
      <c r="CNJ185" s="176"/>
      <c r="CNK185" s="176"/>
      <c r="CNL185" s="176"/>
      <c r="CNM185" s="176"/>
      <c r="CNN185" s="176"/>
      <c r="CNO185" s="176"/>
      <c r="CNP185" s="176"/>
      <c r="CNQ185" s="176"/>
      <c r="CNR185" s="176"/>
      <c r="CNS185" s="176"/>
      <c r="CNT185" s="176"/>
      <c r="CNU185" s="176"/>
      <c r="CNV185" s="176"/>
      <c r="CNW185" s="176"/>
      <c r="CNX185" s="176"/>
      <c r="CNY185" s="176"/>
      <c r="CNZ185" s="176"/>
      <c r="COA185" s="176"/>
      <c r="COB185" s="176"/>
      <c r="COC185" s="176"/>
      <c r="COD185" s="176"/>
      <c r="COE185" s="176"/>
      <c r="COF185" s="176"/>
      <c r="COG185" s="176"/>
      <c r="COH185" s="176"/>
      <c r="COI185" s="176"/>
      <c r="COJ185" s="176"/>
      <c r="COK185" s="176"/>
      <c r="COL185" s="176"/>
      <c r="COM185" s="176"/>
      <c r="CON185" s="176"/>
      <c r="COO185" s="176"/>
      <c r="COP185" s="176"/>
      <c r="COQ185" s="176"/>
      <c r="COR185" s="176"/>
      <c r="COS185" s="176"/>
      <c r="COT185" s="176"/>
      <c r="COU185" s="176"/>
      <c r="COV185" s="176"/>
      <c r="COW185" s="176"/>
      <c r="COX185" s="176"/>
      <c r="COY185" s="176"/>
      <c r="COZ185" s="176"/>
      <c r="CPA185" s="176"/>
      <c r="CPB185" s="176"/>
      <c r="CPC185" s="176"/>
      <c r="CPD185" s="176"/>
      <c r="CPE185" s="176"/>
      <c r="CPF185" s="176"/>
      <c r="CPG185" s="176"/>
      <c r="CPH185" s="176"/>
      <c r="CPI185" s="176"/>
      <c r="CPJ185" s="176"/>
      <c r="CPK185" s="176"/>
      <c r="CPL185" s="176"/>
      <c r="CPM185" s="176"/>
      <c r="CPN185" s="176"/>
      <c r="CPO185" s="176"/>
      <c r="CPP185" s="176"/>
      <c r="CPQ185" s="176"/>
      <c r="CPR185" s="176"/>
      <c r="CPS185" s="176"/>
      <c r="CPT185" s="176"/>
      <c r="CPU185" s="176"/>
      <c r="CPV185" s="176"/>
      <c r="CPW185" s="176"/>
      <c r="CPX185" s="176"/>
      <c r="CPY185" s="176"/>
      <c r="CPZ185" s="176"/>
      <c r="CQA185" s="176"/>
      <c r="CQB185" s="176"/>
      <c r="CQC185" s="176"/>
      <c r="CQD185" s="176"/>
      <c r="CQE185" s="176"/>
      <c r="CQF185" s="176"/>
      <c r="CQG185" s="176"/>
      <c r="CQH185" s="176"/>
      <c r="CQI185" s="176"/>
      <c r="CQJ185" s="176"/>
      <c r="CQK185" s="176"/>
      <c r="CQL185" s="176"/>
      <c r="CQM185" s="176"/>
      <c r="CQN185" s="176"/>
      <c r="CQO185" s="176"/>
      <c r="CQP185" s="176"/>
      <c r="CQQ185" s="176"/>
      <c r="CQR185" s="176"/>
      <c r="CQS185" s="176"/>
      <c r="CQT185" s="176"/>
      <c r="CQU185" s="176"/>
      <c r="CQV185" s="176"/>
      <c r="CQW185" s="176"/>
      <c r="CQX185" s="176"/>
      <c r="CQY185" s="176"/>
      <c r="CQZ185" s="176"/>
      <c r="CRA185" s="176"/>
      <c r="CRB185" s="176"/>
      <c r="CRC185" s="176"/>
      <c r="CRD185" s="176"/>
      <c r="CRE185" s="176"/>
      <c r="CRF185" s="176"/>
      <c r="CRG185" s="176"/>
      <c r="CRH185" s="176"/>
      <c r="CRI185" s="176"/>
      <c r="CRJ185" s="176"/>
      <c r="CRK185" s="176"/>
      <c r="CRL185" s="176"/>
      <c r="CRM185" s="176"/>
      <c r="CRN185" s="176"/>
      <c r="CRO185" s="176"/>
      <c r="CRP185" s="176"/>
      <c r="CRQ185" s="176"/>
      <c r="CRR185" s="176"/>
      <c r="CRS185" s="176"/>
      <c r="CRT185" s="176"/>
      <c r="CRU185" s="176"/>
      <c r="CRV185" s="176"/>
      <c r="CRW185" s="176"/>
      <c r="CRX185" s="176"/>
      <c r="CRY185" s="176"/>
      <c r="CRZ185" s="176"/>
      <c r="CSA185" s="176"/>
      <c r="CSB185" s="176"/>
      <c r="CSC185" s="176"/>
      <c r="CSD185" s="176"/>
      <c r="CSE185" s="176"/>
      <c r="CSF185" s="176"/>
      <c r="CSG185" s="176"/>
      <c r="CSH185" s="176"/>
      <c r="CSI185" s="176"/>
      <c r="CSJ185" s="176"/>
      <c r="CSK185" s="176"/>
      <c r="CSL185" s="176"/>
      <c r="CSM185" s="176"/>
      <c r="CSN185" s="176"/>
      <c r="CSO185" s="176"/>
      <c r="CSP185" s="176"/>
      <c r="CSQ185" s="176"/>
      <c r="CSR185" s="176"/>
      <c r="CSS185" s="176"/>
      <c r="CST185" s="176"/>
      <c r="CSU185" s="176"/>
      <c r="CSV185" s="176"/>
      <c r="CSW185" s="176"/>
      <c r="CSX185" s="176"/>
      <c r="CSY185" s="176"/>
      <c r="CSZ185" s="176"/>
      <c r="CTA185" s="176"/>
      <c r="CTB185" s="176"/>
      <c r="CTC185" s="176"/>
      <c r="CTD185" s="176"/>
      <c r="CTE185" s="176"/>
      <c r="CTF185" s="176"/>
      <c r="CTG185" s="176"/>
      <c r="CTH185" s="176"/>
      <c r="CTI185" s="176"/>
      <c r="CTJ185" s="176"/>
      <c r="CTK185" s="176"/>
      <c r="CTL185" s="176"/>
      <c r="CTM185" s="176"/>
      <c r="CTN185" s="176"/>
      <c r="CTO185" s="176"/>
      <c r="CTP185" s="176"/>
      <c r="CTQ185" s="176"/>
      <c r="CTR185" s="176"/>
      <c r="CTS185" s="176"/>
      <c r="CTT185" s="176"/>
      <c r="CTU185" s="176"/>
      <c r="CTV185" s="176"/>
      <c r="CTW185" s="176"/>
      <c r="CTX185" s="176"/>
      <c r="CTY185" s="176"/>
      <c r="CTZ185" s="176"/>
      <c r="CUA185" s="176"/>
      <c r="CUB185" s="176"/>
      <c r="CUC185" s="176"/>
      <c r="CUD185" s="176"/>
      <c r="CUE185" s="176"/>
      <c r="CUF185" s="176"/>
      <c r="CUG185" s="176"/>
      <c r="CUH185" s="176"/>
      <c r="CUI185" s="176"/>
      <c r="CUJ185" s="176"/>
      <c r="CUK185" s="176"/>
      <c r="CUL185" s="176"/>
      <c r="CUM185" s="176"/>
      <c r="CUN185" s="176"/>
      <c r="CUO185" s="176"/>
      <c r="CUP185" s="176"/>
      <c r="CUQ185" s="176"/>
      <c r="CUR185" s="176"/>
      <c r="CUS185" s="176"/>
      <c r="CUT185" s="176"/>
      <c r="CUU185" s="176"/>
      <c r="CUV185" s="176"/>
      <c r="CUW185" s="176"/>
      <c r="CUX185" s="176"/>
      <c r="CUY185" s="176"/>
      <c r="CUZ185" s="176"/>
      <c r="CVA185" s="176"/>
      <c r="CVB185" s="176"/>
      <c r="CVC185" s="176"/>
      <c r="CVD185" s="176"/>
      <c r="CVE185" s="176"/>
      <c r="CVF185" s="176"/>
      <c r="CVG185" s="176"/>
      <c r="CVH185" s="176"/>
      <c r="CVI185" s="176"/>
      <c r="CVJ185" s="176"/>
      <c r="CVK185" s="176"/>
      <c r="CVL185" s="176"/>
      <c r="CVM185" s="176"/>
      <c r="CVN185" s="176"/>
      <c r="CVO185" s="176"/>
      <c r="CVP185" s="176"/>
      <c r="CVQ185" s="176"/>
      <c r="CVR185" s="176"/>
      <c r="CVS185" s="176"/>
      <c r="CVT185" s="176"/>
      <c r="CVU185" s="176"/>
      <c r="CVV185" s="176"/>
      <c r="CVW185" s="176"/>
      <c r="CVX185" s="176"/>
      <c r="CVY185" s="176"/>
      <c r="CVZ185" s="176"/>
      <c r="CWA185" s="176"/>
      <c r="CWB185" s="176"/>
      <c r="CWC185" s="176"/>
      <c r="CWD185" s="176"/>
      <c r="CWE185" s="176"/>
      <c r="CWF185" s="176"/>
      <c r="CWG185" s="176"/>
      <c r="CWH185" s="176"/>
      <c r="CWI185" s="176"/>
      <c r="CWJ185" s="176"/>
      <c r="CWK185" s="176"/>
      <c r="CWL185" s="176"/>
      <c r="CWM185" s="176"/>
      <c r="CWN185" s="176"/>
      <c r="CWO185" s="176"/>
      <c r="CWP185" s="176"/>
      <c r="CWQ185" s="176"/>
      <c r="CWR185" s="176"/>
      <c r="CWS185" s="176"/>
      <c r="CWT185" s="176"/>
      <c r="CWU185" s="176"/>
      <c r="CWV185" s="176"/>
      <c r="CWW185" s="176"/>
      <c r="CWX185" s="176"/>
      <c r="CWY185" s="176"/>
      <c r="CWZ185" s="176"/>
      <c r="CXA185" s="176"/>
      <c r="CXB185" s="176"/>
      <c r="CXC185" s="176"/>
      <c r="CXD185" s="176"/>
      <c r="CXE185" s="176"/>
      <c r="CXF185" s="176"/>
      <c r="CXG185" s="176"/>
      <c r="CXH185" s="176"/>
      <c r="CXI185" s="176"/>
      <c r="CXJ185" s="176"/>
      <c r="CXK185" s="176"/>
      <c r="CXL185" s="176"/>
      <c r="CXM185" s="176"/>
      <c r="CXN185" s="176"/>
      <c r="CXO185" s="176"/>
      <c r="CXP185" s="176"/>
      <c r="CXQ185" s="176"/>
      <c r="CXR185" s="176"/>
      <c r="CXS185" s="176"/>
      <c r="CXT185" s="176"/>
      <c r="CXU185" s="176"/>
      <c r="CXV185" s="176"/>
      <c r="CXW185" s="176"/>
      <c r="CXX185" s="176"/>
      <c r="CXY185" s="176"/>
      <c r="CXZ185" s="176"/>
      <c r="CYA185" s="176"/>
      <c r="CYB185" s="176"/>
      <c r="CYC185" s="176"/>
      <c r="CYD185" s="176"/>
      <c r="CYE185" s="176"/>
      <c r="CYF185" s="176"/>
      <c r="CYG185" s="176"/>
      <c r="CYH185" s="176"/>
      <c r="CYI185" s="176"/>
      <c r="CYJ185" s="176"/>
      <c r="CYK185" s="176"/>
      <c r="CYL185" s="176"/>
      <c r="CYM185" s="176"/>
      <c r="CYN185" s="176"/>
      <c r="CYO185" s="176"/>
      <c r="CYP185" s="176"/>
      <c r="CYQ185" s="176"/>
      <c r="CYR185" s="176"/>
      <c r="CYS185" s="176"/>
      <c r="CYT185" s="176"/>
      <c r="CYU185" s="176"/>
      <c r="CYV185" s="176"/>
      <c r="CYW185" s="176"/>
      <c r="CYX185" s="176"/>
      <c r="CYY185" s="176"/>
      <c r="CYZ185" s="176"/>
      <c r="CZA185" s="176"/>
      <c r="CZB185" s="176"/>
      <c r="CZC185" s="176"/>
      <c r="CZD185" s="176"/>
      <c r="CZE185" s="176"/>
      <c r="CZF185" s="176"/>
      <c r="CZG185" s="176"/>
      <c r="CZH185" s="176"/>
      <c r="CZI185" s="176"/>
      <c r="CZJ185" s="176"/>
      <c r="CZK185" s="176"/>
      <c r="CZL185" s="176"/>
      <c r="CZM185" s="176"/>
      <c r="CZN185" s="176"/>
      <c r="CZO185" s="176"/>
      <c r="CZP185" s="176"/>
      <c r="CZQ185" s="176"/>
      <c r="CZR185" s="176"/>
      <c r="CZS185" s="176"/>
      <c r="CZT185" s="176"/>
      <c r="CZU185" s="176"/>
      <c r="CZV185" s="176"/>
      <c r="CZW185" s="176"/>
      <c r="CZX185" s="176"/>
      <c r="CZY185" s="176"/>
      <c r="CZZ185" s="176"/>
      <c r="DAA185" s="176"/>
      <c r="DAB185" s="176"/>
      <c r="DAC185" s="176"/>
      <c r="DAD185" s="176"/>
      <c r="DAE185" s="176"/>
      <c r="DAF185" s="176"/>
      <c r="DAG185" s="176"/>
      <c r="DAH185" s="176"/>
      <c r="DAI185" s="176"/>
      <c r="DAJ185" s="176"/>
      <c r="DAK185" s="176"/>
      <c r="DAL185" s="176"/>
      <c r="DAM185" s="176"/>
      <c r="DAN185" s="176"/>
      <c r="DAO185" s="176"/>
      <c r="DAP185" s="176"/>
      <c r="DAQ185" s="176"/>
      <c r="DAR185" s="176"/>
      <c r="DAS185" s="176"/>
      <c r="DAT185" s="176"/>
      <c r="DAU185" s="176"/>
      <c r="DAV185" s="176"/>
      <c r="DAW185" s="176"/>
      <c r="DAX185" s="176"/>
      <c r="DAY185" s="176"/>
      <c r="DAZ185" s="176"/>
      <c r="DBA185" s="176"/>
      <c r="DBB185" s="176"/>
      <c r="DBC185" s="176"/>
      <c r="DBD185" s="176"/>
      <c r="DBE185" s="176"/>
      <c r="DBF185" s="176"/>
      <c r="DBG185" s="176"/>
      <c r="DBH185" s="176"/>
      <c r="DBI185" s="176"/>
      <c r="DBJ185" s="176"/>
      <c r="DBK185" s="176"/>
      <c r="DBL185" s="176"/>
      <c r="DBM185" s="176"/>
      <c r="DBN185" s="176"/>
      <c r="DBO185" s="176"/>
      <c r="DBP185" s="176"/>
      <c r="DBQ185" s="176"/>
      <c r="DBR185" s="176"/>
      <c r="DBS185" s="176"/>
      <c r="DBT185" s="176"/>
      <c r="DBU185" s="176"/>
      <c r="DBV185" s="176"/>
      <c r="DBW185" s="176"/>
      <c r="DBX185" s="176"/>
      <c r="DBY185" s="176"/>
      <c r="DBZ185" s="176"/>
      <c r="DCA185" s="176"/>
      <c r="DCB185" s="176"/>
      <c r="DCC185" s="176"/>
      <c r="DCD185" s="176"/>
      <c r="DCE185" s="176"/>
      <c r="DCF185" s="176"/>
      <c r="DCG185" s="176"/>
      <c r="DCH185" s="176"/>
      <c r="DCI185" s="176"/>
      <c r="DCJ185" s="176"/>
      <c r="DCK185" s="176"/>
      <c r="DCL185" s="176"/>
      <c r="DCM185" s="176"/>
      <c r="DCN185" s="176"/>
      <c r="DCO185" s="176"/>
      <c r="DCP185" s="176"/>
      <c r="DCQ185" s="176"/>
      <c r="DCR185" s="176"/>
      <c r="DCS185" s="176"/>
      <c r="DCT185" s="176"/>
      <c r="DCU185" s="176"/>
      <c r="DCV185" s="176"/>
      <c r="DCW185" s="176"/>
      <c r="DCX185" s="176"/>
      <c r="DCY185" s="176"/>
      <c r="DCZ185" s="176"/>
      <c r="DDA185" s="176"/>
      <c r="DDB185" s="176"/>
      <c r="DDC185" s="176"/>
      <c r="DDD185" s="176"/>
      <c r="DDE185" s="176"/>
      <c r="DDF185" s="176"/>
      <c r="DDG185" s="176"/>
      <c r="DDH185" s="176"/>
      <c r="DDI185" s="176"/>
      <c r="DDJ185" s="176"/>
      <c r="DDK185" s="176"/>
      <c r="DDL185" s="176"/>
      <c r="DDM185" s="176"/>
      <c r="DDN185" s="176"/>
      <c r="DDO185" s="176"/>
      <c r="DDP185" s="176"/>
      <c r="DDQ185" s="176"/>
      <c r="DDR185" s="176"/>
      <c r="DDS185" s="176"/>
      <c r="DDT185" s="176"/>
      <c r="DDU185" s="176"/>
      <c r="DDV185" s="176"/>
      <c r="DDW185" s="176"/>
      <c r="DDX185" s="176"/>
      <c r="DDY185" s="176"/>
      <c r="DDZ185" s="176"/>
      <c r="DEA185" s="176"/>
      <c r="DEB185" s="176"/>
      <c r="DEC185" s="176"/>
      <c r="DED185" s="176"/>
      <c r="DEE185" s="176"/>
      <c r="DEF185" s="176"/>
      <c r="DEG185" s="176"/>
      <c r="DEH185" s="176"/>
      <c r="DEI185" s="176"/>
      <c r="DEJ185" s="176"/>
      <c r="DEK185" s="176"/>
      <c r="DEL185" s="176"/>
      <c r="DEM185" s="176"/>
      <c r="DEN185" s="176"/>
      <c r="DEO185" s="176"/>
      <c r="DEP185" s="176"/>
      <c r="DEQ185" s="176"/>
      <c r="DER185" s="176"/>
      <c r="DES185" s="176"/>
      <c r="DET185" s="176"/>
      <c r="DEU185" s="176"/>
      <c r="DEV185" s="176"/>
      <c r="DEW185" s="176"/>
      <c r="DEX185" s="176"/>
      <c r="DEY185" s="176"/>
      <c r="DEZ185" s="176"/>
      <c r="DFA185" s="176"/>
      <c r="DFB185" s="176"/>
      <c r="DFC185" s="176"/>
      <c r="DFD185" s="176"/>
      <c r="DFE185" s="176"/>
      <c r="DFF185" s="176"/>
      <c r="DFG185" s="176"/>
      <c r="DFH185" s="176"/>
      <c r="DFI185" s="176"/>
      <c r="DFJ185" s="176"/>
      <c r="DFK185" s="176"/>
      <c r="DFL185" s="176"/>
      <c r="DFM185" s="176"/>
      <c r="DFN185" s="176"/>
      <c r="DFO185" s="176"/>
      <c r="DFP185" s="176"/>
      <c r="DFQ185" s="176"/>
      <c r="DFR185" s="176"/>
      <c r="DFS185" s="176"/>
      <c r="DFT185" s="176"/>
      <c r="DFU185" s="176"/>
      <c r="DFV185" s="176"/>
      <c r="DFW185" s="176"/>
      <c r="DFX185" s="176"/>
      <c r="DFY185" s="176"/>
      <c r="DFZ185" s="176"/>
      <c r="DGA185" s="176"/>
      <c r="DGB185" s="176"/>
      <c r="DGC185" s="176"/>
      <c r="DGD185" s="176"/>
      <c r="DGE185" s="176"/>
      <c r="DGF185" s="176"/>
      <c r="DGG185" s="176"/>
      <c r="DGH185" s="176"/>
      <c r="DGI185" s="176"/>
      <c r="DGJ185" s="176"/>
      <c r="DGK185" s="176"/>
      <c r="DGL185" s="176"/>
      <c r="DGM185" s="176"/>
      <c r="DGN185" s="176"/>
      <c r="DGO185" s="176"/>
      <c r="DGP185" s="176"/>
      <c r="DGQ185" s="176"/>
      <c r="DGR185" s="176"/>
      <c r="DGS185" s="176"/>
      <c r="DGT185" s="176"/>
      <c r="DGU185" s="176"/>
      <c r="DGV185" s="176"/>
      <c r="DGW185" s="176"/>
      <c r="DGX185" s="176"/>
      <c r="DGY185" s="176"/>
      <c r="DGZ185" s="176"/>
      <c r="DHA185" s="176"/>
      <c r="DHB185" s="176"/>
      <c r="DHC185" s="176"/>
      <c r="DHD185" s="176"/>
      <c r="DHE185" s="176"/>
      <c r="DHF185" s="176"/>
      <c r="DHG185" s="176"/>
      <c r="DHH185" s="176"/>
      <c r="DHI185" s="176"/>
      <c r="DHJ185" s="176"/>
      <c r="DHK185" s="176"/>
      <c r="DHL185" s="176"/>
      <c r="DHM185" s="176"/>
      <c r="DHN185" s="176"/>
      <c r="DHO185" s="176"/>
      <c r="DHP185" s="176"/>
      <c r="DHQ185" s="176"/>
      <c r="DHR185" s="176"/>
      <c r="DHS185" s="176"/>
      <c r="DHT185" s="176"/>
      <c r="DHU185" s="176"/>
      <c r="DHV185" s="176"/>
      <c r="DHW185" s="176"/>
      <c r="DHX185" s="176"/>
      <c r="DHY185" s="176"/>
      <c r="DHZ185" s="176"/>
      <c r="DIA185" s="176"/>
      <c r="DIB185" s="176"/>
      <c r="DIC185" s="176"/>
      <c r="DID185" s="176"/>
      <c r="DIE185" s="176"/>
      <c r="DIF185" s="176"/>
      <c r="DIG185" s="176"/>
      <c r="DIH185" s="176"/>
      <c r="DII185" s="176"/>
      <c r="DIJ185" s="176"/>
      <c r="DIK185" s="176"/>
      <c r="DIL185" s="176"/>
      <c r="DIM185" s="176"/>
      <c r="DIN185" s="176"/>
      <c r="DIO185" s="176"/>
      <c r="DIP185" s="176"/>
      <c r="DIQ185" s="176"/>
      <c r="DIR185" s="176"/>
      <c r="DIS185" s="176"/>
      <c r="DIT185" s="176"/>
      <c r="DIU185" s="176"/>
      <c r="DIV185" s="176"/>
      <c r="DIW185" s="176"/>
      <c r="DIX185" s="176"/>
      <c r="DIY185" s="176"/>
      <c r="DIZ185" s="176"/>
      <c r="DJA185" s="176"/>
      <c r="DJB185" s="176"/>
      <c r="DJC185" s="176"/>
      <c r="DJD185" s="176"/>
      <c r="DJE185" s="176"/>
      <c r="DJF185" s="176"/>
      <c r="DJG185" s="176"/>
      <c r="DJH185" s="176"/>
      <c r="DJI185" s="176"/>
      <c r="DJJ185" s="176"/>
      <c r="DJK185" s="176"/>
      <c r="DJL185" s="176"/>
      <c r="DJM185" s="176"/>
      <c r="DJN185" s="176"/>
      <c r="DJO185" s="176"/>
      <c r="DJP185" s="176"/>
      <c r="DJQ185" s="176"/>
      <c r="DJR185" s="176"/>
      <c r="DJS185" s="176"/>
      <c r="DJT185" s="176"/>
      <c r="DJU185" s="176"/>
      <c r="DJV185" s="176"/>
      <c r="DJW185" s="176"/>
      <c r="DJX185" s="176"/>
      <c r="DJY185" s="176"/>
      <c r="DJZ185" s="176"/>
      <c r="DKA185" s="176"/>
      <c r="DKB185" s="176"/>
      <c r="DKC185" s="176"/>
      <c r="DKD185" s="176"/>
      <c r="DKE185" s="176"/>
      <c r="DKF185" s="176"/>
      <c r="DKG185" s="176"/>
      <c r="DKH185" s="176"/>
      <c r="DKI185" s="176"/>
      <c r="DKJ185" s="176"/>
      <c r="DKK185" s="176"/>
      <c r="DKL185" s="176"/>
      <c r="DKM185" s="176"/>
      <c r="DKN185" s="176"/>
      <c r="DKO185" s="176"/>
      <c r="DKP185" s="176"/>
      <c r="DKQ185" s="176"/>
      <c r="DKR185" s="176"/>
      <c r="DKS185" s="176"/>
      <c r="DKT185" s="176"/>
      <c r="DKU185" s="176"/>
      <c r="DKV185" s="176"/>
      <c r="DKW185" s="176"/>
      <c r="DKX185" s="176"/>
      <c r="DKY185" s="176"/>
      <c r="DKZ185" s="176"/>
      <c r="DLA185" s="176"/>
      <c r="DLB185" s="176"/>
      <c r="DLC185" s="176"/>
      <c r="DLD185" s="176"/>
      <c r="DLE185" s="176"/>
      <c r="DLF185" s="176"/>
      <c r="DLG185" s="176"/>
      <c r="DLH185" s="176"/>
      <c r="DLI185" s="176"/>
      <c r="DLJ185" s="176"/>
      <c r="DLK185" s="176"/>
      <c r="DLL185" s="176"/>
      <c r="DLM185" s="176"/>
      <c r="DLN185" s="176"/>
      <c r="DLO185" s="176"/>
      <c r="DLP185" s="176"/>
      <c r="DLQ185" s="176"/>
      <c r="DLR185" s="176"/>
      <c r="DLS185" s="176"/>
      <c r="DLT185" s="176"/>
      <c r="DLU185" s="176"/>
      <c r="DLV185" s="176"/>
      <c r="DLW185" s="176"/>
      <c r="DLX185" s="176"/>
      <c r="DLY185" s="176"/>
      <c r="DLZ185" s="176"/>
      <c r="DMA185" s="176"/>
      <c r="DMB185" s="176"/>
      <c r="DMC185" s="176"/>
      <c r="DMD185" s="176"/>
      <c r="DME185" s="176"/>
      <c r="DMF185" s="176"/>
      <c r="DMG185" s="176"/>
      <c r="DMH185" s="176"/>
      <c r="DMI185" s="176"/>
      <c r="DMJ185" s="176"/>
      <c r="DMK185" s="176"/>
      <c r="DML185" s="176"/>
      <c r="DMM185" s="176"/>
      <c r="DMN185" s="176"/>
      <c r="DMO185" s="176"/>
      <c r="DMP185" s="176"/>
      <c r="DMQ185" s="176"/>
      <c r="DMR185" s="176"/>
      <c r="DMS185" s="176"/>
      <c r="DMT185" s="176"/>
      <c r="DMU185" s="176"/>
      <c r="DMV185" s="176"/>
      <c r="DMW185" s="176"/>
      <c r="DMX185" s="176"/>
      <c r="DMY185" s="176"/>
      <c r="DMZ185" s="176"/>
      <c r="DNA185" s="176"/>
      <c r="DNB185" s="176"/>
      <c r="DNC185" s="176"/>
      <c r="DND185" s="176"/>
      <c r="DNE185" s="176"/>
      <c r="DNF185" s="176"/>
      <c r="DNG185" s="176"/>
      <c r="DNH185" s="176"/>
      <c r="DNI185" s="176"/>
      <c r="DNJ185" s="176"/>
      <c r="DNK185" s="176"/>
      <c r="DNL185" s="176"/>
      <c r="DNM185" s="176"/>
      <c r="DNN185" s="176"/>
      <c r="DNO185" s="176"/>
      <c r="DNP185" s="176"/>
      <c r="DNQ185" s="176"/>
      <c r="DNR185" s="176"/>
      <c r="DNS185" s="176"/>
      <c r="DNT185" s="176"/>
      <c r="DNU185" s="176"/>
      <c r="DNV185" s="176"/>
      <c r="DNW185" s="176"/>
      <c r="DNX185" s="176"/>
      <c r="DNY185" s="176"/>
      <c r="DNZ185" s="176"/>
      <c r="DOA185" s="176"/>
      <c r="DOB185" s="176"/>
      <c r="DOC185" s="176"/>
      <c r="DOD185" s="176"/>
      <c r="DOE185" s="176"/>
      <c r="DOF185" s="176"/>
      <c r="DOG185" s="176"/>
      <c r="DOH185" s="176"/>
      <c r="DOI185" s="176"/>
      <c r="DOJ185" s="176"/>
      <c r="DOK185" s="176"/>
      <c r="DOL185" s="176"/>
      <c r="DOM185" s="176"/>
      <c r="DON185" s="176"/>
      <c r="DOO185" s="176"/>
      <c r="DOP185" s="176"/>
      <c r="DOQ185" s="176"/>
      <c r="DOR185" s="176"/>
      <c r="DOS185" s="176"/>
      <c r="DOT185" s="176"/>
      <c r="DOU185" s="176"/>
      <c r="DOV185" s="176"/>
      <c r="DOW185" s="176"/>
      <c r="DOX185" s="176"/>
      <c r="DOY185" s="176"/>
      <c r="DOZ185" s="176"/>
      <c r="DPA185" s="176"/>
      <c r="DPB185" s="176"/>
      <c r="DPC185" s="176"/>
      <c r="DPD185" s="176"/>
      <c r="DPE185" s="176"/>
      <c r="DPF185" s="176"/>
      <c r="DPG185" s="176"/>
      <c r="DPH185" s="176"/>
      <c r="DPI185" s="176"/>
      <c r="DPJ185" s="176"/>
      <c r="DPK185" s="176"/>
      <c r="DPL185" s="176"/>
      <c r="DPM185" s="176"/>
      <c r="DPN185" s="176"/>
      <c r="DPO185" s="176"/>
      <c r="DPP185" s="176"/>
      <c r="DPQ185" s="176"/>
      <c r="DPR185" s="176"/>
      <c r="DPS185" s="176"/>
      <c r="DPT185" s="176"/>
      <c r="DPU185" s="176"/>
      <c r="DPV185" s="176"/>
      <c r="DPW185" s="176"/>
      <c r="DPX185" s="176"/>
      <c r="DPY185" s="176"/>
      <c r="DPZ185" s="176"/>
      <c r="DQA185" s="176"/>
      <c r="DQB185" s="176"/>
      <c r="DQC185" s="176"/>
      <c r="DQD185" s="176"/>
      <c r="DQE185" s="176"/>
      <c r="DQF185" s="176"/>
      <c r="DQG185" s="176"/>
      <c r="DQH185" s="176"/>
      <c r="DQI185" s="176"/>
      <c r="DQJ185" s="176"/>
      <c r="DQK185" s="176"/>
      <c r="DQL185" s="176"/>
      <c r="DQM185" s="176"/>
      <c r="DQN185" s="176"/>
      <c r="DQO185" s="176"/>
      <c r="DQP185" s="176"/>
      <c r="DQQ185" s="176"/>
      <c r="DQR185" s="176"/>
      <c r="DQS185" s="176"/>
      <c r="DQT185" s="176"/>
      <c r="DQU185" s="176"/>
      <c r="DQV185" s="176"/>
      <c r="DQW185" s="176"/>
      <c r="DQX185" s="176"/>
      <c r="DQY185" s="176"/>
      <c r="DQZ185" s="176"/>
      <c r="DRA185" s="176"/>
      <c r="DRB185" s="176"/>
      <c r="DRC185" s="176"/>
      <c r="DRD185" s="176"/>
      <c r="DRE185" s="176"/>
      <c r="DRF185" s="176"/>
      <c r="DRG185" s="176"/>
      <c r="DRH185" s="176"/>
      <c r="DRI185" s="176"/>
      <c r="DRJ185" s="176"/>
      <c r="DRK185" s="176"/>
      <c r="DRL185" s="176"/>
      <c r="DRM185" s="176"/>
      <c r="DRN185" s="176"/>
      <c r="DRO185" s="176"/>
      <c r="DRP185" s="176"/>
      <c r="DRQ185" s="176"/>
      <c r="DRR185" s="176"/>
      <c r="DRS185" s="176"/>
      <c r="DRT185" s="176"/>
      <c r="DRU185" s="176"/>
      <c r="DRV185" s="176"/>
      <c r="DRW185" s="176"/>
      <c r="DRX185" s="176"/>
      <c r="DRY185" s="176"/>
      <c r="DRZ185" s="176"/>
      <c r="DSA185" s="176"/>
      <c r="DSB185" s="176"/>
      <c r="DSC185" s="176"/>
      <c r="DSD185" s="176"/>
      <c r="DSE185" s="176"/>
      <c r="DSF185" s="176"/>
      <c r="DSG185" s="176"/>
      <c r="DSH185" s="176"/>
      <c r="DSI185" s="176"/>
      <c r="DSJ185" s="176"/>
      <c r="DSK185" s="176"/>
      <c r="DSL185" s="176"/>
      <c r="DSM185" s="176"/>
      <c r="DSN185" s="176"/>
      <c r="DSO185" s="176"/>
      <c r="DSP185" s="176"/>
      <c r="DSQ185" s="176"/>
      <c r="DSR185" s="176"/>
      <c r="DSS185" s="176"/>
      <c r="DST185" s="176"/>
      <c r="DSU185" s="176"/>
      <c r="DSV185" s="176"/>
      <c r="DSW185" s="176"/>
      <c r="DSX185" s="176"/>
      <c r="DSY185" s="176"/>
      <c r="DSZ185" s="176"/>
      <c r="DTA185" s="176"/>
      <c r="DTB185" s="176"/>
      <c r="DTC185" s="176"/>
      <c r="DTD185" s="176"/>
      <c r="DTE185" s="176"/>
      <c r="DTF185" s="176"/>
      <c r="DTG185" s="176"/>
      <c r="DTH185" s="176"/>
      <c r="DTI185" s="176"/>
      <c r="DTJ185" s="176"/>
      <c r="DTK185" s="176"/>
      <c r="DTL185" s="176"/>
      <c r="DTM185" s="176"/>
      <c r="DTN185" s="176"/>
      <c r="DTO185" s="176"/>
      <c r="DTP185" s="176"/>
      <c r="DTQ185" s="176"/>
      <c r="DTR185" s="176"/>
      <c r="DTS185" s="176"/>
      <c r="DTT185" s="176"/>
      <c r="DTU185" s="176"/>
      <c r="DTV185" s="176"/>
      <c r="DTW185" s="176"/>
      <c r="DTX185" s="176"/>
      <c r="DTY185" s="176"/>
      <c r="DTZ185" s="176"/>
      <c r="DUA185" s="176"/>
      <c r="DUB185" s="176"/>
      <c r="DUC185" s="176"/>
      <c r="DUD185" s="176"/>
      <c r="DUE185" s="176"/>
      <c r="DUF185" s="176"/>
      <c r="DUG185" s="176"/>
      <c r="DUH185" s="176"/>
      <c r="DUI185" s="176"/>
      <c r="DUJ185" s="176"/>
      <c r="DUK185" s="176"/>
      <c r="DUL185" s="176"/>
      <c r="DUM185" s="176"/>
      <c r="DUN185" s="176"/>
      <c r="DUO185" s="176"/>
      <c r="DUP185" s="176"/>
      <c r="DUQ185" s="176"/>
      <c r="DUR185" s="176"/>
      <c r="DUS185" s="176"/>
      <c r="DUT185" s="176"/>
      <c r="DUU185" s="176"/>
      <c r="DUV185" s="176"/>
      <c r="DUW185" s="176"/>
      <c r="DUX185" s="176"/>
      <c r="DUY185" s="176"/>
      <c r="DUZ185" s="176"/>
      <c r="DVA185" s="176"/>
      <c r="DVB185" s="176"/>
      <c r="DVC185" s="176"/>
      <c r="DVD185" s="176"/>
      <c r="DVE185" s="176"/>
      <c r="DVF185" s="176"/>
      <c r="DVG185" s="176"/>
      <c r="DVH185" s="176"/>
      <c r="DVI185" s="176"/>
      <c r="DVJ185" s="176"/>
      <c r="DVK185" s="176"/>
      <c r="DVL185" s="176"/>
      <c r="DVM185" s="176"/>
      <c r="DVN185" s="176"/>
      <c r="DVO185" s="176"/>
      <c r="DVP185" s="176"/>
      <c r="DVQ185" s="176"/>
      <c r="DVR185" s="176"/>
      <c r="DVS185" s="176"/>
      <c r="DVT185" s="176"/>
      <c r="DVU185" s="176"/>
      <c r="DVV185" s="176"/>
      <c r="DVW185" s="176"/>
      <c r="DVX185" s="176"/>
      <c r="DVY185" s="176"/>
      <c r="DVZ185" s="176"/>
      <c r="DWA185" s="176"/>
      <c r="DWB185" s="176"/>
      <c r="DWC185" s="176"/>
      <c r="DWD185" s="176"/>
      <c r="DWE185" s="176"/>
      <c r="DWF185" s="176"/>
      <c r="DWG185" s="176"/>
      <c r="DWH185" s="176"/>
      <c r="DWI185" s="176"/>
      <c r="DWJ185" s="176"/>
      <c r="DWK185" s="176"/>
      <c r="DWL185" s="176"/>
      <c r="DWM185" s="176"/>
      <c r="DWN185" s="176"/>
      <c r="DWO185" s="176"/>
      <c r="DWP185" s="176"/>
      <c r="DWQ185" s="176"/>
      <c r="DWR185" s="176"/>
      <c r="DWS185" s="176"/>
      <c r="DWT185" s="176"/>
      <c r="DWU185" s="176"/>
      <c r="DWV185" s="176"/>
      <c r="DWW185" s="176"/>
      <c r="DWX185" s="176"/>
      <c r="DWY185" s="176"/>
      <c r="DWZ185" s="176"/>
      <c r="DXA185" s="176"/>
      <c r="DXB185" s="176"/>
      <c r="DXC185" s="176"/>
      <c r="DXD185" s="176"/>
      <c r="DXE185" s="176"/>
      <c r="DXF185" s="176"/>
      <c r="DXG185" s="176"/>
      <c r="DXH185" s="176"/>
      <c r="DXI185" s="176"/>
      <c r="DXJ185" s="176"/>
      <c r="DXK185" s="176"/>
      <c r="DXL185" s="176"/>
      <c r="DXM185" s="176"/>
      <c r="DXN185" s="176"/>
      <c r="DXO185" s="176"/>
      <c r="DXP185" s="176"/>
      <c r="DXQ185" s="176"/>
      <c r="DXR185" s="176"/>
      <c r="DXS185" s="176"/>
      <c r="DXT185" s="176"/>
      <c r="DXU185" s="176"/>
      <c r="DXV185" s="176"/>
      <c r="DXW185" s="176"/>
      <c r="DXX185" s="176"/>
      <c r="DXY185" s="176"/>
      <c r="DXZ185" s="176"/>
      <c r="DYA185" s="176"/>
      <c r="DYB185" s="176"/>
      <c r="DYC185" s="176"/>
      <c r="DYD185" s="176"/>
      <c r="DYE185" s="176"/>
      <c r="DYF185" s="176"/>
      <c r="DYG185" s="176"/>
      <c r="DYH185" s="176"/>
      <c r="DYI185" s="176"/>
      <c r="DYJ185" s="176"/>
      <c r="DYK185" s="176"/>
      <c r="DYL185" s="176"/>
      <c r="DYM185" s="176"/>
      <c r="DYN185" s="176"/>
      <c r="DYO185" s="176"/>
      <c r="DYP185" s="176"/>
      <c r="DYQ185" s="176"/>
      <c r="DYR185" s="176"/>
      <c r="DYS185" s="176"/>
      <c r="DYT185" s="176"/>
      <c r="DYU185" s="176"/>
      <c r="DYV185" s="176"/>
      <c r="DYW185" s="176"/>
      <c r="DYX185" s="176"/>
      <c r="DYY185" s="176"/>
      <c r="DYZ185" s="176"/>
      <c r="DZA185" s="176"/>
      <c r="DZB185" s="176"/>
      <c r="DZC185" s="176"/>
      <c r="DZD185" s="176"/>
      <c r="DZE185" s="176"/>
      <c r="DZF185" s="176"/>
      <c r="DZG185" s="176"/>
      <c r="DZH185" s="176"/>
      <c r="DZI185" s="176"/>
      <c r="DZJ185" s="176"/>
      <c r="DZK185" s="176"/>
      <c r="DZL185" s="176"/>
      <c r="DZM185" s="176"/>
      <c r="DZN185" s="176"/>
      <c r="DZO185" s="176"/>
      <c r="DZP185" s="176"/>
      <c r="DZQ185" s="176"/>
      <c r="DZR185" s="176"/>
      <c r="DZS185" s="176"/>
      <c r="DZT185" s="176"/>
      <c r="DZU185" s="176"/>
      <c r="DZV185" s="176"/>
      <c r="DZW185" s="176"/>
      <c r="DZX185" s="176"/>
      <c r="DZY185" s="176"/>
      <c r="DZZ185" s="176"/>
      <c r="EAA185" s="176"/>
      <c r="EAB185" s="176"/>
      <c r="EAC185" s="176"/>
      <c r="EAD185" s="176"/>
      <c r="EAE185" s="176"/>
      <c r="EAF185" s="176"/>
      <c r="EAG185" s="176"/>
      <c r="EAH185" s="176"/>
      <c r="EAI185" s="176"/>
      <c r="EAJ185" s="176"/>
      <c r="EAK185" s="176"/>
      <c r="EAL185" s="176"/>
      <c r="EAM185" s="176"/>
      <c r="EAN185" s="176"/>
      <c r="EAO185" s="176"/>
      <c r="EAP185" s="176"/>
      <c r="EAQ185" s="176"/>
      <c r="EAR185" s="176"/>
      <c r="EAS185" s="176"/>
      <c r="EAT185" s="176"/>
      <c r="EAU185" s="176"/>
      <c r="EAV185" s="176"/>
      <c r="EAW185" s="176"/>
      <c r="EAX185" s="176"/>
      <c r="EAY185" s="176"/>
      <c r="EAZ185" s="176"/>
      <c r="EBA185" s="176"/>
      <c r="EBB185" s="176"/>
      <c r="EBC185" s="176"/>
      <c r="EBD185" s="176"/>
      <c r="EBE185" s="176"/>
      <c r="EBF185" s="176"/>
      <c r="EBG185" s="176"/>
      <c r="EBH185" s="176"/>
      <c r="EBI185" s="176"/>
      <c r="EBJ185" s="176"/>
      <c r="EBK185" s="176"/>
      <c r="EBL185" s="176"/>
      <c r="EBM185" s="176"/>
      <c r="EBN185" s="176"/>
      <c r="EBO185" s="176"/>
      <c r="EBP185" s="176"/>
      <c r="EBQ185" s="176"/>
      <c r="EBR185" s="176"/>
      <c r="EBS185" s="176"/>
      <c r="EBT185" s="176"/>
      <c r="EBU185" s="176"/>
      <c r="EBV185" s="176"/>
      <c r="EBW185" s="176"/>
      <c r="EBX185" s="176"/>
      <c r="EBY185" s="176"/>
      <c r="EBZ185" s="176"/>
      <c r="ECA185" s="176"/>
      <c r="ECB185" s="176"/>
      <c r="ECC185" s="176"/>
      <c r="ECD185" s="176"/>
      <c r="ECE185" s="176"/>
      <c r="ECF185" s="176"/>
      <c r="ECG185" s="176"/>
      <c r="ECH185" s="176"/>
      <c r="ECI185" s="176"/>
      <c r="ECJ185" s="176"/>
      <c r="ECK185" s="176"/>
      <c r="ECL185" s="176"/>
      <c r="ECM185" s="176"/>
      <c r="ECN185" s="176"/>
      <c r="ECO185" s="176"/>
      <c r="ECP185" s="176"/>
      <c r="ECQ185" s="176"/>
      <c r="ECR185" s="176"/>
      <c r="ECS185" s="176"/>
      <c r="ECT185" s="176"/>
      <c r="ECU185" s="176"/>
      <c r="ECV185" s="176"/>
      <c r="ECW185" s="176"/>
      <c r="ECX185" s="176"/>
      <c r="ECY185" s="176"/>
      <c r="ECZ185" s="176"/>
      <c r="EDA185" s="176"/>
      <c r="EDB185" s="176"/>
      <c r="EDC185" s="176"/>
      <c r="EDD185" s="176"/>
      <c r="EDE185" s="176"/>
      <c r="EDF185" s="176"/>
      <c r="EDG185" s="176"/>
      <c r="EDH185" s="176"/>
      <c r="EDI185" s="176"/>
      <c r="EDJ185" s="176"/>
      <c r="EDK185" s="176"/>
      <c r="EDL185" s="176"/>
      <c r="EDM185" s="176"/>
      <c r="EDN185" s="176"/>
      <c r="EDO185" s="176"/>
      <c r="EDP185" s="176"/>
      <c r="EDQ185" s="176"/>
      <c r="EDR185" s="176"/>
      <c r="EDS185" s="176"/>
      <c r="EDT185" s="176"/>
      <c r="EDU185" s="176"/>
      <c r="EDV185" s="176"/>
      <c r="EDW185" s="176"/>
      <c r="EDX185" s="176"/>
      <c r="EDY185" s="176"/>
      <c r="EDZ185" s="176"/>
      <c r="EEA185" s="176"/>
      <c r="EEB185" s="176"/>
      <c r="EEC185" s="176"/>
      <c r="EED185" s="176"/>
      <c r="EEE185" s="176"/>
      <c r="EEF185" s="176"/>
      <c r="EEG185" s="176"/>
      <c r="EEH185" s="176"/>
      <c r="EEI185" s="176"/>
      <c r="EEJ185" s="176"/>
      <c r="EEK185" s="176"/>
      <c r="EEL185" s="176"/>
      <c r="EEM185" s="176"/>
      <c r="EEN185" s="176"/>
      <c r="EEO185" s="176"/>
      <c r="EEP185" s="176"/>
      <c r="EEQ185" s="176"/>
      <c r="EER185" s="176"/>
      <c r="EES185" s="176"/>
      <c r="EET185" s="176"/>
      <c r="EEU185" s="176"/>
      <c r="EEV185" s="176"/>
      <c r="EEW185" s="176"/>
      <c r="EEX185" s="176"/>
      <c r="EEY185" s="176"/>
      <c r="EEZ185" s="176"/>
      <c r="EFA185" s="176"/>
      <c r="EFB185" s="176"/>
      <c r="EFC185" s="176"/>
      <c r="EFD185" s="176"/>
      <c r="EFE185" s="176"/>
      <c r="EFF185" s="176"/>
      <c r="EFG185" s="176"/>
      <c r="EFH185" s="176"/>
      <c r="EFI185" s="176"/>
      <c r="EFJ185" s="176"/>
      <c r="EFK185" s="176"/>
      <c r="EFL185" s="176"/>
      <c r="EFM185" s="176"/>
      <c r="EFN185" s="176"/>
      <c r="EFO185" s="176"/>
      <c r="EFP185" s="176"/>
      <c r="EFQ185" s="176"/>
      <c r="EFR185" s="176"/>
      <c r="EFS185" s="176"/>
      <c r="EFT185" s="176"/>
      <c r="EFU185" s="176"/>
      <c r="EFV185" s="176"/>
      <c r="EFW185" s="176"/>
      <c r="EFX185" s="176"/>
      <c r="EFY185" s="176"/>
      <c r="EFZ185" s="176"/>
      <c r="EGA185" s="176"/>
      <c r="EGB185" s="176"/>
      <c r="EGC185" s="176"/>
      <c r="EGD185" s="176"/>
      <c r="EGE185" s="176"/>
      <c r="EGF185" s="176"/>
      <c r="EGG185" s="176"/>
      <c r="EGH185" s="176"/>
      <c r="EGI185" s="176"/>
      <c r="EGJ185" s="176"/>
      <c r="EGK185" s="176"/>
      <c r="EGL185" s="176"/>
      <c r="EGM185" s="176"/>
      <c r="EGN185" s="176"/>
      <c r="EGO185" s="176"/>
      <c r="EGP185" s="176"/>
      <c r="EGQ185" s="176"/>
      <c r="EGR185" s="176"/>
      <c r="EGS185" s="176"/>
      <c r="EGT185" s="176"/>
      <c r="EGU185" s="176"/>
      <c r="EGV185" s="176"/>
      <c r="EGW185" s="176"/>
      <c r="EGX185" s="176"/>
      <c r="EGY185" s="176"/>
      <c r="EGZ185" s="176"/>
      <c r="EHA185" s="176"/>
      <c r="EHB185" s="176"/>
      <c r="EHC185" s="176"/>
      <c r="EHD185" s="176"/>
      <c r="EHE185" s="176"/>
      <c r="EHF185" s="176"/>
      <c r="EHG185" s="176"/>
      <c r="EHH185" s="176"/>
      <c r="EHI185" s="176"/>
      <c r="EHJ185" s="176"/>
      <c r="EHK185" s="176"/>
      <c r="EHL185" s="176"/>
      <c r="EHM185" s="176"/>
      <c r="EHN185" s="176"/>
      <c r="EHO185" s="176"/>
      <c r="EHP185" s="176"/>
      <c r="EHQ185" s="176"/>
      <c r="EHR185" s="176"/>
      <c r="EHS185" s="176"/>
      <c r="EHT185" s="176"/>
      <c r="EHU185" s="176"/>
      <c r="EHV185" s="176"/>
      <c r="EHW185" s="176"/>
      <c r="EHX185" s="176"/>
      <c r="EHY185" s="176"/>
      <c r="EHZ185" s="176"/>
      <c r="EIA185" s="176"/>
      <c r="EIB185" s="176"/>
      <c r="EIC185" s="176"/>
      <c r="EID185" s="176"/>
      <c r="EIE185" s="176"/>
      <c r="EIF185" s="176"/>
      <c r="EIG185" s="176"/>
      <c r="EIH185" s="176"/>
      <c r="EII185" s="176"/>
      <c r="EIJ185" s="176"/>
      <c r="EIK185" s="176"/>
      <c r="EIL185" s="176"/>
      <c r="EIM185" s="176"/>
      <c r="EIN185" s="176"/>
      <c r="EIO185" s="176"/>
      <c r="EIP185" s="176"/>
      <c r="EIQ185" s="176"/>
      <c r="EIR185" s="176"/>
      <c r="EIS185" s="176"/>
      <c r="EIT185" s="176"/>
      <c r="EIU185" s="176"/>
      <c r="EIV185" s="176"/>
      <c r="EIW185" s="176"/>
      <c r="EIX185" s="176"/>
      <c r="EIY185" s="176"/>
      <c r="EIZ185" s="176"/>
      <c r="EJA185" s="176"/>
      <c r="EJB185" s="176"/>
      <c r="EJC185" s="176"/>
      <c r="EJD185" s="176"/>
      <c r="EJE185" s="176"/>
      <c r="EJF185" s="176"/>
      <c r="EJG185" s="176"/>
      <c r="EJH185" s="176"/>
      <c r="EJI185" s="176"/>
      <c r="EJJ185" s="176"/>
      <c r="EJK185" s="176"/>
      <c r="EJL185" s="176"/>
      <c r="EJM185" s="176"/>
      <c r="EJN185" s="176"/>
      <c r="EJO185" s="176"/>
      <c r="EJP185" s="176"/>
      <c r="EJQ185" s="176"/>
      <c r="EJR185" s="176"/>
      <c r="EJS185" s="176"/>
      <c r="EJT185" s="176"/>
      <c r="EJU185" s="176"/>
      <c r="EJV185" s="176"/>
      <c r="EJW185" s="176"/>
      <c r="EJX185" s="176"/>
      <c r="EJY185" s="176"/>
      <c r="EJZ185" s="176"/>
      <c r="EKA185" s="176"/>
      <c r="EKB185" s="176"/>
      <c r="EKC185" s="176"/>
      <c r="EKD185" s="176"/>
      <c r="EKE185" s="176"/>
      <c r="EKF185" s="176"/>
      <c r="EKG185" s="176"/>
      <c r="EKH185" s="176"/>
      <c r="EKI185" s="176"/>
      <c r="EKJ185" s="176"/>
      <c r="EKK185" s="176"/>
      <c r="EKL185" s="176"/>
      <c r="EKM185" s="176"/>
      <c r="EKN185" s="176"/>
      <c r="EKO185" s="176"/>
      <c r="EKP185" s="176"/>
      <c r="EKQ185" s="176"/>
      <c r="EKR185" s="176"/>
      <c r="EKS185" s="176"/>
      <c r="EKT185" s="176"/>
      <c r="EKU185" s="176"/>
      <c r="EKV185" s="176"/>
      <c r="EKW185" s="176"/>
      <c r="EKX185" s="176"/>
      <c r="EKY185" s="176"/>
      <c r="EKZ185" s="176"/>
      <c r="ELA185" s="176"/>
      <c r="ELB185" s="176"/>
      <c r="ELC185" s="176"/>
      <c r="ELD185" s="176"/>
      <c r="ELE185" s="176"/>
      <c r="ELF185" s="176"/>
      <c r="ELG185" s="176"/>
      <c r="ELH185" s="176"/>
      <c r="ELI185" s="176"/>
      <c r="ELJ185" s="176"/>
      <c r="ELK185" s="176"/>
      <c r="ELL185" s="176"/>
      <c r="ELM185" s="176"/>
      <c r="ELN185" s="176"/>
      <c r="ELO185" s="176"/>
      <c r="ELP185" s="176"/>
      <c r="ELQ185" s="176"/>
      <c r="ELR185" s="176"/>
      <c r="ELS185" s="176"/>
      <c r="ELT185" s="176"/>
      <c r="ELU185" s="176"/>
      <c r="ELV185" s="176"/>
      <c r="ELW185" s="176"/>
      <c r="ELX185" s="176"/>
      <c r="ELY185" s="176"/>
      <c r="ELZ185" s="176"/>
      <c r="EMA185" s="176"/>
      <c r="EMB185" s="176"/>
      <c r="EMC185" s="176"/>
      <c r="EMD185" s="176"/>
      <c r="EME185" s="176"/>
      <c r="EMF185" s="176"/>
      <c r="EMG185" s="176"/>
      <c r="EMH185" s="176"/>
      <c r="EMI185" s="176"/>
      <c r="EMJ185" s="176"/>
      <c r="EMK185" s="176"/>
      <c r="EML185" s="176"/>
      <c r="EMM185" s="176"/>
      <c r="EMN185" s="176"/>
      <c r="EMO185" s="176"/>
      <c r="EMP185" s="176"/>
      <c r="EMQ185" s="176"/>
      <c r="EMR185" s="176"/>
      <c r="EMS185" s="176"/>
      <c r="EMT185" s="176"/>
      <c r="EMU185" s="176"/>
      <c r="EMV185" s="176"/>
      <c r="EMW185" s="176"/>
      <c r="EMX185" s="176"/>
      <c r="EMY185" s="176"/>
      <c r="EMZ185" s="176"/>
      <c r="ENA185" s="176"/>
      <c r="ENB185" s="176"/>
      <c r="ENC185" s="176"/>
      <c r="END185" s="176"/>
      <c r="ENE185" s="176"/>
      <c r="ENF185" s="176"/>
      <c r="ENG185" s="176"/>
      <c r="ENH185" s="176"/>
      <c r="ENI185" s="176"/>
      <c r="ENJ185" s="176"/>
      <c r="ENK185" s="176"/>
      <c r="ENL185" s="176"/>
      <c r="ENM185" s="176"/>
      <c r="ENN185" s="176"/>
      <c r="ENO185" s="176"/>
      <c r="ENP185" s="176"/>
      <c r="ENQ185" s="176"/>
      <c r="ENR185" s="176"/>
      <c r="ENS185" s="176"/>
      <c r="ENT185" s="176"/>
      <c r="ENU185" s="176"/>
      <c r="ENV185" s="176"/>
      <c r="ENW185" s="176"/>
      <c r="ENX185" s="176"/>
      <c r="ENY185" s="176"/>
      <c r="ENZ185" s="176"/>
      <c r="EOA185" s="176"/>
      <c r="EOB185" s="176"/>
      <c r="EOC185" s="176"/>
      <c r="EOD185" s="176"/>
      <c r="EOE185" s="176"/>
      <c r="EOF185" s="176"/>
      <c r="EOG185" s="176"/>
      <c r="EOH185" s="176"/>
      <c r="EOI185" s="176"/>
      <c r="EOJ185" s="176"/>
      <c r="EOK185" s="176"/>
      <c r="EOL185" s="176"/>
      <c r="EOM185" s="176"/>
      <c r="EON185" s="176"/>
      <c r="EOO185" s="176"/>
      <c r="EOP185" s="176"/>
      <c r="EOQ185" s="176"/>
      <c r="EOR185" s="176"/>
      <c r="EOS185" s="176"/>
      <c r="EOT185" s="176"/>
      <c r="EOU185" s="176"/>
      <c r="EOV185" s="176"/>
      <c r="EOW185" s="176"/>
      <c r="EOX185" s="176"/>
      <c r="EOY185" s="176"/>
      <c r="EOZ185" s="176"/>
      <c r="EPA185" s="176"/>
      <c r="EPB185" s="176"/>
      <c r="EPC185" s="176"/>
      <c r="EPD185" s="176"/>
      <c r="EPE185" s="176"/>
      <c r="EPF185" s="176"/>
      <c r="EPG185" s="176"/>
      <c r="EPH185" s="176"/>
      <c r="EPI185" s="176"/>
      <c r="EPJ185" s="176"/>
      <c r="EPK185" s="176"/>
      <c r="EPL185" s="176"/>
      <c r="EPM185" s="176"/>
      <c r="EPN185" s="176"/>
      <c r="EPO185" s="176"/>
      <c r="EPP185" s="176"/>
      <c r="EPQ185" s="176"/>
      <c r="EPR185" s="176"/>
      <c r="EPS185" s="176"/>
      <c r="EPT185" s="176"/>
      <c r="EPU185" s="176"/>
      <c r="EPV185" s="176"/>
      <c r="EPW185" s="176"/>
      <c r="EPX185" s="176"/>
      <c r="EPY185" s="176"/>
      <c r="EPZ185" s="176"/>
      <c r="EQA185" s="176"/>
      <c r="EQB185" s="176"/>
      <c r="EQC185" s="176"/>
      <c r="EQD185" s="176"/>
      <c r="EQE185" s="176"/>
      <c r="EQF185" s="176"/>
      <c r="EQG185" s="176"/>
      <c r="EQH185" s="176"/>
      <c r="EQI185" s="176"/>
      <c r="EQJ185" s="176"/>
      <c r="EQK185" s="176"/>
      <c r="EQL185" s="176"/>
      <c r="EQM185" s="176"/>
      <c r="EQN185" s="176"/>
      <c r="EQO185" s="176"/>
      <c r="EQP185" s="176"/>
      <c r="EQQ185" s="176"/>
      <c r="EQR185" s="176"/>
      <c r="EQS185" s="176"/>
      <c r="EQT185" s="176"/>
      <c r="EQU185" s="176"/>
      <c r="EQV185" s="176"/>
      <c r="EQW185" s="176"/>
      <c r="EQX185" s="176"/>
      <c r="EQY185" s="176"/>
      <c r="EQZ185" s="176"/>
      <c r="ERA185" s="176"/>
      <c r="ERB185" s="176"/>
      <c r="ERC185" s="176"/>
      <c r="ERD185" s="176"/>
      <c r="ERE185" s="176"/>
      <c r="ERF185" s="176"/>
      <c r="ERG185" s="176"/>
      <c r="ERH185" s="176"/>
      <c r="ERI185" s="176"/>
      <c r="ERJ185" s="176"/>
      <c r="ERK185" s="176"/>
      <c r="ERL185" s="176"/>
      <c r="ERM185" s="176"/>
      <c r="ERN185" s="176"/>
      <c r="ERO185" s="176"/>
      <c r="ERP185" s="176"/>
      <c r="ERQ185" s="176"/>
      <c r="ERR185" s="176"/>
      <c r="ERS185" s="176"/>
      <c r="ERT185" s="176"/>
      <c r="ERU185" s="176"/>
      <c r="ERV185" s="176"/>
      <c r="ERW185" s="176"/>
      <c r="ERX185" s="176"/>
      <c r="ERY185" s="176"/>
      <c r="ERZ185" s="176"/>
      <c r="ESA185" s="176"/>
      <c r="ESB185" s="176"/>
      <c r="ESC185" s="176"/>
      <c r="ESD185" s="176"/>
      <c r="ESE185" s="176"/>
      <c r="ESF185" s="176"/>
      <c r="ESG185" s="176"/>
      <c r="ESH185" s="176"/>
      <c r="ESI185" s="176"/>
      <c r="ESJ185" s="176"/>
      <c r="ESK185" s="176"/>
      <c r="ESL185" s="176"/>
      <c r="ESM185" s="176"/>
      <c r="ESN185" s="176"/>
      <c r="ESO185" s="176"/>
      <c r="ESP185" s="176"/>
      <c r="ESQ185" s="176"/>
      <c r="ESR185" s="176"/>
      <c r="ESS185" s="176"/>
      <c r="EST185" s="176"/>
      <c r="ESU185" s="176"/>
      <c r="ESV185" s="176"/>
      <c r="ESW185" s="176"/>
      <c r="ESX185" s="176"/>
      <c r="ESY185" s="176"/>
      <c r="ESZ185" s="176"/>
      <c r="ETA185" s="176"/>
      <c r="ETB185" s="176"/>
      <c r="ETC185" s="176"/>
      <c r="ETD185" s="176"/>
      <c r="ETE185" s="176"/>
      <c r="ETF185" s="176"/>
      <c r="ETG185" s="176"/>
      <c r="ETH185" s="176"/>
      <c r="ETI185" s="176"/>
      <c r="ETJ185" s="176"/>
      <c r="ETK185" s="176"/>
      <c r="ETL185" s="176"/>
      <c r="ETM185" s="176"/>
      <c r="ETN185" s="176"/>
      <c r="ETO185" s="176"/>
      <c r="ETP185" s="176"/>
      <c r="ETQ185" s="176"/>
      <c r="ETR185" s="176"/>
      <c r="ETS185" s="176"/>
      <c r="ETT185" s="176"/>
      <c r="ETU185" s="176"/>
      <c r="ETV185" s="176"/>
      <c r="ETW185" s="176"/>
      <c r="ETX185" s="176"/>
      <c r="ETY185" s="176"/>
      <c r="ETZ185" s="176"/>
      <c r="EUA185" s="176"/>
      <c r="EUB185" s="176"/>
      <c r="EUC185" s="176"/>
      <c r="EUD185" s="176"/>
      <c r="EUE185" s="176"/>
      <c r="EUF185" s="176"/>
      <c r="EUG185" s="176"/>
      <c r="EUH185" s="176"/>
      <c r="EUI185" s="176"/>
      <c r="EUJ185" s="176"/>
      <c r="EUK185" s="176"/>
      <c r="EUL185" s="176"/>
      <c r="EUM185" s="176"/>
      <c r="EUN185" s="176"/>
      <c r="EUO185" s="176"/>
      <c r="EUP185" s="176"/>
      <c r="EUQ185" s="176"/>
      <c r="EUR185" s="176"/>
      <c r="EUS185" s="176"/>
      <c r="EUT185" s="176"/>
      <c r="EUU185" s="176"/>
      <c r="EUV185" s="176"/>
      <c r="EUW185" s="176"/>
      <c r="EUX185" s="176"/>
      <c r="EUY185" s="176"/>
      <c r="EUZ185" s="176"/>
      <c r="EVA185" s="176"/>
      <c r="EVB185" s="176"/>
      <c r="EVC185" s="176"/>
      <c r="EVD185" s="176"/>
      <c r="EVE185" s="176"/>
      <c r="EVF185" s="176"/>
      <c r="EVG185" s="176"/>
      <c r="EVH185" s="176"/>
      <c r="EVI185" s="176"/>
      <c r="EVJ185" s="176"/>
      <c r="EVK185" s="176"/>
      <c r="EVL185" s="176"/>
      <c r="EVM185" s="176"/>
      <c r="EVN185" s="176"/>
      <c r="EVO185" s="176"/>
      <c r="EVP185" s="176"/>
      <c r="EVQ185" s="176"/>
      <c r="EVR185" s="176"/>
      <c r="EVS185" s="176"/>
      <c r="EVT185" s="176"/>
      <c r="EVU185" s="176"/>
      <c r="EVV185" s="176"/>
      <c r="EVW185" s="176"/>
      <c r="EVX185" s="176"/>
      <c r="EVY185" s="176"/>
      <c r="EVZ185" s="176"/>
      <c r="EWA185" s="176"/>
      <c r="EWB185" s="176"/>
      <c r="EWC185" s="176"/>
      <c r="EWD185" s="176"/>
      <c r="EWE185" s="176"/>
      <c r="EWF185" s="176"/>
      <c r="EWG185" s="176"/>
      <c r="EWH185" s="176"/>
      <c r="EWI185" s="176"/>
      <c r="EWJ185" s="176"/>
      <c r="EWK185" s="176"/>
      <c r="EWL185" s="176"/>
      <c r="EWM185" s="176"/>
      <c r="EWN185" s="176"/>
      <c r="EWO185" s="176"/>
      <c r="EWP185" s="176"/>
      <c r="EWQ185" s="176"/>
      <c r="EWR185" s="176"/>
      <c r="EWS185" s="176"/>
      <c r="EWT185" s="176"/>
      <c r="EWU185" s="176"/>
      <c r="EWV185" s="176"/>
      <c r="EWW185" s="176"/>
      <c r="EWX185" s="176"/>
      <c r="EWY185" s="176"/>
      <c r="EWZ185" s="176"/>
      <c r="EXA185" s="176"/>
      <c r="EXB185" s="176"/>
      <c r="EXC185" s="176"/>
      <c r="EXD185" s="176"/>
      <c r="EXE185" s="176"/>
      <c r="EXF185" s="176"/>
      <c r="EXG185" s="176"/>
      <c r="EXH185" s="176"/>
      <c r="EXI185" s="176"/>
      <c r="EXJ185" s="176"/>
      <c r="EXK185" s="176"/>
      <c r="EXL185" s="176"/>
      <c r="EXM185" s="176"/>
      <c r="EXN185" s="176"/>
      <c r="EXO185" s="176"/>
      <c r="EXP185" s="176"/>
      <c r="EXQ185" s="176"/>
      <c r="EXR185" s="176"/>
      <c r="EXS185" s="176"/>
      <c r="EXT185" s="176"/>
      <c r="EXU185" s="176"/>
      <c r="EXV185" s="176"/>
      <c r="EXW185" s="176"/>
      <c r="EXX185" s="176"/>
      <c r="EXY185" s="176"/>
      <c r="EXZ185" s="176"/>
      <c r="EYA185" s="176"/>
      <c r="EYB185" s="176"/>
      <c r="EYC185" s="176"/>
      <c r="EYD185" s="176"/>
      <c r="EYE185" s="176"/>
      <c r="EYF185" s="176"/>
      <c r="EYG185" s="176"/>
      <c r="EYH185" s="176"/>
      <c r="EYI185" s="176"/>
      <c r="EYJ185" s="176"/>
      <c r="EYK185" s="176"/>
      <c r="EYL185" s="176"/>
      <c r="EYM185" s="176"/>
      <c r="EYN185" s="176"/>
      <c r="EYO185" s="176"/>
      <c r="EYP185" s="176"/>
      <c r="EYQ185" s="176"/>
      <c r="EYR185" s="176"/>
      <c r="EYS185" s="176"/>
      <c r="EYT185" s="176"/>
      <c r="EYU185" s="176"/>
      <c r="EYV185" s="176"/>
      <c r="EYW185" s="176"/>
      <c r="EYX185" s="176"/>
      <c r="EYY185" s="176"/>
      <c r="EYZ185" s="176"/>
      <c r="EZA185" s="176"/>
      <c r="EZB185" s="176"/>
      <c r="EZC185" s="176"/>
      <c r="EZD185" s="176"/>
      <c r="EZE185" s="176"/>
      <c r="EZF185" s="176"/>
      <c r="EZG185" s="176"/>
      <c r="EZH185" s="176"/>
      <c r="EZI185" s="176"/>
      <c r="EZJ185" s="176"/>
      <c r="EZK185" s="176"/>
      <c r="EZL185" s="176"/>
      <c r="EZM185" s="176"/>
      <c r="EZN185" s="176"/>
      <c r="EZO185" s="176"/>
      <c r="EZP185" s="176"/>
      <c r="EZQ185" s="176"/>
      <c r="EZR185" s="176"/>
      <c r="EZS185" s="176"/>
      <c r="EZT185" s="176"/>
      <c r="EZU185" s="176"/>
      <c r="EZV185" s="176"/>
      <c r="EZW185" s="176"/>
      <c r="EZX185" s="176"/>
      <c r="EZY185" s="176"/>
      <c r="EZZ185" s="176"/>
      <c r="FAA185" s="176"/>
      <c r="FAB185" s="176"/>
      <c r="FAC185" s="176"/>
      <c r="FAD185" s="176"/>
      <c r="FAE185" s="176"/>
      <c r="FAF185" s="176"/>
      <c r="FAG185" s="176"/>
      <c r="FAH185" s="176"/>
      <c r="FAI185" s="176"/>
      <c r="FAJ185" s="176"/>
      <c r="FAK185" s="176"/>
      <c r="FAL185" s="176"/>
      <c r="FAM185" s="176"/>
      <c r="FAN185" s="176"/>
      <c r="FAO185" s="176"/>
      <c r="FAP185" s="176"/>
      <c r="FAQ185" s="176"/>
      <c r="FAR185" s="176"/>
      <c r="FAS185" s="176"/>
      <c r="FAT185" s="176"/>
      <c r="FAU185" s="176"/>
      <c r="FAV185" s="176"/>
      <c r="FAW185" s="176"/>
      <c r="FAX185" s="176"/>
      <c r="FAY185" s="176"/>
      <c r="FAZ185" s="176"/>
      <c r="FBA185" s="176"/>
      <c r="FBB185" s="176"/>
      <c r="FBC185" s="176"/>
      <c r="FBD185" s="176"/>
      <c r="FBE185" s="176"/>
      <c r="FBF185" s="176"/>
      <c r="FBG185" s="176"/>
      <c r="FBH185" s="176"/>
      <c r="FBI185" s="176"/>
      <c r="FBJ185" s="176"/>
      <c r="FBK185" s="176"/>
      <c r="FBL185" s="176"/>
      <c r="FBM185" s="176"/>
      <c r="FBN185" s="176"/>
      <c r="FBO185" s="176"/>
      <c r="FBP185" s="176"/>
      <c r="FBQ185" s="176"/>
      <c r="FBR185" s="176"/>
      <c r="FBS185" s="176"/>
      <c r="FBT185" s="176"/>
      <c r="FBU185" s="176"/>
      <c r="FBV185" s="176"/>
      <c r="FBW185" s="176"/>
      <c r="FBX185" s="176"/>
      <c r="FBY185" s="176"/>
      <c r="FBZ185" s="176"/>
      <c r="FCA185" s="176"/>
      <c r="FCB185" s="176"/>
      <c r="FCC185" s="176"/>
      <c r="FCD185" s="176"/>
      <c r="FCE185" s="176"/>
      <c r="FCF185" s="176"/>
      <c r="FCG185" s="176"/>
      <c r="FCH185" s="176"/>
      <c r="FCI185" s="176"/>
      <c r="FCJ185" s="176"/>
      <c r="FCK185" s="176"/>
      <c r="FCL185" s="176"/>
      <c r="FCM185" s="176"/>
      <c r="FCN185" s="176"/>
      <c r="FCO185" s="176"/>
      <c r="FCP185" s="176"/>
      <c r="FCQ185" s="176"/>
      <c r="FCR185" s="176"/>
      <c r="FCS185" s="176"/>
      <c r="FCT185" s="176"/>
      <c r="FCU185" s="176"/>
      <c r="FCV185" s="176"/>
      <c r="FCW185" s="176"/>
      <c r="FCX185" s="176"/>
      <c r="FCY185" s="176"/>
      <c r="FCZ185" s="176"/>
      <c r="FDA185" s="176"/>
      <c r="FDB185" s="176"/>
      <c r="FDC185" s="176"/>
      <c r="FDD185" s="176"/>
      <c r="FDE185" s="176"/>
      <c r="FDF185" s="176"/>
      <c r="FDG185" s="176"/>
      <c r="FDH185" s="176"/>
      <c r="FDI185" s="176"/>
      <c r="FDJ185" s="176"/>
      <c r="FDK185" s="176"/>
      <c r="FDL185" s="176"/>
      <c r="FDM185" s="176"/>
      <c r="FDN185" s="176"/>
      <c r="FDO185" s="176"/>
      <c r="FDP185" s="176"/>
      <c r="FDQ185" s="176"/>
      <c r="FDR185" s="176"/>
      <c r="FDS185" s="176"/>
      <c r="FDT185" s="176"/>
      <c r="FDU185" s="176"/>
      <c r="FDV185" s="176"/>
      <c r="FDW185" s="176"/>
      <c r="FDX185" s="176"/>
      <c r="FDY185" s="176"/>
      <c r="FDZ185" s="176"/>
      <c r="FEA185" s="176"/>
      <c r="FEB185" s="176"/>
      <c r="FEC185" s="176"/>
      <c r="FED185" s="176"/>
      <c r="FEE185" s="176"/>
      <c r="FEF185" s="176"/>
      <c r="FEG185" s="176"/>
      <c r="FEH185" s="176"/>
      <c r="FEI185" s="176"/>
      <c r="FEJ185" s="176"/>
      <c r="FEK185" s="176"/>
      <c r="FEL185" s="176"/>
      <c r="FEM185" s="176"/>
      <c r="FEN185" s="176"/>
      <c r="FEO185" s="176"/>
      <c r="FEP185" s="176"/>
      <c r="FEQ185" s="176"/>
      <c r="FER185" s="176"/>
      <c r="FES185" s="176"/>
      <c r="FET185" s="176"/>
      <c r="FEU185" s="176"/>
      <c r="FEV185" s="176"/>
      <c r="FEW185" s="176"/>
      <c r="FEX185" s="176"/>
      <c r="FEY185" s="176"/>
      <c r="FEZ185" s="176"/>
      <c r="FFA185" s="176"/>
      <c r="FFB185" s="176"/>
      <c r="FFC185" s="176"/>
      <c r="FFD185" s="176"/>
      <c r="FFE185" s="176"/>
      <c r="FFF185" s="176"/>
      <c r="FFG185" s="176"/>
      <c r="FFH185" s="176"/>
      <c r="FFI185" s="176"/>
      <c r="FFJ185" s="176"/>
      <c r="FFK185" s="176"/>
      <c r="FFL185" s="176"/>
      <c r="FFM185" s="176"/>
      <c r="FFN185" s="176"/>
      <c r="FFO185" s="176"/>
      <c r="FFP185" s="176"/>
      <c r="FFQ185" s="176"/>
      <c r="FFR185" s="176"/>
      <c r="FFS185" s="176"/>
      <c r="FFT185" s="176"/>
      <c r="FFU185" s="176"/>
      <c r="FFV185" s="176"/>
      <c r="FFW185" s="176"/>
      <c r="FFX185" s="176"/>
      <c r="FFY185" s="176"/>
      <c r="FFZ185" s="176"/>
      <c r="FGA185" s="176"/>
      <c r="FGB185" s="176"/>
      <c r="FGC185" s="176"/>
      <c r="FGD185" s="176"/>
      <c r="FGE185" s="176"/>
      <c r="FGF185" s="176"/>
      <c r="FGG185" s="176"/>
      <c r="FGH185" s="176"/>
      <c r="FGI185" s="176"/>
      <c r="FGJ185" s="176"/>
      <c r="FGK185" s="176"/>
      <c r="FGL185" s="176"/>
      <c r="FGM185" s="176"/>
      <c r="FGN185" s="176"/>
      <c r="FGO185" s="176"/>
      <c r="FGP185" s="176"/>
      <c r="FGQ185" s="176"/>
      <c r="FGR185" s="176"/>
      <c r="FGS185" s="176"/>
      <c r="FGT185" s="176"/>
      <c r="FGU185" s="176"/>
      <c r="FGV185" s="176"/>
      <c r="FGW185" s="176"/>
      <c r="FGX185" s="176"/>
      <c r="FGY185" s="176"/>
      <c r="FGZ185" s="176"/>
      <c r="FHA185" s="176"/>
      <c r="FHB185" s="176"/>
      <c r="FHC185" s="176"/>
      <c r="FHD185" s="176"/>
      <c r="FHE185" s="176"/>
      <c r="FHF185" s="176"/>
      <c r="FHG185" s="176"/>
      <c r="FHH185" s="176"/>
      <c r="FHI185" s="176"/>
      <c r="FHJ185" s="176"/>
      <c r="FHK185" s="176"/>
      <c r="FHL185" s="176"/>
      <c r="FHM185" s="176"/>
      <c r="FHN185" s="176"/>
      <c r="FHO185" s="176"/>
      <c r="FHP185" s="176"/>
      <c r="FHQ185" s="176"/>
      <c r="FHR185" s="176"/>
      <c r="FHS185" s="176"/>
      <c r="FHT185" s="176"/>
      <c r="FHU185" s="176"/>
      <c r="FHV185" s="176"/>
      <c r="FHW185" s="176"/>
      <c r="FHX185" s="176"/>
      <c r="FHY185" s="176"/>
      <c r="FHZ185" s="176"/>
      <c r="FIA185" s="176"/>
      <c r="FIB185" s="176"/>
      <c r="FIC185" s="176"/>
      <c r="FID185" s="176"/>
      <c r="FIE185" s="176"/>
      <c r="FIF185" s="176"/>
      <c r="FIG185" s="176"/>
      <c r="FIH185" s="176"/>
      <c r="FII185" s="176"/>
      <c r="FIJ185" s="176"/>
      <c r="FIK185" s="176"/>
      <c r="FIL185" s="176"/>
      <c r="FIM185" s="176"/>
      <c r="FIN185" s="176"/>
      <c r="FIO185" s="176"/>
      <c r="FIP185" s="176"/>
      <c r="FIQ185" s="176"/>
      <c r="FIR185" s="176"/>
      <c r="FIS185" s="176"/>
      <c r="FIT185" s="176"/>
      <c r="FIU185" s="176"/>
      <c r="FIV185" s="176"/>
      <c r="FIW185" s="176"/>
      <c r="FIX185" s="176"/>
      <c r="FIY185" s="176"/>
      <c r="FIZ185" s="176"/>
      <c r="FJA185" s="176"/>
      <c r="FJB185" s="176"/>
      <c r="FJC185" s="176"/>
      <c r="FJD185" s="176"/>
      <c r="FJE185" s="176"/>
      <c r="FJF185" s="176"/>
      <c r="FJG185" s="176"/>
      <c r="FJH185" s="176"/>
      <c r="FJI185" s="176"/>
      <c r="FJJ185" s="176"/>
      <c r="FJK185" s="176"/>
      <c r="FJL185" s="176"/>
      <c r="FJM185" s="176"/>
      <c r="FJN185" s="176"/>
      <c r="FJO185" s="176"/>
      <c r="FJP185" s="176"/>
      <c r="FJQ185" s="176"/>
      <c r="FJR185" s="176"/>
      <c r="FJS185" s="176"/>
      <c r="FJT185" s="176"/>
      <c r="FJU185" s="176"/>
      <c r="FJV185" s="176"/>
      <c r="FJW185" s="176"/>
      <c r="FJX185" s="176"/>
      <c r="FJY185" s="176"/>
      <c r="FJZ185" s="176"/>
      <c r="FKA185" s="176"/>
      <c r="FKB185" s="176"/>
      <c r="FKC185" s="176"/>
      <c r="FKD185" s="176"/>
      <c r="FKE185" s="176"/>
      <c r="FKF185" s="176"/>
      <c r="FKG185" s="176"/>
      <c r="FKH185" s="176"/>
      <c r="FKI185" s="176"/>
      <c r="FKJ185" s="176"/>
      <c r="FKK185" s="176"/>
      <c r="FKL185" s="176"/>
      <c r="FKM185" s="176"/>
      <c r="FKN185" s="176"/>
      <c r="FKO185" s="176"/>
      <c r="FKP185" s="176"/>
      <c r="FKQ185" s="176"/>
      <c r="FKR185" s="176"/>
      <c r="FKS185" s="176"/>
      <c r="FKT185" s="176"/>
      <c r="FKU185" s="176"/>
      <c r="FKV185" s="176"/>
      <c r="FKW185" s="176"/>
      <c r="FKX185" s="176"/>
      <c r="FKY185" s="176"/>
      <c r="FKZ185" s="176"/>
      <c r="FLA185" s="176"/>
      <c r="FLB185" s="176"/>
      <c r="FLC185" s="176"/>
      <c r="FLD185" s="176"/>
      <c r="FLE185" s="176"/>
      <c r="FLF185" s="176"/>
      <c r="FLG185" s="176"/>
      <c r="FLH185" s="176"/>
      <c r="FLI185" s="176"/>
      <c r="FLJ185" s="176"/>
      <c r="FLK185" s="176"/>
      <c r="FLL185" s="176"/>
      <c r="FLM185" s="176"/>
      <c r="FLN185" s="176"/>
      <c r="FLO185" s="176"/>
      <c r="FLP185" s="176"/>
      <c r="FLQ185" s="176"/>
      <c r="FLR185" s="176"/>
      <c r="FLS185" s="176"/>
      <c r="FLT185" s="176"/>
      <c r="FLU185" s="176"/>
      <c r="FLV185" s="176"/>
      <c r="FLW185" s="176"/>
      <c r="FLX185" s="176"/>
      <c r="FLY185" s="176"/>
      <c r="FLZ185" s="176"/>
      <c r="FMA185" s="176"/>
      <c r="FMB185" s="176"/>
      <c r="FMC185" s="176"/>
      <c r="FMD185" s="176"/>
      <c r="FME185" s="176"/>
      <c r="FMF185" s="176"/>
      <c r="FMG185" s="176"/>
      <c r="FMH185" s="176"/>
      <c r="FMI185" s="176"/>
      <c r="FMJ185" s="176"/>
      <c r="FMK185" s="176"/>
      <c r="FML185" s="176"/>
      <c r="FMM185" s="176"/>
      <c r="FMN185" s="176"/>
      <c r="FMO185" s="176"/>
      <c r="FMP185" s="176"/>
      <c r="FMQ185" s="176"/>
      <c r="FMR185" s="176"/>
      <c r="FMS185" s="176"/>
      <c r="FMT185" s="176"/>
      <c r="FMU185" s="176"/>
      <c r="FMV185" s="176"/>
      <c r="FMW185" s="176"/>
      <c r="FMX185" s="176"/>
      <c r="FMY185" s="176"/>
      <c r="FMZ185" s="176"/>
      <c r="FNA185" s="176"/>
      <c r="FNB185" s="176"/>
      <c r="FNC185" s="176"/>
      <c r="FND185" s="176"/>
      <c r="FNE185" s="176"/>
      <c r="FNF185" s="176"/>
      <c r="FNG185" s="176"/>
      <c r="FNH185" s="176"/>
      <c r="FNI185" s="176"/>
      <c r="FNJ185" s="176"/>
      <c r="FNK185" s="176"/>
      <c r="FNL185" s="176"/>
      <c r="FNM185" s="176"/>
      <c r="FNN185" s="176"/>
      <c r="FNO185" s="176"/>
      <c r="FNP185" s="176"/>
      <c r="FNQ185" s="176"/>
      <c r="FNR185" s="176"/>
      <c r="FNS185" s="176"/>
      <c r="FNT185" s="176"/>
      <c r="FNU185" s="176"/>
      <c r="FNV185" s="176"/>
      <c r="FNW185" s="176"/>
      <c r="FNX185" s="176"/>
      <c r="FNY185" s="176"/>
      <c r="FNZ185" s="176"/>
      <c r="FOA185" s="176"/>
      <c r="FOB185" s="176"/>
      <c r="FOC185" s="176"/>
      <c r="FOD185" s="176"/>
      <c r="FOE185" s="176"/>
      <c r="FOF185" s="176"/>
      <c r="FOG185" s="176"/>
      <c r="FOH185" s="176"/>
      <c r="FOI185" s="176"/>
      <c r="FOJ185" s="176"/>
      <c r="FOK185" s="176"/>
      <c r="FOL185" s="176"/>
      <c r="FOM185" s="176"/>
      <c r="FON185" s="176"/>
      <c r="FOO185" s="176"/>
      <c r="FOP185" s="176"/>
      <c r="FOQ185" s="176"/>
      <c r="FOR185" s="176"/>
      <c r="FOS185" s="176"/>
      <c r="FOT185" s="176"/>
      <c r="FOU185" s="176"/>
      <c r="FOV185" s="176"/>
      <c r="FOW185" s="176"/>
      <c r="FOX185" s="176"/>
      <c r="FOY185" s="176"/>
      <c r="FOZ185" s="176"/>
      <c r="FPA185" s="176"/>
      <c r="FPB185" s="176"/>
      <c r="FPC185" s="176"/>
      <c r="FPD185" s="176"/>
      <c r="FPE185" s="176"/>
      <c r="FPF185" s="176"/>
      <c r="FPG185" s="176"/>
      <c r="FPH185" s="176"/>
      <c r="FPI185" s="176"/>
      <c r="FPJ185" s="176"/>
      <c r="FPK185" s="176"/>
      <c r="FPL185" s="176"/>
      <c r="FPM185" s="176"/>
      <c r="FPN185" s="176"/>
      <c r="FPO185" s="176"/>
      <c r="FPP185" s="176"/>
      <c r="FPQ185" s="176"/>
      <c r="FPR185" s="176"/>
      <c r="FPS185" s="176"/>
      <c r="FPT185" s="176"/>
      <c r="FPU185" s="176"/>
      <c r="FPV185" s="176"/>
      <c r="FPW185" s="176"/>
      <c r="FPX185" s="176"/>
      <c r="FPY185" s="176"/>
      <c r="FPZ185" s="176"/>
      <c r="FQA185" s="176"/>
      <c r="FQB185" s="176"/>
      <c r="FQC185" s="176"/>
      <c r="FQD185" s="176"/>
      <c r="FQE185" s="176"/>
      <c r="FQF185" s="176"/>
      <c r="FQG185" s="176"/>
      <c r="FQH185" s="176"/>
      <c r="FQI185" s="176"/>
      <c r="FQJ185" s="176"/>
      <c r="FQK185" s="176"/>
      <c r="FQL185" s="176"/>
      <c r="FQM185" s="176"/>
      <c r="FQN185" s="176"/>
      <c r="FQO185" s="176"/>
      <c r="FQP185" s="176"/>
      <c r="FQQ185" s="176"/>
      <c r="FQR185" s="176"/>
      <c r="FQS185" s="176"/>
      <c r="FQT185" s="176"/>
      <c r="FQU185" s="176"/>
      <c r="FQV185" s="176"/>
      <c r="FQW185" s="176"/>
      <c r="FQX185" s="176"/>
      <c r="FQY185" s="176"/>
      <c r="FQZ185" s="176"/>
      <c r="FRA185" s="176"/>
      <c r="FRB185" s="176"/>
      <c r="FRC185" s="176"/>
      <c r="FRD185" s="176"/>
      <c r="FRE185" s="176"/>
      <c r="FRF185" s="176"/>
      <c r="FRG185" s="176"/>
      <c r="FRH185" s="176"/>
      <c r="FRI185" s="176"/>
      <c r="FRJ185" s="176"/>
      <c r="FRK185" s="176"/>
      <c r="FRL185" s="176"/>
      <c r="FRM185" s="176"/>
      <c r="FRN185" s="176"/>
      <c r="FRO185" s="176"/>
      <c r="FRP185" s="176"/>
      <c r="FRQ185" s="176"/>
      <c r="FRR185" s="176"/>
      <c r="FRS185" s="176"/>
      <c r="FRT185" s="176"/>
      <c r="FRU185" s="176"/>
      <c r="FRV185" s="176"/>
      <c r="FRW185" s="176"/>
      <c r="FRX185" s="176"/>
      <c r="FRY185" s="176"/>
      <c r="FRZ185" s="176"/>
      <c r="FSA185" s="176"/>
      <c r="FSB185" s="176"/>
      <c r="FSC185" s="176"/>
      <c r="FSD185" s="176"/>
      <c r="FSE185" s="176"/>
      <c r="FSF185" s="176"/>
      <c r="FSG185" s="176"/>
      <c r="FSH185" s="176"/>
      <c r="FSI185" s="176"/>
      <c r="FSJ185" s="176"/>
      <c r="FSK185" s="176"/>
      <c r="FSL185" s="176"/>
      <c r="FSM185" s="176"/>
      <c r="FSN185" s="176"/>
      <c r="FSO185" s="176"/>
      <c r="FSP185" s="176"/>
      <c r="FSQ185" s="176"/>
      <c r="FSR185" s="176"/>
      <c r="FSS185" s="176"/>
      <c r="FST185" s="176"/>
      <c r="FSU185" s="176"/>
      <c r="FSV185" s="176"/>
      <c r="FSW185" s="176"/>
      <c r="FSX185" s="176"/>
      <c r="FSY185" s="176"/>
      <c r="FSZ185" s="176"/>
      <c r="FTA185" s="176"/>
      <c r="FTB185" s="176"/>
      <c r="FTC185" s="176"/>
      <c r="FTD185" s="176"/>
      <c r="FTE185" s="176"/>
      <c r="FTF185" s="176"/>
      <c r="FTG185" s="176"/>
      <c r="FTH185" s="176"/>
      <c r="FTI185" s="176"/>
      <c r="FTJ185" s="176"/>
      <c r="FTK185" s="176"/>
      <c r="FTL185" s="176"/>
      <c r="FTM185" s="176"/>
      <c r="FTN185" s="176"/>
      <c r="FTO185" s="176"/>
      <c r="FTP185" s="176"/>
      <c r="FTQ185" s="176"/>
      <c r="FTR185" s="176"/>
      <c r="FTS185" s="176"/>
      <c r="FTT185" s="176"/>
      <c r="FTU185" s="176"/>
      <c r="FTV185" s="176"/>
      <c r="FTW185" s="176"/>
      <c r="FTX185" s="176"/>
      <c r="FTY185" s="176"/>
      <c r="FTZ185" s="176"/>
      <c r="FUA185" s="176"/>
      <c r="FUB185" s="176"/>
      <c r="FUC185" s="176"/>
      <c r="FUD185" s="176"/>
      <c r="FUE185" s="176"/>
      <c r="FUF185" s="176"/>
      <c r="FUG185" s="176"/>
      <c r="FUH185" s="176"/>
      <c r="FUI185" s="176"/>
      <c r="FUJ185" s="176"/>
      <c r="FUK185" s="176"/>
      <c r="FUL185" s="176"/>
      <c r="FUM185" s="176"/>
      <c r="FUN185" s="176"/>
      <c r="FUO185" s="176"/>
      <c r="FUP185" s="176"/>
      <c r="FUQ185" s="176"/>
      <c r="FUR185" s="176"/>
      <c r="FUS185" s="176"/>
      <c r="FUT185" s="176"/>
      <c r="FUU185" s="176"/>
      <c r="FUV185" s="176"/>
      <c r="FUW185" s="176"/>
      <c r="FUX185" s="176"/>
      <c r="FUY185" s="176"/>
      <c r="FUZ185" s="176"/>
      <c r="FVA185" s="176"/>
      <c r="FVB185" s="176"/>
      <c r="FVC185" s="176"/>
      <c r="FVD185" s="176"/>
      <c r="FVE185" s="176"/>
      <c r="FVF185" s="176"/>
      <c r="FVG185" s="176"/>
      <c r="FVH185" s="176"/>
      <c r="FVI185" s="176"/>
      <c r="FVJ185" s="176"/>
      <c r="FVK185" s="176"/>
      <c r="FVL185" s="176"/>
      <c r="FVM185" s="176"/>
      <c r="FVN185" s="176"/>
      <c r="FVO185" s="176"/>
      <c r="FVP185" s="176"/>
      <c r="FVQ185" s="176"/>
      <c r="FVR185" s="176"/>
      <c r="FVS185" s="176"/>
      <c r="FVT185" s="176"/>
      <c r="FVU185" s="176"/>
      <c r="FVV185" s="176"/>
      <c r="FVW185" s="176"/>
      <c r="FVX185" s="176"/>
      <c r="FVY185" s="176"/>
      <c r="FVZ185" s="176"/>
      <c r="FWA185" s="176"/>
      <c r="FWB185" s="176"/>
      <c r="FWC185" s="176"/>
      <c r="FWD185" s="176"/>
      <c r="FWE185" s="176"/>
      <c r="FWF185" s="176"/>
      <c r="FWG185" s="176"/>
      <c r="FWH185" s="176"/>
      <c r="FWI185" s="176"/>
      <c r="FWJ185" s="176"/>
      <c r="FWK185" s="176"/>
      <c r="FWL185" s="176"/>
      <c r="FWM185" s="176"/>
      <c r="FWN185" s="176"/>
      <c r="FWO185" s="176"/>
      <c r="FWP185" s="176"/>
      <c r="FWQ185" s="176"/>
      <c r="FWR185" s="176"/>
      <c r="FWS185" s="176"/>
      <c r="FWT185" s="176"/>
      <c r="FWU185" s="176"/>
      <c r="FWV185" s="176"/>
      <c r="FWW185" s="176"/>
      <c r="FWX185" s="176"/>
      <c r="FWY185" s="176"/>
      <c r="FWZ185" s="176"/>
      <c r="FXA185" s="176"/>
      <c r="FXB185" s="176"/>
      <c r="FXC185" s="176"/>
      <c r="FXD185" s="176"/>
      <c r="FXE185" s="176"/>
      <c r="FXF185" s="176"/>
      <c r="FXG185" s="176"/>
      <c r="FXH185" s="176"/>
      <c r="FXI185" s="176"/>
      <c r="FXJ185" s="176"/>
      <c r="FXK185" s="176"/>
      <c r="FXL185" s="176"/>
      <c r="FXM185" s="176"/>
      <c r="FXN185" s="176"/>
      <c r="FXO185" s="176"/>
      <c r="FXP185" s="176"/>
      <c r="FXQ185" s="176"/>
      <c r="FXR185" s="176"/>
      <c r="FXS185" s="176"/>
      <c r="FXT185" s="176"/>
      <c r="FXU185" s="176"/>
      <c r="FXV185" s="176"/>
      <c r="FXW185" s="176"/>
      <c r="FXX185" s="176"/>
      <c r="FXY185" s="176"/>
      <c r="FXZ185" s="176"/>
      <c r="FYA185" s="176"/>
      <c r="FYB185" s="176"/>
      <c r="FYC185" s="176"/>
      <c r="FYD185" s="176"/>
      <c r="FYE185" s="176"/>
      <c r="FYF185" s="176"/>
      <c r="FYG185" s="176"/>
      <c r="FYH185" s="176"/>
      <c r="FYI185" s="176"/>
      <c r="FYJ185" s="176"/>
      <c r="FYK185" s="176"/>
      <c r="FYL185" s="176"/>
      <c r="FYM185" s="176"/>
      <c r="FYN185" s="176"/>
      <c r="FYO185" s="176"/>
      <c r="FYP185" s="176"/>
      <c r="FYQ185" s="176"/>
      <c r="FYR185" s="176"/>
      <c r="FYS185" s="176"/>
      <c r="FYT185" s="176"/>
      <c r="FYU185" s="176"/>
      <c r="FYV185" s="176"/>
      <c r="FYW185" s="176"/>
      <c r="FYX185" s="176"/>
      <c r="FYY185" s="176"/>
      <c r="FYZ185" s="176"/>
      <c r="FZA185" s="176"/>
      <c r="FZB185" s="176"/>
      <c r="FZC185" s="176"/>
      <c r="FZD185" s="176"/>
      <c r="FZE185" s="176"/>
      <c r="FZF185" s="176"/>
      <c r="FZG185" s="176"/>
      <c r="FZH185" s="176"/>
      <c r="FZI185" s="176"/>
      <c r="FZJ185" s="176"/>
      <c r="FZK185" s="176"/>
      <c r="FZL185" s="176"/>
      <c r="FZM185" s="176"/>
      <c r="FZN185" s="176"/>
      <c r="FZO185" s="176"/>
      <c r="FZP185" s="176"/>
      <c r="FZQ185" s="176"/>
      <c r="FZR185" s="176"/>
      <c r="FZS185" s="176"/>
      <c r="FZT185" s="176"/>
      <c r="FZU185" s="176"/>
      <c r="FZV185" s="176"/>
      <c r="FZW185" s="176"/>
      <c r="FZX185" s="176"/>
      <c r="FZY185" s="176"/>
      <c r="FZZ185" s="176"/>
      <c r="GAA185" s="176"/>
      <c r="GAB185" s="176"/>
      <c r="GAC185" s="176"/>
      <c r="GAD185" s="176"/>
      <c r="GAE185" s="176"/>
      <c r="GAF185" s="176"/>
      <c r="GAG185" s="176"/>
      <c r="GAH185" s="176"/>
      <c r="GAI185" s="176"/>
      <c r="GAJ185" s="176"/>
      <c r="GAK185" s="176"/>
      <c r="GAL185" s="176"/>
      <c r="GAM185" s="176"/>
      <c r="GAN185" s="176"/>
      <c r="GAO185" s="176"/>
      <c r="GAP185" s="176"/>
      <c r="GAQ185" s="176"/>
      <c r="GAR185" s="176"/>
      <c r="GAS185" s="176"/>
      <c r="GAT185" s="176"/>
      <c r="GAU185" s="176"/>
      <c r="GAV185" s="176"/>
      <c r="GAW185" s="176"/>
      <c r="GAX185" s="176"/>
      <c r="GAY185" s="176"/>
      <c r="GAZ185" s="176"/>
      <c r="GBA185" s="176"/>
      <c r="GBB185" s="176"/>
      <c r="GBC185" s="176"/>
      <c r="GBD185" s="176"/>
      <c r="GBE185" s="176"/>
      <c r="GBF185" s="176"/>
      <c r="GBG185" s="176"/>
      <c r="GBH185" s="176"/>
      <c r="GBI185" s="176"/>
      <c r="GBJ185" s="176"/>
      <c r="GBK185" s="176"/>
      <c r="GBL185" s="176"/>
      <c r="GBM185" s="176"/>
      <c r="GBN185" s="176"/>
      <c r="GBO185" s="176"/>
      <c r="GBP185" s="176"/>
      <c r="GBQ185" s="176"/>
      <c r="GBR185" s="176"/>
      <c r="GBS185" s="176"/>
      <c r="GBT185" s="176"/>
      <c r="GBU185" s="176"/>
      <c r="GBV185" s="176"/>
      <c r="GBW185" s="176"/>
      <c r="GBX185" s="176"/>
      <c r="GBY185" s="176"/>
      <c r="GBZ185" s="176"/>
      <c r="GCA185" s="176"/>
      <c r="GCB185" s="176"/>
      <c r="GCC185" s="176"/>
      <c r="GCD185" s="176"/>
      <c r="GCE185" s="176"/>
      <c r="GCF185" s="176"/>
      <c r="GCG185" s="176"/>
      <c r="GCH185" s="176"/>
      <c r="GCI185" s="176"/>
      <c r="GCJ185" s="176"/>
      <c r="GCK185" s="176"/>
      <c r="GCL185" s="176"/>
      <c r="GCM185" s="176"/>
      <c r="GCN185" s="176"/>
      <c r="GCO185" s="176"/>
      <c r="GCP185" s="176"/>
      <c r="GCQ185" s="176"/>
      <c r="GCR185" s="176"/>
      <c r="GCS185" s="176"/>
      <c r="GCT185" s="176"/>
      <c r="GCU185" s="176"/>
      <c r="GCV185" s="176"/>
      <c r="GCW185" s="176"/>
      <c r="GCX185" s="176"/>
      <c r="GCY185" s="176"/>
      <c r="GCZ185" s="176"/>
      <c r="GDA185" s="176"/>
      <c r="GDB185" s="176"/>
      <c r="GDC185" s="176"/>
      <c r="GDD185" s="176"/>
      <c r="GDE185" s="176"/>
      <c r="GDF185" s="176"/>
      <c r="GDG185" s="176"/>
      <c r="GDH185" s="176"/>
      <c r="GDI185" s="176"/>
      <c r="GDJ185" s="176"/>
      <c r="GDK185" s="176"/>
      <c r="GDL185" s="176"/>
      <c r="GDM185" s="176"/>
      <c r="GDN185" s="176"/>
      <c r="GDO185" s="176"/>
      <c r="GDP185" s="176"/>
      <c r="GDQ185" s="176"/>
      <c r="GDR185" s="176"/>
      <c r="GDS185" s="176"/>
      <c r="GDT185" s="176"/>
      <c r="GDU185" s="176"/>
      <c r="GDV185" s="176"/>
      <c r="GDW185" s="176"/>
      <c r="GDX185" s="176"/>
      <c r="GDY185" s="176"/>
      <c r="GDZ185" s="176"/>
      <c r="GEA185" s="176"/>
      <c r="GEB185" s="176"/>
      <c r="GEC185" s="176"/>
      <c r="GED185" s="176"/>
      <c r="GEE185" s="176"/>
      <c r="GEF185" s="176"/>
      <c r="GEG185" s="176"/>
      <c r="GEH185" s="176"/>
      <c r="GEI185" s="176"/>
      <c r="GEJ185" s="176"/>
      <c r="GEK185" s="176"/>
      <c r="GEL185" s="176"/>
      <c r="GEM185" s="176"/>
      <c r="GEN185" s="176"/>
      <c r="GEO185" s="176"/>
      <c r="GEP185" s="176"/>
      <c r="GEQ185" s="176"/>
      <c r="GER185" s="176"/>
      <c r="GES185" s="176"/>
      <c r="GET185" s="176"/>
      <c r="GEU185" s="176"/>
      <c r="GEV185" s="176"/>
      <c r="GEW185" s="176"/>
      <c r="GEX185" s="176"/>
      <c r="GEY185" s="176"/>
      <c r="GEZ185" s="176"/>
      <c r="GFA185" s="176"/>
      <c r="GFB185" s="176"/>
      <c r="GFC185" s="176"/>
      <c r="GFD185" s="176"/>
      <c r="GFE185" s="176"/>
      <c r="GFF185" s="176"/>
      <c r="GFG185" s="176"/>
      <c r="GFH185" s="176"/>
      <c r="GFI185" s="176"/>
      <c r="GFJ185" s="176"/>
      <c r="GFK185" s="176"/>
      <c r="GFL185" s="176"/>
      <c r="GFM185" s="176"/>
      <c r="GFN185" s="176"/>
      <c r="GFO185" s="176"/>
      <c r="GFP185" s="176"/>
      <c r="GFQ185" s="176"/>
      <c r="GFR185" s="176"/>
      <c r="GFS185" s="176"/>
      <c r="GFT185" s="176"/>
      <c r="GFU185" s="176"/>
      <c r="GFV185" s="176"/>
      <c r="GFW185" s="176"/>
      <c r="GFX185" s="176"/>
      <c r="GFY185" s="176"/>
      <c r="GFZ185" s="176"/>
      <c r="GGA185" s="176"/>
      <c r="GGB185" s="176"/>
      <c r="GGC185" s="176"/>
      <c r="GGD185" s="176"/>
      <c r="GGE185" s="176"/>
      <c r="GGF185" s="176"/>
      <c r="GGG185" s="176"/>
      <c r="GGH185" s="176"/>
      <c r="GGI185" s="176"/>
      <c r="GGJ185" s="176"/>
      <c r="GGK185" s="176"/>
      <c r="GGL185" s="176"/>
      <c r="GGM185" s="176"/>
      <c r="GGN185" s="176"/>
      <c r="GGO185" s="176"/>
      <c r="GGP185" s="176"/>
      <c r="GGQ185" s="176"/>
      <c r="GGR185" s="176"/>
      <c r="GGS185" s="176"/>
      <c r="GGT185" s="176"/>
      <c r="GGU185" s="176"/>
      <c r="GGV185" s="176"/>
      <c r="GGW185" s="176"/>
      <c r="GGX185" s="176"/>
      <c r="GGY185" s="176"/>
      <c r="GGZ185" s="176"/>
      <c r="GHA185" s="176"/>
      <c r="GHB185" s="176"/>
      <c r="GHC185" s="176"/>
      <c r="GHD185" s="176"/>
      <c r="GHE185" s="176"/>
      <c r="GHF185" s="176"/>
      <c r="GHG185" s="176"/>
      <c r="GHH185" s="176"/>
      <c r="GHI185" s="176"/>
      <c r="GHJ185" s="176"/>
      <c r="GHK185" s="176"/>
      <c r="GHL185" s="176"/>
      <c r="GHM185" s="176"/>
      <c r="GHN185" s="176"/>
      <c r="GHO185" s="176"/>
      <c r="GHP185" s="176"/>
      <c r="GHQ185" s="176"/>
      <c r="GHR185" s="176"/>
      <c r="GHS185" s="176"/>
      <c r="GHT185" s="176"/>
      <c r="GHU185" s="176"/>
      <c r="GHV185" s="176"/>
      <c r="GHW185" s="176"/>
      <c r="GHX185" s="176"/>
      <c r="GHY185" s="176"/>
      <c r="GHZ185" s="176"/>
      <c r="GIA185" s="176"/>
      <c r="GIB185" s="176"/>
      <c r="GIC185" s="176"/>
      <c r="GID185" s="176"/>
      <c r="GIE185" s="176"/>
      <c r="GIF185" s="176"/>
      <c r="GIG185" s="176"/>
      <c r="GIH185" s="176"/>
      <c r="GII185" s="176"/>
      <c r="GIJ185" s="176"/>
      <c r="GIK185" s="176"/>
      <c r="GIL185" s="176"/>
      <c r="GIM185" s="176"/>
      <c r="GIN185" s="176"/>
      <c r="GIO185" s="176"/>
      <c r="GIP185" s="176"/>
      <c r="GIQ185" s="176"/>
      <c r="GIR185" s="176"/>
      <c r="GIS185" s="176"/>
      <c r="GIT185" s="176"/>
      <c r="GIU185" s="176"/>
      <c r="GIV185" s="176"/>
      <c r="GIW185" s="176"/>
      <c r="GIX185" s="176"/>
      <c r="GIY185" s="176"/>
      <c r="GIZ185" s="176"/>
      <c r="GJA185" s="176"/>
      <c r="GJB185" s="176"/>
      <c r="GJC185" s="176"/>
      <c r="GJD185" s="176"/>
      <c r="GJE185" s="176"/>
      <c r="GJF185" s="176"/>
      <c r="GJG185" s="176"/>
      <c r="GJH185" s="176"/>
      <c r="GJI185" s="176"/>
      <c r="GJJ185" s="176"/>
      <c r="GJK185" s="176"/>
      <c r="GJL185" s="176"/>
      <c r="GJM185" s="176"/>
      <c r="GJN185" s="176"/>
      <c r="GJO185" s="176"/>
      <c r="GJP185" s="176"/>
      <c r="GJQ185" s="176"/>
      <c r="GJR185" s="176"/>
      <c r="GJS185" s="176"/>
      <c r="GJT185" s="176"/>
      <c r="GJU185" s="176"/>
      <c r="GJV185" s="176"/>
      <c r="GJW185" s="176"/>
      <c r="GJX185" s="176"/>
      <c r="GJY185" s="176"/>
      <c r="GJZ185" s="176"/>
      <c r="GKA185" s="176"/>
      <c r="GKB185" s="176"/>
      <c r="GKC185" s="176"/>
      <c r="GKD185" s="176"/>
      <c r="GKE185" s="176"/>
      <c r="GKF185" s="176"/>
      <c r="GKG185" s="176"/>
      <c r="GKH185" s="176"/>
      <c r="GKI185" s="176"/>
      <c r="GKJ185" s="176"/>
      <c r="GKK185" s="176"/>
      <c r="GKL185" s="176"/>
      <c r="GKM185" s="176"/>
      <c r="GKN185" s="176"/>
      <c r="GKO185" s="176"/>
      <c r="GKP185" s="176"/>
      <c r="GKQ185" s="176"/>
      <c r="GKR185" s="176"/>
      <c r="GKS185" s="176"/>
      <c r="GKT185" s="176"/>
      <c r="GKU185" s="176"/>
      <c r="GKV185" s="176"/>
      <c r="GKW185" s="176"/>
      <c r="GKX185" s="176"/>
      <c r="GKY185" s="176"/>
      <c r="GKZ185" s="176"/>
      <c r="GLA185" s="176"/>
      <c r="GLB185" s="176"/>
      <c r="GLC185" s="176"/>
      <c r="GLD185" s="176"/>
      <c r="GLE185" s="176"/>
      <c r="GLF185" s="176"/>
      <c r="GLG185" s="176"/>
      <c r="GLH185" s="176"/>
      <c r="GLI185" s="176"/>
      <c r="GLJ185" s="176"/>
      <c r="GLK185" s="176"/>
      <c r="GLL185" s="176"/>
      <c r="GLM185" s="176"/>
      <c r="GLN185" s="176"/>
      <c r="GLO185" s="176"/>
      <c r="GLP185" s="176"/>
      <c r="GLQ185" s="176"/>
      <c r="GLR185" s="176"/>
      <c r="GLS185" s="176"/>
      <c r="GLT185" s="176"/>
      <c r="GLU185" s="176"/>
      <c r="GLV185" s="176"/>
      <c r="GLW185" s="176"/>
      <c r="GLX185" s="176"/>
      <c r="GLY185" s="176"/>
      <c r="GLZ185" s="176"/>
      <c r="GMA185" s="176"/>
      <c r="GMB185" s="176"/>
      <c r="GMC185" s="176"/>
      <c r="GMD185" s="176"/>
      <c r="GME185" s="176"/>
      <c r="GMF185" s="176"/>
      <c r="GMG185" s="176"/>
      <c r="GMH185" s="176"/>
      <c r="GMI185" s="176"/>
      <c r="GMJ185" s="176"/>
      <c r="GMK185" s="176"/>
      <c r="GML185" s="176"/>
      <c r="GMM185" s="176"/>
      <c r="GMN185" s="176"/>
      <c r="GMO185" s="176"/>
      <c r="GMP185" s="176"/>
      <c r="GMQ185" s="176"/>
      <c r="GMR185" s="176"/>
      <c r="GMS185" s="176"/>
      <c r="GMT185" s="176"/>
      <c r="GMU185" s="176"/>
      <c r="GMV185" s="176"/>
      <c r="GMW185" s="176"/>
      <c r="GMX185" s="176"/>
      <c r="GMY185" s="176"/>
      <c r="GMZ185" s="176"/>
      <c r="GNA185" s="176"/>
      <c r="GNB185" s="176"/>
      <c r="GNC185" s="176"/>
      <c r="GND185" s="176"/>
      <c r="GNE185" s="176"/>
      <c r="GNF185" s="176"/>
      <c r="GNG185" s="176"/>
      <c r="GNH185" s="176"/>
      <c r="GNI185" s="176"/>
      <c r="GNJ185" s="176"/>
      <c r="GNK185" s="176"/>
      <c r="GNL185" s="176"/>
      <c r="GNM185" s="176"/>
      <c r="GNN185" s="176"/>
      <c r="GNO185" s="176"/>
      <c r="GNP185" s="176"/>
      <c r="GNQ185" s="176"/>
      <c r="GNR185" s="176"/>
      <c r="GNS185" s="176"/>
      <c r="GNT185" s="176"/>
      <c r="GNU185" s="176"/>
      <c r="GNV185" s="176"/>
      <c r="GNW185" s="176"/>
      <c r="GNX185" s="176"/>
      <c r="GNY185" s="176"/>
      <c r="GNZ185" s="176"/>
      <c r="GOA185" s="176"/>
      <c r="GOB185" s="176"/>
      <c r="GOC185" s="176"/>
      <c r="GOD185" s="176"/>
      <c r="GOE185" s="176"/>
      <c r="GOF185" s="176"/>
      <c r="GOG185" s="176"/>
      <c r="GOH185" s="176"/>
      <c r="GOI185" s="176"/>
      <c r="GOJ185" s="176"/>
      <c r="GOK185" s="176"/>
      <c r="GOL185" s="176"/>
      <c r="GOM185" s="176"/>
      <c r="GON185" s="176"/>
      <c r="GOO185" s="176"/>
      <c r="GOP185" s="176"/>
      <c r="GOQ185" s="176"/>
      <c r="GOR185" s="176"/>
      <c r="GOS185" s="176"/>
      <c r="GOT185" s="176"/>
      <c r="GOU185" s="176"/>
      <c r="GOV185" s="176"/>
      <c r="GOW185" s="176"/>
      <c r="GOX185" s="176"/>
      <c r="GOY185" s="176"/>
      <c r="GOZ185" s="176"/>
      <c r="GPA185" s="176"/>
      <c r="GPB185" s="176"/>
      <c r="GPC185" s="176"/>
      <c r="GPD185" s="176"/>
      <c r="GPE185" s="176"/>
      <c r="GPF185" s="176"/>
      <c r="GPG185" s="176"/>
      <c r="GPH185" s="176"/>
      <c r="GPI185" s="176"/>
      <c r="GPJ185" s="176"/>
      <c r="GPK185" s="176"/>
      <c r="GPL185" s="176"/>
      <c r="GPM185" s="176"/>
      <c r="GPN185" s="176"/>
      <c r="GPO185" s="176"/>
      <c r="GPP185" s="176"/>
      <c r="GPQ185" s="176"/>
      <c r="GPR185" s="176"/>
      <c r="GPS185" s="176"/>
      <c r="GPT185" s="176"/>
      <c r="GPU185" s="176"/>
      <c r="GPV185" s="176"/>
      <c r="GPW185" s="176"/>
      <c r="GPX185" s="176"/>
      <c r="GPY185" s="176"/>
      <c r="GPZ185" s="176"/>
      <c r="GQA185" s="176"/>
      <c r="GQB185" s="176"/>
      <c r="GQC185" s="176"/>
      <c r="GQD185" s="176"/>
      <c r="GQE185" s="176"/>
      <c r="GQF185" s="176"/>
      <c r="GQG185" s="176"/>
      <c r="GQH185" s="176"/>
      <c r="GQI185" s="176"/>
      <c r="GQJ185" s="176"/>
      <c r="GQK185" s="176"/>
      <c r="GQL185" s="176"/>
      <c r="GQM185" s="176"/>
      <c r="GQN185" s="176"/>
      <c r="GQO185" s="176"/>
      <c r="GQP185" s="176"/>
      <c r="GQQ185" s="176"/>
      <c r="GQR185" s="176"/>
      <c r="GQS185" s="176"/>
      <c r="GQT185" s="176"/>
      <c r="GQU185" s="176"/>
      <c r="GQV185" s="176"/>
      <c r="GQW185" s="176"/>
      <c r="GQX185" s="176"/>
      <c r="GQY185" s="176"/>
      <c r="GQZ185" s="176"/>
      <c r="GRA185" s="176"/>
      <c r="GRB185" s="176"/>
      <c r="GRC185" s="176"/>
      <c r="GRD185" s="176"/>
      <c r="GRE185" s="176"/>
      <c r="GRF185" s="176"/>
      <c r="GRG185" s="176"/>
      <c r="GRH185" s="176"/>
      <c r="GRI185" s="176"/>
      <c r="GRJ185" s="176"/>
      <c r="GRK185" s="176"/>
      <c r="GRL185" s="176"/>
      <c r="GRM185" s="176"/>
      <c r="GRN185" s="176"/>
      <c r="GRO185" s="176"/>
      <c r="GRP185" s="176"/>
      <c r="GRQ185" s="176"/>
      <c r="GRR185" s="176"/>
      <c r="GRS185" s="176"/>
      <c r="GRT185" s="176"/>
      <c r="GRU185" s="176"/>
      <c r="GRV185" s="176"/>
      <c r="GRW185" s="176"/>
      <c r="GRX185" s="176"/>
      <c r="GRY185" s="176"/>
      <c r="GRZ185" s="176"/>
      <c r="GSA185" s="176"/>
      <c r="GSB185" s="176"/>
      <c r="GSC185" s="176"/>
      <c r="GSD185" s="176"/>
      <c r="GSE185" s="176"/>
      <c r="GSF185" s="176"/>
      <c r="GSG185" s="176"/>
      <c r="GSH185" s="176"/>
      <c r="GSI185" s="176"/>
      <c r="GSJ185" s="176"/>
      <c r="GSK185" s="176"/>
      <c r="GSL185" s="176"/>
      <c r="GSM185" s="176"/>
      <c r="GSN185" s="176"/>
      <c r="GSO185" s="176"/>
      <c r="GSP185" s="176"/>
      <c r="GSQ185" s="176"/>
      <c r="GSR185" s="176"/>
      <c r="GSS185" s="176"/>
      <c r="GST185" s="176"/>
      <c r="GSU185" s="176"/>
      <c r="GSV185" s="176"/>
      <c r="GSW185" s="176"/>
      <c r="GSX185" s="176"/>
      <c r="GSY185" s="176"/>
      <c r="GSZ185" s="176"/>
      <c r="GTA185" s="176"/>
      <c r="GTB185" s="176"/>
      <c r="GTC185" s="176"/>
      <c r="GTD185" s="176"/>
      <c r="GTE185" s="176"/>
      <c r="GTF185" s="176"/>
      <c r="GTG185" s="176"/>
      <c r="GTH185" s="176"/>
      <c r="GTI185" s="176"/>
      <c r="GTJ185" s="176"/>
      <c r="GTK185" s="176"/>
      <c r="GTL185" s="176"/>
      <c r="GTM185" s="176"/>
      <c r="GTN185" s="176"/>
      <c r="GTO185" s="176"/>
      <c r="GTP185" s="176"/>
      <c r="GTQ185" s="176"/>
      <c r="GTR185" s="176"/>
      <c r="GTS185" s="176"/>
      <c r="GTT185" s="176"/>
      <c r="GTU185" s="176"/>
      <c r="GTV185" s="176"/>
      <c r="GTW185" s="176"/>
      <c r="GTX185" s="176"/>
      <c r="GTY185" s="176"/>
      <c r="GTZ185" s="176"/>
      <c r="GUA185" s="176"/>
      <c r="GUB185" s="176"/>
      <c r="GUC185" s="176"/>
      <c r="GUD185" s="176"/>
      <c r="GUE185" s="176"/>
      <c r="GUF185" s="176"/>
      <c r="GUG185" s="176"/>
      <c r="GUH185" s="176"/>
      <c r="GUI185" s="176"/>
      <c r="GUJ185" s="176"/>
      <c r="GUK185" s="176"/>
      <c r="GUL185" s="176"/>
      <c r="GUM185" s="176"/>
      <c r="GUN185" s="176"/>
      <c r="GUO185" s="176"/>
      <c r="GUP185" s="176"/>
      <c r="GUQ185" s="176"/>
      <c r="GUR185" s="176"/>
      <c r="GUS185" s="176"/>
      <c r="GUT185" s="176"/>
      <c r="GUU185" s="176"/>
      <c r="GUV185" s="176"/>
      <c r="GUW185" s="176"/>
      <c r="GUX185" s="176"/>
      <c r="GUY185" s="176"/>
      <c r="GUZ185" s="176"/>
      <c r="GVA185" s="176"/>
      <c r="GVB185" s="176"/>
      <c r="GVC185" s="176"/>
      <c r="GVD185" s="176"/>
      <c r="GVE185" s="176"/>
      <c r="GVF185" s="176"/>
      <c r="GVG185" s="176"/>
      <c r="GVH185" s="176"/>
      <c r="GVI185" s="176"/>
      <c r="GVJ185" s="176"/>
      <c r="GVK185" s="176"/>
      <c r="GVL185" s="176"/>
      <c r="GVM185" s="176"/>
      <c r="GVN185" s="176"/>
      <c r="GVO185" s="176"/>
      <c r="GVP185" s="176"/>
      <c r="GVQ185" s="176"/>
      <c r="GVR185" s="176"/>
      <c r="GVS185" s="176"/>
      <c r="GVT185" s="176"/>
      <c r="GVU185" s="176"/>
      <c r="GVV185" s="176"/>
      <c r="GVW185" s="176"/>
      <c r="GVX185" s="176"/>
      <c r="GVY185" s="176"/>
      <c r="GVZ185" s="176"/>
      <c r="GWA185" s="176"/>
      <c r="GWB185" s="176"/>
      <c r="GWC185" s="176"/>
      <c r="GWD185" s="176"/>
      <c r="GWE185" s="176"/>
      <c r="GWF185" s="176"/>
      <c r="GWG185" s="176"/>
      <c r="GWH185" s="176"/>
      <c r="GWI185" s="176"/>
      <c r="GWJ185" s="176"/>
      <c r="GWK185" s="176"/>
      <c r="GWL185" s="176"/>
      <c r="GWM185" s="176"/>
      <c r="GWN185" s="176"/>
      <c r="GWO185" s="176"/>
      <c r="GWP185" s="176"/>
      <c r="GWQ185" s="176"/>
      <c r="GWR185" s="176"/>
      <c r="GWS185" s="176"/>
      <c r="GWT185" s="176"/>
      <c r="GWU185" s="176"/>
      <c r="GWV185" s="176"/>
      <c r="GWW185" s="176"/>
      <c r="GWX185" s="176"/>
      <c r="GWY185" s="176"/>
      <c r="GWZ185" s="176"/>
      <c r="GXA185" s="176"/>
      <c r="GXB185" s="176"/>
      <c r="GXC185" s="176"/>
      <c r="GXD185" s="176"/>
      <c r="GXE185" s="176"/>
      <c r="GXF185" s="176"/>
      <c r="GXG185" s="176"/>
      <c r="GXH185" s="176"/>
      <c r="GXI185" s="176"/>
      <c r="GXJ185" s="176"/>
      <c r="GXK185" s="176"/>
      <c r="GXL185" s="176"/>
      <c r="GXM185" s="176"/>
      <c r="GXN185" s="176"/>
      <c r="GXO185" s="176"/>
      <c r="GXP185" s="176"/>
      <c r="GXQ185" s="176"/>
      <c r="GXR185" s="176"/>
      <c r="GXS185" s="176"/>
      <c r="GXT185" s="176"/>
      <c r="GXU185" s="176"/>
      <c r="GXV185" s="176"/>
      <c r="GXW185" s="176"/>
      <c r="GXX185" s="176"/>
      <c r="GXY185" s="176"/>
      <c r="GXZ185" s="176"/>
      <c r="GYA185" s="176"/>
      <c r="GYB185" s="176"/>
      <c r="GYC185" s="176"/>
      <c r="GYD185" s="176"/>
      <c r="GYE185" s="176"/>
      <c r="GYF185" s="176"/>
      <c r="GYG185" s="176"/>
      <c r="GYH185" s="176"/>
      <c r="GYI185" s="176"/>
      <c r="GYJ185" s="176"/>
      <c r="GYK185" s="176"/>
      <c r="GYL185" s="176"/>
      <c r="GYM185" s="176"/>
      <c r="GYN185" s="176"/>
      <c r="GYO185" s="176"/>
      <c r="GYP185" s="176"/>
      <c r="GYQ185" s="176"/>
      <c r="GYR185" s="176"/>
      <c r="GYS185" s="176"/>
      <c r="GYT185" s="176"/>
      <c r="GYU185" s="176"/>
      <c r="GYV185" s="176"/>
      <c r="GYW185" s="176"/>
      <c r="GYX185" s="176"/>
      <c r="GYY185" s="176"/>
      <c r="GYZ185" s="176"/>
      <c r="GZA185" s="176"/>
      <c r="GZB185" s="176"/>
      <c r="GZC185" s="176"/>
      <c r="GZD185" s="176"/>
      <c r="GZE185" s="176"/>
      <c r="GZF185" s="176"/>
      <c r="GZG185" s="176"/>
      <c r="GZH185" s="176"/>
      <c r="GZI185" s="176"/>
      <c r="GZJ185" s="176"/>
      <c r="GZK185" s="176"/>
      <c r="GZL185" s="176"/>
      <c r="GZM185" s="176"/>
      <c r="GZN185" s="176"/>
      <c r="GZO185" s="176"/>
      <c r="GZP185" s="176"/>
      <c r="GZQ185" s="176"/>
      <c r="GZR185" s="176"/>
      <c r="GZS185" s="176"/>
      <c r="GZT185" s="176"/>
      <c r="GZU185" s="176"/>
      <c r="GZV185" s="176"/>
      <c r="GZW185" s="176"/>
      <c r="GZX185" s="176"/>
      <c r="GZY185" s="176"/>
      <c r="GZZ185" s="176"/>
      <c r="HAA185" s="176"/>
      <c r="HAB185" s="176"/>
      <c r="HAC185" s="176"/>
      <c r="HAD185" s="176"/>
      <c r="HAE185" s="176"/>
      <c r="HAF185" s="176"/>
      <c r="HAG185" s="176"/>
      <c r="HAH185" s="176"/>
      <c r="HAI185" s="176"/>
      <c r="HAJ185" s="176"/>
      <c r="HAK185" s="176"/>
      <c r="HAL185" s="176"/>
      <c r="HAM185" s="176"/>
      <c r="HAN185" s="176"/>
      <c r="HAO185" s="176"/>
      <c r="HAP185" s="176"/>
      <c r="HAQ185" s="176"/>
      <c r="HAR185" s="176"/>
      <c r="HAS185" s="176"/>
      <c r="HAT185" s="176"/>
      <c r="HAU185" s="176"/>
      <c r="HAV185" s="176"/>
      <c r="HAW185" s="176"/>
      <c r="HAX185" s="176"/>
      <c r="HAY185" s="176"/>
      <c r="HAZ185" s="176"/>
      <c r="HBA185" s="176"/>
      <c r="HBB185" s="176"/>
      <c r="HBC185" s="176"/>
      <c r="HBD185" s="176"/>
      <c r="HBE185" s="176"/>
      <c r="HBF185" s="176"/>
      <c r="HBG185" s="176"/>
      <c r="HBH185" s="176"/>
      <c r="HBI185" s="176"/>
      <c r="HBJ185" s="176"/>
      <c r="HBK185" s="176"/>
      <c r="HBL185" s="176"/>
      <c r="HBM185" s="176"/>
      <c r="HBN185" s="176"/>
      <c r="HBO185" s="176"/>
      <c r="HBP185" s="176"/>
      <c r="HBQ185" s="176"/>
      <c r="HBR185" s="176"/>
      <c r="HBS185" s="176"/>
      <c r="HBT185" s="176"/>
      <c r="HBU185" s="176"/>
      <c r="HBV185" s="176"/>
      <c r="HBW185" s="176"/>
      <c r="HBX185" s="176"/>
      <c r="HBY185" s="176"/>
      <c r="HBZ185" s="176"/>
      <c r="HCA185" s="176"/>
      <c r="HCB185" s="176"/>
      <c r="HCC185" s="176"/>
      <c r="HCD185" s="176"/>
      <c r="HCE185" s="176"/>
      <c r="HCF185" s="176"/>
      <c r="HCG185" s="176"/>
      <c r="HCH185" s="176"/>
      <c r="HCI185" s="176"/>
      <c r="HCJ185" s="176"/>
      <c r="HCK185" s="176"/>
      <c r="HCL185" s="176"/>
      <c r="HCM185" s="176"/>
      <c r="HCN185" s="176"/>
      <c r="HCO185" s="176"/>
      <c r="HCP185" s="176"/>
      <c r="HCQ185" s="176"/>
      <c r="HCR185" s="176"/>
      <c r="HCS185" s="176"/>
      <c r="HCT185" s="176"/>
      <c r="HCU185" s="176"/>
      <c r="HCV185" s="176"/>
      <c r="HCW185" s="176"/>
      <c r="HCX185" s="176"/>
      <c r="HCY185" s="176"/>
      <c r="HCZ185" s="176"/>
      <c r="HDA185" s="176"/>
      <c r="HDB185" s="176"/>
      <c r="HDC185" s="176"/>
      <c r="HDD185" s="176"/>
      <c r="HDE185" s="176"/>
      <c r="HDF185" s="176"/>
      <c r="HDG185" s="176"/>
      <c r="HDH185" s="176"/>
      <c r="HDI185" s="176"/>
      <c r="HDJ185" s="176"/>
      <c r="HDK185" s="176"/>
      <c r="HDL185" s="176"/>
      <c r="HDM185" s="176"/>
      <c r="HDN185" s="176"/>
      <c r="HDO185" s="176"/>
      <c r="HDP185" s="176"/>
      <c r="HDQ185" s="176"/>
      <c r="HDR185" s="176"/>
      <c r="HDS185" s="176"/>
      <c r="HDT185" s="176"/>
      <c r="HDU185" s="176"/>
      <c r="HDV185" s="176"/>
      <c r="HDW185" s="176"/>
      <c r="HDX185" s="176"/>
      <c r="HDY185" s="176"/>
      <c r="HDZ185" s="176"/>
      <c r="HEA185" s="176"/>
      <c r="HEB185" s="176"/>
      <c r="HEC185" s="176"/>
      <c r="HED185" s="176"/>
      <c r="HEE185" s="176"/>
      <c r="HEF185" s="176"/>
      <c r="HEG185" s="176"/>
      <c r="HEH185" s="176"/>
      <c r="HEI185" s="176"/>
      <c r="HEJ185" s="176"/>
      <c r="HEK185" s="176"/>
      <c r="HEL185" s="176"/>
      <c r="HEM185" s="176"/>
      <c r="HEN185" s="176"/>
      <c r="HEO185" s="176"/>
      <c r="HEP185" s="176"/>
      <c r="HEQ185" s="176"/>
      <c r="HER185" s="176"/>
      <c r="HES185" s="176"/>
      <c r="HET185" s="176"/>
      <c r="HEU185" s="176"/>
      <c r="HEV185" s="176"/>
      <c r="HEW185" s="176"/>
      <c r="HEX185" s="176"/>
      <c r="HEY185" s="176"/>
      <c r="HEZ185" s="176"/>
      <c r="HFA185" s="176"/>
      <c r="HFB185" s="176"/>
      <c r="HFC185" s="176"/>
      <c r="HFD185" s="176"/>
      <c r="HFE185" s="176"/>
      <c r="HFF185" s="176"/>
      <c r="HFG185" s="176"/>
      <c r="HFH185" s="176"/>
      <c r="HFI185" s="176"/>
      <c r="HFJ185" s="176"/>
      <c r="HFK185" s="176"/>
      <c r="HFL185" s="176"/>
      <c r="HFM185" s="176"/>
      <c r="HFN185" s="176"/>
      <c r="HFO185" s="176"/>
      <c r="HFP185" s="176"/>
      <c r="HFQ185" s="176"/>
      <c r="HFR185" s="176"/>
      <c r="HFS185" s="176"/>
      <c r="HFT185" s="176"/>
      <c r="HFU185" s="176"/>
      <c r="HFV185" s="176"/>
      <c r="HFW185" s="176"/>
      <c r="HFX185" s="176"/>
      <c r="HFY185" s="176"/>
      <c r="HFZ185" s="176"/>
      <c r="HGA185" s="176"/>
      <c r="HGB185" s="176"/>
      <c r="HGC185" s="176"/>
      <c r="HGD185" s="176"/>
      <c r="HGE185" s="176"/>
      <c r="HGF185" s="176"/>
      <c r="HGG185" s="176"/>
      <c r="HGH185" s="176"/>
      <c r="HGI185" s="176"/>
      <c r="HGJ185" s="176"/>
      <c r="HGK185" s="176"/>
      <c r="HGL185" s="176"/>
      <c r="HGM185" s="176"/>
      <c r="HGN185" s="176"/>
      <c r="HGO185" s="176"/>
      <c r="HGP185" s="176"/>
      <c r="HGQ185" s="176"/>
      <c r="HGR185" s="176"/>
      <c r="HGS185" s="176"/>
      <c r="HGT185" s="176"/>
      <c r="HGU185" s="176"/>
      <c r="HGV185" s="176"/>
      <c r="HGW185" s="176"/>
      <c r="HGX185" s="176"/>
      <c r="HGY185" s="176"/>
      <c r="HGZ185" s="176"/>
      <c r="HHA185" s="176"/>
      <c r="HHB185" s="176"/>
      <c r="HHC185" s="176"/>
      <c r="HHD185" s="176"/>
      <c r="HHE185" s="176"/>
      <c r="HHF185" s="176"/>
      <c r="HHG185" s="176"/>
      <c r="HHH185" s="176"/>
      <c r="HHI185" s="176"/>
      <c r="HHJ185" s="176"/>
      <c r="HHK185" s="176"/>
      <c r="HHL185" s="176"/>
      <c r="HHM185" s="176"/>
      <c r="HHN185" s="176"/>
      <c r="HHO185" s="176"/>
      <c r="HHP185" s="176"/>
      <c r="HHQ185" s="176"/>
      <c r="HHR185" s="176"/>
      <c r="HHS185" s="176"/>
      <c r="HHT185" s="176"/>
      <c r="HHU185" s="176"/>
      <c r="HHV185" s="176"/>
      <c r="HHW185" s="176"/>
      <c r="HHX185" s="176"/>
      <c r="HHY185" s="176"/>
      <c r="HHZ185" s="176"/>
      <c r="HIA185" s="176"/>
      <c r="HIB185" s="176"/>
      <c r="HIC185" s="176"/>
      <c r="HID185" s="176"/>
      <c r="HIE185" s="176"/>
      <c r="HIF185" s="176"/>
      <c r="HIG185" s="176"/>
      <c r="HIH185" s="176"/>
      <c r="HII185" s="176"/>
      <c r="HIJ185" s="176"/>
      <c r="HIK185" s="176"/>
      <c r="HIL185" s="176"/>
      <c r="HIM185" s="176"/>
      <c r="HIN185" s="176"/>
      <c r="HIO185" s="176"/>
      <c r="HIP185" s="176"/>
      <c r="HIQ185" s="176"/>
      <c r="HIR185" s="176"/>
      <c r="HIS185" s="176"/>
      <c r="HIT185" s="176"/>
      <c r="HIU185" s="176"/>
      <c r="HIV185" s="176"/>
      <c r="HIW185" s="176"/>
      <c r="HIX185" s="176"/>
      <c r="HIY185" s="176"/>
      <c r="HIZ185" s="176"/>
      <c r="HJA185" s="176"/>
      <c r="HJB185" s="176"/>
      <c r="HJC185" s="176"/>
      <c r="HJD185" s="176"/>
      <c r="HJE185" s="176"/>
      <c r="HJF185" s="176"/>
      <c r="HJG185" s="176"/>
      <c r="HJH185" s="176"/>
      <c r="HJI185" s="176"/>
      <c r="HJJ185" s="176"/>
      <c r="HJK185" s="176"/>
      <c r="HJL185" s="176"/>
      <c r="HJM185" s="176"/>
      <c r="HJN185" s="176"/>
      <c r="HJO185" s="176"/>
      <c r="HJP185" s="176"/>
      <c r="HJQ185" s="176"/>
      <c r="HJR185" s="176"/>
      <c r="HJS185" s="176"/>
      <c r="HJT185" s="176"/>
      <c r="HJU185" s="176"/>
      <c r="HJV185" s="176"/>
      <c r="HJW185" s="176"/>
      <c r="HJX185" s="176"/>
      <c r="HJY185" s="176"/>
      <c r="HJZ185" s="176"/>
      <c r="HKA185" s="176"/>
      <c r="HKB185" s="176"/>
      <c r="HKC185" s="176"/>
      <c r="HKD185" s="176"/>
      <c r="HKE185" s="176"/>
      <c r="HKF185" s="176"/>
      <c r="HKG185" s="176"/>
      <c r="HKH185" s="176"/>
      <c r="HKI185" s="176"/>
      <c r="HKJ185" s="176"/>
      <c r="HKK185" s="176"/>
      <c r="HKL185" s="176"/>
      <c r="HKM185" s="176"/>
      <c r="HKN185" s="176"/>
      <c r="HKO185" s="176"/>
      <c r="HKP185" s="176"/>
      <c r="HKQ185" s="176"/>
      <c r="HKR185" s="176"/>
      <c r="HKS185" s="176"/>
      <c r="HKT185" s="176"/>
      <c r="HKU185" s="176"/>
      <c r="HKV185" s="176"/>
      <c r="HKW185" s="176"/>
      <c r="HKX185" s="176"/>
      <c r="HKY185" s="176"/>
      <c r="HKZ185" s="176"/>
      <c r="HLA185" s="176"/>
      <c r="HLB185" s="176"/>
      <c r="HLC185" s="176"/>
      <c r="HLD185" s="176"/>
      <c r="HLE185" s="176"/>
      <c r="HLF185" s="176"/>
      <c r="HLG185" s="176"/>
      <c r="HLH185" s="176"/>
      <c r="HLI185" s="176"/>
      <c r="HLJ185" s="176"/>
      <c r="HLK185" s="176"/>
      <c r="HLL185" s="176"/>
      <c r="HLM185" s="176"/>
      <c r="HLN185" s="176"/>
      <c r="HLO185" s="176"/>
      <c r="HLP185" s="176"/>
      <c r="HLQ185" s="176"/>
      <c r="HLR185" s="176"/>
      <c r="HLS185" s="176"/>
      <c r="HLT185" s="176"/>
      <c r="HLU185" s="176"/>
      <c r="HLV185" s="176"/>
      <c r="HLW185" s="176"/>
      <c r="HLX185" s="176"/>
      <c r="HLY185" s="176"/>
      <c r="HLZ185" s="176"/>
      <c r="HMA185" s="176"/>
      <c r="HMB185" s="176"/>
      <c r="HMC185" s="176"/>
      <c r="HMD185" s="176"/>
      <c r="HME185" s="176"/>
      <c r="HMF185" s="176"/>
      <c r="HMG185" s="176"/>
      <c r="HMH185" s="176"/>
      <c r="HMI185" s="176"/>
      <c r="HMJ185" s="176"/>
      <c r="HMK185" s="176"/>
      <c r="HML185" s="176"/>
      <c r="HMM185" s="176"/>
      <c r="HMN185" s="176"/>
      <c r="HMO185" s="176"/>
      <c r="HMP185" s="176"/>
      <c r="HMQ185" s="176"/>
      <c r="HMR185" s="176"/>
      <c r="HMS185" s="176"/>
      <c r="HMT185" s="176"/>
      <c r="HMU185" s="176"/>
      <c r="HMV185" s="176"/>
      <c r="HMW185" s="176"/>
      <c r="HMX185" s="176"/>
      <c r="HMY185" s="176"/>
      <c r="HMZ185" s="176"/>
      <c r="HNA185" s="176"/>
      <c r="HNB185" s="176"/>
      <c r="HNC185" s="176"/>
      <c r="HND185" s="176"/>
      <c r="HNE185" s="176"/>
      <c r="HNF185" s="176"/>
      <c r="HNG185" s="176"/>
      <c r="HNH185" s="176"/>
      <c r="HNI185" s="176"/>
      <c r="HNJ185" s="176"/>
      <c r="HNK185" s="176"/>
      <c r="HNL185" s="176"/>
      <c r="HNM185" s="176"/>
      <c r="HNN185" s="176"/>
      <c r="HNO185" s="176"/>
      <c r="HNP185" s="176"/>
      <c r="HNQ185" s="176"/>
      <c r="HNR185" s="176"/>
      <c r="HNS185" s="176"/>
      <c r="HNT185" s="176"/>
      <c r="HNU185" s="176"/>
      <c r="HNV185" s="176"/>
      <c r="HNW185" s="176"/>
      <c r="HNX185" s="176"/>
      <c r="HNY185" s="176"/>
      <c r="HNZ185" s="176"/>
      <c r="HOA185" s="176"/>
      <c r="HOB185" s="176"/>
      <c r="HOC185" s="176"/>
      <c r="HOD185" s="176"/>
      <c r="HOE185" s="176"/>
      <c r="HOF185" s="176"/>
      <c r="HOG185" s="176"/>
      <c r="HOH185" s="176"/>
      <c r="HOI185" s="176"/>
      <c r="HOJ185" s="176"/>
      <c r="HOK185" s="176"/>
      <c r="HOL185" s="176"/>
      <c r="HOM185" s="176"/>
      <c r="HON185" s="176"/>
      <c r="HOO185" s="176"/>
      <c r="HOP185" s="176"/>
      <c r="HOQ185" s="176"/>
      <c r="HOR185" s="176"/>
      <c r="HOS185" s="176"/>
      <c r="HOT185" s="176"/>
      <c r="HOU185" s="176"/>
      <c r="HOV185" s="176"/>
      <c r="HOW185" s="176"/>
      <c r="HOX185" s="176"/>
      <c r="HOY185" s="176"/>
      <c r="HOZ185" s="176"/>
      <c r="HPA185" s="176"/>
      <c r="HPB185" s="176"/>
      <c r="HPC185" s="176"/>
      <c r="HPD185" s="176"/>
      <c r="HPE185" s="176"/>
      <c r="HPF185" s="176"/>
      <c r="HPG185" s="176"/>
      <c r="HPH185" s="176"/>
      <c r="HPI185" s="176"/>
      <c r="HPJ185" s="176"/>
      <c r="HPK185" s="176"/>
      <c r="HPL185" s="176"/>
      <c r="HPM185" s="176"/>
      <c r="HPN185" s="176"/>
      <c r="HPO185" s="176"/>
      <c r="HPP185" s="176"/>
      <c r="HPQ185" s="176"/>
      <c r="HPR185" s="176"/>
      <c r="HPS185" s="176"/>
      <c r="HPT185" s="176"/>
      <c r="HPU185" s="176"/>
      <c r="HPV185" s="176"/>
      <c r="HPW185" s="176"/>
      <c r="HPX185" s="176"/>
      <c r="HPY185" s="176"/>
      <c r="HPZ185" s="176"/>
      <c r="HQA185" s="176"/>
      <c r="HQB185" s="176"/>
      <c r="HQC185" s="176"/>
      <c r="HQD185" s="176"/>
      <c r="HQE185" s="176"/>
      <c r="HQF185" s="176"/>
      <c r="HQG185" s="176"/>
      <c r="HQH185" s="176"/>
      <c r="HQI185" s="176"/>
      <c r="HQJ185" s="176"/>
      <c r="HQK185" s="176"/>
      <c r="HQL185" s="176"/>
      <c r="HQM185" s="176"/>
      <c r="HQN185" s="176"/>
      <c r="HQO185" s="176"/>
      <c r="HQP185" s="176"/>
      <c r="HQQ185" s="176"/>
      <c r="HQR185" s="176"/>
      <c r="HQS185" s="176"/>
      <c r="HQT185" s="176"/>
      <c r="HQU185" s="176"/>
      <c r="HQV185" s="176"/>
      <c r="HQW185" s="176"/>
      <c r="HQX185" s="176"/>
      <c r="HQY185" s="176"/>
      <c r="HQZ185" s="176"/>
      <c r="HRA185" s="176"/>
      <c r="HRB185" s="176"/>
      <c r="HRC185" s="176"/>
      <c r="HRD185" s="176"/>
      <c r="HRE185" s="176"/>
      <c r="HRF185" s="176"/>
      <c r="HRG185" s="176"/>
      <c r="HRH185" s="176"/>
      <c r="HRI185" s="176"/>
      <c r="HRJ185" s="176"/>
      <c r="HRK185" s="176"/>
      <c r="HRL185" s="176"/>
      <c r="HRM185" s="176"/>
      <c r="HRN185" s="176"/>
      <c r="HRO185" s="176"/>
      <c r="HRP185" s="176"/>
      <c r="HRQ185" s="176"/>
      <c r="HRR185" s="176"/>
      <c r="HRS185" s="176"/>
      <c r="HRT185" s="176"/>
      <c r="HRU185" s="176"/>
      <c r="HRV185" s="176"/>
      <c r="HRW185" s="176"/>
      <c r="HRX185" s="176"/>
      <c r="HRY185" s="176"/>
      <c r="HRZ185" s="176"/>
      <c r="HSA185" s="176"/>
      <c r="HSB185" s="176"/>
      <c r="HSC185" s="176"/>
      <c r="HSD185" s="176"/>
      <c r="HSE185" s="176"/>
      <c r="HSF185" s="176"/>
      <c r="HSG185" s="176"/>
      <c r="HSH185" s="176"/>
      <c r="HSI185" s="176"/>
      <c r="HSJ185" s="176"/>
      <c r="HSK185" s="176"/>
      <c r="HSL185" s="176"/>
      <c r="HSM185" s="176"/>
      <c r="HSN185" s="176"/>
      <c r="HSO185" s="176"/>
      <c r="HSP185" s="176"/>
      <c r="HSQ185" s="176"/>
      <c r="HSR185" s="176"/>
      <c r="HSS185" s="176"/>
      <c r="HST185" s="176"/>
      <c r="HSU185" s="176"/>
      <c r="HSV185" s="176"/>
      <c r="HSW185" s="176"/>
      <c r="HSX185" s="176"/>
      <c r="HSY185" s="176"/>
      <c r="HSZ185" s="176"/>
      <c r="HTA185" s="176"/>
      <c r="HTB185" s="176"/>
      <c r="HTC185" s="176"/>
      <c r="HTD185" s="176"/>
      <c r="HTE185" s="176"/>
      <c r="HTF185" s="176"/>
      <c r="HTG185" s="176"/>
      <c r="HTH185" s="176"/>
      <c r="HTI185" s="176"/>
      <c r="HTJ185" s="176"/>
      <c r="HTK185" s="176"/>
      <c r="HTL185" s="176"/>
      <c r="HTM185" s="176"/>
      <c r="HTN185" s="176"/>
      <c r="HTO185" s="176"/>
      <c r="HTP185" s="176"/>
      <c r="HTQ185" s="176"/>
      <c r="HTR185" s="176"/>
      <c r="HTS185" s="176"/>
      <c r="HTT185" s="176"/>
      <c r="HTU185" s="176"/>
      <c r="HTV185" s="176"/>
      <c r="HTW185" s="176"/>
      <c r="HTX185" s="176"/>
      <c r="HTY185" s="176"/>
      <c r="HTZ185" s="176"/>
      <c r="HUA185" s="176"/>
      <c r="HUB185" s="176"/>
      <c r="HUC185" s="176"/>
      <c r="HUD185" s="176"/>
      <c r="HUE185" s="176"/>
      <c r="HUF185" s="176"/>
      <c r="HUG185" s="176"/>
      <c r="HUH185" s="176"/>
      <c r="HUI185" s="176"/>
      <c r="HUJ185" s="176"/>
      <c r="HUK185" s="176"/>
      <c r="HUL185" s="176"/>
      <c r="HUM185" s="176"/>
      <c r="HUN185" s="176"/>
      <c r="HUO185" s="176"/>
      <c r="HUP185" s="176"/>
      <c r="HUQ185" s="176"/>
      <c r="HUR185" s="176"/>
      <c r="HUS185" s="176"/>
      <c r="HUT185" s="176"/>
      <c r="HUU185" s="176"/>
      <c r="HUV185" s="176"/>
      <c r="HUW185" s="176"/>
      <c r="HUX185" s="176"/>
      <c r="HUY185" s="176"/>
      <c r="HUZ185" s="176"/>
      <c r="HVA185" s="176"/>
      <c r="HVB185" s="176"/>
      <c r="HVC185" s="176"/>
      <c r="HVD185" s="176"/>
      <c r="HVE185" s="176"/>
      <c r="HVF185" s="176"/>
      <c r="HVG185" s="176"/>
      <c r="HVH185" s="176"/>
      <c r="HVI185" s="176"/>
      <c r="HVJ185" s="176"/>
      <c r="HVK185" s="176"/>
      <c r="HVL185" s="176"/>
      <c r="HVM185" s="176"/>
      <c r="HVN185" s="176"/>
      <c r="HVO185" s="176"/>
      <c r="HVP185" s="176"/>
      <c r="HVQ185" s="176"/>
      <c r="HVR185" s="176"/>
      <c r="HVS185" s="176"/>
      <c r="HVT185" s="176"/>
      <c r="HVU185" s="176"/>
      <c r="HVV185" s="176"/>
      <c r="HVW185" s="176"/>
      <c r="HVX185" s="176"/>
      <c r="HVY185" s="176"/>
      <c r="HVZ185" s="176"/>
      <c r="HWA185" s="176"/>
      <c r="HWB185" s="176"/>
      <c r="HWC185" s="176"/>
      <c r="HWD185" s="176"/>
      <c r="HWE185" s="176"/>
      <c r="HWF185" s="176"/>
      <c r="HWG185" s="176"/>
      <c r="HWH185" s="176"/>
      <c r="HWI185" s="176"/>
      <c r="HWJ185" s="176"/>
      <c r="HWK185" s="176"/>
      <c r="HWL185" s="176"/>
      <c r="HWM185" s="176"/>
      <c r="HWN185" s="176"/>
      <c r="HWO185" s="176"/>
      <c r="HWP185" s="176"/>
      <c r="HWQ185" s="176"/>
      <c r="HWR185" s="176"/>
      <c r="HWS185" s="176"/>
      <c r="HWT185" s="176"/>
      <c r="HWU185" s="176"/>
      <c r="HWV185" s="176"/>
      <c r="HWW185" s="176"/>
      <c r="HWX185" s="176"/>
      <c r="HWY185" s="176"/>
      <c r="HWZ185" s="176"/>
      <c r="HXA185" s="176"/>
      <c r="HXB185" s="176"/>
      <c r="HXC185" s="176"/>
      <c r="HXD185" s="176"/>
      <c r="HXE185" s="176"/>
      <c r="HXF185" s="176"/>
      <c r="HXG185" s="176"/>
      <c r="HXH185" s="176"/>
      <c r="HXI185" s="176"/>
      <c r="HXJ185" s="176"/>
      <c r="HXK185" s="176"/>
      <c r="HXL185" s="176"/>
      <c r="HXM185" s="176"/>
      <c r="HXN185" s="176"/>
      <c r="HXO185" s="176"/>
      <c r="HXP185" s="176"/>
      <c r="HXQ185" s="176"/>
      <c r="HXR185" s="176"/>
      <c r="HXS185" s="176"/>
      <c r="HXT185" s="176"/>
      <c r="HXU185" s="176"/>
      <c r="HXV185" s="176"/>
      <c r="HXW185" s="176"/>
      <c r="HXX185" s="176"/>
      <c r="HXY185" s="176"/>
      <c r="HXZ185" s="176"/>
      <c r="HYA185" s="176"/>
      <c r="HYB185" s="176"/>
      <c r="HYC185" s="176"/>
      <c r="HYD185" s="176"/>
      <c r="HYE185" s="176"/>
      <c r="HYF185" s="176"/>
      <c r="HYG185" s="176"/>
      <c r="HYH185" s="176"/>
      <c r="HYI185" s="176"/>
      <c r="HYJ185" s="176"/>
      <c r="HYK185" s="176"/>
      <c r="HYL185" s="176"/>
      <c r="HYM185" s="176"/>
      <c r="HYN185" s="176"/>
      <c r="HYO185" s="176"/>
      <c r="HYP185" s="176"/>
      <c r="HYQ185" s="176"/>
      <c r="HYR185" s="176"/>
      <c r="HYS185" s="176"/>
      <c r="HYT185" s="176"/>
      <c r="HYU185" s="176"/>
      <c r="HYV185" s="176"/>
      <c r="HYW185" s="176"/>
      <c r="HYX185" s="176"/>
      <c r="HYY185" s="176"/>
      <c r="HYZ185" s="176"/>
      <c r="HZA185" s="176"/>
      <c r="HZB185" s="176"/>
      <c r="HZC185" s="176"/>
      <c r="HZD185" s="176"/>
      <c r="HZE185" s="176"/>
      <c r="HZF185" s="176"/>
      <c r="HZG185" s="176"/>
      <c r="HZH185" s="176"/>
      <c r="HZI185" s="176"/>
      <c r="HZJ185" s="176"/>
      <c r="HZK185" s="176"/>
      <c r="HZL185" s="176"/>
      <c r="HZM185" s="176"/>
      <c r="HZN185" s="176"/>
      <c r="HZO185" s="176"/>
      <c r="HZP185" s="176"/>
      <c r="HZQ185" s="176"/>
      <c r="HZR185" s="176"/>
      <c r="HZS185" s="176"/>
      <c r="HZT185" s="176"/>
      <c r="HZU185" s="176"/>
      <c r="HZV185" s="176"/>
      <c r="HZW185" s="176"/>
      <c r="HZX185" s="176"/>
      <c r="HZY185" s="176"/>
      <c r="HZZ185" s="176"/>
      <c r="IAA185" s="176"/>
      <c r="IAB185" s="176"/>
      <c r="IAC185" s="176"/>
      <c r="IAD185" s="176"/>
      <c r="IAE185" s="176"/>
      <c r="IAF185" s="176"/>
      <c r="IAG185" s="176"/>
      <c r="IAH185" s="176"/>
      <c r="IAI185" s="176"/>
      <c r="IAJ185" s="176"/>
      <c r="IAK185" s="176"/>
      <c r="IAL185" s="176"/>
      <c r="IAM185" s="176"/>
      <c r="IAN185" s="176"/>
      <c r="IAO185" s="176"/>
      <c r="IAP185" s="176"/>
      <c r="IAQ185" s="176"/>
      <c r="IAR185" s="176"/>
      <c r="IAS185" s="176"/>
      <c r="IAT185" s="176"/>
      <c r="IAU185" s="176"/>
      <c r="IAV185" s="176"/>
      <c r="IAW185" s="176"/>
      <c r="IAX185" s="176"/>
      <c r="IAY185" s="176"/>
      <c r="IAZ185" s="176"/>
      <c r="IBA185" s="176"/>
      <c r="IBB185" s="176"/>
      <c r="IBC185" s="176"/>
      <c r="IBD185" s="176"/>
      <c r="IBE185" s="176"/>
      <c r="IBF185" s="176"/>
      <c r="IBG185" s="176"/>
      <c r="IBH185" s="176"/>
      <c r="IBI185" s="176"/>
      <c r="IBJ185" s="176"/>
      <c r="IBK185" s="176"/>
      <c r="IBL185" s="176"/>
      <c r="IBM185" s="176"/>
      <c r="IBN185" s="176"/>
      <c r="IBO185" s="176"/>
      <c r="IBP185" s="176"/>
      <c r="IBQ185" s="176"/>
      <c r="IBR185" s="176"/>
      <c r="IBS185" s="176"/>
      <c r="IBT185" s="176"/>
      <c r="IBU185" s="176"/>
      <c r="IBV185" s="176"/>
      <c r="IBW185" s="176"/>
      <c r="IBX185" s="176"/>
      <c r="IBY185" s="176"/>
      <c r="IBZ185" s="176"/>
      <c r="ICA185" s="176"/>
      <c r="ICB185" s="176"/>
      <c r="ICC185" s="176"/>
      <c r="ICD185" s="176"/>
      <c r="ICE185" s="176"/>
      <c r="ICF185" s="176"/>
      <c r="ICG185" s="176"/>
      <c r="ICH185" s="176"/>
      <c r="ICI185" s="176"/>
      <c r="ICJ185" s="176"/>
      <c r="ICK185" s="176"/>
      <c r="ICL185" s="176"/>
      <c r="ICM185" s="176"/>
      <c r="ICN185" s="176"/>
      <c r="ICO185" s="176"/>
      <c r="ICP185" s="176"/>
      <c r="ICQ185" s="176"/>
      <c r="ICR185" s="176"/>
      <c r="ICS185" s="176"/>
      <c r="ICT185" s="176"/>
      <c r="ICU185" s="176"/>
      <c r="ICV185" s="176"/>
      <c r="ICW185" s="176"/>
      <c r="ICX185" s="176"/>
      <c r="ICY185" s="176"/>
      <c r="ICZ185" s="176"/>
      <c r="IDA185" s="176"/>
      <c r="IDB185" s="176"/>
      <c r="IDC185" s="176"/>
      <c r="IDD185" s="176"/>
      <c r="IDE185" s="176"/>
      <c r="IDF185" s="176"/>
      <c r="IDG185" s="176"/>
      <c r="IDH185" s="176"/>
      <c r="IDI185" s="176"/>
      <c r="IDJ185" s="176"/>
      <c r="IDK185" s="176"/>
      <c r="IDL185" s="176"/>
      <c r="IDM185" s="176"/>
      <c r="IDN185" s="176"/>
      <c r="IDO185" s="176"/>
      <c r="IDP185" s="176"/>
      <c r="IDQ185" s="176"/>
      <c r="IDR185" s="176"/>
      <c r="IDS185" s="176"/>
      <c r="IDT185" s="176"/>
      <c r="IDU185" s="176"/>
      <c r="IDV185" s="176"/>
      <c r="IDW185" s="176"/>
      <c r="IDX185" s="176"/>
      <c r="IDY185" s="176"/>
      <c r="IDZ185" s="176"/>
      <c r="IEA185" s="176"/>
      <c r="IEB185" s="176"/>
      <c r="IEC185" s="176"/>
      <c r="IED185" s="176"/>
      <c r="IEE185" s="176"/>
      <c r="IEF185" s="176"/>
      <c r="IEG185" s="176"/>
      <c r="IEH185" s="176"/>
      <c r="IEI185" s="176"/>
      <c r="IEJ185" s="176"/>
      <c r="IEK185" s="176"/>
      <c r="IEL185" s="176"/>
      <c r="IEM185" s="176"/>
      <c r="IEN185" s="176"/>
      <c r="IEO185" s="176"/>
      <c r="IEP185" s="176"/>
      <c r="IEQ185" s="176"/>
      <c r="IER185" s="176"/>
      <c r="IES185" s="176"/>
      <c r="IET185" s="176"/>
      <c r="IEU185" s="176"/>
      <c r="IEV185" s="176"/>
      <c r="IEW185" s="176"/>
      <c r="IEX185" s="176"/>
      <c r="IEY185" s="176"/>
      <c r="IEZ185" s="176"/>
      <c r="IFA185" s="176"/>
      <c r="IFB185" s="176"/>
      <c r="IFC185" s="176"/>
      <c r="IFD185" s="176"/>
      <c r="IFE185" s="176"/>
      <c r="IFF185" s="176"/>
      <c r="IFG185" s="176"/>
      <c r="IFH185" s="176"/>
      <c r="IFI185" s="176"/>
      <c r="IFJ185" s="176"/>
      <c r="IFK185" s="176"/>
      <c r="IFL185" s="176"/>
      <c r="IFM185" s="176"/>
      <c r="IFN185" s="176"/>
      <c r="IFO185" s="176"/>
      <c r="IFP185" s="176"/>
      <c r="IFQ185" s="176"/>
      <c r="IFR185" s="176"/>
      <c r="IFS185" s="176"/>
      <c r="IFT185" s="176"/>
      <c r="IFU185" s="176"/>
      <c r="IFV185" s="176"/>
      <c r="IFW185" s="176"/>
      <c r="IFX185" s="176"/>
      <c r="IFY185" s="176"/>
      <c r="IFZ185" s="176"/>
      <c r="IGA185" s="176"/>
      <c r="IGB185" s="176"/>
      <c r="IGC185" s="176"/>
      <c r="IGD185" s="176"/>
      <c r="IGE185" s="176"/>
      <c r="IGF185" s="176"/>
      <c r="IGG185" s="176"/>
      <c r="IGH185" s="176"/>
      <c r="IGI185" s="176"/>
      <c r="IGJ185" s="176"/>
      <c r="IGK185" s="176"/>
      <c r="IGL185" s="176"/>
      <c r="IGM185" s="176"/>
      <c r="IGN185" s="176"/>
      <c r="IGO185" s="176"/>
      <c r="IGP185" s="176"/>
      <c r="IGQ185" s="176"/>
      <c r="IGR185" s="176"/>
      <c r="IGS185" s="176"/>
      <c r="IGT185" s="176"/>
      <c r="IGU185" s="176"/>
      <c r="IGV185" s="176"/>
      <c r="IGW185" s="176"/>
      <c r="IGX185" s="176"/>
      <c r="IGY185" s="176"/>
      <c r="IGZ185" s="176"/>
      <c r="IHA185" s="176"/>
      <c r="IHB185" s="176"/>
      <c r="IHC185" s="176"/>
      <c r="IHD185" s="176"/>
      <c r="IHE185" s="176"/>
      <c r="IHF185" s="176"/>
      <c r="IHG185" s="176"/>
      <c r="IHH185" s="176"/>
      <c r="IHI185" s="176"/>
      <c r="IHJ185" s="176"/>
      <c r="IHK185" s="176"/>
      <c r="IHL185" s="176"/>
      <c r="IHM185" s="176"/>
      <c r="IHN185" s="176"/>
      <c r="IHO185" s="176"/>
      <c r="IHP185" s="176"/>
      <c r="IHQ185" s="176"/>
      <c r="IHR185" s="176"/>
      <c r="IHS185" s="176"/>
      <c r="IHT185" s="176"/>
      <c r="IHU185" s="176"/>
      <c r="IHV185" s="176"/>
      <c r="IHW185" s="176"/>
      <c r="IHX185" s="176"/>
      <c r="IHY185" s="176"/>
      <c r="IHZ185" s="176"/>
      <c r="IIA185" s="176"/>
      <c r="IIB185" s="176"/>
      <c r="IIC185" s="176"/>
      <c r="IID185" s="176"/>
      <c r="IIE185" s="176"/>
      <c r="IIF185" s="176"/>
      <c r="IIG185" s="176"/>
      <c r="IIH185" s="176"/>
      <c r="III185" s="176"/>
      <c r="IIJ185" s="176"/>
      <c r="IIK185" s="176"/>
      <c r="IIL185" s="176"/>
      <c r="IIM185" s="176"/>
      <c r="IIN185" s="176"/>
      <c r="IIO185" s="176"/>
      <c r="IIP185" s="176"/>
      <c r="IIQ185" s="176"/>
      <c r="IIR185" s="176"/>
      <c r="IIS185" s="176"/>
      <c r="IIT185" s="176"/>
      <c r="IIU185" s="176"/>
      <c r="IIV185" s="176"/>
      <c r="IIW185" s="176"/>
      <c r="IIX185" s="176"/>
      <c r="IIY185" s="176"/>
      <c r="IIZ185" s="176"/>
      <c r="IJA185" s="176"/>
      <c r="IJB185" s="176"/>
      <c r="IJC185" s="176"/>
      <c r="IJD185" s="176"/>
      <c r="IJE185" s="176"/>
      <c r="IJF185" s="176"/>
      <c r="IJG185" s="176"/>
      <c r="IJH185" s="176"/>
      <c r="IJI185" s="176"/>
      <c r="IJJ185" s="176"/>
      <c r="IJK185" s="176"/>
      <c r="IJL185" s="176"/>
      <c r="IJM185" s="176"/>
      <c r="IJN185" s="176"/>
      <c r="IJO185" s="176"/>
      <c r="IJP185" s="176"/>
      <c r="IJQ185" s="176"/>
      <c r="IJR185" s="176"/>
      <c r="IJS185" s="176"/>
      <c r="IJT185" s="176"/>
      <c r="IJU185" s="176"/>
      <c r="IJV185" s="176"/>
      <c r="IJW185" s="176"/>
      <c r="IJX185" s="176"/>
      <c r="IJY185" s="176"/>
      <c r="IJZ185" s="176"/>
      <c r="IKA185" s="176"/>
      <c r="IKB185" s="176"/>
      <c r="IKC185" s="176"/>
      <c r="IKD185" s="176"/>
      <c r="IKE185" s="176"/>
      <c r="IKF185" s="176"/>
      <c r="IKG185" s="176"/>
      <c r="IKH185" s="176"/>
      <c r="IKI185" s="176"/>
      <c r="IKJ185" s="176"/>
      <c r="IKK185" s="176"/>
      <c r="IKL185" s="176"/>
      <c r="IKM185" s="176"/>
      <c r="IKN185" s="176"/>
      <c r="IKO185" s="176"/>
      <c r="IKP185" s="176"/>
      <c r="IKQ185" s="176"/>
      <c r="IKR185" s="176"/>
      <c r="IKS185" s="176"/>
      <c r="IKT185" s="176"/>
      <c r="IKU185" s="176"/>
      <c r="IKV185" s="176"/>
      <c r="IKW185" s="176"/>
      <c r="IKX185" s="176"/>
      <c r="IKY185" s="176"/>
      <c r="IKZ185" s="176"/>
      <c r="ILA185" s="176"/>
      <c r="ILB185" s="176"/>
      <c r="ILC185" s="176"/>
      <c r="ILD185" s="176"/>
      <c r="ILE185" s="176"/>
      <c r="ILF185" s="176"/>
      <c r="ILG185" s="176"/>
      <c r="ILH185" s="176"/>
      <c r="ILI185" s="176"/>
      <c r="ILJ185" s="176"/>
      <c r="ILK185" s="176"/>
      <c r="ILL185" s="176"/>
      <c r="ILM185" s="176"/>
      <c r="ILN185" s="176"/>
      <c r="ILO185" s="176"/>
      <c r="ILP185" s="176"/>
      <c r="ILQ185" s="176"/>
      <c r="ILR185" s="176"/>
      <c r="ILS185" s="176"/>
      <c r="ILT185" s="176"/>
      <c r="ILU185" s="176"/>
      <c r="ILV185" s="176"/>
      <c r="ILW185" s="176"/>
      <c r="ILX185" s="176"/>
      <c r="ILY185" s="176"/>
      <c r="ILZ185" s="176"/>
      <c r="IMA185" s="176"/>
      <c r="IMB185" s="176"/>
      <c r="IMC185" s="176"/>
      <c r="IMD185" s="176"/>
      <c r="IME185" s="176"/>
      <c r="IMF185" s="176"/>
      <c r="IMG185" s="176"/>
      <c r="IMH185" s="176"/>
      <c r="IMI185" s="176"/>
      <c r="IMJ185" s="176"/>
      <c r="IMK185" s="176"/>
      <c r="IML185" s="176"/>
      <c r="IMM185" s="176"/>
      <c r="IMN185" s="176"/>
      <c r="IMO185" s="176"/>
      <c r="IMP185" s="176"/>
      <c r="IMQ185" s="176"/>
      <c r="IMR185" s="176"/>
      <c r="IMS185" s="176"/>
      <c r="IMT185" s="176"/>
      <c r="IMU185" s="176"/>
      <c r="IMV185" s="176"/>
      <c r="IMW185" s="176"/>
      <c r="IMX185" s="176"/>
      <c r="IMY185" s="176"/>
      <c r="IMZ185" s="176"/>
      <c r="INA185" s="176"/>
      <c r="INB185" s="176"/>
      <c r="INC185" s="176"/>
      <c r="IND185" s="176"/>
      <c r="INE185" s="176"/>
      <c r="INF185" s="176"/>
      <c r="ING185" s="176"/>
      <c r="INH185" s="176"/>
      <c r="INI185" s="176"/>
      <c r="INJ185" s="176"/>
      <c r="INK185" s="176"/>
      <c r="INL185" s="176"/>
      <c r="INM185" s="176"/>
      <c r="INN185" s="176"/>
      <c r="INO185" s="176"/>
      <c r="INP185" s="176"/>
      <c r="INQ185" s="176"/>
      <c r="INR185" s="176"/>
      <c r="INS185" s="176"/>
      <c r="INT185" s="176"/>
      <c r="INU185" s="176"/>
      <c r="INV185" s="176"/>
      <c r="INW185" s="176"/>
      <c r="INX185" s="176"/>
      <c r="INY185" s="176"/>
      <c r="INZ185" s="176"/>
      <c r="IOA185" s="176"/>
      <c r="IOB185" s="176"/>
      <c r="IOC185" s="176"/>
      <c r="IOD185" s="176"/>
      <c r="IOE185" s="176"/>
      <c r="IOF185" s="176"/>
      <c r="IOG185" s="176"/>
      <c r="IOH185" s="176"/>
      <c r="IOI185" s="176"/>
      <c r="IOJ185" s="176"/>
      <c r="IOK185" s="176"/>
      <c r="IOL185" s="176"/>
      <c r="IOM185" s="176"/>
      <c r="ION185" s="176"/>
      <c r="IOO185" s="176"/>
      <c r="IOP185" s="176"/>
      <c r="IOQ185" s="176"/>
      <c r="IOR185" s="176"/>
      <c r="IOS185" s="176"/>
      <c r="IOT185" s="176"/>
      <c r="IOU185" s="176"/>
      <c r="IOV185" s="176"/>
      <c r="IOW185" s="176"/>
      <c r="IOX185" s="176"/>
      <c r="IOY185" s="176"/>
      <c r="IOZ185" s="176"/>
      <c r="IPA185" s="176"/>
      <c r="IPB185" s="176"/>
      <c r="IPC185" s="176"/>
      <c r="IPD185" s="176"/>
      <c r="IPE185" s="176"/>
      <c r="IPF185" s="176"/>
      <c r="IPG185" s="176"/>
      <c r="IPH185" s="176"/>
      <c r="IPI185" s="176"/>
      <c r="IPJ185" s="176"/>
      <c r="IPK185" s="176"/>
      <c r="IPL185" s="176"/>
      <c r="IPM185" s="176"/>
      <c r="IPN185" s="176"/>
      <c r="IPO185" s="176"/>
      <c r="IPP185" s="176"/>
      <c r="IPQ185" s="176"/>
      <c r="IPR185" s="176"/>
      <c r="IPS185" s="176"/>
      <c r="IPT185" s="176"/>
      <c r="IPU185" s="176"/>
      <c r="IPV185" s="176"/>
      <c r="IPW185" s="176"/>
      <c r="IPX185" s="176"/>
      <c r="IPY185" s="176"/>
      <c r="IPZ185" s="176"/>
      <c r="IQA185" s="176"/>
      <c r="IQB185" s="176"/>
      <c r="IQC185" s="176"/>
      <c r="IQD185" s="176"/>
      <c r="IQE185" s="176"/>
      <c r="IQF185" s="176"/>
      <c r="IQG185" s="176"/>
      <c r="IQH185" s="176"/>
      <c r="IQI185" s="176"/>
      <c r="IQJ185" s="176"/>
      <c r="IQK185" s="176"/>
      <c r="IQL185" s="176"/>
      <c r="IQM185" s="176"/>
      <c r="IQN185" s="176"/>
      <c r="IQO185" s="176"/>
      <c r="IQP185" s="176"/>
      <c r="IQQ185" s="176"/>
      <c r="IQR185" s="176"/>
      <c r="IQS185" s="176"/>
      <c r="IQT185" s="176"/>
      <c r="IQU185" s="176"/>
      <c r="IQV185" s="176"/>
      <c r="IQW185" s="176"/>
      <c r="IQX185" s="176"/>
      <c r="IQY185" s="176"/>
      <c r="IQZ185" s="176"/>
      <c r="IRA185" s="176"/>
      <c r="IRB185" s="176"/>
      <c r="IRC185" s="176"/>
      <c r="IRD185" s="176"/>
      <c r="IRE185" s="176"/>
      <c r="IRF185" s="176"/>
      <c r="IRG185" s="176"/>
      <c r="IRH185" s="176"/>
      <c r="IRI185" s="176"/>
      <c r="IRJ185" s="176"/>
      <c r="IRK185" s="176"/>
      <c r="IRL185" s="176"/>
      <c r="IRM185" s="176"/>
      <c r="IRN185" s="176"/>
      <c r="IRO185" s="176"/>
      <c r="IRP185" s="176"/>
      <c r="IRQ185" s="176"/>
      <c r="IRR185" s="176"/>
      <c r="IRS185" s="176"/>
      <c r="IRT185" s="176"/>
      <c r="IRU185" s="176"/>
      <c r="IRV185" s="176"/>
      <c r="IRW185" s="176"/>
      <c r="IRX185" s="176"/>
      <c r="IRY185" s="176"/>
      <c r="IRZ185" s="176"/>
      <c r="ISA185" s="176"/>
      <c r="ISB185" s="176"/>
      <c r="ISC185" s="176"/>
      <c r="ISD185" s="176"/>
      <c r="ISE185" s="176"/>
      <c r="ISF185" s="176"/>
      <c r="ISG185" s="176"/>
      <c r="ISH185" s="176"/>
      <c r="ISI185" s="176"/>
      <c r="ISJ185" s="176"/>
      <c r="ISK185" s="176"/>
      <c r="ISL185" s="176"/>
      <c r="ISM185" s="176"/>
      <c r="ISN185" s="176"/>
      <c r="ISO185" s="176"/>
      <c r="ISP185" s="176"/>
      <c r="ISQ185" s="176"/>
      <c r="ISR185" s="176"/>
      <c r="ISS185" s="176"/>
      <c r="IST185" s="176"/>
      <c r="ISU185" s="176"/>
      <c r="ISV185" s="176"/>
      <c r="ISW185" s="176"/>
      <c r="ISX185" s="176"/>
      <c r="ISY185" s="176"/>
      <c r="ISZ185" s="176"/>
      <c r="ITA185" s="176"/>
      <c r="ITB185" s="176"/>
      <c r="ITC185" s="176"/>
      <c r="ITD185" s="176"/>
      <c r="ITE185" s="176"/>
      <c r="ITF185" s="176"/>
      <c r="ITG185" s="176"/>
      <c r="ITH185" s="176"/>
      <c r="ITI185" s="176"/>
      <c r="ITJ185" s="176"/>
      <c r="ITK185" s="176"/>
      <c r="ITL185" s="176"/>
      <c r="ITM185" s="176"/>
      <c r="ITN185" s="176"/>
      <c r="ITO185" s="176"/>
      <c r="ITP185" s="176"/>
      <c r="ITQ185" s="176"/>
      <c r="ITR185" s="176"/>
      <c r="ITS185" s="176"/>
      <c r="ITT185" s="176"/>
      <c r="ITU185" s="176"/>
      <c r="ITV185" s="176"/>
      <c r="ITW185" s="176"/>
      <c r="ITX185" s="176"/>
      <c r="ITY185" s="176"/>
      <c r="ITZ185" s="176"/>
      <c r="IUA185" s="176"/>
      <c r="IUB185" s="176"/>
      <c r="IUC185" s="176"/>
      <c r="IUD185" s="176"/>
      <c r="IUE185" s="176"/>
      <c r="IUF185" s="176"/>
      <c r="IUG185" s="176"/>
      <c r="IUH185" s="176"/>
      <c r="IUI185" s="176"/>
      <c r="IUJ185" s="176"/>
      <c r="IUK185" s="176"/>
      <c r="IUL185" s="176"/>
      <c r="IUM185" s="176"/>
      <c r="IUN185" s="176"/>
      <c r="IUO185" s="176"/>
      <c r="IUP185" s="176"/>
      <c r="IUQ185" s="176"/>
      <c r="IUR185" s="176"/>
      <c r="IUS185" s="176"/>
      <c r="IUT185" s="176"/>
      <c r="IUU185" s="176"/>
      <c r="IUV185" s="176"/>
      <c r="IUW185" s="176"/>
      <c r="IUX185" s="176"/>
      <c r="IUY185" s="176"/>
      <c r="IUZ185" s="176"/>
      <c r="IVA185" s="176"/>
      <c r="IVB185" s="176"/>
      <c r="IVC185" s="176"/>
      <c r="IVD185" s="176"/>
      <c r="IVE185" s="176"/>
      <c r="IVF185" s="176"/>
      <c r="IVG185" s="176"/>
      <c r="IVH185" s="176"/>
      <c r="IVI185" s="176"/>
      <c r="IVJ185" s="176"/>
      <c r="IVK185" s="176"/>
      <c r="IVL185" s="176"/>
      <c r="IVM185" s="176"/>
      <c r="IVN185" s="176"/>
      <c r="IVO185" s="176"/>
      <c r="IVP185" s="176"/>
      <c r="IVQ185" s="176"/>
      <c r="IVR185" s="176"/>
      <c r="IVS185" s="176"/>
      <c r="IVT185" s="176"/>
      <c r="IVU185" s="176"/>
      <c r="IVV185" s="176"/>
      <c r="IVW185" s="176"/>
      <c r="IVX185" s="176"/>
      <c r="IVY185" s="176"/>
      <c r="IVZ185" s="176"/>
      <c r="IWA185" s="176"/>
      <c r="IWB185" s="176"/>
      <c r="IWC185" s="176"/>
      <c r="IWD185" s="176"/>
      <c r="IWE185" s="176"/>
      <c r="IWF185" s="176"/>
      <c r="IWG185" s="176"/>
      <c r="IWH185" s="176"/>
      <c r="IWI185" s="176"/>
      <c r="IWJ185" s="176"/>
      <c r="IWK185" s="176"/>
      <c r="IWL185" s="176"/>
      <c r="IWM185" s="176"/>
      <c r="IWN185" s="176"/>
      <c r="IWO185" s="176"/>
      <c r="IWP185" s="176"/>
      <c r="IWQ185" s="176"/>
      <c r="IWR185" s="176"/>
      <c r="IWS185" s="176"/>
      <c r="IWT185" s="176"/>
      <c r="IWU185" s="176"/>
      <c r="IWV185" s="176"/>
      <c r="IWW185" s="176"/>
      <c r="IWX185" s="176"/>
      <c r="IWY185" s="176"/>
      <c r="IWZ185" s="176"/>
      <c r="IXA185" s="176"/>
      <c r="IXB185" s="176"/>
      <c r="IXC185" s="176"/>
      <c r="IXD185" s="176"/>
      <c r="IXE185" s="176"/>
      <c r="IXF185" s="176"/>
      <c r="IXG185" s="176"/>
      <c r="IXH185" s="176"/>
      <c r="IXI185" s="176"/>
      <c r="IXJ185" s="176"/>
      <c r="IXK185" s="176"/>
      <c r="IXL185" s="176"/>
      <c r="IXM185" s="176"/>
      <c r="IXN185" s="176"/>
      <c r="IXO185" s="176"/>
      <c r="IXP185" s="176"/>
      <c r="IXQ185" s="176"/>
      <c r="IXR185" s="176"/>
      <c r="IXS185" s="176"/>
      <c r="IXT185" s="176"/>
      <c r="IXU185" s="176"/>
      <c r="IXV185" s="176"/>
      <c r="IXW185" s="176"/>
      <c r="IXX185" s="176"/>
      <c r="IXY185" s="176"/>
      <c r="IXZ185" s="176"/>
      <c r="IYA185" s="176"/>
      <c r="IYB185" s="176"/>
      <c r="IYC185" s="176"/>
      <c r="IYD185" s="176"/>
      <c r="IYE185" s="176"/>
      <c r="IYF185" s="176"/>
      <c r="IYG185" s="176"/>
      <c r="IYH185" s="176"/>
      <c r="IYI185" s="176"/>
      <c r="IYJ185" s="176"/>
      <c r="IYK185" s="176"/>
      <c r="IYL185" s="176"/>
      <c r="IYM185" s="176"/>
      <c r="IYN185" s="176"/>
      <c r="IYO185" s="176"/>
      <c r="IYP185" s="176"/>
      <c r="IYQ185" s="176"/>
      <c r="IYR185" s="176"/>
      <c r="IYS185" s="176"/>
      <c r="IYT185" s="176"/>
      <c r="IYU185" s="176"/>
      <c r="IYV185" s="176"/>
      <c r="IYW185" s="176"/>
      <c r="IYX185" s="176"/>
      <c r="IYY185" s="176"/>
      <c r="IYZ185" s="176"/>
      <c r="IZA185" s="176"/>
      <c r="IZB185" s="176"/>
      <c r="IZC185" s="176"/>
      <c r="IZD185" s="176"/>
      <c r="IZE185" s="176"/>
      <c r="IZF185" s="176"/>
      <c r="IZG185" s="176"/>
      <c r="IZH185" s="176"/>
      <c r="IZI185" s="176"/>
      <c r="IZJ185" s="176"/>
      <c r="IZK185" s="176"/>
      <c r="IZL185" s="176"/>
      <c r="IZM185" s="176"/>
      <c r="IZN185" s="176"/>
      <c r="IZO185" s="176"/>
      <c r="IZP185" s="176"/>
      <c r="IZQ185" s="176"/>
      <c r="IZR185" s="176"/>
      <c r="IZS185" s="176"/>
      <c r="IZT185" s="176"/>
      <c r="IZU185" s="176"/>
      <c r="IZV185" s="176"/>
      <c r="IZW185" s="176"/>
      <c r="IZX185" s="176"/>
      <c r="IZY185" s="176"/>
      <c r="IZZ185" s="176"/>
      <c r="JAA185" s="176"/>
      <c r="JAB185" s="176"/>
      <c r="JAC185" s="176"/>
      <c r="JAD185" s="176"/>
      <c r="JAE185" s="176"/>
      <c r="JAF185" s="176"/>
      <c r="JAG185" s="176"/>
      <c r="JAH185" s="176"/>
      <c r="JAI185" s="176"/>
      <c r="JAJ185" s="176"/>
      <c r="JAK185" s="176"/>
      <c r="JAL185" s="176"/>
      <c r="JAM185" s="176"/>
      <c r="JAN185" s="176"/>
      <c r="JAO185" s="176"/>
      <c r="JAP185" s="176"/>
      <c r="JAQ185" s="176"/>
      <c r="JAR185" s="176"/>
      <c r="JAS185" s="176"/>
      <c r="JAT185" s="176"/>
      <c r="JAU185" s="176"/>
      <c r="JAV185" s="176"/>
      <c r="JAW185" s="176"/>
      <c r="JAX185" s="176"/>
      <c r="JAY185" s="176"/>
      <c r="JAZ185" s="176"/>
      <c r="JBA185" s="176"/>
      <c r="JBB185" s="176"/>
      <c r="JBC185" s="176"/>
      <c r="JBD185" s="176"/>
      <c r="JBE185" s="176"/>
      <c r="JBF185" s="176"/>
      <c r="JBG185" s="176"/>
      <c r="JBH185" s="176"/>
      <c r="JBI185" s="176"/>
      <c r="JBJ185" s="176"/>
      <c r="JBK185" s="176"/>
      <c r="JBL185" s="176"/>
      <c r="JBM185" s="176"/>
      <c r="JBN185" s="176"/>
      <c r="JBO185" s="176"/>
      <c r="JBP185" s="176"/>
      <c r="JBQ185" s="176"/>
      <c r="JBR185" s="176"/>
      <c r="JBS185" s="176"/>
      <c r="JBT185" s="176"/>
      <c r="JBU185" s="176"/>
      <c r="JBV185" s="176"/>
      <c r="JBW185" s="176"/>
      <c r="JBX185" s="176"/>
      <c r="JBY185" s="176"/>
      <c r="JBZ185" s="176"/>
      <c r="JCA185" s="176"/>
      <c r="JCB185" s="176"/>
      <c r="JCC185" s="176"/>
      <c r="JCD185" s="176"/>
      <c r="JCE185" s="176"/>
      <c r="JCF185" s="176"/>
      <c r="JCG185" s="176"/>
      <c r="JCH185" s="176"/>
      <c r="JCI185" s="176"/>
      <c r="JCJ185" s="176"/>
      <c r="JCK185" s="176"/>
      <c r="JCL185" s="176"/>
      <c r="JCM185" s="176"/>
      <c r="JCN185" s="176"/>
      <c r="JCO185" s="176"/>
      <c r="JCP185" s="176"/>
      <c r="JCQ185" s="176"/>
      <c r="JCR185" s="176"/>
      <c r="JCS185" s="176"/>
      <c r="JCT185" s="176"/>
      <c r="JCU185" s="176"/>
      <c r="JCV185" s="176"/>
      <c r="JCW185" s="176"/>
      <c r="JCX185" s="176"/>
      <c r="JCY185" s="176"/>
      <c r="JCZ185" s="176"/>
      <c r="JDA185" s="176"/>
      <c r="JDB185" s="176"/>
      <c r="JDC185" s="176"/>
      <c r="JDD185" s="176"/>
      <c r="JDE185" s="176"/>
      <c r="JDF185" s="176"/>
      <c r="JDG185" s="176"/>
      <c r="JDH185" s="176"/>
      <c r="JDI185" s="176"/>
      <c r="JDJ185" s="176"/>
      <c r="JDK185" s="176"/>
      <c r="JDL185" s="176"/>
      <c r="JDM185" s="176"/>
      <c r="JDN185" s="176"/>
      <c r="JDO185" s="176"/>
      <c r="JDP185" s="176"/>
      <c r="JDQ185" s="176"/>
      <c r="JDR185" s="176"/>
      <c r="JDS185" s="176"/>
      <c r="JDT185" s="176"/>
      <c r="JDU185" s="176"/>
      <c r="JDV185" s="176"/>
      <c r="JDW185" s="176"/>
      <c r="JDX185" s="176"/>
      <c r="JDY185" s="176"/>
      <c r="JDZ185" s="176"/>
      <c r="JEA185" s="176"/>
      <c r="JEB185" s="176"/>
      <c r="JEC185" s="176"/>
      <c r="JED185" s="176"/>
      <c r="JEE185" s="176"/>
      <c r="JEF185" s="176"/>
      <c r="JEG185" s="176"/>
      <c r="JEH185" s="176"/>
      <c r="JEI185" s="176"/>
      <c r="JEJ185" s="176"/>
      <c r="JEK185" s="176"/>
      <c r="JEL185" s="176"/>
      <c r="JEM185" s="176"/>
      <c r="JEN185" s="176"/>
      <c r="JEO185" s="176"/>
      <c r="JEP185" s="176"/>
      <c r="JEQ185" s="176"/>
      <c r="JER185" s="176"/>
      <c r="JES185" s="176"/>
      <c r="JET185" s="176"/>
      <c r="JEU185" s="176"/>
      <c r="JEV185" s="176"/>
      <c r="JEW185" s="176"/>
      <c r="JEX185" s="176"/>
      <c r="JEY185" s="176"/>
      <c r="JEZ185" s="176"/>
      <c r="JFA185" s="176"/>
      <c r="JFB185" s="176"/>
      <c r="JFC185" s="176"/>
      <c r="JFD185" s="176"/>
      <c r="JFE185" s="176"/>
      <c r="JFF185" s="176"/>
      <c r="JFG185" s="176"/>
      <c r="JFH185" s="176"/>
      <c r="JFI185" s="176"/>
      <c r="JFJ185" s="176"/>
      <c r="JFK185" s="176"/>
      <c r="JFL185" s="176"/>
      <c r="JFM185" s="176"/>
      <c r="JFN185" s="176"/>
      <c r="JFO185" s="176"/>
      <c r="JFP185" s="176"/>
      <c r="JFQ185" s="176"/>
      <c r="JFR185" s="176"/>
      <c r="JFS185" s="176"/>
      <c r="JFT185" s="176"/>
      <c r="JFU185" s="176"/>
      <c r="JFV185" s="176"/>
      <c r="JFW185" s="176"/>
      <c r="JFX185" s="176"/>
      <c r="JFY185" s="176"/>
      <c r="JFZ185" s="176"/>
      <c r="JGA185" s="176"/>
      <c r="JGB185" s="176"/>
      <c r="JGC185" s="176"/>
      <c r="JGD185" s="176"/>
      <c r="JGE185" s="176"/>
      <c r="JGF185" s="176"/>
      <c r="JGG185" s="176"/>
      <c r="JGH185" s="176"/>
      <c r="JGI185" s="176"/>
      <c r="JGJ185" s="176"/>
      <c r="JGK185" s="176"/>
      <c r="JGL185" s="176"/>
      <c r="JGM185" s="176"/>
      <c r="JGN185" s="176"/>
      <c r="JGO185" s="176"/>
      <c r="JGP185" s="176"/>
      <c r="JGQ185" s="176"/>
      <c r="JGR185" s="176"/>
      <c r="JGS185" s="176"/>
      <c r="JGT185" s="176"/>
      <c r="JGU185" s="176"/>
      <c r="JGV185" s="176"/>
      <c r="JGW185" s="176"/>
      <c r="JGX185" s="176"/>
      <c r="JGY185" s="176"/>
      <c r="JGZ185" s="176"/>
      <c r="JHA185" s="176"/>
      <c r="JHB185" s="176"/>
      <c r="JHC185" s="176"/>
      <c r="JHD185" s="176"/>
      <c r="JHE185" s="176"/>
      <c r="JHF185" s="176"/>
      <c r="JHG185" s="176"/>
      <c r="JHH185" s="176"/>
      <c r="JHI185" s="176"/>
      <c r="JHJ185" s="176"/>
      <c r="JHK185" s="176"/>
      <c r="JHL185" s="176"/>
      <c r="JHM185" s="176"/>
      <c r="JHN185" s="176"/>
      <c r="JHO185" s="176"/>
      <c r="JHP185" s="176"/>
      <c r="JHQ185" s="176"/>
      <c r="JHR185" s="176"/>
      <c r="JHS185" s="176"/>
      <c r="JHT185" s="176"/>
      <c r="JHU185" s="176"/>
      <c r="JHV185" s="176"/>
      <c r="JHW185" s="176"/>
      <c r="JHX185" s="176"/>
      <c r="JHY185" s="176"/>
      <c r="JHZ185" s="176"/>
      <c r="JIA185" s="176"/>
      <c r="JIB185" s="176"/>
      <c r="JIC185" s="176"/>
      <c r="JID185" s="176"/>
      <c r="JIE185" s="176"/>
      <c r="JIF185" s="176"/>
      <c r="JIG185" s="176"/>
      <c r="JIH185" s="176"/>
      <c r="JII185" s="176"/>
      <c r="JIJ185" s="176"/>
      <c r="JIK185" s="176"/>
      <c r="JIL185" s="176"/>
      <c r="JIM185" s="176"/>
      <c r="JIN185" s="176"/>
      <c r="JIO185" s="176"/>
      <c r="JIP185" s="176"/>
      <c r="JIQ185" s="176"/>
      <c r="JIR185" s="176"/>
      <c r="JIS185" s="176"/>
      <c r="JIT185" s="176"/>
      <c r="JIU185" s="176"/>
      <c r="JIV185" s="176"/>
      <c r="JIW185" s="176"/>
      <c r="JIX185" s="176"/>
      <c r="JIY185" s="176"/>
      <c r="JIZ185" s="176"/>
      <c r="JJA185" s="176"/>
      <c r="JJB185" s="176"/>
      <c r="JJC185" s="176"/>
      <c r="JJD185" s="176"/>
      <c r="JJE185" s="176"/>
      <c r="JJF185" s="176"/>
      <c r="JJG185" s="176"/>
      <c r="JJH185" s="176"/>
      <c r="JJI185" s="176"/>
      <c r="JJJ185" s="176"/>
      <c r="JJK185" s="176"/>
      <c r="JJL185" s="176"/>
      <c r="JJM185" s="176"/>
      <c r="JJN185" s="176"/>
      <c r="JJO185" s="176"/>
      <c r="JJP185" s="176"/>
      <c r="JJQ185" s="176"/>
      <c r="JJR185" s="176"/>
      <c r="JJS185" s="176"/>
      <c r="JJT185" s="176"/>
      <c r="JJU185" s="176"/>
      <c r="JJV185" s="176"/>
      <c r="JJW185" s="176"/>
      <c r="JJX185" s="176"/>
      <c r="JJY185" s="176"/>
      <c r="JJZ185" s="176"/>
      <c r="JKA185" s="176"/>
      <c r="JKB185" s="176"/>
      <c r="JKC185" s="176"/>
      <c r="JKD185" s="176"/>
      <c r="JKE185" s="176"/>
      <c r="JKF185" s="176"/>
      <c r="JKG185" s="176"/>
      <c r="JKH185" s="176"/>
      <c r="JKI185" s="176"/>
      <c r="JKJ185" s="176"/>
      <c r="JKK185" s="176"/>
      <c r="JKL185" s="176"/>
      <c r="JKM185" s="176"/>
      <c r="JKN185" s="176"/>
      <c r="JKO185" s="176"/>
      <c r="JKP185" s="176"/>
      <c r="JKQ185" s="176"/>
      <c r="JKR185" s="176"/>
      <c r="JKS185" s="176"/>
      <c r="JKT185" s="176"/>
      <c r="JKU185" s="176"/>
      <c r="JKV185" s="176"/>
      <c r="JKW185" s="176"/>
      <c r="JKX185" s="176"/>
      <c r="JKY185" s="176"/>
      <c r="JKZ185" s="176"/>
      <c r="JLA185" s="176"/>
      <c r="JLB185" s="176"/>
      <c r="JLC185" s="176"/>
      <c r="JLD185" s="176"/>
      <c r="JLE185" s="176"/>
      <c r="JLF185" s="176"/>
      <c r="JLG185" s="176"/>
      <c r="JLH185" s="176"/>
      <c r="JLI185" s="176"/>
      <c r="JLJ185" s="176"/>
      <c r="JLK185" s="176"/>
      <c r="JLL185" s="176"/>
      <c r="JLM185" s="176"/>
      <c r="JLN185" s="176"/>
      <c r="JLO185" s="176"/>
      <c r="JLP185" s="176"/>
      <c r="JLQ185" s="176"/>
      <c r="JLR185" s="176"/>
      <c r="JLS185" s="176"/>
      <c r="JLT185" s="176"/>
      <c r="JLU185" s="176"/>
      <c r="JLV185" s="176"/>
      <c r="JLW185" s="176"/>
      <c r="JLX185" s="176"/>
      <c r="JLY185" s="176"/>
      <c r="JLZ185" s="176"/>
      <c r="JMA185" s="176"/>
      <c r="JMB185" s="176"/>
      <c r="JMC185" s="176"/>
      <c r="JMD185" s="176"/>
      <c r="JME185" s="176"/>
      <c r="JMF185" s="176"/>
      <c r="JMG185" s="176"/>
      <c r="JMH185" s="176"/>
      <c r="JMI185" s="176"/>
      <c r="JMJ185" s="176"/>
      <c r="JMK185" s="176"/>
      <c r="JML185" s="176"/>
      <c r="JMM185" s="176"/>
      <c r="JMN185" s="176"/>
      <c r="JMO185" s="176"/>
      <c r="JMP185" s="176"/>
      <c r="JMQ185" s="176"/>
      <c r="JMR185" s="176"/>
      <c r="JMS185" s="176"/>
      <c r="JMT185" s="176"/>
      <c r="JMU185" s="176"/>
      <c r="JMV185" s="176"/>
      <c r="JMW185" s="176"/>
      <c r="JMX185" s="176"/>
      <c r="JMY185" s="176"/>
      <c r="JMZ185" s="176"/>
      <c r="JNA185" s="176"/>
      <c r="JNB185" s="176"/>
      <c r="JNC185" s="176"/>
      <c r="JND185" s="176"/>
      <c r="JNE185" s="176"/>
      <c r="JNF185" s="176"/>
      <c r="JNG185" s="176"/>
      <c r="JNH185" s="176"/>
      <c r="JNI185" s="176"/>
      <c r="JNJ185" s="176"/>
      <c r="JNK185" s="176"/>
      <c r="JNL185" s="176"/>
      <c r="JNM185" s="176"/>
      <c r="JNN185" s="176"/>
      <c r="JNO185" s="176"/>
      <c r="JNP185" s="176"/>
      <c r="JNQ185" s="176"/>
      <c r="JNR185" s="176"/>
      <c r="JNS185" s="176"/>
      <c r="JNT185" s="176"/>
      <c r="JNU185" s="176"/>
      <c r="JNV185" s="176"/>
      <c r="JNW185" s="176"/>
      <c r="JNX185" s="176"/>
      <c r="JNY185" s="176"/>
      <c r="JNZ185" s="176"/>
      <c r="JOA185" s="176"/>
      <c r="JOB185" s="176"/>
      <c r="JOC185" s="176"/>
      <c r="JOD185" s="176"/>
      <c r="JOE185" s="176"/>
      <c r="JOF185" s="176"/>
      <c r="JOG185" s="176"/>
      <c r="JOH185" s="176"/>
      <c r="JOI185" s="176"/>
      <c r="JOJ185" s="176"/>
      <c r="JOK185" s="176"/>
      <c r="JOL185" s="176"/>
      <c r="JOM185" s="176"/>
      <c r="JON185" s="176"/>
      <c r="JOO185" s="176"/>
      <c r="JOP185" s="176"/>
      <c r="JOQ185" s="176"/>
      <c r="JOR185" s="176"/>
      <c r="JOS185" s="176"/>
      <c r="JOT185" s="176"/>
      <c r="JOU185" s="176"/>
      <c r="JOV185" s="176"/>
      <c r="JOW185" s="176"/>
      <c r="JOX185" s="176"/>
      <c r="JOY185" s="176"/>
      <c r="JOZ185" s="176"/>
      <c r="JPA185" s="176"/>
      <c r="JPB185" s="176"/>
      <c r="JPC185" s="176"/>
      <c r="JPD185" s="176"/>
      <c r="JPE185" s="176"/>
      <c r="JPF185" s="176"/>
      <c r="JPG185" s="176"/>
      <c r="JPH185" s="176"/>
      <c r="JPI185" s="176"/>
      <c r="JPJ185" s="176"/>
      <c r="JPK185" s="176"/>
      <c r="JPL185" s="176"/>
      <c r="JPM185" s="176"/>
      <c r="JPN185" s="176"/>
      <c r="JPO185" s="176"/>
      <c r="JPP185" s="176"/>
      <c r="JPQ185" s="176"/>
      <c r="JPR185" s="176"/>
      <c r="JPS185" s="176"/>
      <c r="JPT185" s="176"/>
      <c r="JPU185" s="176"/>
      <c r="JPV185" s="176"/>
      <c r="JPW185" s="176"/>
      <c r="JPX185" s="176"/>
      <c r="JPY185" s="176"/>
      <c r="JPZ185" s="176"/>
      <c r="JQA185" s="176"/>
      <c r="JQB185" s="176"/>
      <c r="JQC185" s="176"/>
      <c r="JQD185" s="176"/>
      <c r="JQE185" s="176"/>
      <c r="JQF185" s="176"/>
      <c r="JQG185" s="176"/>
      <c r="JQH185" s="176"/>
      <c r="JQI185" s="176"/>
      <c r="JQJ185" s="176"/>
      <c r="JQK185" s="176"/>
      <c r="JQL185" s="176"/>
      <c r="JQM185" s="176"/>
      <c r="JQN185" s="176"/>
      <c r="JQO185" s="176"/>
      <c r="JQP185" s="176"/>
      <c r="JQQ185" s="176"/>
      <c r="JQR185" s="176"/>
      <c r="JQS185" s="176"/>
      <c r="JQT185" s="176"/>
      <c r="JQU185" s="176"/>
      <c r="JQV185" s="176"/>
      <c r="JQW185" s="176"/>
      <c r="JQX185" s="176"/>
      <c r="JQY185" s="176"/>
      <c r="JQZ185" s="176"/>
      <c r="JRA185" s="176"/>
      <c r="JRB185" s="176"/>
      <c r="JRC185" s="176"/>
      <c r="JRD185" s="176"/>
      <c r="JRE185" s="176"/>
      <c r="JRF185" s="176"/>
      <c r="JRG185" s="176"/>
      <c r="JRH185" s="176"/>
      <c r="JRI185" s="176"/>
      <c r="JRJ185" s="176"/>
      <c r="JRK185" s="176"/>
      <c r="JRL185" s="176"/>
      <c r="JRM185" s="176"/>
      <c r="JRN185" s="176"/>
      <c r="JRO185" s="176"/>
      <c r="JRP185" s="176"/>
      <c r="JRQ185" s="176"/>
      <c r="JRR185" s="176"/>
      <c r="JRS185" s="176"/>
      <c r="JRT185" s="176"/>
      <c r="JRU185" s="176"/>
      <c r="JRV185" s="176"/>
      <c r="JRW185" s="176"/>
      <c r="JRX185" s="176"/>
      <c r="JRY185" s="176"/>
      <c r="JRZ185" s="176"/>
      <c r="JSA185" s="176"/>
      <c r="JSB185" s="176"/>
      <c r="JSC185" s="176"/>
      <c r="JSD185" s="176"/>
      <c r="JSE185" s="176"/>
      <c r="JSF185" s="176"/>
      <c r="JSG185" s="176"/>
      <c r="JSH185" s="176"/>
      <c r="JSI185" s="176"/>
      <c r="JSJ185" s="176"/>
      <c r="JSK185" s="176"/>
      <c r="JSL185" s="176"/>
      <c r="JSM185" s="176"/>
      <c r="JSN185" s="176"/>
      <c r="JSO185" s="176"/>
      <c r="JSP185" s="176"/>
      <c r="JSQ185" s="176"/>
      <c r="JSR185" s="176"/>
      <c r="JSS185" s="176"/>
      <c r="JST185" s="176"/>
      <c r="JSU185" s="176"/>
      <c r="JSV185" s="176"/>
      <c r="JSW185" s="176"/>
      <c r="JSX185" s="176"/>
      <c r="JSY185" s="176"/>
      <c r="JSZ185" s="176"/>
      <c r="JTA185" s="176"/>
      <c r="JTB185" s="176"/>
      <c r="JTC185" s="176"/>
      <c r="JTD185" s="176"/>
      <c r="JTE185" s="176"/>
      <c r="JTF185" s="176"/>
      <c r="JTG185" s="176"/>
      <c r="JTH185" s="176"/>
      <c r="JTI185" s="176"/>
      <c r="JTJ185" s="176"/>
      <c r="JTK185" s="176"/>
      <c r="JTL185" s="176"/>
      <c r="JTM185" s="176"/>
      <c r="JTN185" s="176"/>
      <c r="JTO185" s="176"/>
      <c r="JTP185" s="176"/>
      <c r="JTQ185" s="176"/>
      <c r="JTR185" s="176"/>
      <c r="JTS185" s="176"/>
      <c r="JTT185" s="176"/>
      <c r="JTU185" s="176"/>
      <c r="JTV185" s="176"/>
      <c r="JTW185" s="176"/>
      <c r="JTX185" s="176"/>
      <c r="JTY185" s="176"/>
      <c r="JTZ185" s="176"/>
      <c r="JUA185" s="176"/>
      <c r="JUB185" s="176"/>
      <c r="JUC185" s="176"/>
      <c r="JUD185" s="176"/>
      <c r="JUE185" s="176"/>
      <c r="JUF185" s="176"/>
      <c r="JUG185" s="176"/>
      <c r="JUH185" s="176"/>
      <c r="JUI185" s="176"/>
      <c r="JUJ185" s="176"/>
      <c r="JUK185" s="176"/>
      <c r="JUL185" s="176"/>
      <c r="JUM185" s="176"/>
      <c r="JUN185" s="176"/>
      <c r="JUO185" s="176"/>
      <c r="JUP185" s="176"/>
      <c r="JUQ185" s="176"/>
      <c r="JUR185" s="176"/>
      <c r="JUS185" s="176"/>
      <c r="JUT185" s="176"/>
      <c r="JUU185" s="176"/>
      <c r="JUV185" s="176"/>
      <c r="JUW185" s="176"/>
      <c r="JUX185" s="176"/>
      <c r="JUY185" s="176"/>
      <c r="JUZ185" s="176"/>
      <c r="JVA185" s="176"/>
      <c r="JVB185" s="176"/>
      <c r="JVC185" s="176"/>
      <c r="JVD185" s="176"/>
      <c r="JVE185" s="176"/>
      <c r="JVF185" s="176"/>
      <c r="JVG185" s="176"/>
      <c r="JVH185" s="176"/>
      <c r="JVI185" s="176"/>
      <c r="JVJ185" s="176"/>
      <c r="JVK185" s="176"/>
      <c r="JVL185" s="176"/>
      <c r="JVM185" s="176"/>
      <c r="JVN185" s="176"/>
      <c r="JVO185" s="176"/>
      <c r="JVP185" s="176"/>
      <c r="JVQ185" s="176"/>
      <c r="JVR185" s="176"/>
      <c r="JVS185" s="176"/>
      <c r="JVT185" s="176"/>
      <c r="JVU185" s="176"/>
      <c r="JVV185" s="176"/>
      <c r="JVW185" s="176"/>
      <c r="JVX185" s="176"/>
      <c r="JVY185" s="176"/>
      <c r="JVZ185" s="176"/>
      <c r="JWA185" s="176"/>
      <c r="JWB185" s="176"/>
      <c r="JWC185" s="176"/>
      <c r="JWD185" s="176"/>
      <c r="JWE185" s="176"/>
      <c r="JWF185" s="176"/>
      <c r="JWG185" s="176"/>
      <c r="JWH185" s="176"/>
      <c r="JWI185" s="176"/>
      <c r="JWJ185" s="176"/>
      <c r="JWK185" s="176"/>
      <c r="JWL185" s="176"/>
      <c r="JWM185" s="176"/>
      <c r="JWN185" s="176"/>
      <c r="JWO185" s="176"/>
      <c r="JWP185" s="176"/>
      <c r="JWQ185" s="176"/>
      <c r="JWR185" s="176"/>
      <c r="JWS185" s="176"/>
      <c r="JWT185" s="176"/>
      <c r="JWU185" s="176"/>
      <c r="JWV185" s="176"/>
      <c r="JWW185" s="176"/>
      <c r="JWX185" s="176"/>
      <c r="JWY185" s="176"/>
      <c r="JWZ185" s="176"/>
      <c r="JXA185" s="176"/>
      <c r="JXB185" s="176"/>
      <c r="JXC185" s="176"/>
      <c r="JXD185" s="176"/>
      <c r="JXE185" s="176"/>
      <c r="JXF185" s="176"/>
      <c r="JXG185" s="176"/>
      <c r="JXH185" s="176"/>
      <c r="JXI185" s="176"/>
      <c r="JXJ185" s="176"/>
      <c r="JXK185" s="176"/>
      <c r="JXL185" s="176"/>
      <c r="JXM185" s="176"/>
      <c r="JXN185" s="176"/>
      <c r="JXO185" s="176"/>
      <c r="JXP185" s="176"/>
      <c r="JXQ185" s="176"/>
      <c r="JXR185" s="176"/>
      <c r="JXS185" s="176"/>
      <c r="JXT185" s="176"/>
      <c r="JXU185" s="176"/>
      <c r="JXV185" s="176"/>
      <c r="JXW185" s="176"/>
      <c r="JXX185" s="176"/>
      <c r="JXY185" s="176"/>
      <c r="JXZ185" s="176"/>
      <c r="JYA185" s="176"/>
      <c r="JYB185" s="176"/>
      <c r="JYC185" s="176"/>
      <c r="JYD185" s="176"/>
      <c r="JYE185" s="176"/>
      <c r="JYF185" s="176"/>
      <c r="JYG185" s="176"/>
      <c r="JYH185" s="176"/>
      <c r="JYI185" s="176"/>
      <c r="JYJ185" s="176"/>
      <c r="JYK185" s="176"/>
      <c r="JYL185" s="176"/>
      <c r="JYM185" s="176"/>
      <c r="JYN185" s="176"/>
      <c r="JYO185" s="176"/>
      <c r="JYP185" s="176"/>
      <c r="JYQ185" s="176"/>
      <c r="JYR185" s="176"/>
      <c r="JYS185" s="176"/>
      <c r="JYT185" s="176"/>
      <c r="JYU185" s="176"/>
      <c r="JYV185" s="176"/>
      <c r="JYW185" s="176"/>
      <c r="JYX185" s="176"/>
      <c r="JYY185" s="176"/>
      <c r="JYZ185" s="176"/>
      <c r="JZA185" s="176"/>
      <c r="JZB185" s="176"/>
      <c r="JZC185" s="176"/>
      <c r="JZD185" s="176"/>
      <c r="JZE185" s="176"/>
      <c r="JZF185" s="176"/>
      <c r="JZG185" s="176"/>
      <c r="JZH185" s="176"/>
      <c r="JZI185" s="176"/>
      <c r="JZJ185" s="176"/>
      <c r="JZK185" s="176"/>
      <c r="JZL185" s="176"/>
      <c r="JZM185" s="176"/>
      <c r="JZN185" s="176"/>
      <c r="JZO185" s="176"/>
      <c r="JZP185" s="176"/>
      <c r="JZQ185" s="176"/>
      <c r="JZR185" s="176"/>
      <c r="JZS185" s="176"/>
      <c r="JZT185" s="176"/>
      <c r="JZU185" s="176"/>
      <c r="JZV185" s="176"/>
      <c r="JZW185" s="176"/>
      <c r="JZX185" s="176"/>
      <c r="JZY185" s="176"/>
      <c r="JZZ185" s="176"/>
      <c r="KAA185" s="176"/>
      <c r="KAB185" s="176"/>
      <c r="KAC185" s="176"/>
      <c r="KAD185" s="176"/>
      <c r="KAE185" s="176"/>
      <c r="KAF185" s="176"/>
      <c r="KAG185" s="176"/>
      <c r="KAH185" s="176"/>
      <c r="KAI185" s="176"/>
      <c r="KAJ185" s="176"/>
      <c r="KAK185" s="176"/>
      <c r="KAL185" s="176"/>
      <c r="KAM185" s="176"/>
      <c r="KAN185" s="176"/>
      <c r="KAO185" s="176"/>
      <c r="KAP185" s="176"/>
      <c r="KAQ185" s="176"/>
      <c r="KAR185" s="176"/>
      <c r="KAS185" s="176"/>
      <c r="KAT185" s="176"/>
      <c r="KAU185" s="176"/>
      <c r="KAV185" s="176"/>
      <c r="KAW185" s="176"/>
      <c r="KAX185" s="176"/>
      <c r="KAY185" s="176"/>
      <c r="KAZ185" s="176"/>
      <c r="KBA185" s="176"/>
      <c r="KBB185" s="176"/>
      <c r="KBC185" s="176"/>
      <c r="KBD185" s="176"/>
      <c r="KBE185" s="176"/>
      <c r="KBF185" s="176"/>
      <c r="KBG185" s="176"/>
      <c r="KBH185" s="176"/>
      <c r="KBI185" s="176"/>
      <c r="KBJ185" s="176"/>
      <c r="KBK185" s="176"/>
      <c r="KBL185" s="176"/>
      <c r="KBM185" s="176"/>
      <c r="KBN185" s="176"/>
      <c r="KBO185" s="176"/>
      <c r="KBP185" s="176"/>
      <c r="KBQ185" s="176"/>
      <c r="KBR185" s="176"/>
      <c r="KBS185" s="176"/>
      <c r="KBT185" s="176"/>
      <c r="KBU185" s="176"/>
      <c r="KBV185" s="176"/>
      <c r="KBW185" s="176"/>
      <c r="KBX185" s="176"/>
      <c r="KBY185" s="176"/>
      <c r="KBZ185" s="176"/>
      <c r="KCA185" s="176"/>
      <c r="KCB185" s="176"/>
      <c r="KCC185" s="176"/>
      <c r="KCD185" s="176"/>
      <c r="KCE185" s="176"/>
      <c r="KCF185" s="176"/>
      <c r="KCG185" s="176"/>
      <c r="KCH185" s="176"/>
      <c r="KCI185" s="176"/>
      <c r="KCJ185" s="176"/>
      <c r="KCK185" s="176"/>
      <c r="KCL185" s="176"/>
      <c r="KCM185" s="176"/>
      <c r="KCN185" s="176"/>
      <c r="KCO185" s="176"/>
      <c r="KCP185" s="176"/>
      <c r="KCQ185" s="176"/>
      <c r="KCR185" s="176"/>
      <c r="KCS185" s="176"/>
      <c r="KCT185" s="176"/>
      <c r="KCU185" s="176"/>
      <c r="KCV185" s="176"/>
      <c r="KCW185" s="176"/>
      <c r="KCX185" s="176"/>
      <c r="KCY185" s="176"/>
      <c r="KCZ185" s="176"/>
      <c r="KDA185" s="176"/>
      <c r="KDB185" s="176"/>
      <c r="KDC185" s="176"/>
      <c r="KDD185" s="176"/>
      <c r="KDE185" s="176"/>
      <c r="KDF185" s="176"/>
      <c r="KDG185" s="176"/>
      <c r="KDH185" s="176"/>
      <c r="KDI185" s="176"/>
      <c r="KDJ185" s="176"/>
      <c r="KDK185" s="176"/>
      <c r="KDL185" s="176"/>
      <c r="KDM185" s="176"/>
      <c r="KDN185" s="176"/>
      <c r="KDO185" s="176"/>
      <c r="KDP185" s="176"/>
      <c r="KDQ185" s="176"/>
      <c r="KDR185" s="176"/>
      <c r="KDS185" s="176"/>
      <c r="KDT185" s="176"/>
      <c r="KDU185" s="176"/>
      <c r="KDV185" s="176"/>
      <c r="KDW185" s="176"/>
      <c r="KDX185" s="176"/>
      <c r="KDY185" s="176"/>
      <c r="KDZ185" s="176"/>
      <c r="KEA185" s="176"/>
      <c r="KEB185" s="176"/>
      <c r="KEC185" s="176"/>
      <c r="KED185" s="176"/>
      <c r="KEE185" s="176"/>
      <c r="KEF185" s="176"/>
      <c r="KEG185" s="176"/>
      <c r="KEH185" s="176"/>
      <c r="KEI185" s="176"/>
      <c r="KEJ185" s="176"/>
      <c r="KEK185" s="176"/>
      <c r="KEL185" s="176"/>
      <c r="KEM185" s="176"/>
      <c r="KEN185" s="176"/>
      <c r="KEO185" s="176"/>
      <c r="KEP185" s="176"/>
      <c r="KEQ185" s="176"/>
      <c r="KER185" s="176"/>
      <c r="KES185" s="176"/>
      <c r="KET185" s="176"/>
      <c r="KEU185" s="176"/>
      <c r="KEV185" s="176"/>
      <c r="KEW185" s="176"/>
      <c r="KEX185" s="176"/>
      <c r="KEY185" s="176"/>
      <c r="KEZ185" s="176"/>
      <c r="KFA185" s="176"/>
      <c r="KFB185" s="176"/>
      <c r="KFC185" s="176"/>
      <c r="KFD185" s="176"/>
      <c r="KFE185" s="176"/>
      <c r="KFF185" s="176"/>
      <c r="KFG185" s="176"/>
      <c r="KFH185" s="176"/>
      <c r="KFI185" s="176"/>
      <c r="KFJ185" s="176"/>
      <c r="KFK185" s="176"/>
      <c r="KFL185" s="176"/>
      <c r="KFM185" s="176"/>
      <c r="KFN185" s="176"/>
      <c r="KFO185" s="176"/>
      <c r="KFP185" s="176"/>
      <c r="KFQ185" s="176"/>
      <c r="KFR185" s="176"/>
      <c r="KFS185" s="176"/>
      <c r="KFT185" s="176"/>
      <c r="KFU185" s="176"/>
      <c r="KFV185" s="176"/>
      <c r="KFW185" s="176"/>
      <c r="KFX185" s="176"/>
      <c r="KFY185" s="176"/>
      <c r="KFZ185" s="176"/>
      <c r="KGA185" s="176"/>
      <c r="KGB185" s="176"/>
      <c r="KGC185" s="176"/>
      <c r="KGD185" s="176"/>
      <c r="KGE185" s="176"/>
      <c r="KGF185" s="176"/>
      <c r="KGG185" s="176"/>
      <c r="KGH185" s="176"/>
      <c r="KGI185" s="176"/>
      <c r="KGJ185" s="176"/>
      <c r="KGK185" s="176"/>
      <c r="KGL185" s="176"/>
      <c r="KGM185" s="176"/>
      <c r="KGN185" s="176"/>
      <c r="KGO185" s="176"/>
      <c r="KGP185" s="176"/>
      <c r="KGQ185" s="176"/>
      <c r="KGR185" s="176"/>
      <c r="KGS185" s="176"/>
      <c r="KGT185" s="176"/>
      <c r="KGU185" s="176"/>
      <c r="KGV185" s="176"/>
      <c r="KGW185" s="176"/>
      <c r="KGX185" s="176"/>
      <c r="KGY185" s="176"/>
      <c r="KGZ185" s="176"/>
      <c r="KHA185" s="176"/>
      <c r="KHB185" s="176"/>
      <c r="KHC185" s="176"/>
      <c r="KHD185" s="176"/>
      <c r="KHE185" s="176"/>
      <c r="KHF185" s="176"/>
      <c r="KHG185" s="176"/>
      <c r="KHH185" s="176"/>
      <c r="KHI185" s="176"/>
      <c r="KHJ185" s="176"/>
      <c r="KHK185" s="176"/>
      <c r="KHL185" s="176"/>
      <c r="KHM185" s="176"/>
      <c r="KHN185" s="176"/>
      <c r="KHO185" s="176"/>
      <c r="KHP185" s="176"/>
      <c r="KHQ185" s="176"/>
      <c r="KHR185" s="176"/>
      <c r="KHS185" s="176"/>
      <c r="KHT185" s="176"/>
      <c r="KHU185" s="176"/>
      <c r="KHV185" s="176"/>
      <c r="KHW185" s="176"/>
      <c r="KHX185" s="176"/>
      <c r="KHY185" s="176"/>
      <c r="KHZ185" s="176"/>
      <c r="KIA185" s="176"/>
      <c r="KIB185" s="176"/>
      <c r="KIC185" s="176"/>
      <c r="KID185" s="176"/>
      <c r="KIE185" s="176"/>
      <c r="KIF185" s="176"/>
      <c r="KIG185" s="176"/>
      <c r="KIH185" s="176"/>
      <c r="KII185" s="176"/>
      <c r="KIJ185" s="176"/>
      <c r="KIK185" s="176"/>
      <c r="KIL185" s="176"/>
      <c r="KIM185" s="176"/>
      <c r="KIN185" s="176"/>
      <c r="KIO185" s="176"/>
      <c r="KIP185" s="176"/>
      <c r="KIQ185" s="176"/>
      <c r="KIR185" s="176"/>
      <c r="KIS185" s="176"/>
      <c r="KIT185" s="176"/>
      <c r="KIU185" s="176"/>
      <c r="KIV185" s="176"/>
      <c r="KIW185" s="176"/>
      <c r="KIX185" s="176"/>
      <c r="KIY185" s="176"/>
      <c r="KIZ185" s="176"/>
      <c r="KJA185" s="176"/>
      <c r="KJB185" s="176"/>
      <c r="KJC185" s="176"/>
      <c r="KJD185" s="176"/>
      <c r="KJE185" s="176"/>
      <c r="KJF185" s="176"/>
      <c r="KJG185" s="176"/>
      <c r="KJH185" s="176"/>
      <c r="KJI185" s="176"/>
      <c r="KJJ185" s="176"/>
      <c r="KJK185" s="176"/>
      <c r="KJL185" s="176"/>
      <c r="KJM185" s="176"/>
      <c r="KJN185" s="176"/>
      <c r="KJO185" s="176"/>
      <c r="KJP185" s="176"/>
      <c r="KJQ185" s="176"/>
      <c r="KJR185" s="176"/>
      <c r="KJS185" s="176"/>
      <c r="KJT185" s="176"/>
      <c r="KJU185" s="176"/>
      <c r="KJV185" s="176"/>
      <c r="KJW185" s="176"/>
      <c r="KJX185" s="176"/>
      <c r="KJY185" s="176"/>
      <c r="KJZ185" s="176"/>
      <c r="KKA185" s="176"/>
      <c r="KKB185" s="176"/>
      <c r="KKC185" s="176"/>
      <c r="KKD185" s="176"/>
      <c r="KKE185" s="176"/>
      <c r="KKF185" s="176"/>
      <c r="KKG185" s="176"/>
      <c r="KKH185" s="176"/>
      <c r="KKI185" s="176"/>
      <c r="KKJ185" s="176"/>
      <c r="KKK185" s="176"/>
      <c r="KKL185" s="176"/>
      <c r="KKM185" s="176"/>
      <c r="KKN185" s="176"/>
      <c r="KKO185" s="176"/>
      <c r="KKP185" s="176"/>
      <c r="KKQ185" s="176"/>
      <c r="KKR185" s="176"/>
      <c r="KKS185" s="176"/>
      <c r="KKT185" s="176"/>
      <c r="KKU185" s="176"/>
      <c r="KKV185" s="176"/>
      <c r="KKW185" s="176"/>
      <c r="KKX185" s="176"/>
      <c r="KKY185" s="176"/>
      <c r="KKZ185" s="176"/>
      <c r="KLA185" s="176"/>
      <c r="KLB185" s="176"/>
      <c r="KLC185" s="176"/>
      <c r="KLD185" s="176"/>
      <c r="KLE185" s="176"/>
      <c r="KLF185" s="176"/>
      <c r="KLG185" s="176"/>
      <c r="KLH185" s="176"/>
      <c r="KLI185" s="176"/>
      <c r="KLJ185" s="176"/>
      <c r="KLK185" s="176"/>
      <c r="KLL185" s="176"/>
      <c r="KLM185" s="176"/>
      <c r="KLN185" s="176"/>
      <c r="KLO185" s="176"/>
      <c r="KLP185" s="176"/>
      <c r="KLQ185" s="176"/>
      <c r="KLR185" s="176"/>
      <c r="KLS185" s="176"/>
      <c r="KLT185" s="176"/>
      <c r="KLU185" s="176"/>
      <c r="KLV185" s="176"/>
      <c r="KLW185" s="176"/>
      <c r="KLX185" s="176"/>
      <c r="KLY185" s="176"/>
      <c r="KLZ185" s="176"/>
      <c r="KMA185" s="176"/>
      <c r="KMB185" s="176"/>
      <c r="KMC185" s="176"/>
      <c r="KMD185" s="176"/>
      <c r="KME185" s="176"/>
      <c r="KMF185" s="176"/>
      <c r="KMG185" s="176"/>
      <c r="KMH185" s="176"/>
      <c r="KMI185" s="176"/>
      <c r="KMJ185" s="176"/>
      <c r="KMK185" s="176"/>
      <c r="KML185" s="176"/>
      <c r="KMM185" s="176"/>
      <c r="KMN185" s="176"/>
      <c r="KMO185" s="176"/>
      <c r="KMP185" s="176"/>
      <c r="KMQ185" s="176"/>
      <c r="KMR185" s="176"/>
      <c r="KMS185" s="176"/>
      <c r="KMT185" s="176"/>
      <c r="KMU185" s="176"/>
      <c r="KMV185" s="176"/>
      <c r="KMW185" s="176"/>
      <c r="KMX185" s="176"/>
      <c r="KMY185" s="176"/>
      <c r="KMZ185" s="176"/>
      <c r="KNA185" s="176"/>
      <c r="KNB185" s="176"/>
      <c r="KNC185" s="176"/>
      <c r="KND185" s="176"/>
      <c r="KNE185" s="176"/>
      <c r="KNF185" s="176"/>
      <c r="KNG185" s="176"/>
      <c r="KNH185" s="176"/>
      <c r="KNI185" s="176"/>
      <c r="KNJ185" s="176"/>
      <c r="KNK185" s="176"/>
      <c r="KNL185" s="176"/>
      <c r="KNM185" s="176"/>
      <c r="KNN185" s="176"/>
      <c r="KNO185" s="176"/>
      <c r="KNP185" s="176"/>
      <c r="KNQ185" s="176"/>
      <c r="KNR185" s="176"/>
      <c r="KNS185" s="176"/>
      <c r="KNT185" s="176"/>
      <c r="KNU185" s="176"/>
      <c r="KNV185" s="176"/>
      <c r="KNW185" s="176"/>
      <c r="KNX185" s="176"/>
      <c r="KNY185" s="176"/>
      <c r="KNZ185" s="176"/>
      <c r="KOA185" s="176"/>
      <c r="KOB185" s="176"/>
      <c r="KOC185" s="176"/>
      <c r="KOD185" s="176"/>
      <c r="KOE185" s="176"/>
      <c r="KOF185" s="176"/>
      <c r="KOG185" s="176"/>
      <c r="KOH185" s="176"/>
      <c r="KOI185" s="176"/>
      <c r="KOJ185" s="176"/>
      <c r="KOK185" s="176"/>
      <c r="KOL185" s="176"/>
      <c r="KOM185" s="176"/>
      <c r="KON185" s="176"/>
      <c r="KOO185" s="176"/>
      <c r="KOP185" s="176"/>
      <c r="KOQ185" s="176"/>
      <c r="KOR185" s="176"/>
      <c r="KOS185" s="176"/>
      <c r="KOT185" s="176"/>
      <c r="KOU185" s="176"/>
      <c r="KOV185" s="176"/>
      <c r="KOW185" s="176"/>
      <c r="KOX185" s="176"/>
      <c r="KOY185" s="176"/>
      <c r="KOZ185" s="176"/>
      <c r="KPA185" s="176"/>
      <c r="KPB185" s="176"/>
      <c r="KPC185" s="176"/>
      <c r="KPD185" s="176"/>
      <c r="KPE185" s="176"/>
      <c r="KPF185" s="176"/>
      <c r="KPG185" s="176"/>
      <c r="KPH185" s="176"/>
      <c r="KPI185" s="176"/>
      <c r="KPJ185" s="176"/>
      <c r="KPK185" s="176"/>
      <c r="KPL185" s="176"/>
      <c r="KPM185" s="176"/>
      <c r="KPN185" s="176"/>
      <c r="KPO185" s="176"/>
      <c r="KPP185" s="176"/>
      <c r="KPQ185" s="176"/>
      <c r="KPR185" s="176"/>
      <c r="KPS185" s="176"/>
      <c r="KPT185" s="176"/>
      <c r="KPU185" s="176"/>
      <c r="KPV185" s="176"/>
      <c r="KPW185" s="176"/>
      <c r="KPX185" s="176"/>
      <c r="KPY185" s="176"/>
      <c r="KPZ185" s="176"/>
      <c r="KQA185" s="176"/>
      <c r="KQB185" s="176"/>
      <c r="KQC185" s="176"/>
      <c r="KQD185" s="176"/>
      <c r="KQE185" s="176"/>
      <c r="KQF185" s="176"/>
      <c r="KQG185" s="176"/>
      <c r="KQH185" s="176"/>
      <c r="KQI185" s="176"/>
      <c r="KQJ185" s="176"/>
      <c r="KQK185" s="176"/>
      <c r="KQL185" s="176"/>
      <c r="KQM185" s="176"/>
      <c r="KQN185" s="176"/>
      <c r="KQO185" s="176"/>
      <c r="KQP185" s="176"/>
      <c r="KQQ185" s="176"/>
      <c r="KQR185" s="176"/>
      <c r="KQS185" s="176"/>
      <c r="KQT185" s="176"/>
      <c r="KQU185" s="176"/>
      <c r="KQV185" s="176"/>
      <c r="KQW185" s="176"/>
      <c r="KQX185" s="176"/>
      <c r="KQY185" s="176"/>
      <c r="KQZ185" s="176"/>
      <c r="KRA185" s="176"/>
      <c r="KRB185" s="176"/>
      <c r="KRC185" s="176"/>
      <c r="KRD185" s="176"/>
      <c r="KRE185" s="176"/>
      <c r="KRF185" s="176"/>
      <c r="KRG185" s="176"/>
      <c r="KRH185" s="176"/>
      <c r="KRI185" s="176"/>
      <c r="KRJ185" s="176"/>
      <c r="KRK185" s="176"/>
      <c r="KRL185" s="176"/>
      <c r="KRM185" s="176"/>
      <c r="KRN185" s="176"/>
      <c r="KRO185" s="176"/>
      <c r="KRP185" s="176"/>
      <c r="KRQ185" s="176"/>
      <c r="KRR185" s="176"/>
      <c r="KRS185" s="176"/>
      <c r="KRT185" s="176"/>
      <c r="KRU185" s="176"/>
      <c r="KRV185" s="176"/>
      <c r="KRW185" s="176"/>
      <c r="KRX185" s="176"/>
      <c r="KRY185" s="176"/>
      <c r="KRZ185" s="176"/>
      <c r="KSA185" s="176"/>
      <c r="KSB185" s="176"/>
      <c r="KSC185" s="176"/>
      <c r="KSD185" s="176"/>
      <c r="KSE185" s="176"/>
      <c r="KSF185" s="176"/>
      <c r="KSG185" s="176"/>
      <c r="KSH185" s="176"/>
      <c r="KSI185" s="176"/>
      <c r="KSJ185" s="176"/>
      <c r="KSK185" s="176"/>
      <c r="KSL185" s="176"/>
      <c r="KSM185" s="176"/>
      <c r="KSN185" s="176"/>
      <c r="KSO185" s="176"/>
      <c r="KSP185" s="176"/>
      <c r="KSQ185" s="176"/>
      <c r="KSR185" s="176"/>
      <c r="KSS185" s="176"/>
      <c r="KST185" s="176"/>
      <c r="KSU185" s="176"/>
      <c r="KSV185" s="176"/>
      <c r="KSW185" s="176"/>
      <c r="KSX185" s="176"/>
      <c r="KSY185" s="176"/>
      <c r="KSZ185" s="176"/>
      <c r="KTA185" s="176"/>
      <c r="KTB185" s="176"/>
      <c r="KTC185" s="176"/>
      <c r="KTD185" s="176"/>
      <c r="KTE185" s="176"/>
      <c r="KTF185" s="176"/>
      <c r="KTG185" s="176"/>
      <c r="KTH185" s="176"/>
      <c r="KTI185" s="176"/>
      <c r="KTJ185" s="176"/>
      <c r="KTK185" s="176"/>
      <c r="KTL185" s="176"/>
      <c r="KTM185" s="176"/>
      <c r="KTN185" s="176"/>
      <c r="KTO185" s="176"/>
      <c r="KTP185" s="176"/>
      <c r="KTQ185" s="176"/>
      <c r="KTR185" s="176"/>
      <c r="KTS185" s="176"/>
      <c r="KTT185" s="176"/>
      <c r="KTU185" s="176"/>
      <c r="KTV185" s="176"/>
      <c r="KTW185" s="176"/>
      <c r="KTX185" s="176"/>
      <c r="KTY185" s="176"/>
      <c r="KTZ185" s="176"/>
      <c r="KUA185" s="176"/>
      <c r="KUB185" s="176"/>
      <c r="KUC185" s="176"/>
      <c r="KUD185" s="176"/>
      <c r="KUE185" s="176"/>
      <c r="KUF185" s="176"/>
      <c r="KUG185" s="176"/>
      <c r="KUH185" s="176"/>
      <c r="KUI185" s="176"/>
      <c r="KUJ185" s="176"/>
      <c r="KUK185" s="176"/>
      <c r="KUL185" s="176"/>
      <c r="KUM185" s="176"/>
      <c r="KUN185" s="176"/>
      <c r="KUO185" s="176"/>
      <c r="KUP185" s="176"/>
      <c r="KUQ185" s="176"/>
      <c r="KUR185" s="176"/>
      <c r="KUS185" s="176"/>
      <c r="KUT185" s="176"/>
      <c r="KUU185" s="176"/>
      <c r="KUV185" s="176"/>
      <c r="KUW185" s="176"/>
      <c r="KUX185" s="176"/>
      <c r="KUY185" s="176"/>
      <c r="KUZ185" s="176"/>
      <c r="KVA185" s="176"/>
      <c r="KVB185" s="176"/>
      <c r="KVC185" s="176"/>
      <c r="KVD185" s="176"/>
      <c r="KVE185" s="176"/>
      <c r="KVF185" s="176"/>
      <c r="KVG185" s="176"/>
      <c r="KVH185" s="176"/>
      <c r="KVI185" s="176"/>
      <c r="KVJ185" s="176"/>
      <c r="KVK185" s="176"/>
      <c r="KVL185" s="176"/>
      <c r="KVM185" s="176"/>
      <c r="KVN185" s="176"/>
      <c r="KVO185" s="176"/>
      <c r="KVP185" s="176"/>
      <c r="KVQ185" s="176"/>
      <c r="KVR185" s="176"/>
      <c r="KVS185" s="176"/>
      <c r="KVT185" s="176"/>
      <c r="KVU185" s="176"/>
      <c r="KVV185" s="176"/>
      <c r="KVW185" s="176"/>
      <c r="KVX185" s="176"/>
      <c r="KVY185" s="176"/>
      <c r="KVZ185" s="176"/>
      <c r="KWA185" s="176"/>
      <c r="KWB185" s="176"/>
      <c r="KWC185" s="176"/>
      <c r="KWD185" s="176"/>
      <c r="KWE185" s="176"/>
      <c r="KWF185" s="176"/>
      <c r="KWG185" s="176"/>
      <c r="KWH185" s="176"/>
      <c r="KWI185" s="176"/>
      <c r="KWJ185" s="176"/>
      <c r="KWK185" s="176"/>
      <c r="KWL185" s="176"/>
      <c r="KWM185" s="176"/>
      <c r="KWN185" s="176"/>
      <c r="KWO185" s="176"/>
      <c r="KWP185" s="176"/>
      <c r="KWQ185" s="176"/>
      <c r="KWR185" s="176"/>
      <c r="KWS185" s="176"/>
      <c r="KWT185" s="176"/>
      <c r="KWU185" s="176"/>
      <c r="KWV185" s="176"/>
      <c r="KWW185" s="176"/>
      <c r="KWX185" s="176"/>
      <c r="KWY185" s="176"/>
      <c r="KWZ185" s="176"/>
      <c r="KXA185" s="176"/>
      <c r="KXB185" s="176"/>
      <c r="KXC185" s="176"/>
      <c r="KXD185" s="176"/>
      <c r="KXE185" s="176"/>
      <c r="KXF185" s="176"/>
      <c r="KXG185" s="176"/>
      <c r="KXH185" s="176"/>
      <c r="KXI185" s="176"/>
      <c r="KXJ185" s="176"/>
      <c r="KXK185" s="176"/>
      <c r="KXL185" s="176"/>
      <c r="KXM185" s="176"/>
      <c r="KXN185" s="176"/>
      <c r="KXO185" s="176"/>
      <c r="KXP185" s="176"/>
      <c r="KXQ185" s="176"/>
      <c r="KXR185" s="176"/>
      <c r="KXS185" s="176"/>
      <c r="KXT185" s="176"/>
      <c r="KXU185" s="176"/>
      <c r="KXV185" s="176"/>
      <c r="KXW185" s="176"/>
      <c r="KXX185" s="176"/>
      <c r="KXY185" s="176"/>
      <c r="KXZ185" s="176"/>
      <c r="KYA185" s="176"/>
      <c r="KYB185" s="176"/>
      <c r="KYC185" s="176"/>
      <c r="KYD185" s="176"/>
      <c r="KYE185" s="176"/>
      <c r="KYF185" s="176"/>
      <c r="KYG185" s="176"/>
      <c r="KYH185" s="176"/>
      <c r="KYI185" s="176"/>
      <c r="KYJ185" s="176"/>
      <c r="KYK185" s="176"/>
      <c r="KYL185" s="176"/>
      <c r="KYM185" s="176"/>
      <c r="KYN185" s="176"/>
      <c r="KYO185" s="176"/>
      <c r="KYP185" s="176"/>
      <c r="KYQ185" s="176"/>
      <c r="KYR185" s="176"/>
      <c r="KYS185" s="176"/>
      <c r="KYT185" s="176"/>
      <c r="KYU185" s="176"/>
      <c r="KYV185" s="176"/>
      <c r="KYW185" s="176"/>
      <c r="KYX185" s="176"/>
      <c r="KYY185" s="176"/>
      <c r="KYZ185" s="176"/>
      <c r="KZA185" s="176"/>
      <c r="KZB185" s="176"/>
      <c r="KZC185" s="176"/>
      <c r="KZD185" s="176"/>
      <c r="KZE185" s="176"/>
      <c r="KZF185" s="176"/>
      <c r="KZG185" s="176"/>
      <c r="KZH185" s="176"/>
      <c r="KZI185" s="176"/>
      <c r="KZJ185" s="176"/>
      <c r="KZK185" s="176"/>
      <c r="KZL185" s="176"/>
      <c r="KZM185" s="176"/>
      <c r="KZN185" s="176"/>
      <c r="KZO185" s="176"/>
      <c r="KZP185" s="176"/>
      <c r="KZQ185" s="176"/>
      <c r="KZR185" s="176"/>
      <c r="KZS185" s="176"/>
      <c r="KZT185" s="176"/>
      <c r="KZU185" s="176"/>
      <c r="KZV185" s="176"/>
      <c r="KZW185" s="176"/>
      <c r="KZX185" s="176"/>
      <c r="KZY185" s="176"/>
      <c r="KZZ185" s="176"/>
      <c r="LAA185" s="176"/>
      <c r="LAB185" s="176"/>
      <c r="LAC185" s="176"/>
      <c r="LAD185" s="176"/>
      <c r="LAE185" s="176"/>
      <c r="LAF185" s="176"/>
      <c r="LAG185" s="176"/>
      <c r="LAH185" s="176"/>
      <c r="LAI185" s="176"/>
      <c r="LAJ185" s="176"/>
      <c r="LAK185" s="176"/>
      <c r="LAL185" s="176"/>
      <c r="LAM185" s="176"/>
      <c r="LAN185" s="176"/>
      <c r="LAO185" s="176"/>
      <c r="LAP185" s="176"/>
      <c r="LAQ185" s="176"/>
      <c r="LAR185" s="176"/>
      <c r="LAS185" s="176"/>
      <c r="LAT185" s="176"/>
      <c r="LAU185" s="176"/>
      <c r="LAV185" s="176"/>
      <c r="LAW185" s="176"/>
      <c r="LAX185" s="176"/>
      <c r="LAY185" s="176"/>
      <c r="LAZ185" s="176"/>
      <c r="LBA185" s="176"/>
      <c r="LBB185" s="176"/>
      <c r="LBC185" s="176"/>
      <c r="LBD185" s="176"/>
      <c r="LBE185" s="176"/>
      <c r="LBF185" s="176"/>
      <c r="LBG185" s="176"/>
      <c r="LBH185" s="176"/>
      <c r="LBI185" s="176"/>
      <c r="LBJ185" s="176"/>
      <c r="LBK185" s="176"/>
      <c r="LBL185" s="176"/>
      <c r="LBM185" s="176"/>
      <c r="LBN185" s="176"/>
      <c r="LBO185" s="176"/>
      <c r="LBP185" s="176"/>
      <c r="LBQ185" s="176"/>
      <c r="LBR185" s="176"/>
      <c r="LBS185" s="176"/>
      <c r="LBT185" s="176"/>
      <c r="LBU185" s="176"/>
      <c r="LBV185" s="176"/>
      <c r="LBW185" s="176"/>
      <c r="LBX185" s="176"/>
      <c r="LBY185" s="176"/>
      <c r="LBZ185" s="176"/>
      <c r="LCA185" s="176"/>
      <c r="LCB185" s="176"/>
      <c r="LCC185" s="176"/>
      <c r="LCD185" s="176"/>
      <c r="LCE185" s="176"/>
      <c r="LCF185" s="176"/>
      <c r="LCG185" s="176"/>
      <c r="LCH185" s="176"/>
      <c r="LCI185" s="176"/>
      <c r="LCJ185" s="176"/>
      <c r="LCK185" s="176"/>
      <c r="LCL185" s="176"/>
      <c r="LCM185" s="176"/>
      <c r="LCN185" s="176"/>
      <c r="LCO185" s="176"/>
      <c r="LCP185" s="176"/>
      <c r="LCQ185" s="176"/>
      <c r="LCR185" s="176"/>
      <c r="LCS185" s="176"/>
      <c r="LCT185" s="176"/>
      <c r="LCU185" s="176"/>
      <c r="LCV185" s="176"/>
      <c r="LCW185" s="176"/>
      <c r="LCX185" s="176"/>
      <c r="LCY185" s="176"/>
      <c r="LCZ185" s="176"/>
      <c r="LDA185" s="176"/>
      <c r="LDB185" s="176"/>
      <c r="LDC185" s="176"/>
      <c r="LDD185" s="176"/>
      <c r="LDE185" s="176"/>
      <c r="LDF185" s="176"/>
      <c r="LDG185" s="176"/>
      <c r="LDH185" s="176"/>
      <c r="LDI185" s="176"/>
      <c r="LDJ185" s="176"/>
      <c r="LDK185" s="176"/>
      <c r="LDL185" s="176"/>
      <c r="LDM185" s="176"/>
      <c r="LDN185" s="176"/>
      <c r="LDO185" s="176"/>
      <c r="LDP185" s="176"/>
      <c r="LDQ185" s="176"/>
      <c r="LDR185" s="176"/>
      <c r="LDS185" s="176"/>
      <c r="LDT185" s="176"/>
      <c r="LDU185" s="176"/>
      <c r="LDV185" s="176"/>
      <c r="LDW185" s="176"/>
      <c r="LDX185" s="176"/>
      <c r="LDY185" s="176"/>
      <c r="LDZ185" s="176"/>
      <c r="LEA185" s="176"/>
      <c r="LEB185" s="176"/>
      <c r="LEC185" s="176"/>
      <c r="LED185" s="176"/>
      <c r="LEE185" s="176"/>
      <c r="LEF185" s="176"/>
      <c r="LEG185" s="176"/>
      <c r="LEH185" s="176"/>
      <c r="LEI185" s="176"/>
      <c r="LEJ185" s="176"/>
      <c r="LEK185" s="176"/>
      <c r="LEL185" s="176"/>
      <c r="LEM185" s="176"/>
      <c r="LEN185" s="176"/>
      <c r="LEO185" s="176"/>
      <c r="LEP185" s="176"/>
      <c r="LEQ185" s="176"/>
      <c r="LER185" s="176"/>
      <c r="LES185" s="176"/>
      <c r="LET185" s="176"/>
      <c r="LEU185" s="176"/>
      <c r="LEV185" s="176"/>
      <c r="LEW185" s="176"/>
      <c r="LEX185" s="176"/>
      <c r="LEY185" s="176"/>
      <c r="LEZ185" s="176"/>
      <c r="LFA185" s="176"/>
      <c r="LFB185" s="176"/>
      <c r="LFC185" s="176"/>
      <c r="LFD185" s="176"/>
      <c r="LFE185" s="176"/>
      <c r="LFF185" s="176"/>
      <c r="LFG185" s="176"/>
      <c r="LFH185" s="176"/>
      <c r="LFI185" s="176"/>
      <c r="LFJ185" s="176"/>
      <c r="LFK185" s="176"/>
      <c r="LFL185" s="176"/>
      <c r="LFM185" s="176"/>
      <c r="LFN185" s="176"/>
      <c r="LFO185" s="176"/>
      <c r="LFP185" s="176"/>
      <c r="LFQ185" s="176"/>
      <c r="LFR185" s="176"/>
      <c r="LFS185" s="176"/>
      <c r="LFT185" s="176"/>
      <c r="LFU185" s="176"/>
      <c r="LFV185" s="176"/>
      <c r="LFW185" s="176"/>
      <c r="LFX185" s="176"/>
      <c r="LFY185" s="176"/>
      <c r="LFZ185" s="176"/>
      <c r="LGA185" s="176"/>
      <c r="LGB185" s="176"/>
      <c r="LGC185" s="176"/>
      <c r="LGD185" s="176"/>
      <c r="LGE185" s="176"/>
      <c r="LGF185" s="176"/>
      <c r="LGG185" s="176"/>
      <c r="LGH185" s="176"/>
      <c r="LGI185" s="176"/>
      <c r="LGJ185" s="176"/>
      <c r="LGK185" s="176"/>
      <c r="LGL185" s="176"/>
      <c r="LGM185" s="176"/>
      <c r="LGN185" s="176"/>
      <c r="LGO185" s="176"/>
      <c r="LGP185" s="176"/>
      <c r="LGQ185" s="176"/>
      <c r="LGR185" s="176"/>
      <c r="LGS185" s="176"/>
      <c r="LGT185" s="176"/>
      <c r="LGU185" s="176"/>
      <c r="LGV185" s="176"/>
      <c r="LGW185" s="176"/>
      <c r="LGX185" s="176"/>
      <c r="LGY185" s="176"/>
      <c r="LGZ185" s="176"/>
      <c r="LHA185" s="176"/>
      <c r="LHB185" s="176"/>
      <c r="LHC185" s="176"/>
      <c r="LHD185" s="176"/>
      <c r="LHE185" s="176"/>
      <c r="LHF185" s="176"/>
      <c r="LHG185" s="176"/>
      <c r="LHH185" s="176"/>
      <c r="LHI185" s="176"/>
      <c r="LHJ185" s="176"/>
      <c r="LHK185" s="176"/>
      <c r="LHL185" s="176"/>
      <c r="LHM185" s="176"/>
      <c r="LHN185" s="176"/>
      <c r="LHO185" s="176"/>
      <c r="LHP185" s="176"/>
      <c r="LHQ185" s="176"/>
      <c r="LHR185" s="176"/>
      <c r="LHS185" s="176"/>
      <c r="LHT185" s="176"/>
      <c r="LHU185" s="176"/>
      <c r="LHV185" s="176"/>
      <c r="LHW185" s="176"/>
      <c r="LHX185" s="176"/>
      <c r="LHY185" s="176"/>
      <c r="LHZ185" s="176"/>
      <c r="LIA185" s="176"/>
      <c r="LIB185" s="176"/>
      <c r="LIC185" s="176"/>
      <c r="LID185" s="176"/>
      <c r="LIE185" s="176"/>
      <c r="LIF185" s="176"/>
      <c r="LIG185" s="176"/>
      <c r="LIH185" s="176"/>
      <c r="LII185" s="176"/>
      <c r="LIJ185" s="176"/>
      <c r="LIK185" s="176"/>
      <c r="LIL185" s="176"/>
      <c r="LIM185" s="176"/>
      <c r="LIN185" s="176"/>
      <c r="LIO185" s="176"/>
      <c r="LIP185" s="176"/>
      <c r="LIQ185" s="176"/>
      <c r="LIR185" s="176"/>
      <c r="LIS185" s="176"/>
      <c r="LIT185" s="176"/>
      <c r="LIU185" s="176"/>
      <c r="LIV185" s="176"/>
      <c r="LIW185" s="176"/>
      <c r="LIX185" s="176"/>
      <c r="LIY185" s="176"/>
      <c r="LIZ185" s="176"/>
      <c r="LJA185" s="176"/>
      <c r="LJB185" s="176"/>
      <c r="LJC185" s="176"/>
      <c r="LJD185" s="176"/>
      <c r="LJE185" s="176"/>
      <c r="LJF185" s="176"/>
      <c r="LJG185" s="176"/>
      <c r="LJH185" s="176"/>
      <c r="LJI185" s="176"/>
      <c r="LJJ185" s="176"/>
      <c r="LJK185" s="176"/>
      <c r="LJL185" s="176"/>
      <c r="LJM185" s="176"/>
      <c r="LJN185" s="176"/>
      <c r="LJO185" s="176"/>
      <c r="LJP185" s="176"/>
      <c r="LJQ185" s="176"/>
      <c r="LJR185" s="176"/>
      <c r="LJS185" s="176"/>
      <c r="LJT185" s="176"/>
      <c r="LJU185" s="176"/>
      <c r="LJV185" s="176"/>
      <c r="LJW185" s="176"/>
      <c r="LJX185" s="176"/>
      <c r="LJY185" s="176"/>
      <c r="LJZ185" s="176"/>
      <c r="LKA185" s="176"/>
      <c r="LKB185" s="176"/>
      <c r="LKC185" s="176"/>
      <c r="LKD185" s="176"/>
      <c r="LKE185" s="176"/>
      <c r="LKF185" s="176"/>
      <c r="LKG185" s="176"/>
      <c r="LKH185" s="176"/>
      <c r="LKI185" s="176"/>
      <c r="LKJ185" s="176"/>
      <c r="LKK185" s="176"/>
      <c r="LKL185" s="176"/>
      <c r="LKM185" s="176"/>
      <c r="LKN185" s="176"/>
      <c r="LKO185" s="176"/>
      <c r="LKP185" s="176"/>
      <c r="LKQ185" s="176"/>
      <c r="LKR185" s="176"/>
      <c r="LKS185" s="176"/>
      <c r="LKT185" s="176"/>
      <c r="LKU185" s="176"/>
      <c r="LKV185" s="176"/>
      <c r="LKW185" s="176"/>
      <c r="LKX185" s="176"/>
      <c r="LKY185" s="176"/>
      <c r="LKZ185" s="176"/>
      <c r="LLA185" s="176"/>
      <c r="LLB185" s="176"/>
      <c r="LLC185" s="176"/>
      <c r="LLD185" s="176"/>
      <c r="LLE185" s="176"/>
      <c r="LLF185" s="176"/>
      <c r="LLG185" s="176"/>
      <c r="LLH185" s="176"/>
      <c r="LLI185" s="176"/>
      <c r="LLJ185" s="176"/>
      <c r="LLK185" s="176"/>
      <c r="LLL185" s="176"/>
      <c r="LLM185" s="176"/>
      <c r="LLN185" s="176"/>
      <c r="LLO185" s="176"/>
      <c r="LLP185" s="176"/>
      <c r="LLQ185" s="176"/>
      <c r="LLR185" s="176"/>
      <c r="LLS185" s="176"/>
      <c r="LLT185" s="176"/>
      <c r="LLU185" s="176"/>
      <c r="LLV185" s="176"/>
      <c r="LLW185" s="176"/>
      <c r="LLX185" s="176"/>
      <c r="LLY185" s="176"/>
      <c r="LLZ185" s="176"/>
      <c r="LMA185" s="176"/>
      <c r="LMB185" s="176"/>
      <c r="LMC185" s="176"/>
      <c r="LMD185" s="176"/>
      <c r="LME185" s="176"/>
      <c r="LMF185" s="176"/>
      <c r="LMG185" s="176"/>
      <c r="LMH185" s="176"/>
      <c r="LMI185" s="176"/>
      <c r="LMJ185" s="176"/>
      <c r="LMK185" s="176"/>
      <c r="LML185" s="176"/>
      <c r="LMM185" s="176"/>
      <c r="LMN185" s="176"/>
      <c r="LMO185" s="176"/>
      <c r="LMP185" s="176"/>
      <c r="LMQ185" s="176"/>
      <c r="LMR185" s="176"/>
      <c r="LMS185" s="176"/>
      <c r="LMT185" s="176"/>
      <c r="LMU185" s="176"/>
      <c r="LMV185" s="176"/>
      <c r="LMW185" s="176"/>
      <c r="LMX185" s="176"/>
      <c r="LMY185" s="176"/>
      <c r="LMZ185" s="176"/>
      <c r="LNA185" s="176"/>
      <c r="LNB185" s="176"/>
      <c r="LNC185" s="176"/>
      <c r="LND185" s="176"/>
      <c r="LNE185" s="176"/>
      <c r="LNF185" s="176"/>
      <c r="LNG185" s="176"/>
      <c r="LNH185" s="176"/>
      <c r="LNI185" s="176"/>
      <c r="LNJ185" s="176"/>
      <c r="LNK185" s="176"/>
      <c r="LNL185" s="176"/>
      <c r="LNM185" s="176"/>
      <c r="LNN185" s="176"/>
      <c r="LNO185" s="176"/>
      <c r="LNP185" s="176"/>
      <c r="LNQ185" s="176"/>
      <c r="LNR185" s="176"/>
      <c r="LNS185" s="176"/>
      <c r="LNT185" s="176"/>
      <c r="LNU185" s="176"/>
      <c r="LNV185" s="176"/>
      <c r="LNW185" s="176"/>
      <c r="LNX185" s="176"/>
      <c r="LNY185" s="176"/>
      <c r="LNZ185" s="176"/>
      <c r="LOA185" s="176"/>
      <c r="LOB185" s="176"/>
      <c r="LOC185" s="176"/>
      <c r="LOD185" s="176"/>
      <c r="LOE185" s="176"/>
      <c r="LOF185" s="176"/>
      <c r="LOG185" s="176"/>
      <c r="LOH185" s="176"/>
      <c r="LOI185" s="176"/>
      <c r="LOJ185" s="176"/>
      <c r="LOK185" s="176"/>
      <c r="LOL185" s="176"/>
      <c r="LOM185" s="176"/>
      <c r="LON185" s="176"/>
      <c r="LOO185" s="176"/>
      <c r="LOP185" s="176"/>
      <c r="LOQ185" s="176"/>
      <c r="LOR185" s="176"/>
      <c r="LOS185" s="176"/>
      <c r="LOT185" s="176"/>
      <c r="LOU185" s="176"/>
      <c r="LOV185" s="176"/>
      <c r="LOW185" s="176"/>
      <c r="LOX185" s="176"/>
      <c r="LOY185" s="176"/>
      <c r="LOZ185" s="176"/>
      <c r="LPA185" s="176"/>
      <c r="LPB185" s="176"/>
      <c r="LPC185" s="176"/>
      <c r="LPD185" s="176"/>
      <c r="LPE185" s="176"/>
      <c r="LPF185" s="176"/>
      <c r="LPG185" s="176"/>
      <c r="LPH185" s="176"/>
      <c r="LPI185" s="176"/>
      <c r="LPJ185" s="176"/>
      <c r="LPK185" s="176"/>
      <c r="LPL185" s="176"/>
      <c r="LPM185" s="176"/>
      <c r="LPN185" s="176"/>
      <c r="LPO185" s="176"/>
      <c r="LPP185" s="176"/>
      <c r="LPQ185" s="176"/>
      <c r="LPR185" s="176"/>
      <c r="LPS185" s="176"/>
      <c r="LPT185" s="176"/>
      <c r="LPU185" s="176"/>
      <c r="LPV185" s="176"/>
      <c r="LPW185" s="176"/>
      <c r="LPX185" s="176"/>
      <c r="LPY185" s="176"/>
      <c r="LPZ185" s="176"/>
      <c r="LQA185" s="176"/>
      <c r="LQB185" s="176"/>
      <c r="LQC185" s="176"/>
      <c r="LQD185" s="176"/>
      <c r="LQE185" s="176"/>
      <c r="LQF185" s="176"/>
      <c r="LQG185" s="176"/>
      <c r="LQH185" s="176"/>
      <c r="LQI185" s="176"/>
      <c r="LQJ185" s="176"/>
      <c r="LQK185" s="176"/>
      <c r="LQL185" s="176"/>
      <c r="LQM185" s="176"/>
      <c r="LQN185" s="176"/>
      <c r="LQO185" s="176"/>
      <c r="LQP185" s="176"/>
      <c r="LQQ185" s="176"/>
      <c r="LQR185" s="176"/>
      <c r="LQS185" s="176"/>
      <c r="LQT185" s="176"/>
      <c r="LQU185" s="176"/>
      <c r="LQV185" s="176"/>
      <c r="LQW185" s="176"/>
      <c r="LQX185" s="176"/>
      <c r="LQY185" s="176"/>
      <c r="LQZ185" s="176"/>
      <c r="LRA185" s="176"/>
      <c r="LRB185" s="176"/>
      <c r="LRC185" s="176"/>
      <c r="LRD185" s="176"/>
      <c r="LRE185" s="176"/>
      <c r="LRF185" s="176"/>
      <c r="LRG185" s="176"/>
      <c r="LRH185" s="176"/>
      <c r="LRI185" s="176"/>
      <c r="LRJ185" s="176"/>
      <c r="LRK185" s="176"/>
      <c r="LRL185" s="176"/>
      <c r="LRM185" s="176"/>
      <c r="LRN185" s="176"/>
      <c r="LRO185" s="176"/>
      <c r="LRP185" s="176"/>
      <c r="LRQ185" s="176"/>
      <c r="LRR185" s="176"/>
      <c r="LRS185" s="176"/>
      <c r="LRT185" s="176"/>
      <c r="LRU185" s="176"/>
      <c r="LRV185" s="176"/>
      <c r="LRW185" s="176"/>
      <c r="LRX185" s="176"/>
      <c r="LRY185" s="176"/>
      <c r="LRZ185" s="176"/>
      <c r="LSA185" s="176"/>
      <c r="LSB185" s="176"/>
      <c r="LSC185" s="176"/>
      <c r="LSD185" s="176"/>
      <c r="LSE185" s="176"/>
      <c r="LSF185" s="176"/>
      <c r="LSG185" s="176"/>
      <c r="LSH185" s="176"/>
      <c r="LSI185" s="176"/>
      <c r="LSJ185" s="176"/>
      <c r="LSK185" s="176"/>
      <c r="LSL185" s="176"/>
      <c r="LSM185" s="176"/>
      <c r="LSN185" s="176"/>
      <c r="LSO185" s="176"/>
      <c r="LSP185" s="176"/>
      <c r="LSQ185" s="176"/>
      <c r="LSR185" s="176"/>
      <c r="LSS185" s="176"/>
      <c r="LST185" s="176"/>
      <c r="LSU185" s="176"/>
      <c r="LSV185" s="176"/>
      <c r="LSW185" s="176"/>
      <c r="LSX185" s="176"/>
      <c r="LSY185" s="176"/>
      <c r="LSZ185" s="176"/>
      <c r="LTA185" s="176"/>
      <c r="LTB185" s="176"/>
      <c r="LTC185" s="176"/>
      <c r="LTD185" s="176"/>
      <c r="LTE185" s="176"/>
      <c r="LTF185" s="176"/>
      <c r="LTG185" s="176"/>
      <c r="LTH185" s="176"/>
      <c r="LTI185" s="176"/>
      <c r="LTJ185" s="176"/>
      <c r="LTK185" s="176"/>
      <c r="LTL185" s="176"/>
      <c r="LTM185" s="176"/>
      <c r="LTN185" s="176"/>
      <c r="LTO185" s="176"/>
      <c r="LTP185" s="176"/>
      <c r="LTQ185" s="176"/>
      <c r="LTR185" s="176"/>
      <c r="LTS185" s="176"/>
      <c r="LTT185" s="176"/>
      <c r="LTU185" s="176"/>
      <c r="LTV185" s="176"/>
      <c r="LTW185" s="176"/>
      <c r="LTX185" s="176"/>
      <c r="LTY185" s="176"/>
      <c r="LTZ185" s="176"/>
      <c r="LUA185" s="176"/>
      <c r="LUB185" s="176"/>
      <c r="LUC185" s="176"/>
      <c r="LUD185" s="176"/>
      <c r="LUE185" s="176"/>
      <c r="LUF185" s="176"/>
      <c r="LUG185" s="176"/>
      <c r="LUH185" s="176"/>
      <c r="LUI185" s="176"/>
      <c r="LUJ185" s="176"/>
      <c r="LUK185" s="176"/>
      <c r="LUL185" s="176"/>
      <c r="LUM185" s="176"/>
      <c r="LUN185" s="176"/>
      <c r="LUO185" s="176"/>
      <c r="LUP185" s="176"/>
      <c r="LUQ185" s="176"/>
      <c r="LUR185" s="176"/>
      <c r="LUS185" s="176"/>
      <c r="LUT185" s="176"/>
      <c r="LUU185" s="176"/>
      <c r="LUV185" s="176"/>
      <c r="LUW185" s="176"/>
      <c r="LUX185" s="176"/>
      <c r="LUY185" s="176"/>
      <c r="LUZ185" s="176"/>
      <c r="LVA185" s="176"/>
      <c r="LVB185" s="176"/>
      <c r="LVC185" s="176"/>
      <c r="LVD185" s="176"/>
      <c r="LVE185" s="176"/>
      <c r="LVF185" s="176"/>
      <c r="LVG185" s="176"/>
      <c r="LVH185" s="176"/>
      <c r="LVI185" s="176"/>
      <c r="LVJ185" s="176"/>
      <c r="LVK185" s="176"/>
      <c r="LVL185" s="176"/>
      <c r="LVM185" s="176"/>
      <c r="LVN185" s="176"/>
      <c r="LVO185" s="176"/>
      <c r="LVP185" s="176"/>
      <c r="LVQ185" s="176"/>
      <c r="LVR185" s="176"/>
      <c r="LVS185" s="176"/>
      <c r="LVT185" s="176"/>
      <c r="LVU185" s="176"/>
      <c r="LVV185" s="176"/>
      <c r="LVW185" s="176"/>
      <c r="LVX185" s="176"/>
      <c r="LVY185" s="176"/>
      <c r="LVZ185" s="176"/>
      <c r="LWA185" s="176"/>
      <c r="LWB185" s="176"/>
      <c r="LWC185" s="176"/>
      <c r="LWD185" s="176"/>
      <c r="LWE185" s="176"/>
      <c r="LWF185" s="176"/>
      <c r="LWG185" s="176"/>
      <c r="LWH185" s="176"/>
      <c r="LWI185" s="176"/>
      <c r="LWJ185" s="176"/>
      <c r="LWK185" s="176"/>
      <c r="LWL185" s="176"/>
      <c r="LWM185" s="176"/>
      <c r="LWN185" s="176"/>
      <c r="LWO185" s="176"/>
      <c r="LWP185" s="176"/>
      <c r="LWQ185" s="176"/>
      <c r="LWR185" s="176"/>
      <c r="LWS185" s="176"/>
      <c r="LWT185" s="176"/>
      <c r="LWU185" s="176"/>
      <c r="LWV185" s="176"/>
      <c r="LWW185" s="176"/>
      <c r="LWX185" s="176"/>
      <c r="LWY185" s="176"/>
      <c r="LWZ185" s="176"/>
      <c r="LXA185" s="176"/>
      <c r="LXB185" s="176"/>
      <c r="LXC185" s="176"/>
      <c r="LXD185" s="176"/>
      <c r="LXE185" s="176"/>
      <c r="LXF185" s="176"/>
      <c r="LXG185" s="176"/>
      <c r="LXH185" s="176"/>
      <c r="LXI185" s="176"/>
      <c r="LXJ185" s="176"/>
      <c r="LXK185" s="176"/>
      <c r="LXL185" s="176"/>
      <c r="LXM185" s="176"/>
      <c r="LXN185" s="176"/>
      <c r="LXO185" s="176"/>
      <c r="LXP185" s="176"/>
      <c r="LXQ185" s="176"/>
      <c r="LXR185" s="176"/>
      <c r="LXS185" s="176"/>
      <c r="LXT185" s="176"/>
      <c r="LXU185" s="176"/>
      <c r="LXV185" s="176"/>
      <c r="LXW185" s="176"/>
      <c r="LXX185" s="176"/>
      <c r="LXY185" s="176"/>
      <c r="LXZ185" s="176"/>
      <c r="LYA185" s="176"/>
      <c r="LYB185" s="176"/>
      <c r="LYC185" s="176"/>
      <c r="LYD185" s="176"/>
      <c r="LYE185" s="176"/>
      <c r="LYF185" s="176"/>
      <c r="LYG185" s="176"/>
      <c r="LYH185" s="176"/>
      <c r="LYI185" s="176"/>
      <c r="LYJ185" s="176"/>
      <c r="LYK185" s="176"/>
      <c r="LYL185" s="176"/>
      <c r="LYM185" s="176"/>
      <c r="LYN185" s="176"/>
      <c r="LYO185" s="176"/>
      <c r="LYP185" s="176"/>
      <c r="LYQ185" s="176"/>
      <c r="LYR185" s="176"/>
      <c r="LYS185" s="176"/>
      <c r="LYT185" s="176"/>
      <c r="LYU185" s="176"/>
      <c r="LYV185" s="176"/>
      <c r="LYW185" s="176"/>
      <c r="LYX185" s="176"/>
      <c r="LYY185" s="176"/>
      <c r="LYZ185" s="176"/>
      <c r="LZA185" s="176"/>
      <c r="LZB185" s="176"/>
      <c r="LZC185" s="176"/>
      <c r="LZD185" s="176"/>
      <c r="LZE185" s="176"/>
      <c r="LZF185" s="176"/>
      <c r="LZG185" s="176"/>
      <c r="LZH185" s="176"/>
      <c r="LZI185" s="176"/>
      <c r="LZJ185" s="176"/>
      <c r="LZK185" s="176"/>
      <c r="LZL185" s="176"/>
      <c r="LZM185" s="176"/>
      <c r="LZN185" s="176"/>
      <c r="LZO185" s="176"/>
      <c r="LZP185" s="176"/>
      <c r="LZQ185" s="176"/>
      <c r="LZR185" s="176"/>
      <c r="LZS185" s="176"/>
      <c r="LZT185" s="176"/>
      <c r="LZU185" s="176"/>
      <c r="LZV185" s="176"/>
      <c r="LZW185" s="176"/>
      <c r="LZX185" s="176"/>
      <c r="LZY185" s="176"/>
      <c r="LZZ185" s="176"/>
      <c r="MAA185" s="176"/>
      <c r="MAB185" s="176"/>
      <c r="MAC185" s="176"/>
      <c r="MAD185" s="176"/>
      <c r="MAE185" s="176"/>
      <c r="MAF185" s="176"/>
      <c r="MAG185" s="176"/>
      <c r="MAH185" s="176"/>
      <c r="MAI185" s="176"/>
      <c r="MAJ185" s="176"/>
      <c r="MAK185" s="176"/>
      <c r="MAL185" s="176"/>
      <c r="MAM185" s="176"/>
      <c r="MAN185" s="176"/>
      <c r="MAO185" s="176"/>
      <c r="MAP185" s="176"/>
      <c r="MAQ185" s="176"/>
      <c r="MAR185" s="176"/>
      <c r="MAS185" s="176"/>
      <c r="MAT185" s="176"/>
      <c r="MAU185" s="176"/>
      <c r="MAV185" s="176"/>
      <c r="MAW185" s="176"/>
      <c r="MAX185" s="176"/>
      <c r="MAY185" s="176"/>
      <c r="MAZ185" s="176"/>
      <c r="MBA185" s="176"/>
      <c r="MBB185" s="176"/>
      <c r="MBC185" s="176"/>
      <c r="MBD185" s="176"/>
      <c r="MBE185" s="176"/>
      <c r="MBF185" s="176"/>
      <c r="MBG185" s="176"/>
      <c r="MBH185" s="176"/>
      <c r="MBI185" s="176"/>
      <c r="MBJ185" s="176"/>
      <c r="MBK185" s="176"/>
      <c r="MBL185" s="176"/>
      <c r="MBM185" s="176"/>
      <c r="MBN185" s="176"/>
      <c r="MBO185" s="176"/>
      <c r="MBP185" s="176"/>
      <c r="MBQ185" s="176"/>
      <c r="MBR185" s="176"/>
      <c r="MBS185" s="176"/>
      <c r="MBT185" s="176"/>
      <c r="MBU185" s="176"/>
      <c r="MBV185" s="176"/>
      <c r="MBW185" s="176"/>
      <c r="MBX185" s="176"/>
      <c r="MBY185" s="176"/>
      <c r="MBZ185" s="176"/>
      <c r="MCA185" s="176"/>
      <c r="MCB185" s="176"/>
      <c r="MCC185" s="176"/>
      <c r="MCD185" s="176"/>
      <c r="MCE185" s="176"/>
      <c r="MCF185" s="176"/>
      <c r="MCG185" s="176"/>
      <c r="MCH185" s="176"/>
      <c r="MCI185" s="176"/>
      <c r="MCJ185" s="176"/>
      <c r="MCK185" s="176"/>
      <c r="MCL185" s="176"/>
      <c r="MCM185" s="176"/>
      <c r="MCN185" s="176"/>
      <c r="MCO185" s="176"/>
      <c r="MCP185" s="176"/>
      <c r="MCQ185" s="176"/>
      <c r="MCR185" s="176"/>
      <c r="MCS185" s="176"/>
      <c r="MCT185" s="176"/>
      <c r="MCU185" s="176"/>
      <c r="MCV185" s="176"/>
      <c r="MCW185" s="176"/>
      <c r="MCX185" s="176"/>
      <c r="MCY185" s="176"/>
      <c r="MCZ185" s="176"/>
      <c r="MDA185" s="176"/>
      <c r="MDB185" s="176"/>
      <c r="MDC185" s="176"/>
      <c r="MDD185" s="176"/>
      <c r="MDE185" s="176"/>
      <c r="MDF185" s="176"/>
      <c r="MDG185" s="176"/>
      <c r="MDH185" s="176"/>
      <c r="MDI185" s="176"/>
      <c r="MDJ185" s="176"/>
      <c r="MDK185" s="176"/>
      <c r="MDL185" s="176"/>
      <c r="MDM185" s="176"/>
      <c r="MDN185" s="176"/>
      <c r="MDO185" s="176"/>
      <c r="MDP185" s="176"/>
      <c r="MDQ185" s="176"/>
      <c r="MDR185" s="176"/>
      <c r="MDS185" s="176"/>
      <c r="MDT185" s="176"/>
      <c r="MDU185" s="176"/>
      <c r="MDV185" s="176"/>
      <c r="MDW185" s="176"/>
      <c r="MDX185" s="176"/>
      <c r="MDY185" s="176"/>
      <c r="MDZ185" s="176"/>
      <c r="MEA185" s="176"/>
      <c r="MEB185" s="176"/>
      <c r="MEC185" s="176"/>
      <c r="MED185" s="176"/>
      <c r="MEE185" s="176"/>
      <c r="MEF185" s="176"/>
      <c r="MEG185" s="176"/>
      <c r="MEH185" s="176"/>
      <c r="MEI185" s="176"/>
      <c r="MEJ185" s="176"/>
      <c r="MEK185" s="176"/>
      <c r="MEL185" s="176"/>
      <c r="MEM185" s="176"/>
      <c r="MEN185" s="176"/>
      <c r="MEO185" s="176"/>
      <c r="MEP185" s="176"/>
      <c r="MEQ185" s="176"/>
      <c r="MER185" s="176"/>
      <c r="MES185" s="176"/>
      <c r="MET185" s="176"/>
      <c r="MEU185" s="176"/>
      <c r="MEV185" s="176"/>
      <c r="MEW185" s="176"/>
      <c r="MEX185" s="176"/>
      <c r="MEY185" s="176"/>
      <c r="MEZ185" s="176"/>
      <c r="MFA185" s="176"/>
      <c r="MFB185" s="176"/>
      <c r="MFC185" s="176"/>
      <c r="MFD185" s="176"/>
      <c r="MFE185" s="176"/>
      <c r="MFF185" s="176"/>
      <c r="MFG185" s="176"/>
      <c r="MFH185" s="176"/>
      <c r="MFI185" s="176"/>
      <c r="MFJ185" s="176"/>
      <c r="MFK185" s="176"/>
      <c r="MFL185" s="176"/>
      <c r="MFM185" s="176"/>
      <c r="MFN185" s="176"/>
      <c r="MFO185" s="176"/>
      <c r="MFP185" s="176"/>
      <c r="MFQ185" s="176"/>
      <c r="MFR185" s="176"/>
      <c r="MFS185" s="176"/>
      <c r="MFT185" s="176"/>
      <c r="MFU185" s="176"/>
      <c r="MFV185" s="176"/>
      <c r="MFW185" s="176"/>
      <c r="MFX185" s="176"/>
      <c r="MFY185" s="176"/>
      <c r="MFZ185" s="176"/>
      <c r="MGA185" s="176"/>
      <c r="MGB185" s="176"/>
      <c r="MGC185" s="176"/>
      <c r="MGD185" s="176"/>
      <c r="MGE185" s="176"/>
      <c r="MGF185" s="176"/>
      <c r="MGG185" s="176"/>
      <c r="MGH185" s="176"/>
      <c r="MGI185" s="176"/>
      <c r="MGJ185" s="176"/>
      <c r="MGK185" s="176"/>
      <c r="MGL185" s="176"/>
      <c r="MGM185" s="176"/>
      <c r="MGN185" s="176"/>
      <c r="MGO185" s="176"/>
      <c r="MGP185" s="176"/>
      <c r="MGQ185" s="176"/>
      <c r="MGR185" s="176"/>
      <c r="MGS185" s="176"/>
      <c r="MGT185" s="176"/>
      <c r="MGU185" s="176"/>
      <c r="MGV185" s="176"/>
      <c r="MGW185" s="176"/>
      <c r="MGX185" s="176"/>
      <c r="MGY185" s="176"/>
      <c r="MGZ185" s="176"/>
      <c r="MHA185" s="176"/>
      <c r="MHB185" s="176"/>
      <c r="MHC185" s="176"/>
      <c r="MHD185" s="176"/>
      <c r="MHE185" s="176"/>
      <c r="MHF185" s="176"/>
      <c r="MHG185" s="176"/>
      <c r="MHH185" s="176"/>
      <c r="MHI185" s="176"/>
      <c r="MHJ185" s="176"/>
      <c r="MHK185" s="176"/>
      <c r="MHL185" s="176"/>
      <c r="MHM185" s="176"/>
      <c r="MHN185" s="176"/>
      <c r="MHO185" s="176"/>
      <c r="MHP185" s="176"/>
      <c r="MHQ185" s="176"/>
      <c r="MHR185" s="176"/>
      <c r="MHS185" s="176"/>
      <c r="MHT185" s="176"/>
      <c r="MHU185" s="176"/>
      <c r="MHV185" s="176"/>
      <c r="MHW185" s="176"/>
      <c r="MHX185" s="176"/>
      <c r="MHY185" s="176"/>
      <c r="MHZ185" s="176"/>
      <c r="MIA185" s="176"/>
      <c r="MIB185" s="176"/>
      <c r="MIC185" s="176"/>
      <c r="MID185" s="176"/>
      <c r="MIE185" s="176"/>
      <c r="MIF185" s="176"/>
      <c r="MIG185" s="176"/>
      <c r="MIH185" s="176"/>
      <c r="MII185" s="176"/>
      <c r="MIJ185" s="176"/>
      <c r="MIK185" s="176"/>
      <c r="MIL185" s="176"/>
      <c r="MIM185" s="176"/>
      <c r="MIN185" s="176"/>
      <c r="MIO185" s="176"/>
      <c r="MIP185" s="176"/>
      <c r="MIQ185" s="176"/>
      <c r="MIR185" s="176"/>
      <c r="MIS185" s="176"/>
      <c r="MIT185" s="176"/>
      <c r="MIU185" s="176"/>
      <c r="MIV185" s="176"/>
      <c r="MIW185" s="176"/>
      <c r="MIX185" s="176"/>
      <c r="MIY185" s="176"/>
      <c r="MIZ185" s="176"/>
      <c r="MJA185" s="176"/>
      <c r="MJB185" s="176"/>
      <c r="MJC185" s="176"/>
      <c r="MJD185" s="176"/>
      <c r="MJE185" s="176"/>
      <c r="MJF185" s="176"/>
      <c r="MJG185" s="176"/>
      <c r="MJH185" s="176"/>
      <c r="MJI185" s="176"/>
      <c r="MJJ185" s="176"/>
      <c r="MJK185" s="176"/>
      <c r="MJL185" s="176"/>
      <c r="MJM185" s="176"/>
      <c r="MJN185" s="176"/>
      <c r="MJO185" s="176"/>
      <c r="MJP185" s="176"/>
      <c r="MJQ185" s="176"/>
      <c r="MJR185" s="176"/>
      <c r="MJS185" s="176"/>
      <c r="MJT185" s="176"/>
      <c r="MJU185" s="176"/>
      <c r="MJV185" s="176"/>
      <c r="MJW185" s="176"/>
      <c r="MJX185" s="176"/>
      <c r="MJY185" s="176"/>
      <c r="MJZ185" s="176"/>
      <c r="MKA185" s="176"/>
      <c r="MKB185" s="176"/>
      <c r="MKC185" s="176"/>
      <c r="MKD185" s="176"/>
      <c r="MKE185" s="176"/>
      <c r="MKF185" s="176"/>
      <c r="MKG185" s="176"/>
      <c r="MKH185" s="176"/>
      <c r="MKI185" s="176"/>
      <c r="MKJ185" s="176"/>
      <c r="MKK185" s="176"/>
      <c r="MKL185" s="176"/>
      <c r="MKM185" s="176"/>
      <c r="MKN185" s="176"/>
      <c r="MKO185" s="176"/>
      <c r="MKP185" s="176"/>
      <c r="MKQ185" s="176"/>
      <c r="MKR185" s="176"/>
      <c r="MKS185" s="176"/>
      <c r="MKT185" s="176"/>
      <c r="MKU185" s="176"/>
      <c r="MKV185" s="176"/>
      <c r="MKW185" s="176"/>
      <c r="MKX185" s="176"/>
      <c r="MKY185" s="176"/>
      <c r="MKZ185" s="176"/>
      <c r="MLA185" s="176"/>
      <c r="MLB185" s="176"/>
      <c r="MLC185" s="176"/>
      <c r="MLD185" s="176"/>
      <c r="MLE185" s="176"/>
      <c r="MLF185" s="176"/>
      <c r="MLG185" s="176"/>
      <c r="MLH185" s="176"/>
      <c r="MLI185" s="176"/>
      <c r="MLJ185" s="176"/>
      <c r="MLK185" s="176"/>
      <c r="MLL185" s="176"/>
      <c r="MLM185" s="176"/>
      <c r="MLN185" s="176"/>
      <c r="MLO185" s="176"/>
      <c r="MLP185" s="176"/>
      <c r="MLQ185" s="176"/>
      <c r="MLR185" s="176"/>
      <c r="MLS185" s="176"/>
      <c r="MLT185" s="176"/>
      <c r="MLU185" s="176"/>
      <c r="MLV185" s="176"/>
      <c r="MLW185" s="176"/>
      <c r="MLX185" s="176"/>
      <c r="MLY185" s="176"/>
      <c r="MLZ185" s="176"/>
      <c r="MMA185" s="176"/>
      <c r="MMB185" s="176"/>
      <c r="MMC185" s="176"/>
      <c r="MMD185" s="176"/>
      <c r="MME185" s="176"/>
      <c r="MMF185" s="176"/>
      <c r="MMG185" s="176"/>
      <c r="MMH185" s="176"/>
      <c r="MMI185" s="176"/>
      <c r="MMJ185" s="176"/>
      <c r="MMK185" s="176"/>
      <c r="MML185" s="176"/>
      <c r="MMM185" s="176"/>
      <c r="MMN185" s="176"/>
      <c r="MMO185" s="176"/>
      <c r="MMP185" s="176"/>
      <c r="MMQ185" s="176"/>
      <c r="MMR185" s="176"/>
      <c r="MMS185" s="176"/>
      <c r="MMT185" s="176"/>
      <c r="MMU185" s="176"/>
      <c r="MMV185" s="176"/>
      <c r="MMW185" s="176"/>
      <c r="MMX185" s="176"/>
      <c r="MMY185" s="176"/>
      <c r="MMZ185" s="176"/>
      <c r="MNA185" s="176"/>
      <c r="MNB185" s="176"/>
      <c r="MNC185" s="176"/>
      <c r="MND185" s="176"/>
      <c r="MNE185" s="176"/>
      <c r="MNF185" s="176"/>
      <c r="MNG185" s="176"/>
      <c r="MNH185" s="176"/>
      <c r="MNI185" s="176"/>
      <c r="MNJ185" s="176"/>
      <c r="MNK185" s="176"/>
      <c r="MNL185" s="176"/>
      <c r="MNM185" s="176"/>
      <c r="MNN185" s="176"/>
      <c r="MNO185" s="176"/>
      <c r="MNP185" s="176"/>
      <c r="MNQ185" s="176"/>
      <c r="MNR185" s="176"/>
      <c r="MNS185" s="176"/>
      <c r="MNT185" s="176"/>
      <c r="MNU185" s="176"/>
      <c r="MNV185" s="176"/>
      <c r="MNW185" s="176"/>
      <c r="MNX185" s="176"/>
      <c r="MNY185" s="176"/>
      <c r="MNZ185" s="176"/>
      <c r="MOA185" s="176"/>
      <c r="MOB185" s="176"/>
      <c r="MOC185" s="176"/>
      <c r="MOD185" s="176"/>
      <c r="MOE185" s="176"/>
      <c r="MOF185" s="176"/>
      <c r="MOG185" s="176"/>
      <c r="MOH185" s="176"/>
      <c r="MOI185" s="176"/>
      <c r="MOJ185" s="176"/>
      <c r="MOK185" s="176"/>
      <c r="MOL185" s="176"/>
      <c r="MOM185" s="176"/>
      <c r="MON185" s="176"/>
      <c r="MOO185" s="176"/>
      <c r="MOP185" s="176"/>
      <c r="MOQ185" s="176"/>
      <c r="MOR185" s="176"/>
      <c r="MOS185" s="176"/>
      <c r="MOT185" s="176"/>
      <c r="MOU185" s="176"/>
      <c r="MOV185" s="176"/>
      <c r="MOW185" s="176"/>
      <c r="MOX185" s="176"/>
      <c r="MOY185" s="176"/>
      <c r="MOZ185" s="176"/>
      <c r="MPA185" s="176"/>
      <c r="MPB185" s="176"/>
      <c r="MPC185" s="176"/>
      <c r="MPD185" s="176"/>
      <c r="MPE185" s="176"/>
      <c r="MPF185" s="176"/>
      <c r="MPG185" s="176"/>
      <c r="MPH185" s="176"/>
      <c r="MPI185" s="176"/>
      <c r="MPJ185" s="176"/>
      <c r="MPK185" s="176"/>
      <c r="MPL185" s="176"/>
      <c r="MPM185" s="176"/>
      <c r="MPN185" s="176"/>
      <c r="MPO185" s="176"/>
      <c r="MPP185" s="176"/>
      <c r="MPQ185" s="176"/>
      <c r="MPR185" s="176"/>
      <c r="MPS185" s="176"/>
      <c r="MPT185" s="176"/>
      <c r="MPU185" s="176"/>
      <c r="MPV185" s="176"/>
      <c r="MPW185" s="176"/>
      <c r="MPX185" s="176"/>
      <c r="MPY185" s="176"/>
      <c r="MPZ185" s="176"/>
      <c r="MQA185" s="176"/>
      <c r="MQB185" s="176"/>
      <c r="MQC185" s="176"/>
      <c r="MQD185" s="176"/>
      <c r="MQE185" s="176"/>
      <c r="MQF185" s="176"/>
      <c r="MQG185" s="176"/>
      <c r="MQH185" s="176"/>
      <c r="MQI185" s="176"/>
      <c r="MQJ185" s="176"/>
      <c r="MQK185" s="176"/>
      <c r="MQL185" s="176"/>
      <c r="MQM185" s="176"/>
      <c r="MQN185" s="176"/>
      <c r="MQO185" s="176"/>
      <c r="MQP185" s="176"/>
      <c r="MQQ185" s="176"/>
      <c r="MQR185" s="176"/>
      <c r="MQS185" s="176"/>
      <c r="MQT185" s="176"/>
      <c r="MQU185" s="176"/>
      <c r="MQV185" s="176"/>
      <c r="MQW185" s="176"/>
      <c r="MQX185" s="176"/>
      <c r="MQY185" s="176"/>
      <c r="MQZ185" s="176"/>
      <c r="MRA185" s="176"/>
      <c r="MRB185" s="176"/>
      <c r="MRC185" s="176"/>
      <c r="MRD185" s="176"/>
      <c r="MRE185" s="176"/>
      <c r="MRF185" s="176"/>
      <c r="MRG185" s="176"/>
      <c r="MRH185" s="176"/>
      <c r="MRI185" s="176"/>
      <c r="MRJ185" s="176"/>
      <c r="MRK185" s="176"/>
      <c r="MRL185" s="176"/>
      <c r="MRM185" s="176"/>
      <c r="MRN185" s="176"/>
      <c r="MRO185" s="176"/>
      <c r="MRP185" s="176"/>
      <c r="MRQ185" s="176"/>
      <c r="MRR185" s="176"/>
      <c r="MRS185" s="176"/>
      <c r="MRT185" s="176"/>
      <c r="MRU185" s="176"/>
      <c r="MRV185" s="176"/>
      <c r="MRW185" s="176"/>
      <c r="MRX185" s="176"/>
      <c r="MRY185" s="176"/>
      <c r="MRZ185" s="176"/>
      <c r="MSA185" s="176"/>
      <c r="MSB185" s="176"/>
      <c r="MSC185" s="176"/>
      <c r="MSD185" s="176"/>
      <c r="MSE185" s="176"/>
      <c r="MSF185" s="176"/>
      <c r="MSG185" s="176"/>
      <c r="MSH185" s="176"/>
      <c r="MSI185" s="176"/>
      <c r="MSJ185" s="176"/>
      <c r="MSK185" s="176"/>
      <c r="MSL185" s="176"/>
      <c r="MSM185" s="176"/>
      <c r="MSN185" s="176"/>
      <c r="MSO185" s="176"/>
      <c r="MSP185" s="176"/>
      <c r="MSQ185" s="176"/>
      <c r="MSR185" s="176"/>
      <c r="MSS185" s="176"/>
      <c r="MST185" s="176"/>
      <c r="MSU185" s="176"/>
      <c r="MSV185" s="176"/>
      <c r="MSW185" s="176"/>
      <c r="MSX185" s="176"/>
      <c r="MSY185" s="176"/>
      <c r="MSZ185" s="176"/>
      <c r="MTA185" s="176"/>
      <c r="MTB185" s="176"/>
      <c r="MTC185" s="176"/>
      <c r="MTD185" s="176"/>
      <c r="MTE185" s="176"/>
      <c r="MTF185" s="176"/>
      <c r="MTG185" s="176"/>
      <c r="MTH185" s="176"/>
      <c r="MTI185" s="176"/>
      <c r="MTJ185" s="176"/>
      <c r="MTK185" s="176"/>
      <c r="MTL185" s="176"/>
      <c r="MTM185" s="176"/>
      <c r="MTN185" s="176"/>
      <c r="MTO185" s="176"/>
      <c r="MTP185" s="176"/>
      <c r="MTQ185" s="176"/>
      <c r="MTR185" s="176"/>
      <c r="MTS185" s="176"/>
      <c r="MTT185" s="176"/>
      <c r="MTU185" s="176"/>
      <c r="MTV185" s="176"/>
      <c r="MTW185" s="176"/>
      <c r="MTX185" s="176"/>
      <c r="MTY185" s="176"/>
      <c r="MTZ185" s="176"/>
      <c r="MUA185" s="176"/>
      <c r="MUB185" s="176"/>
      <c r="MUC185" s="176"/>
      <c r="MUD185" s="176"/>
      <c r="MUE185" s="176"/>
      <c r="MUF185" s="176"/>
      <c r="MUG185" s="176"/>
      <c r="MUH185" s="176"/>
      <c r="MUI185" s="176"/>
      <c r="MUJ185" s="176"/>
      <c r="MUK185" s="176"/>
      <c r="MUL185" s="176"/>
      <c r="MUM185" s="176"/>
      <c r="MUN185" s="176"/>
      <c r="MUO185" s="176"/>
      <c r="MUP185" s="176"/>
      <c r="MUQ185" s="176"/>
      <c r="MUR185" s="176"/>
      <c r="MUS185" s="176"/>
      <c r="MUT185" s="176"/>
      <c r="MUU185" s="176"/>
      <c r="MUV185" s="176"/>
      <c r="MUW185" s="176"/>
      <c r="MUX185" s="176"/>
      <c r="MUY185" s="176"/>
      <c r="MUZ185" s="176"/>
      <c r="MVA185" s="176"/>
      <c r="MVB185" s="176"/>
      <c r="MVC185" s="176"/>
      <c r="MVD185" s="176"/>
      <c r="MVE185" s="176"/>
      <c r="MVF185" s="176"/>
      <c r="MVG185" s="176"/>
      <c r="MVH185" s="176"/>
      <c r="MVI185" s="176"/>
      <c r="MVJ185" s="176"/>
      <c r="MVK185" s="176"/>
      <c r="MVL185" s="176"/>
      <c r="MVM185" s="176"/>
      <c r="MVN185" s="176"/>
      <c r="MVO185" s="176"/>
      <c r="MVP185" s="176"/>
      <c r="MVQ185" s="176"/>
      <c r="MVR185" s="176"/>
      <c r="MVS185" s="176"/>
      <c r="MVT185" s="176"/>
      <c r="MVU185" s="176"/>
      <c r="MVV185" s="176"/>
      <c r="MVW185" s="176"/>
      <c r="MVX185" s="176"/>
      <c r="MVY185" s="176"/>
      <c r="MVZ185" s="176"/>
      <c r="MWA185" s="176"/>
      <c r="MWB185" s="176"/>
      <c r="MWC185" s="176"/>
      <c r="MWD185" s="176"/>
      <c r="MWE185" s="176"/>
      <c r="MWF185" s="176"/>
      <c r="MWG185" s="176"/>
      <c r="MWH185" s="176"/>
      <c r="MWI185" s="176"/>
      <c r="MWJ185" s="176"/>
      <c r="MWK185" s="176"/>
      <c r="MWL185" s="176"/>
      <c r="MWM185" s="176"/>
      <c r="MWN185" s="176"/>
      <c r="MWO185" s="176"/>
      <c r="MWP185" s="176"/>
      <c r="MWQ185" s="176"/>
      <c r="MWR185" s="176"/>
      <c r="MWS185" s="176"/>
      <c r="MWT185" s="176"/>
      <c r="MWU185" s="176"/>
      <c r="MWV185" s="176"/>
      <c r="MWW185" s="176"/>
      <c r="MWX185" s="176"/>
      <c r="MWY185" s="176"/>
      <c r="MWZ185" s="176"/>
      <c r="MXA185" s="176"/>
      <c r="MXB185" s="176"/>
      <c r="MXC185" s="176"/>
      <c r="MXD185" s="176"/>
      <c r="MXE185" s="176"/>
      <c r="MXF185" s="176"/>
      <c r="MXG185" s="176"/>
      <c r="MXH185" s="176"/>
      <c r="MXI185" s="176"/>
      <c r="MXJ185" s="176"/>
      <c r="MXK185" s="176"/>
      <c r="MXL185" s="176"/>
      <c r="MXM185" s="176"/>
      <c r="MXN185" s="176"/>
      <c r="MXO185" s="176"/>
      <c r="MXP185" s="176"/>
      <c r="MXQ185" s="176"/>
      <c r="MXR185" s="176"/>
      <c r="MXS185" s="176"/>
      <c r="MXT185" s="176"/>
      <c r="MXU185" s="176"/>
      <c r="MXV185" s="176"/>
      <c r="MXW185" s="176"/>
      <c r="MXX185" s="176"/>
      <c r="MXY185" s="176"/>
      <c r="MXZ185" s="176"/>
      <c r="MYA185" s="176"/>
      <c r="MYB185" s="176"/>
      <c r="MYC185" s="176"/>
      <c r="MYD185" s="176"/>
      <c r="MYE185" s="176"/>
      <c r="MYF185" s="176"/>
      <c r="MYG185" s="176"/>
      <c r="MYH185" s="176"/>
      <c r="MYI185" s="176"/>
      <c r="MYJ185" s="176"/>
      <c r="MYK185" s="176"/>
      <c r="MYL185" s="176"/>
      <c r="MYM185" s="176"/>
      <c r="MYN185" s="176"/>
      <c r="MYO185" s="176"/>
      <c r="MYP185" s="176"/>
      <c r="MYQ185" s="176"/>
      <c r="MYR185" s="176"/>
      <c r="MYS185" s="176"/>
      <c r="MYT185" s="176"/>
      <c r="MYU185" s="176"/>
      <c r="MYV185" s="176"/>
      <c r="MYW185" s="176"/>
      <c r="MYX185" s="176"/>
      <c r="MYY185" s="176"/>
      <c r="MYZ185" s="176"/>
      <c r="MZA185" s="176"/>
      <c r="MZB185" s="176"/>
      <c r="MZC185" s="176"/>
      <c r="MZD185" s="176"/>
      <c r="MZE185" s="176"/>
      <c r="MZF185" s="176"/>
      <c r="MZG185" s="176"/>
      <c r="MZH185" s="176"/>
      <c r="MZI185" s="176"/>
      <c r="MZJ185" s="176"/>
      <c r="MZK185" s="176"/>
      <c r="MZL185" s="176"/>
      <c r="MZM185" s="176"/>
      <c r="MZN185" s="176"/>
      <c r="MZO185" s="176"/>
      <c r="MZP185" s="176"/>
      <c r="MZQ185" s="176"/>
      <c r="MZR185" s="176"/>
      <c r="MZS185" s="176"/>
      <c r="MZT185" s="176"/>
      <c r="MZU185" s="176"/>
      <c r="MZV185" s="176"/>
      <c r="MZW185" s="176"/>
      <c r="MZX185" s="176"/>
      <c r="MZY185" s="176"/>
      <c r="MZZ185" s="176"/>
      <c r="NAA185" s="176"/>
      <c r="NAB185" s="176"/>
      <c r="NAC185" s="176"/>
      <c r="NAD185" s="176"/>
      <c r="NAE185" s="176"/>
      <c r="NAF185" s="176"/>
      <c r="NAG185" s="176"/>
      <c r="NAH185" s="176"/>
      <c r="NAI185" s="176"/>
      <c r="NAJ185" s="176"/>
      <c r="NAK185" s="176"/>
      <c r="NAL185" s="176"/>
      <c r="NAM185" s="176"/>
      <c r="NAN185" s="176"/>
      <c r="NAO185" s="176"/>
      <c r="NAP185" s="176"/>
      <c r="NAQ185" s="176"/>
      <c r="NAR185" s="176"/>
      <c r="NAS185" s="176"/>
      <c r="NAT185" s="176"/>
      <c r="NAU185" s="176"/>
      <c r="NAV185" s="176"/>
      <c r="NAW185" s="176"/>
      <c r="NAX185" s="176"/>
      <c r="NAY185" s="176"/>
      <c r="NAZ185" s="176"/>
      <c r="NBA185" s="176"/>
      <c r="NBB185" s="176"/>
      <c r="NBC185" s="176"/>
      <c r="NBD185" s="176"/>
      <c r="NBE185" s="176"/>
      <c r="NBF185" s="176"/>
      <c r="NBG185" s="176"/>
      <c r="NBH185" s="176"/>
      <c r="NBI185" s="176"/>
      <c r="NBJ185" s="176"/>
      <c r="NBK185" s="176"/>
      <c r="NBL185" s="176"/>
      <c r="NBM185" s="176"/>
      <c r="NBN185" s="176"/>
      <c r="NBO185" s="176"/>
      <c r="NBP185" s="176"/>
      <c r="NBQ185" s="176"/>
      <c r="NBR185" s="176"/>
      <c r="NBS185" s="176"/>
      <c r="NBT185" s="176"/>
      <c r="NBU185" s="176"/>
      <c r="NBV185" s="176"/>
      <c r="NBW185" s="176"/>
      <c r="NBX185" s="176"/>
      <c r="NBY185" s="176"/>
      <c r="NBZ185" s="176"/>
      <c r="NCA185" s="176"/>
      <c r="NCB185" s="176"/>
      <c r="NCC185" s="176"/>
      <c r="NCD185" s="176"/>
      <c r="NCE185" s="176"/>
      <c r="NCF185" s="176"/>
      <c r="NCG185" s="176"/>
      <c r="NCH185" s="176"/>
      <c r="NCI185" s="176"/>
      <c r="NCJ185" s="176"/>
      <c r="NCK185" s="176"/>
      <c r="NCL185" s="176"/>
      <c r="NCM185" s="176"/>
      <c r="NCN185" s="176"/>
      <c r="NCO185" s="176"/>
      <c r="NCP185" s="176"/>
      <c r="NCQ185" s="176"/>
      <c r="NCR185" s="176"/>
      <c r="NCS185" s="176"/>
      <c r="NCT185" s="176"/>
      <c r="NCU185" s="176"/>
      <c r="NCV185" s="176"/>
      <c r="NCW185" s="176"/>
      <c r="NCX185" s="176"/>
      <c r="NCY185" s="176"/>
      <c r="NCZ185" s="176"/>
      <c r="NDA185" s="176"/>
      <c r="NDB185" s="176"/>
      <c r="NDC185" s="176"/>
      <c r="NDD185" s="176"/>
      <c r="NDE185" s="176"/>
      <c r="NDF185" s="176"/>
      <c r="NDG185" s="176"/>
      <c r="NDH185" s="176"/>
      <c r="NDI185" s="176"/>
      <c r="NDJ185" s="176"/>
      <c r="NDK185" s="176"/>
      <c r="NDL185" s="176"/>
      <c r="NDM185" s="176"/>
      <c r="NDN185" s="176"/>
      <c r="NDO185" s="176"/>
      <c r="NDP185" s="176"/>
      <c r="NDQ185" s="176"/>
      <c r="NDR185" s="176"/>
      <c r="NDS185" s="176"/>
      <c r="NDT185" s="176"/>
      <c r="NDU185" s="176"/>
      <c r="NDV185" s="176"/>
      <c r="NDW185" s="176"/>
      <c r="NDX185" s="176"/>
      <c r="NDY185" s="176"/>
      <c r="NDZ185" s="176"/>
      <c r="NEA185" s="176"/>
      <c r="NEB185" s="176"/>
      <c r="NEC185" s="176"/>
      <c r="NED185" s="176"/>
      <c r="NEE185" s="176"/>
      <c r="NEF185" s="176"/>
      <c r="NEG185" s="176"/>
      <c r="NEH185" s="176"/>
      <c r="NEI185" s="176"/>
      <c r="NEJ185" s="176"/>
      <c r="NEK185" s="176"/>
      <c r="NEL185" s="176"/>
      <c r="NEM185" s="176"/>
      <c r="NEN185" s="176"/>
      <c r="NEO185" s="176"/>
      <c r="NEP185" s="176"/>
      <c r="NEQ185" s="176"/>
      <c r="NER185" s="176"/>
      <c r="NES185" s="176"/>
      <c r="NET185" s="176"/>
      <c r="NEU185" s="176"/>
      <c r="NEV185" s="176"/>
      <c r="NEW185" s="176"/>
      <c r="NEX185" s="176"/>
      <c r="NEY185" s="176"/>
      <c r="NEZ185" s="176"/>
      <c r="NFA185" s="176"/>
      <c r="NFB185" s="176"/>
      <c r="NFC185" s="176"/>
      <c r="NFD185" s="176"/>
      <c r="NFE185" s="176"/>
      <c r="NFF185" s="176"/>
      <c r="NFG185" s="176"/>
      <c r="NFH185" s="176"/>
      <c r="NFI185" s="176"/>
      <c r="NFJ185" s="176"/>
      <c r="NFK185" s="176"/>
      <c r="NFL185" s="176"/>
      <c r="NFM185" s="176"/>
      <c r="NFN185" s="176"/>
      <c r="NFO185" s="176"/>
      <c r="NFP185" s="176"/>
      <c r="NFQ185" s="176"/>
      <c r="NFR185" s="176"/>
      <c r="NFS185" s="176"/>
      <c r="NFT185" s="176"/>
      <c r="NFU185" s="176"/>
      <c r="NFV185" s="176"/>
      <c r="NFW185" s="176"/>
      <c r="NFX185" s="176"/>
      <c r="NFY185" s="176"/>
      <c r="NFZ185" s="176"/>
      <c r="NGA185" s="176"/>
      <c r="NGB185" s="176"/>
      <c r="NGC185" s="176"/>
      <c r="NGD185" s="176"/>
      <c r="NGE185" s="176"/>
      <c r="NGF185" s="176"/>
      <c r="NGG185" s="176"/>
      <c r="NGH185" s="176"/>
      <c r="NGI185" s="176"/>
      <c r="NGJ185" s="176"/>
      <c r="NGK185" s="176"/>
      <c r="NGL185" s="176"/>
      <c r="NGM185" s="176"/>
      <c r="NGN185" s="176"/>
      <c r="NGO185" s="176"/>
      <c r="NGP185" s="176"/>
      <c r="NGQ185" s="176"/>
      <c r="NGR185" s="176"/>
      <c r="NGS185" s="176"/>
      <c r="NGT185" s="176"/>
      <c r="NGU185" s="176"/>
      <c r="NGV185" s="176"/>
      <c r="NGW185" s="176"/>
      <c r="NGX185" s="176"/>
      <c r="NGY185" s="176"/>
      <c r="NGZ185" s="176"/>
      <c r="NHA185" s="176"/>
      <c r="NHB185" s="176"/>
      <c r="NHC185" s="176"/>
      <c r="NHD185" s="176"/>
      <c r="NHE185" s="176"/>
      <c r="NHF185" s="176"/>
      <c r="NHG185" s="176"/>
      <c r="NHH185" s="176"/>
      <c r="NHI185" s="176"/>
      <c r="NHJ185" s="176"/>
      <c r="NHK185" s="176"/>
      <c r="NHL185" s="176"/>
      <c r="NHM185" s="176"/>
      <c r="NHN185" s="176"/>
      <c r="NHO185" s="176"/>
      <c r="NHP185" s="176"/>
      <c r="NHQ185" s="176"/>
      <c r="NHR185" s="176"/>
      <c r="NHS185" s="176"/>
      <c r="NHT185" s="176"/>
      <c r="NHU185" s="176"/>
      <c r="NHV185" s="176"/>
      <c r="NHW185" s="176"/>
      <c r="NHX185" s="176"/>
      <c r="NHY185" s="176"/>
      <c r="NHZ185" s="176"/>
      <c r="NIA185" s="176"/>
      <c r="NIB185" s="176"/>
      <c r="NIC185" s="176"/>
      <c r="NID185" s="176"/>
      <c r="NIE185" s="176"/>
      <c r="NIF185" s="176"/>
      <c r="NIG185" s="176"/>
      <c r="NIH185" s="176"/>
      <c r="NII185" s="176"/>
      <c r="NIJ185" s="176"/>
      <c r="NIK185" s="176"/>
      <c r="NIL185" s="176"/>
      <c r="NIM185" s="176"/>
      <c r="NIN185" s="176"/>
      <c r="NIO185" s="176"/>
      <c r="NIP185" s="176"/>
      <c r="NIQ185" s="176"/>
      <c r="NIR185" s="176"/>
      <c r="NIS185" s="176"/>
      <c r="NIT185" s="176"/>
      <c r="NIU185" s="176"/>
      <c r="NIV185" s="176"/>
      <c r="NIW185" s="176"/>
      <c r="NIX185" s="176"/>
      <c r="NIY185" s="176"/>
      <c r="NIZ185" s="176"/>
      <c r="NJA185" s="176"/>
      <c r="NJB185" s="176"/>
      <c r="NJC185" s="176"/>
      <c r="NJD185" s="176"/>
      <c r="NJE185" s="176"/>
      <c r="NJF185" s="176"/>
      <c r="NJG185" s="176"/>
      <c r="NJH185" s="176"/>
      <c r="NJI185" s="176"/>
      <c r="NJJ185" s="176"/>
      <c r="NJK185" s="176"/>
      <c r="NJL185" s="176"/>
      <c r="NJM185" s="176"/>
      <c r="NJN185" s="176"/>
      <c r="NJO185" s="176"/>
      <c r="NJP185" s="176"/>
      <c r="NJQ185" s="176"/>
      <c r="NJR185" s="176"/>
      <c r="NJS185" s="176"/>
      <c r="NJT185" s="176"/>
      <c r="NJU185" s="176"/>
      <c r="NJV185" s="176"/>
      <c r="NJW185" s="176"/>
      <c r="NJX185" s="176"/>
      <c r="NJY185" s="176"/>
      <c r="NJZ185" s="176"/>
      <c r="NKA185" s="176"/>
      <c r="NKB185" s="176"/>
      <c r="NKC185" s="176"/>
      <c r="NKD185" s="176"/>
      <c r="NKE185" s="176"/>
      <c r="NKF185" s="176"/>
      <c r="NKG185" s="176"/>
      <c r="NKH185" s="176"/>
      <c r="NKI185" s="176"/>
      <c r="NKJ185" s="176"/>
      <c r="NKK185" s="176"/>
      <c r="NKL185" s="176"/>
      <c r="NKM185" s="176"/>
      <c r="NKN185" s="176"/>
      <c r="NKO185" s="176"/>
      <c r="NKP185" s="176"/>
      <c r="NKQ185" s="176"/>
      <c r="NKR185" s="176"/>
      <c r="NKS185" s="176"/>
      <c r="NKT185" s="176"/>
      <c r="NKU185" s="176"/>
      <c r="NKV185" s="176"/>
      <c r="NKW185" s="176"/>
      <c r="NKX185" s="176"/>
      <c r="NKY185" s="176"/>
      <c r="NKZ185" s="176"/>
      <c r="NLA185" s="176"/>
      <c r="NLB185" s="176"/>
      <c r="NLC185" s="176"/>
      <c r="NLD185" s="176"/>
      <c r="NLE185" s="176"/>
      <c r="NLF185" s="176"/>
      <c r="NLG185" s="176"/>
      <c r="NLH185" s="176"/>
      <c r="NLI185" s="176"/>
      <c r="NLJ185" s="176"/>
      <c r="NLK185" s="176"/>
      <c r="NLL185" s="176"/>
      <c r="NLM185" s="176"/>
      <c r="NLN185" s="176"/>
      <c r="NLO185" s="176"/>
      <c r="NLP185" s="176"/>
      <c r="NLQ185" s="176"/>
      <c r="NLR185" s="176"/>
      <c r="NLS185" s="176"/>
      <c r="NLT185" s="176"/>
      <c r="NLU185" s="176"/>
      <c r="NLV185" s="176"/>
      <c r="NLW185" s="176"/>
      <c r="NLX185" s="176"/>
      <c r="NLY185" s="176"/>
      <c r="NLZ185" s="176"/>
      <c r="NMA185" s="176"/>
      <c r="NMB185" s="176"/>
      <c r="NMC185" s="176"/>
      <c r="NMD185" s="176"/>
      <c r="NME185" s="176"/>
      <c r="NMF185" s="176"/>
      <c r="NMG185" s="176"/>
      <c r="NMH185" s="176"/>
      <c r="NMI185" s="176"/>
      <c r="NMJ185" s="176"/>
      <c r="NMK185" s="176"/>
      <c r="NML185" s="176"/>
      <c r="NMM185" s="176"/>
      <c r="NMN185" s="176"/>
      <c r="NMO185" s="176"/>
      <c r="NMP185" s="176"/>
      <c r="NMQ185" s="176"/>
      <c r="NMR185" s="176"/>
      <c r="NMS185" s="176"/>
      <c r="NMT185" s="176"/>
      <c r="NMU185" s="176"/>
      <c r="NMV185" s="176"/>
      <c r="NMW185" s="176"/>
      <c r="NMX185" s="176"/>
      <c r="NMY185" s="176"/>
      <c r="NMZ185" s="176"/>
      <c r="NNA185" s="176"/>
      <c r="NNB185" s="176"/>
      <c r="NNC185" s="176"/>
      <c r="NND185" s="176"/>
      <c r="NNE185" s="176"/>
      <c r="NNF185" s="176"/>
      <c r="NNG185" s="176"/>
      <c r="NNH185" s="176"/>
      <c r="NNI185" s="176"/>
      <c r="NNJ185" s="176"/>
      <c r="NNK185" s="176"/>
      <c r="NNL185" s="176"/>
      <c r="NNM185" s="176"/>
      <c r="NNN185" s="176"/>
      <c r="NNO185" s="176"/>
      <c r="NNP185" s="176"/>
      <c r="NNQ185" s="176"/>
      <c r="NNR185" s="176"/>
      <c r="NNS185" s="176"/>
      <c r="NNT185" s="176"/>
      <c r="NNU185" s="176"/>
      <c r="NNV185" s="176"/>
      <c r="NNW185" s="176"/>
      <c r="NNX185" s="176"/>
      <c r="NNY185" s="176"/>
      <c r="NNZ185" s="176"/>
      <c r="NOA185" s="176"/>
      <c r="NOB185" s="176"/>
      <c r="NOC185" s="176"/>
      <c r="NOD185" s="176"/>
      <c r="NOE185" s="176"/>
      <c r="NOF185" s="176"/>
      <c r="NOG185" s="176"/>
      <c r="NOH185" s="176"/>
      <c r="NOI185" s="176"/>
      <c r="NOJ185" s="176"/>
      <c r="NOK185" s="176"/>
      <c r="NOL185" s="176"/>
      <c r="NOM185" s="176"/>
      <c r="NON185" s="176"/>
      <c r="NOO185" s="176"/>
      <c r="NOP185" s="176"/>
      <c r="NOQ185" s="176"/>
      <c r="NOR185" s="176"/>
      <c r="NOS185" s="176"/>
      <c r="NOT185" s="176"/>
      <c r="NOU185" s="176"/>
      <c r="NOV185" s="176"/>
      <c r="NOW185" s="176"/>
      <c r="NOX185" s="176"/>
      <c r="NOY185" s="176"/>
      <c r="NOZ185" s="176"/>
      <c r="NPA185" s="176"/>
      <c r="NPB185" s="176"/>
      <c r="NPC185" s="176"/>
      <c r="NPD185" s="176"/>
      <c r="NPE185" s="176"/>
      <c r="NPF185" s="176"/>
      <c r="NPG185" s="176"/>
      <c r="NPH185" s="176"/>
      <c r="NPI185" s="176"/>
      <c r="NPJ185" s="176"/>
      <c r="NPK185" s="176"/>
      <c r="NPL185" s="176"/>
      <c r="NPM185" s="176"/>
      <c r="NPN185" s="176"/>
      <c r="NPO185" s="176"/>
      <c r="NPP185" s="176"/>
      <c r="NPQ185" s="176"/>
      <c r="NPR185" s="176"/>
      <c r="NPS185" s="176"/>
      <c r="NPT185" s="176"/>
      <c r="NPU185" s="176"/>
      <c r="NPV185" s="176"/>
      <c r="NPW185" s="176"/>
      <c r="NPX185" s="176"/>
      <c r="NPY185" s="176"/>
      <c r="NPZ185" s="176"/>
      <c r="NQA185" s="176"/>
      <c r="NQB185" s="176"/>
      <c r="NQC185" s="176"/>
      <c r="NQD185" s="176"/>
      <c r="NQE185" s="176"/>
      <c r="NQF185" s="176"/>
      <c r="NQG185" s="176"/>
      <c r="NQH185" s="176"/>
      <c r="NQI185" s="176"/>
      <c r="NQJ185" s="176"/>
      <c r="NQK185" s="176"/>
      <c r="NQL185" s="176"/>
      <c r="NQM185" s="176"/>
      <c r="NQN185" s="176"/>
      <c r="NQO185" s="176"/>
      <c r="NQP185" s="176"/>
      <c r="NQQ185" s="176"/>
      <c r="NQR185" s="176"/>
      <c r="NQS185" s="176"/>
      <c r="NQT185" s="176"/>
      <c r="NQU185" s="176"/>
      <c r="NQV185" s="176"/>
      <c r="NQW185" s="176"/>
      <c r="NQX185" s="176"/>
      <c r="NQY185" s="176"/>
      <c r="NQZ185" s="176"/>
      <c r="NRA185" s="176"/>
      <c r="NRB185" s="176"/>
      <c r="NRC185" s="176"/>
      <c r="NRD185" s="176"/>
      <c r="NRE185" s="176"/>
      <c r="NRF185" s="176"/>
      <c r="NRG185" s="176"/>
      <c r="NRH185" s="176"/>
      <c r="NRI185" s="176"/>
      <c r="NRJ185" s="176"/>
      <c r="NRK185" s="176"/>
      <c r="NRL185" s="176"/>
      <c r="NRM185" s="176"/>
      <c r="NRN185" s="176"/>
      <c r="NRO185" s="176"/>
      <c r="NRP185" s="176"/>
      <c r="NRQ185" s="176"/>
      <c r="NRR185" s="176"/>
      <c r="NRS185" s="176"/>
      <c r="NRT185" s="176"/>
      <c r="NRU185" s="176"/>
      <c r="NRV185" s="176"/>
      <c r="NRW185" s="176"/>
      <c r="NRX185" s="176"/>
      <c r="NRY185" s="176"/>
      <c r="NRZ185" s="176"/>
      <c r="NSA185" s="176"/>
      <c r="NSB185" s="176"/>
      <c r="NSC185" s="176"/>
      <c r="NSD185" s="176"/>
      <c r="NSE185" s="176"/>
      <c r="NSF185" s="176"/>
      <c r="NSG185" s="176"/>
      <c r="NSH185" s="176"/>
      <c r="NSI185" s="176"/>
      <c r="NSJ185" s="176"/>
      <c r="NSK185" s="176"/>
      <c r="NSL185" s="176"/>
      <c r="NSM185" s="176"/>
      <c r="NSN185" s="176"/>
      <c r="NSO185" s="176"/>
      <c r="NSP185" s="176"/>
      <c r="NSQ185" s="176"/>
      <c r="NSR185" s="176"/>
      <c r="NSS185" s="176"/>
      <c r="NST185" s="176"/>
      <c r="NSU185" s="176"/>
      <c r="NSV185" s="176"/>
      <c r="NSW185" s="176"/>
      <c r="NSX185" s="176"/>
      <c r="NSY185" s="176"/>
      <c r="NSZ185" s="176"/>
      <c r="NTA185" s="176"/>
      <c r="NTB185" s="176"/>
      <c r="NTC185" s="176"/>
      <c r="NTD185" s="176"/>
      <c r="NTE185" s="176"/>
      <c r="NTF185" s="176"/>
      <c r="NTG185" s="176"/>
      <c r="NTH185" s="176"/>
      <c r="NTI185" s="176"/>
      <c r="NTJ185" s="176"/>
      <c r="NTK185" s="176"/>
      <c r="NTL185" s="176"/>
      <c r="NTM185" s="176"/>
      <c r="NTN185" s="176"/>
      <c r="NTO185" s="176"/>
      <c r="NTP185" s="176"/>
      <c r="NTQ185" s="176"/>
      <c r="NTR185" s="176"/>
      <c r="NTS185" s="176"/>
      <c r="NTT185" s="176"/>
      <c r="NTU185" s="176"/>
      <c r="NTV185" s="176"/>
      <c r="NTW185" s="176"/>
      <c r="NTX185" s="176"/>
      <c r="NTY185" s="176"/>
      <c r="NTZ185" s="176"/>
      <c r="NUA185" s="176"/>
      <c r="NUB185" s="176"/>
      <c r="NUC185" s="176"/>
      <c r="NUD185" s="176"/>
      <c r="NUE185" s="176"/>
      <c r="NUF185" s="176"/>
      <c r="NUG185" s="176"/>
      <c r="NUH185" s="176"/>
      <c r="NUI185" s="176"/>
      <c r="NUJ185" s="176"/>
      <c r="NUK185" s="176"/>
      <c r="NUL185" s="176"/>
      <c r="NUM185" s="176"/>
      <c r="NUN185" s="176"/>
      <c r="NUO185" s="176"/>
      <c r="NUP185" s="176"/>
      <c r="NUQ185" s="176"/>
      <c r="NUR185" s="176"/>
      <c r="NUS185" s="176"/>
      <c r="NUT185" s="176"/>
      <c r="NUU185" s="176"/>
      <c r="NUV185" s="176"/>
      <c r="NUW185" s="176"/>
      <c r="NUX185" s="176"/>
      <c r="NUY185" s="176"/>
      <c r="NUZ185" s="176"/>
      <c r="NVA185" s="176"/>
      <c r="NVB185" s="176"/>
      <c r="NVC185" s="176"/>
      <c r="NVD185" s="176"/>
      <c r="NVE185" s="176"/>
      <c r="NVF185" s="176"/>
      <c r="NVG185" s="176"/>
      <c r="NVH185" s="176"/>
      <c r="NVI185" s="176"/>
      <c r="NVJ185" s="176"/>
      <c r="NVK185" s="176"/>
      <c r="NVL185" s="176"/>
      <c r="NVM185" s="176"/>
      <c r="NVN185" s="176"/>
      <c r="NVO185" s="176"/>
      <c r="NVP185" s="176"/>
      <c r="NVQ185" s="176"/>
      <c r="NVR185" s="176"/>
      <c r="NVS185" s="176"/>
      <c r="NVT185" s="176"/>
      <c r="NVU185" s="176"/>
      <c r="NVV185" s="176"/>
      <c r="NVW185" s="176"/>
      <c r="NVX185" s="176"/>
      <c r="NVY185" s="176"/>
      <c r="NVZ185" s="176"/>
      <c r="NWA185" s="176"/>
      <c r="NWB185" s="176"/>
      <c r="NWC185" s="176"/>
      <c r="NWD185" s="176"/>
      <c r="NWE185" s="176"/>
      <c r="NWF185" s="176"/>
      <c r="NWG185" s="176"/>
      <c r="NWH185" s="176"/>
      <c r="NWI185" s="176"/>
      <c r="NWJ185" s="176"/>
      <c r="NWK185" s="176"/>
      <c r="NWL185" s="176"/>
      <c r="NWM185" s="176"/>
      <c r="NWN185" s="176"/>
      <c r="NWO185" s="176"/>
      <c r="NWP185" s="176"/>
      <c r="NWQ185" s="176"/>
      <c r="NWR185" s="176"/>
      <c r="NWS185" s="176"/>
      <c r="NWT185" s="176"/>
      <c r="NWU185" s="176"/>
      <c r="NWV185" s="176"/>
      <c r="NWW185" s="176"/>
      <c r="NWX185" s="176"/>
      <c r="NWY185" s="176"/>
      <c r="NWZ185" s="176"/>
      <c r="NXA185" s="176"/>
      <c r="NXB185" s="176"/>
      <c r="NXC185" s="176"/>
      <c r="NXD185" s="176"/>
      <c r="NXE185" s="176"/>
      <c r="NXF185" s="176"/>
      <c r="NXG185" s="176"/>
      <c r="NXH185" s="176"/>
      <c r="NXI185" s="176"/>
      <c r="NXJ185" s="176"/>
      <c r="NXK185" s="176"/>
      <c r="NXL185" s="176"/>
      <c r="NXM185" s="176"/>
      <c r="NXN185" s="176"/>
      <c r="NXO185" s="176"/>
      <c r="NXP185" s="176"/>
      <c r="NXQ185" s="176"/>
      <c r="NXR185" s="176"/>
      <c r="NXS185" s="176"/>
      <c r="NXT185" s="176"/>
      <c r="NXU185" s="176"/>
      <c r="NXV185" s="176"/>
      <c r="NXW185" s="176"/>
      <c r="NXX185" s="176"/>
      <c r="NXY185" s="176"/>
      <c r="NXZ185" s="176"/>
      <c r="NYA185" s="176"/>
      <c r="NYB185" s="176"/>
      <c r="NYC185" s="176"/>
      <c r="NYD185" s="176"/>
      <c r="NYE185" s="176"/>
      <c r="NYF185" s="176"/>
      <c r="NYG185" s="176"/>
      <c r="NYH185" s="176"/>
      <c r="NYI185" s="176"/>
      <c r="NYJ185" s="176"/>
      <c r="NYK185" s="176"/>
      <c r="NYL185" s="176"/>
      <c r="NYM185" s="176"/>
      <c r="NYN185" s="176"/>
      <c r="NYO185" s="176"/>
      <c r="NYP185" s="176"/>
      <c r="NYQ185" s="176"/>
      <c r="NYR185" s="176"/>
      <c r="NYS185" s="176"/>
      <c r="NYT185" s="176"/>
      <c r="NYU185" s="176"/>
      <c r="NYV185" s="176"/>
      <c r="NYW185" s="176"/>
      <c r="NYX185" s="176"/>
      <c r="NYY185" s="176"/>
      <c r="NYZ185" s="176"/>
      <c r="NZA185" s="176"/>
      <c r="NZB185" s="176"/>
      <c r="NZC185" s="176"/>
      <c r="NZD185" s="176"/>
      <c r="NZE185" s="176"/>
      <c r="NZF185" s="176"/>
      <c r="NZG185" s="176"/>
      <c r="NZH185" s="176"/>
      <c r="NZI185" s="176"/>
      <c r="NZJ185" s="176"/>
      <c r="NZK185" s="176"/>
      <c r="NZL185" s="176"/>
      <c r="NZM185" s="176"/>
      <c r="NZN185" s="176"/>
      <c r="NZO185" s="176"/>
      <c r="NZP185" s="176"/>
      <c r="NZQ185" s="176"/>
      <c r="NZR185" s="176"/>
      <c r="NZS185" s="176"/>
      <c r="NZT185" s="176"/>
      <c r="NZU185" s="176"/>
      <c r="NZV185" s="176"/>
      <c r="NZW185" s="176"/>
      <c r="NZX185" s="176"/>
      <c r="NZY185" s="176"/>
      <c r="NZZ185" s="176"/>
      <c r="OAA185" s="176"/>
      <c r="OAB185" s="176"/>
      <c r="OAC185" s="176"/>
      <c r="OAD185" s="176"/>
      <c r="OAE185" s="176"/>
      <c r="OAF185" s="176"/>
      <c r="OAG185" s="176"/>
      <c r="OAH185" s="176"/>
      <c r="OAI185" s="176"/>
      <c r="OAJ185" s="176"/>
      <c r="OAK185" s="176"/>
      <c r="OAL185" s="176"/>
      <c r="OAM185" s="176"/>
      <c r="OAN185" s="176"/>
      <c r="OAO185" s="176"/>
      <c r="OAP185" s="176"/>
      <c r="OAQ185" s="176"/>
      <c r="OAR185" s="176"/>
      <c r="OAS185" s="176"/>
      <c r="OAT185" s="176"/>
      <c r="OAU185" s="176"/>
      <c r="OAV185" s="176"/>
      <c r="OAW185" s="176"/>
      <c r="OAX185" s="176"/>
      <c r="OAY185" s="176"/>
      <c r="OAZ185" s="176"/>
      <c r="OBA185" s="176"/>
      <c r="OBB185" s="176"/>
      <c r="OBC185" s="176"/>
      <c r="OBD185" s="176"/>
      <c r="OBE185" s="176"/>
      <c r="OBF185" s="176"/>
      <c r="OBG185" s="176"/>
      <c r="OBH185" s="176"/>
      <c r="OBI185" s="176"/>
      <c r="OBJ185" s="176"/>
      <c r="OBK185" s="176"/>
      <c r="OBL185" s="176"/>
      <c r="OBM185" s="176"/>
      <c r="OBN185" s="176"/>
      <c r="OBO185" s="176"/>
      <c r="OBP185" s="176"/>
      <c r="OBQ185" s="176"/>
      <c r="OBR185" s="176"/>
      <c r="OBS185" s="176"/>
      <c r="OBT185" s="176"/>
      <c r="OBU185" s="176"/>
      <c r="OBV185" s="176"/>
      <c r="OBW185" s="176"/>
      <c r="OBX185" s="176"/>
      <c r="OBY185" s="176"/>
      <c r="OBZ185" s="176"/>
      <c r="OCA185" s="176"/>
      <c r="OCB185" s="176"/>
      <c r="OCC185" s="176"/>
      <c r="OCD185" s="176"/>
      <c r="OCE185" s="176"/>
      <c r="OCF185" s="176"/>
      <c r="OCG185" s="176"/>
      <c r="OCH185" s="176"/>
      <c r="OCI185" s="176"/>
      <c r="OCJ185" s="176"/>
      <c r="OCK185" s="176"/>
      <c r="OCL185" s="176"/>
      <c r="OCM185" s="176"/>
      <c r="OCN185" s="176"/>
      <c r="OCO185" s="176"/>
      <c r="OCP185" s="176"/>
      <c r="OCQ185" s="176"/>
      <c r="OCR185" s="176"/>
      <c r="OCS185" s="176"/>
      <c r="OCT185" s="176"/>
      <c r="OCU185" s="176"/>
      <c r="OCV185" s="176"/>
      <c r="OCW185" s="176"/>
      <c r="OCX185" s="176"/>
      <c r="OCY185" s="176"/>
      <c r="OCZ185" s="176"/>
      <c r="ODA185" s="176"/>
      <c r="ODB185" s="176"/>
      <c r="ODC185" s="176"/>
      <c r="ODD185" s="176"/>
      <c r="ODE185" s="176"/>
      <c r="ODF185" s="176"/>
      <c r="ODG185" s="176"/>
      <c r="ODH185" s="176"/>
      <c r="ODI185" s="176"/>
      <c r="ODJ185" s="176"/>
      <c r="ODK185" s="176"/>
      <c r="ODL185" s="176"/>
      <c r="ODM185" s="176"/>
      <c r="ODN185" s="176"/>
      <c r="ODO185" s="176"/>
      <c r="ODP185" s="176"/>
      <c r="ODQ185" s="176"/>
      <c r="ODR185" s="176"/>
      <c r="ODS185" s="176"/>
      <c r="ODT185" s="176"/>
      <c r="ODU185" s="176"/>
      <c r="ODV185" s="176"/>
      <c r="ODW185" s="176"/>
      <c r="ODX185" s="176"/>
      <c r="ODY185" s="176"/>
      <c r="ODZ185" s="176"/>
      <c r="OEA185" s="176"/>
      <c r="OEB185" s="176"/>
      <c r="OEC185" s="176"/>
      <c r="OED185" s="176"/>
      <c r="OEE185" s="176"/>
      <c r="OEF185" s="176"/>
      <c r="OEG185" s="176"/>
      <c r="OEH185" s="176"/>
      <c r="OEI185" s="176"/>
      <c r="OEJ185" s="176"/>
      <c r="OEK185" s="176"/>
      <c r="OEL185" s="176"/>
      <c r="OEM185" s="176"/>
      <c r="OEN185" s="176"/>
      <c r="OEO185" s="176"/>
      <c r="OEP185" s="176"/>
      <c r="OEQ185" s="176"/>
      <c r="OER185" s="176"/>
      <c r="OES185" s="176"/>
      <c r="OET185" s="176"/>
      <c r="OEU185" s="176"/>
      <c r="OEV185" s="176"/>
      <c r="OEW185" s="176"/>
      <c r="OEX185" s="176"/>
      <c r="OEY185" s="176"/>
      <c r="OEZ185" s="176"/>
      <c r="OFA185" s="176"/>
      <c r="OFB185" s="176"/>
      <c r="OFC185" s="176"/>
      <c r="OFD185" s="176"/>
      <c r="OFE185" s="176"/>
      <c r="OFF185" s="176"/>
      <c r="OFG185" s="176"/>
      <c r="OFH185" s="176"/>
      <c r="OFI185" s="176"/>
      <c r="OFJ185" s="176"/>
      <c r="OFK185" s="176"/>
      <c r="OFL185" s="176"/>
      <c r="OFM185" s="176"/>
      <c r="OFN185" s="176"/>
      <c r="OFO185" s="176"/>
      <c r="OFP185" s="176"/>
      <c r="OFQ185" s="176"/>
      <c r="OFR185" s="176"/>
      <c r="OFS185" s="176"/>
      <c r="OFT185" s="176"/>
      <c r="OFU185" s="176"/>
      <c r="OFV185" s="176"/>
      <c r="OFW185" s="176"/>
      <c r="OFX185" s="176"/>
      <c r="OFY185" s="176"/>
      <c r="OFZ185" s="176"/>
      <c r="OGA185" s="176"/>
      <c r="OGB185" s="176"/>
      <c r="OGC185" s="176"/>
      <c r="OGD185" s="176"/>
      <c r="OGE185" s="176"/>
      <c r="OGF185" s="176"/>
      <c r="OGG185" s="176"/>
      <c r="OGH185" s="176"/>
      <c r="OGI185" s="176"/>
      <c r="OGJ185" s="176"/>
      <c r="OGK185" s="176"/>
      <c r="OGL185" s="176"/>
      <c r="OGM185" s="176"/>
      <c r="OGN185" s="176"/>
      <c r="OGO185" s="176"/>
      <c r="OGP185" s="176"/>
      <c r="OGQ185" s="176"/>
      <c r="OGR185" s="176"/>
      <c r="OGS185" s="176"/>
      <c r="OGT185" s="176"/>
      <c r="OGU185" s="176"/>
      <c r="OGV185" s="176"/>
      <c r="OGW185" s="176"/>
      <c r="OGX185" s="176"/>
      <c r="OGY185" s="176"/>
      <c r="OGZ185" s="176"/>
      <c r="OHA185" s="176"/>
      <c r="OHB185" s="176"/>
      <c r="OHC185" s="176"/>
      <c r="OHD185" s="176"/>
      <c r="OHE185" s="176"/>
      <c r="OHF185" s="176"/>
      <c r="OHG185" s="176"/>
      <c r="OHH185" s="176"/>
      <c r="OHI185" s="176"/>
      <c r="OHJ185" s="176"/>
      <c r="OHK185" s="176"/>
      <c r="OHL185" s="176"/>
      <c r="OHM185" s="176"/>
      <c r="OHN185" s="176"/>
      <c r="OHO185" s="176"/>
      <c r="OHP185" s="176"/>
      <c r="OHQ185" s="176"/>
      <c r="OHR185" s="176"/>
      <c r="OHS185" s="176"/>
      <c r="OHT185" s="176"/>
      <c r="OHU185" s="176"/>
      <c r="OHV185" s="176"/>
      <c r="OHW185" s="176"/>
      <c r="OHX185" s="176"/>
      <c r="OHY185" s="176"/>
      <c r="OHZ185" s="176"/>
      <c r="OIA185" s="176"/>
      <c r="OIB185" s="176"/>
      <c r="OIC185" s="176"/>
      <c r="OID185" s="176"/>
      <c r="OIE185" s="176"/>
      <c r="OIF185" s="176"/>
      <c r="OIG185" s="176"/>
      <c r="OIH185" s="176"/>
      <c r="OII185" s="176"/>
      <c r="OIJ185" s="176"/>
      <c r="OIK185" s="176"/>
      <c r="OIL185" s="176"/>
      <c r="OIM185" s="176"/>
      <c r="OIN185" s="176"/>
      <c r="OIO185" s="176"/>
      <c r="OIP185" s="176"/>
      <c r="OIQ185" s="176"/>
      <c r="OIR185" s="176"/>
      <c r="OIS185" s="176"/>
      <c r="OIT185" s="176"/>
      <c r="OIU185" s="176"/>
      <c r="OIV185" s="176"/>
      <c r="OIW185" s="176"/>
      <c r="OIX185" s="176"/>
      <c r="OIY185" s="176"/>
      <c r="OIZ185" s="176"/>
      <c r="OJA185" s="176"/>
      <c r="OJB185" s="176"/>
      <c r="OJC185" s="176"/>
      <c r="OJD185" s="176"/>
      <c r="OJE185" s="176"/>
      <c r="OJF185" s="176"/>
      <c r="OJG185" s="176"/>
      <c r="OJH185" s="176"/>
      <c r="OJI185" s="176"/>
      <c r="OJJ185" s="176"/>
      <c r="OJK185" s="176"/>
      <c r="OJL185" s="176"/>
      <c r="OJM185" s="176"/>
      <c r="OJN185" s="176"/>
      <c r="OJO185" s="176"/>
      <c r="OJP185" s="176"/>
      <c r="OJQ185" s="176"/>
      <c r="OJR185" s="176"/>
      <c r="OJS185" s="176"/>
      <c r="OJT185" s="176"/>
      <c r="OJU185" s="176"/>
      <c r="OJV185" s="176"/>
      <c r="OJW185" s="176"/>
      <c r="OJX185" s="176"/>
      <c r="OJY185" s="176"/>
      <c r="OJZ185" s="176"/>
      <c r="OKA185" s="176"/>
      <c r="OKB185" s="176"/>
      <c r="OKC185" s="176"/>
      <c r="OKD185" s="176"/>
      <c r="OKE185" s="176"/>
      <c r="OKF185" s="176"/>
      <c r="OKG185" s="176"/>
      <c r="OKH185" s="176"/>
      <c r="OKI185" s="176"/>
      <c r="OKJ185" s="176"/>
      <c r="OKK185" s="176"/>
      <c r="OKL185" s="176"/>
      <c r="OKM185" s="176"/>
      <c r="OKN185" s="176"/>
      <c r="OKO185" s="176"/>
      <c r="OKP185" s="176"/>
      <c r="OKQ185" s="176"/>
      <c r="OKR185" s="176"/>
      <c r="OKS185" s="176"/>
      <c r="OKT185" s="176"/>
      <c r="OKU185" s="176"/>
      <c r="OKV185" s="176"/>
      <c r="OKW185" s="176"/>
      <c r="OKX185" s="176"/>
      <c r="OKY185" s="176"/>
      <c r="OKZ185" s="176"/>
      <c r="OLA185" s="176"/>
      <c r="OLB185" s="176"/>
      <c r="OLC185" s="176"/>
      <c r="OLD185" s="176"/>
      <c r="OLE185" s="176"/>
      <c r="OLF185" s="176"/>
      <c r="OLG185" s="176"/>
      <c r="OLH185" s="176"/>
      <c r="OLI185" s="176"/>
      <c r="OLJ185" s="176"/>
      <c r="OLK185" s="176"/>
      <c r="OLL185" s="176"/>
      <c r="OLM185" s="176"/>
      <c r="OLN185" s="176"/>
      <c r="OLO185" s="176"/>
      <c r="OLP185" s="176"/>
      <c r="OLQ185" s="176"/>
      <c r="OLR185" s="176"/>
      <c r="OLS185" s="176"/>
      <c r="OLT185" s="176"/>
      <c r="OLU185" s="176"/>
      <c r="OLV185" s="176"/>
      <c r="OLW185" s="176"/>
      <c r="OLX185" s="176"/>
      <c r="OLY185" s="176"/>
      <c r="OLZ185" s="176"/>
      <c r="OMA185" s="176"/>
      <c r="OMB185" s="176"/>
      <c r="OMC185" s="176"/>
      <c r="OMD185" s="176"/>
      <c r="OME185" s="176"/>
      <c r="OMF185" s="176"/>
      <c r="OMG185" s="176"/>
      <c r="OMH185" s="176"/>
      <c r="OMI185" s="176"/>
      <c r="OMJ185" s="176"/>
      <c r="OMK185" s="176"/>
      <c r="OML185" s="176"/>
      <c r="OMM185" s="176"/>
      <c r="OMN185" s="176"/>
      <c r="OMO185" s="176"/>
      <c r="OMP185" s="176"/>
      <c r="OMQ185" s="176"/>
      <c r="OMR185" s="176"/>
      <c r="OMS185" s="176"/>
      <c r="OMT185" s="176"/>
      <c r="OMU185" s="176"/>
      <c r="OMV185" s="176"/>
      <c r="OMW185" s="176"/>
      <c r="OMX185" s="176"/>
      <c r="OMY185" s="176"/>
      <c r="OMZ185" s="176"/>
      <c r="ONA185" s="176"/>
      <c r="ONB185" s="176"/>
      <c r="ONC185" s="176"/>
      <c r="OND185" s="176"/>
      <c r="ONE185" s="176"/>
      <c r="ONF185" s="176"/>
      <c r="ONG185" s="176"/>
      <c r="ONH185" s="176"/>
      <c r="ONI185" s="176"/>
      <c r="ONJ185" s="176"/>
      <c r="ONK185" s="176"/>
      <c r="ONL185" s="176"/>
      <c r="ONM185" s="176"/>
      <c r="ONN185" s="176"/>
      <c r="ONO185" s="176"/>
      <c r="ONP185" s="176"/>
      <c r="ONQ185" s="176"/>
      <c r="ONR185" s="176"/>
      <c r="ONS185" s="176"/>
      <c r="ONT185" s="176"/>
      <c r="ONU185" s="176"/>
      <c r="ONV185" s="176"/>
      <c r="ONW185" s="176"/>
      <c r="ONX185" s="176"/>
      <c r="ONY185" s="176"/>
      <c r="ONZ185" s="176"/>
      <c r="OOA185" s="176"/>
      <c r="OOB185" s="176"/>
      <c r="OOC185" s="176"/>
      <c r="OOD185" s="176"/>
      <c r="OOE185" s="176"/>
      <c r="OOF185" s="176"/>
      <c r="OOG185" s="176"/>
      <c r="OOH185" s="176"/>
      <c r="OOI185" s="176"/>
      <c r="OOJ185" s="176"/>
      <c r="OOK185" s="176"/>
      <c r="OOL185" s="176"/>
      <c r="OOM185" s="176"/>
      <c r="OON185" s="176"/>
      <c r="OOO185" s="176"/>
      <c r="OOP185" s="176"/>
      <c r="OOQ185" s="176"/>
      <c r="OOR185" s="176"/>
      <c r="OOS185" s="176"/>
      <c r="OOT185" s="176"/>
      <c r="OOU185" s="176"/>
      <c r="OOV185" s="176"/>
      <c r="OOW185" s="176"/>
      <c r="OOX185" s="176"/>
      <c r="OOY185" s="176"/>
      <c r="OOZ185" s="176"/>
      <c r="OPA185" s="176"/>
      <c r="OPB185" s="176"/>
      <c r="OPC185" s="176"/>
      <c r="OPD185" s="176"/>
      <c r="OPE185" s="176"/>
      <c r="OPF185" s="176"/>
      <c r="OPG185" s="176"/>
      <c r="OPH185" s="176"/>
      <c r="OPI185" s="176"/>
      <c r="OPJ185" s="176"/>
      <c r="OPK185" s="176"/>
      <c r="OPL185" s="176"/>
      <c r="OPM185" s="176"/>
      <c r="OPN185" s="176"/>
      <c r="OPO185" s="176"/>
      <c r="OPP185" s="176"/>
      <c r="OPQ185" s="176"/>
      <c r="OPR185" s="176"/>
      <c r="OPS185" s="176"/>
      <c r="OPT185" s="176"/>
      <c r="OPU185" s="176"/>
      <c r="OPV185" s="176"/>
      <c r="OPW185" s="176"/>
      <c r="OPX185" s="176"/>
      <c r="OPY185" s="176"/>
      <c r="OPZ185" s="176"/>
      <c r="OQA185" s="176"/>
      <c r="OQB185" s="176"/>
      <c r="OQC185" s="176"/>
      <c r="OQD185" s="176"/>
      <c r="OQE185" s="176"/>
      <c r="OQF185" s="176"/>
      <c r="OQG185" s="176"/>
      <c r="OQH185" s="176"/>
      <c r="OQI185" s="176"/>
      <c r="OQJ185" s="176"/>
      <c r="OQK185" s="176"/>
      <c r="OQL185" s="176"/>
      <c r="OQM185" s="176"/>
      <c r="OQN185" s="176"/>
      <c r="OQO185" s="176"/>
      <c r="OQP185" s="176"/>
      <c r="OQQ185" s="176"/>
      <c r="OQR185" s="176"/>
      <c r="OQS185" s="176"/>
      <c r="OQT185" s="176"/>
      <c r="OQU185" s="176"/>
      <c r="OQV185" s="176"/>
      <c r="OQW185" s="176"/>
      <c r="OQX185" s="176"/>
      <c r="OQY185" s="176"/>
      <c r="OQZ185" s="176"/>
      <c r="ORA185" s="176"/>
      <c r="ORB185" s="176"/>
      <c r="ORC185" s="176"/>
      <c r="ORD185" s="176"/>
      <c r="ORE185" s="176"/>
      <c r="ORF185" s="176"/>
      <c r="ORG185" s="176"/>
      <c r="ORH185" s="176"/>
      <c r="ORI185" s="176"/>
      <c r="ORJ185" s="176"/>
      <c r="ORK185" s="176"/>
      <c r="ORL185" s="176"/>
      <c r="ORM185" s="176"/>
      <c r="ORN185" s="176"/>
      <c r="ORO185" s="176"/>
      <c r="ORP185" s="176"/>
      <c r="ORQ185" s="176"/>
      <c r="ORR185" s="176"/>
      <c r="ORS185" s="176"/>
      <c r="ORT185" s="176"/>
      <c r="ORU185" s="176"/>
      <c r="ORV185" s="176"/>
      <c r="ORW185" s="176"/>
      <c r="ORX185" s="176"/>
      <c r="ORY185" s="176"/>
      <c r="ORZ185" s="176"/>
      <c r="OSA185" s="176"/>
      <c r="OSB185" s="176"/>
      <c r="OSC185" s="176"/>
      <c r="OSD185" s="176"/>
      <c r="OSE185" s="176"/>
      <c r="OSF185" s="176"/>
      <c r="OSG185" s="176"/>
      <c r="OSH185" s="176"/>
      <c r="OSI185" s="176"/>
      <c r="OSJ185" s="176"/>
      <c r="OSK185" s="176"/>
      <c r="OSL185" s="176"/>
      <c r="OSM185" s="176"/>
      <c r="OSN185" s="176"/>
      <c r="OSO185" s="176"/>
      <c r="OSP185" s="176"/>
      <c r="OSQ185" s="176"/>
      <c r="OSR185" s="176"/>
      <c r="OSS185" s="176"/>
      <c r="OST185" s="176"/>
      <c r="OSU185" s="176"/>
      <c r="OSV185" s="176"/>
      <c r="OSW185" s="176"/>
      <c r="OSX185" s="176"/>
      <c r="OSY185" s="176"/>
      <c r="OSZ185" s="176"/>
      <c r="OTA185" s="176"/>
      <c r="OTB185" s="176"/>
      <c r="OTC185" s="176"/>
      <c r="OTD185" s="176"/>
      <c r="OTE185" s="176"/>
      <c r="OTF185" s="176"/>
      <c r="OTG185" s="176"/>
      <c r="OTH185" s="176"/>
      <c r="OTI185" s="176"/>
      <c r="OTJ185" s="176"/>
      <c r="OTK185" s="176"/>
      <c r="OTL185" s="176"/>
      <c r="OTM185" s="176"/>
      <c r="OTN185" s="176"/>
      <c r="OTO185" s="176"/>
      <c r="OTP185" s="176"/>
      <c r="OTQ185" s="176"/>
      <c r="OTR185" s="176"/>
      <c r="OTS185" s="176"/>
      <c r="OTT185" s="176"/>
      <c r="OTU185" s="176"/>
      <c r="OTV185" s="176"/>
      <c r="OTW185" s="176"/>
      <c r="OTX185" s="176"/>
      <c r="OTY185" s="176"/>
      <c r="OTZ185" s="176"/>
      <c r="OUA185" s="176"/>
      <c r="OUB185" s="176"/>
      <c r="OUC185" s="176"/>
      <c r="OUD185" s="176"/>
      <c r="OUE185" s="176"/>
      <c r="OUF185" s="176"/>
      <c r="OUG185" s="176"/>
      <c r="OUH185" s="176"/>
      <c r="OUI185" s="176"/>
      <c r="OUJ185" s="176"/>
      <c r="OUK185" s="176"/>
      <c r="OUL185" s="176"/>
      <c r="OUM185" s="176"/>
      <c r="OUN185" s="176"/>
      <c r="OUO185" s="176"/>
      <c r="OUP185" s="176"/>
      <c r="OUQ185" s="176"/>
      <c r="OUR185" s="176"/>
      <c r="OUS185" s="176"/>
      <c r="OUT185" s="176"/>
      <c r="OUU185" s="176"/>
      <c r="OUV185" s="176"/>
      <c r="OUW185" s="176"/>
      <c r="OUX185" s="176"/>
      <c r="OUY185" s="176"/>
      <c r="OUZ185" s="176"/>
      <c r="OVA185" s="176"/>
      <c r="OVB185" s="176"/>
      <c r="OVC185" s="176"/>
      <c r="OVD185" s="176"/>
      <c r="OVE185" s="176"/>
      <c r="OVF185" s="176"/>
      <c r="OVG185" s="176"/>
      <c r="OVH185" s="176"/>
      <c r="OVI185" s="176"/>
      <c r="OVJ185" s="176"/>
      <c r="OVK185" s="176"/>
      <c r="OVL185" s="176"/>
      <c r="OVM185" s="176"/>
      <c r="OVN185" s="176"/>
      <c r="OVO185" s="176"/>
      <c r="OVP185" s="176"/>
      <c r="OVQ185" s="176"/>
      <c r="OVR185" s="176"/>
      <c r="OVS185" s="176"/>
      <c r="OVT185" s="176"/>
      <c r="OVU185" s="176"/>
      <c r="OVV185" s="176"/>
      <c r="OVW185" s="176"/>
      <c r="OVX185" s="176"/>
      <c r="OVY185" s="176"/>
      <c r="OVZ185" s="176"/>
      <c r="OWA185" s="176"/>
      <c r="OWB185" s="176"/>
      <c r="OWC185" s="176"/>
      <c r="OWD185" s="176"/>
      <c r="OWE185" s="176"/>
      <c r="OWF185" s="176"/>
      <c r="OWG185" s="176"/>
      <c r="OWH185" s="176"/>
      <c r="OWI185" s="176"/>
      <c r="OWJ185" s="176"/>
      <c r="OWK185" s="176"/>
      <c r="OWL185" s="176"/>
      <c r="OWM185" s="176"/>
      <c r="OWN185" s="176"/>
      <c r="OWO185" s="176"/>
      <c r="OWP185" s="176"/>
      <c r="OWQ185" s="176"/>
      <c r="OWR185" s="176"/>
      <c r="OWS185" s="176"/>
      <c r="OWT185" s="176"/>
      <c r="OWU185" s="176"/>
      <c r="OWV185" s="176"/>
      <c r="OWW185" s="176"/>
      <c r="OWX185" s="176"/>
      <c r="OWY185" s="176"/>
      <c r="OWZ185" s="176"/>
      <c r="OXA185" s="176"/>
      <c r="OXB185" s="176"/>
      <c r="OXC185" s="176"/>
      <c r="OXD185" s="176"/>
      <c r="OXE185" s="176"/>
      <c r="OXF185" s="176"/>
      <c r="OXG185" s="176"/>
      <c r="OXH185" s="176"/>
      <c r="OXI185" s="176"/>
      <c r="OXJ185" s="176"/>
      <c r="OXK185" s="176"/>
      <c r="OXL185" s="176"/>
      <c r="OXM185" s="176"/>
      <c r="OXN185" s="176"/>
      <c r="OXO185" s="176"/>
      <c r="OXP185" s="176"/>
      <c r="OXQ185" s="176"/>
      <c r="OXR185" s="176"/>
      <c r="OXS185" s="176"/>
      <c r="OXT185" s="176"/>
      <c r="OXU185" s="176"/>
      <c r="OXV185" s="176"/>
      <c r="OXW185" s="176"/>
      <c r="OXX185" s="176"/>
      <c r="OXY185" s="176"/>
      <c r="OXZ185" s="176"/>
      <c r="OYA185" s="176"/>
      <c r="OYB185" s="176"/>
      <c r="OYC185" s="176"/>
      <c r="OYD185" s="176"/>
      <c r="OYE185" s="176"/>
      <c r="OYF185" s="176"/>
      <c r="OYG185" s="176"/>
      <c r="OYH185" s="176"/>
      <c r="OYI185" s="176"/>
      <c r="OYJ185" s="176"/>
      <c r="OYK185" s="176"/>
      <c r="OYL185" s="176"/>
      <c r="OYM185" s="176"/>
      <c r="OYN185" s="176"/>
      <c r="OYO185" s="176"/>
      <c r="OYP185" s="176"/>
      <c r="OYQ185" s="176"/>
      <c r="OYR185" s="176"/>
      <c r="OYS185" s="176"/>
      <c r="OYT185" s="176"/>
      <c r="OYU185" s="176"/>
      <c r="OYV185" s="176"/>
      <c r="OYW185" s="176"/>
      <c r="OYX185" s="176"/>
      <c r="OYY185" s="176"/>
      <c r="OYZ185" s="176"/>
      <c r="OZA185" s="176"/>
      <c r="OZB185" s="176"/>
      <c r="OZC185" s="176"/>
      <c r="OZD185" s="176"/>
      <c r="OZE185" s="176"/>
      <c r="OZF185" s="176"/>
      <c r="OZG185" s="176"/>
      <c r="OZH185" s="176"/>
      <c r="OZI185" s="176"/>
      <c r="OZJ185" s="176"/>
      <c r="OZK185" s="176"/>
      <c r="OZL185" s="176"/>
      <c r="OZM185" s="176"/>
      <c r="OZN185" s="176"/>
      <c r="OZO185" s="176"/>
      <c r="OZP185" s="176"/>
      <c r="OZQ185" s="176"/>
      <c r="OZR185" s="176"/>
      <c r="OZS185" s="176"/>
      <c r="OZT185" s="176"/>
      <c r="OZU185" s="176"/>
      <c r="OZV185" s="176"/>
      <c r="OZW185" s="176"/>
      <c r="OZX185" s="176"/>
      <c r="OZY185" s="176"/>
      <c r="OZZ185" s="176"/>
      <c r="PAA185" s="176"/>
      <c r="PAB185" s="176"/>
      <c r="PAC185" s="176"/>
      <c r="PAD185" s="176"/>
      <c r="PAE185" s="176"/>
      <c r="PAF185" s="176"/>
      <c r="PAG185" s="176"/>
      <c r="PAH185" s="176"/>
      <c r="PAI185" s="176"/>
      <c r="PAJ185" s="176"/>
      <c r="PAK185" s="176"/>
      <c r="PAL185" s="176"/>
      <c r="PAM185" s="176"/>
      <c r="PAN185" s="176"/>
      <c r="PAO185" s="176"/>
      <c r="PAP185" s="176"/>
      <c r="PAQ185" s="176"/>
      <c r="PAR185" s="176"/>
      <c r="PAS185" s="176"/>
      <c r="PAT185" s="176"/>
      <c r="PAU185" s="176"/>
      <c r="PAV185" s="176"/>
      <c r="PAW185" s="176"/>
      <c r="PAX185" s="176"/>
      <c r="PAY185" s="176"/>
      <c r="PAZ185" s="176"/>
      <c r="PBA185" s="176"/>
      <c r="PBB185" s="176"/>
      <c r="PBC185" s="176"/>
      <c r="PBD185" s="176"/>
      <c r="PBE185" s="176"/>
      <c r="PBF185" s="176"/>
      <c r="PBG185" s="176"/>
      <c r="PBH185" s="176"/>
      <c r="PBI185" s="176"/>
      <c r="PBJ185" s="176"/>
      <c r="PBK185" s="176"/>
      <c r="PBL185" s="176"/>
      <c r="PBM185" s="176"/>
      <c r="PBN185" s="176"/>
      <c r="PBO185" s="176"/>
      <c r="PBP185" s="176"/>
      <c r="PBQ185" s="176"/>
      <c r="PBR185" s="176"/>
      <c r="PBS185" s="176"/>
      <c r="PBT185" s="176"/>
      <c r="PBU185" s="176"/>
      <c r="PBV185" s="176"/>
      <c r="PBW185" s="176"/>
      <c r="PBX185" s="176"/>
      <c r="PBY185" s="176"/>
      <c r="PBZ185" s="176"/>
      <c r="PCA185" s="176"/>
      <c r="PCB185" s="176"/>
      <c r="PCC185" s="176"/>
      <c r="PCD185" s="176"/>
      <c r="PCE185" s="176"/>
      <c r="PCF185" s="176"/>
      <c r="PCG185" s="176"/>
      <c r="PCH185" s="176"/>
      <c r="PCI185" s="176"/>
      <c r="PCJ185" s="176"/>
      <c r="PCK185" s="176"/>
      <c r="PCL185" s="176"/>
      <c r="PCM185" s="176"/>
      <c r="PCN185" s="176"/>
      <c r="PCO185" s="176"/>
      <c r="PCP185" s="176"/>
      <c r="PCQ185" s="176"/>
      <c r="PCR185" s="176"/>
      <c r="PCS185" s="176"/>
      <c r="PCT185" s="176"/>
      <c r="PCU185" s="176"/>
      <c r="PCV185" s="176"/>
      <c r="PCW185" s="176"/>
      <c r="PCX185" s="176"/>
      <c r="PCY185" s="176"/>
      <c r="PCZ185" s="176"/>
      <c r="PDA185" s="176"/>
      <c r="PDB185" s="176"/>
      <c r="PDC185" s="176"/>
      <c r="PDD185" s="176"/>
      <c r="PDE185" s="176"/>
      <c r="PDF185" s="176"/>
      <c r="PDG185" s="176"/>
      <c r="PDH185" s="176"/>
      <c r="PDI185" s="176"/>
      <c r="PDJ185" s="176"/>
      <c r="PDK185" s="176"/>
      <c r="PDL185" s="176"/>
      <c r="PDM185" s="176"/>
      <c r="PDN185" s="176"/>
      <c r="PDO185" s="176"/>
      <c r="PDP185" s="176"/>
      <c r="PDQ185" s="176"/>
      <c r="PDR185" s="176"/>
      <c r="PDS185" s="176"/>
      <c r="PDT185" s="176"/>
      <c r="PDU185" s="176"/>
      <c r="PDV185" s="176"/>
      <c r="PDW185" s="176"/>
      <c r="PDX185" s="176"/>
      <c r="PDY185" s="176"/>
      <c r="PDZ185" s="176"/>
      <c r="PEA185" s="176"/>
      <c r="PEB185" s="176"/>
      <c r="PEC185" s="176"/>
      <c r="PED185" s="176"/>
      <c r="PEE185" s="176"/>
      <c r="PEF185" s="176"/>
      <c r="PEG185" s="176"/>
      <c r="PEH185" s="176"/>
      <c r="PEI185" s="176"/>
      <c r="PEJ185" s="176"/>
      <c r="PEK185" s="176"/>
      <c r="PEL185" s="176"/>
      <c r="PEM185" s="176"/>
      <c r="PEN185" s="176"/>
      <c r="PEO185" s="176"/>
      <c r="PEP185" s="176"/>
      <c r="PEQ185" s="176"/>
      <c r="PER185" s="176"/>
      <c r="PES185" s="176"/>
      <c r="PET185" s="176"/>
      <c r="PEU185" s="176"/>
      <c r="PEV185" s="176"/>
      <c r="PEW185" s="176"/>
      <c r="PEX185" s="176"/>
      <c r="PEY185" s="176"/>
      <c r="PEZ185" s="176"/>
      <c r="PFA185" s="176"/>
      <c r="PFB185" s="176"/>
      <c r="PFC185" s="176"/>
      <c r="PFD185" s="176"/>
      <c r="PFE185" s="176"/>
      <c r="PFF185" s="176"/>
      <c r="PFG185" s="176"/>
      <c r="PFH185" s="176"/>
      <c r="PFI185" s="176"/>
      <c r="PFJ185" s="176"/>
      <c r="PFK185" s="176"/>
      <c r="PFL185" s="176"/>
      <c r="PFM185" s="176"/>
      <c r="PFN185" s="176"/>
      <c r="PFO185" s="176"/>
      <c r="PFP185" s="176"/>
      <c r="PFQ185" s="176"/>
      <c r="PFR185" s="176"/>
      <c r="PFS185" s="176"/>
      <c r="PFT185" s="176"/>
      <c r="PFU185" s="176"/>
      <c r="PFV185" s="176"/>
      <c r="PFW185" s="176"/>
      <c r="PFX185" s="176"/>
      <c r="PFY185" s="176"/>
      <c r="PFZ185" s="176"/>
      <c r="PGA185" s="176"/>
      <c r="PGB185" s="176"/>
      <c r="PGC185" s="176"/>
      <c r="PGD185" s="176"/>
      <c r="PGE185" s="176"/>
      <c r="PGF185" s="176"/>
      <c r="PGG185" s="176"/>
      <c r="PGH185" s="176"/>
      <c r="PGI185" s="176"/>
      <c r="PGJ185" s="176"/>
      <c r="PGK185" s="176"/>
      <c r="PGL185" s="176"/>
      <c r="PGM185" s="176"/>
      <c r="PGN185" s="176"/>
      <c r="PGO185" s="176"/>
      <c r="PGP185" s="176"/>
      <c r="PGQ185" s="176"/>
      <c r="PGR185" s="176"/>
      <c r="PGS185" s="176"/>
      <c r="PGT185" s="176"/>
      <c r="PGU185" s="176"/>
      <c r="PGV185" s="176"/>
      <c r="PGW185" s="176"/>
      <c r="PGX185" s="176"/>
      <c r="PGY185" s="176"/>
      <c r="PGZ185" s="176"/>
      <c r="PHA185" s="176"/>
      <c r="PHB185" s="176"/>
      <c r="PHC185" s="176"/>
      <c r="PHD185" s="176"/>
      <c r="PHE185" s="176"/>
      <c r="PHF185" s="176"/>
      <c r="PHG185" s="176"/>
      <c r="PHH185" s="176"/>
      <c r="PHI185" s="176"/>
      <c r="PHJ185" s="176"/>
      <c r="PHK185" s="176"/>
      <c r="PHL185" s="176"/>
      <c r="PHM185" s="176"/>
      <c r="PHN185" s="176"/>
      <c r="PHO185" s="176"/>
      <c r="PHP185" s="176"/>
      <c r="PHQ185" s="176"/>
      <c r="PHR185" s="176"/>
      <c r="PHS185" s="176"/>
      <c r="PHT185" s="176"/>
      <c r="PHU185" s="176"/>
      <c r="PHV185" s="176"/>
      <c r="PHW185" s="176"/>
      <c r="PHX185" s="176"/>
      <c r="PHY185" s="176"/>
      <c r="PHZ185" s="176"/>
      <c r="PIA185" s="176"/>
      <c r="PIB185" s="176"/>
      <c r="PIC185" s="176"/>
      <c r="PID185" s="176"/>
      <c r="PIE185" s="176"/>
      <c r="PIF185" s="176"/>
      <c r="PIG185" s="176"/>
      <c r="PIH185" s="176"/>
      <c r="PII185" s="176"/>
      <c r="PIJ185" s="176"/>
      <c r="PIK185" s="176"/>
      <c r="PIL185" s="176"/>
      <c r="PIM185" s="176"/>
      <c r="PIN185" s="176"/>
      <c r="PIO185" s="176"/>
      <c r="PIP185" s="176"/>
      <c r="PIQ185" s="176"/>
      <c r="PIR185" s="176"/>
      <c r="PIS185" s="176"/>
      <c r="PIT185" s="176"/>
      <c r="PIU185" s="176"/>
      <c r="PIV185" s="176"/>
      <c r="PIW185" s="176"/>
      <c r="PIX185" s="176"/>
      <c r="PIY185" s="176"/>
      <c r="PIZ185" s="176"/>
      <c r="PJA185" s="176"/>
      <c r="PJB185" s="176"/>
      <c r="PJC185" s="176"/>
      <c r="PJD185" s="176"/>
      <c r="PJE185" s="176"/>
      <c r="PJF185" s="176"/>
      <c r="PJG185" s="176"/>
      <c r="PJH185" s="176"/>
      <c r="PJI185" s="176"/>
      <c r="PJJ185" s="176"/>
      <c r="PJK185" s="176"/>
      <c r="PJL185" s="176"/>
      <c r="PJM185" s="176"/>
      <c r="PJN185" s="176"/>
      <c r="PJO185" s="176"/>
      <c r="PJP185" s="176"/>
      <c r="PJQ185" s="176"/>
      <c r="PJR185" s="176"/>
      <c r="PJS185" s="176"/>
      <c r="PJT185" s="176"/>
      <c r="PJU185" s="176"/>
      <c r="PJV185" s="176"/>
      <c r="PJW185" s="176"/>
      <c r="PJX185" s="176"/>
      <c r="PJY185" s="176"/>
      <c r="PJZ185" s="176"/>
      <c r="PKA185" s="176"/>
      <c r="PKB185" s="176"/>
      <c r="PKC185" s="176"/>
      <c r="PKD185" s="176"/>
      <c r="PKE185" s="176"/>
      <c r="PKF185" s="176"/>
      <c r="PKG185" s="176"/>
      <c r="PKH185" s="176"/>
      <c r="PKI185" s="176"/>
      <c r="PKJ185" s="176"/>
      <c r="PKK185" s="176"/>
      <c r="PKL185" s="176"/>
      <c r="PKM185" s="176"/>
      <c r="PKN185" s="176"/>
      <c r="PKO185" s="176"/>
      <c r="PKP185" s="176"/>
      <c r="PKQ185" s="176"/>
      <c r="PKR185" s="176"/>
      <c r="PKS185" s="176"/>
      <c r="PKT185" s="176"/>
      <c r="PKU185" s="176"/>
      <c r="PKV185" s="176"/>
      <c r="PKW185" s="176"/>
      <c r="PKX185" s="176"/>
      <c r="PKY185" s="176"/>
      <c r="PKZ185" s="176"/>
      <c r="PLA185" s="176"/>
      <c r="PLB185" s="176"/>
      <c r="PLC185" s="176"/>
      <c r="PLD185" s="176"/>
      <c r="PLE185" s="176"/>
      <c r="PLF185" s="176"/>
      <c r="PLG185" s="176"/>
      <c r="PLH185" s="176"/>
      <c r="PLI185" s="176"/>
      <c r="PLJ185" s="176"/>
      <c r="PLK185" s="176"/>
      <c r="PLL185" s="176"/>
      <c r="PLM185" s="176"/>
      <c r="PLN185" s="176"/>
      <c r="PLO185" s="176"/>
      <c r="PLP185" s="176"/>
      <c r="PLQ185" s="176"/>
      <c r="PLR185" s="176"/>
      <c r="PLS185" s="176"/>
      <c r="PLT185" s="176"/>
      <c r="PLU185" s="176"/>
      <c r="PLV185" s="176"/>
      <c r="PLW185" s="176"/>
      <c r="PLX185" s="176"/>
      <c r="PLY185" s="176"/>
      <c r="PLZ185" s="176"/>
      <c r="PMA185" s="176"/>
      <c r="PMB185" s="176"/>
      <c r="PMC185" s="176"/>
      <c r="PMD185" s="176"/>
      <c r="PME185" s="176"/>
      <c r="PMF185" s="176"/>
      <c r="PMG185" s="176"/>
      <c r="PMH185" s="176"/>
      <c r="PMI185" s="176"/>
      <c r="PMJ185" s="176"/>
      <c r="PMK185" s="176"/>
      <c r="PML185" s="176"/>
      <c r="PMM185" s="176"/>
      <c r="PMN185" s="176"/>
      <c r="PMO185" s="176"/>
      <c r="PMP185" s="176"/>
      <c r="PMQ185" s="176"/>
      <c r="PMR185" s="176"/>
      <c r="PMS185" s="176"/>
      <c r="PMT185" s="176"/>
      <c r="PMU185" s="176"/>
      <c r="PMV185" s="176"/>
      <c r="PMW185" s="176"/>
      <c r="PMX185" s="176"/>
      <c r="PMY185" s="176"/>
      <c r="PMZ185" s="176"/>
      <c r="PNA185" s="176"/>
      <c r="PNB185" s="176"/>
      <c r="PNC185" s="176"/>
      <c r="PND185" s="176"/>
      <c r="PNE185" s="176"/>
      <c r="PNF185" s="176"/>
      <c r="PNG185" s="176"/>
      <c r="PNH185" s="176"/>
      <c r="PNI185" s="176"/>
      <c r="PNJ185" s="176"/>
      <c r="PNK185" s="176"/>
      <c r="PNL185" s="176"/>
      <c r="PNM185" s="176"/>
      <c r="PNN185" s="176"/>
      <c r="PNO185" s="176"/>
      <c r="PNP185" s="176"/>
      <c r="PNQ185" s="176"/>
      <c r="PNR185" s="176"/>
      <c r="PNS185" s="176"/>
      <c r="PNT185" s="176"/>
      <c r="PNU185" s="176"/>
      <c r="PNV185" s="176"/>
      <c r="PNW185" s="176"/>
      <c r="PNX185" s="176"/>
      <c r="PNY185" s="176"/>
      <c r="PNZ185" s="176"/>
      <c r="POA185" s="176"/>
      <c r="POB185" s="176"/>
      <c r="POC185" s="176"/>
      <c r="POD185" s="176"/>
      <c r="POE185" s="176"/>
      <c r="POF185" s="176"/>
      <c r="POG185" s="176"/>
      <c r="POH185" s="176"/>
      <c r="POI185" s="176"/>
      <c r="POJ185" s="176"/>
      <c r="POK185" s="176"/>
      <c r="POL185" s="176"/>
      <c r="POM185" s="176"/>
      <c r="PON185" s="176"/>
      <c r="POO185" s="176"/>
      <c r="POP185" s="176"/>
      <c r="POQ185" s="176"/>
      <c r="POR185" s="176"/>
      <c r="POS185" s="176"/>
      <c r="POT185" s="176"/>
      <c r="POU185" s="176"/>
      <c r="POV185" s="176"/>
      <c r="POW185" s="176"/>
      <c r="POX185" s="176"/>
      <c r="POY185" s="176"/>
      <c r="POZ185" s="176"/>
      <c r="PPA185" s="176"/>
      <c r="PPB185" s="176"/>
      <c r="PPC185" s="176"/>
      <c r="PPD185" s="176"/>
      <c r="PPE185" s="176"/>
      <c r="PPF185" s="176"/>
      <c r="PPG185" s="176"/>
      <c r="PPH185" s="176"/>
      <c r="PPI185" s="176"/>
      <c r="PPJ185" s="176"/>
      <c r="PPK185" s="176"/>
      <c r="PPL185" s="176"/>
      <c r="PPM185" s="176"/>
      <c r="PPN185" s="176"/>
      <c r="PPO185" s="176"/>
      <c r="PPP185" s="176"/>
      <c r="PPQ185" s="176"/>
      <c r="PPR185" s="176"/>
      <c r="PPS185" s="176"/>
      <c r="PPT185" s="176"/>
      <c r="PPU185" s="176"/>
      <c r="PPV185" s="176"/>
      <c r="PPW185" s="176"/>
      <c r="PPX185" s="176"/>
      <c r="PPY185" s="176"/>
      <c r="PPZ185" s="176"/>
      <c r="PQA185" s="176"/>
      <c r="PQB185" s="176"/>
      <c r="PQC185" s="176"/>
      <c r="PQD185" s="176"/>
      <c r="PQE185" s="176"/>
      <c r="PQF185" s="176"/>
      <c r="PQG185" s="176"/>
      <c r="PQH185" s="176"/>
      <c r="PQI185" s="176"/>
      <c r="PQJ185" s="176"/>
      <c r="PQK185" s="176"/>
      <c r="PQL185" s="176"/>
      <c r="PQM185" s="176"/>
      <c r="PQN185" s="176"/>
      <c r="PQO185" s="176"/>
      <c r="PQP185" s="176"/>
      <c r="PQQ185" s="176"/>
      <c r="PQR185" s="176"/>
      <c r="PQS185" s="176"/>
      <c r="PQT185" s="176"/>
      <c r="PQU185" s="176"/>
      <c r="PQV185" s="176"/>
      <c r="PQW185" s="176"/>
      <c r="PQX185" s="176"/>
      <c r="PQY185" s="176"/>
      <c r="PQZ185" s="176"/>
      <c r="PRA185" s="176"/>
      <c r="PRB185" s="176"/>
      <c r="PRC185" s="176"/>
      <c r="PRD185" s="176"/>
      <c r="PRE185" s="176"/>
      <c r="PRF185" s="176"/>
      <c r="PRG185" s="176"/>
      <c r="PRH185" s="176"/>
      <c r="PRI185" s="176"/>
      <c r="PRJ185" s="176"/>
      <c r="PRK185" s="176"/>
      <c r="PRL185" s="176"/>
      <c r="PRM185" s="176"/>
      <c r="PRN185" s="176"/>
      <c r="PRO185" s="176"/>
      <c r="PRP185" s="176"/>
      <c r="PRQ185" s="176"/>
      <c r="PRR185" s="176"/>
      <c r="PRS185" s="176"/>
      <c r="PRT185" s="176"/>
      <c r="PRU185" s="176"/>
      <c r="PRV185" s="176"/>
      <c r="PRW185" s="176"/>
      <c r="PRX185" s="176"/>
      <c r="PRY185" s="176"/>
      <c r="PRZ185" s="176"/>
      <c r="PSA185" s="176"/>
      <c r="PSB185" s="176"/>
      <c r="PSC185" s="176"/>
      <c r="PSD185" s="176"/>
      <c r="PSE185" s="176"/>
      <c r="PSF185" s="176"/>
      <c r="PSG185" s="176"/>
      <c r="PSH185" s="176"/>
      <c r="PSI185" s="176"/>
      <c r="PSJ185" s="176"/>
      <c r="PSK185" s="176"/>
      <c r="PSL185" s="176"/>
      <c r="PSM185" s="176"/>
      <c r="PSN185" s="176"/>
      <c r="PSO185" s="176"/>
      <c r="PSP185" s="176"/>
      <c r="PSQ185" s="176"/>
      <c r="PSR185" s="176"/>
      <c r="PSS185" s="176"/>
      <c r="PST185" s="176"/>
      <c r="PSU185" s="176"/>
      <c r="PSV185" s="176"/>
      <c r="PSW185" s="176"/>
      <c r="PSX185" s="176"/>
      <c r="PSY185" s="176"/>
      <c r="PSZ185" s="176"/>
      <c r="PTA185" s="176"/>
      <c r="PTB185" s="176"/>
      <c r="PTC185" s="176"/>
      <c r="PTD185" s="176"/>
      <c r="PTE185" s="176"/>
      <c r="PTF185" s="176"/>
      <c r="PTG185" s="176"/>
      <c r="PTH185" s="176"/>
      <c r="PTI185" s="176"/>
      <c r="PTJ185" s="176"/>
      <c r="PTK185" s="176"/>
      <c r="PTL185" s="176"/>
      <c r="PTM185" s="176"/>
      <c r="PTN185" s="176"/>
      <c r="PTO185" s="176"/>
      <c r="PTP185" s="176"/>
      <c r="PTQ185" s="176"/>
      <c r="PTR185" s="176"/>
      <c r="PTS185" s="176"/>
      <c r="PTT185" s="176"/>
      <c r="PTU185" s="176"/>
      <c r="PTV185" s="176"/>
      <c r="PTW185" s="176"/>
      <c r="PTX185" s="176"/>
      <c r="PTY185" s="176"/>
      <c r="PTZ185" s="176"/>
      <c r="PUA185" s="176"/>
      <c r="PUB185" s="176"/>
      <c r="PUC185" s="176"/>
      <c r="PUD185" s="176"/>
      <c r="PUE185" s="176"/>
      <c r="PUF185" s="176"/>
      <c r="PUG185" s="176"/>
      <c r="PUH185" s="176"/>
      <c r="PUI185" s="176"/>
      <c r="PUJ185" s="176"/>
      <c r="PUK185" s="176"/>
      <c r="PUL185" s="176"/>
      <c r="PUM185" s="176"/>
      <c r="PUN185" s="176"/>
      <c r="PUO185" s="176"/>
      <c r="PUP185" s="176"/>
      <c r="PUQ185" s="176"/>
      <c r="PUR185" s="176"/>
      <c r="PUS185" s="176"/>
      <c r="PUT185" s="176"/>
      <c r="PUU185" s="176"/>
      <c r="PUV185" s="176"/>
      <c r="PUW185" s="176"/>
      <c r="PUX185" s="176"/>
      <c r="PUY185" s="176"/>
      <c r="PUZ185" s="176"/>
      <c r="PVA185" s="176"/>
      <c r="PVB185" s="176"/>
      <c r="PVC185" s="176"/>
      <c r="PVD185" s="176"/>
      <c r="PVE185" s="176"/>
      <c r="PVF185" s="176"/>
      <c r="PVG185" s="176"/>
      <c r="PVH185" s="176"/>
      <c r="PVI185" s="176"/>
      <c r="PVJ185" s="176"/>
      <c r="PVK185" s="176"/>
      <c r="PVL185" s="176"/>
      <c r="PVM185" s="176"/>
      <c r="PVN185" s="176"/>
      <c r="PVO185" s="176"/>
      <c r="PVP185" s="176"/>
      <c r="PVQ185" s="176"/>
      <c r="PVR185" s="176"/>
      <c r="PVS185" s="176"/>
      <c r="PVT185" s="176"/>
      <c r="PVU185" s="176"/>
      <c r="PVV185" s="176"/>
      <c r="PVW185" s="176"/>
      <c r="PVX185" s="176"/>
      <c r="PVY185" s="176"/>
      <c r="PVZ185" s="176"/>
      <c r="PWA185" s="176"/>
      <c r="PWB185" s="176"/>
      <c r="PWC185" s="176"/>
      <c r="PWD185" s="176"/>
      <c r="PWE185" s="176"/>
      <c r="PWF185" s="176"/>
      <c r="PWG185" s="176"/>
      <c r="PWH185" s="176"/>
      <c r="PWI185" s="176"/>
      <c r="PWJ185" s="176"/>
      <c r="PWK185" s="176"/>
      <c r="PWL185" s="176"/>
      <c r="PWM185" s="176"/>
      <c r="PWN185" s="176"/>
      <c r="PWO185" s="176"/>
      <c r="PWP185" s="176"/>
      <c r="PWQ185" s="176"/>
      <c r="PWR185" s="176"/>
      <c r="PWS185" s="176"/>
      <c r="PWT185" s="176"/>
      <c r="PWU185" s="176"/>
      <c r="PWV185" s="176"/>
      <c r="PWW185" s="176"/>
      <c r="PWX185" s="176"/>
      <c r="PWY185" s="176"/>
      <c r="PWZ185" s="176"/>
      <c r="PXA185" s="176"/>
      <c r="PXB185" s="176"/>
      <c r="PXC185" s="176"/>
      <c r="PXD185" s="176"/>
      <c r="PXE185" s="176"/>
      <c r="PXF185" s="176"/>
      <c r="PXG185" s="176"/>
      <c r="PXH185" s="176"/>
      <c r="PXI185" s="176"/>
      <c r="PXJ185" s="176"/>
      <c r="PXK185" s="176"/>
      <c r="PXL185" s="176"/>
      <c r="PXM185" s="176"/>
      <c r="PXN185" s="176"/>
      <c r="PXO185" s="176"/>
      <c r="PXP185" s="176"/>
      <c r="PXQ185" s="176"/>
      <c r="PXR185" s="176"/>
      <c r="PXS185" s="176"/>
      <c r="PXT185" s="176"/>
      <c r="PXU185" s="176"/>
      <c r="PXV185" s="176"/>
      <c r="PXW185" s="176"/>
      <c r="PXX185" s="176"/>
      <c r="PXY185" s="176"/>
      <c r="PXZ185" s="176"/>
      <c r="PYA185" s="176"/>
      <c r="PYB185" s="176"/>
      <c r="PYC185" s="176"/>
      <c r="PYD185" s="176"/>
      <c r="PYE185" s="176"/>
      <c r="PYF185" s="176"/>
      <c r="PYG185" s="176"/>
      <c r="PYH185" s="176"/>
      <c r="PYI185" s="176"/>
      <c r="PYJ185" s="176"/>
      <c r="PYK185" s="176"/>
      <c r="PYL185" s="176"/>
      <c r="PYM185" s="176"/>
      <c r="PYN185" s="176"/>
      <c r="PYO185" s="176"/>
      <c r="PYP185" s="176"/>
      <c r="PYQ185" s="176"/>
      <c r="PYR185" s="176"/>
      <c r="PYS185" s="176"/>
      <c r="PYT185" s="176"/>
      <c r="PYU185" s="176"/>
      <c r="PYV185" s="176"/>
      <c r="PYW185" s="176"/>
      <c r="PYX185" s="176"/>
      <c r="PYY185" s="176"/>
      <c r="PYZ185" s="176"/>
      <c r="PZA185" s="176"/>
      <c r="PZB185" s="176"/>
      <c r="PZC185" s="176"/>
      <c r="PZD185" s="176"/>
      <c r="PZE185" s="176"/>
      <c r="PZF185" s="176"/>
      <c r="PZG185" s="176"/>
      <c r="PZH185" s="176"/>
      <c r="PZI185" s="176"/>
      <c r="PZJ185" s="176"/>
      <c r="PZK185" s="176"/>
      <c r="PZL185" s="176"/>
      <c r="PZM185" s="176"/>
      <c r="PZN185" s="176"/>
      <c r="PZO185" s="176"/>
      <c r="PZP185" s="176"/>
      <c r="PZQ185" s="176"/>
      <c r="PZR185" s="176"/>
      <c r="PZS185" s="176"/>
      <c r="PZT185" s="176"/>
      <c r="PZU185" s="176"/>
      <c r="PZV185" s="176"/>
      <c r="PZW185" s="176"/>
      <c r="PZX185" s="176"/>
      <c r="PZY185" s="176"/>
      <c r="PZZ185" s="176"/>
      <c r="QAA185" s="176"/>
      <c r="QAB185" s="176"/>
      <c r="QAC185" s="176"/>
      <c r="QAD185" s="176"/>
      <c r="QAE185" s="176"/>
      <c r="QAF185" s="176"/>
      <c r="QAG185" s="176"/>
      <c r="QAH185" s="176"/>
      <c r="QAI185" s="176"/>
      <c r="QAJ185" s="176"/>
      <c r="QAK185" s="176"/>
      <c r="QAL185" s="176"/>
      <c r="QAM185" s="176"/>
      <c r="QAN185" s="176"/>
      <c r="QAO185" s="176"/>
      <c r="QAP185" s="176"/>
      <c r="QAQ185" s="176"/>
      <c r="QAR185" s="176"/>
      <c r="QAS185" s="176"/>
      <c r="QAT185" s="176"/>
      <c r="QAU185" s="176"/>
      <c r="QAV185" s="176"/>
      <c r="QAW185" s="176"/>
      <c r="QAX185" s="176"/>
      <c r="QAY185" s="176"/>
      <c r="QAZ185" s="176"/>
      <c r="QBA185" s="176"/>
      <c r="QBB185" s="176"/>
      <c r="QBC185" s="176"/>
      <c r="QBD185" s="176"/>
      <c r="QBE185" s="176"/>
      <c r="QBF185" s="176"/>
      <c r="QBG185" s="176"/>
      <c r="QBH185" s="176"/>
      <c r="QBI185" s="176"/>
      <c r="QBJ185" s="176"/>
      <c r="QBK185" s="176"/>
      <c r="QBL185" s="176"/>
      <c r="QBM185" s="176"/>
      <c r="QBN185" s="176"/>
      <c r="QBO185" s="176"/>
      <c r="QBP185" s="176"/>
      <c r="QBQ185" s="176"/>
      <c r="QBR185" s="176"/>
      <c r="QBS185" s="176"/>
      <c r="QBT185" s="176"/>
      <c r="QBU185" s="176"/>
      <c r="QBV185" s="176"/>
      <c r="QBW185" s="176"/>
      <c r="QBX185" s="176"/>
      <c r="QBY185" s="176"/>
      <c r="QBZ185" s="176"/>
      <c r="QCA185" s="176"/>
      <c r="QCB185" s="176"/>
      <c r="QCC185" s="176"/>
      <c r="QCD185" s="176"/>
      <c r="QCE185" s="176"/>
      <c r="QCF185" s="176"/>
      <c r="QCG185" s="176"/>
      <c r="QCH185" s="176"/>
      <c r="QCI185" s="176"/>
      <c r="QCJ185" s="176"/>
      <c r="QCK185" s="176"/>
      <c r="QCL185" s="176"/>
      <c r="QCM185" s="176"/>
      <c r="QCN185" s="176"/>
      <c r="QCO185" s="176"/>
      <c r="QCP185" s="176"/>
      <c r="QCQ185" s="176"/>
      <c r="QCR185" s="176"/>
      <c r="QCS185" s="176"/>
      <c r="QCT185" s="176"/>
      <c r="QCU185" s="176"/>
      <c r="QCV185" s="176"/>
      <c r="QCW185" s="176"/>
      <c r="QCX185" s="176"/>
      <c r="QCY185" s="176"/>
      <c r="QCZ185" s="176"/>
      <c r="QDA185" s="176"/>
      <c r="QDB185" s="176"/>
      <c r="QDC185" s="176"/>
      <c r="QDD185" s="176"/>
      <c r="QDE185" s="176"/>
      <c r="QDF185" s="176"/>
      <c r="QDG185" s="176"/>
      <c r="QDH185" s="176"/>
      <c r="QDI185" s="176"/>
      <c r="QDJ185" s="176"/>
      <c r="QDK185" s="176"/>
      <c r="QDL185" s="176"/>
      <c r="QDM185" s="176"/>
      <c r="QDN185" s="176"/>
      <c r="QDO185" s="176"/>
      <c r="QDP185" s="176"/>
      <c r="QDQ185" s="176"/>
      <c r="QDR185" s="176"/>
      <c r="QDS185" s="176"/>
      <c r="QDT185" s="176"/>
      <c r="QDU185" s="176"/>
      <c r="QDV185" s="176"/>
      <c r="QDW185" s="176"/>
      <c r="QDX185" s="176"/>
      <c r="QDY185" s="176"/>
      <c r="QDZ185" s="176"/>
      <c r="QEA185" s="176"/>
      <c r="QEB185" s="176"/>
      <c r="QEC185" s="176"/>
      <c r="QED185" s="176"/>
      <c r="QEE185" s="176"/>
      <c r="QEF185" s="176"/>
      <c r="QEG185" s="176"/>
      <c r="QEH185" s="176"/>
      <c r="QEI185" s="176"/>
      <c r="QEJ185" s="176"/>
      <c r="QEK185" s="176"/>
      <c r="QEL185" s="176"/>
      <c r="QEM185" s="176"/>
      <c r="QEN185" s="176"/>
      <c r="QEO185" s="176"/>
      <c r="QEP185" s="176"/>
      <c r="QEQ185" s="176"/>
      <c r="QER185" s="176"/>
      <c r="QES185" s="176"/>
      <c r="QET185" s="176"/>
      <c r="QEU185" s="176"/>
      <c r="QEV185" s="176"/>
      <c r="QEW185" s="176"/>
      <c r="QEX185" s="176"/>
      <c r="QEY185" s="176"/>
      <c r="QEZ185" s="176"/>
      <c r="QFA185" s="176"/>
      <c r="QFB185" s="176"/>
      <c r="QFC185" s="176"/>
      <c r="QFD185" s="176"/>
      <c r="QFE185" s="176"/>
      <c r="QFF185" s="176"/>
      <c r="QFG185" s="176"/>
      <c r="QFH185" s="176"/>
      <c r="QFI185" s="176"/>
      <c r="QFJ185" s="176"/>
      <c r="QFK185" s="176"/>
      <c r="QFL185" s="176"/>
      <c r="QFM185" s="176"/>
      <c r="QFN185" s="176"/>
      <c r="QFO185" s="176"/>
      <c r="QFP185" s="176"/>
      <c r="QFQ185" s="176"/>
      <c r="QFR185" s="176"/>
      <c r="QFS185" s="176"/>
      <c r="QFT185" s="176"/>
      <c r="QFU185" s="176"/>
      <c r="QFV185" s="176"/>
      <c r="QFW185" s="176"/>
      <c r="QFX185" s="176"/>
      <c r="QFY185" s="176"/>
      <c r="QFZ185" s="176"/>
      <c r="QGA185" s="176"/>
      <c r="QGB185" s="176"/>
      <c r="QGC185" s="176"/>
      <c r="QGD185" s="176"/>
      <c r="QGE185" s="176"/>
      <c r="QGF185" s="176"/>
      <c r="QGG185" s="176"/>
      <c r="QGH185" s="176"/>
      <c r="QGI185" s="176"/>
      <c r="QGJ185" s="176"/>
      <c r="QGK185" s="176"/>
      <c r="QGL185" s="176"/>
      <c r="QGM185" s="176"/>
      <c r="QGN185" s="176"/>
      <c r="QGO185" s="176"/>
      <c r="QGP185" s="176"/>
      <c r="QGQ185" s="176"/>
      <c r="QGR185" s="176"/>
      <c r="QGS185" s="176"/>
      <c r="QGT185" s="176"/>
      <c r="QGU185" s="176"/>
      <c r="QGV185" s="176"/>
      <c r="QGW185" s="176"/>
      <c r="QGX185" s="176"/>
      <c r="QGY185" s="176"/>
      <c r="QGZ185" s="176"/>
      <c r="QHA185" s="176"/>
      <c r="QHB185" s="176"/>
      <c r="QHC185" s="176"/>
      <c r="QHD185" s="176"/>
      <c r="QHE185" s="176"/>
      <c r="QHF185" s="176"/>
      <c r="QHG185" s="176"/>
      <c r="QHH185" s="176"/>
      <c r="QHI185" s="176"/>
      <c r="QHJ185" s="176"/>
      <c r="QHK185" s="176"/>
      <c r="QHL185" s="176"/>
      <c r="QHM185" s="176"/>
      <c r="QHN185" s="176"/>
      <c r="QHO185" s="176"/>
      <c r="QHP185" s="176"/>
      <c r="QHQ185" s="176"/>
      <c r="QHR185" s="176"/>
      <c r="QHS185" s="176"/>
      <c r="QHT185" s="176"/>
      <c r="QHU185" s="176"/>
      <c r="QHV185" s="176"/>
      <c r="QHW185" s="176"/>
      <c r="QHX185" s="176"/>
      <c r="QHY185" s="176"/>
      <c r="QHZ185" s="176"/>
      <c r="QIA185" s="176"/>
      <c r="QIB185" s="176"/>
      <c r="QIC185" s="176"/>
      <c r="QID185" s="176"/>
      <c r="QIE185" s="176"/>
      <c r="QIF185" s="176"/>
      <c r="QIG185" s="176"/>
      <c r="QIH185" s="176"/>
      <c r="QII185" s="176"/>
      <c r="QIJ185" s="176"/>
      <c r="QIK185" s="176"/>
      <c r="QIL185" s="176"/>
      <c r="QIM185" s="176"/>
      <c r="QIN185" s="176"/>
      <c r="QIO185" s="176"/>
      <c r="QIP185" s="176"/>
      <c r="QIQ185" s="176"/>
      <c r="QIR185" s="176"/>
      <c r="QIS185" s="176"/>
      <c r="QIT185" s="176"/>
      <c r="QIU185" s="176"/>
      <c r="QIV185" s="176"/>
      <c r="QIW185" s="176"/>
      <c r="QIX185" s="176"/>
      <c r="QIY185" s="176"/>
      <c r="QIZ185" s="176"/>
      <c r="QJA185" s="176"/>
      <c r="QJB185" s="176"/>
      <c r="QJC185" s="176"/>
      <c r="QJD185" s="176"/>
      <c r="QJE185" s="176"/>
      <c r="QJF185" s="176"/>
      <c r="QJG185" s="176"/>
      <c r="QJH185" s="176"/>
      <c r="QJI185" s="176"/>
      <c r="QJJ185" s="176"/>
      <c r="QJK185" s="176"/>
      <c r="QJL185" s="176"/>
      <c r="QJM185" s="176"/>
      <c r="QJN185" s="176"/>
      <c r="QJO185" s="176"/>
      <c r="QJP185" s="176"/>
      <c r="QJQ185" s="176"/>
      <c r="QJR185" s="176"/>
      <c r="QJS185" s="176"/>
      <c r="QJT185" s="176"/>
      <c r="QJU185" s="176"/>
      <c r="QJV185" s="176"/>
      <c r="QJW185" s="176"/>
      <c r="QJX185" s="176"/>
      <c r="QJY185" s="176"/>
      <c r="QJZ185" s="176"/>
      <c r="QKA185" s="176"/>
      <c r="QKB185" s="176"/>
      <c r="QKC185" s="176"/>
      <c r="QKD185" s="176"/>
      <c r="QKE185" s="176"/>
      <c r="QKF185" s="176"/>
      <c r="QKG185" s="176"/>
      <c r="QKH185" s="176"/>
      <c r="QKI185" s="176"/>
      <c r="QKJ185" s="176"/>
      <c r="QKK185" s="176"/>
      <c r="QKL185" s="176"/>
      <c r="QKM185" s="176"/>
      <c r="QKN185" s="176"/>
      <c r="QKO185" s="176"/>
      <c r="QKP185" s="176"/>
      <c r="QKQ185" s="176"/>
      <c r="QKR185" s="176"/>
      <c r="QKS185" s="176"/>
      <c r="QKT185" s="176"/>
      <c r="QKU185" s="176"/>
      <c r="QKV185" s="176"/>
      <c r="QKW185" s="176"/>
      <c r="QKX185" s="176"/>
      <c r="QKY185" s="176"/>
      <c r="QKZ185" s="176"/>
      <c r="QLA185" s="176"/>
      <c r="QLB185" s="176"/>
      <c r="QLC185" s="176"/>
      <c r="QLD185" s="176"/>
      <c r="QLE185" s="176"/>
      <c r="QLF185" s="176"/>
      <c r="QLG185" s="176"/>
      <c r="QLH185" s="176"/>
      <c r="QLI185" s="176"/>
      <c r="QLJ185" s="176"/>
      <c r="QLK185" s="176"/>
      <c r="QLL185" s="176"/>
      <c r="QLM185" s="176"/>
      <c r="QLN185" s="176"/>
      <c r="QLO185" s="176"/>
      <c r="QLP185" s="176"/>
      <c r="QLQ185" s="176"/>
      <c r="QLR185" s="176"/>
      <c r="QLS185" s="176"/>
      <c r="QLT185" s="176"/>
      <c r="QLU185" s="176"/>
      <c r="QLV185" s="176"/>
      <c r="QLW185" s="176"/>
      <c r="QLX185" s="176"/>
      <c r="QLY185" s="176"/>
      <c r="QLZ185" s="176"/>
      <c r="QMA185" s="176"/>
      <c r="QMB185" s="176"/>
      <c r="QMC185" s="176"/>
      <c r="QMD185" s="176"/>
      <c r="QME185" s="176"/>
      <c r="QMF185" s="176"/>
      <c r="QMG185" s="176"/>
      <c r="QMH185" s="176"/>
      <c r="QMI185" s="176"/>
      <c r="QMJ185" s="176"/>
      <c r="QMK185" s="176"/>
      <c r="QML185" s="176"/>
      <c r="QMM185" s="176"/>
      <c r="QMN185" s="176"/>
      <c r="QMO185" s="176"/>
      <c r="QMP185" s="176"/>
      <c r="QMQ185" s="176"/>
      <c r="QMR185" s="176"/>
      <c r="QMS185" s="176"/>
      <c r="QMT185" s="176"/>
      <c r="QMU185" s="176"/>
      <c r="QMV185" s="176"/>
      <c r="QMW185" s="176"/>
      <c r="QMX185" s="176"/>
      <c r="QMY185" s="176"/>
      <c r="QMZ185" s="176"/>
      <c r="QNA185" s="176"/>
      <c r="QNB185" s="176"/>
      <c r="QNC185" s="176"/>
      <c r="QND185" s="176"/>
      <c r="QNE185" s="176"/>
      <c r="QNF185" s="176"/>
      <c r="QNG185" s="176"/>
      <c r="QNH185" s="176"/>
      <c r="QNI185" s="176"/>
      <c r="QNJ185" s="176"/>
      <c r="QNK185" s="176"/>
      <c r="QNL185" s="176"/>
      <c r="QNM185" s="176"/>
      <c r="QNN185" s="176"/>
      <c r="QNO185" s="176"/>
      <c r="QNP185" s="176"/>
      <c r="QNQ185" s="176"/>
      <c r="QNR185" s="176"/>
      <c r="QNS185" s="176"/>
      <c r="QNT185" s="176"/>
      <c r="QNU185" s="176"/>
      <c r="QNV185" s="176"/>
      <c r="QNW185" s="176"/>
      <c r="QNX185" s="176"/>
      <c r="QNY185" s="176"/>
      <c r="QNZ185" s="176"/>
      <c r="QOA185" s="176"/>
      <c r="QOB185" s="176"/>
      <c r="QOC185" s="176"/>
      <c r="QOD185" s="176"/>
      <c r="QOE185" s="176"/>
      <c r="QOF185" s="176"/>
      <c r="QOG185" s="176"/>
      <c r="QOH185" s="176"/>
      <c r="QOI185" s="176"/>
      <c r="QOJ185" s="176"/>
      <c r="QOK185" s="176"/>
      <c r="QOL185" s="176"/>
      <c r="QOM185" s="176"/>
      <c r="QON185" s="176"/>
      <c r="QOO185" s="176"/>
      <c r="QOP185" s="176"/>
      <c r="QOQ185" s="176"/>
      <c r="QOR185" s="176"/>
      <c r="QOS185" s="176"/>
      <c r="QOT185" s="176"/>
      <c r="QOU185" s="176"/>
      <c r="QOV185" s="176"/>
      <c r="QOW185" s="176"/>
      <c r="QOX185" s="176"/>
      <c r="QOY185" s="176"/>
      <c r="QOZ185" s="176"/>
      <c r="QPA185" s="176"/>
      <c r="QPB185" s="176"/>
      <c r="QPC185" s="176"/>
      <c r="QPD185" s="176"/>
      <c r="QPE185" s="176"/>
      <c r="QPF185" s="176"/>
      <c r="QPG185" s="176"/>
      <c r="QPH185" s="176"/>
      <c r="QPI185" s="176"/>
      <c r="QPJ185" s="176"/>
      <c r="QPK185" s="176"/>
      <c r="QPL185" s="176"/>
      <c r="QPM185" s="176"/>
      <c r="QPN185" s="176"/>
      <c r="QPO185" s="176"/>
      <c r="QPP185" s="176"/>
      <c r="QPQ185" s="176"/>
      <c r="QPR185" s="176"/>
      <c r="QPS185" s="176"/>
      <c r="QPT185" s="176"/>
      <c r="QPU185" s="176"/>
      <c r="QPV185" s="176"/>
      <c r="QPW185" s="176"/>
      <c r="QPX185" s="176"/>
      <c r="QPY185" s="176"/>
      <c r="QPZ185" s="176"/>
      <c r="QQA185" s="176"/>
      <c r="QQB185" s="176"/>
      <c r="QQC185" s="176"/>
      <c r="QQD185" s="176"/>
      <c r="QQE185" s="176"/>
      <c r="QQF185" s="176"/>
      <c r="QQG185" s="176"/>
      <c r="QQH185" s="176"/>
      <c r="QQI185" s="176"/>
      <c r="QQJ185" s="176"/>
      <c r="QQK185" s="176"/>
      <c r="QQL185" s="176"/>
      <c r="QQM185" s="176"/>
      <c r="QQN185" s="176"/>
      <c r="QQO185" s="176"/>
      <c r="QQP185" s="176"/>
      <c r="QQQ185" s="176"/>
      <c r="QQR185" s="176"/>
      <c r="QQS185" s="176"/>
      <c r="QQT185" s="176"/>
      <c r="QQU185" s="176"/>
      <c r="QQV185" s="176"/>
      <c r="QQW185" s="176"/>
      <c r="QQX185" s="176"/>
      <c r="QQY185" s="176"/>
      <c r="QQZ185" s="176"/>
      <c r="QRA185" s="176"/>
      <c r="QRB185" s="176"/>
      <c r="QRC185" s="176"/>
      <c r="QRD185" s="176"/>
      <c r="QRE185" s="176"/>
      <c r="QRF185" s="176"/>
      <c r="QRG185" s="176"/>
      <c r="QRH185" s="176"/>
      <c r="QRI185" s="176"/>
      <c r="QRJ185" s="176"/>
      <c r="QRK185" s="176"/>
      <c r="QRL185" s="176"/>
      <c r="QRM185" s="176"/>
      <c r="QRN185" s="176"/>
      <c r="QRO185" s="176"/>
      <c r="QRP185" s="176"/>
      <c r="QRQ185" s="176"/>
      <c r="QRR185" s="176"/>
      <c r="QRS185" s="176"/>
      <c r="QRT185" s="176"/>
      <c r="QRU185" s="176"/>
      <c r="QRV185" s="176"/>
      <c r="QRW185" s="176"/>
      <c r="QRX185" s="176"/>
      <c r="QRY185" s="176"/>
      <c r="QRZ185" s="176"/>
      <c r="QSA185" s="176"/>
      <c r="QSB185" s="176"/>
      <c r="QSC185" s="176"/>
      <c r="QSD185" s="176"/>
      <c r="QSE185" s="176"/>
      <c r="QSF185" s="176"/>
      <c r="QSG185" s="176"/>
      <c r="QSH185" s="176"/>
      <c r="QSI185" s="176"/>
      <c r="QSJ185" s="176"/>
      <c r="QSK185" s="176"/>
      <c r="QSL185" s="176"/>
      <c r="QSM185" s="176"/>
      <c r="QSN185" s="176"/>
      <c r="QSO185" s="176"/>
      <c r="QSP185" s="176"/>
      <c r="QSQ185" s="176"/>
      <c r="QSR185" s="176"/>
      <c r="QSS185" s="176"/>
      <c r="QST185" s="176"/>
      <c r="QSU185" s="176"/>
      <c r="QSV185" s="176"/>
      <c r="QSW185" s="176"/>
      <c r="QSX185" s="176"/>
      <c r="QSY185" s="176"/>
      <c r="QSZ185" s="176"/>
      <c r="QTA185" s="176"/>
      <c r="QTB185" s="176"/>
      <c r="QTC185" s="176"/>
      <c r="QTD185" s="176"/>
      <c r="QTE185" s="176"/>
      <c r="QTF185" s="176"/>
      <c r="QTG185" s="176"/>
      <c r="QTH185" s="176"/>
      <c r="QTI185" s="176"/>
      <c r="QTJ185" s="176"/>
      <c r="QTK185" s="176"/>
      <c r="QTL185" s="176"/>
      <c r="QTM185" s="176"/>
      <c r="QTN185" s="176"/>
      <c r="QTO185" s="176"/>
      <c r="QTP185" s="176"/>
      <c r="QTQ185" s="176"/>
      <c r="QTR185" s="176"/>
      <c r="QTS185" s="176"/>
      <c r="QTT185" s="176"/>
      <c r="QTU185" s="176"/>
      <c r="QTV185" s="176"/>
      <c r="QTW185" s="176"/>
      <c r="QTX185" s="176"/>
      <c r="QTY185" s="176"/>
      <c r="QTZ185" s="176"/>
      <c r="QUA185" s="176"/>
      <c r="QUB185" s="176"/>
      <c r="QUC185" s="176"/>
      <c r="QUD185" s="176"/>
      <c r="QUE185" s="176"/>
      <c r="QUF185" s="176"/>
      <c r="QUG185" s="176"/>
      <c r="QUH185" s="176"/>
      <c r="QUI185" s="176"/>
      <c r="QUJ185" s="176"/>
      <c r="QUK185" s="176"/>
      <c r="QUL185" s="176"/>
      <c r="QUM185" s="176"/>
      <c r="QUN185" s="176"/>
      <c r="QUO185" s="176"/>
      <c r="QUP185" s="176"/>
      <c r="QUQ185" s="176"/>
      <c r="QUR185" s="176"/>
      <c r="QUS185" s="176"/>
      <c r="QUT185" s="176"/>
      <c r="QUU185" s="176"/>
      <c r="QUV185" s="176"/>
      <c r="QUW185" s="176"/>
      <c r="QUX185" s="176"/>
      <c r="QUY185" s="176"/>
      <c r="QUZ185" s="176"/>
      <c r="QVA185" s="176"/>
      <c r="QVB185" s="176"/>
      <c r="QVC185" s="176"/>
      <c r="QVD185" s="176"/>
      <c r="QVE185" s="176"/>
      <c r="QVF185" s="176"/>
      <c r="QVG185" s="176"/>
      <c r="QVH185" s="176"/>
      <c r="QVI185" s="176"/>
      <c r="QVJ185" s="176"/>
      <c r="QVK185" s="176"/>
      <c r="QVL185" s="176"/>
      <c r="QVM185" s="176"/>
      <c r="QVN185" s="176"/>
      <c r="QVO185" s="176"/>
      <c r="QVP185" s="176"/>
      <c r="QVQ185" s="176"/>
      <c r="QVR185" s="176"/>
      <c r="QVS185" s="176"/>
      <c r="QVT185" s="176"/>
      <c r="QVU185" s="176"/>
      <c r="QVV185" s="176"/>
      <c r="QVW185" s="176"/>
      <c r="QVX185" s="176"/>
      <c r="QVY185" s="176"/>
      <c r="QVZ185" s="176"/>
      <c r="QWA185" s="176"/>
      <c r="QWB185" s="176"/>
      <c r="QWC185" s="176"/>
      <c r="QWD185" s="176"/>
      <c r="QWE185" s="176"/>
      <c r="QWF185" s="176"/>
      <c r="QWG185" s="176"/>
      <c r="QWH185" s="176"/>
      <c r="QWI185" s="176"/>
      <c r="QWJ185" s="176"/>
      <c r="QWK185" s="176"/>
      <c r="QWL185" s="176"/>
      <c r="QWM185" s="176"/>
      <c r="QWN185" s="176"/>
      <c r="QWO185" s="176"/>
      <c r="QWP185" s="176"/>
      <c r="QWQ185" s="176"/>
      <c r="QWR185" s="176"/>
      <c r="QWS185" s="176"/>
      <c r="QWT185" s="176"/>
      <c r="QWU185" s="176"/>
      <c r="QWV185" s="176"/>
      <c r="QWW185" s="176"/>
      <c r="QWX185" s="176"/>
      <c r="QWY185" s="176"/>
      <c r="QWZ185" s="176"/>
      <c r="QXA185" s="176"/>
      <c r="QXB185" s="176"/>
      <c r="QXC185" s="176"/>
      <c r="QXD185" s="176"/>
      <c r="QXE185" s="176"/>
      <c r="QXF185" s="176"/>
      <c r="QXG185" s="176"/>
      <c r="QXH185" s="176"/>
      <c r="QXI185" s="176"/>
      <c r="QXJ185" s="176"/>
      <c r="QXK185" s="176"/>
      <c r="QXL185" s="176"/>
      <c r="QXM185" s="176"/>
      <c r="QXN185" s="176"/>
      <c r="QXO185" s="176"/>
      <c r="QXP185" s="176"/>
      <c r="QXQ185" s="176"/>
      <c r="QXR185" s="176"/>
      <c r="QXS185" s="176"/>
      <c r="QXT185" s="176"/>
      <c r="QXU185" s="176"/>
      <c r="QXV185" s="176"/>
      <c r="QXW185" s="176"/>
      <c r="QXX185" s="176"/>
      <c r="QXY185" s="176"/>
      <c r="QXZ185" s="176"/>
      <c r="QYA185" s="176"/>
      <c r="QYB185" s="176"/>
      <c r="QYC185" s="176"/>
      <c r="QYD185" s="176"/>
      <c r="QYE185" s="176"/>
      <c r="QYF185" s="176"/>
      <c r="QYG185" s="176"/>
      <c r="QYH185" s="176"/>
      <c r="QYI185" s="176"/>
      <c r="QYJ185" s="176"/>
      <c r="QYK185" s="176"/>
      <c r="QYL185" s="176"/>
      <c r="QYM185" s="176"/>
      <c r="QYN185" s="176"/>
      <c r="QYO185" s="176"/>
      <c r="QYP185" s="176"/>
      <c r="QYQ185" s="176"/>
      <c r="QYR185" s="176"/>
      <c r="QYS185" s="176"/>
      <c r="QYT185" s="176"/>
      <c r="QYU185" s="176"/>
      <c r="QYV185" s="176"/>
      <c r="QYW185" s="176"/>
      <c r="QYX185" s="176"/>
      <c r="QYY185" s="176"/>
      <c r="QYZ185" s="176"/>
      <c r="QZA185" s="176"/>
      <c r="QZB185" s="176"/>
      <c r="QZC185" s="176"/>
      <c r="QZD185" s="176"/>
      <c r="QZE185" s="176"/>
      <c r="QZF185" s="176"/>
      <c r="QZG185" s="176"/>
      <c r="QZH185" s="176"/>
      <c r="QZI185" s="176"/>
      <c r="QZJ185" s="176"/>
      <c r="QZK185" s="176"/>
      <c r="QZL185" s="176"/>
      <c r="QZM185" s="176"/>
      <c r="QZN185" s="176"/>
      <c r="QZO185" s="176"/>
      <c r="QZP185" s="176"/>
      <c r="QZQ185" s="176"/>
      <c r="QZR185" s="176"/>
      <c r="QZS185" s="176"/>
      <c r="QZT185" s="176"/>
      <c r="QZU185" s="176"/>
      <c r="QZV185" s="176"/>
      <c r="QZW185" s="176"/>
      <c r="QZX185" s="176"/>
      <c r="QZY185" s="176"/>
      <c r="QZZ185" s="176"/>
      <c r="RAA185" s="176"/>
      <c r="RAB185" s="176"/>
      <c r="RAC185" s="176"/>
      <c r="RAD185" s="176"/>
      <c r="RAE185" s="176"/>
      <c r="RAF185" s="176"/>
      <c r="RAG185" s="176"/>
      <c r="RAH185" s="176"/>
      <c r="RAI185" s="176"/>
      <c r="RAJ185" s="176"/>
      <c r="RAK185" s="176"/>
      <c r="RAL185" s="176"/>
      <c r="RAM185" s="176"/>
      <c r="RAN185" s="176"/>
      <c r="RAO185" s="176"/>
      <c r="RAP185" s="176"/>
      <c r="RAQ185" s="176"/>
      <c r="RAR185" s="176"/>
      <c r="RAS185" s="176"/>
      <c r="RAT185" s="176"/>
      <c r="RAU185" s="176"/>
      <c r="RAV185" s="176"/>
      <c r="RAW185" s="176"/>
      <c r="RAX185" s="176"/>
      <c r="RAY185" s="176"/>
      <c r="RAZ185" s="176"/>
      <c r="RBA185" s="176"/>
      <c r="RBB185" s="176"/>
      <c r="RBC185" s="176"/>
      <c r="RBD185" s="176"/>
      <c r="RBE185" s="176"/>
      <c r="RBF185" s="176"/>
      <c r="RBG185" s="176"/>
      <c r="RBH185" s="176"/>
      <c r="RBI185" s="176"/>
      <c r="RBJ185" s="176"/>
      <c r="RBK185" s="176"/>
      <c r="RBL185" s="176"/>
      <c r="RBM185" s="176"/>
      <c r="RBN185" s="176"/>
      <c r="RBO185" s="176"/>
      <c r="RBP185" s="176"/>
      <c r="RBQ185" s="176"/>
      <c r="RBR185" s="176"/>
      <c r="RBS185" s="176"/>
      <c r="RBT185" s="176"/>
      <c r="RBU185" s="176"/>
      <c r="RBV185" s="176"/>
      <c r="RBW185" s="176"/>
      <c r="RBX185" s="176"/>
      <c r="RBY185" s="176"/>
      <c r="RBZ185" s="176"/>
      <c r="RCA185" s="176"/>
      <c r="RCB185" s="176"/>
      <c r="RCC185" s="176"/>
      <c r="RCD185" s="176"/>
      <c r="RCE185" s="176"/>
      <c r="RCF185" s="176"/>
      <c r="RCG185" s="176"/>
      <c r="RCH185" s="176"/>
      <c r="RCI185" s="176"/>
      <c r="RCJ185" s="176"/>
      <c r="RCK185" s="176"/>
      <c r="RCL185" s="176"/>
      <c r="RCM185" s="176"/>
      <c r="RCN185" s="176"/>
      <c r="RCO185" s="176"/>
      <c r="RCP185" s="176"/>
      <c r="RCQ185" s="176"/>
      <c r="RCR185" s="176"/>
      <c r="RCS185" s="176"/>
      <c r="RCT185" s="176"/>
      <c r="RCU185" s="176"/>
      <c r="RCV185" s="176"/>
      <c r="RCW185" s="176"/>
      <c r="RCX185" s="176"/>
      <c r="RCY185" s="176"/>
      <c r="RCZ185" s="176"/>
      <c r="RDA185" s="176"/>
      <c r="RDB185" s="176"/>
      <c r="RDC185" s="176"/>
      <c r="RDD185" s="176"/>
      <c r="RDE185" s="176"/>
      <c r="RDF185" s="176"/>
      <c r="RDG185" s="176"/>
      <c r="RDH185" s="176"/>
      <c r="RDI185" s="176"/>
      <c r="RDJ185" s="176"/>
      <c r="RDK185" s="176"/>
      <c r="RDL185" s="176"/>
      <c r="RDM185" s="176"/>
      <c r="RDN185" s="176"/>
      <c r="RDO185" s="176"/>
      <c r="RDP185" s="176"/>
      <c r="RDQ185" s="176"/>
      <c r="RDR185" s="176"/>
      <c r="RDS185" s="176"/>
      <c r="RDT185" s="176"/>
      <c r="RDU185" s="176"/>
      <c r="RDV185" s="176"/>
      <c r="RDW185" s="176"/>
      <c r="RDX185" s="176"/>
      <c r="RDY185" s="176"/>
      <c r="RDZ185" s="176"/>
      <c r="REA185" s="176"/>
      <c r="REB185" s="176"/>
      <c r="REC185" s="176"/>
      <c r="RED185" s="176"/>
      <c r="REE185" s="176"/>
      <c r="REF185" s="176"/>
      <c r="REG185" s="176"/>
      <c r="REH185" s="176"/>
      <c r="REI185" s="176"/>
      <c r="REJ185" s="176"/>
      <c r="REK185" s="176"/>
      <c r="REL185" s="176"/>
      <c r="REM185" s="176"/>
      <c r="REN185" s="176"/>
      <c r="REO185" s="176"/>
      <c r="REP185" s="176"/>
      <c r="REQ185" s="176"/>
      <c r="RER185" s="176"/>
      <c r="RES185" s="176"/>
      <c r="RET185" s="176"/>
      <c r="REU185" s="176"/>
      <c r="REV185" s="176"/>
      <c r="REW185" s="176"/>
      <c r="REX185" s="176"/>
      <c r="REY185" s="176"/>
      <c r="REZ185" s="176"/>
      <c r="RFA185" s="176"/>
      <c r="RFB185" s="176"/>
      <c r="RFC185" s="176"/>
      <c r="RFD185" s="176"/>
      <c r="RFE185" s="176"/>
      <c r="RFF185" s="176"/>
      <c r="RFG185" s="176"/>
      <c r="RFH185" s="176"/>
      <c r="RFI185" s="176"/>
      <c r="RFJ185" s="176"/>
      <c r="RFK185" s="176"/>
      <c r="RFL185" s="176"/>
      <c r="RFM185" s="176"/>
      <c r="RFN185" s="176"/>
      <c r="RFO185" s="176"/>
      <c r="RFP185" s="176"/>
      <c r="RFQ185" s="176"/>
      <c r="RFR185" s="176"/>
      <c r="RFS185" s="176"/>
      <c r="RFT185" s="176"/>
      <c r="RFU185" s="176"/>
      <c r="RFV185" s="176"/>
      <c r="RFW185" s="176"/>
      <c r="RFX185" s="176"/>
      <c r="RFY185" s="176"/>
      <c r="RFZ185" s="176"/>
      <c r="RGA185" s="176"/>
      <c r="RGB185" s="176"/>
      <c r="RGC185" s="176"/>
      <c r="RGD185" s="176"/>
      <c r="RGE185" s="176"/>
      <c r="RGF185" s="176"/>
      <c r="RGG185" s="176"/>
      <c r="RGH185" s="176"/>
      <c r="RGI185" s="176"/>
      <c r="RGJ185" s="176"/>
      <c r="RGK185" s="176"/>
      <c r="RGL185" s="176"/>
      <c r="RGM185" s="176"/>
      <c r="RGN185" s="176"/>
      <c r="RGO185" s="176"/>
      <c r="RGP185" s="176"/>
      <c r="RGQ185" s="176"/>
      <c r="RGR185" s="176"/>
      <c r="RGS185" s="176"/>
      <c r="RGT185" s="176"/>
      <c r="RGU185" s="176"/>
      <c r="RGV185" s="176"/>
      <c r="RGW185" s="176"/>
      <c r="RGX185" s="176"/>
      <c r="RGY185" s="176"/>
      <c r="RGZ185" s="176"/>
      <c r="RHA185" s="176"/>
      <c r="RHB185" s="176"/>
      <c r="RHC185" s="176"/>
      <c r="RHD185" s="176"/>
      <c r="RHE185" s="176"/>
      <c r="RHF185" s="176"/>
      <c r="RHG185" s="176"/>
      <c r="RHH185" s="176"/>
      <c r="RHI185" s="176"/>
      <c r="RHJ185" s="176"/>
      <c r="RHK185" s="176"/>
      <c r="RHL185" s="176"/>
      <c r="RHM185" s="176"/>
      <c r="RHN185" s="176"/>
      <c r="RHO185" s="176"/>
      <c r="RHP185" s="176"/>
      <c r="RHQ185" s="176"/>
      <c r="RHR185" s="176"/>
      <c r="RHS185" s="176"/>
      <c r="RHT185" s="176"/>
      <c r="RHU185" s="176"/>
      <c r="RHV185" s="176"/>
      <c r="RHW185" s="176"/>
      <c r="RHX185" s="176"/>
      <c r="RHY185" s="176"/>
      <c r="RHZ185" s="176"/>
      <c r="RIA185" s="176"/>
      <c r="RIB185" s="176"/>
      <c r="RIC185" s="176"/>
      <c r="RID185" s="176"/>
      <c r="RIE185" s="176"/>
      <c r="RIF185" s="176"/>
      <c r="RIG185" s="176"/>
      <c r="RIH185" s="176"/>
      <c r="RII185" s="176"/>
      <c r="RIJ185" s="176"/>
      <c r="RIK185" s="176"/>
      <c r="RIL185" s="176"/>
      <c r="RIM185" s="176"/>
      <c r="RIN185" s="176"/>
      <c r="RIO185" s="176"/>
      <c r="RIP185" s="176"/>
      <c r="RIQ185" s="176"/>
      <c r="RIR185" s="176"/>
      <c r="RIS185" s="176"/>
      <c r="RIT185" s="176"/>
      <c r="RIU185" s="176"/>
      <c r="RIV185" s="176"/>
      <c r="RIW185" s="176"/>
      <c r="RIX185" s="176"/>
      <c r="RIY185" s="176"/>
      <c r="RIZ185" s="176"/>
      <c r="RJA185" s="176"/>
      <c r="RJB185" s="176"/>
      <c r="RJC185" s="176"/>
      <c r="RJD185" s="176"/>
      <c r="RJE185" s="176"/>
      <c r="RJF185" s="176"/>
      <c r="RJG185" s="176"/>
      <c r="RJH185" s="176"/>
      <c r="RJI185" s="176"/>
      <c r="RJJ185" s="176"/>
      <c r="RJK185" s="176"/>
      <c r="RJL185" s="176"/>
      <c r="RJM185" s="176"/>
      <c r="RJN185" s="176"/>
      <c r="RJO185" s="176"/>
      <c r="RJP185" s="176"/>
      <c r="RJQ185" s="176"/>
      <c r="RJR185" s="176"/>
      <c r="RJS185" s="176"/>
      <c r="RJT185" s="176"/>
      <c r="RJU185" s="176"/>
      <c r="RJV185" s="176"/>
      <c r="RJW185" s="176"/>
      <c r="RJX185" s="176"/>
      <c r="RJY185" s="176"/>
      <c r="RJZ185" s="176"/>
      <c r="RKA185" s="176"/>
      <c r="RKB185" s="176"/>
      <c r="RKC185" s="176"/>
      <c r="RKD185" s="176"/>
      <c r="RKE185" s="176"/>
      <c r="RKF185" s="176"/>
      <c r="RKG185" s="176"/>
      <c r="RKH185" s="176"/>
      <c r="RKI185" s="176"/>
      <c r="RKJ185" s="176"/>
      <c r="RKK185" s="176"/>
      <c r="RKL185" s="176"/>
      <c r="RKM185" s="176"/>
      <c r="RKN185" s="176"/>
      <c r="RKO185" s="176"/>
      <c r="RKP185" s="176"/>
      <c r="RKQ185" s="176"/>
      <c r="RKR185" s="176"/>
      <c r="RKS185" s="176"/>
      <c r="RKT185" s="176"/>
      <c r="RKU185" s="176"/>
      <c r="RKV185" s="176"/>
      <c r="RKW185" s="176"/>
      <c r="RKX185" s="176"/>
      <c r="RKY185" s="176"/>
      <c r="RKZ185" s="176"/>
      <c r="RLA185" s="176"/>
      <c r="RLB185" s="176"/>
      <c r="RLC185" s="176"/>
      <c r="RLD185" s="176"/>
      <c r="RLE185" s="176"/>
      <c r="RLF185" s="176"/>
      <c r="RLG185" s="176"/>
      <c r="RLH185" s="176"/>
      <c r="RLI185" s="176"/>
      <c r="RLJ185" s="176"/>
      <c r="RLK185" s="176"/>
      <c r="RLL185" s="176"/>
      <c r="RLM185" s="176"/>
      <c r="RLN185" s="176"/>
      <c r="RLO185" s="176"/>
      <c r="RLP185" s="176"/>
      <c r="RLQ185" s="176"/>
      <c r="RLR185" s="176"/>
      <c r="RLS185" s="176"/>
      <c r="RLT185" s="176"/>
      <c r="RLU185" s="176"/>
      <c r="RLV185" s="176"/>
      <c r="RLW185" s="176"/>
      <c r="RLX185" s="176"/>
      <c r="RLY185" s="176"/>
      <c r="RLZ185" s="176"/>
      <c r="RMA185" s="176"/>
      <c r="RMB185" s="176"/>
      <c r="RMC185" s="176"/>
      <c r="RMD185" s="176"/>
      <c r="RME185" s="176"/>
      <c r="RMF185" s="176"/>
      <c r="RMG185" s="176"/>
      <c r="RMH185" s="176"/>
      <c r="RMI185" s="176"/>
      <c r="RMJ185" s="176"/>
      <c r="RMK185" s="176"/>
      <c r="RML185" s="176"/>
      <c r="RMM185" s="176"/>
      <c r="RMN185" s="176"/>
      <c r="RMO185" s="176"/>
      <c r="RMP185" s="176"/>
      <c r="RMQ185" s="176"/>
      <c r="RMR185" s="176"/>
      <c r="RMS185" s="176"/>
      <c r="RMT185" s="176"/>
      <c r="RMU185" s="176"/>
      <c r="RMV185" s="176"/>
      <c r="RMW185" s="176"/>
      <c r="RMX185" s="176"/>
      <c r="RMY185" s="176"/>
      <c r="RMZ185" s="176"/>
      <c r="RNA185" s="176"/>
      <c r="RNB185" s="176"/>
      <c r="RNC185" s="176"/>
      <c r="RND185" s="176"/>
      <c r="RNE185" s="176"/>
      <c r="RNF185" s="176"/>
      <c r="RNG185" s="176"/>
      <c r="RNH185" s="176"/>
      <c r="RNI185" s="176"/>
      <c r="RNJ185" s="176"/>
      <c r="RNK185" s="176"/>
      <c r="RNL185" s="176"/>
      <c r="RNM185" s="176"/>
      <c r="RNN185" s="176"/>
      <c r="RNO185" s="176"/>
      <c r="RNP185" s="176"/>
      <c r="RNQ185" s="176"/>
      <c r="RNR185" s="176"/>
      <c r="RNS185" s="176"/>
      <c r="RNT185" s="176"/>
      <c r="RNU185" s="176"/>
      <c r="RNV185" s="176"/>
      <c r="RNW185" s="176"/>
      <c r="RNX185" s="176"/>
      <c r="RNY185" s="176"/>
      <c r="RNZ185" s="176"/>
      <c r="ROA185" s="176"/>
      <c r="ROB185" s="176"/>
      <c r="ROC185" s="176"/>
      <c r="ROD185" s="176"/>
      <c r="ROE185" s="176"/>
      <c r="ROF185" s="176"/>
      <c r="ROG185" s="176"/>
      <c r="ROH185" s="176"/>
      <c r="ROI185" s="176"/>
      <c r="ROJ185" s="176"/>
      <c r="ROK185" s="176"/>
      <c r="ROL185" s="176"/>
      <c r="ROM185" s="176"/>
      <c r="RON185" s="176"/>
      <c r="ROO185" s="176"/>
      <c r="ROP185" s="176"/>
      <c r="ROQ185" s="176"/>
      <c r="ROR185" s="176"/>
      <c r="ROS185" s="176"/>
      <c r="ROT185" s="176"/>
      <c r="ROU185" s="176"/>
      <c r="ROV185" s="176"/>
      <c r="ROW185" s="176"/>
      <c r="ROX185" s="176"/>
      <c r="ROY185" s="176"/>
      <c r="ROZ185" s="176"/>
      <c r="RPA185" s="176"/>
      <c r="RPB185" s="176"/>
      <c r="RPC185" s="176"/>
      <c r="RPD185" s="176"/>
      <c r="RPE185" s="176"/>
      <c r="RPF185" s="176"/>
      <c r="RPG185" s="176"/>
      <c r="RPH185" s="176"/>
      <c r="RPI185" s="176"/>
      <c r="RPJ185" s="176"/>
      <c r="RPK185" s="176"/>
      <c r="RPL185" s="176"/>
      <c r="RPM185" s="176"/>
      <c r="RPN185" s="176"/>
      <c r="RPO185" s="176"/>
      <c r="RPP185" s="176"/>
      <c r="RPQ185" s="176"/>
      <c r="RPR185" s="176"/>
      <c r="RPS185" s="176"/>
      <c r="RPT185" s="176"/>
      <c r="RPU185" s="176"/>
      <c r="RPV185" s="176"/>
      <c r="RPW185" s="176"/>
      <c r="RPX185" s="176"/>
      <c r="RPY185" s="176"/>
      <c r="RPZ185" s="176"/>
      <c r="RQA185" s="176"/>
      <c r="RQB185" s="176"/>
      <c r="RQC185" s="176"/>
      <c r="RQD185" s="176"/>
      <c r="RQE185" s="176"/>
      <c r="RQF185" s="176"/>
      <c r="RQG185" s="176"/>
      <c r="RQH185" s="176"/>
      <c r="RQI185" s="176"/>
      <c r="RQJ185" s="176"/>
      <c r="RQK185" s="176"/>
      <c r="RQL185" s="176"/>
      <c r="RQM185" s="176"/>
      <c r="RQN185" s="176"/>
      <c r="RQO185" s="176"/>
      <c r="RQP185" s="176"/>
      <c r="RQQ185" s="176"/>
      <c r="RQR185" s="176"/>
      <c r="RQS185" s="176"/>
      <c r="RQT185" s="176"/>
      <c r="RQU185" s="176"/>
      <c r="RQV185" s="176"/>
      <c r="RQW185" s="176"/>
      <c r="RQX185" s="176"/>
      <c r="RQY185" s="176"/>
      <c r="RQZ185" s="176"/>
      <c r="RRA185" s="176"/>
      <c r="RRB185" s="176"/>
      <c r="RRC185" s="176"/>
      <c r="RRD185" s="176"/>
      <c r="RRE185" s="176"/>
      <c r="RRF185" s="176"/>
      <c r="RRG185" s="176"/>
      <c r="RRH185" s="176"/>
      <c r="RRI185" s="176"/>
      <c r="RRJ185" s="176"/>
      <c r="RRK185" s="176"/>
      <c r="RRL185" s="176"/>
      <c r="RRM185" s="176"/>
      <c r="RRN185" s="176"/>
      <c r="RRO185" s="176"/>
      <c r="RRP185" s="176"/>
      <c r="RRQ185" s="176"/>
      <c r="RRR185" s="176"/>
      <c r="RRS185" s="176"/>
      <c r="RRT185" s="176"/>
      <c r="RRU185" s="176"/>
      <c r="RRV185" s="176"/>
      <c r="RRW185" s="176"/>
      <c r="RRX185" s="176"/>
      <c r="RRY185" s="176"/>
      <c r="RRZ185" s="176"/>
      <c r="RSA185" s="176"/>
      <c r="RSB185" s="176"/>
      <c r="RSC185" s="176"/>
      <c r="RSD185" s="176"/>
      <c r="RSE185" s="176"/>
      <c r="RSF185" s="176"/>
      <c r="RSG185" s="176"/>
      <c r="RSH185" s="176"/>
      <c r="RSI185" s="176"/>
      <c r="RSJ185" s="176"/>
      <c r="RSK185" s="176"/>
      <c r="RSL185" s="176"/>
      <c r="RSM185" s="176"/>
      <c r="RSN185" s="176"/>
      <c r="RSO185" s="176"/>
      <c r="RSP185" s="176"/>
      <c r="RSQ185" s="176"/>
      <c r="RSR185" s="176"/>
      <c r="RSS185" s="176"/>
      <c r="RST185" s="176"/>
      <c r="RSU185" s="176"/>
      <c r="RSV185" s="176"/>
      <c r="RSW185" s="176"/>
      <c r="RSX185" s="176"/>
      <c r="RSY185" s="176"/>
      <c r="RSZ185" s="176"/>
      <c r="RTA185" s="176"/>
      <c r="RTB185" s="176"/>
      <c r="RTC185" s="176"/>
      <c r="RTD185" s="176"/>
      <c r="RTE185" s="176"/>
      <c r="RTF185" s="176"/>
      <c r="RTG185" s="176"/>
      <c r="RTH185" s="176"/>
      <c r="RTI185" s="176"/>
      <c r="RTJ185" s="176"/>
      <c r="RTK185" s="176"/>
      <c r="RTL185" s="176"/>
      <c r="RTM185" s="176"/>
      <c r="RTN185" s="176"/>
      <c r="RTO185" s="176"/>
      <c r="RTP185" s="176"/>
      <c r="RTQ185" s="176"/>
      <c r="RTR185" s="176"/>
      <c r="RTS185" s="176"/>
      <c r="RTT185" s="176"/>
      <c r="RTU185" s="176"/>
      <c r="RTV185" s="176"/>
      <c r="RTW185" s="176"/>
      <c r="RTX185" s="176"/>
      <c r="RTY185" s="176"/>
      <c r="RTZ185" s="176"/>
      <c r="RUA185" s="176"/>
      <c r="RUB185" s="176"/>
      <c r="RUC185" s="176"/>
      <c r="RUD185" s="176"/>
      <c r="RUE185" s="176"/>
      <c r="RUF185" s="176"/>
      <c r="RUG185" s="176"/>
      <c r="RUH185" s="176"/>
      <c r="RUI185" s="176"/>
      <c r="RUJ185" s="176"/>
      <c r="RUK185" s="176"/>
      <c r="RUL185" s="176"/>
      <c r="RUM185" s="176"/>
      <c r="RUN185" s="176"/>
      <c r="RUO185" s="176"/>
      <c r="RUP185" s="176"/>
      <c r="RUQ185" s="176"/>
      <c r="RUR185" s="176"/>
      <c r="RUS185" s="176"/>
      <c r="RUT185" s="176"/>
      <c r="RUU185" s="176"/>
      <c r="RUV185" s="176"/>
      <c r="RUW185" s="176"/>
      <c r="RUX185" s="176"/>
      <c r="RUY185" s="176"/>
      <c r="RUZ185" s="176"/>
      <c r="RVA185" s="176"/>
      <c r="RVB185" s="176"/>
      <c r="RVC185" s="176"/>
      <c r="RVD185" s="176"/>
      <c r="RVE185" s="176"/>
      <c r="RVF185" s="176"/>
      <c r="RVG185" s="176"/>
      <c r="RVH185" s="176"/>
      <c r="RVI185" s="176"/>
      <c r="RVJ185" s="176"/>
      <c r="RVK185" s="176"/>
      <c r="RVL185" s="176"/>
      <c r="RVM185" s="176"/>
      <c r="RVN185" s="176"/>
      <c r="RVO185" s="176"/>
      <c r="RVP185" s="176"/>
      <c r="RVQ185" s="176"/>
      <c r="RVR185" s="176"/>
      <c r="RVS185" s="176"/>
      <c r="RVT185" s="176"/>
      <c r="RVU185" s="176"/>
      <c r="RVV185" s="176"/>
      <c r="RVW185" s="176"/>
      <c r="RVX185" s="176"/>
      <c r="RVY185" s="176"/>
      <c r="RVZ185" s="176"/>
      <c r="RWA185" s="176"/>
      <c r="RWB185" s="176"/>
      <c r="RWC185" s="176"/>
      <c r="RWD185" s="176"/>
      <c r="RWE185" s="176"/>
      <c r="RWF185" s="176"/>
      <c r="RWG185" s="176"/>
      <c r="RWH185" s="176"/>
      <c r="RWI185" s="176"/>
      <c r="RWJ185" s="176"/>
      <c r="RWK185" s="176"/>
      <c r="RWL185" s="176"/>
      <c r="RWM185" s="176"/>
      <c r="RWN185" s="176"/>
      <c r="RWO185" s="176"/>
      <c r="RWP185" s="176"/>
      <c r="RWQ185" s="176"/>
      <c r="RWR185" s="176"/>
      <c r="RWS185" s="176"/>
      <c r="RWT185" s="176"/>
      <c r="RWU185" s="176"/>
      <c r="RWV185" s="176"/>
      <c r="RWW185" s="176"/>
      <c r="RWX185" s="176"/>
      <c r="RWY185" s="176"/>
      <c r="RWZ185" s="176"/>
      <c r="RXA185" s="176"/>
      <c r="RXB185" s="176"/>
      <c r="RXC185" s="176"/>
      <c r="RXD185" s="176"/>
      <c r="RXE185" s="176"/>
      <c r="RXF185" s="176"/>
      <c r="RXG185" s="176"/>
      <c r="RXH185" s="176"/>
      <c r="RXI185" s="176"/>
      <c r="RXJ185" s="176"/>
      <c r="RXK185" s="176"/>
      <c r="RXL185" s="176"/>
      <c r="RXM185" s="176"/>
      <c r="RXN185" s="176"/>
      <c r="RXO185" s="176"/>
      <c r="RXP185" s="176"/>
      <c r="RXQ185" s="176"/>
      <c r="RXR185" s="176"/>
      <c r="RXS185" s="176"/>
      <c r="RXT185" s="176"/>
      <c r="RXU185" s="176"/>
      <c r="RXV185" s="176"/>
      <c r="RXW185" s="176"/>
      <c r="RXX185" s="176"/>
      <c r="RXY185" s="176"/>
      <c r="RXZ185" s="176"/>
      <c r="RYA185" s="176"/>
      <c r="RYB185" s="176"/>
      <c r="RYC185" s="176"/>
      <c r="RYD185" s="176"/>
      <c r="RYE185" s="176"/>
      <c r="RYF185" s="176"/>
      <c r="RYG185" s="176"/>
      <c r="RYH185" s="176"/>
      <c r="RYI185" s="176"/>
      <c r="RYJ185" s="176"/>
      <c r="RYK185" s="176"/>
      <c r="RYL185" s="176"/>
      <c r="RYM185" s="176"/>
      <c r="RYN185" s="176"/>
      <c r="RYO185" s="176"/>
      <c r="RYP185" s="176"/>
      <c r="RYQ185" s="176"/>
      <c r="RYR185" s="176"/>
      <c r="RYS185" s="176"/>
      <c r="RYT185" s="176"/>
      <c r="RYU185" s="176"/>
      <c r="RYV185" s="176"/>
      <c r="RYW185" s="176"/>
      <c r="RYX185" s="176"/>
      <c r="RYY185" s="176"/>
      <c r="RYZ185" s="176"/>
      <c r="RZA185" s="176"/>
      <c r="RZB185" s="176"/>
      <c r="RZC185" s="176"/>
      <c r="RZD185" s="176"/>
      <c r="RZE185" s="176"/>
      <c r="RZF185" s="176"/>
      <c r="RZG185" s="176"/>
      <c r="RZH185" s="176"/>
      <c r="RZI185" s="176"/>
      <c r="RZJ185" s="176"/>
      <c r="RZK185" s="176"/>
      <c r="RZL185" s="176"/>
      <c r="RZM185" s="176"/>
      <c r="RZN185" s="176"/>
      <c r="RZO185" s="176"/>
      <c r="RZP185" s="176"/>
      <c r="RZQ185" s="176"/>
      <c r="RZR185" s="176"/>
      <c r="RZS185" s="176"/>
      <c r="RZT185" s="176"/>
      <c r="RZU185" s="176"/>
      <c r="RZV185" s="176"/>
      <c r="RZW185" s="176"/>
      <c r="RZX185" s="176"/>
      <c r="RZY185" s="176"/>
      <c r="RZZ185" s="176"/>
      <c r="SAA185" s="176"/>
      <c r="SAB185" s="176"/>
      <c r="SAC185" s="176"/>
      <c r="SAD185" s="176"/>
      <c r="SAE185" s="176"/>
      <c r="SAF185" s="176"/>
      <c r="SAG185" s="176"/>
      <c r="SAH185" s="176"/>
      <c r="SAI185" s="176"/>
      <c r="SAJ185" s="176"/>
      <c r="SAK185" s="176"/>
      <c r="SAL185" s="176"/>
      <c r="SAM185" s="176"/>
      <c r="SAN185" s="176"/>
      <c r="SAO185" s="176"/>
      <c r="SAP185" s="176"/>
      <c r="SAQ185" s="176"/>
      <c r="SAR185" s="176"/>
      <c r="SAS185" s="176"/>
      <c r="SAT185" s="176"/>
      <c r="SAU185" s="176"/>
      <c r="SAV185" s="176"/>
      <c r="SAW185" s="176"/>
      <c r="SAX185" s="176"/>
      <c r="SAY185" s="176"/>
      <c r="SAZ185" s="176"/>
      <c r="SBA185" s="176"/>
      <c r="SBB185" s="176"/>
      <c r="SBC185" s="176"/>
      <c r="SBD185" s="176"/>
      <c r="SBE185" s="176"/>
      <c r="SBF185" s="176"/>
      <c r="SBG185" s="176"/>
      <c r="SBH185" s="176"/>
      <c r="SBI185" s="176"/>
      <c r="SBJ185" s="176"/>
      <c r="SBK185" s="176"/>
      <c r="SBL185" s="176"/>
      <c r="SBM185" s="176"/>
      <c r="SBN185" s="176"/>
      <c r="SBO185" s="176"/>
      <c r="SBP185" s="176"/>
      <c r="SBQ185" s="176"/>
      <c r="SBR185" s="176"/>
      <c r="SBS185" s="176"/>
      <c r="SBT185" s="176"/>
      <c r="SBU185" s="176"/>
      <c r="SBV185" s="176"/>
      <c r="SBW185" s="176"/>
      <c r="SBX185" s="176"/>
      <c r="SBY185" s="176"/>
      <c r="SBZ185" s="176"/>
      <c r="SCA185" s="176"/>
      <c r="SCB185" s="176"/>
      <c r="SCC185" s="176"/>
      <c r="SCD185" s="176"/>
      <c r="SCE185" s="176"/>
      <c r="SCF185" s="176"/>
      <c r="SCG185" s="176"/>
      <c r="SCH185" s="176"/>
      <c r="SCI185" s="176"/>
      <c r="SCJ185" s="176"/>
      <c r="SCK185" s="176"/>
      <c r="SCL185" s="176"/>
      <c r="SCM185" s="176"/>
      <c r="SCN185" s="176"/>
      <c r="SCO185" s="176"/>
      <c r="SCP185" s="176"/>
      <c r="SCQ185" s="176"/>
      <c r="SCR185" s="176"/>
      <c r="SCS185" s="176"/>
      <c r="SCT185" s="176"/>
      <c r="SCU185" s="176"/>
      <c r="SCV185" s="176"/>
      <c r="SCW185" s="176"/>
      <c r="SCX185" s="176"/>
      <c r="SCY185" s="176"/>
      <c r="SCZ185" s="176"/>
      <c r="SDA185" s="176"/>
      <c r="SDB185" s="176"/>
      <c r="SDC185" s="176"/>
      <c r="SDD185" s="176"/>
      <c r="SDE185" s="176"/>
      <c r="SDF185" s="176"/>
      <c r="SDG185" s="176"/>
      <c r="SDH185" s="176"/>
      <c r="SDI185" s="176"/>
      <c r="SDJ185" s="176"/>
      <c r="SDK185" s="176"/>
      <c r="SDL185" s="176"/>
      <c r="SDM185" s="176"/>
      <c r="SDN185" s="176"/>
      <c r="SDO185" s="176"/>
      <c r="SDP185" s="176"/>
      <c r="SDQ185" s="176"/>
      <c r="SDR185" s="176"/>
      <c r="SDS185" s="176"/>
      <c r="SDT185" s="176"/>
      <c r="SDU185" s="176"/>
      <c r="SDV185" s="176"/>
      <c r="SDW185" s="176"/>
      <c r="SDX185" s="176"/>
      <c r="SDY185" s="176"/>
      <c r="SDZ185" s="176"/>
      <c r="SEA185" s="176"/>
      <c r="SEB185" s="176"/>
      <c r="SEC185" s="176"/>
      <c r="SED185" s="176"/>
      <c r="SEE185" s="176"/>
      <c r="SEF185" s="176"/>
      <c r="SEG185" s="176"/>
      <c r="SEH185" s="176"/>
      <c r="SEI185" s="176"/>
      <c r="SEJ185" s="176"/>
      <c r="SEK185" s="176"/>
      <c r="SEL185" s="176"/>
      <c r="SEM185" s="176"/>
      <c r="SEN185" s="176"/>
      <c r="SEO185" s="176"/>
      <c r="SEP185" s="176"/>
      <c r="SEQ185" s="176"/>
      <c r="SER185" s="176"/>
      <c r="SES185" s="176"/>
      <c r="SET185" s="176"/>
      <c r="SEU185" s="176"/>
      <c r="SEV185" s="176"/>
      <c r="SEW185" s="176"/>
      <c r="SEX185" s="176"/>
      <c r="SEY185" s="176"/>
      <c r="SEZ185" s="176"/>
      <c r="SFA185" s="176"/>
      <c r="SFB185" s="176"/>
      <c r="SFC185" s="176"/>
      <c r="SFD185" s="176"/>
      <c r="SFE185" s="176"/>
      <c r="SFF185" s="176"/>
      <c r="SFG185" s="176"/>
      <c r="SFH185" s="176"/>
      <c r="SFI185" s="176"/>
      <c r="SFJ185" s="176"/>
      <c r="SFK185" s="176"/>
      <c r="SFL185" s="176"/>
      <c r="SFM185" s="176"/>
      <c r="SFN185" s="176"/>
      <c r="SFO185" s="176"/>
      <c r="SFP185" s="176"/>
      <c r="SFQ185" s="176"/>
      <c r="SFR185" s="176"/>
      <c r="SFS185" s="176"/>
      <c r="SFT185" s="176"/>
      <c r="SFU185" s="176"/>
      <c r="SFV185" s="176"/>
      <c r="SFW185" s="176"/>
      <c r="SFX185" s="176"/>
      <c r="SFY185" s="176"/>
      <c r="SFZ185" s="176"/>
      <c r="SGA185" s="176"/>
      <c r="SGB185" s="176"/>
      <c r="SGC185" s="176"/>
      <c r="SGD185" s="176"/>
      <c r="SGE185" s="176"/>
      <c r="SGF185" s="176"/>
      <c r="SGG185" s="176"/>
      <c r="SGH185" s="176"/>
      <c r="SGI185" s="176"/>
      <c r="SGJ185" s="176"/>
      <c r="SGK185" s="176"/>
      <c r="SGL185" s="176"/>
      <c r="SGM185" s="176"/>
      <c r="SGN185" s="176"/>
      <c r="SGO185" s="176"/>
      <c r="SGP185" s="176"/>
      <c r="SGQ185" s="176"/>
      <c r="SGR185" s="176"/>
      <c r="SGS185" s="176"/>
      <c r="SGT185" s="176"/>
      <c r="SGU185" s="176"/>
      <c r="SGV185" s="176"/>
      <c r="SGW185" s="176"/>
      <c r="SGX185" s="176"/>
      <c r="SGY185" s="176"/>
      <c r="SGZ185" s="176"/>
      <c r="SHA185" s="176"/>
      <c r="SHB185" s="176"/>
      <c r="SHC185" s="176"/>
      <c r="SHD185" s="176"/>
      <c r="SHE185" s="176"/>
      <c r="SHF185" s="176"/>
      <c r="SHG185" s="176"/>
      <c r="SHH185" s="176"/>
      <c r="SHI185" s="176"/>
      <c r="SHJ185" s="176"/>
      <c r="SHK185" s="176"/>
      <c r="SHL185" s="176"/>
      <c r="SHM185" s="176"/>
      <c r="SHN185" s="176"/>
      <c r="SHO185" s="176"/>
      <c r="SHP185" s="176"/>
      <c r="SHQ185" s="176"/>
      <c r="SHR185" s="176"/>
      <c r="SHS185" s="176"/>
      <c r="SHT185" s="176"/>
      <c r="SHU185" s="176"/>
      <c r="SHV185" s="176"/>
      <c r="SHW185" s="176"/>
      <c r="SHX185" s="176"/>
      <c r="SHY185" s="176"/>
      <c r="SHZ185" s="176"/>
      <c r="SIA185" s="176"/>
      <c r="SIB185" s="176"/>
      <c r="SIC185" s="176"/>
      <c r="SID185" s="176"/>
      <c r="SIE185" s="176"/>
      <c r="SIF185" s="176"/>
      <c r="SIG185" s="176"/>
      <c r="SIH185" s="176"/>
      <c r="SII185" s="176"/>
      <c r="SIJ185" s="176"/>
      <c r="SIK185" s="176"/>
      <c r="SIL185" s="176"/>
      <c r="SIM185" s="176"/>
      <c r="SIN185" s="176"/>
      <c r="SIO185" s="176"/>
      <c r="SIP185" s="176"/>
      <c r="SIQ185" s="176"/>
      <c r="SIR185" s="176"/>
      <c r="SIS185" s="176"/>
      <c r="SIT185" s="176"/>
      <c r="SIU185" s="176"/>
      <c r="SIV185" s="176"/>
      <c r="SIW185" s="176"/>
      <c r="SIX185" s="176"/>
      <c r="SIY185" s="176"/>
      <c r="SIZ185" s="176"/>
      <c r="SJA185" s="176"/>
      <c r="SJB185" s="176"/>
      <c r="SJC185" s="176"/>
      <c r="SJD185" s="176"/>
      <c r="SJE185" s="176"/>
      <c r="SJF185" s="176"/>
      <c r="SJG185" s="176"/>
      <c r="SJH185" s="176"/>
      <c r="SJI185" s="176"/>
      <c r="SJJ185" s="176"/>
      <c r="SJK185" s="176"/>
      <c r="SJL185" s="176"/>
      <c r="SJM185" s="176"/>
      <c r="SJN185" s="176"/>
      <c r="SJO185" s="176"/>
      <c r="SJP185" s="176"/>
      <c r="SJQ185" s="176"/>
      <c r="SJR185" s="176"/>
      <c r="SJS185" s="176"/>
      <c r="SJT185" s="176"/>
      <c r="SJU185" s="176"/>
      <c r="SJV185" s="176"/>
      <c r="SJW185" s="176"/>
      <c r="SJX185" s="176"/>
      <c r="SJY185" s="176"/>
      <c r="SJZ185" s="176"/>
      <c r="SKA185" s="176"/>
      <c r="SKB185" s="176"/>
      <c r="SKC185" s="176"/>
      <c r="SKD185" s="176"/>
      <c r="SKE185" s="176"/>
      <c r="SKF185" s="176"/>
      <c r="SKG185" s="176"/>
      <c r="SKH185" s="176"/>
      <c r="SKI185" s="176"/>
      <c r="SKJ185" s="176"/>
      <c r="SKK185" s="176"/>
      <c r="SKL185" s="176"/>
      <c r="SKM185" s="176"/>
      <c r="SKN185" s="176"/>
      <c r="SKO185" s="176"/>
      <c r="SKP185" s="176"/>
      <c r="SKQ185" s="176"/>
      <c r="SKR185" s="176"/>
      <c r="SKS185" s="176"/>
      <c r="SKT185" s="176"/>
      <c r="SKU185" s="176"/>
      <c r="SKV185" s="176"/>
      <c r="SKW185" s="176"/>
      <c r="SKX185" s="176"/>
      <c r="SKY185" s="176"/>
      <c r="SKZ185" s="176"/>
      <c r="SLA185" s="176"/>
      <c r="SLB185" s="176"/>
      <c r="SLC185" s="176"/>
      <c r="SLD185" s="176"/>
      <c r="SLE185" s="176"/>
      <c r="SLF185" s="176"/>
      <c r="SLG185" s="176"/>
      <c r="SLH185" s="176"/>
      <c r="SLI185" s="176"/>
      <c r="SLJ185" s="176"/>
      <c r="SLK185" s="176"/>
      <c r="SLL185" s="176"/>
      <c r="SLM185" s="176"/>
      <c r="SLN185" s="176"/>
      <c r="SLO185" s="176"/>
      <c r="SLP185" s="176"/>
      <c r="SLQ185" s="176"/>
      <c r="SLR185" s="176"/>
      <c r="SLS185" s="176"/>
      <c r="SLT185" s="176"/>
      <c r="SLU185" s="176"/>
      <c r="SLV185" s="176"/>
      <c r="SLW185" s="176"/>
      <c r="SLX185" s="176"/>
      <c r="SLY185" s="176"/>
      <c r="SLZ185" s="176"/>
      <c r="SMA185" s="176"/>
      <c r="SMB185" s="176"/>
      <c r="SMC185" s="176"/>
      <c r="SMD185" s="176"/>
      <c r="SME185" s="176"/>
      <c r="SMF185" s="176"/>
      <c r="SMG185" s="176"/>
      <c r="SMH185" s="176"/>
      <c r="SMI185" s="176"/>
      <c r="SMJ185" s="176"/>
      <c r="SMK185" s="176"/>
      <c r="SML185" s="176"/>
      <c r="SMM185" s="176"/>
      <c r="SMN185" s="176"/>
      <c r="SMO185" s="176"/>
      <c r="SMP185" s="176"/>
      <c r="SMQ185" s="176"/>
      <c r="SMR185" s="176"/>
      <c r="SMS185" s="176"/>
      <c r="SMT185" s="176"/>
      <c r="SMU185" s="176"/>
      <c r="SMV185" s="176"/>
      <c r="SMW185" s="176"/>
      <c r="SMX185" s="176"/>
      <c r="SMY185" s="176"/>
      <c r="SMZ185" s="176"/>
      <c r="SNA185" s="176"/>
      <c r="SNB185" s="176"/>
      <c r="SNC185" s="176"/>
      <c r="SND185" s="176"/>
      <c r="SNE185" s="176"/>
      <c r="SNF185" s="176"/>
      <c r="SNG185" s="176"/>
      <c r="SNH185" s="176"/>
      <c r="SNI185" s="176"/>
      <c r="SNJ185" s="176"/>
      <c r="SNK185" s="176"/>
      <c r="SNL185" s="176"/>
      <c r="SNM185" s="176"/>
      <c r="SNN185" s="176"/>
      <c r="SNO185" s="176"/>
      <c r="SNP185" s="176"/>
      <c r="SNQ185" s="176"/>
      <c r="SNR185" s="176"/>
      <c r="SNS185" s="176"/>
      <c r="SNT185" s="176"/>
      <c r="SNU185" s="176"/>
      <c r="SNV185" s="176"/>
      <c r="SNW185" s="176"/>
      <c r="SNX185" s="176"/>
      <c r="SNY185" s="176"/>
      <c r="SNZ185" s="176"/>
      <c r="SOA185" s="176"/>
      <c r="SOB185" s="176"/>
      <c r="SOC185" s="176"/>
      <c r="SOD185" s="176"/>
      <c r="SOE185" s="176"/>
      <c r="SOF185" s="176"/>
      <c r="SOG185" s="176"/>
      <c r="SOH185" s="176"/>
      <c r="SOI185" s="176"/>
      <c r="SOJ185" s="176"/>
      <c r="SOK185" s="176"/>
      <c r="SOL185" s="176"/>
      <c r="SOM185" s="176"/>
      <c r="SON185" s="176"/>
      <c r="SOO185" s="176"/>
      <c r="SOP185" s="176"/>
      <c r="SOQ185" s="176"/>
      <c r="SOR185" s="176"/>
      <c r="SOS185" s="176"/>
      <c r="SOT185" s="176"/>
      <c r="SOU185" s="176"/>
      <c r="SOV185" s="176"/>
      <c r="SOW185" s="176"/>
      <c r="SOX185" s="176"/>
      <c r="SOY185" s="176"/>
      <c r="SOZ185" s="176"/>
      <c r="SPA185" s="176"/>
      <c r="SPB185" s="176"/>
      <c r="SPC185" s="176"/>
      <c r="SPD185" s="176"/>
      <c r="SPE185" s="176"/>
      <c r="SPF185" s="176"/>
      <c r="SPG185" s="176"/>
      <c r="SPH185" s="176"/>
      <c r="SPI185" s="176"/>
      <c r="SPJ185" s="176"/>
      <c r="SPK185" s="176"/>
      <c r="SPL185" s="176"/>
      <c r="SPM185" s="176"/>
      <c r="SPN185" s="176"/>
      <c r="SPO185" s="176"/>
      <c r="SPP185" s="176"/>
      <c r="SPQ185" s="176"/>
      <c r="SPR185" s="176"/>
      <c r="SPS185" s="176"/>
      <c r="SPT185" s="176"/>
      <c r="SPU185" s="176"/>
      <c r="SPV185" s="176"/>
      <c r="SPW185" s="176"/>
      <c r="SPX185" s="176"/>
      <c r="SPY185" s="176"/>
      <c r="SPZ185" s="176"/>
      <c r="SQA185" s="176"/>
      <c r="SQB185" s="176"/>
      <c r="SQC185" s="176"/>
      <c r="SQD185" s="176"/>
      <c r="SQE185" s="176"/>
      <c r="SQF185" s="176"/>
      <c r="SQG185" s="176"/>
      <c r="SQH185" s="176"/>
      <c r="SQI185" s="176"/>
      <c r="SQJ185" s="176"/>
      <c r="SQK185" s="176"/>
      <c r="SQL185" s="176"/>
      <c r="SQM185" s="176"/>
      <c r="SQN185" s="176"/>
      <c r="SQO185" s="176"/>
      <c r="SQP185" s="176"/>
      <c r="SQQ185" s="176"/>
      <c r="SQR185" s="176"/>
      <c r="SQS185" s="176"/>
      <c r="SQT185" s="176"/>
      <c r="SQU185" s="176"/>
      <c r="SQV185" s="176"/>
      <c r="SQW185" s="176"/>
      <c r="SQX185" s="176"/>
      <c r="SQY185" s="176"/>
      <c r="SQZ185" s="176"/>
      <c r="SRA185" s="176"/>
      <c r="SRB185" s="176"/>
      <c r="SRC185" s="176"/>
      <c r="SRD185" s="176"/>
      <c r="SRE185" s="176"/>
      <c r="SRF185" s="176"/>
      <c r="SRG185" s="176"/>
      <c r="SRH185" s="176"/>
      <c r="SRI185" s="176"/>
      <c r="SRJ185" s="176"/>
      <c r="SRK185" s="176"/>
      <c r="SRL185" s="176"/>
      <c r="SRM185" s="176"/>
      <c r="SRN185" s="176"/>
      <c r="SRO185" s="176"/>
      <c r="SRP185" s="176"/>
      <c r="SRQ185" s="176"/>
      <c r="SRR185" s="176"/>
      <c r="SRS185" s="176"/>
      <c r="SRT185" s="176"/>
      <c r="SRU185" s="176"/>
      <c r="SRV185" s="176"/>
      <c r="SRW185" s="176"/>
      <c r="SRX185" s="176"/>
      <c r="SRY185" s="176"/>
      <c r="SRZ185" s="176"/>
      <c r="SSA185" s="176"/>
      <c r="SSB185" s="176"/>
      <c r="SSC185" s="176"/>
      <c r="SSD185" s="176"/>
      <c r="SSE185" s="176"/>
      <c r="SSF185" s="176"/>
      <c r="SSG185" s="176"/>
      <c r="SSH185" s="176"/>
      <c r="SSI185" s="176"/>
      <c r="SSJ185" s="176"/>
      <c r="SSK185" s="176"/>
      <c r="SSL185" s="176"/>
      <c r="SSM185" s="176"/>
      <c r="SSN185" s="176"/>
      <c r="SSO185" s="176"/>
      <c r="SSP185" s="176"/>
      <c r="SSQ185" s="176"/>
      <c r="SSR185" s="176"/>
      <c r="SSS185" s="176"/>
      <c r="SST185" s="176"/>
      <c r="SSU185" s="176"/>
      <c r="SSV185" s="176"/>
      <c r="SSW185" s="176"/>
      <c r="SSX185" s="176"/>
      <c r="SSY185" s="176"/>
      <c r="SSZ185" s="176"/>
      <c r="STA185" s="176"/>
      <c r="STB185" s="176"/>
      <c r="STC185" s="176"/>
      <c r="STD185" s="176"/>
      <c r="STE185" s="176"/>
      <c r="STF185" s="176"/>
      <c r="STG185" s="176"/>
      <c r="STH185" s="176"/>
      <c r="STI185" s="176"/>
      <c r="STJ185" s="176"/>
      <c r="STK185" s="176"/>
      <c r="STL185" s="176"/>
      <c r="STM185" s="176"/>
      <c r="STN185" s="176"/>
      <c r="STO185" s="176"/>
      <c r="STP185" s="176"/>
      <c r="STQ185" s="176"/>
      <c r="STR185" s="176"/>
      <c r="STS185" s="176"/>
      <c r="STT185" s="176"/>
      <c r="STU185" s="176"/>
      <c r="STV185" s="176"/>
      <c r="STW185" s="176"/>
      <c r="STX185" s="176"/>
      <c r="STY185" s="176"/>
      <c r="STZ185" s="176"/>
      <c r="SUA185" s="176"/>
      <c r="SUB185" s="176"/>
      <c r="SUC185" s="176"/>
      <c r="SUD185" s="176"/>
      <c r="SUE185" s="176"/>
      <c r="SUF185" s="176"/>
      <c r="SUG185" s="176"/>
      <c r="SUH185" s="176"/>
      <c r="SUI185" s="176"/>
      <c r="SUJ185" s="176"/>
      <c r="SUK185" s="176"/>
      <c r="SUL185" s="176"/>
      <c r="SUM185" s="176"/>
      <c r="SUN185" s="176"/>
      <c r="SUO185" s="176"/>
      <c r="SUP185" s="176"/>
      <c r="SUQ185" s="176"/>
      <c r="SUR185" s="176"/>
      <c r="SUS185" s="176"/>
      <c r="SUT185" s="176"/>
      <c r="SUU185" s="176"/>
      <c r="SUV185" s="176"/>
      <c r="SUW185" s="176"/>
      <c r="SUX185" s="176"/>
      <c r="SUY185" s="176"/>
      <c r="SUZ185" s="176"/>
      <c r="SVA185" s="176"/>
      <c r="SVB185" s="176"/>
      <c r="SVC185" s="176"/>
      <c r="SVD185" s="176"/>
      <c r="SVE185" s="176"/>
      <c r="SVF185" s="176"/>
      <c r="SVG185" s="176"/>
      <c r="SVH185" s="176"/>
      <c r="SVI185" s="176"/>
      <c r="SVJ185" s="176"/>
      <c r="SVK185" s="176"/>
      <c r="SVL185" s="176"/>
      <c r="SVM185" s="176"/>
      <c r="SVN185" s="176"/>
      <c r="SVO185" s="176"/>
      <c r="SVP185" s="176"/>
      <c r="SVQ185" s="176"/>
      <c r="SVR185" s="176"/>
      <c r="SVS185" s="176"/>
      <c r="SVT185" s="176"/>
      <c r="SVU185" s="176"/>
      <c r="SVV185" s="176"/>
      <c r="SVW185" s="176"/>
      <c r="SVX185" s="176"/>
      <c r="SVY185" s="176"/>
      <c r="SVZ185" s="176"/>
      <c r="SWA185" s="176"/>
      <c r="SWB185" s="176"/>
      <c r="SWC185" s="176"/>
      <c r="SWD185" s="176"/>
      <c r="SWE185" s="176"/>
      <c r="SWF185" s="176"/>
      <c r="SWG185" s="176"/>
      <c r="SWH185" s="176"/>
      <c r="SWI185" s="176"/>
      <c r="SWJ185" s="176"/>
      <c r="SWK185" s="176"/>
      <c r="SWL185" s="176"/>
      <c r="SWM185" s="176"/>
      <c r="SWN185" s="176"/>
      <c r="SWO185" s="176"/>
      <c r="SWP185" s="176"/>
      <c r="SWQ185" s="176"/>
      <c r="SWR185" s="176"/>
      <c r="SWS185" s="176"/>
      <c r="SWT185" s="176"/>
      <c r="SWU185" s="176"/>
      <c r="SWV185" s="176"/>
      <c r="SWW185" s="176"/>
      <c r="SWX185" s="176"/>
      <c r="SWY185" s="176"/>
      <c r="SWZ185" s="176"/>
      <c r="SXA185" s="176"/>
      <c r="SXB185" s="176"/>
      <c r="SXC185" s="176"/>
      <c r="SXD185" s="176"/>
      <c r="SXE185" s="176"/>
      <c r="SXF185" s="176"/>
      <c r="SXG185" s="176"/>
      <c r="SXH185" s="176"/>
      <c r="SXI185" s="176"/>
      <c r="SXJ185" s="176"/>
      <c r="SXK185" s="176"/>
      <c r="SXL185" s="176"/>
      <c r="SXM185" s="176"/>
      <c r="SXN185" s="176"/>
      <c r="SXO185" s="176"/>
      <c r="SXP185" s="176"/>
      <c r="SXQ185" s="176"/>
      <c r="SXR185" s="176"/>
      <c r="SXS185" s="176"/>
      <c r="SXT185" s="176"/>
      <c r="SXU185" s="176"/>
      <c r="SXV185" s="176"/>
      <c r="SXW185" s="176"/>
      <c r="SXX185" s="176"/>
      <c r="SXY185" s="176"/>
      <c r="SXZ185" s="176"/>
      <c r="SYA185" s="176"/>
      <c r="SYB185" s="176"/>
      <c r="SYC185" s="176"/>
      <c r="SYD185" s="176"/>
      <c r="SYE185" s="176"/>
      <c r="SYF185" s="176"/>
      <c r="SYG185" s="176"/>
      <c r="SYH185" s="176"/>
      <c r="SYI185" s="176"/>
      <c r="SYJ185" s="176"/>
      <c r="SYK185" s="176"/>
      <c r="SYL185" s="176"/>
      <c r="SYM185" s="176"/>
      <c r="SYN185" s="176"/>
      <c r="SYO185" s="176"/>
      <c r="SYP185" s="176"/>
      <c r="SYQ185" s="176"/>
      <c r="SYR185" s="176"/>
      <c r="SYS185" s="176"/>
      <c r="SYT185" s="176"/>
      <c r="SYU185" s="176"/>
      <c r="SYV185" s="176"/>
      <c r="SYW185" s="176"/>
      <c r="SYX185" s="176"/>
      <c r="SYY185" s="176"/>
      <c r="SYZ185" s="176"/>
      <c r="SZA185" s="176"/>
      <c r="SZB185" s="176"/>
      <c r="SZC185" s="176"/>
      <c r="SZD185" s="176"/>
      <c r="SZE185" s="176"/>
      <c r="SZF185" s="176"/>
      <c r="SZG185" s="176"/>
      <c r="SZH185" s="176"/>
      <c r="SZI185" s="176"/>
      <c r="SZJ185" s="176"/>
      <c r="SZK185" s="176"/>
      <c r="SZL185" s="176"/>
      <c r="SZM185" s="176"/>
      <c r="SZN185" s="176"/>
      <c r="SZO185" s="176"/>
      <c r="SZP185" s="176"/>
      <c r="SZQ185" s="176"/>
      <c r="SZR185" s="176"/>
      <c r="SZS185" s="176"/>
      <c r="SZT185" s="176"/>
      <c r="SZU185" s="176"/>
      <c r="SZV185" s="176"/>
      <c r="SZW185" s="176"/>
      <c r="SZX185" s="176"/>
      <c r="SZY185" s="176"/>
      <c r="SZZ185" s="176"/>
      <c r="TAA185" s="176"/>
      <c r="TAB185" s="176"/>
      <c r="TAC185" s="176"/>
      <c r="TAD185" s="176"/>
      <c r="TAE185" s="176"/>
      <c r="TAF185" s="176"/>
      <c r="TAG185" s="176"/>
      <c r="TAH185" s="176"/>
      <c r="TAI185" s="176"/>
      <c r="TAJ185" s="176"/>
      <c r="TAK185" s="176"/>
      <c r="TAL185" s="176"/>
      <c r="TAM185" s="176"/>
      <c r="TAN185" s="176"/>
      <c r="TAO185" s="176"/>
      <c r="TAP185" s="176"/>
      <c r="TAQ185" s="176"/>
      <c r="TAR185" s="176"/>
      <c r="TAS185" s="176"/>
      <c r="TAT185" s="176"/>
      <c r="TAU185" s="176"/>
      <c r="TAV185" s="176"/>
      <c r="TAW185" s="176"/>
      <c r="TAX185" s="176"/>
      <c r="TAY185" s="176"/>
      <c r="TAZ185" s="176"/>
      <c r="TBA185" s="176"/>
      <c r="TBB185" s="176"/>
      <c r="TBC185" s="176"/>
      <c r="TBD185" s="176"/>
      <c r="TBE185" s="176"/>
      <c r="TBF185" s="176"/>
      <c r="TBG185" s="176"/>
      <c r="TBH185" s="176"/>
      <c r="TBI185" s="176"/>
      <c r="TBJ185" s="176"/>
      <c r="TBK185" s="176"/>
      <c r="TBL185" s="176"/>
      <c r="TBM185" s="176"/>
      <c r="TBN185" s="176"/>
      <c r="TBO185" s="176"/>
      <c r="TBP185" s="176"/>
      <c r="TBQ185" s="176"/>
      <c r="TBR185" s="176"/>
      <c r="TBS185" s="176"/>
      <c r="TBT185" s="176"/>
      <c r="TBU185" s="176"/>
      <c r="TBV185" s="176"/>
      <c r="TBW185" s="176"/>
      <c r="TBX185" s="176"/>
      <c r="TBY185" s="176"/>
      <c r="TBZ185" s="176"/>
      <c r="TCA185" s="176"/>
      <c r="TCB185" s="176"/>
      <c r="TCC185" s="176"/>
      <c r="TCD185" s="176"/>
      <c r="TCE185" s="176"/>
      <c r="TCF185" s="176"/>
      <c r="TCG185" s="176"/>
      <c r="TCH185" s="176"/>
      <c r="TCI185" s="176"/>
      <c r="TCJ185" s="176"/>
      <c r="TCK185" s="176"/>
      <c r="TCL185" s="176"/>
      <c r="TCM185" s="176"/>
      <c r="TCN185" s="176"/>
      <c r="TCO185" s="176"/>
      <c r="TCP185" s="176"/>
      <c r="TCQ185" s="176"/>
      <c r="TCR185" s="176"/>
      <c r="TCS185" s="176"/>
      <c r="TCT185" s="176"/>
      <c r="TCU185" s="176"/>
      <c r="TCV185" s="176"/>
      <c r="TCW185" s="176"/>
      <c r="TCX185" s="176"/>
      <c r="TCY185" s="176"/>
      <c r="TCZ185" s="176"/>
      <c r="TDA185" s="176"/>
      <c r="TDB185" s="176"/>
      <c r="TDC185" s="176"/>
      <c r="TDD185" s="176"/>
      <c r="TDE185" s="176"/>
      <c r="TDF185" s="176"/>
      <c r="TDG185" s="176"/>
      <c r="TDH185" s="176"/>
      <c r="TDI185" s="176"/>
      <c r="TDJ185" s="176"/>
      <c r="TDK185" s="176"/>
      <c r="TDL185" s="176"/>
      <c r="TDM185" s="176"/>
      <c r="TDN185" s="176"/>
      <c r="TDO185" s="176"/>
      <c r="TDP185" s="176"/>
      <c r="TDQ185" s="176"/>
      <c r="TDR185" s="176"/>
      <c r="TDS185" s="176"/>
      <c r="TDT185" s="176"/>
      <c r="TDU185" s="176"/>
      <c r="TDV185" s="176"/>
      <c r="TDW185" s="176"/>
      <c r="TDX185" s="176"/>
      <c r="TDY185" s="176"/>
      <c r="TDZ185" s="176"/>
      <c r="TEA185" s="176"/>
      <c r="TEB185" s="176"/>
      <c r="TEC185" s="176"/>
      <c r="TED185" s="176"/>
      <c r="TEE185" s="176"/>
      <c r="TEF185" s="176"/>
      <c r="TEG185" s="176"/>
      <c r="TEH185" s="176"/>
      <c r="TEI185" s="176"/>
      <c r="TEJ185" s="176"/>
      <c r="TEK185" s="176"/>
      <c r="TEL185" s="176"/>
      <c r="TEM185" s="176"/>
      <c r="TEN185" s="176"/>
      <c r="TEO185" s="176"/>
      <c r="TEP185" s="176"/>
      <c r="TEQ185" s="176"/>
      <c r="TER185" s="176"/>
      <c r="TES185" s="176"/>
      <c r="TET185" s="176"/>
      <c r="TEU185" s="176"/>
      <c r="TEV185" s="176"/>
      <c r="TEW185" s="176"/>
      <c r="TEX185" s="176"/>
      <c r="TEY185" s="176"/>
      <c r="TEZ185" s="176"/>
      <c r="TFA185" s="176"/>
      <c r="TFB185" s="176"/>
      <c r="TFC185" s="176"/>
      <c r="TFD185" s="176"/>
      <c r="TFE185" s="176"/>
      <c r="TFF185" s="176"/>
      <c r="TFG185" s="176"/>
      <c r="TFH185" s="176"/>
      <c r="TFI185" s="176"/>
      <c r="TFJ185" s="176"/>
      <c r="TFK185" s="176"/>
      <c r="TFL185" s="176"/>
      <c r="TFM185" s="176"/>
      <c r="TFN185" s="176"/>
      <c r="TFO185" s="176"/>
      <c r="TFP185" s="176"/>
      <c r="TFQ185" s="176"/>
      <c r="TFR185" s="176"/>
      <c r="TFS185" s="176"/>
      <c r="TFT185" s="176"/>
      <c r="TFU185" s="176"/>
      <c r="TFV185" s="176"/>
      <c r="TFW185" s="176"/>
      <c r="TFX185" s="176"/>
      <c r="TFY185" s="176"/>
      <c r="TFZ185" s="176"/>
      <c r="TGA185" s="176"/>
      <c r="TGB185" s="176"/>
      <c r="TGC185" s="176"/>
      <c r="TGD185" s="176"/>
      <c r="TGE185" s="176"/>
      <c r="TGF185" s="176"/>
      <c r="TGG185" s="176"/>
      <c r="TGH185" s="176"/>
      <c r="TGI185" s="176"/>
      <c r="TGJ185" s="176"/>
      <c r="TGK185" s="176"/>
      <c r="TGL185" s="176"/>
      <c r="TGM185" s="176"/>
      <c r="TGN185" s="176"/>
      <c r="TGO185" s="176"/>
      <c r="TGP185" s="176"/>
      <c r="TGQ185" s="176"/>
      <c r="TGR185" s="176"/>
      <c r="TGS185" s="176"/>
      <c r="TGT185" s="176"/>
      <c r="TGU185" s="176"/>
      <c r="TGV185" s="176"/>
      <c r="TGW185" s="176"/>
      <c r="TGX185" s="176"/>
      <c r="TGY185" s="176"/>
      <c r="TGZ185" s="176"/>
      <c r="THA185" s="176"/>
      <c r="THB185" s="176"/>
      <c r="THC185" s="176"/>
      <c r="THD185" s="176"/>
      <c r="THE185" s="176"/>
      <c r="THF185" s="176"/>
      <c r="THG185" s="176"/>
      <c r="THH185" s="176"/>
      <c r="THI185" s="176"/>
      <c r="THJ185" s="176"/>
      <c r="THK185" s="176"/>
      <c r="THL185" s="176"/>
      <c r="THM185" s="176"/>
      <c r="THN185" s="176"/>
      <c r="THO185" s="176"/>
      <c r="THP185" s="176"/>
      <c r="THQ185" s="176"/>
      <c r="THR185" s="176"/>
      <c r="THS185" s="176"/>
      <c r="THT185" s="176"/>
      <c r="THU185" s="176"/>
      <c r="THV185" s="176"/>
      <c r="THW185" s="176"/>
      <c r="THX185" s="176"/>
      <c r="THY185" s="176"/>
      <c r="THZ185" s="176"/>
      <c r="TIA185" s="176"/>
      <c r="TIB185" s="176"/>
      <c r="TIC185" s="176"/>
      <c r="TID185" s="176"/>
      <c r="TIE185" s="176"/>
      <c r="TIF185" s="176"/>
      <c r="TIG185" s="176"/>
      <c r="TIH185" s="176"/>
      <c r="TII185" s="176"/>
      <c r="TIJ185" s="176"/>
      <c r="TIK185" s="176"/>
      <c r="TIL185" s="176"/>
      <c r="TIM185" s="176"/>
      <c r="TIN185" s="176"/>
      <c r="TIO185" s="176"/>
      <c r="TIP185" s="176"/>
      <c r="TIQ185" s="176"/>
      <c r="TIR185" s="176"/>
      <c r="TIS185" s="176"/>
      <c r="TIT185" s="176"/>
      <c r="TIU185" s="176"/>
      <c r="TIV185" s="176"/>
      <c r="TIW185" s="176"/>
      <c r="TIX185" s="176"/>
      <c r="TIY185" s="176"/>
      <c r="TIZ185" s="176"/>
      <c r="TJA185" s="176"/>
      <c r="TJB185" s="176"/>
      <c r="TJC185" s="176"/>
      <c r="TJD185" s="176"/>
      <c r="TJE185" s="176"/>
      <c r="TJF185" s="176"/>
      <c r="TJG185" s="176"/>
      <c r="TJH185" s="176"/>
      <c r="TJI185" s="176"/>
      <c r="TJJ185" s="176"/>
      <c r="TJK185" s="176"/>
      <c r="TJL185" s="176"/>
      <c r="TJM185" s="176"/>
      <c r="TJN185" s="176"/>
      <c r="TJO185" s="176"/>
      <c r="TJP185" s="176"/>
      <c r="TJQ185" s="176"/>
      <c r="TJR185" s="176"/>
      <c r="TJS185" s="176"/>
      <c r="TJT185" s="176"/>
      <c r="TJU185" s="176"/>
      <c r="TJV185" s="176"/>
      <c r="TJW185" s="176"/>
      <c r="TJX185" s="176"/>
      <c r="TJY185" s="176"/>
      <c r="TJZ185" s="176"/>
      <c r="TKA185" s="176"/>
      <c r="TKB185" s="176"/>
      <c r="TKC185" s="176"/>
      <c r="TKD185" s="176"/>
      <c r="TKE185" s="176"/>
      <c r="TKF185" s="176"/>
      <c r="TKG185" s="176"/>
      <c r="TKH185" s="176"/>
      <c r="TKI185" s="176"/>
      <c r="TKJ185" s="176"/>
      <c r="TKK185" s="176"/>
      <c r="TKL185" s="176"/>
      <c r="TKM185" s="176"/>
      <c r="TKN185" s="176"/>
      <c r="TKO185" s="176"/>
      <c r="TKP185" s="176"/>
      <c r="TKQ185" s="176"/>
      <c r="TKR185" s="176"/>
      <c r="TKS185" s="176"/>
      <c r="TKT185" s="176"/>
      <c r="TKU185" s="176"/>
      <c r="TKV185" s="176"/>
      <c r="TKW185" s="176"/>
      <c r="TKX185" s="176"/>
      <c r="TKY185" s="176"/>
      <c r="TKZ185" s="176"/>
      <c r="TLA185" s="176"/>
      <c r="TLB185" s="176"/>
      <c r="TLC185" s="176"/>
      <c r="TLD185" s="176"/>
      <c r="TLE185" s="176"/>
      <c r="TLF185" s="176"/>
      <c r="TLG185" s="176"/>
      <c r="TLH185" s="176"/>
      <c r="TLI185" s="176"/>
      <c r="TLJ185" s="176"/>
      <c r="TLK185" s="176"/>
      <c r="TLL185" s="176"/>
      <c r="TLM185" s="176"/>
      <c r="TLN185" s="176"/>
      <c r="TLO185" s="176"/>
      <c r="TLP185" s="176"/>
      <c r="TLQ185" s="176"/>
      <c r="TLR185" s="176"/>
      <c r="TLS185" s="176"/>
      <c r="TLT185" s="176"/>
      <c r="TLU185" s="176"/>
      <c r="TLV185" s="176"/>
      <c r="TLW185" s="176"/>
      <c r="TLX185" s="176"/>
      <c r="TLY185" s="176"/>
      <c r="TLZ185" s="176"/>
      <c r="TMA185" s="176"/>
      <c r="TMB185" s="176"/>
      <c r="TMC185" s="176"/>
      <c r="TMD185" s="176"/>
      <c r="TME185" s="176"/>
      <c r="TMF185" s="176"/>
      <c r="TMG185" s="176"/>
      <c r="TMH185" s="176"/>
      <c r="TMI185" s="176"/>
      <c r="TMJ185" s="176"/>
      <c r="TMK185" s="176"/>
      <c r="TML185" s="176"/>
      <c r="TMM185" s="176"/>
      <c r="TMN185" s="176"/>
      <c r="TMO185" s="176"/>
      <c r="TMP185" s="176"/>
      <c r="TMQ185" s="176"/>
      <c r="TMR185" s="176"/>
      <c r="TMS185" s="176"/>
      <c r="TMT185" s="176"/>
      <c r="TMU185" s="176"/>
      <c r="TMV185" s="176"/>
      <c r="TMW185" s="176"/>
      <c r="TMX185" s="176"/>
      <c r="TMY185" s="176"/>
      <c r="TMZ185" s="176"/>
      <c r="TNA185" s="176"/>
      <c r="TNB185" s="176"/>
      <c r="TNC185" s="176"/>
      <c r="TND185" s="176"/>
      <c r="TNE185" s="176"/>
      <c r="TNF185" s="176"/>
      <c r="TNG185" s="176"/>
      <c r="TNH185" s="176"/>
      <c r="TNI185" s="176"/>
      <c r="TNJ185" s="176"/>
      <c r="TNK185" s="176"/>
      <c r="TNL185" s="176"/>
      <c r="TNM185" s="176"/>
      <c r="TNN185" s="176"/>
      <c r="TNO185" s="176"/>
      <c r="TNP185" s="176"/>
      <c r="TNQ185" s="176"/>
      <c r="TNR185" s="176"/>
      <c r="TNS185" s="176"/>
      <c r="TNT185" s="176"/>
      <c r="TNU185" s="176"/>
      <c r="TNV185" s="176"/>
      <c r="TNW185" s="176"/>
      <c r="TNX185" s="176"/>
      <c r="TNY185" s="176"/>
      <c r="TNZ185" s="176"/>
      <c r="TOA185" s="176"/>
      <c r="TOB185" s="176"/>
      <c r="TOC185" s="176"/>
      <c r="TOD185" s="176"/>
      <c r="TOE185" s="176"/>
      <c r="TOF185" s="176"/>
      <c r="TOG185" s="176"/>
      <c r="TOH185" s="176"/>
      <c r="TOI185" s="176"/>
      <c r="TOJ185" s="176"/>
      <c r="TOK185" s="176"/>
      <c r="TOL185" s="176"/>
      <c r="TOM185" s="176"/>
      <c r="TON185" s="176"/>
      <c r="TOO185" s="176"/>
      <c r="TOP185" s="176"/>
      <c r="TOQ185" s="176"/>
      <c r="TOR185" s="176"/>
      <c r="TOS185" s="176"/>
      <c r="TOT185" s="176"/>
      <c r="TOU185" s="176"/>
      <c r="TOV185" s="176"/>
      <c r="TOW185" s="176"/>
      <c r="TOX185" s="176"/>
      <c r="TOY185" s="176"/>
      <c r="TOZ185" s="176"/>
      <c r="TPA185" s="176"/>
      <c r="TPB185" s="176"/>
      <c r="TPC185" s="176"/>
      <c r="TPD185" s="176"/>
      <c r="TPE185" s="176"/>
      <c r="TPF185" s="176"/>
      <c r="TPG185" s="176"/>
      <c r="TPH185" s="176"/>
      <c r="TPI185" s="176"/>
      <c r="TPJ185" s="176"/>
      <c r="TPK185" s="176"/>
      <c r="TPL185" s="176"/>
      <c r="TPM185" s="176"/>
      <c r="TPN185" s="176"/>
      <c r="TPO185" s="176"/>
      <c r="TPP185" s="176"/>
      <c r="TPQ185" s="176"/>
      <c r="TPR185" s="176"/>
      <c r="TPS185" s="176"/>
      <c r="TPT185" s="176"/>
      <c r="TPU185" s="176"/>
      <c r="TPV185" s="176"/>
      <c r="TPW185" s="176"/>
      <c r="TPX185" s="176"/>
      <c r="TPY185" s="176"/>
      <c r="TPZ185" s="176"/>
      <c r="TQA185" s="176"/>
      <c r="TQB185" s="176"/>
      <c r="TQC185" s="176"/>
      <c r="TQD185" s="176"/>
      <c r="TQE185" s="176"/>
      <c r="TQF185" s="176"/>
      <c r="TQG185" s="176"/>
      <c r="TQH185" s="176"/>
      <c r="TQI185" s="176"/>
      <c r="TQJ185" s="176"/>
      <c r="TQK185" s="176"/>
      <c r="TQL185" s="176"/>
      <c r="TQM185" s="176"/>
      <c r="TQN185" s="176"/>
      <c r="TQO185" s="176"/>
      <c r="TQP185" s="176"/>
      <c r="TQQ185" s="176"/>
      <c r="TQR185" s="176"/>
      <c r="TQS185" s="176"/>
      <c r="TQT185" s="176"/>
      <c r="TQU185" s="176"/>
      <c r="TQV185" s="176"/>
      <c r="TQW185" s="176"/>
      <c r="TQX185" s="176"/>
      <c r="TQY185" s="176"/>
      <c r="TQZ185" s="176"/>
      <c r="TRA185" s="176"/>
      <c r="TRB185" s="176"/>
      <c r="TRC185" s="176"/>
      <c r="TRD185" s="176"/>
      <c r="TRE185" s="176"/>
      <c r="TRF185" s="176"/>
      <c r="TRG185" s="176"/>
      <c r="TRH185" s="176"/>
      <c r="TRI185" s="176"/>
      <c r="TRJ185" s="176"/>
      <c r="TRK185" s="176"/>
      <c r="TRL185" s="176"/>
      <c r="TRM185" s="176"/>
      <c r="TRN185" s="176"/>
      <c r="TRO185" s="176"/>
      <c r="TRP185" s="176"/>
      <c r="TRQ185" s="176"/>
      <c r="TRR185" s="176"/>
      <c r="TRS185" s="176"/>
      <c r="TRT185" s="176"/>
      <c r="TRU185" s="176"/>
      <c r="TRV185" s="176"/>
      <c r="TRW185" s="176"/>
      <c r="TRX185" s="176"/>
      <c r="TRY185" s="176"/>
      <c r="TRZ185" s="176"/>
      <c r="TSA185" s="176"/>
      <c r="TSB185" s="176"/>
      <c r="TSC185" s="176"/>
      <c r="TSD185" s="176"/>
      <c r="TSE185" s="176"/>
      <c r="TSF185" s="176"/>
      <c r="TSG185" s="176"/>
      <c r="TSH185" s="176"/>
      <c r="TSI185" s="176"/>
      <c r="TSJ185" s="176"/>
      <c r="TSK185" s="176"/>
      <c r="TSL185" s="176"/>
      <c r="TSM185" s="176"/>
      <c r="TSN185" s="176"/>
      <c r="TSO185" s="176"/>
      <c r="TSP185" s="176"/>
      <c r="TSQ185" s="176"/>
      <c r="TSR185" s="176"/>
      <c r="TSS185" s="176"/>
      <c r="TST185" s="176"/>
      <c r="TSU185" s="176"/>
      <c r="TSV185" s="176"/>
      <c r="TSW185" s="176"/>
      <c r="TSX185" s="176"/>
      <c r="TSY185" s="176"/>
      <c r="TSZ185" s="176"/>
      <c r="TTA185" s="176"/>
      <c r="TTB185" s="176"/>
      <c r="TTC185" s="176"/>
      <c r="TTD185" s="176"/>
      <c r="TTE185" s="176"/>
      <c r="TTF185" s="176"/>
      <c r="TTG185" s="176"/>
      <c r="TTH185" s="176"/>
      <c r="TTI185" s="176"/>
      <c r="TTJ185" s="176"/>
      <c r="TTK185" s="176"/>
      <c r="TTL185" s="176"/>
      <c r="TTM185" s="176"/>
      <c r="TTN185" s="176"/>
      <c r="TTO185" s="176"/>
      <c r="TTP185" s="176"/>
      <c r="TTQ185" s="176"/>
      <c r="TTR185" s="176"/>
      <c r="TTS185" s="176"/>
      <c r="TTT185" s="176"/>
      <c r="TTU185" s="176"/>
      <c r="TTV185" s="176"/>
      <c r="TTW185" s="176"/>
      <c r="TTX185" s="176"/>
      <c r="TTY185" s="176"/>
      <c r="TTZ185" s="176"/>
      <c r="TUA185" s="176"/>
      <c r="TUB185" s="176"/>
      <c r="TUC185" s="176"/>
      <c r="TUD185" s="176"/>
      <c r="TUE185" s="176"/>
      <c r="TUF185" s="176"/>
      <c r="TUG185" s="176"/>
      <c r="TUH185" s="176"/>
      <c r="TUI185" s="176"/>
      <c r="TUJ185" s="176"/>
      <c r="TUK185" s="176"/>
      <c r="TUL185" s="176"/>
      <c r="TUM185" s="176"/>
      <c r="TUN185" s="176"/>
      <c r="TUO185" s="176"/>
      <c r="TUP185" s="176"/>
      <c r="TUQ185" s="176"/>
      <c r="TUR185" s="176"/>
      <c r="TUS185" s="176"/>
      <c r="TUT185" s="176"/>
      <c r="TUU185" s="176"/>
      <c r="TUV185" s="176"/>
      <c r="TUW185" s="176"/>
      <c r="TUX185" s="176"/>
      <c r="TUY185" s="176"/>
      <c r="TUZ185" s="176"/>
      <c r="TVA185" s="176"/>
      <c r="TVB185" s="176"/>
      <c r="TVC185" s="176"/>
      <c r="TVD185" s="176"/>
      <c r="TVE185" s="176"/>
      <c r="TVF185" s="176"/>
      <c r="TVG185" s="176"/>
      <c r="TVH185" s="176"/>
      <c r="TVI185" s="176"/>
      <c r="TVJ185" s="176"/>
      <c r="TVK185" s="176"/>
      <c r="TVL185" s="176"/>
      <c r="TVM185" s="176"/>
      <c r="TVN185" s="176"/>
      <c r="TVO185" s="176"/>
      <c r="TVP185" s="176"/>
      <c r="TVQ185" s="176"/>
      <c r="TVR185" s="176"/>
      <c r="TVS185" s="176"/>
      <c r="TVT185" s="176"/>
      <c r="TVU185" s="176"/>
      <c r="TVV185" s="176"/>
      <c r="TVW185" s="176"/>
      <c r="TVX185" s="176"/>
      <c r="TVY185" s="176"/>
      <c r="TVZ185" s="176"/>
      <c r="TWA185" s="176"/>
      <c r="TWB185" s="176"/>
      <c r="TWC185" s="176"/>
      <c r="TWD185" s="176"/>
      <c r="TWE185" s="176"/>
      <c r="TWF185" s="176"/>
      <c r="TWG185" s="176"/>
      <c r="TWH185" s="176"/>
      <c r="TWI185" s="176"/>
      <c r="TWJ185" s="176"/>
      <c r="TWK185" s="176"/>
      <c r="TWL185" s="176"/>
      <c r="TWM185" s="176"/>
      <c r="TWN185" s="176"/>
      <c r="TWO185" s="176"/>
      <c r="TWP185" s="176"/>
      <c r="TWQ185" s="176"/>
      <c r="TWR185" s="176"/>
      <c r="TWS185" s="176"/>
      <c r="TWT185" s="176"/>
      <c r="TWU185" s="176"/>
      <c r="TWV185" s="176"/>
      <c r="TWW185" s="176"/>
      <c r="TWX185" s="176"/>
      <c r="TWY185" s="176"/>
      <c r="TWZ185" s="176"/>
      <c r="TXA185" s="176"/>
      <c r="TXB185" s="176"/>
      <c r="TXC185" s="176"/>
      <c r="TXD185" s="176"/>
      <c r="TXE185" s="176"/>
      <c r="TXF185" s="176"/>
      <c r="TXG185" s="176"/>
      <c r="TXH185" s="176"/>
      <c r="TXI185" s="176"/>
      <c r="TXJ185" s="176"/>
      <c r="TXK185" s="176"/>
      <c r="TXL185" s="176"/>
      <c r="TXM185" s="176"/>
      <c r="TXN185" s="176"/>
      <c r="TXO185" s="176"/>
      <c r="TXP185" s="176"/>
      <c r="TXQ185" s="176"/>
      <c r="TXR185" s="176"/>
      <c r="TXS185" s="176"/>
      <c r="TXT185" s="176"/>
      <c r="TXU185" s="176"/>
      <c r="TXV185" s="176"/>
      <c r="TXW185" s="176"/>
      <c r="TXX185" s="176"/>
      <c r="TXY185" s="176"/>
      <c r="TXZ185" s="176"/>
      <c r="TYA185" s="176"/>
      <c r="TYB185" s="176"/>
      <c r="TYC185" s="176"/>
      <c r="TYD185" s="176"/>
      <c r="TYE185" s="176"/>
      <c r="TYF185" s="176"/>
      <c r="TYG185" s="176"/>
      <c r="TYH185" s="176"/>
      <c r="TYI185" s="176"/>
      <c r="TYJ185" s="176"/>
      <c r="TYK185" s="176"/>
      <c r="TYL185" s="176"/>
      <c r="TYM185" s="176"/>
      <c r="TYN185" s="176"/>
      <c r="TYO185" s="176"/>
      <c r="TYP185" s="176"/>
      <c r="TYQ185" s="176"/>
      <c r="TYR185" s="176"/>
      <c r="TYS185" s="176"/>
      <c r="TYT185" s="176"/>
      <c r="TYU185" s="176"/>
      <c r="TYV185" s="176"/>
      <c r="TYW185" s="176"/>
      <c r="TYX185" s="176"/>
      <c r="TYY185" s="176"/>
      <c r="TYZ185" s="176"/>
      <c r="TZA185" s="176"/>
      <c r="TZB185" s="176"/>
      <c r="TZC185" s="176"/>
      <c r="TZD185" s="176"/>
      <c r="TZE185" s="176"/>
      <c r="TZF185" s="176"/>
      <c r="TZG185" s="176"/>
      <c r="TZH185" s="176"/>
      <c r="TZI185" s="176"/>
      <c r="TZJ185" s="176"/>
      <c r="TZK185" s="176"/>
      <c r="TZL185" s="176"/>
      <c r="TZM185" s="176"/>
      <c r="TZN185" s="176"/>
      <c r="TZO185" s="176"/>
      <c r="TZP185" s="176"/>
      <c r="TZQ185" s="176"/>
      <c r="TZR185" s="176"/>
      <c r="TZS185" s="176"/>
      <c r="TZT185" s="176"/>
      <c r="TZU185" s="176"/>
      <c r="TZV185" s="176"/>
      <c r="TZW185" s="176"/>
      <c r="TZX185" s="176"/>
      <c r="TZY185" s="176"/>
      <c r="TZZ185" s="176"/>
      <c r="UAA185" s="176"/>
      <c r="UAB185" s="176"/>
      <c r="UAC185" s="176"/>
      <c r="UAD185" s="176"/>
      <c r="UAE185" s="176"/>
      <c r="UAF185" s="176"/>
      <c r="UAG185" s="176"/>
      <c r="UAH185" s="176"/>
      <c r="UAI185" s="176"/>
      <c r="UAJ185" s="176"/>
      <c r="UAK185" s="176"/>
      <c r="UAL185" s="176"/>
      <c r="UAM185" s="176"/>
      <c r="UAN185" s="176"/>
      <c r="UAO185" s="176"/>
      <c r="UAP185" s="176"/>
      <c r="UAQ185" s="176"/>
      <c r="UAR185" s="176"/>
      <c r="UAS185" s="176"/>
      <c r="UAT185" s="176"/>
      <c r="UAU185" s="176"/>
      <c r="UAV185" s="176"/>
      <c r="UAW185" s="176"/>
      <c r="UAX185" s="176"/>
      <c r="UAY185" s="176"/>
      <c r="UAZ185" s="176"/>
      <c r="UBA185" s="176"/>
      <c r="UBB185" s="176"/>
      <c r="UBC185" s="176"/>
      <c r="UBD185" s="176"/>
      <c r="UBE185" s="176"/>
      <c r="UBF185" s="176"/>
      <c r="UBG185" s="176"/>
      <c r="UBH185" s="176"/>
      <c r="UBI185" s="176"/>
      <c r="UBJ185" s="176"/>
      <c r="UBK185" s="176"/>
      <c r="UBL185" s="176"/>
      <c r="UBM185" s="176"/>
      <c r="UBN185" s="176"/>
      <c r="UBO185" s="176"/>
      <c r="UBP185" s="176"/>
      <c r="UBQ185" s="176"/>
      <c r="UBR185" s="176"/>
      <c r="UBS185" s="176"/>
      <c r="UBT185" s="176"/>
      <c r="UBU185" s="176"/>
      <c r="UBV185" s="176"/>
      <c r="UBW185" s="176"/>
      <c r="UBX185" s="176"/>
      <c r="UBY185" s="176"/>
      <c r="UBZ185" s="176"/>
      <c r="UCA185" s="176"/>
      <c r="UCB185" s="176"/>
      <c r="UCC185" s="176"/>
      <c r="UCD185" s="176"/>
      <c r="UCE185" s="176"/>
      <c r="UCF185" s="176"/>
      <c r="UCG185" s="176"/>
      <c r="UCH185" s="176"/>
      <c r="UCI185" s="176"/>
      <c r="UCJ185" s="176"/>
      <c r="UCK185" s="176"/>
      <c r="UCL185" s="176"/>
      <c r="UCM185" s="176"/>
      <c r="UCN185" s="176"/>
      <c r="UCO185" s="176"/>
      <c r="UCP185" s="176"/>
      <c r="UCQ185" s="176"/>
      <c r="UCR185" s="176"/>
      <c r="UCS185" s="176"/>
      <c r="UCT185" s="176"/>
      <c r="UCU185" s="176"/>
      <c r="UCV185" s="176"/>
      <c r="UCW185" s="176"/>
      <c r="UCX185" s="176"/>
      <c r="UCY185" s="176"/>
      <c r="UCZ185" s="176"/>
      <c r="UDA185" s="176"/>
      <c r="UDB185" s="176"/>
      <c r="UDC185" s="176"/>
      <c r="UDD185" s="176"/>
      <c r="UDE185" s="176"/>
      <c r="UDF185" s="176"/>
      <c r="UDG185" s="176"/>
      <c r="UDH185" s="176"/>
      <c r="UDI185" s="176"/>
      <c r="UDJ185" s="176"/>
      <c r="UDK185" s="176"/>
      <c r="UDL185" s="176"/>
      <c r="UDM185" s="176"/>
      <c r="UDN185" s="176"/>
      <c r="UDO185" s="176"/>
      <c r="UDP185" s="176"/>
      <c r="UDQ185" s="176"/>
      <c r="UDR185" s="176"/>
      <c r="UDS185" s="176"/>
      <c r="UDT185" s="176"/>
      <c r="UDU185" s="176"/>
      <c r="UDV185" s="176"/>
      <c r="UDW185" s="176"/>
      <c r="UDX185" s="176"/>
      <c r="UDY185" s="176"/>
      <c r="UDZ185" s="176"/>
      <c r="UEA185" s="176"/>
      <c r="UEB185" s="176"/>
      <c r="UEC185" s="176"/>
      <c r="UED185" s="176"/>
      <c r="UEE185" s="176"/>
      <c r="UEF185" s="176"/>
      <c r="UEG185" s="176"/>
      <c r="UEH185" s="176"/>
      <c r="UEI185" s="176"/>
      <c r="UEJ185" s="176"/>
      <c r="UEK185" s="176"/>
      <c r="UEL185" s="176"/>
      <c r="UEM185" s="176"/>
      <c r="UEN185" s="176"/>
      <c r="UEO185" s="176"/>
      <c r="UEP185" s="176"/>
      <c r="UEQ185" s="176"/>
      <c r="UER185" s="176"/>
      <c r="UES185" s="176"/>
      <c r="UET185" s="176"/>
      <c r="UEU185" s="176"/>
      <c r="UEV185" s="176"/>
      <c r="UEW185" s="176"/>
      <c r="UEX185" s="176"/>
      <c r="UEY185" s="176"/>
      <c r="UEZ185" s="176"/>
      <c r="UFA185" s="176"/>
      <c r="UFB185" s="176"/>
      <c r="UFC185" s="176"/>
      <c r="UFD185" s="176"/>
      <c r="UFE185" s="176"/>
      <c r="UFF185" s="176"/>
      <c r="UFG185" s="176"/>
      <c r="UFH185" s="176"/>
      <c r="UFI185" s="176"/>
      <c r="UFJ185" s="176"/>
      <c r="UFK185" s="176"/>
      <c r="UFL185" s="176"/>
      <c r="UFM185" s="176"/>
      <c r="UFN185" s="176"/>
      <c r="UFO185" s="176"/>
      <c r="UFP185" s="176"/>
      <c r="UFQ185" s="176"/>
      <c r="UFR185" s="176"/>
      <c r="UFS185" s="176"/>
      <c r="UFT185" s="176"/>
      <c r="UFU185" s="176"/>
      <c r="UFV185" s="176"/>
      <c r="UFW185" s="176"/>
      <c r="UFX185" s="176"/>
      <c r="UFY185" s="176"/>
      <c r="UFZ185" s="176"/>
      <c r="UGA185" s="176"/>
      <c r="UGB185" s="176"/>
      <c r="UGC185" s="176"/>
      <c r="UGD185" s="176"/>
      <c r="UGE185" s="176"/>
      <c r="UGF185" s="176"/>
      <c r="UGG185" s="176"/>
      <c r="UGH185" s="176"/>
      <c r="UGI185" s="176"/>
      <c r="UGJ185" s="176"/>
      <c r="UGK185" s="176"/>
      <c r="UGL185" s="176"/>
      <c r="UGM185" s="176"/>
      <c r="UGN185" s="176"/>
      <c r="UGO185" s="176"/>
      <c r="UGP185" s="176"/>
      <c r="UGQ185" s="176"/>
      <c r="UGR185" s="176"/>
      <c r="UGS185" s="176"/>
      <c r="UGT185" s="176"/>
      <c r="UGU185" s="176"/>
      <c r="UGV185" s="176"/>
      <c r="UGW185" s="176"/>
      <c r="UGX185" s="176"/>
      <c r="UGY185" s="176"/>
      <c r="UGZ185" s="176"/>
      <c r="UHA185" s="176"/>
      <c r="UHB185" s="176"/>
      <c r="UHC185" s="176"/>
      <c r="UHD185" s="176"/>
      <c r="UHE185" s="176"/>
      <c r="UHF185" s="176"/>
      <c r="UHG185" s="176"/>
      <c r="UHH185" s="176"/>
      <c r="UHI185" s="176"/>
      <c r="UHJ185" s="176"/>
      <c r="UHK185" s="176"/>
      <c r="UHL185" s="176"/>
      <c r="UHM185" s="176"/>
      <c r="UHN185" s="176"/>
      <c r="UHO185" s="176"/>
      <c r="UHP185" s="176"/>
      <c r="UHQ185" s="176"/>
      <c r="UHR185" s="176"/>
      <c r="UHS185" s="176"/>
      <c r="UHT185" s="176"/>
      <c r="UHU185" s="176"/>
      <c r="UHV185" s="176"/>
      <c r="UHW185" s="176"/>
      <c r="UHX185" s="176"/>
      <c r="UHY185" s="176"/>
      <c r="UHZ185" s="176"/>
      <c r="UIA185" s="176"/>
      <c r="UIB185" s="176"/>
      <c r="UIC185" s="176"/>
      <c r="UID185" s="176"/>
      <c r="UIE185" s="176"/>
      <c r="UIF185" s="176"/>
      <c r="UIG185" s="176"/>
      <c r="UIH185" s="176"/>
      <c r="UII185" s="176"/>
      <c r="UIJ185" s="176"/>
      <c r="UIK185" s="176"/>
      <c r="UIL185" s="176"/>
      <c r="UIM185" s="176"/>
      <c r="UIN185" s="176"/>
      <c r="UIO185" s="176"/>
      <c r="UIP185" s="176"/>
      <c r="UIQ185" s="176"/>
      <c r="UIR185" s="176"/>
      <c r="UIS185" s="176"/>
      <c r="UIT185" s="176"/>
      <c r="UIU185" s="176"/>
      <c r="UIV185" s="176"/>
      <c r="UIW185" s="176"/>
      <c r="UIX185" s="176"/>
      <c r="UIY185" s="176"/>
      <c r="UIZ185" s="176"/>
      <c r="UJA185" s="176"/>
      <c r="UJB185" s="176"/>
      <c r="UJC185" s="176"/>
      <c r="UJD185" s="176"/>
      <c r="UJE185" s="176"/>
      <c r="UJF185" s="176"/>
      <c r="UJG185" s="176"/>
      <c r="UJH185" s="176"/>
      <c r="UJI185" s="176"/>
      <c r="UJJ185" s="176"/>
      <c r="UJK185" s="176"/>
      <c r="UJL185" s="176"/>
      <c r="UJM185" s="176"/>
      <c r="UJN185" s="176"/>
      <c r="UJO185" s="176"/>
      <c r="UJP185" s="176"/>
      <c r="UJQ185" s="176"/>
      <c r="UJR185" s="176"/>
      <c r="UJS185" s="176"/>
      <c r="UJT185" s="176"/>
      <c r="UJU185" s="176"/>
      <c r="UJV185" s="176"/>
      <c r="UJW185" s="176"/>
      <c r="UJX185" s="176"/>
      <c r="UJY185" s="176"/>
      <c r="UJZ185" s="176"/>
      <c r="UKA185" s="176"/>
      <c r="UKB185" s="176"/>
      <c r="UKC185" s="176"/>
      <c r="UKD185" s="176"/>
      <c r="UKE185" s="176"/>
      <c r="UKF185" s="176"/>
      <c r="UKG185" s="176"/>
      <c r="UKH185" s="176"/>
      <c r="UKI185" s="176"/>
      <c r="UKJ185" s="176"/>
      <c r="UKK185" s="176"/>
      <c r="UKL185" s="176"/>
      <c r="UKM185" s="176"/>
      <c r="UKN185" s="176"/>
      <c r="UKO185" s="176"/>
      <c r="UKP185" s="176"/>
      <c r="UKQ185" s="176"/>
      <c r="UKR185" s="176"/>
      <c r="UKS185" s="176"/>
      <c r="UKT185" s="176"/>
      <c r="UKU185" s="176"/>
      <c r="UKV185" s="176"/>
      <c r="UKW185" s="176"/>
      <c r="UKX185" s="176"/>
      <c r="UKY185" s="176"/>
      <c r="UKZ185" s="176"/>
      <c r="ULA185" s="176"/>
      <c r="ULB185" s="176"/>
      <c r="ULC185" s="176"/>
      <c r="ULD185" s="176"/>
      <c r="ULE185" s="176"/>
      <c r="ULF185" s="176"/>
      <c r="ULG185" s="176"/>
      <c r="ULH185" s="176"/>
      <c r="ULI185" s="176"/>
      <c r="ULJ185" s="176"/>
      <c r="ULK185" s="176"/>
      <c r="ULL185" s="176"/>
      <c r="ULM185" s="176"/>
      <c r="ULN185" s="176"/>
      <c r="ULO185" s="176"/>
      <c r="ULP185" s="176"/>
      <c r="ULQ185" s="176"/>
      <c r="ULR185" s="176"/>
      <c r="ULS185" s="176"/>
      <c r="ULT185" s="176"/>
      <c r="ULU185" s="176"/>
      <c r="ULV185" s="176"/>
      <c r="ULW185" s="176"/>
      <c r="ULX185" s="176"/>
      <c r="ULY185" s="176"/>
      <c r="ULZ185" s="176"/>
      <c r="UMA185" s="176"/>
      <c r="UMB185" s="176"/>
      <c r="UMC185" s="176"/>
      <c r="UMD185" s="176"/>
      <c r="UME185" s="176"/>
      <c r="UMF185" s="176"/>
      <c r="UMG185" s="176"/>
      <c r="UMH185" s="176"/>
      <c r="UMI185" s="176"/>
      <c r="UMJ185" s="176"/>
      <c r="UMK185" s="176"/>
      <c r="UML185" s="176"/>
      <c r="UMM185" s="176"/>
      <c r="UMN185" s="176"/>
      <c r="UMO185" s="176"/>
      <c r="UMP185" s="176"/>
      <c r="UMQ185" s="176"/>
      <c r="UMR185" s="176"/>
      <c r="UMS185" s="176"/>
      <c r="UMT185" s="176"/>
      <c r="UMU185" s="176"/>
      <c r="UMV185" s="176"/>
      <c r="UMW185" s="176"/>
      <c r="UMX185" s="176"/>
      <c r="UMY185" s="176"/>
      <c r="UMZ185" s="176"/>
      <c r="UNA185" s="176"/>
      <c r="UNB185" s="176"/>
      <c r="UNC185" s="176"/>
      <c r="UND185" s="176"/>
      <c r="UNE185" s="176"/>
      <c r="UNF185" s="176"/>
      <c r="UNG185" s="176"/>
      <c r="UNH185" s="176"/>
      <c r="UNI185" s="176"/>
      <c r="UNJ185" s="176"/>
      <c r="UNK185" s="176"/>
      <c r="UNL185" s="176"/>
      <c r="UNM185" s="176"/>
      <c r="UNN185" s="176"/>
      <c r="UNO185" s="176"/>
      <c r="UNP185" s="176"/>
      <c r="UNQ185" s="176"/>
      <c r="UNR185" s="176"/>
      <c r="UNS185" s="176"/>
      <c r="UNT185" s="176"/>
      <c r="UNU185" s="176"/>
      <c r="UNV185" s="176"/>
      <c r="UNW185" s="176"/>
      <c r="UNX185" s="176"/>
      <c r="UNY185" s="176"/>
      <c r="UNZ185" s="176"/>
      <c r="UOA185" s="176"/>
      <c r="UOB185" s="176"/>
      <c r="UOC185" s="176"/>
      <c r="UOD185" s="176"/>
      <c r="UOE185" s="176"/>
      <c r="UOF185" s="176"/>
      <c r="UOG185" s="176"/>
      <c r="UOH185" s="176"/>
      <c r="UOI185" s="176"/>
      <c r="UOJ185" s="176"/>
      <c r="UOK185" s="176"/>
      <c r="UOL185" s="176"/>
      <c r="UOM185" s="176"/>
      <c r="UON185" s="176"/>
      <c r="UOO185" s="176"/>
      <c r="UOP185" s="176"/>
      <c r="UOQ185" s="176"/>
      <c r="UOR185" s="176"/>
      <c r="UOS185" s="176"/>
      <c r="UOT185" s="176"/>
      <c r="UOU185" s="176"/>
      <c r="UOV185" s="176"/>
      <c r="UOW185" s="176"/>
      <c r="UOX185" s="176"/>
      <c r="UOY185" s="176"/>
      <c r="UOZ185" s="176"/>
      <c r="UPA185" s="176"/>
      <c r="UPB185" s="176"/>
      <c r="UPC185" s="176"/>
      <c r="UPD185" s="176"/>
      <c r="UPE185" s="176"/>
      <c r="UPF185" s="176"/>
      <c r="UPG185" s="176"/>
      <c r="UPH185" s="176"/>
      <c r="UPI185" s="176"/>
      <c r="UPJ185" s="176"/>
      <c r="UPK185" s="176"/>
      <c r="UPL185" s="176"/>
      <c r="UPM185" s="176"/>
      <c r="UPN185" s="176"/>
      <c r="UPO185" s="176"/>
      <c r="UPP185" s="176"/>
      <c r="UPQ185" s="176"/>
      <c r="UPR185" s="176"/>
      <c r="UPS185" s="176"/>
      <c r="UPT185" s="176"/>
      <c r="UPU185" s="176"/>
      <c r="UPV185" s="176"/>
      <c r="UPW185" s="176"/>
      <c r="UPX185" s="176"/>
      <c r="UPY185" s="176"/>
      <c r="UPZ185" s="176"/>
      <c r="UQA185" s="176"/>
      <c r="UQB185" s="176"/>
      <c r="UQC185" s="176"/>
      <c r="UQD185" s="176"/>
      <c r="UQE185" s="176"/>
      <c r="UQF185" s="176"/>
      <c r="UQG185" s="176"/>
      <c r="UQH185" s="176"/>
      <c r="UQI185" s="176"/>
      <c r="UQJ185" s="176"/>
      <c r="UQK185" s="176"/>
      <c r="UQL185" s="176"/>
      <c r="UQM185" s="176"/>
      <c r="UQN185" s="176"/>
      <c r="UQO185" s="176"/>
      <c r="UQP185" s="176"/>
      <c r="UQQ185" s="176"/>
      <c r="UQR185" s="176"/>
      <c r="UQS185" s="176"/>
      <c r="UQT185" s="176"/>
      <c r="UQU185" s="176"/>
      <c r="UQV185" s="176"/>
      <c r="UQW185" s="176"/>
      <c r="UQX185" s="176"/>
      <c r="UQY185" s="176"/>
      <c r="UQZ185" s="176"/>
      <c r="URA185" s="176"/>
      <c r="URB185" s="176"/>
      <c r="URC185" s="176"/>
      <c r="URD185" s="176"/>
      <c r="URE185" s="176"/>
      <c r="URF185" s="176"/>
      <c r="URG185" s="176"/>
      <c r="URH185" s="176"/>
      <c r="URI185" s="176"/>
      <c r="URJ185" s="176"/>
      <c r="URK185" s="176"/>
      <c r="URL185" s="176"/>
      <c r="URM185" s="176"/>
      <c r="URN185" s="176"/>
      <c r="URO185" s="176"/>
      <c r="URP185" s="176"/>
      <c r="URQ185" s="176"/>
      <c r="URR185" s="176"/>
      <c r="URS185" s="176"/>
      <c r="URT185" s="176"/>
      <c r="URU185" s="176"/>
      <c r="URV185" s="176"/>
      <c r="URW185" s="176"/>
      <c r="URX185" s="176"/>
      <c r="URY185" s="176"/>
      <c r="URZ185" s="176"/>
      <c r="USA185" s="176"/>
      <c r="USB185" s="176"/>
      <c r="USC185" s="176"/>
      <c r="USD185" s="176"/>
      <c r="USE185" s="176"/>
      <c r="USF185" s="176"/>
      <c r="USG185" s="176"/>
      <c r="USH185" s="176"/>
      <c r="USI185" s="176"/>
      <c r="USJ185" s="176"/>
      <c r="USK185" s="176"/>
      <c r="USL185" s="176"/>
      <c r="USM185" s="176"/>
      <c r="USN185" s="176"/>
      <c r="USO185" s="176"/>
      <c r="USP185" s="176"/>
      <c r="USQ185" s="176"/>
      <c r="USR185" s="176"/>
      <c r="USS185" s="176"/>
      <c r="UST185" s="176"/>
      <c r="USU185" s="176"/>
      <c r="USV185" s="176"/>
      <c r="USW185" s="176"/>
      <c r="USX185" s="176"/>
      <c r="USY185" s="176"/>
      <c r="USZ185" s="176"/>
      <c r="UTA185" s="176"/>
      <c r="UTB185" s="176"/>
      <c r="UTC185" s="176"/>
      <c r="UTD185" s="176"/>
      <c r="UTE185" s="176"/>
      <c r="UTF185" s="176"/>
      <c r="UTG185" s="176"/>
      <c r="UTH185" s="176"/>
      <c r="UTI185" s="176"/>
      <c r="UTJ185" s="176"/>
      <c r="UTK185" s="176"/>
      <c r="UTL185" s="176"/>
      <c r="UTM185" s="176"/>
      <c r="UTN185" s="176"/>
      <c r="UTO185" s="176"/>
      <c r="UTP185" s="176"/>
      <c r="UTQ185" s="176"/>
      <c r="UTR185" s="176"/>
      <c r="UTS185" s="176"/>
      <c r="UTT185" s="176"/>
      <c r="UTU185" s="176"/>
      <c r="UTV185" s="176"/>
      <c r="UTW185" s="176"/>
      <c r="UTX185" s="176"/>
      <c r="UTY185" s="176"/>
      <c r="UTZ185" s="176"/>
      <c r="UUA185" s="176"/>
      <c r="UUB185" s="176"/>
      <c r="UUC185" s="176"/>
      <c r="UUD185" s="176"/>
      <c r="UUE185" s="176"/>
      <c r="UUF185" s="176"/>
      <c r="UUG185" s="176"/>
      <c r="UUH185" s="176"/>
      <c r="UUI185" s="176"/>
      <c r="UUJ185" s="176"/>
      <c r="UUK185" s="176"/>
      <c r="UUL185" s="176"/>
      <c r="UUM185" s="176"/>
      <c r="UUN185" s="176"/>
      <c r="UUO185" s="176"/>
      <c r="UUP185" s="176"/>
      <c r="UUQ185" s="176"/>
      <c r="UUR185" s="176"/>
      <c r="UUS185" s="176"/>
      <c r="UUT185" s="176"/>
      <c r="UUU185" s="176"/>
      <c r="UUV185" s="176"/>
      <c r="UUW185" s="176"/>
      <c r="UUX185" s="176"/>
      <c r="UUY185" s="176"/>
      <c r="UUZ185" s="176"/>
      <c r="UVA185" s="176"/>
      <c r="UVB185" s="176"/>
      <c r="UVC185" s="176"/>
      <c r="UVD185" s="176"/>
      <c r="UVE185" s="176"/>
      <c r="UVF185" s="176"/>
      <c r="UVG185" s="176"/>
      <c r="UVH185" s="176"/>
      <c r="UVI185" s="176"/>
      <c r="UVJ185" s="176"/>
      <c r="UVK185" s="176"/>
      <c r="UVL185" s="176"/>
      <c r="UVM185" s="176"/>
      <c r="UVN185" s="176"/>
      <c r="UVO185" s="176"/>
      <c r="UVP185" s="176"/>
      <c r="UVQ185" s="176"/>
      <c r="UVR185" s="176"/>
      <c r="UVS185" s="176"/>
      <c r="UVT185" s="176"/>
      <c r="UVU185" s="176"/>
      <c r="UVV185" s="176"/>
      <c r="UVW185" s="176"/>
      <c r="UVX185" s="176"/>
      <c r="UVY185" s="176"/>
      <c r="UVZ185" s="176"/>
      <c r="UWA185" s="176"/>
      <c r="UWB185" s="176"/>
      <c r="UWC185" s="176"/>
      <c r="UWD185" s="176"/>
      <c r="UWE185" s="176"/>
      <c r="UWF185" s="176"/>
      <c r="UWG185" s="176"/>
      <c r="UWH185" s="176"/>
      <c r="UWI185" s="176"/>
      <c r="UWJ185" s="176"/>
      <c r="UWK185" s="176"/>
      <c r="UWL185" s="176"/>
      <c r="UWM185" s="176"/>
      <c r="UWN185" s="176"/>
      <c r="UWO185" s="176"/>
      <c r="UWP185" s="176"/>
      <c r="UWQ185" s="176"/>
      <c r="UWR185" s="176"/>
      <c r="UWS185" s="176"/>
      <c r="UWT185" s="176"/>
      <c r="UWU185" s="176"/>
      <c r="UWV185" s="176"/>
      <c r="UWW185" s="176"/>
      <c r="UWX185" s="176"/>
      <c r="UWY185" s="176"/>
      <c r="UWZ185" s="176"/>
      <c r="UXA185" s="176"/>
      <c r="UXB185" s="176"/>
      <c r="UXC185" s="176"/>
      <c r="UXD185" s="176"/>
      <c r="UXE185" s="176"/>
      <c r="UXF185" s="176"/>
      <c r="UXG185" s="176"/>
      <c r="UXH185" s="176"/>
      <c r="UXI185" s="176"/>
      <c r="UXJ185" s="176"/>
      <c r="UXK185" s="176"/>
      <c r="UXL185" s="176"/>
      <c r="UXM185" s="176"/>
      <c r="UXN185" s="176"/>
      <c r="UXO185" s="176"/>
      <c r="UXP185" s="176"/>
      <c r="UXQ185" s="176"/>
      <c r="UXR185" s="176"/>
      <c r="UXS185" s="176"/>
      <c r="UXT185" s="176"/>
      <c r="UXU185" s="176"/>
      <c r="UXV185" s="176"/>
      <c r="UXW185" s="176"/>
      <c r="UXX185" s="176"/>
      <c r="UXY185" s="176"/>
      <c r="UXZ185" s="176"/>
      <c r="UYA185" s="176"/>
      <c r="UYB185" s="176"/>
      <c r="UYC185" s="176"/>
      <c r="UYD185" s="176"/>
      <c r="UYE185" s="176"/>
      <c r="UYF185" s="176"/>
      <c r="UYG185" s="176"/>
      <c r="UYH185" s="176"/>
      <c r="UYI185" s="176"/>
      <c r="UYJ185" s="176"/>
      <c r="UYK185" s="176"/>
      <c r="UYL185" s="176"/>
      <c r="UYM185" s="176"/>
      <c r="UYN185" s="176"/>
      <c r="UYO185" s="176"/>
      <c r="UYP185" s="176"/>
      <c r="UYQ185" s="176"/>
      <c r="UYR185" s="176"/>
      <c r="UYS185" s="176"/>
      <c r="UYT185" s="176"/>
      <c r="UYU185" s="176"/>
      <c r="UYV185" s="176"/>
      <c r="UYW185" s="176"/>
      <c r="UYX185" s="176"/>
      <c r="UYY185" s="176"/>
      <c r="UYZ185" s="176"/>
      <c r="UZA185" s="176"/>
      <c r="UZB185" s="176"/>
      <c r="UZC185" s="176"/>
      <c r="UZD185" s="176"/>
      <c r="UZE185" s="176"/>
      <c r="UZF185" s="176"/>
      <c r="UZG185" s="176"/>
      <c r="UZH185" s="176"/>
      <c r="UZI185" s="176"/>
      <c r="UZJ185" s="176"/>
      <c r="UZK185" s="176"/>
      <c r="UZL185" s="176"/>
      <c r="UZM185" s="176"/>
      <c r="UZN185" s="176"/>
      <c r="UZO185" s="176"/>
      <c r="UZP185" s="176"/>
      <c r="UZQ185" s="176"/>
      <c r="UZR185" s="176"/>
      <c r="UZS185" s="176"/>
      <c r="UZT185" s="176"/>
      <c r="UZU185" s="176"/>
      <c r="UZV185" s="176"/>
      <c r="UZW185" s="176"/>
      <c r="UZX185" s="176"/>
      <c r="UZY185" s="176"/>
      <c r="UZZ185" s="176"/>
      <c r="VAA185" s="176"/>
      <c r="VAB185" s="176"/>
      <c r="VAC185" s="176"/>
      <c r="VAD185" s="176"/>
      <c r="VAE185" s="176"/>
      <c r="VAF185" s="176"/>
      <c r="VAG185" s="176"/>
      <c r="VAH185" s="176"/>
      <c r="VAI185" s="176"/>
      <c r="VAJ185" s="176"/>
      <c r="VAK185" s="176"/>
      <c r="VAL185" s="176"/>
      <c r="VAM185" s="176"/>
      <c r="VAN185" s="176"/>
      <c r="VAO185" s="176"/>
      <c r="VAP185" s="176"/>
      <c r="VAQ185" s="176"/>
      <c r="VAR185" s="176"/>
      <c r="VAS185" s="176"/>
      <c r="VAT185" s="176"/>
      <c r="VAU185" s="176"/>
      <c r="VAV185" s="176"/>
      <c r="VAW185" s="176"/>
      <c r="VAX185" s="176"/>
      <c r="VAY185" s="176"/>
      <c r="VAZ185" s="176"/>
      <c r="VBA185" s="176"/>
      <c r="VBB185" s="176"/>
      <c r="VBC185" s="176"/>
      <c r="VBD185" s="176"/>
      <c r="VBE185" s="176"/>
      <c r="VBF185" s="176"/>
      <c r="VBG185" s="176"/>
      <c r="VBH185" s="176"/>
      <c r="VBI185" s="176"/>
      <c r="VBJ185" s="176"/>
      <c r="VBK185" s="176"/>
      <c r="VBL185" s="176"/>
      <c r="VBM185" s="176"/>
      <c r="VBN185" s="176"/>
      <c r="VBO185" s="176"/>
      <c r="VBP185" s="176"/>
      <c r="VBQ185" s="176"/>
      <c r="VBR185" s="176"/>
      <c r="VBS185" s="176"/>
      <c r="VBT185" s="176"/>
      <c r="VBU185" s="176"/>
      <c r="VBV185" s="176"/>
      <c r="VBW185" s="176"/>
      <c r="VBX185" s="176"/>
      <c r="VBY185" s="176"/>
      <c r="VBZ185" s="176"/>
      <c r="VCA185" s="176"/>
      <c r="VCB185" s="176"/>
      <c r="VCC185" s="176"/>
      <c r="VCD185" s="176"/>
      <c r="VCE185" s="176"/>
      <c r="VCF185" s="176"/>
      <c r="VCG185" s="176"/>
      <c r="VCH185" s="176"/>
      <c r="VCI185" s="176"/>
      <c r="VCJ185" s="176"/>
      <c r="VCK185" s="176"/>
      <c r="VCL185" s="176"/>
      <c r="VCM185" s="176"/>
      <c r="VCN185" s="176"/>
      <c r="VCO185" s="176"/>
      <c r="VCP185" s="176"/>
      <c r="VCQ185" s="176"/>
      <c r="VCR185" s="176"/>
      <c r="VCS185" s="176"/>
      <c r="VCT185" s="176"/>
      <c r="VCU185" s="176"/>
      <c r="VCV185" s="176"/>
      <c r="VCW185" s="176"/>
      <c r="VCX185" s="176"/>
      <c r="VCY185" s="176"/>
      <c r="VCZ185" s="176"/>
      <c r="VDA185" s="176"/>
      <c r="VDB185" s="176"/>
      <c r="VDC185" s="176"/>
      <c r="VDD185" s="176"/>
      <c r="VDE185" s="176"/>
      <c r="VDF185" s="176"/>
      <c r="VDG185" s="176"/>
      <c r="VDH185" s="176"/>
      <c r="VDI185" s="176"/>
      <c r="VDJ185" s="176"/>
      <c r="VDK185" s="176"/>
      <c r="VDL185" s="176"/>
      <c r="VDM185" s="176"/>
      <c r="VDN185" s="176"/>
      <c r="VDO185" s="176"/>
      <c r="VDP185" s="176"/>
      <c r="VDQ185" s="176"/>
      <c r="VDR185" s="176"/>
      <c r="VDS185" s="176"/>
      <c r="VDT185" s="176"/>
      <c r="VDU185" s="176"/>
      <c r="VDV185" s="176"/>
      <c r="VDW185" s="176"/>
      <c r="VDX185" s="176"/>
      <c r="VDY185" s="176"/>
      <c r="VDZ185" s="176"/>
      <c r="VEA185" s="176"/>
      <c r="VEB185" s="176"/>
      <c r="VEC185" s="176"/>
      <c r="VED185" s="176"/>
      <c r="VEE185" s="176"/>
      <c r="VEF185" s="176"/>
      <c r="VEG185" s="176"/>
      <c r="VEH185" s="176"/>
      <c r="VEI185" s="176"/>
      <c r="VEJ185" s="176"/>
      <c r="VEK185" s="176"/>
      <c r="VEL185" s="176"/>
      <c r="VEM185" s="176"/>
      <c r="VEN185" s="176"/>
      <c r="VEO185" s="176"/>
      <c r="VEP185" s="176"/>
      <c r="VEQ185" s="176"/>
      <c r="VER185" s="176"/>
      <c r="VES185" s="176"/>
      <c r="VET185" s="176"/>
      <c r="VEU185" s="176"/>
      <c r="VEV185" s="176"/>
      <c r="VEW185" s="176"/>
      <c r="VEX185" s="176"/>
      <c r="VEY185" s="176"/>
      <c r="VEZ185" s="176"/>
      <c r="VFA185" s="176"/>
      <c r="VFB185" s="176"/>
      <c r="VFC185" s="176"/>
      <c r="VFD185" s="176"/>
      <c r="VFE185" s="176"/>
      <c r="VFF185" s="176"/>
      <c r="VFG185" s="176"/>
      <c r="VFH185" s="176"/>
      <c r="VFI185" s="176"/>
      <c r="VFJ185" s="176"/>
      <c r="VFK185" s="176"/>
      <c r="VFL185" s="176"/>
      <c r="VFM185" s="176"/>
      <c r="VFN185" s="176"/>
      <c r="VFO185" s="176"/>
      <c r="VFP185" s="176"/>
      <c r="VFQ185" s="176"/>
      <c r="VFR185" s="176"/>
      <c r="VFS185" s="176"/>
      <c r="VFT185" s="176"/>
      <c r="VFU185" s="176"/>
      <c r="VFV185" s="176"/>
      <c r="VFW185" s="176"/>
      <c r="VFX185" s="176"/>
      <c r="VFY185" s="176"/>
      <c r="VFZ185" s="176"/>
      <c r="VGA185" s="176"/>
      <c r="VGB185" s="176"/>
      <c r="VGC185" s="176"/>
      <c r="VGD185" s="176"/>
      <c r="VGE185" s="176"/>
      <c r="VGF185" s="176"/>
      <c r="VGG185" s="176"/>
      <c r="VGH185" s="176"/>
      <c r="VGI185" s="176"/>
      <c r="VGJ185" s="176"/>
      <c r="VGK185" s="176"/>
      <c r="VGL185" s="176"/>
      <c r="VGM185" s="176"/>
      <c r="VGN185" s="176"/>
      <c r="VGO185" s="176"/>
      <c r="VGP185" s="176"/>
      <c r="VGQ185" s="176"/>
      <c r="VGR185" s="176"/>
      <c r="VGS185" s="176"/>
      <c r="VGT185" s="176"/>
      <c r="VGU185" s="176"/>
      <c r="VGV185" s="176"/>
      <c r="VGW185" s="176"/>
      <c r="VGX185" s="176"/>
      <c r="VGY185" s="176"/>
      <c r="VGZ185" s="176"/>
      <c r="VHA185" s="176"/>
      <c r="VHB185" s="176"/>
      <c r="VHC185" s="176"/>
      <c r="VHD185" s="176"/>
      <c r="VHE185" s="176"/>
      <c r="VHF185" s="176"/>
      <c r="VHG185" s="176"/>
      <c r="VHH185" s="176"/>
      <c r="VHI185" s="176"/>
      <c r="VHJ185" s="176"/>
      <c r="VHK185" s="176"/>
      <c r="VHL185" s="176"/>
      <c r="VHM185" s="176"/>
      <c r="VHN185" s="176"/>
      <c r="VHO185" s="176"/>
      <c r="VHP185" s="176"/>
      <c r="VHQ185" s="176"/>
      <c r="VHR185" s="176"/>
      <c r="VHS185" s="176"/>
      <c r="VHT185" s="176"/>
      <c r="VHU185" s="176"/>
      <c r="VHV185" s="176"/>
      <c r="VHW185" s="176"/>
      <c r="VHX185" s="176"/>
      <c r="VHY185" s="176"/>
      <c r="VHZ185" s="176"/>
      <c r="VIA185" s="176"/>
      <c r="VIB185" s="176"/>
      <c r="VIC185" s="176"/>
      <c r="VID185" s="176"/>
      <c r="VIE185" s="176"/>
      <c r="VIF185" s="176"/>
      <c r="VIG185" s="176"/>
      <c r="VIH185" s="176"/>
      <c r="VII185" s="176"/>
      <c r="VIJ185" s="176"/>
      <c r="VIK185" s="176"/>
      <c r="VIL185" s="176"/>
      <c r="VIM185" s="176"/>
      <c r="VIN185" s="176"/>
      <c r="VIO185" s="176"/>
      <c r="VIP185" s="176"/>
      <c r="VIQ185" s="176"/>
      <c r="VIR185" s="176"/>
      <c r="VIS185" s="176"/>
      <c r="VIT185" s="176"/>
      <c r="VIU185" s="176"/>
      <c r="VIV185" s="176"/>
      <c r="VIW185" s="176"/>
      <c r="VIX185" s="176"/>
      <c r="VIY185" s="176"/>
      <c r="VIZ185" s="176"/>
      <c r="VJA185" s="176"/>
      <c r="VJB185" s="176"/>
      <c r="VJC185" s="176"/>
      <c r="VJD185" s="176"/>
      <c r="VJE185" s="176"/>
      <c r="VJF185" s="176"/>
      <c r="VJG185" s="176"/>
      <c r="VJH185" s="176"/>
      <c r="VJI185" s="176"/>
      <c r="VJJ185" s="176"/>
      <c r="VJK185" s="176"/>
      <c r="VJL185" s="176"/>
      <c r="VJM185" s="176"/>
      <c r="VJN185" s="176"/>
      <c r="VJO185" s="176"/>
      <c r="VJP185" s="176"/>
      <c r="VJQ185" s="176"/>
      <c r="VJR185" s="176"/>
      <c r="VJS185" s="176"/>
      <c r="VJT185" s="176"/>
      <c r="VJU185" s="176"/>
      <c r="VJV185" s="176"/>
      <c r="VJW185" s="176"/>
      <c r="VJX185" s="176"/>
      <c r="VJY185" s="176"/>
      <c r="VJZ185" s="176"/>
      <c r="VKA185" s="176"/>
      <c r="VKB185" s="176"/>
      <c r="VKC185" s="176"/>
      <c r="VKD185" s="176"/>
      <c r="VKE185" s="176"/>
      <c r="VKF185" s="176"/>
      <c r="VKG185" s="176"/>
      <c r="VKH185" s="176"/>
      <c r="VKI185" s="176"/>
      <c r="VKJ185" s="176"/>
      <c r="VKK185" s="176"/>
      <c r="VKL185" s="176"/>
      <c r="VKM185" s="176"/>
      <c r="VKN185" s="176"/>
      <c r="VKO185" s="176"/>
      <c r="VKP185" s="176"/>
      <c r="VKQ185" s="176"/>
      <c r="VKR185" s="176"/>
      <c r="VKS185" s="176"/>
      <c r="VKT185" s="176"/>
      <c r="VKU185" s="176"/>
      <c r="VKV185" s="176"/>
      <c r="VKW185" s="176"/>
      <c r="VKX185" s="176"/>
      <c r="VKY185" s="176"/>
      <c r="VKZ185" s="176"/>
      <c r="VLA185" s="176"/>
      <c r="VLB185" s="176"/>
      <c r="VLC185" s="176"/>
      <c r="VLD185" s="176"/>
      <c r="VLE185" s="176"/>
      <c r="VLF185" s="176"/>
      <c r="VLG185" s="176"/>
      <c r="VLH185" s="176"/>
      <c r="VLI185" s="176"/>
      <c r="VLJ185" s="176"/>
      <c r="VLK185" s="176"/>
      <c r="VLL185" s="176"/>
      <c r="VLM185" s="176"/>
      <c r="VLN185" s="176"/>
      <c r="VLO185" s="176"/>
      <c r="VLP185" s="176"/>
      <c r="VLQ185" s="176"/>
      <c r="VLR185" s="176"/>
      <c r="VLS185" s="176"/>
      <c r="VLT185" s="176"/>
      <c r="VLU185" s="176"/>
      <c r="VLV185" s="176"/>
      <c r="VLW185" s="176"/>
      <c r="VLX185" s="176"/>
      <c r="VLY185" s="176"/>
      <c r="VLZ185" s="176"/>
      <c r="VMA185" s="176"/>
      <c r="VMB185" s="176"/>
      <c r="VMC185" s="176"/>
      <c r="VMD185" s="176"/>
      <c r="VME185" s="176"/>
      <c r="VMF185" s="176"/>
      <c r="VMG185" s="176"/>
      <c r="VMH185" s="176"/>
      <c r="VMI185" s="176"/>
      <c r="VMJ185" s="176"/>
      <c r="VMK185" s="176"/>
      <c r="VML185" s="176"/>
      <c r="VMM185" s="176"/>
      <c r="VMN185" s="176"/>
      <c r="VMO185" s="176"/>
      <c r="VMP185" s="176"/>
      <c r="VMQ185" s="176"/>
      <c r="VMR185" s="176"/>
      <c r="VMS185" s="176"/>
      <c r="VMT185" s="176"/>
      <c r="VMU185" s="176"/>
      <c r="VMV185" s="176"/>
      <c r="VMW185" s="176"/>
      <c r="VMX185" s="176"/>
      <c r="VMY185" s="176"/>
      <c r="VMZ185" s="176"/>
      <c r="VNA185" s="176"/>
      <c r="VNB185" s="176"/>
      <c r="VNC185" s="176"/>
      <c r="VND185" s="176"/>
      <c r="VNE185" s="176"/>
      <c r="VNF185" s="176"/>
      <c r="VNG185" s="176"/>
      <c r="VNH185" s="176"/>
      <c r="VNI185" s="176"/>
      <c r="VNJ185" s="176"/>
      <c r="VNK185" s="176"/>
      <c r="VNL185" s="176"/>
      <c r="VNM185" s="176"/>
      <c r="VNN185" s="176"/>
      <c r="VNO185" s="176"/>
      <c r="VNP185" s="176"/>
      <c r="VNQ185" s="176"/>
      <c r="VNR185" s="176"/>
      <c r="VNS185" s="176"/>
      <c r="VNT185" s="176"/>
      <c r="VNU185" s="176"/>
      <c r="VNV185" s="176"/>
      <c r="VNW185" s="176"/>
      <c r="VNX185" s="176"/>
      <c r="VNY185" s="176"/>
      <c r="VNZ185" s="176"/>
      <c r="VOA185" s="176"/>
      <c r="VOB185" s="176"/>
      <c r="VOC185" s="176"/>
      <c r="VOD185" s="176"/>
      <c r="VOE185" s="176"/>
      <c r="VOF185" s="176"/>
      <c r="VOG185" s="176"/>
      <c r="VOH185" s="176"/>
      <c r="VOI185" s="176"/>
      <c r="VOJ185" s="176"/>
      <c r="VOK185" s="176"/>
      <c r="VOL185" s="176"/>
      <c r="VOM185" s="176"/>
      <c r="VON185" s="176"/>
      <c r="VOO185" s="176"/>
      <c r="VOP185" s="176"/>
      <c r="VOQ185" s="176"/>
      <c r="VOR185" s="176"/>
      <c r="VOS185" s="176"/>
      <c r="VOT185" s="176"/>
      <c r="VOU185" s="176"/>
      <c r="VOV185" s="176"/>
      <c r="VOW185" s="176"/>
      <c r="VOX185" s="176"/>
      <c r="VOY185" s="176"/>
      <c r="VOZ185" s="176"/>
      <c r="VPA185" s="176"/>
      <c r="VPB185" s="176"/>
      <c r="VPC185" s="176"/>
      <c r="VPD185" s="176"/>
      <c r="VPE185" s="176"/>
      <c r="VPF185" s="176"/>
      <c r="VPG185" s="176"/>
      <c r="VPH185" s="176"/>
      <c r="VPI185" s="176"/>
      <c r="VPJ185" s="176"/>
      <c r="VPK185" s="176"/>
      <c r="VPL185" s="176"/>
      <c r="VPM185" s="176"/>
      <c r="VPN185" s="176"/>
      <c r="VPO185" s="176"/>
      <c r="VPP185" s="176"/>
      <c r="VPQ185" s="176"/>
      <c r="VPR185" s="176"/>
      <c r="VPS185" s="176"/>
      <c r="VPT185" s="176"/>
      <c r="VPU185" s="176"/>
      <c r="VPV185" s="176"/>
      <c r="VPW185" s="176"/>
      <c r="VPX185" s="176"/>
      <c r="VPY185" s="176"/>
      <c r="VPZ185" s="176"/>
      <c r="VQA185" s="176"/>
      <c r="VQB185" s="176"/>
      <c r="VQC185" s="176"/>
      <c r="VQD185" s="176"/>
      <c r="VQE185" s="176"/>
      <c r="VQF185" s="176"/>
      <c r="VQG185" s="176"/>
      <c r="VQH185" s="176"/>
      <c r="VQI185" s="176"/>
      <c r="VQJ185" s="176"/>
      <c r="VQK185" s="176"/>
      <c r="VQL185" s="176"/>
      <c r="VQM185" s="176"/>
      <c r="VQN185" s="176"/>
      <c r="VQO185" s="176"/>
      <c r="VQP185" s="176"/>
      <c r="VQQ185" s="176"/>
      <c r="VQR185" s="176"/>
      <c r="VQS185" s="176"/>
      <c r="VQT185" s="176"/>
      <c r="VQU185" s="176"/>
      <c r="VQV185" s="176"/>
      <c r="VQW185" s="176"/>
      <c r="VQX185" s="176"/>
      <c r="VQY185" s="176"/>
      <c r="VQZ185" s="176"/>
      <c r="VRA185" s="176"/>
      <c r="VRB185" s="176"/>
      <c r="VRC185" s="176"/>
      <c r="VRD185" s="176"/>
      <c r="VRE185" s="176"/>
      <c r="VRF185" s="176"/>
      <c r="VRG185" s="176"/>
      <c r="VRH185" s="176"/>
      <c r="VRI185" s="176"/>
      <c r="VRJ185" s="176"/>
      <c r="VRK185" s="176"/>
      <c r="VRL185" s="176"/>
      <c r="VRM185" s="176"/>
      <c r="VRN185" s="176"/>
      <c r="VRO185" s="176"/>
      <c r="VRP185" s="176"/>
      <c r="VRQ185" s="176"/>
      <c r="VRR185" s="176"/>
      <c r="VRS185" s="176"/>
      <c r="VRT185" s="176"/>
      <c r="VRU185" s="176"/>
      <c r="VRV185" s="176"/>
      <c r="VRW185" s="176"/>
      <c r="VRX185" s="176"/>
      <c r="VRY185" s="176"/>
      <c r="VRZ185" s="176"/>
      <c r="VSA185" s="176"/>
      <c r="VSB185" s="176"/>
      <c r="VSC185" s="176"/>
      <c r="VSD185" s="176"/>
      <c r="VSE185" s="176"/>
      <c r="VSF185" s="176"/>
      <c r="VSG185" s="176"/>
      <c r="VSH185" s="176"/>
      <c r="VSI185" s="176"/>
      <c r="VSJ185" s="176"/>
      <c r="VSK185" s="176"/>
      <c r="VSL185" s="176"/>
      <c r="VSM185" s="176"/>
      <c r="VSN185" s="176"/>
      <c r="VSO185" s="176"/>
      <c r="VSP185" s="176"/>
      <c r="VSQ185" s="176"/>
      <c r="VSR185" s="176"/>
      <c r="VSS185" s="176"/>
      <c r="VST185" s="176"/>
      <c r="VSU185" s="176"/>
      <c r="VSV185" s="176"/>
      <c r="VSW185" s="176"/>
      <c r="VSX185" s="176"/>
      <c r="VSY185" s="176"/>
      <c r="VSZ185" s="176"/>
      <c r="VTA185" s="176"/>
      <c r="VTB185" s="176"/>
      <c r="VTC185" s="176"/>
      <c r="VTD185" s="176"/>
      <c r="VTE185" s="176"/>
      <c r="VTF185" s="176"/>
      <c r="VTG185" s="176"/>
      <c r="VTH185" s="176"/>
      <c r="VTI185" s="176"/>
      <c r="VTJ185" s="176"/>
      <c r="VTK185" s="176"/>
      <c r="VTL185" s="176"/>
      <c r="VTM185" s="176"/>
      <c r="VTN185" s="176"/>
      <c r="VTO185" s="176"/>
      <c r="VTP185" s="176"/>
      <c r="VTQ185" s="176"/>
      <c r="VTR185" s="176"/>
      <c r="VTS185" s="176"/>
      <c r="VTT185" s="176"/>
      <c r="VTU185" s="176"/>
      <c r="VTV185" s="176"/>
      <c r="VTW185" s="176"/>
      <c r="VTX185" s="176"/>
      <c r="VTY185" s="176"/>
      <c r="VTZ185" s="176"/>
      <c r="VUA185" s="176"/>
      <c r="VUB185" s="176"/>
      <c r="VUC185" s="176"/>
      <c r="VUD185" s="176"/>
      <c r="VUE185" s="176"/>
      <c r="VUF185" s="176"/>
      <c r="VUG185" s="176"/>
      <c r="VUH185" s="176"/>
      <c r="VUI185" s="176"/>
      <c r="VUJ185" s="176"/>
      <c r="VUK185" s="176"/>
      <c r="VUL185" s="176"/>
      <c r="VUM185" s="176"/>
      <c r="VUN185" s="176"/>
      <c r="VUO185" s="176"/>
      <c r="VUP185" s="176"/>
      <c r="VUQ185" s="176"/>
      <c r="VUR185" s="176"/>
      <c r="VUS185" s="176"/>
      <c r="VUT185" s="176"/>
      <c r="VUU185" s="176"/>
      <c r="VUV185" s="176"/>
      <c r="VUW185" s="176"/>
      <c r="VUX185" s="176"/>
      <c r="VUY185" s="176"/>
      <c r="VUZ185" s="176"/>
      <c r="VVA185" s="176"/>
      <c r="VVB185" s="176"/>
      <c r="VVC185" s="176"/>
      <c r="VVD185" s="176"/>
      <c r="VVE185" s="176"/>
      <c r="VVF185" s="176"/>
      <c r="VVG185" s="176"/>
      <c r="VVH185" s="176"/>
      <c r="VVI185" s="176"/>
      <c r="VVJ185" s="176"/>
      <c r="VVK185" s="176"/>
      <c r="VVL185" s="176"/>
      <c r="VVM185" s="176"/>
      <c r="VVN185" s="176"/>
      <c r="VVO185" s="176"/>
      <c r="VVP185" s="176"/>
      <c r="VVQ185" s="176"/>
      <c r="VVR185" s="176"/>
      <c r="VVS185" s="176"/>
      <c r="VVT185" s="176"/>
      <c r="VVU185" s="176"/>
      <c r="VVV185" s="176"/>
      <c r="VVW185" s="176"/>
      <c r="VVX185" s="176"/>
      <c r="VVY185" s="176"/>
      <c r="VVZ185" s="176"/>
      <c r="VWA185" s="176"/>
      <c r="VWB185" s="176"/>
      <c r="VWC185" s="176"/>
      <c r="VWD185" s="176"/>
      <c r="VWE185" s="176"/>
      <c r="VWF185" s="176"/>
      <c r="VWG185" s="176"/>
      <c r="VWH185" s="176"/>
      <c r="VWI185" s="176"/>
      <c r="VWJ185" s="176"/>
      <c r="VWK185" s="176"/>
      <c r="VWL185" s="176"/>
      <c r="VWM185" s="176"/>
      <c r="VWN185" s="176"/>
      <c r="VWO185" s="176"/>
      <c r="VWP185" s="176"/>
      <c r="VWQ185" s="176"/>
      <c r="VWR185" s="176"/>
      <c r="VWS185" s="176"/>
      <c r="VWT185" s="176"/>
      <c r="VWU185" s="176"/>
      <c r="VWV185" s="176"/>
      <c r="VWW185" s="176"/>
      <c r="VWX185" s="176"/>
      <c r="VWY185" s="176"/>
      <c r="VWZ185" s="176"/>
      <c r="VXA185" s="176"/>
      <c r="VXB185" s="176"/>
      <c r="VXC185" s="176"/>
      <c r="VXD185" s="176"/>
      <c r="VXE185" s="176"/>
      <c r="VXF185" s="176"/>
      <c r="VXG185" s="176"/>
      <c r="VXH185" s="176"/>
      <c r="VXI185" s="176"/>
      <c r="VXJ185" s="176"/>
      <c r="VXK185" s="176"/>
      <c r="VXL185" s="176"/>
      <c r="VXM185" s="176"/>
      <c r="VXN185" s="176"/>
      <c r="VXO185" s="176"/>
      <c r="VXP185" s="176"/>
      <c r="VXQ185" s="176"/>
      <c r="VXR185" s="176"/>
      <c r="VXS185" s="176"/>
      <c r="VXT185" s="176"/>
      <c r="VXU185" s="176"/>
      <c r="VXV185" s="176"/>
      <c r="VXW185" s="176"/>
      <c r="VXX185" s="176"/>
      <c r="VXY185" s="176"/>
      <c r="VXZ185" s="176"/>
      <c r="VYA185" s="176"/>
      <c r="VYB185" s="176"/>
      <c r="VYC185" s="176"/>
      <c r="VYD185" s="176"/>
      <c r="VYE185" s="176"/>
      <c r="VYF185" s="176"/>
      <c r="VYG185" s="176"/>
      <c r="VYH185" s="176"/>
      <c r="VYI185" s="176"/>
      <c r="VYJ185" s="176"/>
      <c r="VYK185" s="176"/>
      <c r="VYL185" s="176"/>
      <c r="VYM185" s="176"/>
      <c r="VYN185" s="176"/>
      <c r="VYO185" s="176"/>
      <c r="VYP185" s="176"/>
      <c r="VYQ185" s="176"/>
      <c r="VYR185" s="176"/>
      <c r="VYS185" s="176"/>
      <c r="VYT185" s="176"/>
      <c r="VYU185" s="176"/>
      <c r="VYV185" s="176"/>
      <c r="VYW185" s="176"/>
      <c r="VYX185" s="176"/>
      <c r="VYY185" s="176"/>
      <c r="VYZ185" s="176"/>
      <c r="VZA185" s="176"/>
      <c r="VZB185" s="176"/>
      <c r="VZC185" s="176"/>
      <c r="VZD185" s="176"/>
      <c r="VZE185" s="176"/>
      <c r="VZF185" s="176"/>
      <c r="VZG185" s="176"/>
      <c r="VZH185" s="176"/>
      <c r="VZI185" s="176"/>
      <c r="VZJ185" s="176"/>
      <c r="VZK185" s="176"/>
      <c r="VZL185" s="176"/>
      <c r="VZM185" s="176"/>
      <c r="VZN185" s="176"/>
      <c r="VZO185" s="176"/>
      <c r="VZP185" s="176"/>
      <c r="VZQ185" s="176"/>
      <c r="VZR185" s="176"/>
      <c r="VZS185" s="176"/>
      <c r="VZT185" s="176"/>
      <c r="VZU185" s="176"/>
      <c r="VZV185" s="176"/>
      <c r="VZW185" s="176"/>
      <c r="VZX185" s="176"/>
      <c r="VZY185" s="176"/>
      <c r="VZZ185" s="176"/>
      <c r="WAA185" s="176"/>
      <c r="WAB185" s="176"/>
      <c r="WAC185" s="176"/>
      <c r="WAD185" s="176"/>
      <c r="WAE185" s="176"/>
      <c r="WAF185" s="176"/>
      <c r="WAG185" s="176"/>
      <c r="WAH185" s="176"/>
      <c r="WAI185" s="176"/>
      <c r="WAJ185" s="176"/>
      <c r="WAK185" s="176"/>
      <c r="WAL185" s="176"/>
      <c r="WAM185" s="176"/>
      <c r="WAN185" s="176"/>
      <c r="WAO185" s="176"/>
      <c r="WAP185" s="176"/>
      <c r="WAQ185" s="176"/>
      <c r="WAR185" s="176"/>
      <c r="WAS185" s="176"/>
      <c r="WAT185" s="176"/>
      <c r="WAU185" s="176"/>
      <c r="WAV185" s="176"/>
      <c r="WAW185" s="176"/>
      <c r="WAX185" s="176"/>
      <c r="WAY185" s="176"/>
      <c r="WAZ185" s="176"/>
      <c r="WBA185" s="176"/>
      <c r="WBB185" s="176"/>
      <c r="WBC185" s="176"/>
      <c r="WBD185" s="176"/>
      <c r="WBE185" s="176"/>
      <c r="WBF185" s="176"/>
      <c r="WBG185" s="176"/>
      <c r="WBH185" s="176"/>
      <c r="WBI185" s="176"/>
      <c r="WBJ185" s="176"/>
      <c r="WBK185" s="176"/>
      <c r="WBL185" s="176"/>
      <c r="WBM185" s="176"/>
      <c r="WBN185" s="176"/>
      <c r="WBO185" s="176"/>
      <c r="WBP185" s="176"/>
      <c r="WBQ185" s="176"/>
      <c r="WBR185" s="176"/>
      <c r="WBS185" s="176"/>
      <c r="WBT185" s="176"/>
      <c r="WBU185" s="176"/>
      <c r="WBV185" s="176"/>
      <c r="WBW185" s="176"/>
      <c r="WBX185" s="176"/>
      <c r="WBY185" s="176"/>
      <c r="WBZ185" s="176"/>
      <c r="WCA185" s="176"/>
      <c r="WCB185" s="176"/>
      <c r="WCC185" s="176"/>
      <c r="WCD185" s="176"/>
      <c r="WCE185" s="176"/>
      <c r="WCF185" s="176"/>
      <c r="WCG185" s="176"/>
      <c r="WCH185" s="176"/>
      <c r="WCI185" s="176"/>
      <c r="WCJ185" s="176"/>
      <c r="WCK185" s="176"/>
      <c r="WCL185" s="176"/>
      <c r="WCM185" s="176"/>
      <c r="WCN185" s="176"/>
      <c r="WCO185" s="176"/>
      <c r="WCP185" s="176"/>
      <c r="WCQ185" s="176"/>
      <c r="WCR185" s="176"/>
      <c r="WCS185" s="176"/>
      <c r="WCT185" s="176"/>
      <c r="WCU185" s="176"/>
      <c r="WCV185" s="176"/>
      <c r="WCW185" s="176"/>
      <c r="WCX185" s="176"/>
      <c r="WCY185" s="176"/>
      <c r="WCZ185" s="176"/>
      <c r="WDA185" s="176"/>
      <c r="WDB185" s="176"/>
      <c r="WDC185" s="176"/>
      <c r="WDD185" s="176"/>
      <c r="WDE185" s="176"/>
      <c r="WDF185" s="176"/>
      <c r="WDG185" s="176"/>
      <c r="WDH185" s="176"/>
      <c r="WDI185" s="176"/>
      <c r="WDJ185" s="176"/>
      <c r="WDK185" s="176"/>
      <c r="WDL185" s="176"/>
      <c r="WDM185" s="176"/>
      <c r="WDN185" s="176"/>
      <c r="WDO185" s="176"/>
      <c r="WDP185" s="176"/>
      <c r="WDQ185" s="176"/>
      <c r="WDR185" s="176"/>
      <c r="WDS185" s="176"/>
      <c r="WDT185" s="176"/>
      <c r="WDU185" s="176"/>
      <c r="WDV185" s="176"/>
      <c r="WDW185" s="176"/>
      <c r="WDX185" s="176"/>
      <c r="WDY185" s="176"/>
      <c r="WDZ185" s="176"/>
      <c r="WEA185" s="176"/>
      <c r="WEB185" s="176"/>
      <c r="WEC185" s="176"/>
      <c r="WED185" s="176"/>
      <c r="WEE185" s="176"/>
      <c r="WEF185" s="176"/>
      <c r="WEG185" s="176"/>
      <c r="WEH185" s="176"/>
      <c r="WEI185" s="176"/>
      <c r="WEJ185" s="176"/>
      <c r="WEK185" s="176"/>
      <c r="WEL185" s="176"/>
      <c r="WEM185" s="176"/>
      <c r="WEN185" s="176"/>
      <c r="WEO185" s="176"/>
      <c r="WEP185" s="176"/>
      <c r="WEQ185" s="176"/>
      <c r="WER185" s="176"/>
      <c r="WES185" s="176"/>
      <c r="WET185" s="176"/>
      <c r="WEU185" s="176"/>
      <c r="WEV185" s="176"/>
      <c r="WEW185" s="176"/>
      <c r="WEX185" s="176"/>
      <c r="WEY185" s="176"/>
      <c r="WEZ185" s="176"/>
      <c r="WFA185" s="176"/>
      <c r="WFB185" s="176"/>
      <c r="WFC185" s="176"/>
      <c r="WFD185" s="176"/>
      <c r="WFE185" s="176"/>
      <c r="WFF185" s="176"/>
      <c r="WFG185" s="176"/>
      <c r="WFH185" s="176"/>
      <c r="WFI185" s="176"/>
      <c r="WFJ185" s="176"/>
      <c r="WFK185" s="176"/>
      <c r="WFL185" s="176"/>
      <c r="WFM185" s="176"/>
      <c r="WFN185" s="176"/>
      <c r="WFO185" s="176"/>
      <c r="WFP185" s="176"/>
      <c r="WFQ185" s="176"/>
      <c r="WFR185" s="176"/>
      <c r="WFS185" s="176"/>
      <c r="WFT185" s="176"/>
      <c r="WFU185" s="176"/>
      <c r="WFV185" s="176"/>
      <c r="WFW185" s="176"/>
      <c r="WFX185" s="176"/>
      <c r="WFY185" s="176"/>
      <c r="WFZ185" s="176"/>
      <c r="WGA185" s="176"/>
      <c r="WGB185" s="176"/>
      <c r="WGC185" s="176"/>
      <c r="WGD185" s="176"/>
      <c r="WGE185" s="176"/>
      <c r="WGF185" s="176"/>
      <c r="WGG185" s="176"/>
      <c r="WGH185" s="176"/>
      <c r="WGI185" s="176"/>
      <c r="WGJ185" s="176"/>
      <c r="WGK185" s="176"/>
      <c r="WGL185" s="176"/>
      <c r="WGM185" s="176"/>
      <c r="WGN185" s="176"/>
      <c r="WGO185" s="176"/>
      <c r="WGP185" s="176"/>
      <c r="WGQ185" s="176"/>
      <c r="WGR185" s="176"/>
      <c r="WGS185" s="176"/>
      <c r="WGT185" s="176"/>
      <c r="WGU185" s="176"/>
      <c r="WGV185" s="176"/>
      <c r="WGW185" s="176"/>
      <c r="WGX185" s="176"/>
      <c r="WGY185" s="176"/>
      <c r="WGZ185" s="176"/>
      <c r="WHA185" s="176"/>
      <c r="WHB185" s="176"/>
      <c r="WHC185" s="176"/>
      <c r="WHD185" s="176"/>
      <c r="WHE185" s="176"/>
      <c r="WHF185" s="176"/>
      <c r="WHG185" s="176"/>
      <c r="WHH185" s="176"/>
      <c r="WHI185" s="176"/>
      <c r="WHJ185" s="176"/>
      <c r="WHK185" s="176"/>
      <c r="WHL185" s="176"/>
      <c r="WHM185" s="176"/>
      <c r="WHN185" s="176"/>
      <c r="WHO185" s="176"/>
      <c r="WHP185" s="176"/>
      <c r="WHQ185" s="176"/>
      <c r="WHR185" s="176"/>
      <c r="WHS185" s="176"/>
      <c r="WHT185" s="176"/>
      <c r="WHU185" s="176"/>
      <c r="WHV185" s="176"/>
      <c r="WHW185" s="176"/>
      <c r="WHX185" s="176"/>
      <c r="WHY185" s="176"/>
      <c r="WHZ185" s="176"/>
      <c r="WIA185" s="176"/>
      <c r="WIB185" s="176"/>
      <c r="WIC185" s="176"/>
      <c r="WID185" s="176"/>
      <c r="WIE185" s="176"/>
      <c r="WIF185" s="176"/>
      <c r="WIG185" s="176"/>
      <c r="WIH185" s="176"/>
      <c r="WII185" s="176"/>
      <c r="WIJ185" s="176"/>
      <c r="WIK185" s="176"/>
      <c r="WIL185" s="176"/>
      <c r="WIM185" s="176"/>
      <c r="WIN185" s="176"/>
      <c r="WIO185" s="176"/>
      <c r="WIP185" s="176"/>
      <c r="WIQ185" s="176"/>
      <c r="WIR185" s="176"/>
      <c r="WIS185" s="176"/>
      <c r="WIT185" s="176"/>
      <c r="WIU185" s="176"/>
      <c r="WIV185" s="176"/>
      <c r="WIW185" s="176"/>
      <c r="WIX185" s="176"/>
      <c r="WIY185" s="176"/>
      <c r="WIZ185" s="176"/>
      <c r="WJA185" s="176"/>
      <c r="WJB185" s="176"/>
      <c r="WJC185" s="176"/>
      <c r="WJD185" s="176"/>
      <c r="WJE185" s="176"/>
      <c r="WJF185" s="176"/>
      <c r="WJG185" s="176"/>
      <c r="WJH185" s="176"/>
      <c r="WJI185" s="176"/>
      <c r="WJJ185" s="176"/>
      <c r="WJK185" s="176"/>
      <c r="WJL185" s="176"/>
      <c r="WJM185" s="176"/>
      <c r="WJN185" s="176"/>
      <c r="WJO185" s="176"/>
      <c r="WJP185" s="176"/>
      <c r="WJQ185" s="176"/>
      <c r="WJR185" s="176"/>
      <c r="WJS185" s="176"/>
      <c r="WJT185" s="176"/>
      <c r="WJU185" s="176"/>
      <c r="WJV185" s="176"/>
      <c r="WJW185" s="176"/>
      <c r="WJX185" s="176"/>
      <c r="WJY185" s="176"/>
      <c r="WJZ185" s="176"/>
      <c r="WKA185" s="176"/>
      <c r="WKB185" s="176"/>
      <c r="WKC185" s="176"/>
      <c r="WKD185" s="176"/>
      <c r="WKE185" s="176"/>
      <c r="WKF185" s="176"/>
      <c r="WKG185" s="176"/>
      <c r="WKH185" s="176"/>
      <c r="WKI185" s="176"/>
      <c r="WKJ185" s="176"/>
      <c r="WKK185" s="176"/>
      <c r="WKL185" s="176"/>
      <c r="WKM185" s="176"/>
      <c r="WKN185" s="176"/>
      <c r="WKO185" s="176"/>
      <c r="WKP185" s="176"/>
      <c r="WKQ185" s="176"/>
      <c r="WKR185" s="176"/>
      <c r="WKS185" s="176"/>
      <c r="WKT185" s="176"/>
      <c r="WKU185" s="176"/>
      <c r="WKV185" s="176"/>
      <c r="WKW185" s="176"/>
      <c r="WKX185" s="176"/>
      <c r="WKY185" s="176"/>
      <c r="WKZ185" s="176"/>
      <c r="WLA185" s="176"/>
      <c r="WLB185" s="176"/>
      <c r="WLC185" s="176"/>
      <c r="WLD185" s="176"/>
      <c r="WLE185" s="176"/>
      <c r="WLF185" s="176"/>
      <c r="WLG185" s="176"/>
      <c r="WLH185" s="176"/>
      <c r="WLI185" s="176"/>
      <c r="WLJ185" s="176"/>
      <c r="WLK185" s="176"/>
      <c r="WLL185" s="176"/>
      <c r="WLM185" s="176"/>
      <c r="WLN185" s="176"/>
      <c r="WLO185" s="176"/>
      <c r="WLP185" s="176"/>
      <c r="WLQ185" s="176"/>
      <c r="WLR185" s="176"/>
      <c r="WLS185" s="176"/>
      <c r="WLT185" s="176"/>
      <c r="WLU185" s="176"/>
      <c r="WLV185" s="176"/>
      <c r="WLW185" s="176"/>
      <c r="WLX185" s="176"/>
      <c r="WLY185" s="176"/>
      <c r="WLZ185" s="176"/>
      <c r="WMA185" s="176"/>
      <c r="WMB185" s="176"/>
      <c r="WMC185" s="176"/>
      <c r="WMD185" s="176"/>
      <c r="WME185" s="176"/>
      <c r="WMF185" s="176"/>
      <c r="WMG185" s="176"/>
      <c r="WMH185" s="176"/>
      <c r="WMI185" s="176"/>
      <c r="WMJ185" s="176"/>
      <c r="WMK185" s="176"/>
      <c r="WML185" s="176"/>
      <c r="WMM185" s="176"/>
      <c r="WMN185" s="176"/>
      <c r="WMO185" s="176"/>
      <c r="WMP185" s="176"/>
      <c r="WMQ185" s="176"/>
      <c r="WMR185" s="176"/>
      <c r="WMS185" s="176"/>
      <c r="WMT185" s="176"/>
      <c r="WMU185" s="176"/>
      <c r="WMV185" s="176"/>
      <c r="WMW185" s="176"/>
      <c r="WMX185" s="176"/>
      <c r="WMY185" s="176"/>
      <c r="WMZ185" s="176"/>
      <c r="WNA185" s="176"/>
      <c r="WNB185" s="176"/>
      <c r="WNC185" s="176"/>
      <c r="WND185" s="176"/>
      <c r="WNE185" s="176"/>
      <c r="WNF185" s="176"/>
      <c r="WNG185" s="176"/>
      <c r="WNH185" s="176"/>
      <c r="WNI185" s="176"/>
      <c r="WNJ185" s="176"/>
      <c r="WNK185" s="176"/>
      <c r="WNL185" s="176"/>
      <c r="WNM185" s="176"/>
      <c r="WNN185" s="176"/>
      <c r="WNO185" s="176"/>
      <c r="WNP185" s="176"/>
      <c r="WNQ185" s="176"/>
      <c r="WNR185" s="176"/>
      <c r="WNS185" s="176"/>
      <c r="WNT185" s="176"/>
      <c r="WNU185" s="176"/>
      <c r="WNV185" s="176"/>
      <c r="WNW185" s="176"/>
      <c r="WNX185" s="176"/>
      <c r="WNY185" s="176"/>
      <c r="WNZ185" s="176"/>
      <c r="WOA185" s="176"/>
      <c r="WOB185" s="176"/>
      <c r="WOC185" s="176"/>
      <c r="WOD185" s="176"/>
      <c r="WOE185" s="176"/>
      <c r="WOF185" s="176"/>
      <c r="WOG185" s="176"/>
      <c r="WOH185" s="176"/>
      <c r="WOI185" s="176"/>
      <c r="WOJ185" s="176"/>
      <c r="WOK185" s="176"/>
      <c r="WOL185" s="176"/>
      <c r="WOM185" s="176"/>
      <c r="WON185" s="176"/>
      <c r="WOO185" s="176"/>
      <c r="WOP185" s="176"/>
      <c r="WOQ185" s="176"/>
      <c r="WOR185" s="176"/>
      <c r="WOS185" s="176"/>
      <c r="WOT185" s="176"/>
      <c r="WOU185" s="176"/>
      <c r="WOV185" s="176"/>
      <c r="WOW185" s="176"/>
      <c r="WOX185" s="176"/>
      <c r="WOY185" s="176"/>
      <c r="WOZ185" s="176"/>
      <c r="WPA185" s="176"/>
      <c r="WPB185" s="176"/>
      <c r="WPC185" s="176"/>
      <c r="WPD185" s="176"/>
      <c r="WPE185" s="176"/>
      <c r="WPF185" s="176"/>
      <c r="WPG185" s="176"/>
      <c r="WPH185" s="176"/>
      <c r="WPI185" s="176"/>
      <c r="WPJ185" s="176"/>
      <c r="WPK185" s="176"/>
      <c r="WPL185" s="176"/>
      <c r="WPM185" s="176"/>
      <c r="WPN185" s="176"/>
      <c r="WPO185" s="176"/>
      <c r="WPP185" s="176"/>
      <c r="WPQ185" s="176"/>
      <c r="WPR185" s="176"/>
      <c r="WPS185" s="176"/>
      <c r="WPT185" s="176"/>
      <c r="WPU185" s="176"/>
      <c r="WPV185" s="176"/>
      <c r="WPW185" s="176"/>
      <c r="WPX185" s="176"/>
      <c r="WPY185" s="176"/>
      <c r="WPZ185" s="176"/>
      <c r="WQA185" s="176"/>
      <c r="WQB185" s="176"/>
      <c r="WQC185" s="176"/>
      <c r="WQD185" s="176"/>
      <c r="WQE185" s="176"/>
      <c r="WQF185" s="176"/>
      <c r="WQG185" s="176"/>
      <c r="WQH185" s="176"/>
      <c r="WQI185" s="176"/>
      <c r="WQJ185" s="176"/>
      <c r="WQK185" s="176"/>
      <c r="WQL185" s="176"/>
      <c r="WQM185" s="176"/>
      <c r="WQN185" s="176"/>
      <c r="WQO185" s="176"/>
      <c r="WQP185" s="176"/>
      <c r="WQQ185" s="176"/>
      <c r="WQR185" s="176"/>
      <c r="WQS185" s="176"/>
      <c r="WQT185" s="176"/>
      <c r="WQU185" s="176"/>
      <c r="WQV185" s="176"/>
      <c r="WQW185" s="176"/>
      <c r="WQX185" s="176"/>
      <c r="WQY185" s="176"/>
      <c r="WQZ185" s="176"/>
      <c r="WRA185" s="176"/>
      <c r="WRB185" s="176"/>
      <c r="WRC185" s="176"/>
      <c r="WRD185" s="176"/>
      <c r="WRE185" s="176"/>
      <c r="WRF185" s="176"/>
      <c r="WRG185" s="176"/>
      <c r="WRH185" s="176"/>
      <c r="WRI185" s="176"/>
      <c r="WRJ185" s="176"/>
      <c r="WRK185" s="176"/>
      <c r="WRL185" s="176"/>
      <c r="WRM185" s="176"/>
      <c r="WRN185" s="176"/>
      <c r="WRO185" s="176"/>
      <c r="WRP185" s="176"/>
      <c r="WRQ185" s="176"/>
      <c r="WRR185" s="176"/>
      <c r="WRS185" s="176"/>
      <c r="WRT185" s="176"/>
      <c r="WRU185" s="176"/>
      <c r="WRV185" s="176"/>
      <c r="WRW185" s="176"/>
      <c r="WRX185" s="176"/>
      <c r="WRY185" s="176"/>
      <c r="WRZ185" s="176"/>
      <c r="WSA185" s="176"/>
      <c r="WSB185" s="176"/>
      <c r="WSC185" s="176"/>
      <c r="WSD185" s="176"/>
      <c r="WSE185" s="176"/>
      <c r="WSF185" s="176"/>
      <c r="WSG185" s="176"/>
      <c r="WSH185" s="176"/>
      <c r="WSI185" s="176"/>
      <c r="WSJ185" s="176"/>
      <c r="WSK185" s="176"/>
      <c r="WSL185" s="176"/>
      <c r="WSM185" s="176"/>
      <c r="WSN185" s="176"/>
      <c r="WSO185" s="176"/>
      <c r="WSP185" s="176"/>
      <c r="WSQ185" s="176"/>
      <c r="WSR185" s="176"/>
      <c r="WSS185" s="176"/>
      <c r="WST185" s="176"/>
      <c r="WSU185" s="176"/>
      <c r="WSV185" s="176"/>
      <c r="WSW185" s="176"/>
      <c r="WSX185" s="176"/>
      <c r="WSY185" s="176"/>
      <c r="WSZ185" s="176"/>
      <c r="WTA185" s="176"/>
      <c r="WTB185" s="176"/>
      <c r="WTC185" s="176"/>
      <c r="WTD185" s="176"/>
      <c r="WTE185" s="176"/>
      <c r="WTF185" s="176"/>
      <c r="WTG185" s="176"/>
      <c r="WTH185" s="176"/>
      <c r="WTI185" s="176"/>
      <c r="WTJ185" s="176"/>
      <c r="WTK185" s="176"/>
      <c r="WTL185" s="176"/>
      <c r="WTM185" s="176"/>
      <c r="WTN185" s="176"/>
      <c r="WTO185" s="176"/>
      <c r="WTP185" s="176"/>
      <c r="WTQ185" s="176"/>
      <c r="WTR185" s="176"/>
      <c r="WTS185" s="176"/>
      <c r="WTT185" s="176"/>
      <c r="WTU185" s="176"/>
      <c r="WTV185" s="176"/>
      <c r="WTW185" s="176"/>
      <c r="WTX185" s="176"/>
      <c r="WTY185" s="176"/>
      <c r="WTZ185" s="176"/>
      <c r="WUA185" s="176"/>
      <c r="WUB185" s="176"/>
      <c r="WUC185" s="176"/>
      <c r="WUD185" s="176"/>
      <c r="WUE185" s="176"/>
      <c r="WUF185" s="176"/>
      <c r="WUG185" s="176"/>
      <c r="WUH185" s="176"/>
      <c r="WUI185" s="176"/>
      <c r="WUJ185" s="176"/>
      <c r="WUK185" s="176"/>
      <c r="WUL185" s="176"/>
      <c r="WUM185" s="176"/>
      <c r="WUN185" s="176"/>
      <c r="WUO185" s="176"/>
      <c r="WUP185" s="176"/>
      <c r="WUQ185" s="176"/>
      <c r="WUR185" s="176"/>
      <c r="WUS185" s="176"/>
      <c r="WUT185" s="176"/>
      <c r="WUU185" s="176"/>
      <c r="WUV185" s="176"/>
      <c r="WUW185" s="176"/>
      <c r="WUX185" s="176"/>
      <c r="WUY185" s="176"/>
      <c r="WUZ185" s="176"/>
      <c r="WVA185" s="176"/>
      <c r="WVB185" s="176"/>
      <c r="WVC185" s="176"/>
      <c r="WVD185" s="176"/>
      <c r="WVE185" s="176"/>
      <c r="WVF185" s="176"/>
      <c r="WVG185" s="176"/>
      <c r="WVH185" s="176"/>
      <c r="WVI185" s="176"/>
      <c r="WVJ185" s="176"/>
      <c r="WVK185" s="176"/>
      <c r="WVL185" s="176"/>
      <c r="WVM185" s="176"/>
      <c r="WVN185" s="176"/>
      <c r="WVO185" s="176"/>
      <c r="WVP185" s="176"/>
      <c r="WVQ185" s="176"/>
      <c r="WVR185" s="176"/>
      <c r="WVS185" s="176"/>
      <c r="WVT185" s="176"/>
      <c r="WVU185" s="176"/>
      <c r="WVV185" s="176"/>
      <c r="WVW185" s="176"/>
      <c r="WVX185" s="176"/>
      <c r="WVY185" s="176"/>
      <c r="WVZ185" s="176"/>
      <c r="WWA185" s="176"/>
      <c r="WWB185" s="176"/>
      <c r="WWC185" s="176"/>
      <c r="WWD185" s="176"/>
      <c r="WWE185" s="176"/>
      <c r="WWF185" s="176"/>
      <c r="WWG185" s="176"/>
      <c r="WWH185" s="176"/>
      <c r="WWI185" s="176"/>
      <c r="WWJ185" s="176"/>
      <c r="WWK185" s="176"/>
      <c r="WWL185" s="176"/>
      <c r="WWM185" s="176"/>
      <c r="WWN185" s="176"/>
      <c r="WWO185" s="176"/>
      <c r="WWP185" s="176"/>
      <c r="WWQ185" s="176"/>
      <c r="WWR185" s="176"/>
      <c r="WWS185" s="176"/>
      <c r="WWT185" s="176"/>
      <c r="WWU185" s="176"/>
      <c r="WWV185" s="176"/>
      <c r="WWW185" s="176"/>
      <c r="WWX185" s="176"/>
      <c r="WWY185" s="176"/>
      <c r="WWZ185" s="176"/>
      <c r="WXA185" s="176"/>
      <c r="WXB185" s="176"/>
      <c r="WXC185" s="176"/>
      <c r="WXD185" s="176"/>
      <c r="WXE185" s="176"/>
      <c r="WXF185" s="176"/>
      <c r="WXG185" s="176"/>
      <c r="WXH185" s="176"/>
      <c r="WXI185" s="176"/>
      <c r="WXJ185" s="176"/>
      <c r="WXK185" s="176"/>
      <c r="WXL185" s="176"/>
      <c r="WXM185" s="176"/>
      <c r="WXN185" s="176"/>
      <c r="WXO185" s="176"/>
      <c r="WXP185" s="176"/>
      <c r="WXQ185" s="176"/>
      <c r="WXR185" s="176"/>
      <c r="WXS185" s="176"/>
      <c r="WXT185" s="176"/>
      <c r="WXU185" s="176"/>
      <c r="WXV185" s="176"/>
      <c r="WXW185" s="176"/>
      <c r="WXX185" s="176"/>
      <c r="WXY185" s="176"/>
      <c r="WXZ185" s="176"/>
      <c r="WYA185" s="176"/>
      <c r="WYB185" s="176"/>
      <c r="WYC185" s="176"/>
      <c r="WYD185" s="176"/>
      <c r="WYE185" s="176"/>
      <c r="WYF185" s="176"/>
      <c r="WYG185" s="176"/>
      <c r="WYH185" s="176"/>
      <c r="WYI185" s="176"/>
      <c r="WYJ185" s="176"/>
      <c r="WYK185" s="176"/>
      <c r="WYL185" s="176"/>
      <c r="WYM185" s="176"/>
      <c r="WYN185" s="176"/>
      <c r="WYO185" s="176"/>
      <c r="WYP185" s="176"/>
      <c r="WYQ185" s="176"/>
      <c r="WYR185" s="176"/>
      <c r="WYS185" s="176"/>
      <c r="WYT185" s="176"/>
      <c r="WYU185" s="176"/>
      <c r="WYV185" s="176"/>
      <c r="WYW185" s="176"/>
      <c r="WYX185" s="176"/>
    </row>
    <row r="186" spans="1:16222" ht="15" customHeight="1" x14ac:dyDescent="0.25">
      <c r="A186" s="462" t="s">
        <v>371</v>
      </c>
      <c r="B186" s="463"/>
      <c r="C186" s="463"/>
      <c r="D186" s="464">
        <f>'Tabell 2.1 DOK32018'!D68</f>
        <v>0</v>
      </c>
      <c r="E186" s="464">
        <f>'Tabell 2.1 DOK32018'!E68</f>
        <v>0</v>
      </c>
      <c r="F186" s="464">
        <f>'Tabell 2.1 DOK32018'!F68</f>
        <v>0</v>
      </c>
      <c r="G186" s="464">
        <f>'Tabell 2.1 DOK32018'!G68</f>
        <v>0</v>
      </c>
      <c r="H186" s="464">
        <f>'Tabell 2.1 DOK32018'!H68</f>
        <v>0</v>
      </c>
      <c r="I186" s="464">
        <f>'Tabell 2.1 DOK32018'!I68</f>
        <v>0</v>
      </c>
      <c r="J186" s="464">
        <f>'Tabell 2.1 DOK32018'!J68</f>
        <v>-25186</v>
      </c>
      <c r="K186" s="464">
        <f>'Tabell 2.1 DOK32018'!K68</f>
        <v>0</v>
      </c>
      <c r="L186" s="464">
        <f>'Tabell 2.1 DOK32018'!L68</f>
        <v>0</v>
      </c>
      <c r="M186" s="464">
        <f>'Tabell 2.1 DOK32018'!M68</f>
        <v>0</v>
      </c>
      <c r="N186" s="464">
        <f>'Tabell 2.1 DOK32018'!N68</f>
        <v>0</v>
      </c>
      <c r="O186" s="464">
        <f>'Tabell 2.1 DOK32018'!O68</f>
        <v>0</v>
      </c>
      <c r="P186" s="464">
        <f>'Tabell 2.1 DOK32018'!P68</f>
        <v>0</v>
      </c>
      <c r="Q186" s="464">
        <f>'Tabell 2.1 DOK32018'!Q68</f>
        <v>0</v>
      </c>
      <c r="R186" s="464">
        <f>'Tabell 2.1 DOK32018'!R68</f>
        <v>-22820</v>
      </c>
      <c r="S186" s="464">
        <f>'Tabell 2.1 DOK32018'!S68</f>
        <v>-48006</v>
      </c>
    </row>
    <row r="187" spans="1:16222" ht="15" customHeight="1" x14ac:dyDescent="0.25">
      <c r="A187" s="261" t="s">
        <v>346</v>
      </c>
      <c r="B187" s="260"/>
      <c r="C187" s="260"/>
      <c r="D187" s="434">
        <f>'Tabell 2.3'!D96-'Tabell 2.3 DOK32018'!D82</f>
        <v>0</v>
      </c>
      <c r="E187" s="434">
        <f>'Tabell 2.3'!E96-'Tabell 2.3 DOK32018'!E82</f>
        <v>0</v>
      </c>
      <c r="F187" s="434">
        <f>'Tabell 2.3'!F96-'Tabell 2.3 DOK32018'!F82</f>
        <v>0</v>
      </c>
      <c r="G187" s="434">
        <f>'Tabell 2.3'!G96-'Tabell 2.3 DOK32018'!G82</f>
        <v>0</v>
      </c>
      <c r="H187" s="434">
        <f>'Tabell 2.3'!H96-'Tabell 2.3 DOK32018'!H82</f>
        <v>0</v>
      </c>
      <c r="I187" s="434">
        <f>'Tabell 2.3'!I96-'Tabell 2.3 DOK32018'!I82</f>
        <v>0</v>
      </c>
      <c r="J187" s="434">
        <f>'Tabell 2.3'!J96-'Tabell 2.3 DOK32018'!J82</f>
        <v>-698</v>
      </c>
      <c r="K187" s="434">
        <f>'Tabell 2.3'!K96-'Tabell 2.3 DOK32018'!K82</f>
        <v>0</v>
      </c>
      <c r="L187" s="434">
        <f>'Tabell 2.3'!L96-'Tabell 2.3 DOK32018'!L82</f>
        <v>0</v>
      </c>
      <c r="M187" s="434">
        <f>'Tabell 2.3'!M96-'Tabell 2.3 DOK32018'!M82</f>
        <v>0</v>
      </c>
      <c r="N187" s="434">
        <f>'Tabell 2.3'!N96-'Tabell 2.3 DOK32018'!N82</f>
        <v>0</v>
      </c>
      <c r="O187" s="434">
        <f>'Tabell 2.3'!O96-'Tabell 2.3 DOK32018'!O82</f>
        <v>0</v>
      </c>
      <c r="P187" s="434">
        <f>'Tabell 2.3'!P96-'Tabell 2.3 DOK32018'!P82</f>
        <v>0</v>
      </c>
      <c r="Q187" s="434">
        <f>'Tabell 2.3'!Q96-'Tabell 2.3 DOK32018'!Q82</f>
        <v>0</v>
      </c>
      <c r="R187" s="434">
        <f>'Tabell 2.3'!R96-'Tabell 2.3 DOK32018'!R82</f>
        <v>22820</v>
      </c>
      <c r="S187" s="434">
        <f>'Tabell 2.3'!S96-'Tabell 2.3 DOK32018'!S82</f>
        <v>22122</v>
      </c>
    </row>
    <row r="188" spans="1:16222" ht="15" customHeight="1" thickBot="1" x14ac:dyDescent="0.3">
      <c r="A188" s="442" t="s">
        <v>284</v>
      </c>
      <c r="B188" s="442"/>
      <c r="C188" s="442"/>
      <c r="D188" s="443">
        <f>D187+D186</f>
        <v>0</v>
      </c>
      <c r="E188" s="443">
        <f t="shared" ref="E188:S188" si="69">E187+E186</f>
        <v>0</v>
      </c>
      <c r="F188" s="443">
        <f t="shared" si="69"/>
        <v>0</v>
      </c>
      <c r="G188" s="443">
        <f t="shared" si="69"/>
        <v>0</v>
      </c>
      <c r="H188" s="443">
        <f t="shared" si="69"/>
        <v>0</v>
      </c>
      <c r="I188" s="443">
        <f t="shared" si="69"/>
        <v>0</v>
      </c>
      <c r="J188" s="443">
        <f t="shared" si="69"/>
        <v>-25884</v>
      </c>
      <c r="K188" s="443">
        <f t="shared" si="69"/>
        <v>0</v>
      </c>
      <c r="L188" s="443">
        <f t="shared" si="69"/>
        <v>0</v>
      </c>
      <c r="M188" s="443">
        <f t="shared" si="69"/>
        <v>0</v>
      </c>
      <c r="N188" s="443">
        <f t="shared" si="69"/>
        <v>0</v>
      </c>
      <c r="O188" s="443">
        <f t="shared" si="69"/>
        <v>0</v>
      </c>
      <c r="P188" s="443">
        <f t="shared" si="69"/>
        <v>0</v>
      </c>
      <c r="Q188" s="443">
        <f t="shared" si="69"/>
        <v>0</v>
      </c>
      <c r="R188" s="443">
        <f t="shared" si="69"/>
        <v>0</v>
      </c>
      <c r="S188" s="443">
        <f t="shared" si="69"/>
        <v>-25884</v>
      </c>
    </row>
    <row r="189" spans="1:16222" ht="15" customHeight="1" x14ac:dyDescent="0.25">
      <c r="D189" s="175"/>
      <c r="E189" s="175"/>
      <c r="F189" s="175"/>
      <c r="G189" s="175"/>
      <c r="H189" s="175"/>
      <c r="I189" s="175"/>
      <c r="J189" s="175"/>
      <c r="K189" s="175"/>
      <c r="L189" s="175"/>
      <c r="M189" s="175"/>
      <c r="N189" s="175"/>
      <c r="O189" s="175"/>
      <c r="P189" s="175"/>
      <c r="Q189" s="175"/>
      <c r="R189" s="175"/>
      <c r="S189" s="175"/>
    </row>
    <row r="190" spans="1:16222" ht="15" customHeight="1" x14ac:dyDescent="0.25">
      <c r="D190" s="283"/>
      <c r="E190" s="283"/>
      <c r="F190" s="283"/>
      <c r="G190" s="283"/>
      <c r="H190" s="283"/>
      <c r="I190" s="283"/>
      <c r="J190" s="283"/>
      <c r="K190" s="283"/>
      <c r="L190" s="283"/>
      <c r="M190" s="283"/>
      <c r="N190" s="283"/>
      <c r="O190" s="283"/>
      <c r="P190" s="283"/>
      <c r="Q190" s="283"/>
      <c r="R190" s="283"/>
      <c r="S190" s="283"/>
    </row>
    <row r="191" spans="1:16222" s="205" customFormat="1" ht="15" customHeight="1" x14ac:dyDescent="0.25">
      <c r="A191" s="183"/>
      <c r="B191"/>
      <c r="C191"/>
      <c r="D191" s="283"/>
      <c r="E191" s="283"/>
      <c r="F191" s="283"/>
      <c r="G191" s="283"/>
      <c r="H191" s="283"/>
      <c r="I191" s="283"/>
      <c r="J191" s="283"/>
      <c r="K191" s="283"/>
      <c r="L191" s="283"/>
      <c r="M191" s="283"/>
      <c r="N191" s="283"/>
      <c r="O191" s="283"/>
      <c r="P191" s="283"/>
      <c r="Q191" s="283"/>
      <c r="R191" s="283"/>
      <c r="S191" s="283"/>
    </row>
    <row r="192" spans="1:16222" s="205" customFormat="1" ht="15" customHeight="1" x14ac:dyDescent="0.25">
      <c r="D192" s="283"/>
      <c r="E192" s="285"/>
      <c r="F192" s="285"/>
      <c r="G192" s="285"/>
      <c r="H192" s="285"/>
      <c r="I192" s="285"/>
      <c r="J192" s="285"/>
      <c r="K192" s="285"/>
      <c r="L192" s="285"/>
      <c r="M192" s="285"/>
      <c r="N192" s="285"/>
      <c r="O192" s="285"/>
      <c r="P192" s="285"/>
      <c r="Q192" s="285"/>
      <c r="R192" s="285"/>
      <c r="S192" s="285"/>
    </row>
    <row r="193" spans="1:19" s="205" customFormat="1" ht="15" customHeight="1" x14ac:dyDescent="0.25">
      <c r="A193" s="183"/>
      <c r="B193"/>
      <c r="C193"/>
      <c r="D193"/>
      <c r="E193"/>
      <c r="F193"/>
      <c r="G193"/>
      <c r="H193"/>
      <c r="I193"/>
      <c r="J193"/>
      <c r="K193"/>
      <c r="L193"/>
      <c r="M193"/>
      <c r="N193"/>
      <c r="O193"/>
      <c r="P193"/>
      <c r="Q193"/>
      <c r="R193"/>
      <c r="S193"/>
    </row>
    <row r="194" spans="1:19" s="205" customFormat="1" ht="15" customHeight="1" x14ac:dyDescent="0.25">
      <c r="A194" s="183"/>
      <c r="B194"/>
      <c r="C194"/>
      <c r="D194" s="269"/>
      <c r="E194" s="269"/>
      <c r="F194" s="269"/>
      <c r="G194" s="269"/>
      <c r="H194" s="269"/>
      <c r="I194" s="269"/>
      <c r="J194" s="269"/>
      <c r="K194" s="269"/>
      <c r="L194" s="269"/>
      <c r="M194" s="269"/>
      <c r="N194" s="269"/>
      <c r="O194" s="269"/>
      <c r="P194" s="269"/>
      <c r="Q194" s="269"/>
      <c r="R194" s="269"/>
      <c r="S194" s="269"/>
    </row>
    <row r="195" spans="1:19" s="205" customFormat="1" ht="15" customHeight="1" x14ac:dyDescent="0.25">
      <c r="A195" s="183"/>
      <c r="B195"/>
      <c r="C195"/>
    </row>
    <row r="196" spans="1:19" s="205" customFormat="1" ht="15" customHeight="1" x14ac:dyDescent="0.25">
      <c r="A196" s="183"/>
      <c r="B196"/>
      <c r="C196"/>
      <c r="D196" s="269"/>
      <c r="E196" s="269"/>
      <c r="F196" s="269"/>
      <c r="G196" s="269"/>
      <c r="H196" s="269"/>
      <c r="I196" s="269"/>
      <c r="J196" s="269"/>
      <c r="K196" s="269"/>
      <c r="L196" s="269"/>
      <c r="M196" s="269"/>
      <c r="N196" s="269"/>
      <c r="O196" s="269"/>
      <c r="P196" s="269"/>
      <c r="Q196" s="269"/>
      <c r="R196" s="269"/>
      <c r="S196" s="269"/>
    </row>
    <row r="197" spans="1:19" x14ac:dyDescent="0.25">
      <c r="D197" s="190"/>
      <c r="E197" s="190"/>
      <c r="F197" s="190"/>
      <c r="G197" s="190"/>
      <c r="H197" s="190"/>
      <c r="I197" s="190"/>
      <c r="J197" s="190"/>
      <c r="K197" s="190"/>
      <c r="L197" s="190"/>
      <c r="M197" s="190"/>
      <c r="N197" s="190"/>
      <c r="O197" s="190"/>
      <c r="P197" s="190"/>
      <c r="Q197" s="190"/>
      <c r="R197" s="190"/>
      <c r="S197" s="190"/>
    </row>
    <row r="198" spans="1:19" x14ac:dyDescent="0.25">
      <c r="A198" s="138"/>
      <c r="B198" s="138"/>
      <c r="C198" s="138"/>
      <c r="D198" s="179"/>
      <c r="E198" s="179"/>
      <c r="F198" s="179"/>
      <c r="G198" s="179"/>
      <c r="H198" s="179"/>
      <c r="I198" s="179"/>
      <c r="J198" s="179"/>
      <c r="K198" s="179"/>
      <c r="L198" s="179"/>
      <c r="M198" s="179"/>
      <c r="N198" s="179"/>
      <c r="O198" s="179"/>
      <c r="P198" s="179"/>
      <c r="Q198" s="179"/>
      <c r="R198" s="179"/>
      <c r="S198" s="177"/>
    </row>
    <row r="199" spans="1:19" x14ac:dyDescent="0.25">
      <c r="A199" s="138"/>
      <c r="B199" s="138"/>
      <c r="C199" s="138"/>
      <c r="D199" s="179"/>
      <c r="E199" s="179"/>
      <c r="F199" s="179"/>
      <c r="G199" s="179"/>
      <c r="H199" s="179"/>
      <c r="I199" s="179"/>
      <c r="J199" s="179"/>
      <c r="K199" s="179"/>
      <c r="L199" s="179"/>
      <c r="M199" s="179"/>
      <c r="N199" s="179"/>
      <c r="O199" s="179"/>
      <c r="P199" s="179"/>
      <c r="Q199" s="179"/>
      <c r="R199" s="179"/>
      <c r="S199" s="177"/>
    </row>
    <row r="200" spans="1:19" x14ac:dyDescent="0.25">
      <c r="A200" s="138"/>
      <c r="B200" s="138"/>
      <c r="C200" s="138"/>
      <c r="D200" s="177"/>
      <c r="E200" s="177"/>
      <c r="F200" s="177"/>
      <c r="G200" s="177"/>
      <c r="H200" s="177"/>
      <c r="I200" s="177"/>
      <c r="J200" s="177"/>
      <c r="K200" s="177"/>
      <c r="L200" s="177"/>
      <c r="M200" s="177"/>
      <c r="N200" s="177"/>
      <c r="O200" s="177"/>
      <c r="P200" s="177"/>
      <c r="Q200" s="177"/>
      <c r="R200" s="177"/>
      <c r="S200" s="177"/>
    </row>
    <row r="201" spans="1:19" x14ac:dyDescent="0.25">
      <c r="A201" s="138"/>
      <c r="B201" s="138"/>
      <c r="C201" s="138"/>
      <c r="D201" s="179"/>
      <c r="E201" s="179"/>
      <c r="F201" s="179"/>
      <c r="G201" s="179"/>
      <c r="H201" s="179"/>
      <c r="I201" s="179"/>
      <c r="J201" s="179"/>
      <c r="K201" s="179"/>
      <c r="L201" s="179"/>
      <c r="M201" s="179"/>
      <c r="N201" s="179"/>
      <c r="O201" s="179"/>
      <c r="P201" s="179"/>
      <c r="Q201" s="179"/>
      <c r="R201" s="179"/>
      <c r="S201" s="179"/>
    </row>
    <row r="202" spans="1:19" x14ac:dyDescent="0.25">
      <c r="A202" s="138"/>
      <c r="B202" s="138"/>
      <c r="C202" s="138"/>
      <c r="D202" s="177"/>
      <c r="E202" s="177"/>
      <c r="F202" s="177"/>
      <c r="G202" s="177"/>
      <c r="H202" s="177"/>
      <c r="I202" s="177"/>
      <c r="J202" s="177"/>
      <c r="K202" s="177"/>
      <c r="L202" s="177"/>
      <c r="M202" s="177"/>
      <c r="N202" s="177"/>
      <c r="O202" s="177"/>
      <c r="P202" s="177"/>
      <c r="Q202" s="177"/>
      <c r="R202" s="177"/>
      <c r="S202" s="177"/>
    </row>
    <row r="203" spans="1:19" x14ac:dyDescent="0.25">
      <c r="A203" s="138"/>
      <c r="B203" s="138"/>
      <c r="C203" s="138"/>
      <c r="D203" s="177"/>
      <c r="E203" s="177"/>
      <c r="F203" s="177"/>
      <c r="G203" s="177"/>
      <c r="H203" s="177"/>
      <c r="I203" s="177"/>
      <c r="J203" s="177"/>
      <c r="K203" s="177"/>
      <c r="L203" s="177"/>
      <c r="M203" s="177"/>
      <c r="N203" s="177"/>
      <c r="O203" s="177"/>
      <c r="P203" s="177"/>
      <c r="Q203" s="177"/>
      <c r="R203" s="177"/>
      <c r="S203" s="177"/>
    </row>
    <row r="204" spans="1:19" x14ac:dyDescent="0.25">
      <c r="A204" s="138"/>
      <c r="B204" s="138"/>
      <c r="C204" s="138"/>
      <c r="D204" s="177"/>
      <c r="E204" s="177"/>
      <c r="F204" s="177"/>
      <c r="G204" s="177"/>
      <c r="H204" s="177"/>
      <c r="I204" s="177"/>
      <c r="J204" s="177"/>
      <c r="K204" s="177"/>
      <c r="L204" s="177"/>
      <c r="M204" s="177"/>
      <c r="N204" s="177"/>
      <c r="O204" s="177"/>
      <c r="P204" s="177"/>
      <c r="Q204" s="177"/>
      <c r="R204" s="177"/>
      <c r="S204" s="177"/>
    </row>
    <row r="205" spans="1:19" x14ac:dyDescent="0.25">
      <c r="A205" s="138"/>
      <c r="B205" s="138"/>
      <c r="C205" s="138"/>
      <c r="D205" s="177"/>
      <c r="E205" s="177"/>
      <c r="F205" s="177"/>
      <c r="G205" s="177"/>
      <c r="H205" s="177"/>
      <c r="I205" s="177"/>
      <c r="J205" s="177"/>
      <c r="K205" s="177"/>
      <c r="L205" s="177"/>
      <c r="M205" s="177"/>
      <c r="N205" s="177"/>
      <c r="O205" s="177"/>
      <c r="P205" s="177"/>
      <c r="Q205" s="177"/>
      <c r="R205" s="177"/>
      <c r="S205" s="177"/>
    </row>
    <row r="206" spans="1:19" s="176" customFormat="1" x14ac:dyDescent="0.25">
      <c r="A206" s="183"/>
      <c r="B206" s="183"/>
      <c r="C206" s="183"/>
      <c r="D206" s="183"/>
      <c r="E206" s="183"/>
      <c r="F206" s="183"/>
      <c r="G206" s="183"/>
      <c r="H206" s="183"/>
      <c r="I206" s="183"/>
      <c r="J206" s="183"/>
      <c r="K206" s="183"/>
      <c r="L206" s="183"/>
      <c r="M206" s="183"/>
      <c r="N206" s="183"/>
      <c r="O206" s="183"/>
      <c r="P206" s="183"/>
      <c r="Q206" s="183"/>
      <c r="R206" s="183"/>
      <c r="S206" s="183"/>
    </row>
    <row r="207" spans="1:19" s="176" customFormat="1" x14ac:dyDescent="0.25">
      <c r="A207" s="183"/>
      <c r="B207" s="183"/>
      <c r="C207" s="183"/>
      <c r="D207" s="183"/>
      <c r="E207" s="183"/>
      <c r="F207" s="183"/>
      <c r="G207" s="183"/>
      <c r="H207" s="183"/>
      <c r="I207" s="183"/>
      <c r="J207" s="183"/>
      <c r="K207" s="183"/>
      <c r="L207" s="183"/>
      <c r="M207" s="183"/>
      <c r="N207" s="183"/>
      <c r="O207" s="183"/>
      <c r="P207" s="183"/>
      <c r="Q207" s="183"/>
      <c r="R207" s="183"/>
      <c r="S207" s="183"/>
    </row>
    <row r="208" spans="1:19" s="176" customFormat="1" x14ac:dyDescent="0.25">
      <c r="A208" s="138"/>
      <c r="B208" s="138"/>
      <c r="C208" s="138"/>
      <c r="D208" s="177"/>
      <c r="E208" s="177"/>
      <c r="F208" s="177"/>
      <c r="G208" s="177"/>
      <c r="H208" s="177"/>
      <c r="I208" s="177"/>
      <c r="J208" s="177"/>
      <c r="K208" s="177"/>
      <c r="L208" s="177"/>
      <c r="M208" s="177"/>
      <c r="N208" s="177"/>
      <c r="O208" s="177"/>
      <c r="P208" s="177"/>
      <c r="Q208" s="177"/>
      <c r="R208" s="177"/>
      <c r="S208" s="177"/>
    </row>
    <row r="209" spans="1:19" s="183" customFormat="1" x14ac:dyDescent="0.25">
      <c r="A209" s="138"/>
      <c r="B209" s="138"/>
      <c r="C209" s="138"/>
      <c r="D209" s="177"/>
      <c r="E209" s="177"/>
      <c r="F209" s="177"/>
      <c r="G209" s="177"/>
      <c r="H209" s="177"/>
      <c r="I209" s="177"/>
      <c r="J209" s="177"/>
      <c r="K209" s="177"/>
      <c r="L209" s="177"/>
      <c r="M209" s="177"/>
      <c r="N209" s="177"/>
      <c r="O209" s="177"/>
      <c r="P209" s="177"/>
      <c r="Q209" s="177"/>
      <c r="R209" s="177"/>
      <c r="S209" s="177"/>
    </row>
    <row r="210" spans="1:19" s="183" customFormat="1" x14ac:dyDescent="0.25">
      <c r="A210" s="31"/>
      <c r="B210" s="31"/>
      <c r="C210" s="31"/>
      <c r="D210" s="31"/>
      <c r="E210" s="31"/>
      <c r="F210" s="31"/>
      <c r="G210" s="31"/>
      <c r="H210" s="31"/>
      <c r="I210" s="31"/>
      <c r="J210" s="31"/>
      <c r="K210" s="31"/>
      <c r="L210" s="31"/>
      <c r="M210" s="31"/>
      <c r="N210" s="31"/>
      <c r="O210" s="31"/>
      <c r="P210" s="31"/>
      <c r="Q210" s="31"/>
      <c r="R210" s="31"/>
      <c r="S210" s="31"/>
    </row>
    <row r="211" spans="1:19" s="183" customFormat="1" x14ac:dyDescent="0.25">
      <c r="A211" s="138"/>
      <c r="B211" s="138"/>
      <c r="C211" s="138"/>
      <c r="D211" s="177"/>
      <c r="E211" s="177"/>
      <c r="F211" s="177"/>
      <c r="G211" s="177"/>
      <c r="H211" s="177"/>
      <c r="I211" s="177"/>
      <c r="J211" s="177"/>
      <c r="K211" s="177"/>
      <c r="L211" s="177"/>
      <c r="M211" s="177"/>
      <c r="N211" s="177"/>
      <c r="O211" s="177"/>
      <c r="P211" s="177"/>
      <c r="Q211" s="177"/>
      <c r="R211" s="177"/>
      <c r="S211" s="177"/>
    </row>
    <row r="212" spans="1:19" s="183" customFormat="1" x14ac:dyDescent="0.25">
      <c r="A212" s="138"/>
      <c r="B212" s="138"/>
      <c r="C212" s="138"/>
      <c r="D212" s="177"/>
      <c r="E212" s="177"/>
      <c r="F212" s="177"/>
      <c r="G212" s="177"/>
      <c r="H212" s="177"/>
      <c r="I212" s="177"/>
      <c r="J212" s="177"/>
      <c r="K212" s="177"/>
      <c r="L212" s="177"/>
      <c r="M212" s="177"/>
      <c r="N212" s="177"/>
      <c r="O212" s="177"/>
      <c r="P212" s="177"/>
      <c r="Q212" s="177"/>
      <c r="R212" s="177"/>
      <c r="S212" s="177"/>
    </row>
    <row r="213" spans="1:19" s="183" customFormat="1" x14ac:dyDescent="0.25">
      <c r="A213" s="138"/>
      <c r="B213" s="138"/>
      <c r="C213" s="138"/>
      <c r="D213" s="179"/>
      <c r="E213" s="179"/>
      <c r="F213" s="179"/>
      <c r="G213" s="179"/>
      <c r="H213" s="179"/>
      <c r="I213" s="179"/>
      <c r="J213" s="179"/>
      <c r="K213" s="179"/>
      <c r="L213" s="179"/>
      <c r="M213" s="179"/>
      <c r="N213" s="179"/>
      <c r="O213" s="179"/>
      <c r="P213" s="179"/>
      <c r="Q213" s="179"/>
      <c r="R213" s="179"/>
      <c r="S213" s="177"/>
    </row>
    <row r="214" spans="1:19" s="183" customFormat="1" x14ac:dyDescent="0.25">
      <c r="A214" s="138"/>
      <c r="B214" s="138"/>
      <c r="C214" s="138"/>
      <c r="D214" s="177"/>
      <c r="E214" s="177"/>
      <c r="F214" s="177"/>
      <c r="G214" s="177"/>
      <c r="H214" s="177"/>
      <c r="I214" s="177"/>
      <c r="J214" s="177"/>
      <c r="K214" s="177"/>
      <c r="L214" s="177"/>
      <c r="M214" s="177"/>
      <c r="N214" s="177"/>
      <c r="O214" s="177"/>
      <c r="P214" s="177"/>
      <c r="Q214" s="177"/>
      <c r="R214" s="177"/>
      <c r="S214" s="177"/>
    </row>
    <row r="215" spans="1:19" s="183" customFormat="1" x14ac:dyDescent="0.25">
      <c r="A215" s="138"/>
      <c r="B215" s="138"/>
      <c r="C215" s="138"/>
      <c r="D215" s="177"/>
      <c r="E215" s="177"/>
      <c r="F215" s="177"/>
      <c r="G215" s="177"/>
      <c r="H215" s="177"/>
      <c r="I215" s="177"/>
      <c r="J215" s="177"/>
      <c r="K215" s="177"/>
      <c r="L215" s="177"/>
      <c r="M215" s="177"/>
      <c r="N215" s="177"/>
      <c r="O215" s="177"/>
      <c r="P215" s="177"/>
      <c r="Q215" s="177"/>
      <c r="R215" s="177"/>
      <c r="S215" s="177"/>
    </row>
    <row r="216" spans="1:19" s="183" customFormat="1" x14ac:dyDescent="0.25">
      <c r="A216" s="138"/>
      <c r="B216" s="138"/>
      <c r="C216" s="138"/>
      <c r="D216" s="177"/>
      <c r="E216" s="177"/>
      <c r="F216" s="177"/>
      <c r="G216" s="177"/>
      <c r="H216" s="177"/>
      <c r="I216" s="177"/>
      <c r="J216" s="177"/>
      <c r="K216" s="177"/>
      <c r="L216" s="177"/>
      <c r="M216" s="177"/>
      <c r="N216" s="177"/>
      <c r="O216" s="177"/>
      <c r="P216" s="177"/>
      <c r="Q216" s="177"/>
      <c r="R216" s="177"/>
      <c r="S216" s="177"/>
    </row>
    <row r="217" spans="1:19" s="183" customFormat="1" x14ac:dyDescent="0.25">
      <c r="A217" s="138"/>
      <c r="B217" s="138"/>
      <c r="C217" s="138"/>
      <c r="D217" s="179"/>
      <c r="E217" s="179"/>
      <c r="F217" s="179"/>
      <c r="G217" s="179"/>
      <c r="H217" s="179"/>
      <c r="I217" s="179"/>
      <c r="J217" s="179"/>
      <c r="K217" s="179"/>
      <c r="L217" s="179"/>
      <c r="M217" s="179"/>
      <c r="N217" s="179"/>
      <c r="O217" s="179"/>
      <c r="P217" s="179"/>
      <c r="Q217" s="179"/>
      <c r="R217" s="179"/>
      <c r="S217" s="179"/>
    </row>
    <row r="218" spans="1:19" s="188" customFormat="1" x14ac:dyDescent="0.25">
      <c r="A218" s="182"/>
      <c r="B218" s="138"/>
      <c r="C218" s="138"/>
      <c r="D218" s="180"/>
      <c r="E218" s="180"/>
      <c r="F218" s="180"/>
      <c r="G218" s="180"/>
      <c r="H218" s="180"/>
      <c r="I218" s="180"/>
      <c r="J218" s="180"/>
      <c r="K218" s="180"/>
      <c r="L218" s="180"/>
      <c r="M218" s="180"/>
      <c r="N218" s="180"/>
      <c r="O218" s="180"/>
      <c r="P218" s="180"/>
      <c r="Q218" s="180"/>
      <c r="R218" s="180"/>
      <c r="S218" s="181"/>
    </row>
    <row r="219" spans="1:19" s="188" customFormat="1" x14ac:dyDescent="0.25">
      <c r="A219" s="182"/>
      <c r="B219" s="138"/>
      <c r="C219" s="138"/>
      <c r="D219" s="180"/>
      <c r="E219" s="180"/>
      <c r="F219" s="180"/>
      <c r="G219" s="180"/>
      <c r="H219" s="180"/>
      <c r="I219" s="180"/>
      <c r="J219" s="180"/>
      <c r="K219" s="180"/>
      <c r="L219" s="180"/>
      <c r="M219" s="180"/>
      <c r="N219" s="180"/>
      <c r="O219" s="180"/>
      <c r="P219" s="180"/>
      <c r="Q219" s="180"/>
      <c r="R219" s="180"/>
      <c r="S219" s="181"/>
    </row>
    <row r="220" spans="1:19" s="188" customFormat="1" x14ac:dyDescent="0.25">
      <c r="A220" s="182"/>
      <c r="B220" s="138"/>
      <c r="C220" s="138"/>
      <c r="D220" s="180"/>
      <c r="E220" s="180"/>
      <c r="F220" s="180"/>
      <c r="G220" s="180"/>
      <c r="H220" s="180"/>
      <c r="I220" s="180"/>
      <c r="J220" s="180"/>
      <c r="K220" s="180"/>
      <c r="L220" s="180"/>
      <c r="M220" s="180"/>
      <c r="N220" s="180"/>
      <c r="O220" s="180"/>
      <c r="P220" s="180"/>
      <c r="Q220" s="180"/>
      <c r="R220" s="180"/>
      <c r="S220" s="181"/>
    </row>
    <row r="221" spans="1:19" s="188" customFormat="1" x14ac:dyDescent="0.25">
      <c r="A221" s="138"/>
      <c r="B221" s="138"/>
      <c r="C221" s="138"/>
      <c r="D221" s="180"/>
      <c r="E221" s="180"/>
      <c r="F221" s="180"/>
      <c r="G221" s="180"/>
      <c r="H221" s="180"/>
      <c r="I221" s="180"/>
      <c r="J221" s="180"/>
      <c r="K221" s="180"/>
      <c r="L221" s="180"/>
      <c r="M221" s="180"/>
      <c r="N221" s="180"/>
      <c r="O221" s="180"/>
      <c r="P221" s="180"/>
      <c r="Q221" s="180"/>
      <c r="R221" s="180"/>
      <c r="S221" s="181"/>
    </row>
    <row r="222" spans="1:19" s="188" customFormat="1" x14ac:dyDescent="0.25">
      <c r="A222" s="183"/>
      <c r="B222" s="183"/>
      <c r="C222" s="183"/>
      <c r="D222" s="183"/>
      <c r="E222" s="183"/>
      <c r="F222" s="183"/>
      <c r="G222" s="183"/>
      <c r="H222" s="183"/>
      <c r="I222" s="183"/>
      <c r="J222" s="183"/>
      <c r="K222" s="183"/>
      <c r="L222" s="183"/>
      <c r="M222" s="183"/>
      <c r="N222" s="183"/>
      <c r="O222" s="183"/>
      <c r="P222" s="183"/>
      <c r="Q222" s="183"/>
      <c r="R222" s="183"/>
      <c r="S222" s="183"/>
    </row>
    <row r="223" spans="1:19" s="188" customFormat="1" x14ac:dyDescent="0.25">
      <c r="A223" s="183"/>
      <c r="B223" s="183"/>
      <c r="C223" s="183"/>
      <c r="D223" s="183"/>
      <c r="E223" s="183"/>
      <c r="F223" s="183"/>
      <c r="G223" s="183"/>
      <c r="H223" s="183"/>
      <c r="I223" s="183"/>
      <c r="J223" s="183"/>
      <c r="K223" s="183"/>
      <c r="L223" s="183"/>
      <c r="M223" s="183"/>
      <c r="N223" s="183"/>
      <c r="O223" s="183"/>
      <c r="P223" s="183"/>
      <c r="Q223" s="183"/>
      <c r="R223" s="183"/>
      <c r="S223" s="183"/>
    </row>
    <row r="224" spans="1:19" s="188" customFormat="1" x14ac:dyDescent="0.25">
      <c r="A224" s="138"/>
      <c r="B224" s="138"/>
      <c r="C224" s="138"/>
      <c r="D224" s="180"/>
      <c r="E224" s="180"/>
      <c r="F224" s="180"/>
      <c r="G224" s="180"/>
      <c r="H224" s="180"/>
      <c r="I224" s="180"/>
      <c r="J224" s="180"/>
      <c r="K224" s="180"/>
      <c r="L224" s="180"/>
      <c r="M224" s="180"/>
      <c r="N224" s="180"/>
      <c r="O224" s="180"/>
      <c r="P224" s="180"/>
      <c r="Q224" s="180"/>
      <c r="R224" s="180"/>
      <c r="S224" s="181"/>
    </row>
    <row r="225" spans="1:19" s="188" customFormat="1" x14ac:dyDescent="0.25">
      <c r="A225" s="138"/>
      <c r="B225" s="138"/>
      <c r="C225" s="138"/>
      <c r="D225" s="180"/>
      <c r="E225" s="180"/>
      <c r="F225" s="180"/>
      <c r="G225" s="180"/>
      <c r="H225" s="180"/>
      <c r="I225" s="180"/>
      <c r="J225" s="180"/>
      <c r="K225" s="180"/>
      <c r="L225" s="180"/>
      <c r="M225" s="180"/>
      <c r="N225" s="180"/>
      <c r="O225" s="180"/>
      <c r="P225" s="180"/>
      <c r="Q225" s="180"/>
      <c r="R225" s="180"/>
      <c r="S225" s="181"/>
    </row>
    <row r="226" spans="1:19" s="188" customFormat="1" x14ac:dyDescent="0.25">
      <c r="A226" s="138"/>
      <c r="B226" s="138"/>
      <c r="C226" s="138"/>
      <c r="D226" s="180"/>
      <c r="E226" s="180"/>
      <c r="F226" s="180"/>
      <c r="G226" s="180"/>
      <c r="H226" s="180"/>
      <c r="I226" s="180"/>
      <c r="J226" s="180"/>
      <c r="K226" s="180"/>
      <c r="L226" s="180"/>
      <c r="M226" s="180"/>
      <c r="N226" s="180"/>
      <c r="O226" s="180"/>
      <c r="P226" s="180"/>
      <c r="Q226" s="180"/>
      <c r="R226" s="180"/>
      <c r="S226" s="181"/>
    </row>
    <row r="227" spans="1:19" s="188" customFormat="1" x14ac:dyDescent="0.25">
      <c r="A227" s="138"/>
      <c r="B227" s="138"/>
      <c r="C227" s="138"/>
      <c r="D227" s="179"/>
      <c r="E227" s="179"/>
      <c r="F227" s="179"/>
      <c r="G227" s="179"/>
      <c r="H227" s="179"/>
      <c r="I227" s="179"/>
      <c r="J227" s="179"/>
      <c r="K227" s="179"/>
      <c r="L227" s="179"/>
      <c r="M227" s="179"/>
      <c r="N227" s="179"/>
      <c r="O227" s="179"/>
      <c r="P227" s="179"/>
      <c r="Q227" s="179"/>
      <c r="R227" s="179"/>
      <c r="S227" s="177"/>
    </row>
    <row r="228" spans="1:19" s="188" customFormat="1" x14ac:dyDescent="0.25">
      <c r="A228" s="138"/>
      <c r="B228" s="138"/>
      <c r="C228" s="138"/>
      <c r="D228" s="179"/>
      <c r="E228" s="179"/>
      <c r="F228" s="179"/>
      <c r="G228" s="179"/>
      <c r="H228" s="179"/>
      <c r="I228" s="179"/>
      <c r="J228" s="179"/>
      <c r="K228" s="179"/>
      <c r="L228" s="179"/>
      <c r="M228" s="179"/>
      <c r="N228" s="179"/>
      <c r="O228" s="179"/>
      <c r="P228" s="179"/>
      <c r="Q228" s="179"/>
      <c r="R228" s="179"/>
      <c r="S228" s="177"/>
    </row>
    <row r="229" spans="1:19" s="188" customFormat="1" x14ac:dyDescent="0.25">
      <c r="A229" s="138"/>
      <c r="B229" s="138"/>
      <c r="C229" s="138"/>
      <c r="D229" s="179"/>
      <c r="E229" s="179"/>
      <c r="F229" s="179"/>
      <c r="G229" s="179"/>
      <c r="H229" s="179"/>
      <c r="I229" s="179"/>
      <c r="J229" s="179"/>
      <c r="K229" s="179"/>
      <c r="L229" s="179"/>
      <c r="M229" s="179"/>
      <c r="N229" s="179"/>
      <c r="O229" s="179"/>
      <c r="P229" s="179"/>
      <c r="Q229" s="179"/>
      <c r="R229" s="179"/>
      <c r="S229" s="177"/>
    </row>
    <row r="230" spans="1:19" s="183" customFormat="1" x14ac:dyDescent="0.25">
      <c r="A230" s="138"/>
      <c r="B230" s="182"/>
      <c r="C230" s="138"/>
      <c r="D230" s="179"/>
      <c r="E230" s="179"/>
      <c r="F230" s="179"/>
      <c r="G230" s="179"/>
      <c r="H230" s="179"/>
      <c r="I230" s="179"/>
      <c r="J230" s="179"/>
      <c r="K230" s="179"/>
      <c r="L230" s="179"/>
      <c r="M230" s="179"/>
      <c r="N230" s="179"/>
      <c r="O230" s="179"/>
      <c r="P230" s="179"/>
      <c r="Q230" s="179"/>
      <c r="R230" s="179"/>
      <c r="S230" s="179"/>
    </row>
    <row r="231" spans="1:19" s="183" customFormat="1" x14ac:dyDescent="0.25">
      <c r="A231" s="138"/>
      <c r="B231" s="182"/>
      <c r="C231" s="138"/>
      <c r="D231" s="179"/>
      <c r="E231" s="179"/>
      <c r="F231" s="179"/>
      <c r="G231" s="179"/>
      <c r="H231" s="179"/>
      <c r="I231" s="179"/>
      <c r="J231" s="179"/>
      <c r="K231" s="179"/>
      <c r="L231" s="179"/>
      <c r="M231" s="179"/>
      <c r="N231" s="179"/>
      <c r="O231" s="179"/>
      <c r="P231" s="179"/>
      <c r="Q231" s="179"/>
      <c r="R231" s="179"/>
      <c r="S231" s="179"/>
    </row>
    <row r="232" spans="1:19" s="176" customFormat="1" x14ac:dyDescent="0.25">
      <c r="A232" s="138"/>
      <c r="B232" s="182"/>
      <c r="C232" s="203"/>
      <c r="D232" s="180"/>
      <c r="E232" s="180"/>
      <c r="F232" s="180"/>
      <c r="G232" s="180"/>
      <c r="H232" s="180"/>
      <c r="I232" s="180"/>
      <c r="J232" s="180"/>
      <c r="K232" s="180"/>
      <c r="L232" s="180"/>
      <c r="M232" s="180"/>
      <c r="N232" s="180"/>
      <c r="O232" s="180"/>
      <c r="P232" s="180"/>
      <c r="Q232" s="180"/>
      <c r="R232" s="180"/>
      <c r="S232" s="180"/>
    </row>
    <row r="233" spans="1:19" s="176" customFormat="1" x14ac:dyDescent="0.25">
      <c r="A233" s="138"/>
      <c r="B233" s="182"/>
      <c r="C233" s="138"/>
      <c r="D233" s="179"/>
      <c r="E233" s="179"/>
      <c r="F233" s="179"/>
      <c r="G233" s="179"/>
      <c r="H233" s="179"/>
      <c r="I233" s="179"/>
      <c r="J233" s="179"/>
      <c r="K233" s="179"/>
      <c r="L233" s="179"/>
      <c r="M233" s="179"/>
      <c r="N233" s="179"/>
      <c r="O233" s="179"/>
      <c r="P233" s="179"/>
      <c r="Q233" s="179"/>
      <c r="R233" s="179"/>
      <c r="S233" s="179"/>
    </row>
    <row r="234" spans="1:19" s="176" customFormat="1" x14ac:dyDescent="0.25">
      <c r="A234" s="138"/>
      <c r="B234" s="182"/>
      <c r="C234" s="138"/>
      <c r="D234" s="180"/>
      <c r="E234" s="180"/>
      <c r="F234" s="180"/>
      <c r="G234" s="180"/>
      <c r="H234" s="180"/>
      <c r="I234" s="180"/>
      <c r="J234" s="180"/>
      <c r="K234" s="180"/>
      <c r="L234" s="180"/>
      <c r="M234" s="180"/>
      <c r="N234" s="180"/>
      <c r="O234" s="180"/>
      <c r="P234" s="180"/>
      <c r="Q234" s="180"/>
      <c r="R234" s="180"/>
      <c r="S234" s="181"/>
    </row>
    <row r="235" spans="1:19" s="176" customFormat="1" x14ac:dyDescent="0.25">
      <c r="A235" s="138"/>
      <c r="B235" s="182"/>
      <c r="C235" s="138"/>
      <c r="D235" s="179"/>
      <c r="E235" s="179"/>
      <c r="F235" s="179"/>
      <c r="G235" s="179"/>
      <c r="H235" s="179"/>
      <c r="I235" s="179"/>
      <c r="J235" s="179"/>
      <c r="K235" s="179"/>
      <c r="L235" s="179"/>
      <c r="M235" s="179"/>
      <c r="N235" s="179"/>
      <c r="O235" s="179"/>
      <c r="P235" s="179"/>
      <c r="Q235" s="179"/>
      <c r="R235" s="179"/>
      <c r="S235" s="179"/>
    </row>
    <row r="236" spans="1:19" s="176" customFormat="1" x14ac:dyDescent="0.25">
      <c r="A236" s="138"/>
      <c r="B236" s="182"/>
      <c r="C236" s="203"/>
      <c r="D236" s="180"/>
      <c r="E236" s="180"/>
      <c r="F236" s="180"/>
      <c r="G236" s="180"/>
      <c r="H236" s="180"/>
      <c r="I236" s="180"/>
      <c r="J236" s="180"/>
      <c r="K236" s="180"/>
      <c r="L236" s="180"/>
      <c r="M236" s="180"/>
      <c r="N236" s="180"/>
      <c r="O236" s="180"/>
      <c r="P236" s="180"/>
      <c r="Q236" s="180"/>
      <c r="R236" s="180"/>
      <c r="S236" s="180"/>
    </row>
    <row r="237" spans="1:19" s="176" customFormat="1" x14ac:dyDescent="0.25">
      <c r="A237" s="138"/>
      <c r="B237" s="182"/>
      <c r="C237" s="203"/>
      <c r="D237" s="180"/>
      <c r="E237" s="180"/>
      <c r="F237" s="180"/>
      <c r="G237" s="180"/>
      <c r="H237" s="180"/>
      <c r="I237" s="180"/>
      <c r="J237" s="180"/>
      <c r="K237" s="180"/>
      <c r="L237" s="180"/>
      <c r="M237" s="180"/>
      <c r="N237" s="180"/>
      <c r="O237" s="180"/>
      <c r="P237" s="180"/>
      <c r="Q237" s="180"/>
      <c r="R237" s="180"/>
      <c r="S237" s="180"/>
    </row>
    <row r="238" spans="1:19" s="176" customFormat="1" x14ac:dyDescent="0.25">
      <c r="A238" s="138"/>
      <c r="B238" s="182"/>
      <c r="C238" s="138"/>
      <c r="D238" s="175"/>
      <c r="E238" s="175"/>
      <c r="F238" s="175"/>
      <c r="G238" s="175"/>
      <c r="H238" s="175"/>
      <c r="I238" s="175"/>
      <c r="J238" s="175"/>
      <c r="K238" s="175"/>
      <c r="L238" s="175"/>
      <c r="M238" s="175"/>
      <c r="N238" s="175"/>
      <c r="O238" s="175"/>
      <c r="P238" s="175"/>
      <c r="Q238" s="175"/>
      <c r="R238" s="175"/>
      <c r="S238" s="175"/>
    </row>
    <row r="239" spans="1:19" s="176" customFormat="1" x14ac:dyDescent="0.25">
      <c r="A239" s="138"/>
      <c r="B239" s="182"/>
      <c r="C239" s="138"/>
      <c r="D239" s="175"/>
      <c r="E239" s="175"/>
      <c r="F239" s="175"/>
      <c r="G239" s="175"/>
      <c r="H239" s="175"/>
      <c r="I239" s="175"/>
      <c r="J239" s="175"/>
      <c r="K239" s="175"/>
      <c r="L239" s="175"/>
      <c r="M239" s="175"/>
      <c r="N239" s="175"/>
      <c r="O239" s="175"/>
      <c r="P239" s="175"/>
      <c r="Q239" s="175"/>
      <c r="R239" s="175"/>
      <c r="S239" s="175"/>
    </row>
    <row r="240" spans="1:19" s="176" customFormat="1" x14ac:dyDescent="0.25">
      <c r="A240" s="138"/>
      <c r="B240" s="182"/>
      <c r="C240" s="203"/>
      <c r="D240" s="180"/>
      <c r="E240" s="180"/>
      <c r="F240" s="180"/>
      <c r="G240" s="180"/>
      <c r="H240" s="180"/>
      <c r="I240" s="180"/>
      <c r="J240" s="180"/>
      <c r="K240" s="180"/>
      <c r="L240" s="180"/>
      <c r="M240" s="180"/>
      <c r="N240" s="180"/>
      <c r="O240" s="180"/>
      <c r="P240" s="180"/>
      <c r="Q240" s="180"/>
      <c r="R240" s="180"/>
      <c r="S240" s="180"/>
    </row>
    <row r="241" spans="1:19" s="176" customFormat="1" x14ac:dyDescent="0.25">
      <c r="A241" s="138"/>
      <c r="B241" s="182"/>
      <c r="C241" s="138"/>
      <c r="D241" s="175"/>
      <c r="E241" s="175"/>
      <c r="F241" s="175"/>
      <c r="G241" s="175"/>
      <c r="H241" s="175"/>
      <c r="I241" s="175"/>
      <c r="J241" s="175"/>
      <c r="K241" s="175"/>
      <c r="L241" s="175"/>
      <c r="M241" s="175"/>
      <c r="N241" s="175"/>
      <c r="O241" s="175"/>
      <c r="P241" s="175"/>
      <c r="Q241" s="175"/>
      <c r="R241" s="175"/>
      <c r="S241" s="175"/>
    </row>
    <row r="242" spans="1:19" s="176" customFormat="1" x14ac:dyDescent="0.25">
      <c r="A242" s="138"/>
      <c r="B242" s="182"/>
      <c r="C242" s="138"/>
      <c r="D242" s="175"/>
      <c r="E242" s="175"/>
      <c r="F242" s="175"/>
      <c r="G242" s="175"/>
      <c r="H242" s="175"/>
      <c r="I242" s="175"/>
      <c r="J242" s="175"/>
      <c r="K242" s="175"/>
      <c r="L242" s="175"/>
      <c r="M242" s="175"/>
      <c r="N242" s="175"/>
      <c r="O242" s="175"/>
      <c r="P242" s="175"/>
      <c r="Q242" s="175"/>
      <c r="R242" s="175"/>
      <c r="S242" s="175"/>
    </row>
    <row r="243" spans="1:19" s="176" customFormat="1" x14ac:dyDescent="0.25">
      <c r="A243" s="138"/>
      <c r="B243" s="182"/>
      <c r="C243" s="138"/>
      <c r="D243" s="175"/>
      <c r="E243" s="175"/>
      <c r="F243" s="175"/>
      <c r="G243" s="175"/>
      <c r="H243" s="175"/>
      <c r="I243" s="175"/>
      <c r="J243" s="175"/>
      <c r="K243" s="175"/>
      <c r="L243" s="175"/>
      <c r="M243" s="175"/>
      <c r="N243" s="175"/>
      <c r="O243" s="175"/>
      <c r="P243" s="175"/>
      <c r="Q243" s="175"/>
      <c r="R243" s="175"/>
      <c r="S243" s="175"/>
    </row>
    <row r="244" spans="1:19" s="176" customFormat="1" x14ac:dyDescent="0.25">
      <c r="A244" s="138"/>
      <c r="B244" s="182"/>
      <c r="C244" s="138"/>
      <c r="D244" s="175"/>
      <c r="E244" s="175"/>
      <c r="F244" s="175"/>
      <c r="G244" s="175"/>
      <c r="H244" s="175"/>
      <c r="I244" s="175"/>
      <c r="J244" s="175"/>
      <c r="K244" s="175"/>
      <c r="L244" s="175"/>
      <c r="M244" s="175"/>
      <c r="N244" s="175"/>
      <c r="O244" s="175"/>
      <c r="P244" s="175"/>
      <c r="Q244" s="175"/>
      <c r="R244" s="175"/>
      <c r="S244" s="175"/>
    </row>
    <row r="245" spans="1:19" s="176" customFormat="1" x14ac:dyDescent="0.25">
      <c r="A245" s="138"/>
      <c r="B245" s="182"/>
      <c r="C245" s="138"/>
      <c r="D245" s="175"/>
      <c r="E245" s="175"/>
      <c r="F245" s="175"/>
      <c r="G245" s="175"/>
      <c r="H245" s="175"/>
      <c r="I245" s="175"/>
      <c r="J245" s="175"/>
      <c r="K245" s="175"/>
      <c r="L245" s="175"/>
      <c r="M245" s="175"/>
      <c r="N245" s="175"/>
      <c r="O245" s="175"/>
      <c r="P245" s="175"/>
      <c r="Q245" s="175"/>
      <c r="R245" s="175"/>
      <c r="S245" s="175"/>
    </row>
    <row r="246" spans="1:19" s="205" customFormat="1" x14ac:dyDescent="0.25">
      <c r="A246" s="138"/>
      <c r="B246" s="182"/>
      <c r="C246" s="203"/>
      <c r="D246" s="180"/>
      <c r="E246" s="180"/>
      <c r="F246" s="180"/>
      <c r="G246" s="180"/>
      <c r="H246" s="180"/>
      <c r="I246" s="180"/>
      <c r="J246" s="180"/>
      <c r="K246" s="180"/>
      <c r="L246" s="180"/>
      <c r="M246" s="180"/>
      <c r="N246" s="180"/>
      <c r="O246" s="180"/>
      <c r="P246" s="180"/>
      <c r="Q246" s="180"/>
      <c r="R246" s="180"/>
      <c r="S246" s="180"/>
    </row>
    <row r="247" spans="1:19" s="205" customFormat="1" x14ac:dyDescent="0.25">
      <c r="A247" s="138"/>
      <c r="B247" s="182"/>
      <c r="C247" s="203"/>
      <c r="D247" s="180"/>
      <c r="E247" s="180"/>
      <c r="F247" s="180"/>
      <c r="G247" s="180"/>
      <c r="H247" s="180"/>
      <c r="I247" s="180"/>
      <c r="J247" s="180"/>
      <c r="K247" s="180"/>
      <c r="L247" s="180"/>
      <c r="M247" s="180"/>
      <c r="N247" s="180"/>
      <c r="O247" s="180"/>
      <c r="P247" s="180"/>
      <c r="Q247" s="180"/>
      <c r="R247" s="180"/>
      <c r="S247" s="180"/>
    </row>
    <row r="248" spans="1:19" s="205" customFormat="1" x14ac:dyDescent="0.25">
      <c r="A248" s="138"/>
      <c r="B248" s="182"/>
      <c r="C248" s="203"/>
      <c r="D248" s="180"/>
      <c r="E248" s="180"/>
      <c r="F248" s="180"/>
      <c r="G248" s="180"/>
      <c r="H248" s="180"/>
      <c r="I248" s="180"/>
      <c r="J248" s="180"/>
      <c r="K248" s="180"/>
      <c r="L248" s="180"/>
      <c r="M248" s="180"/>
      <c r="N248" s="180"/>
      <c r="O248" s="180"/>
      <c r="P248" s="180"/>
      <c r="Q248" s="180"/>
      <c r="R248" s="180"/>
      <c r="S248" s="180"/>
    </row>
    <row r="249" spans="1:19" s="205" customFormat="1" x14ac:dyDescent="0.25">
      <c r="A249" s="138"/>
      <c r="B249" s="182"/>
      <c r="C249" s="138"/>
      <c r="D249" s="175"/>
      <c r="E249" s="175"/>
      <c r="F249" s="175"/>
      <c r="G249" s="175"/>
      <c r="H249" s="175"/>
      <c r="I249" s="175"/>
      <c r="J249" s="175"/>
      <c r="K249" s="175"/>
      <c r="L249" s="175"/>
      <c r="M249" s="175"/>
      <c r="N249" s="175"/>
      <c r="O249" s="175"/>
      <c r="P249" s="175"/>
      <c r="Q249" s="175"/>
      <c r="R249" s="175"/>
      <c r="S249" s="175"/>
    </row>
    <row r="250" spans="1:19" s="205" customFormat="1" x14ac:dyDescent="0.25">
      <c r="A250" s="138"/>
      <c r="B250" s="182"/>
      <c r="C250" s="138"/>
      <c r="S250" s="177"/>
    </row>
    <row r="251" spans="1:19" s="176" customFormat="1" x14ac:dyDescent="0.25">
      <c r="A251" s="138"/>
      <c r="B251" s="182"/>
      <c r="C251" s="138"/>
      <c r="D251" s="175"/>
      <c r="E251" s="175"/>
      <c r="F251" s="175"/>
      <c r="G251" s="175"/>
      <c r="H251" s="175"/>
      <c r="I251" s="175"/>
      <c r="J251" s="175"/>
      <c r="K251" s="175"/>
      <c r="L251" s="175"/>
      <c r="M251" s="175"/>
      <c r="N251" s="175"/>
      <c r="O251" s="175"/>
      <c r="P251" s="175"/>
      <c r="Q251" s="175"/>
      <c r="R251" s="175"/>
      <c r="S251" s="175"/>
    </row>
    <row r="252" spans="1:19" s="205" customFormat="1" x14ac:dyDescent="0.25">
      <c r="A252" s="138"/>
      <c r="B252" s="182"/>
      <c r="C252" s="203"/>
      <c r="D252" s="180"/>
      <c r="E252" s="180"/>
      <c r="F252" s="180"/>
      <c r="G252" s="180"/>
      <c r="H252" s="180"/>
      <c r="I252" s="180"/>
      <c r="J252" s="180"/>
      <c r="K252" s="180"/>
      <c r="L252" s="180"/>
      <c r="M252" s="180"/>
      <c r="N252" s="180"/>
      <c r="O252" s="180"/>
      <c r="P252" s="180"/>
      <c r="Q252" s="180"/>
      <c r="R252" s="180"/>
      <c r="S252" s="177"/>
    </row>
    <row r="253" spans="1:19" s="176" customFormat="1" x14ac:dyDescent="0.25">
      <c r="A253" s="138"/>
      <c r="B253" s="182"/>
      <c r="C253" s="138"/>
      <c r="D253" s="190"/>
      <c r="E253" s="190"/>
      <c r="F253" s="190"/>
      <c r="G253" s="190"/>
      <c r="H253" s="190"/>
      <c r="I253" s="190"/>
      <c r="J253" s="190"/>
      <c r="K253" s="190"/>
      <c r="L253" s="190"/>
      <c r="M253" s="190"/>
      <c r="N253" s="190"/>
      <c r="O253" s="190"/>
      <c r="P253" s="190"/>
      <c r="Q253" s="190"/>
      <c r="R253" s="190"/>
      <c r="S253" s="177"/>
    </row>
    <row r="254" spans="1:19" s="176" customFormat="1" x14ac:dyDescent="0.25">
      <c r="A254" s="138"/>
      <c r="B254" s="182"/>
      <c r="C254" s="138"/>
      <c r="D254" s="190"/>
      <c r="E254" s="190"/>
      <c r="F254" s="190"/>
      <c r="G254" s="190"/>
      <c r="H254" s="190"/>
      <c r="I254" s="190"/>
      <c r="J254" s="190"/>
      <c r="K254" s="190"/>
      <c r="L254" s="190"/>
      <c r="M254" s="190"/>
      <c r="N254" s="190"/>
      <c r="O254" s="190"/>
      <c r="P254" s="190"/>
      <c r="Q254" s="190"/>
      <c r="R254" s="190"/>
      <c r="S254" s="177"/>
    </row>
    <row r="255" spans="1:19" s="176" customFormat="1" x14ac:dyDescent="0.25">
      <c r="A255" s="138"/>
      <c r="B255" s="182"/>
      <c r="C255" s="138"/>
      <c r="D255" s="190"/>
      <c r="E255" s="190"/>
      <c r="F255" s="190"/>
      <c r="G255" s="190"/>
      <c r="H255" s="190"/>
      <c r="I255" s="190"/>
      <c r="J255" s="190"/>
      <c r="K255" s="190"/>
      <c r="L255" s="190"/>
      <c r="M255" s="190"/>
      <c r="N255" s="190"/>
      <c r="O255" s="190"/>
      <c r="P255" s="190"/>
      <c r="Q255" s="190"/>
      <c r="R255" s="190"/>
      <c r="S255" s="177"/>
    </row>
    <row r="256" spans="1:19" s="176" customFormat="1" x14ac:dyDescent="0.25">
      <c r="A256" s="138"/>
      <c r="B256" s="182"/>
      <c r="C256" s="138"/>
      <c r="D256" s="190"/>
      <c r="E256" s="190"/>
      <c r="F256" s="190"/>
      <c r="G256" s="190"/>
      <c r="H256" s="190"/>
      <c r="I256" s="190"/>
      <c r="J256" s="190"/>
      <c r="K256" s="190"/>
      <c r="L256" s="190"/>
      <c r="M256" s="190"/>
      <c r="N256" s="190"/>
      <c r="O256" s="190"/>
      <c r="P256" s="190"/>
      <c r="Q256" s="190"/>
      <c r="R256" s="190"/>
      <c r="S256" s="190"/>
    </row>
    <row r="257" spans="1:19" s="176" customFormat="1" x14ac:dyDescent="0.25">
      <c r="A257" s="138"/>
      <c r="B257" s="182"/>
      <c r="C257" s="138"/>
      <c r="D257" s="190"/>
      <c r="E257" s="190"/>
      <c r="F257" s="190"/>
      <c r="G257" s="190"/>
      <c r="H257" s="190"/>
      <c r="I257" s="190"/>
      <c r="J257" s="190"/>
      <c r="K257" s="190"/>
      <c r="L257" s="190"/>
      <c r="M257" s="190"/>
      <c r="N257" s="190"/>
      <c r="O257" s="190"/>
      <c r="P257" s="190"/>
      <c r="Q257" s="190"/>
      <c r="R257" s="190"/>
      <c r="S257" s="190"/>
    </row>
    <row r="258" spans="1:19" s="205" customFormat="1" x14ac:dyDescent="0.25">
      <c r="A258" s="138"/>
      <c r="B258" s="182"/>
      <c r="C258" s="138"/>
      <c r="D258" s="190"/>
      <c r="E258" s="190"/>
      <c r="F258" s="190"/>
      <c r="G258" s="190"/>
      <c r="H258" s="190"/>
      <c r="I258" s="190"/>
      <c r="J258" s="190"/>
      <c r="K258" s="190"/>
      <c r="L258" s="190"/>
      <c r="M258" s="190"/>
      <c r="N258" s="190"/>
      <c r="O258" s="190"/>
      <c r="P258" s="190"/>
      <c r="Q258" s="190"/>
      <c r="R258" s="190"/>
      <c r="S258" s="177"/>
    </row>
    <row r="259" spans="1:19" s="205" customFormat="1" x14ac:dyDescent="0.25">
      <c r="A259" s="138"/>
      <c r="B259" s="182"/>
      <c r="C259" s="138"/>
      <c r="D259" s="190"/>
      <c r="E259" s="190"/>
      <c r="F259" s="190"/>
      <c r="G259" s="190"/>
      <c r="H259" s="190"/>
      <c r="I259" s="190"/>
      <c r="J259" s="190"/>
      <c r="K259" s="190"/>
      <c r="L259" s="190"/>
      <c r="M259" s="190"/>
      <c r="N259" s="190"/>
      <c r="O259" s="190"/>
      <c r="P259" s="190"/>
      <c r="Q259" s="190"/>
      <c r="R259" s="190"/>
      <c r="S259" s="177"/>
    </row>
    <row r="260" spans="1:19" s="205" customFormat="1" x14ac:dyDescent="0.25">
      <c r="A260" s="138"/>
      <c r="B260" s="182"/>
      <c r="C260" s="138"/>
      <c r="D260" s="204"/>
      <c r="E260" s="204"/>
      <c r="F260" s="204"/>
      <c r="G260" s="204"/>
      <c r="H260" s="204"/>
      <c r="I260" s="204"/>
      <c r="J260" s="204"/>
      <c r="K260" s="204"/>
      <c r="L260" s="204"/>
      <c r="M260" s="204"/>
      <c r="N260" s="204"/>
      <c r="O260" s="204"/>
      <c r="P260" s="204"/>
      <c r="Q260" s="204"/>
      <c r="R260" s="204"/>
      <c r="S260" s="177"/>
    </row>
    <row r="261" spans="1:19" s="205" customFormat="1" x14ac:dyDescent="0.25">
      <c r="A261" s="138"/>
      <c r="B261" s="182"/>
      <c r="C261" s="138"/>
      <c r="D261" s="190"/>
      <c r="E261" s="190"/>
      <c r="F261" s="190"/>
      <c r="G261" s="190"/>
      <c r="H261" s="190"/>
      <c r="I261" s="190"/>
      <c r="J261" s="190"/>
      <c r="K261" s="190"/>
      <c r="L261" s="190"/>
      <c r="M261" s="190"/>
      <c r="N261" s="190"/>
      <c r="O261" s="190"/>
      <c r="P261" s="190"/>
      <c r="Q261" s="190"/>
      <c r="R261" s="190"/>
      <c r="S261" s="177"/>
    </row>
    <row r="262" spans="1:19" s="176" customFormat="1" x14ac:dyDescent="0.25">
      <c r="A262" s="138"/>
      <c r="B262" s="182"/>
      <c r="C262" s="138"/>
      <c r="D262" s="179"/>
      <c r="E262" s="179"/>
      <c r="F262" s="179"/>
      <c r="G262" s="179"/>
      <c r="H262" s="179"/>
      <c r="I262" s="179"/>
      <c r="J262" s="179"/>
      <c r="K262" s="179"/>
      <c r="L262" s="179"/>
      <c r="M262" s="179"/>
      <c r="N262" s="179"/>
      <c r="O262" s="179"/>
      <c r="P262" s="179"/>
      <c r="Q262" s="179"/>
      <c r="R262" s="179"/>
      <c r="S262" s="177"/>
    </row>
    <row r="263" spans="1:19" s="176" customFormat="1" x14ac:dyDescent="0.25">
      <c r="A263" s="138"/>
      <c r="B263" s="182"/>
      <c r="C263" s="138"/>
      <c r="D263" s="179"/>
      <c r="E263" s="179"/>
      <c r="F263" s="179"/>
      <c r="G263" s="179"/>
      <c r="H263" s="179"/>
      <c r="I263" s="179"/>
      <c r="J263" s="179"/>
      <c r="K263" s="179"/>
      <c r="L263" s="179"/>
      <c r="M263" s="179"/>
      <c r="N263" s="179"/>
      <c r="O263" s="179"/>
      <c r="P263" s="179"/>
      <c r="Q263" s="179"/>
      <c r="R263" s="179"/>
      <c r="S263" s="177"/>
    </row>
    <row r="264" spans="1:19" s="176" customFormat="1" x14ac:dyDescent="0.25">
      <c r="A264" s="138"/>
      <c r="B264" s="182"/>
      <c r="C264" s="138"/>
      <c r="D264" s="175"/>
      <c r="E264" s="175"/>
      <c r="F264" s="175"/>
      <c r="G264" s="175"/>
      <c r="H264" s="175"/>
      <c r="I264" s="175"/>
      <c r="J264" s="175"/>
      <c r="K264" s="175"/>
      <c r="L264" s="175"/>
      <c r="M264" s="175"/>
      <c r="N264" s="175"/>
      <c r="O264" s="175"/>
      <c r="P264" s="175"/>
      <c r="Q264" s="175"/>
      <c r="R264" s="175"/>
      <c r="S264" s="177"/>
    </row>
    <row r="265" spans="1:19" s="176" customFormat="1" x14ac:dyDescent="0.25">
      <c r="A265" s="138"/>
      <c r="B265" s="182"/>
      <c r="C265" s="138"/>
      <c r="D265" s="190"/>
      <c r="E265" s="190"/>
      <c r="F265" s="190"/>
      <c r="G265" s="190"/>
      <c r="H265" s="190"/>
      <c r="I265" s="190"/>
      <c r="J265" s="190"/>
      <c r="K265" s="190"/>
      <c r="L265" s="190"/>
      <c r="M265" s="190"/>
      <c r="N265" s="190"/>
      <c r="O265" s="190"/>
      <c r="P265" s="190"/>
      <c r="Q265" s="190"/>
      <c r="R265" s="190"/>
      <c r="S265" s="204"/>
    </row>
    <row r="266" spans="1:19" s="205" customFormat="1" x14ac:dyDescent="0.25">
      <c r="A266" s="138"/>
      <c r="B266" s="182"/>
      <c r="C266" s="138"/>
      <c r="D266" s="175"/>
      <c r="E266" s="175"/>
      <c r="F266" s="175"/>
      <c r="G266" s="175"/>
      <c r="H266" s="175"/>
      <c r="I266" s="175"/>
      <c r="J266" s="175"/>
      <c r="K266" s="175"/>
      <c r="L266" s="175"/>
      <c r="M266" s="175"/>
      <c r="N266" s="175"/>
      <c r="O266" s="175"/>
      <c r="P266" s="175"/>
      <c r="Q266" s="175"/>
      <c r="R266" s="175"/>
      <c r="S266" s="177"/>
    </row>
    <row r="267" spans="1:19" s="176" customFormat="1" x14ac:dyDescent="0.25">
      <c r="A267" s="138"/>
      <c r="B267" s="182"/>
      <c r="C267" s="138"/>
      <c r="D267" s="175"/>
      <c r="E267" s="175"/>
      <c r="F267" s="175"/>
      <c r="G267" s="175"/>
      <c r="H267" s="175"/>
      <c r="I267" s="175"/>
      <c r="J267" s="175"/>
      <c r="K267" s="175"/>
      <c r="L267" s="175"/>
      <c r="M267" s="175"/>
      <c r="N267" s="175"/>
      <c r="O267" s="175"/>
      <c r="P267" s="175"/>
      <c r="Q267" s="175"/>
      <c r="R267" s="175"/>
      <c r="S267" s="177"/>
    </row>
    <row r="268" spans="1:19" s="176" customFormat="1" x14ac:dyDescent="0.25">
      <c r="A268" s="138"/>
      <c r="B268" s="182"/>
      <c r="C268" s="138"/>
      <c r="D268" s="177"/>
      <c r="E268" s="177"/>
      <c r="F268" s="177"/>
      <c r="G268" s="177"/>
      <c r="H268" s="177"/>
      <c r="I268" s="177"/>
      <c r="J268" s="177"/>
      <c r="K268" s="177"/>
      <c r="L268" s="177"/>
      <c r="M268" s="177"/>
      <c r="N268" s="177"/>
      <c r="O268" s="177"/>
      <c r="P268" s="177"/>
      <c r="Q268" s="177"/>
      <c r="R268" s="177"/>
      <c r="S268" s="177"/>
    </row>
    <row r="269" spans="1:19" s="205" customFormat="1" x14ac:dyDescent="0.25">
      <c r="A269" s="138"/>
      <c r="B269" s="182"/>
      <c r="C269" s="138"/>
      <c r="D269" s="175"/>
      <c r="E269" s="175"/>
      <c r="F269" s="175"/>
      <c r="G269" s="175"/>
      <c r="H269" s="175"/>
      <c r="I269" s="175"/>
      <c r="J269" s="175"/>
      <c r="K269" s="175"/>
      <c r="L269" s="175"/>
      <c r="M269" s="175"/>
      <c r="N269" s="175"/>
      <c r="O269" s="175"/>
      <c r="P269" s="175"/>
      <c r="Q269" s="175"/>
      <c r="R269" s="175"/>
      <c r="S269" s="177"/>
    </row>
    <row r="270" spans="1:19" s="205" customFormat="1" x14ac:dyDescent="0.25">
      <c r="A270" s="138"/>
      <c r="B270" s="182"/>
      <c r="C270" s="138"/>
      <c r="D270" s="175"/>
      <c r="E270" s="175"/>
      <c r="F270" s="175"/>
      <c r="G270" s="175"/>
      <c r="H270" s="175"/>
      <c r="I270" s="175"/>
      <c r="J270" s="175"/>
      <c r="K270" s="175"/>
      <c r="L270" s="175"/>
      <c r="M270" s="175"/>
      <c r="N270" s="175"/>
      <c r="O270" s="175"/>
      <c r="P270" s="175"/>
      <c r="Q270" s="175"/>
      <c r="R270" s="175"/>
      <c r="S270" s="177"/>
    </row>
    <row r="271" spans="1:19" s="205" customFormat="1" x14ac:dyDescent="0.25">
      <c r="A271" s="138"/>
      <c r="B271" s="182"/>
      <c r="C271" s="138"/>
      <c r="D271" s="175"/>
      <c r="E271" s="175"/>
      <c r="F271" s="175"/>
      <c r="G271" s="175"/>
      <c r="H271" s="175"/>
      <c r="I271" s="175"/>
      <c r="J271" s="175"/>
      <c r="K271" s="175"/>
      <c r="L271" s="175"/>
      <c r="M271" s="175"/>
      <c r="N271" s="175"/>
      <c r="O271" s="175"/>
      <c r="P271" s="175"/>
      <c r="Q271" s="175"/>
      <c r="R271" s="175"/>
      <c r="S271" s="177"/>
    </row>
    <row r="272" spans="1:19" s="205" customFormat="1" x14ac:dyDescent="0.25">
      <c r="A272" s="138"/>
      <c r="B272" s="182"/>
      <c r="C272" s="138"/>
      <c r="D272" s="175"/>
      <c r="E272" s="175"/>
      <c r="F272" s="175"/>
      <c r="G272" s="175"/>
      <c r="H272" s="175"/>
      <c r="I272" s="175"/>
      <c r="J272" s="175"/>
      <c r="K272" s="175"/>
      <c r="L272" s="175"/>
      <c r="M272" s="175"/>
      <c r="N272" s="175"/>
      <c r="O272" s="175"/>
      <c r="P272" s="175"/>
      <c r="Q272" s="175"/>
      <c r="R272" s="175"/>
      <c r="S272" s="177"/>
    </row>
    <row r="273" spans="1:19" s="176" customFormat="1" x14ac:dyDescent="0.25">
      <c r="A273" s="138"/>
      <c r="B273" s="182"/>
      <c r="C273" s="138"/>
      <c r="D273" s="175"/>
      <c r="E273" s="175"/>
      <c r="F273" s="175"/>
      <c r="G273" s="175"/>
      <c r="H273" s="175"/>
      <c r="I273" s="175"/>
      <c r="J273" s="175"/>
      <c r="K273" s="175"/>
      <c r="L273" s="175"/>
      <c r="M273" s="175"/>
      <c r="N273" s="175"/>
      <c r="O273" s="175"/>
      <c r="P273" s="175"/>
      <c r="Q273" s="175"/>
      <c r="R273" s="175"/>
      <c r="S273" s="177"/>
    </row>
    <row r="274" spans="1:19" s="205" customFormat="1" x14ac:dyDescent="0.25">
      <c r="A274" s="138"/>
      <c r="B274" s="182"/>
      <c r="C274" s="138"/>
      <c r="D274" s="175"/>
      <c r="E274" s="175"/>
      <c r="F274" s="175"/>
      <c r="G274" s="175"/>
      <c r="H274" s="175"/>
      <c r="I274" s="175"/>
      <c r="J274" s="175"/>
      <c r="K274" s="175"/>
      <c r="L274" s="175"/>
      <c r="M274" s="175"/>
      <c r="N274" s="175"/>
      <c r="O274" s="175"/>
      <c r="P274" s="175"/>
      <c r="Q274" s="175"/>
      <c r="R274" s="175"/>
      <c r="S274" s="177"/>
    </row>
    <row r="275" spans="1:19" s="205" customFormat="1" x14ac:dyDescent="0.25">
      <c r="A275" s="138"/>
      <c r="B275" s="182"/>
      <c r="C275" s="138"/>
      <c r="D275" s="175"/>
      <c r="E275" s="175"/>
      <c r="F275" s="175"/>
      <c r="G275" s="175"/>
      <c r="H275" s="175"/>
      <c r="I275" s="175"/>
      <c r="J275" s="175"/>
      <c r="K275" s="175"/>
      <c r="L275" s="175"/>
      <c r="M275" s="175"/>
      <c r="N275" s="175"/>
      <c r="O275" s="175"/>
      <c r="P275" s="175"/>
      <c r="Q275" s="175"/>
      <c r="R275" s="175"/>
      <c r="S275" s="177"/>
    </row>
    <row r="276" spans="1:19" s="183" customFormat="1" x14ac:dyDescent="0.25">
      <c r="A276" s="138"/>
      <c r="B276" s="182"/>
      <c r="C276" s="138"/>
      <c r="D276" s="175"/>
      <c r="E276" s="175"/>
      <c r="F276" s="175"/>
      <c r="G276" s="175"/>
      <c r="H276" s="175"/>
      <c r="I276" s="175"/>
      <c r="J276" s="175"/>
      <c r="K276" s="175"/>
      <c r="L276" s="175"/>
      <c r="M276" s="175"/>
      <c r="N276" s="175"/>
      <c r="O276" s="175"/>
      <c r="P276" s="175"/>
      <c r="Q276" s="175"/>
      <c r="R276" s="175"/>
      <c r="S276" s="177"/>
    </row>
    <row r="277" spans="1:19" s="205" customFormat="1" x14ac:dyDescent="0.25">
      <c r="A277" s="138"/>
      <c r="B277" s="182"/>
      <c r="C277" s="138"/>
      <c r="D277" s="175"/>
      <c r="E277" s="175"/>
      <c r="F277" s="175"/>
      <c r="G277" s="175"/>
      <c r="H277" s="175"/>
      <c r="I277" s="175"/>
      <c r="J277" s="175"/>
      <c r="K277" s="175"/>
      <c r="L277" s="175"/>
      <c r="M277" s="175"/>
      <c r="N277" s="175"/>
      <c r="O277" s="175"/>
      <c r="P277" s="175"/>
      <c r="Q277" s="175"/>
      <c r="R277" s="175"/>
      <c r="S277" s="177"/>
    </row>
    <row r="278" spans="1:19" s="205" customFormat="1" x14ac:dyDescent="0.25">
      <c r="A278" s="138"/>
      <c r="B278" s="182"/>
      <c r="C278" s="138"/>
      <c r="D278" s="175"/>
      <c r="E278" s="175"/>
      <c r="F278" s="175"/>
      <c r="G278" s="175"/>
      <c r="H278" s="175"/>
      <c r="I278" s="175"/>
      <c r="J278" s="175"/>
      <c r="K278" s="175"/>
      <c r="L278" s="175"/>
      <c r="M278" s="175"/>
      <c r="N278" s="175"/>
      <c r="O278" s="175"/>
      <c r="P278" s="175"/>
      <c r="Q278" s="175"/>
      <c r="R278" s="175"/>
      <c r="S278" s="177"/>
    </row>
    <row r="279" spans="1:19" s="205" customFormat="1" x14ac:dyDescent="0.25">
      <c r="A279" s="138"/>
      <c r="B279" s="182"/>
      <c r="C279" s="138"/>
      <c r="D279" s="175"/>
      <c r="E279" s="175"/>
      <c r="F279" s="175"/>
      <c r="G279" s="175"/>
      <c r="H279" s="175"/>
      <c r="I279" s="175"/>
      <c r="J279" s="175"/>
      <c r="K279" s="175"/>
      <c r="L279" s="175"/>
      <c r="M279" s="175"/>
      <c r="N279" s="175"/>
      <c r="O279" s="175"/>
      <c r="P279" s="175"/>
      <c r="Q279" s="175"/>
      <c r="R279" s="175"/>
      <c r="S279" s="177"/>
    </row>
    <row r="280" spans="1:19" s="205" customFormat="1" x14ac:dyDescent="0.25">
      <c r="A280" s="138"/>
      <c r="B280" s="182"/>
      <c r="C280" s="138"/>
      <c r="D280" s="175"/>
      <c r="E280" s="175"/>
      <c r="F280" s="175"/>
      <c r="G280" s="175"/>
      <c r="H280" s="175"/>
      <c r="I280" s="175"/>
      <c r="J280" s="175"/>
      <c r="K280" s="175"/>
      <c r="L280" s="175"/>
      <c r="M280" s="175"/>
      <c r="N280" s="175"/>
      <c r="O280" s="175"/>
      <c r="P280" s="175"/>
      <c r="Q280" s="175"/>
      <c r="R280" s="175"/>
      <c r="S280" s="177"/>
    </row>
    <row r="281" spans="1:19" s="205" customFormat="1" x14ac:dyDescent="0.25">
      <c r="A281" s="138"/>
      <c r="B281" s="182"/>
      <c r="C281" s="138"/>
      <c r="D281" s="175"/>
      <c r="E281" s="175"/>
      <c r="F281" s="175"/>
      <c r="G281" s="175"/>
      <c r="H281" s="175"/>
      <c r="I281" s="175"/>
      <c r="J281" s="175"/>
      <c r="K281" s="175"/>
      <c r="L281" s="175"/>
      <c r="M281" s="175"/>
      <c r="N281" s="175"/>
      <c r="O281" s="175"/>
      <c r="P281" s="175"/>
      <c r="Q281" s="175"/>
      <c r="R281" s="175"/>
      <c r="S281" s="177"/>
    </row>
    <row r="282" spans="1:19" s="205" customFormat="1" x14ac:dyDescent="0.25">
      <c r="A282" s="138"/>
      <c r="B282" s="182"/>
      <c r="C282" s="138"/>
      <c r="D282" s="175"/>
      <c r="E282" s="175"/>
      <c r="F282" s="175"/>
      <c r="G282" s="175"/>
      <c r="H282" s="175"/>
      <c r="I282" s="175"/>
      <c r="J282" s="175"/>
      <c r="K282" s="175"/>
      <c r="L282" s="175"/>
      <c r="M282" s="175"/>
      <c r="N282" s="175"/>
      <c r="O282" s="175"/>
      <c r="P282" s="175"/>
      <c r="Q282" s="175"/>
      <c r="R282" s="175"/>
      <c r="S282" s="177"/>
    </row>
    <row r="283" spans="1:19" s="205" customFormat="1" x14ac:dyDescent="0.25">
      <c r="A283" s="138"/>
      <c r="B283" s="182"/>
      <c r="C283" s="138"/>
      <c r="D283" s="175"/>
      <c r="E283" s="175"/>
      <c r="F283" s="175"/>
      <c r="G283" s="175"/>
      <c r="H283" s="175"/>
      <c r="I283" s="175"/>
      <c r="J283" s="175"/>
      <c r="K283" s="175"/>
      <c r="L283" s="175"/>
      <c r="M283" s="175"/>
      <c r="N283" s="175"/>
      <c r="O283" s="175"/>
      <c r="P283" s="175"/>
      <c r="Q283" s="175"/>
      <c r="R283" s="175"/>
      <c r="S283" s="177"/>
    </row>
    <row r="284" spans="1:19" s="205" customFormat="1" x14ac:dyDescent="0.25">
      <c r="A284" s="138"/>
      <c r="B284" s="182"/>
      <c r="C284" s="138"/>
      <c r="D284" s="175"/>
      <c r="E284" s="175"/>
      <c r="F284" s="175"/>
      <c r="G284" s="175"/>
      <c r="H284" s="175"/>
      <c r="I284" s="175"/>
      <c r="J284" s="175"/>
      <c r="K284" s="175"/>
      <c r="L284" s="175"/>
      <c r="M284" s="175"/>
      <c r="N284" s="175"/>
      <c r="O284" s="175"/>
      <c r="P284" s="175"/>
      <c r="Q284" s="175"/>
      <c r="R284" s="175"/>
      <c r="S284" s="177"/>
    </row>
    <row r="285" spans="1:19" s="205" customFormat="1" x14ac:dyDescent="0.25">
      <c r="A285" s="138"/>
      <c r="B285" s="182"/>
      <c r="C285" s="138"/>
      <c r="D285" s="175"/>
      <c r="E285" s="175"/>
      <c r="F285" s="175"/>
      <c r="G285" s="175"/>
      <c r="H285" s="175"/>
      <c r="I285" s="175"/>
      <c r="J285" s="175"/>
      <c r="K285" s="175"/>
      <c r="L285" s="175"/>
      <c r="M285" s="175"/>
      <c r="N285" s="175"/>
      <c r="O285" s="175"/>
      <c r="P285" s="175"/>
      <c r="Q285" s="175"/>
      <c r="R285" s="175"/>
      <c r="S285" s="177"/>
    </row>
    <row r="286" spans="1:19" s="205" customFormat="1" x14ac:dyDescent="0.25">
      <c r="A286" s="138"/>
      <c r="B286" s="182"/>
      <c r="C286" s="138"/>
      <c r="D286" s="175"/>
      <c r="E286" s="175"/>
      <c r="F286" s="175"/>
      <c r="G286" s="175"/>
      <c r="H286" s="175"/>
      <c r="I286" s="175"/>
      <c r="J286" s="175"/>
      <c r="K286" s="175"/>
      <c r="L286" s="175"/>
      <c r="M286" s="175"/>
      <c r="N286" s="175"/>
      <c r="O286" s="175"/>
      <c r="P286" s="175"/>
      <c r="Q286" s="175"/>
      <c r="R286" s="175"/>
      <c r="S286" s="177"/>
    </row>
    <row r="287" spans="1:19" s="205" customFormat="1" x14ac:dyDescent="0.25">
      <c r="A287" s="138"/>
      <c r="B287" s="182"/>
      <c r="C287" s="138"/>
      <c r="D287" s="175"/>
      <c r="E287" s="175"/>
      <c r="F287" s="175"/>
      <c r="G287" s="175"/>
      <c r="H287" s="175"/>
      <c r="I287" s="175"/>
      <c r="J287" s="175"/>
      <c r="K287" s="175"/>
      <c r="L287" s="175"/>
      <c r="M287" s="175"/>
      <c r="N287" s="175"/>
      <c r="O287" s="175"/>
      <c r="P287" s="175"/>
      <c r="Q287" s="175"/>
      <c r="R287" s="175"/>
      <c r="S287" s="177"/>
    </row>
    <row r="288" spans="1:19" s="205" customFormat="1" x14ac:dyDescent="0.25">
      <c r="A288" s="138"/>
      <c r="B288" s="182"/>
      <c r="C288" s="138"/>
      <c r="D288" s="175"/>
      <c r="E288" s="175"/>
      <c r="F288" s="175"/>
      <c r="G288" s="175"/>
      <c r="H288" s="175"/>
      <c r="I288" s="175"/>
      <c r="J288" s="175"/>
      <c r="K288" s="175"/>
      <c r="L288" s="175"/>
      <c r="M288" s="175"/>
      <c r="N288" s="175"/>
      <c r="O288" s="175"/>
      <c r="P288" s="175"/>
      <c r="Q288" s="175"/>
      <c r="R288" s="175"/>
      <c r="S288" s="177"/>
    </row>
    <row r="289" spans="1:19" s="205" customFormat="1" x14ac:dyDescent="0.25">
      <c r="A289" s="138"/>
      <c r="B289" s="182"/>
      <c r="C289" s="138"/>
      <c r="D289" s="175"/>
      <c r="E289" s="175"/>
      <c r="F289" s="175"/>
      <c r="G289" s="175"/>
      <c r="H289" s="175"/>
      <c r="I289" s="175"/>
      <c r="J289" s="175"/>
      <c r="K289" s="175"/>
      <c r="L289" s="175"/>
      <c r="M289" s="175"/>
      <c r="N289" s="175"/>
      <c r="O289" s="175"/>
      <c r="P289" s="175"/>
      <c r="Q289" s="175"/>
      <c r="R289" s="175"/>
      <c r="S289" s="177"/>
    </row>
    <row r="290" spans="1:19" s="205" customFormat="1" x14ac:dyDescent="0.25">
      <c r="A290" s="138"/>
      <c r="B290" s="182"/>
      <c r="C290" s="138"/>
      <c r="D290" s="175"/>
      <c r="E290" s="175"/>
      <c r="F290" s="175"/>
      <c r="G290" s="175"/>
      <c r="H290" s="175"/>
      <c r="I290" s="175"/>
      <c r="J290" s="175"/>
      <c r="K290" s="175"/>
      <c r="L290" s="175"/>
      <c r="M290" s="175"/>
      <c r="N290" s="175"/>
      <c r="O290" s="175"/>
      <c r="P290" s="175"/>
      <c r="Q290" s="175"/>
      <c r="R290" s="175"/>
      <c r="S290" s="177"/>
    </row>
    <row r="291" spans="1:19" s="205" customFormat="1" x14ac:dyDescent="0.25">
      <c r="A291" s="138"/>
      <c r="B291" s="182"/>
      <c r="C291" s="138"/>
      <c r="D291" s="175"/>
      <c r="E291" s="175"/>
      <c r="F291" s="175"/>
      <c r="G291" s="175"/>
      <c r="H291" s="175"/>
      <c r="I291" s="175"/>
      <c r="J291" s="175"/>
      <c r="K291" s="175"/>
      <c r="L291" s="175"/>
      <c r="M291" s="175"/>
      <c r="N291" s="175"/>
      <c r="O291" s="175"/>
      <c r="P291" s="175"/>
      <c r="Q291" s="175"/>
      <c r="R291" s="175"/>
      <c r="S291" s="177"/>
    </row>
    <row r="292" spans="1:19" s="205" customFormat="1" x14ac:dyDescent="0.25">
      <c r="A292" s="138"/>
      <c r="B292" s="182"/>
      <c r="C292" s="138"/>
      <c r="D292" s="175"/>
      <c r="E292" s="175"/>
      <c r="F292" s="175"/>
      <c r="G292" s="175"/>
      <c r="H292" s="175"/>
      <c r="I292" s="175"/>
      <c r="J292" s="175"/>
      <c r="K292" s="175"/>
      <c r="L292" s="175"/>
      <c r="M292" s="175"/>
      <c r="N292" s="175"/>
      <c r="O292" s="175"/>
      <c r="P292" s="175"/>
      <c r="Q292" s="175"/>
      <c r="R292" s="175"/>
      <c r="S292" s="177"/>
    </row>
    <row r="293" spans="1:19" s="205" customFormat="1" x14ac:dyDescent="0.25">
      <c r="A293" s="138"/>
      <c r="B293" s="182"/>
      <c r="C293" s="138"/>
      <c r="D293" s="175"/>
      <c r="E293" s="175"/>
      <c r="F293" s="175"/>
      <c r="G293" s="175"/>
      <c r="H293" s="175"/>
      <c r="I293" s="175"/>
      <c r="J293" s="175"/>
      <c r="K293" s="175"/>
      <c r="L293" s="175"/>
      <c r="M293" s="175"/>
      <c r="N293" s="175"/>
      <c r="O293" s="175"/>
      <c r="P293" s="175"/>
      <c r="Q293" s="175"/>
      <c r="R293" s="175"/>
      <c r="S293" s="177"/>
    </row>
    <row r="294" spans="1:19" s="183" customFormat="1" x14ac:dyDescent="0.25">
      <c r="A294" s="138"/>
      <c r="B294" s="182"/>
      <c r="C294" s="138"/>
      <c r="D294" s="175"/>
      <c r="E294" s="175"/>
      <c r="F294" s="175"/>
      <c r="G294" s="175"/>
      <c r="H294" s="175"/>
      <c r="I294" s="175"/>
      <c r="J294" s="175"/>
      <c r="K294" s="175"/>
      <c r="L294" s="175"/>
      <c r="M294" s="175"/>
      <c r="N294" s="175"/>
      <c r="O294" s="175"/>
      <c r="P294" s="175"/>
      <c r="Q294" s="175"/>
      <c r="R294" s="175"/>
      <c r="S294" s="177"/>
    </row>
    <row r="295" spans="1:19" s="205" customFormat="1" x14ac:dyDescent="0.25">
      <c r="A295" s="138"/>
      <c r="B295" s="182"/>
      <c r="C295" s="138"/>
      <c r="D295" s="175"/>
      <c r="E295" s="175"/>
      <c r="F295" s="175"/>
      <c r="G295" s="175"/>
      <c r="H295" s="175"/>
      <c r="I295" s="175"/>
      <c r="J295" s="175"/>
      <c r="K295" s="175"/>
      <c r="L295" s="175"/>
      <c r="M295" s="175"/>
      <c r="N295" s="175"/>
      <c r="O295" s="175"/>
      <c r="P295" s="175"/>
      <c r="Q295" s="175"/>
      <c r="R295" s="175"/>
      <c r="S295" s="177"/>
    </row>
    <row r="296" spans="1:19" s="205" customFormat="1" x14ac:dyDescent="0.25">
      <c r="A296" s="138"/>
      <c r="B296" s="182"/>
      <c r="C296" s="138"/>
      <c r="D296" s="175"/>
      <c r="E296" s="175"/>
      <c r="F296" s="175"/>
      <c r="G296" s="175"/>
      <c r="H296" s="175"/>
      <c r="I296" s="175"/>
      <c r="J296" s="175"/>
      <c r="K296" s="175"/>
      <c r="L296" s="175"/>
      <c r="M296" s="175"/>
      <c r="N296" s="175"/>
      <c r="O296" s="175"/>
      <c r="P296" s="175"/>
      <c r="Q296" s="175"/>
      <c r="R296" s="175"/>
      <c r="S296" s="177"/>
    </row>
    <row r="297" spans="1:19" s="205" customFormat="1" x14ac:dyDescent="0.25">
      <c r="A297" s="138"/>
      <c r="B297" s="182"/>
      <c r="C297" s="138"/>
      <c r="D297" s="177"/>
      <c r="E297" s="177"/>
      <c r="F297" s="177"/>
      <c r="G297" s="177"/>
      <c r="H297" s="177"/>
      <c r="I297" s="177"/>
      <c r="J297" s="177"/>
      <c r="K297" s="177"/>
      <c r="L297" s="177"/>
      <c r="M297" s="177"/>
      <c r="N297" s="177"/>
      <c r="O297" s="177"/>
      <c r="P297" s="177"/>
      <c r="Q297" s="177"/>
      <c r="R297" s="177"/>
      <c r="S297" s="177"/>
    </row>
    <row r="298" spans="1:19" s="205" customFormat="1" x14ac:dyDescent="0.25">
      <c r="A298" s="138"/>
      <c r="B298" s="182"/>
      <c r="C298" s="138"/>
      <c r="D298" s="175"/>
      <c r="E298" s="175"/>
      <c r="F298" s="175"/>
      <c r="G298" s="175"/>
      <c r="H298" s="175"/>
      <c r="I298" s="175"/>
      <c r="J298" s="175"/>
      <c r="K298" s="175"/>
      <c r="L298" s="175"/>
      <c r="M298" s="175"/>
      <c r="N298" s="175"/>
      <c r="O298" s="175"/>
      <c r="P298" s="175"/>
      <c r="Q298" s="175"/>
      <c r="R298" s="175"/>
      <c r="S298" s="177"/>
    </row>
    <row r="299" spans="1:19" s="205" customFormat="1" x14ac:dyDescent="0.25">
      <c r="A299" s="138"/>
      <c r="B299" s="182"/>
      <c r="C299" s="138"/>
      <c r="D299" s="175"/>
      <c r="E299" s="175"/>
      <c r="F299" s="175"/>
      <c r="G299" s="175"/>
      <c r="H299" s="175"/>
      <c r="I299" s="175"/>
      <c r="J299" s="175"/>
      <c r="K299" s="175"/>
      <c r="L299" s="175"/>
      <c r="M299" s="175"/>
      <c r="N299" s="175"/>
      <c r="O299" s="175"/>
      <c r="P299" s="175"/>
      <c r="Q299" s="175"/>
      <c r="R299" s="175"/>
      <c r="S299" s="177"/>
    </row>
    <row r="300" spans="1:19" s="205" customFormat="1" x14ac:dyDescent="0.25">
      <c r="A300" s="138"/>
      <c r="B300" s="182"/>
      <c r="C300" s="138"/>
      <c r="S300" s="177"/>
    </row>
    <row r="301" spans="1:19" s="205" customFormat="1" x14ac:dyDescent="0.25">
      <c r="A301" s="138"/>
      <c r="B301" s="182"/>
      <c r="C301" s="138"/>
      <c r="D301" s="179"/>
      <c r="E301" s="179"/>
      <c r="F301" s="179"/>
      <c r="G301" s="179"/>
      <c r="H301" s="179"/>
      <c r="I301" s="179"/>
      <c r="J301" s="179"/>
      <c r="K301" s="179"/>
      <c r="L301" s="179"/>
      <c r="M301" s="179"/>
      <c r="N301" s="179"/>
      <c r="O301" s="179"/>
      <c r="P301" s="179"/>
      <c r="Q301" s="179"/>
      <c r="R301" s="179"/>
      <c r="S301" s="177"/>
    </row>
    <row r="302" spans="1:19" s="205" customFormat="1" x14ac:dyDescent="0.25">
      <c r="A302" s="138"/>
      <c r="B302" s="182"/>
      <c r="C302" s="138"/>
      <c r="D302" s="180"/>
      <c r="E302" s="180"/>
      <c r="F302" s="180"/>
      <c r="G302" s="180"/>
      <c r="H302" s="180"/>
      <c r="I302" s="180"/>
      <c r="J302" s="180"/>
      <c r="K302" s="180"/>
      <c r="L302" s="180"/>
      <c r="M302" s="180"/>
      <c r="N302" s="180"/>
      <c r="O302" s="180"/>
      <c r="P302" s="180"/>
      <c r="Q302" s="180"/>
      <c r="R302" s="180"/>
      <c r="S302" s="181"/>
    </row>
    <row r="303" spans="1:19" s="205" customFormat="1" x14ac:dyDescent="0.25">
      <c r="A303" s="138"/>
      <c r="B303" s="182"/>
      <c r="C303" s="138"/>
      <c r="D303" s="179"/>
      <c r="E303" s="179"/>
      <c r="F303" s="179"/>
      <c r="G303" s="179"/>
      <c r="H303" s="179"/>
      <c r="I303" s="179"/>
      <c r="J303" s="179"/>
      <c r="K303" s="179"/>
      <c r="L303" s="179"/>
      <c r="M303" s="179"/>
      <c r="N303" s="179"/>
      <c r="O303" s="179"/>
      <c r="P303" s="179"/>
      <c r="Q303" s="179"/>
      <c r="R303" s="179"/>
      <c r="S303" s="179"/>
    </row>
    <row r="304" spans="1:19" s="205" customFormat="1" x14ac:dyDescent="0.25">
      <c r="A304" s="138"/>
      <c r="B304" s="138"/>
      <c r="C304" s="138"/>
      <c r="D304" s="180"/>
      <c r="E304" s="180"/>
      <c r="F304" s="180"/>
      <c r="G304" s="180"/>
      <c r="H304" s="180"/>
      <c r="I304" s="180"/>
      <c r="J304" s="180"/>
      <c r="K304" s="180"/>
      <c r="L304" s="180"/>
      <c r="M304" s="180"/>
      <c r="N304" s="180"/>
      <c r="O304" s="180"/>
      <c r="P304" s="180"/>
      <c r="Q304" s="180"/>
      <c r="R304" s="180"/>
      <c r="S304" s="177"/>
    </row>
    <row r="305" spans="1:19" s="205" customFormat="1" x14ac:dyDescent="0.25">
      <c r="A305" s="138"/>
      <c r="B305" s="138"/>
      <c r="C305" s="138"/>
      <c r="D305" s="179"/>
      <c r="E305" s="179"/>
      <c r="F305" s="179"/>
      <c r="G305" s="179"/>
      <c r="H305" s="179"/>
      <c r="I305" s="179"/>
      <c r="J305" s="179"/>
      <c r="K305" s="179"/>
      <c r="L305" s="179"/>
      <c r="M305" s="179"/>
      <c r="N305" s="179"/>
      <c r="O305" s="179"/>
      <c r="P305" s="179"/>
      <c r="Q305" s="179"/>
      <c r="R305" s="179"/>
      <c r="S305" s="177"/>
    </row>
    <row r="306" spans="1:19" s="205" customFormat="1" x14ac:dyDescent="0.25">
      <c r="A306" s="138"/>
      <c r="B306" s="138"/>
      <c r="C306" s="138"/>
      <c r="D306" s="179"/>
      <c r="E306" s="179"/>
      <c r="F306" s="179"/>
      <c r="G306" s="179"/>
      <c r="H306" s="179"/>
      <c r="I306" s="179"/>
      <c r="J306" s="179"/>
      <c r="K306" s="179"/>
      <c r="L306" s="179"/>
      <c r="M306" s="179"/>
      <c r="N306" s="179"/>
      <c r="O306" s="179"/>
      <c r="P306" s="179"/>
      <c r="Q306" s="179"/>
      <c r="R306" s="179"/>
      <c r="S306" s="177"/>
    </row>
    <row r="307" spans="1:19" s="205" customFormat="1" x14ac:dyDescent="0.25">
      <c r="A307" s="138"/>
      <c r="B307" s="138"/>
      <c r="C307" s="138"/>
      <c r="D307" s="180"/>
      <c r="E307" s="180"/>
      <c r="F307" s="180"/>
      <c r="G307" s="180"/>
      <c r="H307" s="180"/>
      <c r="I307" s="180"/>
      <c r="J307" s="180"/>
      <c r="K307" s="180"/>
      <c r="L307" s="180"/>
      <c r="M307" s="180"/>
      <c r="N307" s="180"/>
      <c r="O307" s="180"/>
      <c r="P307" s="180"/>
      <c r="Q307" s="180"/>
      <c r="R307" s="180"/>
      <c r="S307" s="181"/>
    </row>
    <row r="308" spans="1:19" s="205" customFormat="1" x14ac:dyDescent="0.25">
      <c r="A308" s="138"/>
      <c r="B308" s="138"/>
      <c r="C308" s="138"/>
      <c r="D308" s="179"/>
      <c r="E308" s="179"/>
      <c r="F308" s="179"/>
      <c r="G308" s="179"/>
      <c r="H308" s="179"/>
      <c r="I308" s="179"/>
      <c r="J308" s="179"/>
      <c r="K308" s="179"/>
      <c r="L308" s="179"/>
      <c r="M308" s="179"/>
      <c r="N308" s="179"/>
      <c r="O308" s="179"/>
      <c r="P308" s="179"/>
      <c r="Q308" s="179"/>
      <c r="R308" s="179"/>
      <c r="S308" s="177"/>
    </row>
    <row r="309" spans="1:19" s="205" customFormat="1" x14ac:dyDescent="0.25">
      <c r="A309" s="138"/>
      <c r="B309" s="138"/>
      <c r="C309" s="138"/>
      <c r="D309" s="180"/>
      <c r="E309" s="180"/>
      <c r="F309" s="180"/>
      <c r="G309" s="180"/>
      <c r="H309" s="180"/>
      <c r="I309" s="180"/>
      <c r="J309" s="180"/>
      <c r="K309" s="180"/>
      <c r="L309" s="180"/>
      <c r="M309" s="180"/>
      <c r="N309" s="180"/>
      <c r="O309" s="180"/>
      <c r="P309" s="180"/>
      <c r="Q309" s="180"/>
      <c r="R309" s="180"/>
      <c r="S309" s="177"/>
    </row>
    <row r="310" spans="1:19" s="205" customFormat="1" x14ac:dyDescent="0.25">
      <c r="A310" s="138"/>
      <c r="B310" s="138"/>
      <c r="C310" s="138"/>
      <c r="D310" s="179"/>
      <c r="E310" s="179"/>
      <c r="F310" s="179"/>
      <c r="G310" s="179"/>
      <c r="H310" s="179"/>
      <c r="I310" s="179"/>
      <c r="J310" s="179"/>
      <c r="K310" s="179"/>
      <c r="L310" s="179"/>
      <c r="M310" s="179"/>
      <c r="N310" s="179"/>
      <c r="O310" s="179"/>
      <c r="P310" s="179"/>
      <c r="Q310" s="179"/>
      <c r="R310" s="179"/>
      <c r="S310" s="177"/>
    </row>
    <row r="311" spans="1:19" s="205" customFormat="1" x14ac:dyDescent="0.25">
      <c r="A311" s="138"/>
      <c r="B311" s="138"/>
      <c r="C311" s="138"/>
      <c r="D311" s="180"/>
      <c r="E311" s="180"/>
      <c r="F311" s="180"/>
      <c r="G311" s="180"/>
      <c r="H311" s="180"/>
      <c r="I311" s="180"/>
      <c r="J311" s="180"/>
      <c r="K311" s="180"/>
      <c r="L311" s="180"/>
      <c r="M311" s="180"/>
      <c r="N311" s="180"/>
      <c r="O311" s="180"/>
      <c r="P311" s="180"/>
      <c r="Q311" s="180"/>
      <c r="R311" s="180"/>
      <c r="S311" s="181"/>
    </row>
    <row r="312" spans="1:19" s="205" customFormat="1" x14ac:dyDescent="0.25">
      <c r="A312" s="138"/>
      <c r="B312" s="138"/>
      <c r="C312" s="138"/>
      <c r="D312" s="179"/>
      <c r="E312" s="179"/>
      <c r="F312" s="179"/>
      <c r="G312" s="179"/>
      <c r="H312" s="179"/>
      <c r="I312" s="179"/>
      <c r="J312" s="179"/>
      <c r="K312" s="179"/>
      <c r="L312" s="179"/>
      <c r="M312" s="179"/>
      <c r="N312" s="179"/>
      <c r="O312" s="179"/>
      <c r="P312" s="179"/>
      <c r="Q312" s="179"/>
      <c r="R312" s="179"/>
      <c r="S312" s="177"/>
    </row>
    <row r="313" spans="1:19" s="205" customFormat="1" x14ac:dyDescent="0.25">
      <c r="A313" s="138"/>
      <c r="B313" s="138"/>
      <c r="C313" s="138"/>
      <c r="D313" s="180"/>
      <c r="E313" s="180"/>
      <c r="F313" s="180"/>
      <c r="G313" s="180"/>
      <c r="H313" s="180"/>
      <c r="I313" s="180"/>
      <c r="J313" s="180"/>
      <c r="K313" s="180"/>
      <c r="L313" s="180"/>
      <c r="M313" s="180"/>
      <c r="N313" s="180"/>
      <c r="O313" s="180"/>
      <c r="P313" s="180"/>
      <c r="Q313" s="180"/>
      <c r="R313" s="180"/>
      <c r="S313" s="177"/>
    </row>
    <row r="314" spans="1:19" s="205" customFormat="1" x14ac:dyDescent="0.25">
      <c r="A314" s="138"/>
      <c r="B314" s="138"/>
      <c r="C314" s="138"/>
      <c r="D314" s="179"/>
      <c r="E314" s="179"/>
      <c r="F314" s="179"/>
      <c r="G314" s="179"/>
      <c r="H314" s="179"/>
      <c r="I314" s="179"/>
      <c r="J314" s="179"/>
      <c r="K314" s="179"/>
      <c r="L314" s="179"/>
      <c r="M314" s="179"/>
      <c r="N314" s="179"/>
      <c r="O314" s="179"/>
      <c r="P314" s="179"/>
      <c r="Q314" s="179"/>
      <c r="R314" s="179"/>
      <c r="S314" s="177"/>
    </row>
    <row r="315" spans="1:19" s="205" customFormat="1" x14ac:dyDescent="0.25">
      <c r="A315" s="138"/>
      <c r="B315" s="138"/>
      <c r="C315" s="138"/>
      <c r="D315" s="179"/>
      <c r="E315" s="179"/>
      <c r="F315" s="179"/>
      <c r="G315" s="179"/>
      <c r="H315" s="179"/>
      <c r="I315" s="179"/>
      <c r="J315" s="179"/>
      <c r="K315" s="179"/>
      <c r="L315" s="179"/>
      <c r="M315" s="179"/>
      <c r="N315" s="179"/>
      <c r="O315" s="179"/>
      <c r="P315" s="179"/>
      <c r="Q315" s="179"/>
      <c r="R315" s="179"/>
      <c r="S315" s="177"/>
    </row>
    <row r="316" spans="1:19" s="205" customFormat="1" x14ac:dyDescent="0.25">
      <c r="A316" s="138"/>
      <c r="B316" s="138"/>
      <c r="C316" s="138"/>
      <c r="D316" s="180"/>
      <c r="E316" s="180"/>
      <c r="F316" s="180"/>
      <c r="G316" s="180"/>
      <c r="H316" s="180"/>
      <c r="I316" s="180"/>
      <c r="J316" s="180"/>
      <c r="K316" s="180"/>
      <c r="L316" s="180"/>
      <c r="M316" s="180"/>
      <c r="N316" s="180"/>
      <c r="O316" s="180"/>
      <c r="P316" s="180"/>
      <c r="Q316" s="180"/>
      <c r="R316" s="180"/>
      <c r="S316" s="181"/>
    </row>
    <row r="317" spans="1:19" s="205" customFormat="1" x14ac:dyDescent="0.25">
      <c r="A317" s="138"/>
      <c r="B317" s="138"/>
      <c r="C317" s="138"/>
      <c r="D317" s="179"/>
      <c r="E317" s="179"/>
      <c r="F317" s="179"/>
      <c r="G317" s="179"/>
      <c r="H317" s="179"/>
      <c r="I317" s="179"/>
      <c r="J317" s="179"/>
      <c r="K317" s="179"/>
      <c r="L317" s="179"/>
      <c r="M317" s="179"/>
      <c r="N317" s="179"/>
      <c r="O317" s="179"/>
      <c r="P317" s="179"/>
      <c r="Q317" s="179"/>
      <c r="R317" s="179"/>
      <c r="S317" s="179"/>
    </row>
    <row r="318" spans="1:19" s="205" customFormat="1" x14ac:dyDescent="0.25">
      <c r="A318" s="138"/>
      <c r="B318" s="138"/>
      <c r="C318" s="138"/>
      <c r="D318" s="180"/>
      <c r="E318" s="180"/>
      <c r="F318" s="180"/>
      <c r="G318" s="180"/>
      <c r="H318" s="180"/>
      <c r="I318" s="180"/>
      <c r="J318" s="180"/>
      <c r="K318" s="180"/>
      <c r="L318" s="180"/>
      <c r="M318" s="180"/>
      <c r="N318" s="180"/>
      <c r="O318" s="180"/>
      <c r="P318" s="180"/>
      <c r="Q318" s="180"/>
      <c r="R318" s="180"/>
      <c r="S318" s="177"/>
    </row>
    <row r="319" spans="1:19" s="205" customFormat="1" x14ac:dyDescent="0.25">
      <c r="A319" s="138"/>
      <c r="B319" s="138"/>
      <c r="C319" s="138"/>
      <c r="D319" s="179"/>
      <c r="E319" s="179"/>
      <c r="F319" s="179"/>
      <c r="G319" s="179"/>
      <c r="H319" s="179"/>
      <c r="I319" s="179"/>
      <c r="J319" s="179"/>
      <c r="K319" s="179"/>
      <c r="L319" s="179"/>
      <c r="M319" s="179"/>
      <c r="N319" s="179"/>
      <c r="O319" s="179"/>
      <c r="P319" s="179"/>
      <c r="Q319" s="179"/>
      <c r="R319" s="179"/>
      <c r="S319" s="177"/>
    </row>
    <row r="320" spans="1:19" s="205" customFormat="1" x14ac:dyDescent="0.25">
      <c r="A320" s="138"/>
      <c r="B320" s="138"/>
      <c r="C320" s="138"/>
      <c r="D320" s="179"/>
      <c r="E320" s="179"/>
      <c r="F320" s="179"/>
      <c r="G320" s="179"/>
      <c r="H320" s="179"/>
      <c r="I320" s="179"/>
      <c r="J320" s="179"/>
      <c r="K320" s="179"/>
      <c r="L320" s="179"/>
      <c r="M320" s="179"/>
      <c r="N320" s="179"/>
      <c r="O320" s="179"/>
      <c r="P320" s="179"/>
      <c r="Q320" s="179"/>
      <c r="R320" s="179"/>
      <c r="S320" s="177"/>
    </row>
    <row r="321" spans="1:19" s="183" customFormat="1" x14ac:dyDescent="0.25">
      <c r="A321" s="138"/>
      <c r="B321" s="138"/>
      <c r="C321" s="138"/>
      <c r="D321" s="179"/>
      <c r="E321" s="179"/>
      <c r="F321" s="179"/>
      <c r="G321" s="179"/>
      <c r="H321" s="179"/>
      <c r="I321" s="179"/>
      <c r="J321" s="179"/>
      <c r="K321" s="179"/>
      <c r="L321" s="179"/>
      <c r="M321" s="179"/>
      <c r="N321" s="179"/>
      <c r="O321" s="179"/>
      <c r="P321" s="179"/>
      <c r="Q321" s="179"/>
      <c r="R321" s="179"/>
      <c r="S321" s="177"/>
    </row>
    <row r="322" spans="1:19" s="183" customFormat="1" x14ac:dyDescent="0.25">
      <c r="A322" s="138"/>
      <c r="B322" s="138"/>
      <c r="C322" s="138"/>
      <c r="D322" s="179"/>
      <c r="E322" s="179"/>
      <c r="F322" s="179"/>
      <c r="G322" s="179"/>
      <c r="H322" s="179"/>
      <c r="I322" s="179"/>
      <c r="J322" s="179"/>
      <c r="K322" s="179"/>
      <c r="L322" s="179"/>
      <c r="M322" s="179"/>
      <c r="N322" s="179"/>
      <c r="O322" s="179"/>
      <c r="P322" s="179"/>
      <c r="Q322" s="179"/>
      <c r="R322" s="179"/>
      <c r="S322" s="177"/>
    </row>
    <row r="323" spans="1:19" s="183" customFormat="1" x14ac:dyDescent="0.25">
      <c r="A323" s="138"/>
      <c r="B323" s="138"/>
      <c r="C323" s="138"/>
      <c r="D323" s="179"/>
      <c r="E323" s="179"/>
      <c r="F323" s="179"/>
      <c r="G323" s="179"/>
      <c r="H323" s="179"/>
      <c r="I323" s="179"/>
      <c r="J323" s="179"/>
      <c r="K323" s="179"/>
      <c r="L323" s="179"/>
      <c r="M323" s="179"/>
      <c r="N323" s="179"/>
      <c r="O323" s="179"/>
      <c r="P323" s="179"/>
      <c r="Q323" s="179"/>
      <c r="R323" s="179"/>
      <c r="S323" s="179"/>
    </row>
    <row r="324" spans="1:19" s="183" customFormat="1" x14ac:dyDescent="0.25">
      <c r="A324" s="138"/>
      <c r="B324" s="138"/>
      <c r="C324" s="138"/>
      <c r="D324" s="179"/>
      <c r="E324" s="179"/>
      <c r="F324" s="179"/>
      <c r="G324" s="179"/>
      <c r="H324" s="179"/>
      <c r="I324" s="179"/>
      <c r="J324" s="179"/>
      <c r="K324" s="179"/>
      <c r="L324" s="179"/>
      <c r="M324" s="179"/>
      <c r="N324" s="179"/>
      <c r="O324" s="179"/>
      <c r="P324" s="179"/>
      <c r="Q324" s="179"/>
      <c r="R324" s="179"/>
      <c r="S324" s="177"/>
    </row>
    <row r="325" spans="1:19" s="183" customFormat="1" x14ac:dyDescent="0.25">
      <c r="A325" s="138"/>
      <c r="B325" s="138"/>
      <c r="C325" s="138"/>
      <c r="D325" s="179"/>
      <c r="E325" s="179"/>
      <c r="F325" s="179"/>
      <c r="G325" s="179"/>
      <c r="H325" s="179"/>
      <c r="I325" s="179"/>
      <c r="J325" s="179"/>
      <c r="K325" s="179"/>
      <c r="L325" s="179"/>
      <c r="M325" s="179"/>
      <c r="N325" s="179"/>
      <c r="O325" s="179"/>
      <c r="P325" s="179"/>
      <c r="Q325" s="179"/>
      <c r="R325" s="179"/>
      <c r="S325" s="177"/>
    </row>
    <row r="326" spans="1:19" s="183" customFormat="1" x14ac:dyDescent="0.25">
      <c r="A326" s="138"/>
      <c r="B326" s="138"/>
      <c r="C326" s="138"/>
      <c r="D326" s="179"/>
      <c r="E326" s="179"/>
      <c r="F326" s="179"/>
      <c r="G326" s="179"/>
      <c r="H326" s="179"/>
      <c r="I326" s="179"/>
      <c r="J326" s="179"/>
      <c r="K326" s="179"/>
      <c r="L326" s="179"/>
      <c r="M326" s="179"/>
      <c r="N326" s="179"/>
      <c r="O326" s="179"/>
      <c r="P326" s="179"/>
      <c r="Q326" s="179"/>
      <c r="R326" s="179"/>
      <c r="S326" s="177"/>
    </row>
    <row r="327" spans="1:19" s="183" customFormat="1" x14ac:dyDescent="0.25">
      <c r="A327" s="182"/>
      <c r="B327" s="138"/>
      <c r="C327" s="138"/>
      <c r="D327" s="179"/>
      <c r="E327" s="179"/>
      <c r="F327" s="179"/>
      <c r="G327" s="179"/>
      <c r="H327" s="179"/>
      <c r="I327" s="179"/>
      <c r="J327" s="179"/>
      <c r="K327" s="179"/>
      <c r="L327" s="179"/>
      <c r="M327" s="179"/>
      <c r="N327" s="179"/>
      <c r="O327" s="179"/>
      <c r="P327" s="179"/>
      <c r="Q327" s="179"/>
      <c r="R327" s="179"/>
      <c r="S327" s="177"/>
    </row>
    <row r="328" spans="1:19" s="183" customFormat="1" x14ac:dyDescent="0.25">
      <c r="A328" s="182"/>
      <c r="B328" s="138"/>
      <c r="C328" s="138"/>
      <c r="D328" s="179"/>
      <c r="E328" s="179"/>
      <c r="F328" s="179"/>
      <c r="G328" s="179"/>
      <c r="H328" s="179"/>
      <c r="I328" s="179"/>
      <c r="J328" s="179"/>
      <c r="K328" s="179"/>
      <c r="L328" s="179"/>
      <c r="M328" s="179"/>
      <c r="N328" s="179"/>
      <c r="O328" s="179"/>
      <c r="P328" s="179"/>
      <c r="Q328" s="179"/>
      <c r="R328" s="179"/>
      <c r="S328" s="177"/>
    </row>
    <row r="329" spans="1:19" s="183" customFormat="1" x14ac:dyDescent="0.25">
      <c r="A329" s="182"/>
      <c r="B329" s="138"/>
      <c r="C329" s="182"/>
      <c r="D329" s="182"/>
      <c r="E329" s="182"/>
      <c r="F329" s="182"/>
      <c r="G329" s="182"/>
      <c r="H329" s="182"/>
      <c r="I329" s="182"/>
      <c r="J329" s="182"/>
      <c r="K329" s="182"/>
      <c r="L329" s="182"/>
      <c r="M329" s="182"/>
      <c r="N329" s="182"/>
      <c r="O329" s="182"/>
      <c r="P329" s="182"/>
      <c r="Q329" s="182"/>
      <c r="R329" s="182"/>
      <c r="S329" s="182"/>
    </row>
    <row r="330" spans="1:19" s="183" customFormat="1" x14ac:dyDescent="0.25">
      <c r="A330" s="182"/>
      <c r="B330" s="138"/>
      <c r="C330" s="182"/>
      <c r="D330" s="182"/>
      <c r="E330" s="182"/>
      <c r="F330" s="182"/>
      <c r="G330" s="182"/>
      <c r="H330" s="182"/>
      <c r="I330" s="182"/>
      <c r="J330" s="182"/>
      <c r="K330" s="182"/>
      <c r="L330" s="182"/>
      <c r="M330" s="182"/>
      <c r="N330" s="182"/>
      <c r="O330" s="182"/>
      <c r="P330" s="182"/>
      <c r="Q330" s="182"/>
      <c r="R330" s="182"/>
      <c r="S330" s="182"/>
    </row>
    <row r="331" spans="1:19" s="183" customFormat="1" x14ac:dyDescent="0.25">
      <c r="A331" s="182"/>
      <c r="B331" s="138"/>
      <c r="C331" s="182"/>
      <c r="D331" s="182"/>
      <c r="E331" s="182"/>
      <c r="F331" s="182"/>
      <c r="G331" s="182"/>
      <c r="H331" s="182"/>
      <c r="I331" s="182"/>
      <c r="J331" s="182"/>
      <c r="K331" s="182"/>
      <c r="L331" s="182"/>
      <c r="M331" s="182"/>
      <c r="N331" s="182"/>
      <c r="O331" s="182"/>
      <c r="P331" s="182"/>
      <c r="Q331" s="182"/>
      <c r="R331" s="182"/>
      <c r="S331" s="182"/>
    </row>
    <row r="332" spans="1:19" s="183" customFormat="1" x14ac:dyDescent="0.25">
      <c r="A332" s="182"/>
      <c r="B332" s="138"/>
      <c r="C332" s="182"/>
      <c r="D332" s="182"/>
      <c r="E332" s="182"/>
      <c r="F332" s="182"/>
      <c r="G332" s="182"/>
      <c r="H332" s="182"/>
      <c r="I332" s="182"/>
      <c r="J332" s="182"/>
      <c r="K332" s="182"/>
      <c r="L332" s="182"/>
      <c r="M332" s="182"/>
      <c r="N332" s="182"/>
      <c r="O332" s="182"/>
      <c r="P332" s="182"/>
      <c r="Q332" s="182"/>
      <c r="R332" s="182"/>
      <c r="S332" s="182"/>
    </row>
    <row r="333" spans="1:19" s="183" customFormat="1" x14ac:dyDescent="0.25">
      <c r="A333" s="182"/>
      <c r="B333" s="182"/>
      <c r="C333" s="182"/>
      <c r="D333" s="182"/>
      <c r="E333" s="182"/>
      <c r="F333" s="182"/>
      <c r="G333" s="182"/>
      <c r="H333" s="182"/>
      <c r="I333" s="182"/>
      <c r="J333" s="182"/>
      <c r="K333" s="182"/>
      <c r="L333" s="182"/>
      <c r="M333" s="182"/>
      <c r="N333" s="182"/>
      <c r="O333" s="182"/>
      <c r="P333" s="182"/>
      <c r="Q333" s="182"/>
      <c r="R333" s="182"/>
      <c r="S333" s="182"/>
    </row>
    <row r="334" spans="1:19" s="183" customFormat="1" x14ac:dyDescent="0.25">
      <c r="A334" s="138"/>
      <c r="B334" s="182"/>
      <c r="C334" s="182"/>
      <c r="D334" s="182"/>
      <c r="E334" s="182"/>
      <c r="F334" s="182"/>
      <c r="G334" s="182"/>
      <c r="H334" s="182"/>
      <c r="I334" s="182"/>
      <c r="J334" s="182"/>
      <c r="K334" s="182"/>
      <c r="L334" s="182"/>
      <c r="M334" s="182"/>
      <c r="N334" s="182"/>
      <c r="O334" s="182"/>
      <c r="P334" s="182"/>
      <c r="Q334" s="182"/>
      <c r="R334" s="182"/>
      <c r="S334" s="182"/>
    </row>
    <row r="335" spans="1:19" s="183" customFormat="1" x14ac:dyDescent="0.25">
      <c r="A335" s="138"/>
      <c r="B335" s="182"/>
      <c r="C335" s="182"/>
      <c r="D335" s="182"/>
      <c r="E335" s="182"/>
      <c r="F335" s="182"/>
      <c r="G335" s="182"/>
      <c r="H335" s="182"/>
      <c r="I335" s="182"/>
      <c r="J335" s="182"/>
      <c r="K335" s="182"/>
      <c r="L335" s="182"/>
      <c r="M335" s="182"/>
      <c r="N335" s="182"/>
      <c r="O335" s="182"/>
      <c r="P335" s="182"/>
      <c r="Q335" s="182"/>
      <c r="R335" s="182"/>
      <c r="S335" s="182"/>
    </row>
    <row r="336" spans="1:19" s="183" customFormat="1" x14ac:dyDescent="0.25">
      <c r="A336" s="138"/>
      <c r="B336" s="182"/>
      <c r="C336" s="138"/>
      <c r="D336" s="179"/>
      <c r="E336" s="179"/>
      <c r="F336" s="179"/>
      <c r="G336" s="179"/>
      <c r="H336" s="179"/>
      <c r="I336" s="179"/>
      <c r="J336" s="179"/>
      <c r="K336" s="179"/>
      <c r="L336" s="179"/>
      <c r="M336" s="179"/>
      <c r="N336" s="179"/>
      <c r="O336" s="179"/>
      <c r="P336" s="179"/>
      <c r="Q336" s="179"/>
      <c r="R336" s="179"/>
      <c r="S336" s="177"/>
    </row>
    <row r="337" spans="2:16222" s="183" customFormat="1" x14ac:dyDescent="0.25">
      <c r="B337" s="182"/>
      <c r="C337" s="138"/>
      <c r="D337" s="177"/>
      <c r="E337" s="177"/>
      <c r="F337" s="177"/>
      <c r="G337" s="177"/>
      <c r="H337" s="177"/>
      <c r="I337" s="177"/>
      <c r="J337" s="177"/>
      <c r="K337" s="177"/>
      <c r="L337" s="177"/>
      <c r="M337" s="177"/>
      <c r="N337" s="177"/>
      <c r="O337" s="177"/>
      <c r="P337" s="177"/>
      <c r="Q337" s="177"/>
      <c r="R337" s="177"/>
      <c r="S337" s="177"/>
    </row>
    <row r="338" spans="2:16222" s="183" customFormat="1" x14ac:dyDescent="0.25">
      <c r="B338" s="182"/>
      <c r="C338" s="138"/>
      <c r="D338" s="177"/>
      <c r="E338" s="177"/>
      <c r="F338" s="177"/>
      <c r="G338" s="177"/>
      <c r="H338" s="177"/>
      <c r="I338" s="177"/>
      <c r="J338" s="177"/>
      <c r="K338" s="177"/>
      <c r="L338" s="177"/>
      <c r="M338" s="177"/>
      <c r="N338" s="177"/>
      <c r="O338" s="177"/>
      <c r="P338" s="177"/>
      <c r="Q338" s="177"/>
      <c r="R338" s="177"/>
      <c r="S338" s="177"/>
    </row>
    <row r="339" spans="2:16222" s="183" customFormat="1" x14ac:dyDescent="0.25">
      <c r="B339" s="182"/>
      <c r="C339"/>
      <c r="D339"/>
      <c r="E339"/>
      <c r="F339"/>
      <c r="G339"/>
      <c r="H339"/>
      <c r="I339"/>
      <c r="J339"/>
      <c r="K339"/>
      <c r="L339"/>
      <c r="M339"/>
      <c r="N339"/>
      <c r="O339"/>
      <c r="P339"/>
      <c r="Q339"/>
      <c r="R339"/>
      <c r="S339"/>
    </row>
    <row r="340" spans="2:16222" s="183" customFormat="1" x14ac:dyDescent="0.25">
      <c r="B340" s="174"/>
      <c r="C340" s="190"/>
      <c r="D340" s="190"/>
      <c r="E340" s="190"/>
      <c r="F340" s="190"/>
      <c r="G340" s="190"/>
      <c r="H340" s="190"/>
      <c r="I340" s="190"/>
      <c r="J340" s="190"/>
      <c r="K340" s="190"/>
      <c r="L340" s="190"/>
      <c r="M340" s="190"/>
      <c r="N340" s="190"/>
      <c r="O340" s="190"/>
      <c r="P340" s="190"/>
      <c r="Q340" s="190"/>
      <c r="R340" s="190"/>
      <c r="S340"/>
    </row>
    <row r="341" spans="2:16222" s="183" customFormat="1" x14ac:dyDescent="0.25">
      <c r="B341" s="174"/>
      <c r="C341" s="190"/>
      <c r="D341" s="190"/>
      <c r="E341" s="190"/>
      <c r="F341" s="190"/>
      <c r="G341" s="190"/>
      <c r="H341" s="190"/>
      <c r="I341" s="190"/>
      <c r="J341" s="190"/>
      <c r="K341" s="190"/>
      <c r="L341" s="190"/>
      <c r="M341" s="190"/>
      <c r="N341" s="190"/>
      <c r="O341" s="190"/>
      <c r="P341" s="190"/>
      <c r="Q341" s="190"/>
      <c r="R341" s="190"/>
      <c r="S341"/>
    </row>
    <row r="342" spans="2:16222" s="183" customFormat="1" x14ac:dyDescent="0.25">
      <c r="B342" s="174"/>
      <c r="C342" s="190"/>
      <c r="D342" s="190"/>
      <c r="E342" s="190"/>
      <c r="F342" s="190"/>
      <c r="G342" s="190"/>
      <c r="H342" s="190"/>
      <c r="I342" s="190"/>
      <c r="J342" s="190"/>
      <c r="K342" s="190"/>
      <c r="L342" s="190"/>
      <c r="M342" s="190"/>
      <c r="N342" s="190"/>
      <c r="O342" s="190"/>
      <c r="P342" s="190"/>
      <c r="Q342" s="190"/>
      <c r="R342" s="190"/>
      <c r="S342"/>
    </row>
    <row r="343" spans="2:16222" s="183" customFormat="1" x14ac:dyDescent="0.25">
      <c r="B343" s="174"/>
      <c r="C343" s="190"/>
      <c r="D343" s="190"/>
      <c r="E343" s="190"/>
      <c r="F343" s="190"/>
      <c r="G343" s="190"/>
      <c r="H343" s="190"/>
      <c r="I343" s="190"/>
      <c r="J343" s="190"/>
      <c r="K343" s="190"/>
      <c r="L343" s="190"/>
      <c r="M343" s="190"/>
      <c r="N343" s="190"/>
      <c r="O343" s="190"/>
      <c r="P343" s="190"/>
      <c r="Q343" s="190"/>
      <c r="R343" s="190"/>
      <c r="S343"/>
    </row>
    <row r="344" spans="2:16222" s="183" customFormat="1" x14ac:dyDescent="0.25">
      <c r="B344" s="174"/>
      <c r="C344" s="174"/>
      <c r="D344" s="190"/>
      <c r="E344" s="190"/>
      <c r="F344" s="190"/>
      <c r="G344" s="190"/>
      <c r="H344" s="190"/>
      <c r="I344" s="190"/>
      <c r="J344" s="190"/>
      <c r="K344" s="190"/>
      <c r="L344" s="190"/>
      <c r="M344" s="190"/>
      <c r="N344" s="190"/>
      <c r="O344" s="190"/>
      <c r="P344" s="190"/>
      <c r="Q344" s="190"/>
      <c r="R344" s="190"/>
      <c r="S344" s="190"/>
    </row>
    <row r="345" spans="2:16222" s="183" customFormat="1" x14ac:dyDescent="0.25">
      <c r="B345" s="174"/>
      <c r="C345" s="174"/>
      <c r="D345" s="190"/>
      <c r="E345" s="190"/>
      <c r="F345" s="190"/>
      <c r="G345" s="190"/>
      <c r="H345" s="190"/>
      <c r="I345" s="190"/>
      <c r="J345" s="190"/>
      <c r="K345" s="190"/>
      <c r="L345" s="190"/>
      <c r="M345" s="190"/>
      <c r="N345" s="190"/>
      <c r="O345" s="190"/>
      <c r="P345" s="190"/>
      <c r="Q345" s="190"/>
      <c r="R345" s="190"/>
      <c r="S345" s="190"/>
    </row>
    <row r="346" spans="2:16222" s="183" customFormat="1" x14ac:dyDescent="0.25">
      <c r="B346" s="174"/>
      <c r="C346" s="174"/>
      <c r="D346" s="190"/>
      <c r="E346" s="190"/>
      <c r="F346" s="190"/>
      <c r="G346" s="190"/>
      <c r="H346" s="190"/>
      <c r="I346" s="190"/>
      <c r="J346" s="190"/>
      <c r="K346" s="190"/>
      <c r="L346" s="190"/>
      <c r="M346" s="190"/>
      <c r="N346" s="190"/>
      <c r="O346" s="190"/>
      <c r="P346" s="190"/>
      <c r="Q346" s="190"/>
      <c r="R346" s="190"/>
      <c r="S346" s="190"/>
    </row>
    <row r="347" spans="2:16222" s="183" customFormat="1" x14ac:dyDescent="0.25">
      <c r="B347" s="174"/>
      <c r="C347" s="174"/>
      <c r="D347" s="190"/>
      <c r="E347" s="190"/>
      <c r="F347" s="190"/>
      <c r="G347" s="190"/>
      <c r="H347" s="190"/>
      <c r="I347" s="190"/>
      <c r="J347" s="190"/>
      <c r="K347" s="190"/>
      <c r="L347" s="190"/>
      <c r="M347" s="190"/>
      <c r="N347" s="190"/>
      <c r="O347" s="190"/>
      <c r="P347" s="190"/>
      <c r="Q347" s="190"/>
      <c r="R347" s="190"/>
      <c r="S347" s="190"/>
    </row>
    <row r="348" spans="2:16222" s="183" customFormat="1" x14ac:dyDescent="0.25">
      <c r="B348" s="174"/>
      <c r="C348" s="174"/>
      <c r="D348" s="190"/>
      <c r="E348" s="190"/>
      <c r="F348" s="190"/>
      <c r="G348" s="190"/>
      <c r="H348" s="190"/>
      <c r="I348" s="190"/>
      <c r="J348" s="190"/>
      <c r="K348" s="190"/>
      <c r="L348" s="190"/>
      <c r="M348" s="190"/>
      <c r="N348" s="190"/>
      <c r="O348" s="190"/>
      <c r="P348" s="190"/>
      <c r="Q348" s="190"/>
      <c r="R348" s="190"/>
      <c r="S348" s="190"/>
    </row>
    <row r="349" spans="2:16222" s="183" customFormat="1" x14ac:dyDescent="0.25">
      <c r="B349" s="174"/>
      <c r="C349" s="174"/>
      <c r="D349" s="190"/>
      <c r="E349" s="190"/>
      <c r="F349" s="190"/>
      <c r="G349" s="190"/>
      <c r="H349" s="190"/>
      <c r="I349" s="190"/>
      <c r="J349" s="190"/>
      <c r="K349" s="190"/>
      <c r="L349" s="190"/>
      <c r="M349" s="190"/>
      <c r="N349" s="190"/>
      <c r="O349" s="190"/>
      <c r="P349" s="190"/>
      <c r="Q349" s="190"/>
      <c r="R349" s="190"/>
      <c r="S349" s="190"/>
    </row>
    <row r="350" spans="2:16222" s="183" customFormat="1" x14ac:dyDescent="0.25">
      <c r="B350" s="174"/>
      <c r="C350" s="174"/>
      <c r="D350" s="190"/>
      <c r="E350" s="190"/>
      <c r="F350" s="190"/>
      <c r="G350" s="190"/>
      <c r="H350" s="190"/>
      <c r="I350" s="190"/>
      <c r="J350" s="190"/>
      <c r="K350" s="190"/>
      <c r="L350" s="190"/>
      <c r="M350" s="190"/>
      <c r="N350" s="190"/>
      <c r="O350" s="190"/>
      <c r="P350" s="190"/>
      <c r="Q350" s="190"/>
      <c r="R350" s="190"/>
      <c r="S350" s="190"/>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c r="FM350" s="182"/>
      <c r="FN350" s="182"/>
      <c r="FO350" s="182"/>
      <c r="FP350" s="182"/>
      <c r="FQ350" s="182"/>
      <c r="FR350" s="182"/>
      <c r="FS350" s="182"/>
      <c r="FT350" s="182"/>
      <c r="FU350" s="182"/>
      <c r="FV350" s="182"/>
      <c r="FW350" s="182"/>
      <c r="FX350" s="182"/>
      <c r="FY350" s="182"/>
      <c r="FZ350" s="182"/>
      <c r="GA350" s="182"/>
      <c r="GB350" s="182"/>
      <c r="GC350" s="182"/>
      <c r="GD350" s="182"/>
      <c r="GE350" s="182"/>
      <c r="GF350" s="182"/>
      <c r="GG350" s="182"/>
      <c r="GH350" s="182"/>
      <c r="GI350" s="182"/>
      <c r="GJ350" s="182"/>
      <c r="GK350" s="182"/>
      <c r="GL350" s="182"/>
      <c r="GM350" s="182"/>
      <c r="GN350" s="182"/>
      <c r="GO350" s="182"/>
      <c r="GP350" s="182"/>
      <c r="GQ350" s="182"/>
      <c r="GR350" s="182"/>
      <c r="GS350" s="182"/>
      <c r="GT350" s="182"/>
      <c r="GU350" s="182"/>
      <c r="GV350" s="182"/>
      <c r="GW350" s="182"/>
      <c r="GX350" s="182"/>
      <c r="GY350" s="182"/>
      <c r="GZ350" s="182"/>
      <c r="HA350" s="182"/>
      <c r="HB350" s="182"/>
      <c r="HC350" s="182"/>
      <c r="HD350" s="182"/>
      <c r="HE350" s="182"/>
      <c r="HF350" s="182"/>
      <c r="HG350" s="182"/>
      <c r="HH350" s="182"/>
      <c r="HI350" s="182"/>
      <c r="HJ350" s="182"/>
      <c r="HK350" s="182"/>
      <c r="HL350" s="182"/>
      <c r="HM350" s="182"/>
      <c r="HN350" s="182"/>
      <c r="HO350" s="182"/>
      <c r="HP350" s="182"/>
      <c r="HQ350" s="182"/>
      <c r="HR350" s="182"/>
      <c r="HS350" s="182"/>
      <c r="HT350" s="182"/>
      <c r="HU350" s="182"/>
      <c r="HV350" s="182"/>
      <c r="HW350" s="182"/>
      <c r="HX350" s="182"/>
      <c r="HY350" s="182"/>
      <c r="HZ350" s="182"/>
      <c r="IA350" s="182"/>
      <c r="IB350" s="182"/>
      <c r="IC350" s="182"/>
      <c r="ID350" s="182"/>
      <c r="IE350" s="182"/>
      <c r="IF350" s="182"/>
      <c r="IG350" s="182"/>
      <c r="IH350" s="182"/>
      <c r="II350" s="182"/>
      <c r="IJ350" s="182"/>
      <c r="IK350" s="182"/>
      <c r="IL350" s="182"/>
      <c r="IM350" s="182"/>
      <c r="IN350" s="182"/>
      <c r="IO350" s="182"/>
      <c r="IP350" s="182"/>
      <c r="IQ350" s="182"/>
      <c r="IR350" s="182"/>
      <c r="IS350" s="182"/>
      <c r="IT350" s="182"/>
      <c r="IU350" s="182"/>
      <c r="IV350" s="182"/>
      <c r="IW350" s="182"/>
      <c r="IX350" s="182"/>
      <c r="IY350" s="182"/>
      <c r="IZ350" s="182"/>
      <c r="JA350" s="182"/>
      <c r="JB350" s="182"/>
      <c r="JC350" s="182"/>
      <c r="JD350" s="182"/>
      <c r="JE350" s="182"/>
      <c r="JF350" s="182"/>
      <c r="JG350" s="182"/>
      <c r="JH350" s="182"/>
      <c r="JI350" s="182"/>
      <c r="JJ350" s="182"/>
      <c r="JK350" s="182"/>
      <c r="JL350" s="182"/>
      <c r="JM350" s="182"/>
      <c r="JN350" s="182"/>
      <c r="JO350" s="182"/>
      <c r="JP350" s="182"/>
      <c r="JQ350" s="182"/>
      <c r="JR350" s="182"/>
      <c r="JS350" s="182"/>
      <c r="JT350" s="182"/>
      <c r="JU350" s="182"/>
      <c r="JV350" s="182"/>
      <c r="JW350" s="182"/>
      <c r="JX350" s="182"/>
      <c r="JY350" s="182"/>
      <c r="JZ350" s="182"/>
      <c r="KA350" s="182"/>
      <c r="KB350" s="182"/>
      <c r="KC350" s="182"/>
      <c r="KD350" s="182"/>
      <c r="KE350" s="182"/>
      <c r="KF350" s="182"/>
      <c r="KG350" s="182"/>
      <c r="KH350" s="182"/>
      <c r="KI350" s="182"/>
      <c r="KJ350" s="182"/>
      <c r="KK350" s="182"/>
      <c r="KL350" s="182"/>
      <c r="KM350" s="182"/>
      <c r="KN350" s="182"/>
      <c r="KO350" s="182"/>
      <c r="KP350" s="182"/>
      <c r="KQ350" s="182"/>
      <c r="KR350" s="182"/>
      <c r="KS350" s="182"/>
      <c r="KT350" s="182"/>
      <c r="KU350" s="182"/>
      <c r="KV350" s="182"/>
      <c r="KW350" s="182"/>
      <c r="KX350" s="182"/>
      <c r="KY350" s="182"/>
      <c r="KZ350" s="182"/>
      <c r="LA350" s="182"/>
      <c r="LB350" s="182"/>
      <c r="LC350" s="182"/>
      <c r="LD350" s="182"/>
      <c r="LE350" s="182"/>
      <c r="LF350" s="182"/>
      <c r="LG350" s="182"/>
      <c r="LH350" s="182"/>
      <c r="LI350" s="182"/>
      <c r="LJ350" s="182"/>
      <c r="LK350" s="182"/>
      <c r="LL350" s="182"/>
      <c r="LM350" s="182"/>
      <c r="LN350" s="182"/>
      <c r="LO350" s="182"/>
      <c r="LP350" s="182"/>
      <c r="LQ350" s="182"/>
      <c r="LR350" s="182"/>
      <c r="LS350" s="182"/>
      <c r="LT350" s="182"/>
      <c r="LU350" s="182"/>
      <c r="LV350" s="182"/>
      <c r="LW350" s="182"/>
      <c r="LX350" s="182"/>
      <c r="LY350" s="182"/>
      <c r="LZ350" s="182"/>
      <c r="MA350" s="182"/>
      <c r="MB350" s="182"/>
      <c r="MC350" s="182"/>
      <c r="MD350" s="182"/>
      <c r="ME350" s="182"/>
      <c r="MF350" s="182"/>
      <c r="MG350" s="182"/>
      <c r="MH350" s="182"/>
      <c r="MI350" s="182"/>
      <c r="MJ350" s="182"/>
      <c r="MK350" s="182"/>
      <c r="ML350" s="182"/>
      <c r="MM350" s="182"/>
      <c r="MN350" s="182"/>
      <c r="MO350" s="182"/>
      <c r="MP350" s="182"/>
      <c r="MQ350" s="182"/>
      <c r="MR350" s="182"/>
      <c r="MS350" s="182"/>
      <c r="MT350" s="182"/>
      <c r="MU350" s="182"/>
      <c r="MV350" s="182"/>
      <c r="MW350" s="182"/>
      <c r="MX350" s="182"/>
      <c r="MY350" s="182"/>
      <c r="MZ350" s="182"/>
      <c r="NA350" s="182"/>
      <c r="NB350" s="182"/>
      <c r="NC350" s="182"/>
      <c r="ND350" s="182"/>
      <c r="NE350" s="182"/>
      <c r="NF350" s="182"/>
      <c r="NG350" s="182"/>
      <c r="NH350" s="182"/>
      <c r="NI350" s="182"/>
      <c r="NJ350" s="182"/>
      <c r="NK350" s="182"/>
      <c r="NL350" s="182"/>
      <c r="NM350" s="182"/>
      <c r="NN350" s="182"/>
      <c r="NO350" s="182"/>
      <c r="NP350" s="182"/>
      <c r="NQ350" s="182"/>
      <c r="NR350" s="182"/>
      <c r="NS350" s="182"/>
      <c r="NT350" s="182"/>
      <c r="NU350" s="182"/>
      <c r="NV350" s="182"/>
      <c r="NW350" s="182"/>
      <c r="NX350" s="182"/>
      <c r="NY350" s="182"/>
      <c r="NZ350" s="182"/>
      <c r="OA350" s="182"/>
      <c r="OB350" s="182"/>
      <c r="OC350" s="182"/>
      <c r="OD350" s="182"/>
      <c r="OE350" s="182"/>
      <c r="OF350" s="182"/>
      <c r="OG350" s="182"/>
      <c r="OH350" s="182"/>
      <c r="OI350" s="182"/>
      <c r="OJ350" s="182"/>
      <c r="OK350" s="182"/>
      <c r="OL350" s="182"/>
      <c r="OM350" s="182"/>
      <c r="ON350" s="182"/>
      <c r="OO350" s="182"/>
      <c r="OP350" s="182"/>
      <c r="OQ350" s="182"/>
      <c r="OR350" s="182"/>
      <c r="OS350" s="182"/>
      <c r="OT350" s="182"/>
      <c r="OU350" s="182"/>
      <c r="OV350" s="182"/>
      <c r="OW350" s="182"/>
      <c r="OX350" s="182"/>
      <c r="OY350" s="182"/>
      <c r="OZ350" s="182"/>
      <c r="PA350" s="182"/>
      <c r="PB350" s="182"/>
      <c r="PC350" s="182"/>
      <c r="PD350" s="182"/>
      <c r="PE350" s="182"/>
      <c r="PF350" s="182"/>
      <c r="PG350" s="182"/>
      <c r="PH350" s="182"/>
      <c r="PI350" s="182"/>
      <c r="PJ350" s="182"/>
      <c r="PK350" s="182"/>
      <c r="PL350" s="182"/>
      <c r="PM350" s="182"/>
      <c r="PN350" s="182"/>
      <c r="PO350" s="182"/>
      <c r="PP350" s="182"/>
      <c r="PQ350" s="182"/>
      <c r="PR350" s="182"/>
      <c r="PS350" s="182"/>
      <c r="PT350" s="182"/>
      <c r="PU350" s="182"/>
      <c r="PV350" s="182"/>
      <c r="PW350" s="182"/>
      <c r="PX350" s="182"/>
      <c r="PY350" s="182"/>
      <c r="PZ350" s="182"/>
      <c r="QA350" s="182"/>
      <c r="QB350" s="182"/>
      <c r="QC350" s="182"/>
      <c r="QD350" s="182"/>
      <c r="QE350" s="182"/>
      <c r="QF350" s="182"/>
      <c r="QG350" s="182"/>
      <c r="QH350" s="182"/>
      <c r="QI350" s="182"/>
      <c r="QJ350" s="182"/>
      <c r="QK350" s="182"/>
      <c r="QL350" s="182"/>
      <c r="QM350" s="182"/>
      <c r="QN350" s="182"/>
      <c r="QO350" s="182"/>
      <c r="QP350" s="182"/>
      <c r="QQ350" s="182"/>
      <c r="QR350" s="182"/>
      <c r="QS350" s="182"/>
      <c r="QT350" s="182"/>
      <c r="QU350" s="182"/>
      <c r="QV350" s="182"/>
      <c r="QW350" s="182"/>
      <c r="QX350" s="182"/>
      <c r="QY350" s="182"/>
      <c r="QZ350" s="182"/>
      <c r="RA350" s="182"/>
      <c r="RB350" s="182"/>
      <c r="RC350" s="182"/>
      <c r="RD350" s="182"/>
      <c r="RE350" s="182"/>
      <c r="RF350" s="182"/>
      <c r="RG350" s="182"/>
      <c r="RH350" s="182"/>
      <c r="RI350" s="182"/>
      <c r="RJ350" s="182"/>
      <c r="RK350" s="182"/>
      <c r="RL350" s="182"/>
      <c r="RM350" s="182"/>
      <c r="RN350" s="182"/>
      <c r="RO350" s="182"/>
      <c r="RP350" s="182"/>
      <c r="RQ350" s="182"/>
      <c r="RR350" s="182"/>
      <c r="RS350" s="182"/>
      <c r="RT350" s="182"/>
      <c r="RU350" s="182"/>
      <c r="RV350" s="182"/>
      <c r="RW350" s="182"/>
      <c r="RX350" s="182"/>
      <c r="RY350" s="182"/>
      <c r="RZ350" s="182"/>
      <c r="SA350" s="182"/>
      <c r="SB350" s="182"/>
      <c r="SC350" s="182"/>
      <c r="SD350" s="182"/>
      <c r="SE350" s="182"/>
      <c r="SF350" s="182"/>
      <c r="SG350" s="182"/>
      <c r="SH350" s="182"/>
      <c r="SI350" s="182"/>
      <c r="SJ350" s="182"/>
      <c r="SK350" s="182"/>
      <c r="SL350" s="182"/>
      <c r="SM350" s="182"/>
      <c r="SN350" s="182"/>
      <c r="SO350" s="182"/>
      <c r="SP350" s="182"/>
      <c r="SQ350" s="182"/>
      <c r="SR350" s="182"/>
      <c r="SS350" s="182"/>
      <c r="ST350" s="182"/>
      <c r="SU350" s="182"/>
      <c r="SV350" s="182"/>
      <c r="SW350" s="182"/>
      <c r="SX350" s="182"/>
      <c r="SY350" s="182"/>
      <c r="SZ350" s="182"/>
      <c r="TA350" s="182"/>
      <c r="TB350" s="182"/>
      <c r="TC350" s="182"/>
      <c r="TD350" s="182"/>
      <c r="TE350" s="182"/>
      <c r="TF350" s="182"/>
      <c r="TG350" s="182"/>
      <c r="TH350" s="182"/>
      <c r="TI350" s="182"/>
      <c r="TJ350" s="182"/>
      <c r="TK350" s="182"/>
      <c r="TL350" s="182"/>
      <c r="TM350" s="182"/>
      <c r="TN350" s="182"/>
      <c r="TO350" s="182"/>
      <c r="TP350" s="182"/>
      <c r="TQ350" s="182"/>
      <c r="TR350" s="182"/>
      <c r="TS350" s="182"/>
      <c r="TT350" s="182"/>
      <c r="TU350" s="182"/>
      <c r="TV350" s="182"/>
      <c r="TW350" s="182"/>
      <c r="TX350" s="182"/>
      <c r="TY350" s="182"/>
      <c r="TZ350" s="182"/>
      <c r="UA350" s="182"/>
      <c r="UB350" s="182"/>
      <c r="UC350" s="182"/>
      <c r="UD350" s="182"/>
      <c r="UE350" s="182"/>
      <c r="UF350" s="182"/>
      <c r="UG350" s="182"/>
      <c r="UH350" s="182"/>
      <c r="UI350" s="182"/>
      <c r="UJ350" s="182"/>
      <c r="UK350" s="182"/>
      <c r="UL350" s="182"/>
      <c r="UM350" s="182"/>
      <c r="UN350" s="182"/>
      <c r="UO350" s="182"/>
      <c r="UP350" s="182"/>
      <c r="UQ350" s="182"/>
      <c r="UR350" s="182"/>
      <c r="US350" s="182"/>
      <c r="UT350" s="182"/>
      <c r="UU350" s="182"/>
      <c r="UV350" s="182"/>
      <c r="UW350" s="182"/>
      <c r="UX350" s="182"/>
      <c r="UY350" s="182"/>
      <c r="UZ350" s="182"/>
      <c r="VA350" s="182"/>
      <c r="VB350" s="182"/>
      <c r="VC350" s="182"/>
      <c r="VD350" s="182"/>
      <c r="VE350" s="182"/>
      <c r="VF350" s="182"/>
      <c r="VG350" s="182"/>
      <c r="VH350" s="182"/>
      <c r="VI350" s="182"/>
      <c r="VJ350" s="182"/>
      <c r="VK350" s="182"/>
      <c r="VL350" s="182"/>
      <c r="VM350" s="182"/>
      <c r="VN350" s="182"/>
      <c r="VO350" s="182"/>
      <c r="VP350" s="182"/>
      <c r="VQ350" s="182"/>
      <c r="VR350" s="182"/>
      <c r="VS350" s="182"/>
      <c r="VT350" s="182"/>
      <c r="VU350" s="182"/>
      <c r="VV350" s="182"/>
      <c r="VW350" s="182"/>
      <c r="VX350" s="182"/>
      <c r="VY350" s="182"/>
      <c r="VZ350" s="182"/>
      <c r="WA350" s="182"/>
      <c r="WB350" s="182"/>
      <c r="WC350" s="182"/>
      <c r="WD350" s="182"/>
      <c r="WE350" s="182"/>
      <c r="WF350" s="182"/>
      <c r="WG350" s="182"/>
      <c r="WH350" s="182"/>
      <c r="WI350" s="182"/>
      <c r="WJ350" s="182"/>
      <c r="WK350" s="182"/>
      <c r="WL350" s="182"/>
      <c r="WM350" s="182"/>
      <c r="WN350" s="182"/>
      <c r="WO350" s="182"/>
      <c r="WP350" s="182"/>
      <c r="WQ350" s="182"/>
      <c r="WR350" s="182"/>
      <c r="WS350" s="182"/>
      <c r="WT350" s="182"/>
      <c r="WU350" s="182"/>
      <c r="WV350" s="182"/>
      <c r="WW350" s="182"/>
      <c r="WX350" s="182"/>
      <c r="WY350" s="182"/>
      <c r="WZ350" s="182"/>
      <c r="XA350" s="182"/>
      <c r="XB350" s="182"/>
      <c r="XC350" s="182"/>
      <c r="XD350" s="182"/>
      <c r="XE350" s="182"/>
      <c r="XF350" s="182"/>
      <c r="XG350" s="182"/>
      <c r="XH350" s="182"/>
      <c r="XI350" s="182"/>
      <c r="XJ350" s="182"/>
      <c r="XK350" s="182"/>
      <c r="XL350" s="182"/>
      <c r="XM350" s="182"/>
      <c r="XN350" s="182"/>
      <c r="XO350" s="182"/>
      <c r="XP350" s="182"/>
      <c r="XQ350" s="182"/>
      <c r="XR350" s="182"/>
      <c r="XS350" s="182"/>
      <c r="XT350" s="182"/>
      <c r="XU350" s="182"/>
      <c r="XV350" s="182"/>
      <c r="XW350" s="182"/>
      <c r="XX350" s="182"/>
      <c r="XY350" s="182"/>
      <c r="XZ350" s="182"/>
      <c r="YA350" s="182"/>
      <c r="YB350" s="182"/>
      <c r="YC350" s="182"/>
      <c r="YD350" s="182"/>
      <c r="YE350" s="182"/>
      <c r="YF350" s="182"/>
      <c r="YG350" s="182"/>
      <c r="YH350" s="182"/>
      <c r="YI350" s="182"/>
      <c r="YJ350" s="182"/>
      <c r="YK350" s="182"/>
      <c r="YL350" s="182"/>
      <c r="YM350" s="182"/>
      <c r="YN350" s="182"/>
      <c r="YO350" s="182"/>
      <c r="YP350" s="182"/>
      <c r="YQ350" s="182"/>
      <c r="YR350" s="182"/>
      <c r="YS350" s="182"/>
      <c r="YT350" s="182"/>
      <c r="YU350" s="182"/>
      <c r="YV350" s="182"/>
      <c r="YW350" s="182"/>
      <c r="YX350" s="182"/>
      <c r="YY350" s="182"/>
      <c r="YZ350" s="182"/>
      <c r="ZA350" s="182"/>
      <c r="ZB350" s="182"/>
      <c r="ZC350" s="182"/>
      <c r="ZD350" s="182"/>
      <c r="ZE350" s="182"/>
      <c r="ZF350" s="182"/>
      <c r="ZG350" s="182"/>
      <c r="ZH350" s="182"/>
      <c r="ZI350" s="182"/>
      <c r="ZJ350" s="182"/>
      <c r="ZK350" s="182"/>
      <c r="ZL350" s="182"/>
      <c r="ZM350" s="182"/>
      <c r="ZN350" s="182"/>
      <c r="ZO350" s="182"/>
      <c r="ZP350" s="182"/>
      <c r="ZQ350" s="182"/>
      <c r="ZR350" s="182"/>
      <c r="ZS350" s="182"/>
      <c r="ZT350" s="182"/>
      <c r="ZU350" s="182"/>
      <c r="ZV350" s="182"/>
      <c r="ZW350" s="182"/>
      <c r="ZX350" s="182"/>
      <c r="ZY350" s="182"/>
      <c r="ZZ350" s="182"/>
      <c r="AAA350" s="182"/>
      <c r="AAB350" s="182"/>
      <c r="AAC350" s="182"/>
      <c r="AAD350" s="182"/>
      <c r="AAE350" s="182"/>
      <c r="AAF350" s="182"/>
      <c r="AAG350" s="182"/>
      <c r="AAH350" s="182"/>
      <c r="AAI350" s="182"/>
      <c r="AAJ350" s="182"/>
      <c r="AAK350" s="182"/>
      <c r="AAL350" s="182"/>
      <c r="AAM350" s="182"/>
      <c r="AAN350" s="182"/>
      <c r="AAO350" s="182"/>
      <c r="AAP350" s="182"/>
      <c r="AAQ350" s="182"/>
      <c r="AAR350" s="182"/>
      <c r="AAS350" s="182"/>
      <c r="AAT350" s="182"/>
      <c r="AAU350" s="182"/>
      <c r="AAV350" s="182"/>
      <c r="AAW350" s="182"/>
      <c r="AAX350" s="182"/>
      <c r="AAY350" s="182"/>
      <c r="AAZ350" s="182"/>
      <c r="ABA350" s="182"/>
      <c r="ABB350" s="182"/>
      <c r="ABC350" s="182"/>
      <c r="ABD350" s="182"/>
      <c r="ABE350" s="182"/>
      <c r="ABF350" s="182"/>
      <c r="ABG350" s="182"/>
      <c r="ABH350" s="182"/>
      <c r="ABI350" s="182"/>
      <c r="ABJ350" s="182"/>
      <c r="ABK350" s="182"/>
      <c r="ABL350" s="182"/>
      <c r="ABM350" s="182"/>
      <c r="ABN350" s="182"/>
      <c r="ABO350" s="182"/>
      <c r="ABP350" s="182"/>
      <c r="ABQ350" s="182"/>
      <c r="ABR350" s="182"/>
      <c r="ABS350" s="182"/>
      <c r="ABT350" s="182"/>
      <c r="ABU350" s="182"/>
      <c r="ABV350" s="182"/>
      <c r="ABW350" s="182"/>
      <c r="ABX350" s="182"/>
      <c r="ABY350" s="182"/>
      <c r="ABZ350" s="182"/>
      <c r="ACA350" s="182"/>
      <c r="ACB350" s="182"/>
      <c r="ACC350" s="182"/>
      <c r="ACD350" s="182"/>
      <c r="ACE350" s="182"/>
      <c r="ACF350" s="182"/>
      <c r="ACG350" s="182"/>
      <c r="ACH350" s="182"/>
      <c r="ACI350" s="182"/>
      <c r="ACJ350" s="182"/>
      <c r="ACK350" s="182"/>
      <c r="ACL350" s="182"/>
      <c r="ACM350" s="182"/>
      <c r="ACN350" s="182"/>
      <c r="ACO350" s="182"/>
      <c r="ACP350" s="182"/>
      <c r="ACQ350" s="182"/>
      <c r="ACR350" s="182"/>
      <c r="ACS350" s="182"/>
      <c r="ACT350" s="182"/>
      <c r="ACU350" s="182"/>
      <c r="ACV350" s="182"/>
      <c r="ACW350" s="182"/>
      <c r="ACX350" s="182"/>
      <c r="ACY350" s="182"/>
      <c r="ACZ350" s="182"/>
      <c r="ADA350" s="182"/>
      <c r="ADB350" s="182"/>
      <c r="ADC350" s="182"/>
      <c r="ADD350" s="182"/>
      <c r="ADE350" s="182"/>
      <c r="ADF350" s="182"/>
      <c r="ADG350" s="182"/>
      <c r="ADH350" s="182"/>
      <c r="ADI350" s="182"/>
      <c r="ADJ350" s="182"/>
      <c r="ADK350" s="182"/>
      <c r="ADL350" s="182"/>
      <c r="ADM350" s="182"/>
      <c r="ADN350" s="182"/>
      <c r="ADO350" s="182"/>
      <c r="ADP350" s="182"/>
      <c r="ADQ350" s="182"/>
      <c r="ADR350" s="182"/>
      <c r="ADS350" s="182"/>
      <c r="ADT350" s="182"/>
      <c r="ADU350" s="182"/>
      <c r="ADV350" s="182"/>
      <c r="ADW350" s="182"/>
      <c r="ADX350" s="182"/>
      <c r="ADY350" s="182"/>
      <c r="ADZ350" s="182"/>
      <c r="AEA350" s="182"/>
      <c r="AEB350" s="182"/>
      <c r="AEC350" s="182"/>
      <c r="AED350" s="182"/>
      <c r="AEE350" s="182"/>
      <c r="AEF350" s="182"/>
      <c r="AEG350" s="182"/>
      <c r="AEH350" s="182"/>
      <c r="AEI350" s="182"/>
      <c r="AEJ350" s="182"/>
      <c r="AEK350" s="182"/>
      <c r="AEL350" s="182"/>
      <c r="AEM350" s="182"/>
      <c r="AEN350" s="182"/>
      <c r="AEO350" s="182"/>
      <c r="AEP350" s="182"/>
      <c r="AEQ350" s="182"/>
      <c r="AER350" s="182"/>
      <c r="AES350" s="182"/>
      <c r="AET350" s="182"/>
      <c r="AEU350" s="182"/>
      <c r="AEV350" s="182"/>
      <c r="AEW350" s="182"/>
      <c r="AEX350" s="182"/>
      <c r="AEY350" s="182"/>
      <c r="AEZ350" s="182"/>
      <c r="AFA350" s="182"/>
      <c r="AFB350" s="182"/>
      <c r="AFC350" s="182"/>
      <c r="AFD350" s="182"/>
      <c r="AFE350" s="182"/>
      <c r="AFF350" s="182"/>
      <c r="AFG350" s="182"/>
      <c r="AFH350" s="182"/>
      <c r="AFI350" s="182"/>
      <c r="AFJ350" s="182"/>
      <c r="AFK350" s="182"/>
      <c r="AFL350" s="182"/>
      <c r="AFM350" s="182"/>
      <c r="AFN350" s="182"/>
      <c r="AFO350" s="182"/>
      <c r="AFP350" s="182"/>
      <c r="AFQ350" s="182"/>
      <c r="AFR350" s="182"/>
      <c r="AFS350" s="182"/>
      <c r="AFT350" s="182"/>
      <c r="AFU350" s="182"/>
      <c r="AFV350" s="182"/>
      <c r="AFW350" s="182"/>
      <c r="AFX350" s="182"/>
      <c r="AFY350" s="182"/>
      <c r="AFZ350" s="182"/>
      <c r="AGA350" s="182"/>
      <c r="AGB350" s="182"/>
      <c r="AGC350" s="182"/>
      <c r="AGD350" s="182"/>
      <c r="AGE350" s="182"/>
      <c r="AGF350" s="182"/>
      <c r="AGG350" s="182"/>
      <c r="AGH350" s="182"/>
      <c r="AGI350" s="182"/>
      <c r="AGJ350" s="182"/>
      <c r="AGK350" s="182"/>
      <c r="AGL350" s="182"/>
      <c r="AGM350" s="182"/>
      <c r="AGN350" s="182"/>
      <c r="AGO350" s="182"/>
      <c r="AGP350" s="182"/>
      <c r="AGQ350" s="182"/>
      <c r="AGR350" s="182"/>
      <c r="AGS350" s="182"/>
      <c r="AGT350" s="182"/>
      <c r="AGU350" s="182"/>
      <c r="AGV350" s="182"/>
      <c r="AGW350" s="182"/>
      <c r="AGX350" s="182"/>
      <c r="AGY350" s="182"/>
      <c r="AGZ350" s="182"/>
      <c r="AHA350" s="182"/>
      <c r="AHB350" s="182"/>
      <c r="AHC350" s="182"/>
      <c r="AHD350" s="182"/>
      <c r="AHE350" s="182"/>
      <c r="AHF350" s="182"/>
      <c r="AHG350" s="182"/>
      <c r="AHH350" s="182"/>
      <c r="AHI350" s="182"/>
      <c r="AHJ350" s="182"/>
      <c r="AHK350" s="182"/>
      <c r="AHL350" s="182"/>
      <c r="AHM350" s="182"/>
      <c r="AHN350" s="182"/>
      <c r="AHO350" s="182"/>
      <c r="AHP350" s="182"/>
      <c r="AHQ350" s="182"/>
      <c r="AHR350" s="182"/>
      <c r="AHS350" s="182"/>
      <c r="AHT350" s="182"/>
      <c r="AHU350" s="182"/>
      <c r="AHV350" s="182"/>
      <c r="AHW350" s="182"/>
      <c r="AHX350" s="182"/>
      <c r="AHY350" s="182"/>
      <c r="AHZ350" s="182"/>
      <c r="AIA350" s="182"/>
      <c r="AIB350" s="182"/>
      <c r="AIC350" s="182"/>
      <c r="AID350" s="182"/>
      <c r="AIE350" s="182"/>
      <c r="AIF350" s="182"/>
      <c r="AIG350" s="182"/>
      <c r="AIH350" s="182"/>
      <c r="AII350" s="182"/>
      <c r="AIJ350" s="182"/>
      <c r="AIK350" s="182"/>
      <c r="AIL350" s="182"/>
      <c r="AIM350" s="182"/>
      <c r="AIN350" s="182"/>
      <c r="AIO350" s="182"/>
      <c r="AIP350" s="182"/>
      <c r="AIQ350" s="182"/>
      <c r="AIR350" s="182"/>
      <c r="AIS350" s="182"/>
      <c r="AIT350" s="182"/>
      <c r="AIU350" s="182"/>
      <c r="AIV350" s="182"/>
      <c r="AIW350" s="182"/>
      <c r="AIX350" s="182"/>
      <c r="AIY350" s="182"/>
      <c r="AIZ350" s="182"/>
      <c r="AJA350" s="182"/>
      <c r="AJB350" s="182"/>
      <c r="AJC350" s="182"/>
      <c r="AJD350" s="182"/>
      <c r="AJE350" s="182"/>
      <c r="AJF350" s="182"/>
      <c r="AJG350" s="182"/>
      <c r="AJH350" s="182"/>
      <c r="AJI350" s="182"/>
      <c r="AJJ350" s="182"/>
      <c r="AJK350" s="182"/>
      <c r="AJL350" s="182"/>
      <c r="AJM350" s="182"/>
      <c r="AJN350" s="182"/>
      <c r="AJO350" s="182"/>
      <c r="AJP350" s="182"/>
      <c r="AJQ350" s="182"/>
      <c r="AJR350" s="182"/>
      <c r="AJS350" s="182"/>
      <c r="AJT350" s="182"/>
      <c r="AJU350" s="182"/>
      <c r="AJV350" s="182"/>
      <c r="AJW350" s="182"/>
      <c r="AJX350" s="182"/>
      <c r="AJY350" s="182"/>
      <c r="AJZ350" s="182"/>
      <c r="AKA350" s="182"/>
      <c r="AKB350" s="182"/>
      <c r="AKC350" s="182"/>
      <c r="AKD350" s="182"/>
      <c r="AKE350" s="182"/>
      <c r="AKF350" s="182"/>
      <c r="AKG350" s="182"/>
      <c r="AKH350" s="182"/>
      <c r="AKI350" s="182"/>
      <c r="AKJ350" s="182"/>
      <c r="AKK350" s="182"/>
      <c r="AKL350" s="182"/>
      <c r="AKM350" s="182"/>
      <c r="AKN350" s="182"/>
      <c r="AKO350" s="182"/>
      <c r="AKP350" s="182"/>
      <c r="AKQ350" s="182"/>
      <c r="AKR350" s="182"/>
      <c r="AKS350" s="182"/>
      <c r="AKT350" s="182"/>
      <c r="AKU350" s="182"/>
      <c r="AKV350" s="182"/>
      <c r="AKW350" s="182"/>
      <c r="AKX350" s="182"/>
      <c r="AKY350" s="182"/>
      <c r="AKZ350" s="182"/>
      <c r="ALA350" s="182"/>
      <c r="ALB350" s="182"/>
      <c r="ALC350" s="182"/>
      <c r="ALD350" s="182"/>
      <c r="ALE350" s="182"/>
      <c r="ALF350" s="182"/>
      <c r="ALG350" s="182"/>
      <c r="ALH350" s="182"/>
      <c r="ALI350" s="182"/>
      <c r="ALJ350" s="182"/>
      <c r="ALK350" s="182"/>
      <c r="ALL350" s="182"/>
      <c r="ALM350" s="182"/>
      <c r="ALN350" s="182"/>
      <c r="ALO350" s="182"/>
      <c r="ALP350" s="182"/>
      <c r="ALQ350" s="182"/>
      <c r="ALR350" s="182"/>
      <c r="ALS350" s="182"/>
      <c r="ALT350" s="182"/>
      <c r="ALU350" s="182"/>
      <c r="ALV350" s="182"/>
      <c r="ALW350" s="182"/>
      <c r="ALX350" s="182"/>
      <c r="ALY350" s="182"/>
      <c r="ALZ350" s="182"/>
      <c r="AMA350" s="182"/>
      <c r="AMB350" s="182"/>
      <c r="AMC350" s="182"/>
      <c r="AMD350" s="182"/>
      <c r="AME350" s="182"/>
      <c r="AMF350" s="182"/>
      <c r="AMG350" s="182"/>
      <c r="AMH350" s="182"/>
      <c r="AMI350" s="182"/>
      <c r="AMJ350" s="182"/>
      <c r="AMK350" s="182"/>
      <c r="AML350" s="182"/>
      <c r="AMM350" s="182"/>
      <c r="AMN350" s="182"/>
      <c r="AMO350" s="182"/>
      <c r="AMP350" s="182"/>
      <c r="AMQ350" s="182"/>
      <c r="AMR350" s="182"/>
      <c r="AMS350" s="182"/>
      <c r="AMT350" s="182"/>
      <c r="AMU350" s="182"/>
      <c r="AMV350" s="182"/>
      <c r="AMW350" s="182"/>
      <c r="AMX350" s="182"/>
      <c r="AMY350" s="182"/>
      <c r="AMZ350" s="182"/>
      <c r="ANA350" s="182"/>
      <c r="ANB350" s="182"/>
      <c r="ANC350" s="182"/>
      <c r="AND350" s="182"/>
      <c r="ANE350" s="182"/>
      <c r="ANF350" s="182"/>
      <c r="ANG350" s="182"/>
      <c r="ANH350" s="182"/>
      <c r="ANI350" s="182"/>
      <c r="ANJ350" s="182"/>
      <c r="ANK350" s="182"/>
      <c r="ANL350" s="182"/>
      <c r="ANM350" s="182"/>
      <c r="ANN350" s="182"/>
      <c r="ANO350" s="182"/>
      <c r="ANP350" s="182"/>
      <c r="ANQ350" s="182"/>
      <c r="ANR350" s="182"/>
      <c r="ANS350" s="182"/>
      <c r="ANT350" s="182"/>
      <c r="ANU350" s="182"/>
      <c r="ANV350" s="182"/>
      <c r="ANW350" s="182"/>
      <c r="ANX350" s="182"/>
      <c r="ANY350" s="182"/>
      <c r="ANZ350" s="182"/>
      <c r="AOA350" s="182"/>
      <c r="AOB350" s="182"/>
      <c r="AOC350" s="182"/>
      <c r="AOD350" s="182"/>
      <c r="AOE350" s="182"/>
      <c r="AOF350" s="182"/>
      <c r="AOG350" s="182"/>
      <c r="AOH350" s="182"/>
      <c r="AOI350" s="182"/>
      <c r="AOJ350" s="182"/>
      <c r="AOK350" s="182"/>
      <c r="AOL350" s="182"/>
      <c r="AOM350" s="182"/>
      <c r="AON350" s="182"/>
      <c r="AOO350" s="182"/>
      <c r="AOP350" s="182"/>
      <c r="AOQ350" s="182"/>
      <c r="AOR350" s="182"/>
      <c r="AOS350" s="182"/>
      <c r="AOT350" s="182"/>
      <c r="AOU350" s="182"/>
      <c r="AOV350" s="182"/>
      <c r="AOW350" s="182"/>
      <c r="AOX350" s="182"/>
      <c r="AOY350" s="182"/>
      <c r="AOZ350" s="182"/>
      <c r="APA350" s="182"/>
      <c r="APB350" s="182"/>
      <c r="APC350" s="182"/>
      <c r="APD350" s="182"/>
      <c r="APE350" s="182"/>
      <c r="APF350" s="182"/>
      <c r="APG350" s="182"/>
      <c r="APH350" s="182"/>
      <c r="API350" s="182"/>
      <c r="APJ350" s="182"/>
      <c r="APK350" s="182"/>
      <c r="APL350" s="182"/>
      <c r="APM350" s="182"/>
      <c r="APN350" s="182"/>
      <c r="APO350" s="182"/>
      <c r="APP350" s="182"/>
      <c r="APQ350" s="182"/>
      <c r="APR350" s="182"/>
      <c r="APS350" s="182"/>
      <c r="APT350" s="182"/>
      <c r="APU350" s="182"/>
      <c r="APV350" s="182"/>
      <c r="APW350" s="182"/>
      <c r="APX350" s="182"/>
      <c r="APY350" s="182"/>
      <c r="APZ350" s="182"/>
      <c r="AQA350" s="182"/>
      <c r="AQB350" s="182"/>
      <c r="AQC350" s="182"/>
      <c r="AQD350" s="182"/>
      <c r="AQE350" s="182"/>
      <c r="AQF350" s="182"/>
      <c r="AQG350" s="182"/>
      <c r="AQH350" s="182"/>
      <c r="AQI350" s="182"/>
      <c r="AQJ350" s="182"/>
      <c r="AQK350" s="182"/>
      <c r="AQL350" s="182"/>
      <c r="AQM350" s="182"/>
      <c r="AQN350" s="182"/>
      <c r="AQO350" s="182"/>
      <c r="AQP350" s="182"/>
      <c r="AQQ350" s="182"/>
      <c r="AQR350" s="182"/>
      <c r="AQS350" s="182"/>
      <c r="AQT350" s="182"/>
      <c r="AQU350" s="182"/>
      <c r="AQV350" s="182"/>
      <c r="AQW350" s="182"/>
      <c r="AQX350" s="182"/>
      <c r="AQY350" s="182"/>
      <c r="AQZ350" s="182"/>
      <c r="ARA350" s="182"/>
      <c r="ARB350" s="182"/>
      <c r="ARC350" s="182"/>
      <c r="ARD350" s="182"/>
      <c r="ARE350" s="182"/>
      <c r="ARF350" s="182"/>
      <c r="ARG350" s="182"/>
      <c r="ARH350" s="182"/>
      <c r="ARI350" s="182"/>
      <c r="ARJ350" s="182"/>
      <c r="ARK350" s="182"/>
      <c r="ARL350" s="182"/>
      <c r="ARM350" s="182"/>
      <c r="ARN350" s="182"/>
      <c r="ARO350" s="182"/>
      <c r="ARP350" s="182"/>
      <c r="ARQ350" s="182"/>
      <c r="ARR350" s="182"/>
      <c r="ARS350" s="182"/>
      <c r="ART350" s="182"/>
      <c r="ARU350" s="182"/>
      <c r="ARV350" s="182"/>
      <c r="ARW350" s="182"/>
      <c r="ARX350" s="182"/>
      <c r="ARY350" s="182"/>
      <c r="ARZ350" s="182"/>
      <c r="ASA350" s="182"/>
      <c r="ASB350" s="182"/>
      <c r="ASC350" s="182"/>
      <c r="ASD350" s="182"/>
      <c r="ASE350" s="182"/>
      <c r="ASF350" s="182"/>
      <c r="ASG350" s="182"/>
      <c r="ASH350" s="182"/>
      <c r="ASI350" s="182"/>
      <c r="ASJ350" s="182"/>
      <c r="ASK350" s="182"/>
      <c r="ASL350" s="182"/>
      <c r="ASM350" s="182"/>
      <c r="ASN350" s="182"/>
      <c r="ASO350" s="182"/>
      <c r="ASP350" s="182"/>
      <c r="ASQ350" s="182"/>
      <c r="ASR350" s="182"/>
      <c r="ASS350" s="182"/>
      <c r="AST350" s="182"/>
      <c r="ASU350" s="182"/>
      <c r="ASV350" s="182"/>
      <c r="ASW350" s="182"/>
      <c r="ASX350" s="182"/>
      <c r="ASY350" s="182"/>
      <c r="ASZ350" s="182"/>
      <c r="ATA350" s="182"/>
      <c r="ATB350" s="182"/>
      <c r="ATC350" s="182"/>
      <c r="ATD350" s="182"/>
      <c r="ATE350" s="182"/>
      <c r="ATF350" s="182"/>
      <c r="ATG350" s="182"/>
      <c r="ATH350" s="182"/>
      <c r="ATI350" s="182"/>
      <c r="ATJ350" s="182"/>
      <c r="ATK350" s="182"/>
      <c r="ATL350" s="182"/>
      <c r="ATM350" s="182"/>
      <c r="ATN350" s="182"/>
      <c r="ATO350" s="182"/>
      <c r="ATP350" s="182"/>
      <c r="ATQ350" s="182"/>
      <c r="ATR350" s="182"/>
      <c r="ATS350" s="182"/>
      <c r="ATT350" s="182"/>
      <c r="ATU350" s="182"/>
      <c r="ATV350" s="182"/>
      <c r="ATW350" s="182"/>
      <c r="ATX350" s="182"/>
      <c r="ATY350" s="182"/>
      <c r="ATZ350" s="182"/>
      <c r="AUA350" s="182"/>
      <c r="AUB350" s="182"/>
      <c r="AUC350" s="182"/>
      <c r="AUD350" s="182"/>
      <c r="AUE350" s="182"/>
      <c r="AUF350" s="182"/>
      <c r="AUG350" s="182"/>
      <c r="AUH350" s="182"/>
      <c r="AUI350" s="182"/>
      <c r="AUJ350" s="182"/>
      <c r="AUK350" s="182"/>
      <c r="AUL350" s="182"/>
      <c r="AUM350" s="182"/>
      <c r="AUN350" s="182"/>
      <c r="AUO350" s="182"/>
      <c r="AUP350" s="182"/>
      <c r="AUQ350" s="182"/>
      <c r="AUR350" s="182"/>
      <c r="AUS350" s="182"/>
      <c r="AUT350" s="182"/>
      <c r="AUU350" s="182"/>
      <c r="AUV350" s="182"/>
      <c r="AUW350" s="182"/>
      <c r="AUX350" s="182"/>
      <c r="AUY350" s="182"/>
      <c r="AUZ350" s="182"/>
      <c r="AVA350" s="182"/>
      <c r="AVB350" s="182"/>
      <c r="AVC350" s="182"/>
      <c r="AVD350" s="182"/>
      <c r="AVE350" s="182"/>
      <c r="AVF350" s="182"/>
      <c r="AVG350" s="182"/>
      <c r="AVH350" s="182"/>
      <c r="AVI350" s="182"/>
      <c r="AVJ350" s="182"/>
      <c r="AVK350" s="182"/>
      <c r="AVL350" s="182"/>
      <c r="AVM350" s="182"/>
      <c r="AVN350" s="182"/>
      <c r="AVO350" s="182"/>
      <c r="AVP350" s="182"/>
      <c r="AVQ350" s="182"/>
      <c r="AVR350" s="182"/>
      <c r="AVS350" s="182"/>
      <c r="AVT350" s="182"/>
      <c r="AVU350" s="182"/>
      <c r="AVV350" s="182"/>
      <c r="AVW350" s="182"/>
      <c r="AVX350" s="182"/>
      <c r="AVY350" s="182"/>
      <c r="AVZ350" s="182"/>
      <c r="AWA350" s="182"/>
      <c r="AWB350" s="182"/>
      <c r="AWC350" s="182"/>
      <c r="AWD350" s="182"/>
      <c r="AWE350" s="182"/>
      <c r="AWF350" s="182"/>
      <c r="AWG350" s="182"/>
      <c r="AWH350" s="182"/>
      <c r="AWI350" s="182"/>
      <c r="AWJ350" s="182"/>
      <c r="AWK350" s="182"/>
      <c r="AWL350" s="182"/>
      <c r="AWM350" s="182"/>
      <c r="AWN350" s="182"/>
      <c r="AWO350" s="182"/>
      <c r="AWP350" s="182"/>
      <c r="AWQ350" s="182"/>
      <c r="AWR350" s="182"/>
      <c r="AWS350" s="182"/>
      <c r="AWT350" s="182"/>
      <c r="AWU350" s="182"/>
      <c r="AWV350" s="182"/>
      <c r="AWW350" s="182"/>
      <c r="AWX350" s="182"/>
      <c r="AWY350" s="182"/>
      <c r="AWZ350" s="182"/>
      <c r="AXA350" s="182"/>
      <c r="AXB350" s="182"/>
      <c r="AXC350" s="182"/>
      <c r="AXD350" s="182"/>
      <c r="AXE350" s="182"/>
      <c r="AXF350" s="182"/>
      <c r="AXG350" s="182"/>
      <c r="AXH350" s="182"/>
      <c r="AXI350" s="182"/>
      <c r="AXJ350" s="182"/>
      <c r="AXK350" s="182"/>
      <c r="AXL350" s="182"/>
      <c r="AXM350" s="182"/>
      <c r="AXN350" s="182"/>
      <c r="AXO350" s="182"/>
      <c r="AXP350" s="182"/>
      <c r="AXQ350" s="182"/>
      <c r="AXR350" s="182"/>
      <c r="AXS350" s="182"/>
      <c r="AXT350" s="182"/>
      <c r="AXU350" s="182"/>
      <c r="AXV350" s="182"/>
      <c r="AXW350" s="182"/>
      <c r="AXX350" s="182"/>
      <c r="AXY350" s="182"/>
      <c r="AXZ350" s="182"/>
      <c r="AYA350" s="182"/>
      <c r="AYB350" s="182"/>
      <c r="AYC350" s="182"/>
      <c r="AYD350" s="182"/>
      <c r="AYE350" s="182"/>
      <c r="AYF350" s="182"/>
      <c r="AYG350" s="182"/>
      <c r="AYH350" s="182"/>
      <c r="AYI350" s="182"/>
      <c r="AYJ350" s="182"/>
      <c r="AYK350" s="182"/>
      <c r="AYL350" s="182"/>
      <c r="AYM350" s="182"/>
      <c r="AYN350" s="182"/>
      <c r="AYO350" s="182"/>
      <c r="AYP350" s="182"/>
      <c r="AYQ350" s="182"/>
      <c r="AYR350" s="182"/>
      <c r="AYS350" s="182"/>
      <c r="AYT350" s="182"/>
      <c r="AYU350" s="182"/>
      <c r="AYV350" s="182"/>
      <c r="AYW350" s="182"/>
      <c r="AYX350" s="182"/>
      <c r="AYY350" s="182"/>
      <c r="AYZ350" s="182"/>
      <c r="AZA350" s="182"/>
      <c r="AZB350" s="182"/>
      <c r="AZC350" s="182"/>
      <c r="AZD350" s="182"/>
      <c r="AZE350" s="182"/>
      <c r="AZF350" s="182"/>
      <c r="AZG350" s="182"/>
      <c r="AZH350" s="182"/>
      <c r="AZI350" s="182"/>
      <c r="AZJ350" s="182"/>
      <c r="AZK350" s="182"/>
      <c r="AZL350" s="182"/>
      <c r="AZM350" s="182"/>
      <c r="AZN350" s="182"/>
      <c r="AZO350" s="182"/>
      <c r="AZP350" s="182"/>
      <c r="AZQ350" s="182"/>
      <c r="AZR350" s="182"/>
      <c r="AZS350" s="182"/>
      <c r="AZT350" s="182"/>
      <c r="AZU350" s="182"/>
      <c r="AZV350" s="182"/>
      <c r="AZW350" s="182"/>
      <c r="AZX350" s="182"/>
      <c r="AZY350" s="182"/>
      <c r="AZZ350" s="182"/>
      <c r="BAA350" s="182"/>
      <c r="BAB350" s="182"/>
      <c r="BAC350" s="182"/>
      <c r="BAD350" s="182"/>
      <c r="BAE350" s="182"/>
      <c r="BAF350" s="182"/>
      <c r="BAG350" s="182"/>
      <c r="BAH350" s="182"/>
      <c r="BAI350" s="182"/>
      <c r="BAJ350" s="182"/>
      <c r="BAK350" s="182"/>
      <c r="BAL350" s="182"/>
      <c r="BAM350" s="182"/>
      <c r="BAN350" s="182"/>
      <c r="BAO350" s="182"/>
      <c r="BAP350" s="182"/>
      <c r="BAQ350" s="182"/>
      <c r="BAR350" s="182"/>
      <c r="BAS350" s="182"/>
      <c r="BAT350" s="182"/>
      <c r="BAU350" s="182"/>
      <c r="BAV350" s="182"/>
      <c r="BAW350" s="182"/>
      <c r="BAX350" s="182"/>
      <c r="BAY350" s="182"/>
      <c r="BAZ350" s="182"/>
      <c r="BBA350" s="182"/>
      <c r="BBB350" s="182"/>
      <c r="BBC350" s="182"/>
      <c r="BBD350" s="182"/>
      <c r="BBE350" s="182"/>
      <c r="BBF350" s="182"/>
      <c r="BBG350" s="182"/>
      <c r="BBH350" s="182"/>
      <c r="BBI350" s="182"/>
      <c r="BBJ350" s="182"/>
      <c r="BBK350" s="182"/>
      <c r="BBL350" s="182"/>
      <c r="BBM350" s="182"/>
      <c r="BBN350" s="182"/>
      <c r="BBO350" s="182"/>
      <c r="BBP350" s="182"/>
      <c r="BBQ350" s="182"/>
      <c r="BBR350" s="182"/>
      <c r="BBS350" s="182"/>
      <c r="BBT350" s="182"/>
      <c r="BBU350" s="182"/>
      <c r="BBV350" s="182"/>
      <c r="BBW350" s="182"/>
      <c r="BBX350" s="182"/>
      <c r="BBY350" s="182"/>
      <c r="BBZ350" s="182"/>
      <c r="BCA350" s="182"/>
      <c r="BCB350" s="182"/>
      <c r="BCC350" s="182"/>
      <c r="BCD350" s="182"/>
      <c r="BCE350" s="182"/>
      <c r="BCF350" s="182"/>
      <c r="BCG350" s="182"/>
      <c r="BCH350" s="182"/>
      <c r="BCI350" s="182"/>
      <c r="BCJ350" s="182"/>
      <c r="BCK350" s="182"/>
      <c r="BCL350" s="182"/>
      <c r="BCM350" s="182"/>
      <c r="BCN350" s="182"/>
      <c r="BCO350" s="182"/>
      <c r="BCP350" s="182"/>
      <c r="BCQ350" s="182"/>
      <c r="BCR350" s="182"/>
      <c r="BCS350" s="182"/>
      <c r="BCT350" s="182"/>
      <c r="BCU350" s="182"/>
      <c r="BCV350" s="182"/>
      <c r="BCW350" s="182"/>
      <c r="BCX350" s="182"/>
      <c r="BCY350" s="182"/>
      <c r="BCZ350" s="182"/>
      <c r="BDA350" s="182"/>
      <c r="BDB350" s="182"/>
      <c r="BDC350" s="182"/>
      <c r="BDD350" s="182"/>
      <c r="BDE350" s="182"/>
      <c r="BDF350" s="182"/>
      <c r="BDG350" s="182"/>
      <c r="BDH350" s="182"/>
      <c r="BDI350" s="182"/>
      <c r="BDJ350" s="182"/>
      <c r="BDK350" s="182"/>
      <c r="BDL350" s="182"/>
      <c r="BDM350" s="182"/>
      <c r="BDN350" s="182"/>
      <c r="BDO350" s="182"/>
      <c r="BDP350" s="182"/>
      <c r="BDQ350" s="182"/>
      <c r="BDR350" s="182"/>
      <c r="BDS350" s="182"/>
      <c r="BDT350" s="182"/>
      <c r="BDU350" s="182"/>
      <c r="BDV350" s="182"/>
      <c r="BDW350" s="182"/>
      <c r="BDX350" s="182"/>
      <c r="BDY350" s="182"/>
      <c r="BDZ350" s="182"/>
      <c r="BEA350" s="182"/>
      <c r="BEB350" s="182"/>
      <c r="BEC350" s="182"/>
      <c r="BED350" s="182"/>
      <c r="BEE350" s="182"/>
      <c r="BEF350" s="182"/>
      <c r="BEG350" s="182"/>
      <c r="BEH350" s="182"/>
      <c r="BEI350" s="182"/>
      <c r="BEJ350" s="182"/>
      <c r="BEK350" s="182"/>
      <c r="BEL350" s="182"/>
      <c r="BEM350" s="182"/>
      <c r="BEN350" s="182"/>
      <c r="BEO350" s="182"/>
      <c r="BEP350" s="182"/>
      <c r="BEQ350" s="182"/>
      <c r="BER350" s="182"/>
      <c r="BES350" s="182"/>
      <c r="BET350" s="182"/>
      <c r="BEU350" s="182"/>
      <c r="BEV350" s="182"/>
      <c r="BEW350" s="182"/>
      <c r="BEX350" s="182"/>
      <c r="BEY350" s="182"/>
      <c r="BEZ350" s="182"/>
      <c r="BFA350" s="182"/>
      <c r="BFB350" s="182"/>
      <c r="BFC350" s="182"/>
      <c r="BFD350" s="182"/>
      <c r="BFE350" s="182"/>
      <c r="BFF350" s="182"/>
      <c r="BFG350" s="182"/>
      <c r="BFH350" s="182"/>
      <c r="BFI350" s="182"/>
      <c r="BFJ350" s="182"/>
      <c r="BFK350" s="182"/>
      <c r="BFL350" s="182"/>
      <c r="BFM350" s="182"/>
      <c r="BFN350" s="182"/>
      <c r="BFO350" s="182"/>
      <c r="BFP350" s="182"/>
      <c r="BFQ350" s="182"/>
      <c r="BFR350" s="182"/>
      <c r="BFS350" s="182"/>
      <c r="BFT350" s="182"/>
      <c r="BFU350" s="182"/>
      <c r="BFV350" s="182"/>
      <c r="BFW350" s="182"/>
      <c r="BFX350" s="182"/>
      <c r="BFY350" s="182"/>
      <c r="BFZ350" s="182"/>
      <c r="BGA350" s="182"/>
      <c r="BGB350" s="182"/>
      <c r="BGC350" s="182"/>
      <c r="BGD350" s="182"/>
      <c r="BGE350" s="182"/>
      <c r="BGF350" s="182"/>
      <c r="BGG350" s="182"/>
      <c r="BGH350" s="182"/>
      <c r="BGI350" s="182"/>
      <c r="BGJ350" s="182"/>
      <c r="BGK350" s="182"/>
      <c r="BGL350" s="182"/>
      <c r="BGM350" s="182"/>
      <c r="BGN350" s="182"/>
      <c r="BGO350" s="182"/>
      <c r="BGP350" s="182"/>
      <c r="BGQ350" s="182"/>
      <c r="BGR350" s="182"/>
      <c r="BGS350" s="182"/>
      <c r="BGT350" s="182"/>
      <c r="BGU350" s="182"/>
      <c r="BGV350" s="182"/>
      <c r="BGW350" s="182"/>
      <c r="BGX350" s="182"/>
      <c r="BGY350" s="182"/>
      <c r="BGZ350" s="182"/>
      <c r="BHA350" s="182"/>
      <c r="BHB350" s="182"/>
      <c r="BHC350" s="182"/>
      <c r="BHD350" s="182"/>
      <c r="BHE350" s="182"/>
      <c r="BHF350" s="182"/>
      <c r="BHG350" s="182"/>
      <c r="BHH350" s="182"/>
      <c r="BHI350" s="182"/>
      <c r="BHJ350" s="182"/>
      <c r="BHK350" s="182"/>
      <c r="BHL350" s="182"/>
      <c r="BHM350" s="182"/>
      <c r="BHN350" s="182"/>
      <c r="BHO350" s="182"/>
      <c r="BHP350" s="182"/>
      <c r="BHQ350" s="182"/>
      <c r="BHR350" s="182"/>
      <c r="BHS350" s="182"/>
      <c r="BHT350" s="182"/>
      <c r="BHU350" s="182"/>
      <c r="BHV350" s="182"/>
      <c r="BHW350" s="182"/>
      <c r="BHX350" s="182"/>
      <c r="BHY350" s="182"/>
      <c r="BHZ350" s="182"/>
      <c r="BIA350" s="182"/>
      <c r="BIB350" s="182"/>
      <c r="BIC350" s="182"/>
      <c r="BID350" s="182"/>
      <c r="BIE350" s="182"/>
      <c r="BIF350" s="182"/>
      <c r="BIG350" s="182"/>
      <c r="BIH350" s="182"/>
      <c r="BII350" s="182"/>
      <c r="BIJ350" s="182"/>
      <c r="BIK350" s="182"/>
      <c r="BIL350" s="182"/>
      <c r="BIM350" s="182"/>
      <c r="BIN350" s="182"/>
      <c r="BIO350" s="182"/>
      <c r="BIP350" s="182"/>
      <c r="BIQ350" s="182"/>
      <c r="BIR350" s="182"/>
      <c r="BIS350" s="182"/>
      <c r="BIT350" s="182"/>
      <c r="BIU350" s="182"/>
      <c r="BIV350" s="182"/>
      <c r="BIW350" s="182"/>
      <c r="BIX350" s="182"/>
      <c r="BIY350" s="182"/>
      <c r="BIZ350" s="182"/>
      <c r="BJA350" s="182"/>
      <c r="BJB350" s="182"/>
      <c r="BJC350" s="182"/>
      <c r="BJD350" s="182"/>
      <c r="BJE350" s="182"/>
      <c r="BJF350" s="182"/>
      <c r="BJG350" s="182"/>
      <c r="BJH350" s="182"/>
      <c r="BJI350" s="182"/>
      <c r="BJJ350" s="182"/>
      <c r="BJK350" s="182"/>
      <c r="BJL350" s="182"/>
      <c r="BJM350" s="182"/>
      <c r="BJN350" s="182"/>
      <c r="BJO350" s="182"/>
      <c r="BJP350" s="182"/>
      <c r="BJQ350" s="182"/>
      <c r="BJR350" s="182"/>
      <c r="BJS350" s="182"/>
      <c r="BJT350" s="182"/>
      <c r="BJU350" s="182"/>
      <c r="BJV350" s="182"/>
      <c r="BJW350" s="182"/>
      <c r="BJX350" s="182"/>
      <c r="BJY350" s="182"/>
      <c r="BJZ350" s="182"/>
      <c r="BKA350" s="182"/>
      <c r="BKB350" s="182"/>
      <c r="BKC350" s="182"/>
      <c r="BKD350" s="182"/>
      <c r="BKE350" s="182"/>
      <c r="BKF350" s="182"/>
      <c r="BKG350" s="182"/>
      <c r="BKH350" s="182"/>
      <c r="BKI350" s="182"/>
      <c r="BKJ350" s="182"/>
      <c r="BKK350" s="182"/>
      <c r="BKL350" s="182"/>
      <c r="BKM350" s="182"/>
      <c r="BKN350" s="182"/>
      <c r="BKO350" s="182"/>
      <c r="BKP350" s="182"/>
      <c r="BKQ350" s="182"/>
      <c r="BKR350" s="182"/>
      <c r="BKS350" s="182"/>
      <c r="BKT350" s="182"/>
      <c r="BKU350" s="182"/>
      <c r="BKV350" s="182"/>
      <c r="BKW350" s="182"/>
      <c r="BKX350" s="182"/>
      <c r="BKY350" s="182"/>
      <c r="BKZ350" s="182"/>
      <c r="BLA350" s="182"/>
      <c r="BLB350" s="182"/>
      <c r="BLC350" s="182"/>
      <c r="BLD350" s="182"/>
      <c r="BLE350" s="182"/>
      <c r="BLF350" s="182"/>
      <c r="BLG350" s="182"/>
      <c r="BLH350" s="182"/>
      <c r="BLI350" s="182"/>
      <c r="BLJ350" s="182"/>
      <c r="BLK350" s="182"/>
      <c r="BLL350" s="182"/>
      <c r="BLM350" s="182"/>
      <c r="BLN350" s="182"/>
      <c r="BLO350" s="182"/>
      <c r="BLP350" s="182"/>
      <c r="BLQ350" s="182"/>
      <c r="BLR350" s="182"/>
      <c r="BLS350" s="182"/>
      <c r="BLT350" s="182"/>
      <c r="BLU350" s="182"/>
      <c r="BLV350" s="182"/>
      <c r="BLW350" s="182"/>
      <c r="BLX350" s="182"/>
      <c r="BLY350" s="182"/>
      <c r="BLZ350" s="182"/>
      <c r="BMA350" s="182"/>
      <c r="BMB350" s="182"/>
      <c r="BMC350" s="182"/>
      <c r="BMD350" s="182"/>
      <c r="BME350" s="182"/>
      <c r="BMF350" s="182"/>
      <c r="BMG350" s="182"/>
      <c r="BMH350" s="182"/>
      <c r="BMI350" s="182"/>
      <c r="BMJ350" s="182"/>
      <c r="BMK350" s="182"/>
      <c r="BML350" s="182"/>
      <c r="BMM350" s="182"/>
      <c r="BMN350" s="182"/>
      <c r="BMO350" s="182"/>
      <c r="BMP350" s="182"/>
      <c r="BMQ350" s="182"/>
      <c r="BMR350" s="182"/>
      <c r="BMS350" s="182"/>
      <c r="BMT350" s="182"/>
      <c r="BMU350" s="182"/>
      <c r="BMV350" s="182"/>
      <c r="BMW350" s="182"/>
      <c r="BMX350" s="182"/>
      <c r="BMY350" s="182"/>
      <c r="BMZ350" s="182"/>
      <c r="BNA350" s="182"/>
      <c r="BNB350" s="182"/>
      <c r="BNC350" s="182"/>
      <c r="BND350" s="182"/>
      <c r="BNE350" s="182"/>
      <c r="BNF350" s="182"/>
      <c r="BNG350" s="182"/>
      <c r="BNH350" s="182"/>
      <c r="BNI350" s="182"/>
      <c r="BNJ350" s="182"/>
      <c r="BNK350" s="182"/>
      <c r="BNL350" s="182"/>
      <c r="BNM350" s="182"/>
      <c r="BNN350" s="182"/>
      <c r="BNO350" s="182"/>
      <c r="BNP350" s="182"/>
      <c r="BNQ350" s="182"/>
      <c r="BNR350" s="182"/>
      <c r="BNS350" s="182"/>
      <c r="BNT350" s="182"/>
      <c r="BNU350" s="182"/>
      <c r="BNV350" s="182"/>
      <c r="BNW350" s="182"/>
      <c r="BNX350" s="182"/>
      <c r="BNY350" s="182"/>
      <c r="BNZ350" s="182"/>
      <c r="BOA350" s="182"/>
      <c r="BOB350" s="182"/>
      <c r="BOC350" s="182"/>
      <c r="BOD350" s="182"/>
      <c r="BOE350" s="182"/>
      <c r="BOF350" s="182"/>
      <c r="BOG350" s="182"/>
      <c r="BOH350" s="182"/>
      <c r="BOI350" s="182"/>
      <c r="BOJ350" s="182"/>
      <c r="BOK350" s="182"/>
      <c r="BOL350" s="182"/>
      <c r="BOM350" s="182"/>
      <c r="BON350" s="182"/>
      <c r="BOO350" s="182"/>
      <c r="BOP350" s="182"/>
      <c r="BOQ350" s="182"/>
      <c r="BOR350" s="182"/>
      <c r="BOS350" s="182"/>
      <c r="BOT350" s="182"/>
      <c r="BOU350" s="182"/>
      <c r="BOV350" s="182"/>
      <c r="BOW350" s="182"/>
      <c r="BOX350" s="182"/>
      <c r="BOY350" s="182"/>
      <c r="BOZ350" s="182"/>
      <c r="BPA350" s="182"/>
      <c r="BPB350" s="182"/>
      <c r="BPC350" s="182"/>
      <c r="BPD350" s="182"/>
      <c r="BPE350" s="182"/>
      <c r="BPF350" s="182"/>
      <c r="BPG350" s="182"/>
      <c r="BPH350" s="182"/>
      <c r="BPI350" s="182"/>
      <c r="BPJ350" s="182"/>
      <c r="BPK350" s="182"/>
      <c r="BPL350" s="182"/>
      <c r="BPM350" s="182"/>
      <c r="BPN350" s="182"/>
      <c r="BPO350" s="182"/>
      <c r="BPP350" s="182"/>
      <c r="BPQ350" s="182"/>
      <c r="BPR350" s="182"/>
      <c r="BPS350" s="182"/>
      <c r="BPT350" s="182"/>
      <c r="BPU350" s="182"/>
      <c r="BPV350" s="182"/>
      <c r="BPW350" s="182"/>
      <c r="BPX350" s="182"/>
      <c r="BPY350" s="182"/>
      <c r="BPZ350" s="182"/>
      <c r="BQA350" s="182"/>
      <c r="BQB350" s="182"/>
      <c r="BQC350" s="182"/>
      <c r="BQD350" s="182"/>
      <c r="BQE350" s="182"/>
      <c r="BQF350" s="182"/>
      <c r="BQG350" s="182"/>
      <c r="BQH350" s="182"/>
      <c r="BQI350" s="182"/>
      <c r="BQJ350" s="182"/>
      <c r="BQK350" s="182"/>
      <c r="BQL350" s="182"/>
      <c r="BQM350" s="182"/>
      <c r="BQN350" s="182"/>
      <c r="BQO350" s="182"/>
      <c r="BQP350" s="182"/>
      <c r="BQQ350" s="182"/>
      <c r="BQR350" s="182"/>
      <c r="BQS350" s="182"/>
      <c r="BQT350" s="182"/>
      <c r="BQU350" s="182"/>
      <c r="BQV350" s="182"/>
      <c r="BQW350" s="182"/>
      <c r="BQX350" s="182"/>
      <c r="BQY350" s="182"/>
      <c r="BQZ350" s="182"/>
      <c r="BRA350" s="182"/>
      <c r="BRB350" s="182"/>
      <c r="BRC350" s="182"/>
      <c r="BRD350" s="182"/>
      <c r="BRE350" s="182"/>
      <c r="BRF350" s="182"/>
      <c r="BRG350" s="182"/>
      <c r="BRH350" s="182"/>
      <c r="BRI350" s="182"/>
      <c r="BRJ350" s="182"/>
      <c r="BRK350" s="182"/>
      <c r="BRL350" s="182"/>
      <c r="BRM350" s="182"/>
      <c r="BRN350" s="182"/>
      <c r="BRO350" s="182"/>
      <c r="BRP350" s="182"/>
      <c r="BRQ350" s="182"/>
      <c r="BRR350" s="182"/>
      <c r="BRS350" s="182"/>
      <c r="BRT350" s="182"/>
      <c r="BRU350" s="182"/>
      <c r="BRV350" s="182"/>
      <c r="BRW350" s="182"/>
      <c r="BRX350" s="182"/>
      <c r="BRY350" s="182"/>
      <c r="BRZ350" s="182"/>
      <c r="BSA350" s="182"/>
      <c r="BSB350" s="182"/>
      <c r="BSC350" s="182"/>
      <c r="BSD350" s="182"/>
      <c r="BSE350" s="182"/>
      <c r="BSF350" s="182"/>
      <c r="BSG350" s="182"/>
      <c r="BSH350" s="182"/>
      <c r="BSI350" s="182"/>
      <c r="BSJ350" s="182"/>
      <c r="BSK350" s="182"/>
      <c r="BSL350" s="182"/>
      <c r="BSM350" s="182"/>
      <c r="BSN350" s="182"/>
      <c r="BSO350" s="182"/>
      <c r="BSP350" s="182"/>
      <c r="BSQ350" s="182"/>
      <c r="BSR350" s="182"/>
      <c r="BSS350" s="182"/>
      <c r="BST350" s="182"/>
      <c r="BSU350" s="182"/>
      <c r="BSV350" s="182"/>
      <c r="BSW350" s="182"/>
      <c r="BSX350" s="182"/>
      <c r="BSY350" s="182"/>
      <c r="BSZ350" s="182"/>
      <c r="BTA350" s="182"/>
      <c r="BTB350" s="182"/>
      <c r="BTC350" s="182"/>
      <c r="BTD350" s="182"/>
      <c r="BTE350" s="182"/>
      <c r="BTF350" s="182"/>
      <c r="BTG350" s="182"/>
      <c r="BTH350" s="182"/>
      <c r="BTI350" s="182"/>
      <c r="BTJ350" s="182"/>
      <c r="BTK350" s="182"/>
      <c r="BTL350" s="182"/>
      <c r="BTM350" s="182"/>
      <c r="BTN350" s="182"/>
      <c r="BTO350" s="182"/>
      <c r="BTP350" s="182"/>
      <c r="BTQ350" s="182"/>
      <c r="BTR350" s="182"/>
      <c r="BTS350" s="182"/>
      <c r="BTT350" s="182"/>
      <c r="BTU350" s="182"/>
      <c r="BTV350" s="182"/>
      <c r="BTW350" s="182"/>
      <c r="BTX350" s="182"/>
      <c r="BTY350" s="182"/>
      <c r="BTZ350" s="182"/>
      <c r="BUA350" s="182"/>
      <c r="BUB350" s="182"/>
      <c r="BUC350" s="182"/>
      <c r="BUD350" s="182"/>
      <c r="BUE350" s="182"/>
      <c r="BUF350" s="182"/>
      <c r="BUG350" s="182"/>
      <c r="BUH350" s="182"/>
      <c r="BUI350" s="182"/>
      <c r="BUJ350" s="182"/>
      <c r="BUK350" s="182"/>
      <c r="BUL350" s="182"/>
      <c r="BUM350" s="182"/>
      <c r="BUN350" s="182"/>
      <c r="BUO350" s="182"/>
      <c r="BUP350" s="182"/>
      <c r="BUQ350" s="182"/>
      <c r="BUR350" s="182"/>
      <c r="BUS350" s="182"/>
      <c r="BUT350" s="182"/>
      <c r="BUU350" s="182"/>
      <c r="BUV350" s="182"/>
      <c r="BUW350" s="182"/>
      <c r="BUX350" s="182"/>
      <c r="BUY350" s="182"/>
      <c r="BUZ350" s="182"/>
      <c r="BVA350" s="182"/>
      <c r="BVB350" s="182"/>
      <c r="BVC350" s="182"/>
      <c r="BVD350" s="182"/>
      <c r="BVE350" s="182"/>
      <c r="BVF350" s="182"/>
      <c r="BVG350" s="182"/>
      <c r="BVH350" s="182"/>
      <c r="BVI350" s="182"/>
      <c r="BVJ350" s="182"/>
      <c r="BVK350" s="182"/>
      <c r="BVL350" s="182"/>
      <c r="BVM350" s="182"/>
      <c r="BVN350" s="182"/>
      <c r="BVO350" s="182"/>
      <c r="BVP350" s="182"/>
      <c r="BVQ350" s="182"/>
      <c r="BVR350" s="182"/>
      <c r="BVS350" s="182"/>
      <c r="BVT350" s="182"/>
      <c r="BVU350" s="182"/>
      <c r="BVV350" s="182"/>
      <c r="BVW350" s="182"/>
      <c r="BVX350" s="182"/>
      <c r="BVY350" s="182"/>
      <c r="BVZ350" s="182"/>
      <c r="BWA350" s="182"/>
      <c r="BWB350" s="182"/>
      <c r="BWC350" s="182"/>
      <c r="BWD350" s="182"/>
      <c r="BWE350" s="182"/>
      <c r="BWF350" s="182"/>
      <c r="BWG350" s="182"/>
      <c r="BWH350" s="182"/>
      <c r="BWI350" s="182"/>
      <c r="BWJ350" s="182"/>
      <c r="BWK350" s="182"/>
      <c r="BWL350" s="182"/>
      <c r="BWM350" s="182"/>
      <c r="BWN350" s="182"/>
      <c r="BWO350" s="182"/>
      <c r="BWP350" s="182"/>
      <c r="BWQ350" s="182"/>
      <c r="BWR350" s="182"/>
      <c r="BWS350" s="182"/>
      <c r="BWT350" s="182"/>
      <c r="BWU350" s="182"/>
      <c r="BWV350" s="182"/>
      <c r="BWW350" s="182"/>
      <c r="BWX350" s="182"/>
      <c r="BWY350" s="182"/>
      <c r="BWZ350" s="182"/>
      <c r="BXA350" s="182"/>
      <c r="BXB350" s="182"/>
      <c r="BXC350" s="182"/>
      <c r="BXD350" s="182"/>
      <c r="BXE350" s="182"/>
      <c r="BXF350" s="182"/>
      <c r="BXG350" s="182"/>
      <c r="BXH350" s="182"/>
      <c r="BXI350" s="182"/>
      <c r="BXJ350" s="182"/>
      <c r="BXK350" s="182"/>
      <c r="BXL350" s="182"/>
      <c r="BXM350" s="182"/>
      <c r="BXN350" s="182"/>
      <c r="BXO350" s="182"/>
      <c r="BXP350" s="182"/>
      <c r="BXQ350" s="182"/>
      <c r="BXR350" s="182"/>
      <c r="BXS350" s="182"/>
      <c r="BXT350" s="182"/>
      <c r="BXU350" s="182"/>
      <c r="BXV350" s="182"/>
      <c r="BXW350" s="182"/>
      <c r="BXX350" s="182"/>
      <c r="BXY350" s="182"/>
      <c r="BXZ350" s="182"/>
      <c r="BYA350" s="182"/>
      <c r="BYB350" s="182"/>
      <c r="BYC350" s="182"/>
      <c r="BYD350" s="182"/>
      <c r="BYE350" s="182"/>
      <c r="BYF350" s="182"/>
      <c r="BYG350" s="182"/>
      <c r="BYH350" s="182"/>
      <c r="BYI350" s="182"/>
      <c r="BYJ350" s="182"/>
      <c r="BYK350" s="182"/>
      <c r="BYL350" s="182"/>
      <c r="BYM350" s="182"/>
      <c r="BYN350" s="182"/>
      <c r="BYO350" s="182"/>
      <c r="BYP350" s="182"/>
      <c r="BYQ350" s="182"/>
      <c r="BYR350" s="182"/>
      <c r="BYS350" s="182"/>
      <c r="BYT350" s="182"/>
      <c r="BYU350" s="182"/>
      <c r="BYV350" s="182"/>
      <c r="BYW350" s="182"/>
      <c r="BYX350" s="182"/>
      <c r="BYY350" s="182"/>
      <c r="BYZ350" s="182"/>
      <c r="BZA350" s="182"/>
      <c r="BZB350" s="182"/>
      <c r="BZC350" s="182"/>
      <c r="BZD350" s="182"/>
      <c r="BZE350" s="182"/>
      <c r="BZF350" s="182"/>
      <c r="BZG350" s="182"/>
      <c r="BZH350" s="182"/>
      <c r="BZI350" s="182"/>
      <c r="BZJ350" s="182"/>
      <c r="BZK350" s="182"/>
      <c r="BZL350" s="182"/>
      <c r="BZM350" s="182"/>
      <c r="BZN350" s="182"/>
      <c r="BZO350" s="182"/>
      <c r="BZP350" s="182"/>
      <c r="BZQ350" s="182"/>
      <c r="BZR350" s="182"/>
      <c r="BZS350" s="182"/>
      <c r="BZT350" s="182"/>
      <c r="BZU350" s="182"/>
      <c r="BZV350" s="182"/>
      <c r="BZW350" s="182"/>
      <c r="BZX350" s="182"/>
      <c r="BZY350" s="182"/>
      <c r="BZZ350" s="182"/>
      <c r="CAA350" s="182"/>
      <c r="CAB350" s="182"/>
      <c r="CAC350" s="182"/>
      <c r="CAD350" s="182"/>
      <c r="CAE350" s="182"/>
      <c r="CAF350" s="182"/>
      <c r="CAG350" s="182"/>
      <c r="CAH350" s="182"/>
      <c r="CAI350" s="182"/>
      <c r="CAJ350" s="182"/>
      <c r="CAK350" s="182"/>
      <c r="CAL350" s="182"/>
      <c r="CAM350" s="182"/>
      <c r="CAN350" s="182"/>
      <c r="CAO350" s="182"/>
      <c r="CAP350" s="182"/>
      <c r="CAQ350" s="182"/>
      <c r="CAR350" s="182"/>
      <c r="CAS350" s="182"/>
      <c r="CAT350" s="182"/>
      <c r="CAU350" s="182"/>
      <c r="CAV350" s="182"/>
      <c r="CAW350" s="182"/>
      <c r="CAX350" s="182"/>
      <c r="CAY350" s="182"/>
      <c r="CAZ350" s="182"/>
      <c r="CBA350" s="182"/>
      <c r="CBB350" s="182"/>
      <c r="CBC350" s="182"/>
      <c r="CBD350" s="182"/>
      <c r="CBE350" s="182"/>
      <c r="CBF350" s="182"/>
      <c r="CBG350" s="182"/>
      <c r="CBH350" s="182"/>
      <c r="CBI350" s="182"/>
      <c r="CBJ350" s="182"/>
      <c r="CBK350" s="182"/>
      <c r="CBL350" s="182"/>
      <c r="CBM350" s="182"/>
      <c r="CBN350" s="182"/>
      <c r="CBO350" s="182"/>
      <c r="CBP350" s="182"/>
      <c r="CBQ350" s="182"/>
      <c r="CBR350" s="182"/>
      <c r="CBS350" s="182"/>
      <c r="CBT350" s="182"/>
      <c r="CBU350" s="182"/>
      <c r="CBV350" s="182"/>
      <c r="CBW350" s="182"/>
      <c r="CBX350" s="182"/>
      <c r="CBY350" s="182"/>
      <c r="CBZ350" s="182"/>
      <c r="CCA350" s="182"/>
      <c r="CCB350" s="182"/>
      <c r="CCC350" s="182"/>
      <c r="CCD350" s="182"/>
      <c r="CCE350" s="182"/>
      <c r="CCF350" s="182"/>
      <c r="CCG350" s="182"/>
      <c r="CCH350" s="182"/>
      <c r="CCI350" s="182"/>
      <c r="CCJ350" s="182"/>
      <c r="CCK350" s="182"/>
      <c r="CCL350" s="182"/>
      <c r="CCM350" s="182"/>
      <c r="CCN350" s="182"/>
      <c r="CCO350" s="182"/>
      <c r="CCP350" s="182"/>
      <c r="CCQ350" s="182"/>
      <c r="CCR350" s="182"/>
      <c r="CCS350" s="182"/>
      <c r="CCT350" s="182"/>
      <c r="CCU350" s="182"/>
      <c r="CCV350" s="182"/>
      <c r="CCW350" s="182"/>
      <c r="CCX350" s="182"/>
      <c r="CCY350" s="182"/>
      <c r="CCZ350" s="182"/>
      <c r="CDA350" s="182"/>
      <c r="CDB350" s="182"/>
      <c r="CDC350" s="182"/>
      <c r="CDD350" s="182"/>
      <c r="CDE350" s="182"/>
      <c r="CDF350" s="182"/>
      <c r="CDG350" s="182"/>
      <c r="CDH350" s="182"/>
      <c r="CDI350" s="182"/>
      <c r="CDJ350" s="182"/>
      <c r="CDK350" s="182"/>
      <c r="CDL350" s="182"/>
      <c r="CDM350" s="182"/>
      <c r="CDN350" s="182"/>
      <c r="CDO350" s="182"/>
      <c r="CDP350" s="182"/>
      <c r="CDQ350" s="182"/>
      <c r="CDR350" s="182"/>
      <c r="CDS350" s="182"/>
      <c r="CDT350" s="182"/>
      <c r="CDU350" s="182"/>
      <c r="CDV350" s="182"/>
      <c r="CDW350" s="182"/>
      <c r="CDX350" s="182"/>
      <c r="CDY350" s="182"/>
      <c r="CDZ350" s="182"/>
      <c r="CEA350" s="182"/>
      <c r="CEB350" s="182"/>
      <c r="CEC350" s="182"/>
      <c r="CED350" s="182"/>
      <c r="CEE350" s="182"/>
      <c r="CEF350" s="182"/>
      <c r="CEG350" s="182"/>
      <c r="CEH350" s="182"/>
      <c r="CEI350" s="182"/>
      <c r="CEJ350" s="182"/>
      <c r="CEK350" s="182"/>
      <c r="CEL350" s="182"/>
      <c r="CEM350" s="182"/>
      <c r="CEN350" s="182"/>
      <c r="CEO350" s="182"/>
      <c r="CEP350" s="182"/>
      <c r="CEQ350" s="182"/>
      <c r="CER350" s="182"/>
      <c r="CES350" s="182"/>
      <c r="CET350" s="182"/>
      <c r="CEU350" s="182"/>
      <c r="CEV350" s="182"/>
      <c r="CEW350" s="182"/>
      <c r="CEX350" s="182"/>
      <c r="CEY350" s="182"/>
      <c r="CEZ350" s="182"/>
      <c r="CFA350" s="182"/>
      <c r="CFB350" s="182"/>
      <c r="CFC350" s="182"/>
      <c r="CFD350" s="182"/>
      <c r="CFE350" s="182"/>
      <c r="CFF350" s="182"/>
      <c r="CFG350" s="182"/>
      <c r="CFH350" s="182"/>
      <c r="CFI350" s="182"/>
      <c r="CFJ350" s="182"/>
      <c r="CFK350" s="182"/>
      <c r="CFL350" s="182"/>
      <c r="CFM350" s="182"/>
      <c r="CFN350" s="182"/>
      <c r="CFO350" s="182"/>
      <c r="CFP350" s="182"/>
      <c r="CFQ350" s="182"/>
      <c r="CFR350" s="182"/>
      <c r="CFS350" s="182"/>
      <c r="CFT350" s="182"/>
      <c r="CFU350" s="182"/>
      <c r="CFV350" s="182"/>
      <c r="CFW350" s="182"/>
      <c r="CFX350" s="182"/>
      <c r="CFY350" s="182"/>
      <c r="CFZ350" s="182"/>
      <c r="CGA350" s="182"/>
      <c r="CGB350" s="182"/>
      <c r="CGC350" s="182"/>
      <c r="CGD350" s="182"/>
      <c r="CGE350" s="182"/>
      <c r="CGF350" s="182"/>
      <c r="CGG350" s="182"/>
      <c r="CGH350" s="182"/>
      <c r="CGI350" s="182"/>
      <c r="CGJ350" s="182"/>
      <c r="CGK350" s="182"/>
      <c r="CGL350" s="182"/>
      <c r="CGM350" s="182"/>
      <c r="CGN350" s="182"/>
      <c r="CGO350" s="182"/>
      <c r="CGP350" s="182"/>
      <c r="CGQ350" s="182"/>
      <c r="CGR350" s="182"/>
      <c r="CGS350" s="182"/>
      <c r="CGT350" s="182"/>
      <c r="CGU350" s="182"/>
      <c r="CGV350" s="182"/>
      <c r="CGW350" s="182"/>
      <c r="CGX350" s="182"/>
      <c r="CGY350" s="182"/>
      <c r="CGZ350" s="182"/>
      <c r="CHA350" s="182"/>
      <c r="CHB350" s="182"/>
      <c r="CHC350" s="182"/>
      <c r="CHD350" s="182"/>
      <c r="CHE350" s="182"/>
      <c r="CHF350" s="182"/>
      <c r="CHG350" s="182"/>
      <c r="CHH350" s="182"/>
      <c r="CHI350" s="182"/>
      <c r="CHJ350" s="182"/>
      <c r="CHK350" s="182"/>
      <c r="CHL350" s="182"/>
      <c r="CHM350" s="182"/>
      <c r="CHN350" s="182"/>
      <c r="CHO350" s="182"/>
      <c r="CHP350" s="182"/>
      <c r="CHQ350" s="182"/>
      <c r="CHR350" s="182"/>
      <c r="CHS350" s="182"/>
      <c r="CHT350" s="182"/>
      <c r="CHU350" s="182"/>
      <c r="CHV350" s="182"/>
      <c r="CHW350" s="182"/>
      <c r="CHX350" s="182"/>
      <c r="CHY350" s="182"/>
      <c r="CHZ350" s="182"/>
      <c r="CIA350" s="182"/>
      <c r="CIB350" s="182"/>
      <c r="CIC350" s="182"/>
      <c r="CID350" s="182"/>
      <c r="CIE350" s="182"/>
      <c r="CIF350" s="182"/>
      <c r="CIG350" s="182"/>
      <c r="CIH350" s="182"/>
      <c r="CII350" s="182"/>
      <c r="CIJ350" s="182"/>
      <c r="CIK350" s="182"/>
      <c r="CIL350" s="182"/>
      <c r="CIM350" s="182"/>
      <c r="CIN350" s="182"/>
      <c r="CIO350" s="182"/>
      <c r="CIP350" s="182"/>
      <c r="CIQ350" s="182"/>
      <c r="CIR350" s="182"/>
      <c r="CIS350" s="182"/>
      <c r="CIT350" s="182"/>
      <c r="CIU350" s="182"/>
      <c r="CIV350" s="182"/>
      <c r="CIW350" s="182"/>
      <c r="CIX350" s="182"/>
      <c r="CIY350" s="182"/>
      <c r="CIZ350" s="182"/>
      <c r="CJA350" s="182"/>
      <c r="CJB350" s="182"/>
      <c r="CJC350" s="182"/>
      <c r="CJD350" s="182"/>
      <c r="CJE350" s="182"/>
      <c r="CJF350" s="182"/>
      <c r="CJG350" s="182"/>
      <c r="CJH350" s="182"/>
      <c r="CJI350" s="182"/>
      <c r="CJJ350" s="182"/>
      <c r="CJK350" s="182"/>
      <c r="CJL350" s="182"/>
      <c r="CJM350" s="182"/>
      <c r="CJN350" s="182"/>
      <c r="CJO350" s="182"/>
      <c r="CJP350" s="182"/>
      <c r="CJQ350" s="182"/>
      <c r="CJR350" s="182"/>
      <c r="CJS350" s="182"/>
      <c r="CJT350" s="182"/>
      <c r="CJU350" s="182"/>
      <c r="CJV350" s="182"/>
      <c r="CJW350" s="182"/>
      <c r="CJX350" s="182"/>
      <c r="CJY350" s="182"/>
      <c r="CJZ350" s="182"/>
      <c r="CKA350" s="182"/>
      <c r="CKB350" s="182"/>
      <c r="CKC350" s="182"/>
      <c r="CKD350" s="182"/>
      <c r="CKE350" s="182"/>
      <c r="CKF350" s="182"/>
      <c r="CKG350" s="182"/>
      <c r="CKH350" s="182"/>
      <c r="CKI350" s="182"/>
      <c r="CKJ350" s="182"/>
      <c r="CKK350" s="182"/>
      <c r="CKL350" s="182"/>
      <c r="CKM350" s="182"/>
      <c r="CKN350" s="182"/>
      <c r="CKO350" s="182"/>
      <c r="CKP350" s="182"/>
      <c r="CKQ350" s="182"/>
      <c r="CKR350" s="182"/>
      <c r="CKS350" s="182"/>
      <c r="CKT350" s="182"/>
      <c r="CKU350" s="182"/>
      <c r="CKV350" s="182"/>
      <c r="CKW350" s="182"/>
      <c r="CKX350" s="182"/>
      <c r="CKY350" s="182"/>
      <c r="CKZ350" s="182"/>
      <c r="CLA350" s="182"/>
      <c r="CLB350" s="182"/>
      <c r="CLC350" s="182"/>
      <c r="CLD350" s="182"/>
      <c r="CLE350" s="182"/>
      <c r="CLF350" s="182"/>
      <c r="CLG350" s="182"/>
      <c r="CLH350" s="182"/>
      <c r="CLI350" s="182"/>
      <c r="CLJ350" s="182"/>
      <c r="CLK350" s="182"/>
      <c r="CLL350" s="182"/>
      <c r="CLM350" s="182"/>
      <c r="CLN350" s="182"/>
      <c r="CLO350" s="182"/>
      <c r="CLP350" s="182"/>
      <c r="CLQ350" s="182"/>
      <c r="CLR350" s="182"/>
      <c r="CLS350" s="182"/>
      <c r="CLT350" s="182"/>
      <c r="CLU350" s="182"/>
      <c r="CLV350" s="182"/>
      <c r="CLW350" s="182"/>
      <c r="CLX350" s="182"/>
      <c r="CLY350" s="182"/>
      <c r="CLZ350" s="182"/>
      <c r="CMA350" s="182"/>
      <c r="CMB350" s="182"/>
      <c r="CMC350" s="182"/>
      <c r="CMD350" s="182"/>
      <c r="CME350" s="182"/>
      <c r="CMF350" s="182"/>
      <c r="CMG350" s="182"/>
      <c r="CMH350" s="182"/>
      <c r="CMI350" s="182"/>
      <c r="CMJ350" s="182"/>
      <c r="CMK350" s="182"/>
      <c r="CML350" s="182"/>
      <c r="CMM350" s="182"/>
      <c r="CMN350" s="182"/>
      <c r="CMO350" s="182"/>
      <c r="CMP350" s="182"/>
      <c r="CMQ350" s="182"/>
      <c r="CMR350" s="182"/>
      <c r="CMS350" s="182"/>
      <c r="CMT350" s="182"/>
      <c r="CMU350" s="182"/>
      <c r="CMV350" s="182"/>
      <c r="CMW350" s="182"/>
      <c r="CMX350" s="182"/>
      <c r="CMY350" s="182"/>
      <c r="CMZ350" s="182"/>
      <c r="CNA350" s="182"/>
      <c r="CNB350" s="182"/>
      <c r="CNC350" s="182"/>
      <c r="CND350" s="182"/>
      <c r="CNE350" s="182"/>
      <c r="CNF350" s="182"/>
      <c r="CNG350" s="182"/>
      <c r="CNH350" s="182"/>
      <c r="CNI350" s="182"/>
      <c r="CNJ350" s="182"/>
      <c r="CNK350" s="182"/>
      <c r="CNL350" s="182"/>
      <c r="CNM350" s="182"/>
      <c r="CNN350" s="182"/>
      <c r="CNO350" s="182"/>
      <c r="CNP350" s="182"/>
      <c r="CNQ350" s="182"/>
      <c r="CNR350" s="182"/>
      <c r="CNS350" s="182"/>
      <c r="CNT350" s="182"/>
      <c r="CNU350" s="182"/>
      <c r="CNV350" s="182"/>
      <c r="CNW350" s="182"/>
      <c r="CNX350" s="182"/>
      <c r="CNY350" s="182"/>
      <c r="CNZ350" s="182"/>
      <c r="COA350" s="182"/>
      <c r="COB350" s="182"/>
      <c r="COC350" s="182"/>
      <c r="COD350" s="182"/>
      <c r="COE350" s="182"/>
      <c r="COF350" s="182"/>
      <c r="COG350" s="182"/>
      <c r="COH350" s="182"/>
      <c r="COI350" s="182"/>
      <c r="COJ350" s="182"/>
      <c r="COK350" s="182"/>
      <c r="COL350" s="182"/>
      <c r="COM350" s="182"/>
      <c r="CON350" s="182"/>
      <c r="COO350" s="182"/>
      <c r="COP350" s="182"/>
      <c r="COQ350" s="182"/>
      <c r="COR350" s="182"/>
      <c r="COS350" s="182"/>
      <c r="COT350" s="182"/>
      <c r="COU350" s="182"/>
      <c r="COV350" s="182"/>
      <c r="COW350" s="182"/>
      <c r="COX350" s="182"/>
      <c r="COY350" s="182"/>
      <c r="COZ350" s="182"/>
      <c r="CPA350" s="182"/>
      <c r="CPB350" s="182"/>
      <c r="CPC350" s="182"/>
      <c r="CPD350" s="182"/>
      <c r="CPE350" s="182"/>
      <c r="CPF350" s="182"/>
      <c r="CPG350" s="182"/>
      <c r="CPH350" s="182"/>
      <c r="CPI350" s="182"/>
      <c r="CPJ350" s="182"/>
      <c r="CPK350" s="182"/>
      <c r="CPL350" s="182"/>
      <c r="CPM350" s="182"/>
      <c r="CPN350" s="182"/>
      <c r="CPO350" s="182"/>
      <c r="CPP350" s="182"/>
      <c r="CPQ350" s="182"/>
      <c r="CPR350" s="182"/>
      <c r="CPS350" s="182"/>
      <c r="CPT350" s="182"/>
      <c r="CPU350" s="182"/>
      <c r="CPV350" s="182"/>
      <c r="CPW350" s="182"/>
      <c r="CPX350" s="182"/>
      <c r="CPY350" s="182"/>
      <c r="CPZ350" s="182"/>
      <c r="CQA350" s="182"/>
      <c r="CQB350" s="182"/>
      <c r="CQC350" s="182"/>
      <c r="CQD350" s="182"/>
      <c r="CQE350" s="182"/>
      <c r="CQF350" s="182"/>
      <c r="CQG350" s="182"/>
      <c r="CQH350" s="182"/>
      <c r="CQI350" s="182"/>
      <c r="CQJ350" s="182"/>
      <c r="CQK350" s="182"/>
      <c r="CQL350" s="182"/>
      <c r="CQM350" s="182"/>
      <c r="CQN350" s="182"/>
      <c r="CQO350" s="182"/>
      <c r="CQP350" s="182"/>
      <c r="CQQ350" s="182"/>
      <c r="CQR350" s="182"/>
      <c r="CQS350" s="182"/>
      <c r="CQT350" s="182"/>
      <c r="CQU350" s="182"/>
      <c r="CQV350" s="182"/>
      <c r="CQW350" s="182"/>
      <c r="CQX350" s="182"/>
      <c r="CQY350" s="182"/>
      <c r="CQZ350" s="182"/>
      <c r="CRA350" s="182"/>
      <c r="CRB350" s="182"/>
      <c r="CRC350" s="182"/>
      <c r="CRD350" s="182"/>
      <c r="CRE350" s="182"/>
      <c r="CRF350" s="182"/>
      <c r="CRG350" s="182"/>
      <c r="CRH350" s="182"/>
      <c r="CRI350" s="182"/>
      <c r="CRJ350" s="182"/>
      <c r="CRK350" s="182"/>
      <c r="CRL350" s="182"/>
      <c r="CRM350" s="182"/>
      <c r="CRN350" s="182"/>
      <c r="CRO350" s="182"/>
      <c r="CRP350" s="182"/>
      <c r="CRQ350" s="182"/>
      <c r="CRR350" s="182"/>
      <c r="CRS350" s="182"/>
      <c r="CRT350" s="182"/>
      <c r="CRU350" s="182"/>
      <c r="CRV350" s="182"/>
      <c r="CRW350" s="182"/>
      <c r="CRX350" s="182"/>
      <c r="CRY350" s="182"/>
      <c r="CRZ350" s="182"/>
      <c r="CSA350" s="182"/>
      <c r="CSB350" s="182"/>
      <c r="CSC350" s="182"/>
      <c r="CSD350" s="182"/>
      <c r="CSE350" s="182"/>
      <c r="CSF350" s="182"/>
      <c r="CSG350" s="182"/>
      <c r="CSH350" s="182"/>
      <c r="CSI350" s="182"/>
      <c r="CSJ350" s="182"/>
      <c r="CSK350" s="182"/>
      <c r="CSL350" s="182"/>
      <c r="CSM350" s="182"/>
      <c r="CSN350" s="182"/>
      <c r="CSO350" s="182"/>
      <c r="CSP350" s="182"/>
      <c r="CSQ350" s="182"/>
      <c r="CSR350" s="182"/>
      <c r="CSS350" s="182"/>
      <c r="CST350" s="182"/>
      <c r="CSU350" s="182"/>
      <c r="CSV350" s="182"/>
      <c r="CSW350" s="182"/>
      <c r="CSX350" s="182"/>
      <c r="CSY350" s="182"/>
      <c r="CSZ350" s="182"/>
      <c r="CTA350" s="182"/>
      <c r="CTB350" s="182"/>
      <c r="CTC350" s="182"/>
      <c r="CTD350" s="182"/>
      <c r="CTE350" s="182"/>
      <c r="CTF350" s="182"/>
      <c r="CTG350" s="182"/>
      <c r="CTH350" s="182"/>
      <c r="CTI350" s="182"/>
      <c r="CTJ350" s="182"/>
      <c r="CTK350" s="182"/>
      <c r="CTL350" s="182"/>
      <c r="CTM350" s="182"/>
      <c r="CTN350" s="182"/>
      <c r="CTO350" s="182"/>
      <c r="CTP350" s="182"/>
      <c r="CTQ350" s="182"/>
      <c r="CTR350" s="182"/>
      <c r="CTS350" s="182"/>
      <c r="CTT350" s="182"/>
      <c r="CTU350" s="182"/>
      <c r="CTV350" s="182"/>
      <c r="CTW350" s="182"/>
      <c r="CTX350" s="182"/>
      <c r="CTY350" s="182"/>
      <c r="CTZ350" s="182"/>
      <c r="CUA350" s="182"/>
      <c r="CUB350" s="182"/>
      <c r="CUC350" s="182"/>
      <c r="CUD350" s="182"/>
      <c r="CUE350" s="182"/>
      <c r="CUF350" s="182"/>
      <c r="CUG350" s="182"/>
      <c r="CUH350" s="182"/>
      <c r="CUI350" s="182"/>
      <c r="CUJ350" s="182"/>
      <c r="CUK350" s="182"/>
      <c r="CUL350" s="182"/>
      <c r="CUM350" s="182"/>
      <c r="CUN350" s="182"/>
      <c r="CUO350" s="182"/>
      <c r="CUP350" s="182"/>
      <c r="CUQ350" s="182"/>
      <c r="CUR350" s="182"/>
      <c r="CUS350" s="182"/>
      <c r="CUT350" s="182"/>
      <c r="CUU350" s="182"/>
      <c r="CUV350" s="182"/>
      <c r="CUW350" s="182"/>
      <c r="CUX350" s="182"/>
      <c r="CUY350" s="182"/>
      <c r="CUZ350" s="182"/>
      <c r="CVA350" s="182"/>
      <c r="CVB350" s="182"/>
      <c r="CVC350" s="182"/>
      <c r="CVD350" s="182"/>
      <c r="CVE350" s="182"/>
      <c r="CVF350" s="182"/>
      <c r="CVG350" s="182"/>
      <c r="CVH350" s="182"/>
      <c r="CVI350" s="182"/>
      <c r="CVJ350" s="182"/>
      <c r="CVK350" s="182"/>
      <c r="CVL350" s="182"/>
      <c r="CVM350" s="182"/>
      <c r="CVN350" s="182"/>
      <c r="CVO350" s="182"/>
      <c r="CVP350" s="182"/>
      <c r="CVQ350" s="182"/>
      <c r="CVR350" s="182"/>
      <c r="CVS350" s="182"/>
      <c r="CVT350" s="182"/>
      <c r="CVU350" s="182"/>
      <c r="CVV350" s="182"/>
      <c r="CVW350" s="182"/>
      <c r="CVX350" s="182"/>
      <c r="CVY350" s="182"/>
      <c r="CVZ350" s="182"/>
      <c r="CWA350" s="182"/>
      <c r="CWB350" s="182"/>
      <c r="CWC350" s="182"/>
      <c r="CWD350" s="182"/>
      <c r="CWE350" s="182"/>
      <c r="CWF350" s="182"/>
      <c r="CWG350" s="182"/>
      <c r="CWH350" s="182"/>
      <c r="CWI350" s="182"/>
      <c r="CWJ350" s="182"/>
      <c r="CWK350" s="182"/>
      <c r="CWL350" s="182"/>
      <c r="CWM350" s="182"/>
      <c r="CWN350" s="182"/>
      <c r="CWO350" s="182"/>
      <c r="CWP350" s="182"/>
      <c r="CWQ350" s="182"/>
      <c r="CWR350" s="182"/>
      <c r="CWS350" s="182"/>
      <c r="CWT350" s="182"/>
      <c r="CWU350" s="182"/>
      <c r="CWV350" s="182"/>
      <c r="CWW350" s="182"/>
      <c r="CWX350" s="182"/>
      <c r="CWY350" s="182"/>
      <c r="CWZ350" s="182"/>
      <c r="CXA350" s="182"/>
      <c r="CXB350" s="182"/>
      <c r="CXC350" s="182"/>
      <c r="CXD350" s="182"/>
      <c r="CXE350" s="182"/>
      <c r="CXF350" s="182"/>
      <c r="CXG350" s="182"/>
      <c r="CXH350" s="182"/>
      <c r="CXI350" s="182"/>
      <c r="CXJ350" s="182"/>
      <c r="CXK350" s="182"/>
      <c r="CXL350" s="182"/>
      <c r="CXM350" s="182"/>
      <c r="CXN350" s="182"/>
      <c r="CXO350" s="182"/>
      <c r="CXP350" s="182"/>
      <c r="CXQ350" s="182"/>
      <c r="CXR350" s="182"/>
      <c r="CXS350" s="182"/>
      <c r="CXT350" s="182"/>
      <c r="CXU350" s="182"/>
      <c r="CXV350" s="182"/>
      <c r="CXW350" s="182"/>
      <c r="CXX350" s="182"/>
      <c r="CXY350" s="182"/>
      <c r="CXZ350" s="182"/>
      <c r="CYA350" s="182"/>
      <c r="CYB350" s="182"/>
      <c r="CYC350" s="182"/>
      <c r="CYD350" s="182"/>
      <c r="CYE350" s="182"/>
      <c r="CYF350" s="182"/>
      <c r="CYG350" s="182"/>
      <c r="CYH350" s="182"/>
      <c r="CYI350" s="182"/>
      <c r="CYJ350" s="182"/>
      <c r="CYK350" s="182"/>
      <c r="CYL350" s="182"/>
      <c r="CYM350" s="182"/>
      <c r="CYN350" s="182"/>
      <c r="CYO350" s="182"/>
      <c r="CYP350" s="182"/>
      <c r="CYQ350" s="182"/>
      <c r="CYR350" s="182"/>
      <c r="CYS350" s="182"/>
      <c r="CYT350" s="182"/>
      <c r="CYU350" s="182"/>
      <c r="CYV350" s="182"/>
      <c r="CYW350" s="182"/>
      <c r="CYX350" s="182"/>
      <c r="CYY350" s="182"/>
      <c r="CYZ350" s="182"/>
      <c r="CZA350" s="182"/>
      <c r="CZB350" s="182"/>
      <c r="CZC350" s="182"/>
      <c r="CZD350" s="182"/>
      <c r="CZE350" s="182"/>
      <c r="CZF350" s="182"/>
      <c r="CZG350" s="182"/>
      <c r="CZH350" s="182"/>
      <c r="CZI350" s="182"/>
      <c r="CZJ350" s="182"/>
      <c r="CZK350" s="182"/>
      <c r="CZL350" s="182"/>
      <c r="CZM350" s="182"/>
      <c r="CZN350" s="182"/>
      <c r="CZO350" s="182"/>
      <c r="CZP350" s="182"/>
      <c r="CZQ350" s="182"/>
      <c r="CZR350" s="182"/>
      <c r="CZS350" s="182"/>
      <c r="CZT350" s="182"/>
      <c r="CZU350" s="182"/>
      <c r="CZV350" s="182"/>
      <c r="CZW350" s="182"/>
      <c r="CZX350" s="182"/>
      <c r="CZY350" s="182"/>
      <c r="CZZ350" s="182"/>
      <c r="DAA350" s="182"/>
      <c r="DAB350" s="182"/>
      <c r="DAC350" s="182"/>
      <c r="DAD350" s="182"/>
      <c r="DAE350" s="182"/>
      <c r="DAF350" s="182"/>
      <c r="DAG350" s="182"/>
      <c r="DAH350" s="182"/>
      <c r="DAI350" s="182"/>
      <c r="DAJ350" s="182"/>
      <c r="DAK350" s="182"/>
      <c r="DAL350" s="182"/>
      <c r="DAM350" s="182"/>
      <c r="DAN350" s="182"/>
      <c r="DAO350" s="182"/>
      <c r="DAP350" s="182"/>
      <c r="DAQ350" s="182"/>
      <c r="DAR350" s="182"/>
      <c r="DAS350" s="182"/>
      <c r="DAT350" s="182"/>
      <c r="DAU350" s="182"/>
      <c r="DAV350" s="182"/>
      <c r="DAW350" s="182"/>
      <c r="DAX350" s="182"/>
      <c r="DAY350" s="182"/>
      <c r="DAZ350" s="182"/>
      <c r="DBA350" s="182"/>
      <c r="DBB350" s="182"/>
      <c r="DBC350" s="182"/>
      <c r="DBD350" s="182"/>
      <c r="DBE350" s="182"/>
      <c r="DBF350" s="182"/>
      <c r="DBG350" s="182"/>
      <c r="DBH350" s="182"/>
      <c r="DBI350" s="182"/>
      <c r="DBJ350" s="182"/>
      <c r="DBK350" s="182"/>
      <c r="DBL350" s="182"/>
      <c r="DBM350" s="182"/>
      <c r="DBN350" s="182"/>
      <c r="DBO350" s="182"/>
      <c r="DBP350" s="182"/>
      <c r="DBQ350" s="182"/>
      <c r="DBR350" s="182"/>
      <c r="DBS350" s="182"/>
      <c r="DBT350" s="182"/>
      <c r="DBU350" s="182"/>
      <c r="DBV350" s="182"/>
      <c r="DBW350" s="182"/>
      <c r="DBX350" s="182"/>
      <c r="DBY350" s="182"/>
      <c r="DBZ350" s="182"/>
      <c r="DCA350" s="182"/>
      <c r="DCB350" s="182"/>
      <c r="DCC350" s="182"/>
      <c r="DCD350" s="182"/>
      <c r="DCE350" s="182"/>
      <c r="DCF350" s="182"/>
      <c r="DCG350" s="182"/>
      <c r="DCH350" s="182"/>
      <c r="DCI350" s="182"/>
      <c r="DCJ350" s="182"/>
      <c r="DCK350" s="182"/>
      <c r="DCL350" s="182"/>
      <c r="DCM350" s="182"/>
      <c r="DCN350" s="182"/>
      <c r="DCO350" s="182"/>
      <c r="DCP350" s="182"/>
      <c r="DCQ350" s="182"/>
      <c r="DCR350" s="182"/>
      <c r="DCS350" s="182"/>
      <c r="DCT350" s="182"/>
      <c r="DCU350" s="182"/>
      <c r="DCV350" s="182"/>
      <c r="DCW350" s="182"/>
      <c r="DCX350" s="182"/>
      <c r="DCY350" s="182"/>
      <c r="DCZ350" s="182"/>
      <c r="DDA350" s="182"/>
      <c r="DDB350" s="182"/>
      <c r="DDC350" s="182"/>
      <c r="DDD350" s="182"/>
      <c r="DDE350" s="182"/>
      <c r="DDF350" s="182"/>
      <c r="DDG350" s="182"/>
      <c r="DDH350" s="182"/>
      <c r="DDI350" s="182"/>
      <c r="DDJ350" s="182"/>
      <c r="DDK350" s="182"/>
      <c r="DDL350" s="182"/>
      <c r="DDM350" s="182"/>
      <c r="DDN350" s="182"/>
      <c r="DDO350" s="182"/>
      <c r="DDP350" s="182"/>
      <c r="DDQ350" s="182"/>
      <c r="DDR350" s="182"/>
      <c r="DDS350" s="182"/>
      <c r="DDT350" s="182"/>
      <c r="DDU350" s="182"/>
      <c r="DDV350" s="182"/>
      <c r="DDW350" s="182"/>
      <c r="DDX350" s="182"/>
      <c r="DDY350" s="182"/>
      <c r="DDZ350" s="182"/>
      <c r="DEA350" s="182"/>
      <c r="DEB350" s="182"/>
      <c r="DEC350" s="182"/>
      <c r="DED350" s="182"/>
      <c r="DEE350" s="182"/>
      <c r="DEF350" s="182"/>
      <c r="DEG350" s="182"/>
      <c r="DEH350" s="182"/>
      <c r="DEI350" s="182"/>
      <c r="DEJ350" s="182"/>
      <c r="DEK350" s="182"/>
      <c r="DEL350" s="182"/>
      <c r="DEM350" s="182"/>
      <c r="DEN350" s="182"/>
      <c r="DEO350" s="182"/>
      <c r="DEP350" s="182"/>
      <c r="DEQ350" s="182"/>
      <c r="DER350" s="182"/>
      <c r="DES350" s="182"/>
      <c r="DET350" s="182"/>
      <c r="DEU350" s="182"/>
      <c r="DEV350" s="182"/>
      <c r="DEW350" s="182"/>
      <c r="DEX350" s="182"/>
      <c r="DEY350" s="182"/>
      <c r="DEZ350" s="182"/>
      <c r="DFA350" s="182"/>
      <c r="DFB350" s="182"/>
      <c r="DFC350" s="182"/>
      <c r="DFD350" s="182"/>
      <c r="DFE350" s="182"/>
      <c r="DFF350" s="182"/>
      <c r="DFG350" s="182"/>
      <c r="DFH350" s="182"/>
      <c r="DFI350" s="182"/>
      <c r="DFJ350" s="182"/>
      <c r="DFK350" s="182"/>
      <c r="DFL350" s="182"/>
      <c r="DFM350" s="182"/>
      <c r="DFN350" s="182"/>
      <c r="DFO350" s="182"/>
      <c r="DFP350" s="182"/>
      <c r="DFQ350" s="182"/>
      <c r="DFR350" s="182"/>
      <c r="DFS350" s="182"/>
      <c r="DFT350" s="182"/>
      <c r="DFU350" s="182"/>
      <c r="DFV350" s="182"/>
      <c r="DFW350" s="182"/>
      <c r="DFX350" s="182"/>
      <c r="DFY350" s="182"/>
      <c r="DFZ350" s="182"/>
      <c r="DGA350" s="182"/>
      <c r="DGB350" s="182"/>
      <c r="DGC350" s="182"/>
      <c r="DGD350" s="182"/>
      <c r="DGE350" s="182"/>
      <c r="DGF350" s="182"/>
      <c r="DGG350" s="182"/>
      <c r="DGH350" s="182"/>
      <c r="DGI350" s="182"/>
      <c r="DGJ350" s="182"/>
      <c r="DGK350" s="182"/>
      <c r="DGL350" s="182"/>
      <c r="DGM350" s="182"/>
      <c r="DGN350" s="182"/>
      <c r="DGO350" s="182"/>
      <c r="DGP350" s="182"/>
      <c r="DGQ350" s="182"/>
      <c r="DGR350" s="182"/>
      <c r="DGS350" s="182"/>
      <c r="DGT350" s="182"/>
      <c r="DGU350" s="182"/>
      <c r="DGV350" s="182"/>
      <c r="DGW350" s="182"/>
      <c r="DGX350" s="182"/>
      <c r="DGY350" s="182"/>
      <c r="DGZ350" s="182"/>
      <c r="DHA350" s="182"/>
      <c r="DHB350" s="182"/>
      <c r="DHC350" s="182"/>
      <c r="DHD350" s="182"/>
      <c r="DHE350" s="182"/>
      <c r="DHF350" s="182"/>
      <c r="DHG350" s="182"/>
      <c r="DHH350" s="182"/>
      <c r="DHI350" s="182"/>
      <c r="DHJ350" s="182"/>
      <c r="DHK350" s="182"/>
      <c r="DHL350" s="182"/>
      <c r="DHM350" s="182"/>
      <c r="DHN350" s="182"/>
      <c r="DHO350" s="182"/>
      <c r="DHP350" s="182"/>
      <c r="DHQ350" s="182"/>
      <c r="DHR350" s="182"/>
      <c r="DHS350" s="182"/>
      <c r="DHT350" s="182"/>
      <c r="DHU350" s="182"/>
      <c r="DHV350" s="182"/>
      <c r="DHW350" s="182"/>
      <c r="DHX350" s="182"/>
      <c r="DHY350" s="182"/>
      <c r="DHZ350" s="182"/>
      <c r="DIA350" s="182"/>
      <c r="DIB350" s="182"/>
      <c r="DIC350" s="182"/>
      <c r="DID350" s="182"/>
      <c r="DIE350" s="182"/>
      <c r="DIF350" s="182"/>
      <c r="DIG350" s="182"/>
      <c r="DIH350" s="182"/>
      <c r="DII350" s="182"/>
      <c r="DIJ350" s="182"/>
      <c r="DIK350" s="182"/>
      <c r="DIL350" s="182"/>
      <c r="DIM350" s="182"/>
      <c r="DIN350" s="182"/>
      <c r="DIO350" s="182"/>
      <c r="DIP350" s="182"/>
      <c r="DIQ350" s="182"/>
      <c r="DIR350" s="182"/>
      <c r="DIS350" s="182"/>
      <c r="DIT350" s="182"/>
      <c r="DIU350" s="182"/>
      <c r="DIV350" s="182"/>
      <c r="DIW350" s="182"/>
      <c r="DIX350" s="182"/>
      <c r="DIY350" s="182"/>
      <c r="DIZ350" s="182"/>
      <c r="DJA350" s="182"/>
      <c r="DJB350" s="182"/>
      <c r="DJC350" s="182"/>
      <c r="DJD350" s="182"/>
      <c r="DJE350" s="182"/>
      <c r="DJF350" s="182"/>
      <c r="DJG350" s="182"/>
      <c r="DJH350" s="182"/>
      <c r="DJI350" s="182"/>
      <c r="DJJ350" s="182"/>
      <c r="DJK350" s="182"/>
      <c r="DJL350" s="182"/>
      <c r="DJM350" s="182"/>
      <c r="DJN350" s="182"/>
      <c r="DJO350" s="182"/>
      <c r="DJP350" s="182"/>
      <c r="DJQ350" s="182"/>
      <c r="DJR350" s="182"/>
      <c r="DJS350" s="182"/>
      <c r="DJT350" s="182"/>
      <c r="DJU350" s="182"/>
      <c r="DJV350" s="182"/>
      <c r="DJW350" s="182"/>
      <c r="DJX350" s="182"/>
      <c r="DJY350" s="182"/>
      <c r="DJZ350" s="182"/>
      <c r="DKA350" s="182"/>
      <c r="DKB350" s="182"/>
      <c r="DKC350" s="182"/>
      <c r="DKD350" s="182"/>
      <c r="DKE350" s="182"/>
      <c r="DKF350" s="182"/>
      <c r="DKG350" s="182"/>
      <c r="DKH350" s="182"/>
      <c r="DKI350" s="182"/>
      <c r="DKJ350" s="182"/>
      <c r="DKK350" s="182"/>
      <c r="DKL350" s="182"/>
      <c r="DKM350" s="182"/>
      <c r="DKN350" s="182"/>
      <c r="DKO350" s="182"/>
      <c r="DKP350" s="182"/>
      <c r="DKQ350" s="182"/>
      <c r="DKR350" s="182"/>
      <c r="DKS350" s="182"/>
      <c r="DKT350" s="182"/>
      <c r="DKU350" s="182"/>
      <c r="DKV350" s="182"/>
      <c r="DKW350" s="182"/>
      <c r="DKX350" s="182"/>
      <c r="DKY350" s="182"/>
      <c r="DKZ350" s="182"/>
      <c r="DLA350" s="182"/>
      <c r="DLB350" s="182"/>
      <c r="DLC350" s="182"/>
      <c r="DLD350" s="182"/>
      <c r="DLE350" s="182"/>
      <c r="DLF350" s="182"/>
      <c r="DLG350" s="182"/>
      <c r="DLH350" s="182"/>
      <c r="DLI350" s="182"/>
      <c r="DLJ350" s="182"/>
      <c r="DLK350" s="182"/>
      <c r="DLL350" s="182"/>
      <c r="DLM350" s="182"/>
      <c r="DLN350" s="182"/>
      <c r="DLO350" s="182"/>
      <c r="DLP350" s="182"/>
      <c r="DLQ350" s="182"/>
      <c r="DLR350" s="182"/>
      <c r="DLS350" s="182"/>
      <c r="DLT350" s="182"/>
      <c r="DLU350" s="182"/>
      <c r="DLV350" s="182"/>
      <c r="DLW350" s="182"/>
      <c r="DLX350" s="182"/>
      <c r="DLY350" s="182"/>
      <c r="DLZ350" s="182"/>
      <c r="DMA350" s="182"/>
      <c r="DMB350" s="182"/>
      <c r="DMC350" s="182"/>
      <c r="DMD350" s="182"/>
      <c r="DME350" s="182"/>
      <c r="DMF350" s="182"/>
      <c r="DMG350" s="182"/>
      <c r="DMH350" s="182"/>
      <c r="DMI350" s="182"/>
      <c r="DMJ350" s="182"/>
      <c r="DMK350" s="182"/>
      <c r="DML350" s="182"/>
      <c r="DMM350" s="182"/>
      <c r="DMN350" s="182"/>
      <c r="DMO350" s="182"/>
      <c r="DMP350" s="182"/>
      <c r="DMQ350" s="182"/>
      <c r="DMR350" s="182"/>
      <c r="DMS350" s="182"/>
      <c r="DMT350" s="182"/>
      <c r="DMU350" s="182"/>
      <c r="DMV350" s="182"/>
      <c r="DMW350" s="182"/>
      <c r="DMX350" s="182"/>
      <c r="DMY350" s="182"/>
      <c r="DMZ350" s="182"/>
      <c r="DNA350" s="182"/>
      <c r="DNB350" s="182"/>
      <c r="DNC350" s="182"/>
      <c r="DND350" s="182"/>
      <c r="DNE350" s="182"/>
      <c r="DNF350" s="182"/>
      <c r="DNG350" s="182"/>
      <c r="DNH350" s="182"/>
      <c r="DNI350" s="182"/>
      <c r="DNJ350" s="182"/>
      <c r="DNK350" s="182"/>
      <c r="DNL350" s="182"/>
      <c r="DNM350" s="182"/>
      <c r="DNN350" s="182"/>
      <c r="DNO350" s="182"/>
      <c r="DNP350" s="182"/>
      <c r="DNQ350" s="182"/>
      <c r="DNR350" s="182"/>
      <c r="DNS350" s="182"/>
      <c r="DNT350" s="182"/>
      <c r="DNU350" s="182"/>
      <c r="DNV350" s="182"/>
      <c r="DNW350" s="182"/>
      <c r="DNX350" s="182"/>
      <c r="DNY350" s="182"/>
      <c r="DNZ350" s="182"/>
      <c r="DOA350" s="182"/>
      <c r="DOB350" s="182"/>
      <c r="DOC350" s="182"/>
      <c r="DOD350" s="182"/>
      <c r="DOE350" s="182"/>
      <c r="DOF350" s="182"/>
      <c r="DOG350" s="182"/>
      <c r="DOH350" s="182"/>
      <c r="DOI350" s="182"/>
      <c r="DOJ350" s="182"/>
      <c r="DOK350" s="182"/>
      <c r="DOL350" s="182"/>
      <c r="DOM350" s="182"/>
      <c r="DON350" s="182"/>
      <c r="DOO350" s="182"/>
      <c r="DOP350" s="182"/>
      <c r="DOQ350" s="182"/>
      <c r="DOR350" s="182"/>
      <c r="DOS350" s="182"/>
      <c r="DOT350" s="182"/>
      <c r="DOU350" s="182"/>
      <c r="DOV350" s="182"/>
      <c r="DOW350" s="182"/>
      <c r="DOX350" s="182"/>
      <c r="DOY350" s="182"/>
      <c r="DOZ350" s="182"/>
      <c r="DPA350" s="182"/>
      <c r="DPB350" s="182"/>
      <c r="DPC350" s="182"/>
      <c r="DPD350" s="182"/>
      <c r="DPE350" s="182"/>
      <c r="DPF350" s="182"/>
      <c r="DPG350" s="182"/>
      <c r="DPH350" s="182"/>
      <c r="DPI350" s="182"/>
      <c r="DPJ350" s="182"/>
      <c r="DPK350" s="182"/>
      <c r="DPL350" s="182"/>
      <c r="DPM350" s="182"/>
      <c r="DPN350" s="182"/>
      <c r="DPO350" s="182"/>
      <c r="DPP350" s="182"/>
      <c r="DPQ350" s="182"/>
      <c r="DPR350" s="182"/>
      <c r="DPS350" s="182"/>
      <c r="DPT350" s="182"/>
      <c r="DPU350" s="182"/>
      <c r="DPV350" s="182"/>
      <c r="DPW350" s="182"/>
      <c r="DPX350" s="182"/>
      <c r="DPY350" s="182"/>
      <c r="DPZ350" s="182"/>
      <c r="DQA350" s="182"/>
      <c r="DQB350" s="182"/>
      <c r="DQC350" s="182"/>
      <c r="DQD350" s="182"/>
      <c r="DQE350" s="182"/>
      <c r="DQF350" s="182"/>
      <c r="DQG350" s="182"/>
      <c r="DQH350" s="182"/>
      <c r="DQI350" s="182"/>
      <c r="DQJ350" s="182"/>
      <c r="DQK350" s="182"/>
      <c r="DQL350" s="182"/>
      <c r="DQM350" s="182"/>
      <c r="DQN350" s="182"/>
      <c r="DQO350" s="182"/>
      <c r="DQP350" s="182"/>
      <c r="DQQ350" s="182"/>
      <c r="DQR350" s="182"/>
      <c r="DQS350" s="182"/>
      <c r="DQT350" s="182"/>
      <c r="DQU350" s="182"/>
      <c r="DQV350" s="182"/>
      <c r="DQW350" s="182"/>
      <c r="DQX350" s="182"/>
      <c r="DQY350" s="182"/>
      <c r="DQZ350" s="182"/>
      <c r="DRA350" s="182"/>
      <c r="DRB350" s="182"/>
      <c r="DRC350" s="182"/>
      <c r="DRD350" s="182"/>
      <c r="DRE350" s="182"/>
      <c r="DRF350" s="182"/>
      <c r="DRG350" s="182"/>
      <c r="DRH350" s="182"/>
      <c r="DRI350" s="182"/>
      <c r="DRJ350" s="182"/>
      <c r="DRK350" s="182"/>
      <c r="DRL350" s="182"/>
      <c r="DRM350" s="182"/>
      <c r="DRN350" s="182"/>
      <c r="DRO350" s="182"/>
      <c r="DRP350" s="182"/>
      <c r="DRQ350" s="182"/>
      <c r="DRR350" s="182"/>
      <c r="DRS350" s="182"/>
      <c r="DRT350" s="182"/>
      <c r="DRU350" s="182"/>
      <c r="DRV350" s="182"/>
      <c r="DRW350" s="182"/>
      <c r="DRX350" s="182"/>
      <c r="DRY350" s="182"/>
      <c r="DRZ350" s="182"/>
      <c r="DSA350" s="182"/>
      <c r="DSB350" s="182"/>
      <c r="DSC350" s="182"/>
      <c r="DSD350" s="182"/>
      <c r="DSE350" s="182"/>
      <c r="DSF350" s="182"/>
      <c r="DSG350" s="182"/>
      <c r="DSH350" s="182"/>
      <c r="DSI350" s="182"/>
      <c r="DSJ350" s="182"/>
      <c r="DSK350" s="182"/>
      <c r="DSL350" s="182"/>
      <c r="DSM350" s="182"/>
      <c r="DSN350" s="182"/>
      <c r="DSO350" s="182"/>
      <c r="DSP350" s="182"/>
      <c r="DSQ350" s="182"/>
      <c r="DSR350" s="182"/>
      <c r="DSS350" s="182"/>
      <c r="DST350" s="182"/>
      <c r="DSU350" s="182"/>
      <c r="DSV350" s="182"/>
      <c r="DSW350" s="182"/>
      <c r="DSX350" s="182"/>
      <c r="DSY350" s="182"/>
      <c r="DSZ350" s="182"/>
      <c r="DTA350" s="182"/>
      <c r="DTB350" s="182"/>
      <c r="DTC350" s="182"/>
      <c r="DTD350" s="182"/>
      <c r="DTE350" s="182"/>
      <c r="DTF350" s="182"/>
      <c r="DTG350" s="182"/>
      <c r="DTH350" s="182"/>
      <c r="DTI350" s="182"/>
      <c r="DTJ350" s="182"/>
      <c r="DTK350" s="182"/>
      <c r="DTL350" s="182"/>
      <c r="DTM350" s="182"/>
      <c r="DTN350" s="182"/>
      <c r="DTO350" s="182"/>
      <c r="DTP350" s="182"/>
      <c r="DTQ350" s="182"/>
      <c r="DTR350" s="182"/>
      <c r="DTS350" s="182"/>
      <c r="DTT350" s="182"/>
      <c r="DTU350" s="182"/>
      <c r="DTV350" s="182"/>
      <c r="DTW350" s="182"/>
      <c r="DTX350" s="182"/>
      <c r="DTY350" s="182"/>
      <c r="DTZ350" s="182"/>
      <c r="DUA350" s="182"/>
      <c r="DUB350" s="182"/>
      <c r="DUC350" s="182"/>
      <c r="DUD350" s="182"/>
      <c r="DUE350" s="182"/>
      <c r="DUF350" s="182"/>
      <c r="DUG350" s="182"/>
      <c r="DUH350" s="182"/>
      <c r="DUI350" s="182"/>
      <c r="DUJ350" s="182"/>
      <c r="DUK350" s="182"/>
      <c r="DUL350" s="182"/>
      <c r="DUM350" s="182"/>
      <c r="DUN350" s="182"/>
      <c r="DUO350" s="182"/>
      <c r="DUP350" s="182"/>
      <c r="DUQ350" s="182"/>
      <c r="DUR350" s="182"/>
      <c r="DUS350" s="182"/>
      <c r="DUT350" s="182"/>
      <c r="DUU350" s="182"/>
      <c r="DUV350" s="182"/>
      <c r="DUW350" s="182"/>
      <c r="DUX350" s="182"/>
      <c r="DUY350" s="182"/>
      <c r="DUZ350" s="182"/>
      <c r="DVA350" s="182"/>
      <c r="DVB350" s="182"/>
      <c r="DVC350" s="182"/>
      <c r="DVD350" s="182"/>
      <c r="DVE350" s="182"/>
      <c r="DVF350" s="182"/>
      <c r="DVG350" s="182"/>
      <c r="DVH350" s="182"/>
      <c r="DVI350" s="182"/>
      <c r="DVJ350" s="182"/>
      <c r="DVK350" s="182"/>
      <c r="DVL350" s="182"/>
      <c r="DVM350" s="182"/>
      <c r="DVN350" s="182"/>
      <c r="DVO350" s="182"/>
      <c r="DVP350" s="182"/>
      <c r="DVQ350" s="182"/>
      <c r="DVR350" s="182"/>
      <c r="DVS350" s="182"/>
      <c r="DVT350" s="182"/>
      <c r="DVU350" s="182"/>
      <c r="DVV350" s="182"/>
      <c r="DVW350" s="182"/>
      <c r="DVX350" s="182"/>
      <c r="DVY350" s="182"/>
      <c r="DVZ350" s="182"/>
      <c r="DWA350" s="182"/>
      <c r="DWB350" s="182"/>
      <c r="DWC350" s="182"/>
      <c r="DWD350" s="182"/>
      <c r="DWE350" s="182"/>
      <c r="DWF350" s="182"/>
      <c r="DWG350" s="182"/>
      <c r="DWH350" s="182"/>
      <c r="DWI350" s="182"/>
      <c r="DWJ350" s="182"/>
      <c r="DWK350" s="182"/>
      <c r="DWL350" s="182"/>
      <c r="DWM350" s="182"/>
      <c r="DWN350" s="182"/>
      <c r="DWO350" s="182"/>
      <c r="DWP350" s="182"/>
      <c r="DWQ350" s="182"/>
      <c r="DWR350" s="182"/>
      <c r="DWS350" s="182"/>
      <c r="DWT350" s="182"/>
      <c r="DWU350" s="182"/>
      <c r="DWV350" s="182"/>
      <c r="DWW350" s="182"/>
      <c r="DWX350" s="182"/>
      <c r="DWY350" s="182"/>
      <c r="DWZ350" s="182"/>
      <c r="DXA350" s="182"/>
      <c r="DXB350" s="182"/>
      <c r="DXC350" s="182"/>
      <c r="DXD350" s="182"/>
      <c r="DXE350" s="182"/>
      <c r="DXF350" s="182"/>
      <c r="DXG350" s="182"/>
      <c r="DXH350" s="182"/>
      <c r="DXI350" s="182"/>
      <c r="DXJ350" s="182"/>
      <c r="DXK350" s="182"/>
      <c r="DXL350" s="182"/>
      <c r="DXM350" s="182"/>
      <c r="DXN350" s="182"/>
      <c r="DXO350" s="182"/>
      <c r="DXP350" s="182"/>
      <c r="DXQ350" s="182"/>
      <c r="DXR350" s="182"/>
      <c r="DXS350" s="182"/>
      <c r="DXT350" s="182"/>
      <c r="DXU350" s="182"/>
      <c r="DXV350" s="182"/>
      <c r="DXW350" s="182"/>
      <c r="DXX350" s="182"/>
      <c r="DXY350" s="182"/>
      <c r="DXZ350" s="182"/>
      <c r="DYA350" s="182"/>
      <c r="DYB350" s="182"/>
      <c r="DYC350" s="182"/>
      <c r="DYD350" s="182"/>
      <c r="DYE350" s="182"/>
      <c r="DYF350" s="182"/>
      <c r="DYG350" s="182"/>
      <c r="DYH350" s="182"/>
      <c r="DYI350" s="182"/>
      <c r="DYJ350" s="182"/>
      <c r="DYK350" s="182"/>
      <c r="DYL350" s="182"/>
      <c r="DYM350" s="182"/>
      <c r="DYN350" s="182"/>
      <c r="DYO350" s="182"/>
      <c r="DYP350" s="182"/>
      <c r="DYQ350" s="182"/>
      <c r="DYR350" s="182"/>
      <c r="DYS350" s="182"/>
      <c r="DYT350" s="182"/>
      <c r="DYU350" s="182"/>
      <c r="DYV350" s="182"/>
      <c r="DYW350" s="182"/>
      <c r="DYX350" s="182"/>
      <c r="DYY350" s="182"/>
      <c r="DYZ350" s="182"/>
      <c r="DZA350" s="182"/>
      <c r="DZB350" s="182"/>
      <c r="DZC350" s="182"/>
      <c r="DZD350" s="182"/>
      <c r="DZE350" s="182"/>
      <c r="DZF350" s="182"/>
      <c r="DZG350" s="182"/>
      <c r="DZH350" s="182"/>
      <c r="DZI350" s="182"/>
      <c r="DZJ350" s="182"/>
      <c r="DZK350" s="182"/>
      <c r="DZL350" s="182"/>
      <c r="DZM350" s="182"/>
      <c r="DZN350" s="182"/>
      <c r="DZO350" s="182"/>
      <c r="DZP350" s="182"/>
      <c r="DZQ350" s="182"/>
      <c r="DZR350" s="182"/>
      <c r="DZS350" s="182"/>
      <c r="DZT350" s="182"/>
      <c r="DZU350" s="182"/>
      <c r="DZV350" s="182"/>
      <c r="DZW350" s="182"/>
      <c r="DZX350" s="182"/>
      <c r="DZY350" s="182"/>
      <c r="DZZ350" s="182"/>
      <c r="EAA350" s="182"/>
      <c r="EAB350" s="182"/>
      <c r="EAC350" s="182"/>
      <c r="EAD350" s="182"/>
      <c r="EAE350" s="182"/>
      <c r="EAF350" s="182"/>
      <c r="EAG350" s="182"/>
      <c r="EAH350" s="182"/>
      <c r="EAI350" s="182"/>
      <c r="EAJ350" s="182"/>
      <c r="EAK350" s="182"/>
      <c r="EAL350" s="182"/>
      <c r="EAM350" s="182"/>
      <c r="EAN350" s="182"/>
      <c r="EAO350" s="182"/>
      <c r="EAP350" s="182"/>
      <c r="EAQ350" s="182"/>
      <c r="EAR350" s="182"/>
      <c r="EAS350" s="182"/>
      <c r="EAT350" s="182"/>
      <c r="EAU350" s="182"/>
      <c r="EAV350" s="182"/>
      <c r="EAW350" s="182"/>
      <c r="EAX350" s="182"/>
      <c r="EAY350" s="182"/>
      <c r="EAZ350" s="182"/>
      <c r="EBA350" s="182"/>
      <c r="EBB350" s="182"/>
      <c r="EBC350" s="182"/>
      <c r="EBD350" s="182"/>
      <c r="EBE350" s="182"/>
      <c r="EBF350" s="182"/>
      <c r="EBG350" s="182"/>
      <c r="EBH350" s="182"/>
      <c r="EBI350" s="182"/>
      <c r="EBJ350" s="182"/>
      <c r="EBK350" s="182"/>
      <c r="EBL350" s="182"/>
      <c r="EBM350" s="182"/>
      <c r="EBN350" s="182"/>
      <c r="EBO350" s="182"/>
      <c r="EBP350" s="182"/>
      <c r="EBQ350" s="182"/>
      <c r="EBR350" s="182"/>
      <c r="EBS350" s="182"/>
      <c r="EBT350" s="182"/>
      <c r="EBU350" s="182"/>
      <c r="EBV350" s="182"/>
      <c r="EBW350" s="182"/>
      <c r="EBX350" s="182"/>
      <c r="EBY350" s="182"/>
      <c r="EBZ350" s="182"/>
      <c r="ECA350" s="182"/>
      <c r="ECB350" s="182"/>
      <c r="ECC350" s="182"/>
      <c r="ECD350" s="182"/>
      <c r="ECE350" s="182"/>
      <c r="ECF350" s="182"/>
      <c r="ECG350" s="182"/>
      <c r="ECH350" s="182"/>
      <c r="ECI350" s="182"/>
      <c r="ECJ350" s="182"/>
      <c r="ECK350" s="182"/>
      <c r="ECL350" s="182"/>
      <c r="ECM350" s="182"/>
      <c r="ECN350" s="182"/>
      <c r="ECO350" s="182"/>
      <c r="ECP350" s="182"/>
      <c r="ECQ350" s="182"/>
      <c r="ECR350" s="182"/>
      <c r="ECS350" s="182"/>
      <c r="ECT350" s="182"/>
      <c r="ECU350" s="182"/>
      <c r="ECV350" s="182"/>
      <c r="ECW350" s="182"/>
      <c r="ECX350" s="182"/>
      <c r="ECY350" s="182"/>
      <c r="ECZ350" s="182"/>
      <c r="EDA350" s="182"/>
      <c r="EDB350" s="182"/>
      <c r="EDC350" s="182"/>
      <c r="EDD350" s="182"/>
      <c r="EDE350" s="182"/>
      <c r="EDF350" s="182"/>
      <c r="EDG350" s="182"/>
      <c r="EDH350" s="182"/>
      <c r="EDI350" s="182"/>
      <c r="EDJ350" s="182"/>
      <c r="EDK350" s="182"/>
      <c r="EDL350" s="182"/>
      <c r="EDM350" s="182"/>
      <c r="EDN350" s="182"/>
      <c r="EDO350" s="182"/>
      <c r="EDP350" s="182"/>
      <c r="EDQ350" s="182"/>
      <c r="EDR350" s="182"/>
      <c r="EDS350" s="182"/>
      <c r="EDT350" s="182"/>
      <c r="EDU350" s="182"/>
      <c r="EDV350" s="182"/>
      <c r="EDW350" s="182"/>
      <c r="EDX350" s="182"/>
      <c r="EDY350" s="182"/>
      <c r="EDZ350" s="182"/>
      <c r="EEA350" s="182"/>
      <c r="EEB350" s="182"/>
      <c r="EEC350" s="182"/>
      <c r="EED350" s="182"/>
      <c r="EEE350" s="182"/>
      <c r="EEF350" s="182"/>
      <c r="EEG350" s="182"/>
      <c r="EEH350" s="182"/>
      <c r="EEI350" s="182"/>
      <c r="EEJ350" s="182"/>
      <c r="EEK350" s="182"/>
      <c r="EEL350" s="182"/>
      <c r="EEM350" s="182"/>
      <c r="EEN350" s="182"/>
      <c r="EEO350" s="182"/>
      <c r="EEP350" s="182"/>
      <c r="EEQ350" s="182"/>
      <c r="EER350" s="182"/>
      <c r="EES350" s="182"/>
      <c r="EET350" s="182"/>
      <c r="EEU350" s="182"/>
      <c r="EEV350" s="182"/>
      <c r="EEW350" s="182"/>
      <c r="EEX350" s="182"/>
      <c r="EEY350" s="182"/>
      <c r="EEZ350" s="182"/>
      <c r="EFA350" s="182"/>
      <c r="EFB350" s="182"/>
      <c r="EFC350" s="182"/>
      <c r="EFD350" s="182"/>
      <c r="EFE350" s="182"/>
      <c r="EFF350" s="182"/>
      <c r="EFG350" s="182"/>
      <c r="EFH350" s="182"/>
      <c r="EFI350" s="182"/>
      <c r="EFJ350" s="182"/>
      <c r="EFK350" s="182"/>
      <c r="EFL350" s="182"/>
      <c r="EFM350" s="182"/>
      <c r="EFN350" s="182"/>
      <c r="EFO350" s="182"/>
      <c r="EFP350" s="182"/>
      <c r="EFQ350" s="182"/>
      <c r="EFR350" s="182"/>
      <c r="EFS350" s="182"/>
      <c r="EFT350" s="182"/>
      <c r="EFU350" s="182"/>
      <c r="EFV350" s="182"/>
      <c r="EFW350" s="182"/>
      <c r="EFX350" s="182"/>
      <c r="EFY350" s="182"/>
      <c r="EFZ350" s="182"/>
      <c r="EGA350" s="182"/>
      <c r="EGB350" s="182"/>
      <c r="EGC350" s="182"/>
      <c r="EGD350" s="182"/>
      <c r="EGE350" s="182"/>
      <c r="EGF350" s="182"/>
      <c r="EGG350" s="182"/>
      <c r="EGH350" s="182"/>
      <c r="EGI350" s="182"/>
      <c r="EGJ350" s="182"/>
      <c r="EGK350" s="182"/>
      <c r="EGL350" s="182"/>
      <c r="EGM350" s="182"/>
      <c r="EGN350" s="182"/>
      <c r="EGO350" s="182"/>
      <c r="EGP350" s="182"/>
      <c r="EGQ350" s="182"/>
      <c r="EGR350" s="182"/>
      <c r="EGS350" s="182"/>
      <c r="EGT350" s="182"/>
      <c r="EGU350" s="182"/>
      <c r="EGV350" s="182"/>
      <c r="EGW350" s="182"/>
      <c r="EGX350" s="182"/>
      <c r="EGY350" s="182"/>
      <c r="EGZ350" s="182"/>
      <c r="EHA350" s="182"/>
      <c r="EHB350" s="182"/>
      <c r="EHC350" s="182"/>
      <c r="EHD350" s="182"/>
      <c r="EHE350" s="182"/>
      <c r="EHF350" s="182"/>
      <c r="EHG350" s="182"/>
      <c r="EHH350" s="182"/>
      <c r="EHI350" s="182"/>
      <c r="EHJ350" s="182"/>
      <c r="EHK350" s="182"/>
      <c r="EHL350" s="182"/>
      <c r="EHM350" s="182"/>
      <c r="EHN350" s="182"/>
      <c r="EHO350" s="182"/>
      <c r="EHP350" s="182"/>
      <c r="EHQ350" s="182"/>
      <c r="EHR350" s="182"/>
      <c r="EHS350" s="182"/>
      <c r="EHT350" s="182"/>
      <c r="EHU350" s="182"/>
      <c r="EHV350" s="182"/>
      <c r="EHW350" s="182"/>
      <c r="EHX350" s="182"/>
      <c r="EHY350" s="182"/>
      <c r="EHZ350" s="182"/>
      <c r="EIA350" s="182"/>
      <c r="EIB350" s="182"/>
      <c r="EIC350" s="182"/>
      <c r="EID350" s="182"/>
      <c r="EIE350" s="182"/>
      <c r="EIF350" s="182"/>
      <c r="EIG350" s="182"/>
      <c r="EIH350" s="182"/>
      <c r="EII350" s="182"/>
      <c r="EIJ350" s="182"/>
      <c r="EIK350" s="182"/>
      <c r="EIL350" s="182"/>
      <c r="EIM350" s="182"/>
      <c r="EIN350" s="182"/>
      <c r="EIO350" s="182"/>
      <c r="EIP350" s="182"/>
      <c r="EIQ350" s="182"/>
      <c r="EIR350" s="182"/>
      <c r="EIS350" s="182"/>
      <c r="EIT350" s="182"/>
      <c r="EIU350" s="182"/>
      <c r="EIV350" s="182"/>
      <c r="EIW350" s="182"/>
      <c r="EIX350" s="182"/>
      <c r="EIY350" s="182"/>
      <c r="EIZ350" s="182"/>
      <c r="EJA350" s="182"/>
      <c r="EJB350" s="182"/>
      <c r="EJC350" s="182"/>
      <c r="EJD350" s="182"/>
      <c r="EJE350" s="182"/>
      <c r="EJF350" s="182"/>
      <c r="EJG350" s="182"/>
      <c r="EJH350" s="182"/>
      <c r="EJI350" s="182"/>
      <c r="EJJ350" s="182"/>
      <c r="EJK350" s="182"/>
      <c r="EJL350" s="182"/>
      <c r="EJM350" s="182"/>
      <c r="EJN350" s="182"/>
      <c r="EJO350" s="182"/>
      <c r="EJP350" s="182"/>
      <c r="EJQ350" s="182"/>
      <c r="EJR350" s="182"/>
      <c r="EJS350" s="182"/>
      <c r="EJT350" s="182"/>
      <c r="EJU350" s="182"/>
      <c r="EJV350" s="182"/>
      <c r="EJW350" s="182"/>
      <c r="EJX350" s="182"/>
      <c r="EJY350" s="182"/>
      <c r="EJZ350" s="182"/>
      <c r="EKA350" s="182"/>
      <c r="EKB350" s="182"/>
      <c r="EKC350" s="182"/>
      <c r="EKD350" s="182"/>
      <c r="EKE350" s="182"/>
      <c r="EKF350" s="182"/>
      <c r="EKG350" s="182"/>
      <c r="EKH350" s="182"/>
      <c r="EKI350" s="182"/>
      <c r="EKJ350" s="182"/>
      <c r="EKK350" s="182"/>
      <c r="EKL350" s="182"/>
      <c r="EKM350" s="182"/>
      <c r="EKN350" s="182"/>
      <c r="EKO350" s="182"/>
      <c r="EKP350" s="182"/>
      <c r="EKQ350" s="182"/>
      <c r="EKR350" s="182"/>
      <c r="EKS350" s="182"/>
      <c r="EKT350" s="182"/>
      <c r="EKU350" s="182"/>
      <c r="EKV350" s="182"/>
      <c r="EKW350" s="182"/>
      <c r="EKX350" s="182"/>
      <c r="EKY350" s="182"/>
      <c r="EKZ350" s="182"/>
      <c r="ELA350" s="182"/>
      <c r="ELB350" s="182"/>
      <c r="ELC350" s="182"/>
      <c r="ELD350" s="182"/>
      <c r="ELE350" s="182"/>
      <c r="ELF350" s="182"/>
      <c r="ELG350" s="182"/>
      <c r="ELH350" s="182"/>
      <c r="ELI350" s="182"/>
      <c r="ELJ350" s="182"/>
      <c r="ELK350" s="182"/>
      <c r="ELL350" s="182"/>
      <c r="ELM350" s="182"/>
      <c r="ELN350" s="182"/>
      <c r="ELO350" s="182"/>
      <c r="ELP350" s="182"/>
      <c r="ELQ350" s="182"/>
      <c r="ELR350" s="182"/>
      <c r="ELS350" s="182"/>
      <c r="ELT350" s="182"/>
      <c r="ELU350" s="182"/>
      <c r="ELV350" s="182"/>
      <c r="ELW350" s="182"/>
      <c r="ELX350" s="182"/>
      <c r="ELY350" s="182"/>
      <c r="ELZ350" s="182"/>
      <c r="EMA350" s="182"/>
      <c r="EMB350" s="182"/>
      <c r="EMC350" s="182"/>
      <c r="EMD350" s="182"/>
      <c r="EME350" s="182"/>
      <c r="EMF350" s="182"/>
      <c r="EMG350" s="182"/>
      <c r="EMH350" s="182"/>
      <c r="EMI350" s="182"/>
      <c r="EMJ350" s="182"/>
      <c r="EMK350" s="182"/>
      <c r="EML350" s="182"/>
      <c r="EMM350" s="182"/>
      <c r="EMN350" s="182"/>
      <c r="EMO350" s="182"/>
      <c r="EMP350" s="182"/>
      <c r="EMQ350" s="182"/>
      <c r="EMR350" s="182"/>
      <c r="EMS350" s="182"/>
      <c r="EMT350" s="182"/>
      <c r="EMU350" s="182"/>
      <c r="EMV350" s="182"/>
      <c r="EMW350" s="182"/>
      <c r="EMX350" s="182"/>
      <c r="EMY350" s="182"/>
      <c r="EMZ350" s="182"/>
      <c r="ENA350" s="182"/>
      <c r="ENB350" s="182"/>
      <c r="ENC350" s="182"/>
      <c r="END350" s="182"/>
      <c r="ENE350" s="182"/>
      <c r="ENF350" s="182"/>
      <c r="ENG350" s="182"/>
      <c r="ENH350" s="182"/>
      <c r="ENI350" s="182"/>
      <c r="ENJ350" s="182"/>
      <c r="ENK350" s="182"/>
      <c r="ENL350" s="182"/>
      <c r="ENM350" s="182"/>
      <c r="ENN350" s="182"/>
      <c r="ENO350" s="182"/>
      <c r="ENP350" s="182"/>
      <c r="ENQ350" s="182"/>
      <c r="ENR350" s="182"/>
      <c r="ENS350" s="182"/>
      <c r="ENT350" s="182"/>
      <c r="ENU350" s="182"/>
      <c r="ENV350" s="182"/>
      <c r="ENW350" s="182"/>
      <c r="ENX350" s="182"/>
      <c r="ENY350" s="182"/>
      <c r="ENZ350" s="182"/>
      <c r="EOA350" s="182"/>
      <c r="EOB350" s="182"/>
      <c r="EOC350" s="182"/>
      <c r="EOD350" s="182"/>
      <c r="EOE350" s="182"/>
      <c r="EOF350" s="182"/>
      <c r="EOG350" s="182"/>
      <c r="EOH350" s="182"/>
      <c r="EOI350" s="182"/>
      <c r="EOJ350" s="182"/>
      <c r="EOK350" s="182"/>
      <c r="EOL350" s="182"/>
      <c r="EOM350" s="182"/>
      <c r="EON350" s="182"/>
      <c r="EOO350" s="182"/>
      <c r="EOP350" s="182"/>
      <c r="EOQ350" s="182"/>
      <c r="EOR350" s="182"/>
      <c r="EOS350" s="182"/>
      <c r="EOT350" s="182"/>
      <c r="EOU350" s="182"/>
      <c r="EOV350" s="182"/>
      <c r="EOW350" s="182"/>
      <c r="EOX350" s="182"/>
      <c r="EOY350" s="182"/>
      <c r="EOZ350" s="182"/>
      <c r="EPA350" s="182"/>
      <c r="EPB350" s="182"/>
      <c r="EPC350" s="182"/>
      <c r="EPD350" s="182"/>
      <c r="EPE350" s="182"/>
      <c r="EPF350" s="182"/>
      <c r="EPG350" s="182"/>
      <c r="EPH350" s="182"/>
      <c r="EPI350" s="182"/>
      <c r="EPJ350" s="182"/>
      <c r="EPK350" s="182"/>
      <c r="EPL350" s="182"/>
      <c r="EPM350" s="182"/>
      <c r="EPN350" s="182"/>
      <c r="EPO350" s="182"/>
      <c r="EPP350" s="182"/>
      <c r="EPQ350" s="182"/>
      <c r="EPR350" s="182"/>
      <c r="EPS350" s="182"/>
      <c r="EPT350" s="182"/>
      <c r="EPU350" s="182"/>
      <c r="EPV350" s="182"/>
      <c r="EPW350" s="182"/>
      <c r="EPX350" s="182"/>
      <c r="EPY350" s="182"/>
      <c r="EPZ350" s="182"/>
      <c r="EQA350" s="182"/>
      <c r="EQB350" s="182"/>
      <c r="EQC350" s="182"/>
      <c r="EQD350" s="182"/>
      <c r="EQE350" s="182"/>
      <c r="EQF350" s="182"/>
      <c r="EQG350" s="182"/>
      <c r="EQH350" s="182"/>
      <c r="EQI350" s="182"/>
      <c r="EQJ350" s="182"/>
      <c r="EQK350" s="182"/>
      <c r="EQL350" s="182"/>
      <c r="EQM350" s="182"/>
      <c r="EQN350" s="182"/>
      <c r="EQO350" s="182"/>
      <c r="EQP350" s="182"/>
      <c r="EQQ350" s="182"/>
      <c r="EQR350" s="182"/>
      <c r="EQS350" s="182"/>
      <c r="EQT350" s="182"/>
      <c r="EQU350" s="182"/>
      <c r="EQV350" s="182"/>
      <c r="EQW350" s="182"/>
      <c r="EQX350" s="182"/>
      <c r="EQY350" s="182"/>
      <c r="EQZ350" s="182"/>
      <c r="ERA350" s="182"/>
      <c r="ERB350" s="182"/>
      <c r="ERC350" s="182"/>
      <c r="ERD350" s="182"/>
      <c r="ERE350" s="182"/>
      <c r="ERF350" s="182"/>
      <c r="ERG350" s="182"/>
      <c r="ERH350" s="182"/>
      <c r="ERI350" s="182"/>
      <c r="ERJ350" s="182"/>
      <c r="ERK350" s="182"/>
      <c r="ERL350" s="182"/>
      <c r="ERM350" s="182"/>
      <c r="ERN350" s="182"/>
      <c r="ERO350" s="182"/>
      <c r="ERP350" s="182"/>
      <c r="ERQ350" s="182"/>
      <c r="ERR350" s="182"/>
      <c r="ERS350" s="182"/>
      <c r="ERT350" s="182"/>
      <c r="ERU350" s="182"/>
      <c r="ERV350" s="182"/>
      <c r="ERW350" s="182"/>
      <c r="ERX350" s="182"/>
      <c r="ERY350" s="182"/>
      <c r="ERZ350" s="182"/>
      <c r="ESA350" s="182"/>
      <c r="ESB350" s="182"/>
      <c r="ESC350" s="182"/>
      <c r="ESD350" s="182"/>
      <c r="ESE350" s="182"/>
      <c r="ESF350" s="182"/>
      <c r="ESG350" s="182"/>
      <c r="ESH350" s="182"/>
      <c r="ESI350" s="182"/>
      <c r="ESJ350" s="182"/>
      <c r="ESK350" s="182"/>
      <c r="ESL350" s="182"/>
      <c r="ESM350" s="182"/>
      <c r="ESN350" s="182"/>
      <c r="ESO350" s="182"/>
      <c r="ESP350" s="182"/>
      <c r="ESQ350" s="182"/>
      <c r="ESR350" s="182"/>
      <c r="ESS350" s="182"/>
      <c r="EST350" s="182"/>
      <c r="ESU350" s="182"/>
      <c r="ESV350" s="182"/>
      <c r="ESW350" s="182"/>
      <c r="ESX350" s="182"/>
      <c r="ESY350" s="182"/>
      <c r="ESZ350" s="182"/>
      <c r="ETA350" s="182"/>
      <c r="ETB350" s="182"/>
      <c r="ETC350" s="182"/>
      <c r="ETD350" s="182"/>
      <c r="ETE350" s="182"/>
      <c r="ETF350" s="182"/>
      <c r="ETG350" s="182"/>
      <c r="ETH350" s="182"/>
      <c r="ETI350" s="182"/>
      <c r="ETJ350" s="182"/>
      <c r="ETK350" s="182"/>
      <c r="ETL350" s="182"/>
      <c r="ETM350" s="182"/>
      <c r="ETN350" s="182"/>
      <c r="ETO350" s="182"/>
      <c r="ETP350" s="182"/>
      <c r="ETQ350" s="182"/>
      <c r="ETR350" s="182"/>
      <c r="ETS350" s="182"/>
      <c r="ETT350" s="182"/>
      <c r="ETU350" s="182"/>
      <c r="ETV350" s="182"/>
      <c r="ETW350" s="182"/>
      <c r="ETX350" s="182"/>
      <c r="ETY350" s="182"/>
      <c r="ETZ350" s="182"/>
      <c r="EUA350" s="182"/>
      <c r="EUB350" s="182"/>
      <c r="EUC350" s="182"/>
      <c r="EUD350" s="182"/>
      <c r="EUE350" s="182"/>
      <c r="EUF350" s="182"/>
      <c r="EUG350" s="182"/>
      <c r="EUH350" s="182"/>
      <c r="EUI350" s="182"/>
      <c r="EUJ350" s="182"/>
      <c r="EUK350" s="182"/>
      <c r="EUL350" s="182"/>
      <c r="EUM350" s="182"/>
      <c r="EUN350" s="182"/>
      <c r="EUO350" s="182"/>
      <c r="EUP350" s="182"/>
      <c r="EUQ350" s="182"/>
      <c r="EUR350" s="182"/>
      <c r="EUS350" s="182"/>
      <c r="EUT350" s="182"/>
      <c r="EUU350" s="182"/>
      <c r="EUV350" s="182"/>
      <c r="EUW350" s="182"/>
      <c r="EUX350" s="182"/>
      <c r="EUY350" s="182"/>
      <c r="EUZ350" s="182"/>
      <c r="EVA350" s="182"/>
      <c r="EVB350" s="182"/>
      <c r="EVC350" s="182"/>
      <c r="EVD350" s="182"/>
      <c r="EVE350" s="182"/>
      <c r="EVF350" s="182"/>
      <c r="EVG350" s="182"/>
      <c r="EVH350" s="182"/>
      <c r="EVI350" s="182"/>
      <c r="EVJ350" s="182"/>
      <c r="EVK350" s="182"/>
      <c r="EVL350" s="182"/>
      <c r="EVM350" s="182"/>
      <c r="EVN350" s="182"/>
      <c r="EVO350" s="182"/>
      <c r="EVP350" s="182"/>
      <c r="EVQ350" s="182"/>
      <c r="EVR350" s="182"/>
      <c r="EVS350" s="182"/>
      <c r="EVT350" s="182"/>
      <c r="EVU350" s="182"/>
      <c r="EVV350" s="182"/>
      <c r="EVW350" s="182"/>
      <c r="EVX350" s="182"/>
      <c r="EVY350" s="182"/>
      <c r="EVZ350" s="182"/>
      <c r="EWA350" s="182"/>
      <c r="EWB350" s="182"/>
      <c r="EWC350" s="182"/>
      <c r="EWD350" s="182"/>
      <c r="EWE350" s="182"/>
      <c r="EWF350" s="182"/>
      <c r="EWG350" s="182"/>
      <c r="EWH350" s="182"/>
      <c r="EWI350" s="182"/>
      <c r="EWJ350" s="182"/>
      <c r="EWK350" s="182"/>
      <c r="EWL350" s="182"/>
      <c r="EWM350" s="182"/>
      <c r="EWN350" s="182"/>
      <c r="EWO350" s="182"/>
      <c r="EWP350" s="182"/>
      <c r="EWQ350" s="182"/>
      <c r="EWR350" s="182"/>
      <c r="EWS350" s="182"/>
      <c r="EWT350" s="182"/>
      <c r="EWU350" s="182"/>
      <c r="EWV350" s="182"/>
      <c r="EWW350" s="182"/>
      <c r="EWX350" s="182"/>
      <c r="EWY350" s="182"/>
      <c r="EWZ350" s="182"/>
      <c r="EXA350" s="182"/>
      <c r="EXB350" s="182"/>
      <c r="EXC350" s="182"/>
      <c r="EXD350" s="182"/>
      <c r="EXE350" s="182"/>
      <c r="EXF350" s="182"/>
      <c r="EXG350" s="182"/>
      <c r="EXH350" s="182"/>
      <c r="EXI350" s="182"/>
      <c r="EXJ350" s="182"/>
      <c r="EXK350" s="182"/>
      <c r="EXL350" s="182"/>
      <c r="EXM350" s="182"/>
      <c r="EXN350" s="182"/>
      <c r="EXO350" s="182"/>
      <c r="EXP350" s="182"/>
      <c r="EXQ350" s="182"/>
      <c r="EXR350" s="182"/>
      <c r="EXS350" s="182"/>
      <c r="EXT350" s="182"/>
      <c r="EXU350" s="182"/>
      <c r="EXV350" s="182"/>
      <c r="EXW350" s="182"/>
      <c r="EXX350" s="182"/>
      <c r="EXY350" s="182"/>
      <c r="EXZ350" s="182"/>
      <c r="EYA350" s="182"/>
      <c r="EYB350" s="182"/>
      <c r="EYC350" s="182"/>
      <c r="EYD350" s="182"/>
      <c r="EYE350" s="182"/>
      <c r="EYF350" s="182"/>
      <c r="EYG350" s="182"/>
      <c r="EYH350" s="182"/>
      <c r="EYI350" s="182"/>
      <c r="EYJ350" s="182"/>
      <c r="EYK350" s="182"/>
      <c r="EYL350" s="182"/>
      <c r="EYM350" s="182"/>
      <c r="EYN350" s="182"/>
      <c r="EYO350" s="182"/>
      <c r="EYP350" s="182"/>
      <c r="EYQ350" s="182"/>
      <c r="EYR350" s="182"/>
      <c r="EYS350" s="182"/>
      <c r="EYT350" s="182"/>
      <c r="EYU350" s="182"/>
      <c r="EYV350" s="182"/>
      <c r="EYW350" s="182"/>
      <c r="EYX350" s="182"/>
      <c r="EYY350" s="182"/>
      <c r="EYZ350" s="182"/>
      <c r="EZA350" s="182"/>
      <c r="EZB350" s="182"/>
      <c r="EZC350" s="182"/>
      <c r="EZD350" s="182"/>
      <c r="EZE350" s="182"/>
      <c r="EZF350" s="182"/>
      <c r="EZG350" s="182"/>
      <c r="EZH350" s="182"/>
      <c r="EZI350" s="182"/>
      <c r="EZJ350" s="182"/>
      <c r="EZK350" s="182"/>
      <c r="EZL350" s="182"/>
      <c r="EZM350" s="182"/>
      <c r="EZN350" s="182"/>
      <c r="EZO350" s="182"/>
      <c r="EZP350" s="182"/>
      <c r="EZQ350" s="182"/>
      <c r="EZR350" s="182"/>
      <c r="EZS350" s="182"/>
      <c r="EZT350" s="182"/>
      <c r="EZU350" s="182"/>
      <c r="EZV350" s="182"/>
      <c r="EZW350" s="182"/>
      <c r="EZX350" s="182"/>
      <c r="EZY350" s="182"/>
      <c r="EZZ350" s="182"/>
      <c r="FAA350" s="182"/>
      <c r="FAB350" s="182"/>
      <c r="FAC350" s="182"/>
      <c r="FAD350" s="182"/>
      <c r="FAE350" s="182"/>
      <c r="FAF350" s="182"/>
      <c r="FAG350" s="182"/>
      <c r="FAH350" s="182"/>
      <c r="FAI350" s="182"/>
      <c r="FAJ350" s="182"/>
      <c r="FAK350" s="182"/>
      <c r="FAL350" s="182"/>
      <c r="FAM350" s="182"/>
      <c r="FAN350" s="182"/>
      <c r="FAO350" s="182"/>
      <c r="FAP350" s="182"/>
      <c r="FAQ350" s="182"/>
      <c r="FAR350" s="182"/>
      <c r="FAS350" s="182"/>
      <c r="FAT350" s="182"/>
      <c r="FAU350" s="182"/>
      <c r="FAV350" s="182"/>
      <c r="FAW350" s="182"/>
      <c r="FAX350" s="182"/>
      <c r="FAY350" s="182"/>
      <c r="FAZ350" s="182"/>
      <c r="FBA350" s="182"/>
      <c r="FBB350" s="182"/>
      <c r="FBC350" s="182"/>
      <c r="FBD350" s="182"/>
      <c r="FBE350" s="182"/>
      <c r="FBF350" s="182"/>
      <c r="FBG350" s="182"/>
      <c r="FBH350" s="182"/>
      <c r="FBI350" s="182"/>
      <c r="FBJ350" s="182"/>
      <c r="FBK350" s="182"/>
      <c r="FBL350" s="182"/>
      <c r="FBM350" s="182"/>
      <c r="FBN350" s="182"/>
      <c r="FBO350" s="182"/>
      <c r="FBP350" s="182"/>
      <c r="FBQ350" s="182"/>
      <c r="FBR350" s="182"/>
      <c r="FBS350" s="182"/>
      <c r="FBT350" s="182"/>
      <c r="FBU350" s="182"/>
      <c r="FBV350" s="182"/>
      <c r="FBW350" s="182"/>
      <c r="FBX350" s="182"/>
      <c r="FBY350" s="182"/>
      <c r="FBZ350" s="182"/>
      <c r="FCA350" s="182"/>
      <c r="FCB350" s="182"/>
      <c r="FCC350" s="182"/>
      <c r="FCD350" s="182"/>
      <c r="FCE350" s="182"/>
      <c r="FCF350" s="182"/>
      <c r="FCG350" s="182"/>
      <c r="FCH350" s="182"/>
      <c r="FCI350" s="182"/>
      <c r="FCJ350" s="182"/>
      <c r="FCK350" s="182"/>
      <c r="FCL350" s="182"/>
      <c r="FCM350" s="182"/>
      <c r="FCN350" s="182"/>
      <c r="FCO350" s="182"/>
      <c r="FCP350" s="182"/>
      <c r="FCQ350" s="182"/>
      <c r="FCR350" s="182"/>
      <c r="FCS350" s="182"/>
      <c r="FCT350" s="182"/>
      <c r="FCU350" s="182"/>
      <c r="FCV350" s="182"/>
      <c r="FCW350" s="182"/>
      <c r="FCX350" s="182"/>
      <c r="FCY350" s="182"/>
      <c r="FCZ350" s="182"/>
      <c r="FDA350" s="182"/>
      <c r="FDB350" s="182"/>
      <c r="FDC350" s="182"/>
      <c r="FDD350" s="182"/>
      <c r="FDE350" s="182"/>
      <c r="FDF350" s="182"/>
      <c r="FDG350" s="182"/>
      <c r="FDH350" s="182"/>
      <c r="FDI350" s="182"/>
      <c r="FDJ350" s="182"/>
      <c r="FDK350" s="182"/>
      <c r="FDL350" s="182"/>
      <c r="FDM350" s="182"/>
      <c r="FDN350" s="182"/>
      <c r="FDO350" s="182"/>
      <c r="FDP350" s="182"/>
      <c r="FDQ350" s="182"/>
      <c r="FDR350" s="182"/>
      <c r="FDS350" s="182"/>
      <c r="FDT350" s="182"/>
      <c r="FDU350" s="182"/>
      <c r="FDV350" s="182"/>
      <c r="FDW350" s="182"/>
      <c r="FDX350" s="182"/>
      <c r="FDY350" s="182"/>
      <c r="FDZ350" s="182"/>
      <c r="FEA350" s="182"/>
      <c r="FEB350" s="182"/>
      <c r="FEC350" s="182"/>
      <c r="FED350" s="182"/>
      <c r="FEE350" s="182"/>
      <c r="FEF350" s="182"/>
      <c r="FEG350" s="182"/>
      <c r="FEH350" s="182"/>
      <c r="FEI350" s="182"/>
      <c r="FEJ350" s="182"/>
      <c r="FEK350" s="182"/>
      <c r="FEL350" s="182"/>
      <c r="FEM350" s="182"/>
      <c r="FEN350" s="182"/>
      <c r="FEO350" s="182"/>
      <c r="FEP350" s="182"/>
      <c r="FEQ350" s="182"/>
      <c r="FER350" s="182"/>
      <c r="FES350" s="182"/>
      <c r="FET350" s="182"/>
      <c r="FEU350" s="182"/>
      <c r="FEV350" s="182"/>
      <c r="FEW350" s="182"/>
      <c r="FEX350" s="182"/>
      <c r="FEY350" s="182"/>
      <c r="FEZ350" s="182"/>
      <c r="FFA350" s="182"/>
      <c r="FFB350" s="182"/>
      <c r="FFC350" s="182"/>
      <c r="FFD350" s="182"/>
      <c r="FFE350" s="182"/>
      <c r="FFF350" s="182"/>
      <c r="FFG350" s="182"/>
      <c r="FFH350" s="182"/>
      <c r="FFI350" s="182"/>
      <c r="FFJ350" s="182"/>
      <c r="FFK350" s="182"/>
      <c r="FFL350" s="182"/>
      <c r="FFM350" s="182"/>
      <c r="FFN350" s="182"/>
      <c r="FFO350" s="182"/>
      <c r="FFP350" s="182"/>
      <c r="FFQ350" s="182"/>
      <c r="FFR350" s="182"/>
      <c r="FFS350" s="182"/>
      <c r="FFT350" s="182"/>
      <c r="FFU350" s="182"/>
      <c r="FFV350" s="182"/>
      <c r="FFW350" s="182"/>
      <c r="FFX350" s="182"/>
      <c r="FFY350" s="182"/>
      <c r="FFZ350" s="182"/>
      <c r="FGA350" s="182"/>
      <c r="FGB350" s="182"/>
      <c r="FGC350" s="182"/>
      <c r="FGD350" s="182"/>
      <c r="FGE350" s="182"/>
      <c r="FGF350" s="182"/>
      <c r="FGG350" s="182"/>
      <c r="FGH350" s="182"/>
      <c r="FGI350" s="182"/>
      <c r="FGJ350" s="182"/>
      <c r="FGK350" s="182"/>
      <c r="FGL350" s="182"/>
      <c r="FGM350" s="182"/>
      <c r="FGN350" s="182"/>
      <c r="FGO350" s="182"/>
      <c r="FGP350" s="182"/>
      <c r="FGQ350" s="182"/>
      <c r="FGR350" s="182"/>
      <c r="FGS350" s="182"/>
      <c r="FGT350" s="182"/>
      <c r="FGU350" s="182"/>
      <c r="FGV350" s="182"/>
      <c r="FGW350" s="182"/>
      <c r="FGX350" s="182"/>
      <c r="FGY350" s="182"/>
      <c r="FGZ350" s="182"/>
      <c r="FHA350" s="182"/>
      <c r="FHB350" s="182"/>
      <c r="FHC350" s="182"/>
      <c r="FHD350" s="182"/>
      <c r="FHE350" s="182"/>
      <c r="FHF350" s="182"/>
      <c r="FHG350" s="182"/>
      <c r="FHH350" s="182"/>
      <c r="FHI350" s="182"/>
      <c r="FHJ350" s="182"/>
      <c r="FHK350" s="182"/>
      <c r="FHL350" s="182"/>
      <c r="FHM350" s="182"/>
      <c r="FHN350" s="182"/>
      <c r="FHO350" s="182"/>
      <c r="FHP350" s="182"/>
      <c r="FHQ350" s="182"/>
      <c r="FHR350" s="182"/>
      <c r="FHS350" s="182"/>
      <c r="FHT350" s="182"/>
      <c r="FHU350" s="182"/>
      <c r="FHV350" s="182"/>
      <c r="FHW350" s="182"/>
      <c r="FHX350" s="182"/>
      <c r="FHY350" s="182"/>
      <c r="FHZ350" s="182"/>
      <c r="FIA350" s="182"/>
      <c r="FIB350" s="182"/>
      <c r="FIC350" s="182"/>
      <c r="FID350" s="182"/>
      <c r="FIE350" s="182"/>
      <c r="FIF350" s="182"/>
      <c r="FIG350" s="182"/>
      <c r="FIH350" s="182"/>
      <c r="FII350" s="182"/>
      <c r="FIJ350" s="182"/>
      <c r="FIK350" s="182"/>
      <c r="FIL350" s="182"/>
      <c r="FIM350" s="182"/>
      <c r="FIN350" s="182"/>
      <c r="FIO350" s="182"/>
      <c r="FIP350" s="182"/>
      <c r="FIQ350" s="182"/>
      <c r="FIR350" s="182"/>
      <c r="FIS350" s="182"/>
      <c r="FIT350" s="182"/>
      <c r="FIU350" s="182"/>
      <c r="FIV350" s="182"/>
      <c r="FIW350" s="182"/>
      <c r="FIX350" s="182"/>
      <c r="FIY350" s="182"/>
      <c r="FIZ350" s="182"/>
      <c r="FJA350" s="182"/>
      <c r="FJB350" s="182"/>
      <c r="FJC350" s="182"/>
      <c r="FJD350" s="182"/>
      <c r="FJE350" s="182"/>
      <c r="FJF350" s="182"/>
      <c r="FJG350" s="182"/>
      <c r="FJH350" s="182"/>
      <c r="FJI350" s="182"/>
      <c r="FJJ350" s="182"/>
      <c r="FJK350" s="182"/>
      <c r="FJL350" s="182"/>
      <c r="FJM350" s="182"/>
      <c r="FJN350" s="182"/>
      <c r="FJO350" s="182"/>
      <c r="FJP350" s="182"/>
      <c r="FJQ350" s="182"/>
      <c r="FJR350" s="182"/>
      <c r="FJS350" s="182"/>
      <c r="FJT350" s="182"/>
      <c r="FJU350" s="182"/>
      <c r="FJV350" s="182"/>
      <c r="FJW350" s="182"/>
      <c r="FJX350" s="182"/>
      <c r="FJY350" s="182"/>
      <c r="FJZ350" s="182"/>
      <c r="FKA350" s="182"/>
      <c r="FKB350" s="182"/>
      <c r="FKC350" s="182"/>
      <c r="FKD350" s="182"/>
      <c r="FKE350" s="182"/>
      <c r="FKF350" s="182"/>
      <c r="FKG350" s="182"/>
      <c r="FKH350" s="182"/>
      <c r="FKI350" s="182"/>
      <c r="FKJ350" s="182"/>
      <c r="FKK350" s="182"/>
      <c r="FKL350" s="182"/>
      <c r="FKM350" s="182"/>
      <c r="FKN350" s="182"/>
      <c r="FKO350" s="182"/>
      <c r="FKP350" s="182"/>
      <c r="FKQ350" s="182"/>
      <c r="FKR350" s="182"/>
      <c r="FKS350" s="182"/>
      <c r="FKT350" s="182"/>
      <c r="FKU350" s="182"/>
      <c r="FKV350" s="182"/>
      <c r="FKW350" s="182"/>
      <c r="FKX350" s="182"/>
      <c r="FKY350" s="182"/>
      <c r="FKZ350" s="182"/>
      <c r="FLA350" s="182"/>
      <c r="FLB350" s="182"/>
      <c r="FLC350" s="182"/>
      <c r="FLD350" s="182"/>
      <c r="FLE350" s="182"/>
      <c r="FLF350" s="182"/>
      <c r="FLG350" s="182"/>
      <c r="FLH350" s="182"/>
      <c r="FLI350" s="182"/>
      <c r="FLJ350" s="182"/>
      <c r="FLK350" s="182"/>
      <c r="FLL350" s="182"/>
      <c r="FLM350" s="182"/>
      <c r="FLN350" s="182"/>
      <c r="FLO350" s="182"/>
      <c r="FLP350" s="182"/>
      <c r="FLQ350" s="182"/>
      <c r="FLR350" s="182"/>
      <c r="FLS350" s="182"/>
      <c r="FLT350" s="182"/>
      <c r="FLU350" s="182"/>
      <c r="FLV350" s="182"/>
      <c r="FLW350" s="182"/>
      <c r="FLX350" s="182"/>
      <c r="FLY350" s="182"/>
      <c r="FLZ350" s="182"/>
      <c r="FMA350" s="182"/>
      <c r="FMB350" s="182"/>
      <c r="FMC350" s="182"/>
      <c r="FMD350" s="182"/>
      <c r="FME350" s="182"/>
      <c r="FMF350" s="182"/>
      <c r="FMG350" s="182"/>
      <c r="FMH350" s="182"/>
      <c r="FMI350" s="182"/>
      <c r="FMJ350" s="182"/>
      <c r="FMK350" s="182"/>
      <c r="FML350" s="182"/>
      <c r="FMM350" s="182"/>
      <c r="FMN350" s="182"/>
      <c r="FMO350" s="182"/>
      <c r="FMP350" s="182"/>
      <c r="FMQ350" s="182"/>
      <c r="FMR350" s="182"/>
      <c r="FMS350" s="182"/>
      <c r="FMT350" s="182"/>
      <c r="FMU350" s="182"/>
      <c r="FMV350" s="182"/>
      <c r="FMW350" s="182"/>
      <c r="FMX350" s="182"/>
      <c r="FMY350" s="182"/>
      <c r="FMZ350" s="182"/>
      <c r="FNA350" s="182"/>
      <c r="FNB350" s="182"/>
      <c r="FNC350" s="182"/>
      <c r="FND350" s="182"/>
      <c r="FNE350" s="182"/>
      <c r="FNF350" s="182"/>
      <c r="FNG350" s="182"/>
      <c r="FNH350" s="182"/>
      <c r="FNI350" s="182"/>
      <c r="FNJ350" s="182"/>
      <c r="FNK350" s="182"/>
      <c r="FNL350" s="182"/>
      <c r="FNM350" s="182"/>
      <c r="FNN350" s="182"/>
      <c r="FNO350" s="182"/>
      <c r="FNP350" s="182"/>
      <c r="FNQ350" s="182"/>
      <c r="FNR350" s="182"/>
      <c r="FNS350" s="182"/>
      <c r="FNT350" s="182"/>
      <c r="FNU350" s="182"/>
      <c r="FNV350" s="182"/>
      <c r="FNW350" s="182"/>
      <c r="FNX350" s="182"/>
      <c r="FNY350" s="182"/>
      <c r="FNZ350" s="182"/>
      <c r="FOA350" s="182"/>
      <c r="FOB350" s="182"/>
      <c r="FOC350" s="182"/>
      <c r="FOD350" s="182"/>
      <c r="FOE350" s="182"/>
      <c r="FOF350" s="182"/>
      <c r="FOG350" s="182"/>
      <c r="FOH350" s="182"/>
      <c r="FOI350" s="182"/>
      <c r="FOJ350" s="182"/>
      <c r="FOK350" s="182"/>
      <c r="FOL350" s="182"/>
      <c r="FOM350" s="182"/>
      <c r="FON350" s="182"/>
      <c r="FOO350" s="182"/>
      <c r="FOP350" s="182"/>
      <c r="FOQ350" s="182"/>
      <c r="FOR350" s="182"/>
      <c r="FOS350" s="182"/>
      <c r="FOT350" s="182"/>
      <c r="FOU350" s="182"/>
      <c r="FOV350" s="182"/>
      <c r="FOW350" s="182"/>
      <c r="FOX350" s="182"/>
      <c r="FOY350" s="182"/>
      <c r="FOZ350" s="182"/>
      <c r="FPA350" s="182"/>
      <c r="FPB350" s="182"/>
      <c r="FPC350" s="182"/>
      <c r="FPD350" s="182"/>
      <c r="FPE350" s="182"/>
      <c r="FPF350" s="182"/>
      <c r="FPG350" s="182"/>
      <c r="FPH350" s="182"/>
      <c r="FPI350" s="182"/>
      <c r="FPJ350" s="182"/>
      <c r="FPK350" s="182"/>
      <c r="FPL350" s="182"/>
      <c r="FPM350" s="182"/>
      <c r="FPN350" s="182"/>
      <c r="FPO350" s="182"/>
      <c r="FPP350" s="182"/>
      <c r="FPQ350" s="182"/>
      <c r="FPR350" s="182"/>
      <c r="FPS350" s="182"/>
      <c r="FPT350" s="182"/>
      <c r="FPU350" s="182"/>
      <c r="FPV350" s="182"/>
      <c r="FPW350" s="182"/>
      <c r="FPX350" s="182"/>
      <c r="FPY350" s="182"/>
      <c r="FPZ350" s="182"/>
      <c r="FQA350" s="182"/>
      <c r="FQB350" s="182"/>
      <c r="FQC350" s="182"/>
      <c r="FQD350" s="182"/>
      <c r="FQE350" s="182"/>
      <c r="FQF350" s="182"/>
      <c r="FQG350" s="182"/>
      <c r="FQH350" s="182"/>
      <c r="FQI350" s="182"/>
      <c r="FQJ350" s="182"/>
      <c r="FQK350" s="182"/>
      <c r="FQL350" s="182"/>
      <c r="FQM350" s="182"/>
      <c r="FQN350" s="182"/>
      <c r="FQO350" s="182"/>
      <c r="FQP350" s="182"/>
      <c r="FQQ350" s="182"/>
      <c r="FQR350" s="182"/>
      <c r="FQS350" s="182"/>
      <c r="FQT350" s="182"/>
      <c r="FQU350" s="182"/>
      <c r="FQV350" s="182"/>
      <c r="FQW350" s="182"/>
      <c r="FQX350" s="182"/>
      <c r="FQY350" s="182"/>
      <c r="FQZ350" s="182"/>
      <c r="FRA350" s="182"/>
      <c r="FRB350" s="182"/>
      <c r="FRC350" s="182"/>
      <c r="FRD350" s="182"/>
      <c r="FRE350" s="182"/>
      <c r="FRF350" s="182"/>
      <c r="FRG350" s="182"/>
      <c r="FRH350" s="182"/>
      <c r="FRI350" s="182"/>
      <c r="FRJ350" s="182"/>
      <c r="FRK350" s="182"/>
      <c r="FRL350" s="182"/>
      <c r="FRM350" s="182"/>
      <c r="FRN350" s="182"/>
      <c r="FRO350" s="182"/>
      <c r="FRP350" s="182"/>
      <c r="FRQ350" s="182"/>
      <c r="FRR350" s="182"/>
      <c r="FRS350" s="182"/>
      <c r="FRT350" s="182"/>
      <c r="FRU350" s="182"/>
      <c r="FRV350" s="182"/>
      <c r="FRW350" s="182"/>
      <c r="FRX350" s="182"/>
      <c r="FRY350" s="182"/>
      <c r="FRZ350" s="182"/>
      <c r="FSA350" s="182"/>
      <c r="FSB350" s="182"/>
      <c r="FSC350" s="182"/>
      <c r="FSD350" s="182"/>
      <c r="FSE350" s="182"/>
      <c r="FSF350" s="182"/>
      <c r="FSG350" s="182"/>
      <c r="FSH350" s="182"/>
      <c r="FSI350" s="182"/>
      <c r="FSJ350" s="182"/>
      <c r="FSK350" s="182"/>
      <c r="FSL350" s="182"/>
      <c r="FSM350" s="182"/>
      <c r="FSN350" s="182"/>
      <c r="FSO350" s="182"/>
      <c r="FSP350" s="182"/>
      <c r="FSQ350" s="182"/>
      <c r="FSR350" s="182"/>
      <c r="FSS350" s="182"/>
      <c r="FST350" s="182"/>
      <c r="FSU350" s="182"/>
      <c r="FSV350" s="182"/>
      <c r="FSW350" s="182"/>
      <c r="FSX350" s="182"/>
      <c r="FSY350" s="182"/>
      <c r="FSZ350" s="182"/>
      <c r="FTA350" s="182"/>
      <c r="FTB350" s="182"/>
      <c r="FTC350" s="182"/>
      <c r="FTD350" s="182"/>
      <c r="FTE350" s="182"/>
      <c r="FTF350" s="182"/>
      <c r="FTG350" s="182"/>
      <c r="FTH350" s="182"/>
      <c r="FTI350" s="182"/>
      <c r="FTJ350" s="182"/>
      <c r="FTK350" s="182"/>
      <c r="FTL350" s="182"/>
      <c r="FTM350" s="182"/>
      <c r="FTN350" s="182"/>
      <c r="FTO350" s="182"/>
      <c r="FTP350" s="182"/>
      <c r="FTQ350" s="182"/>
      <c r="FTR350" s="182"/>
      <c r="FTS350" s="182"/>
      <c r="FTT350" s="182"/>
      <c r="FTU350" s="182"/>
      <c r="FTV350" s="182"/>
      <c r="FTW350" s="182"/>
      <c r="FTX350" s="182"/>
      <c r="FTY350" s="182"/>
      <c r="FTZ350" s="182"/>
      <c r="FUA350" s="182"/>
      <c r="FUB350" s="182"/>
      <c r="FUC350" s="182"/>
      <c r="FUD350" s="182"/>
      <c r="FUE350" s="182"/>
      <c r="FUF350" s="182"/>
      <c r="FUG350" s="182"/>
      <c r="FUH350" s="182"/>
      <c r="FUI350" s="182"/>
      <c r="FUJ350" s="182"/>
      <c r="FUK350" s="182"/>
      <c r="FUL350" s="182"/>
      <c r="FUM350" s="182"/>
      <c r="FUN350" s="182"/>
      <c r="FUO350" s="182"/>
      <c r="FUP350" s="182"/>
      <c r="FUQ350" s="182"/>
      <c r="FUR350" s="182"/>
      <c r="FUS350" s="182"/>
      <c r="FUT350" s="182"/>
      <c r="FUU350" s="182"/>
      <c r="FUV350" s="182"/>
      <c r="FUW350" s="182"/>
      <c r="FUX350" s="182"/>
      <c r="FUY350" s="182"/>
      <c r="FUZ350" s="182"/>
      <c r="FVA350" s="182"/>
      <c r="FVB350" s="182"/>
      <c r="FVC350" s="182"/>
      <c r="FVD350" s="182"/>
      <c r="FVE350" s="182"/>
      <c r="FVF350" s="182"/>
      <c r="FVG350" s="182"/>
      <c r="FVH350" s="182"/>
      <c r="FVI350" s="182"/>
      <c r="FVJ350" s="182"/>
      <c r="FVK350" s="182"/>
      <c r="FVL350" s="182"/>
      <c r="FVM350" s="182"/>
      <c r="FVN350" s="182"/>
      <c r="FVO350" s="182"/>
      <c r="FVP350" s="182"/>
      <c r="FVQ350" s="182"/>
      <c r="FVR350" s="182"/>
      <c r="FVS350" s="182"/>
      <c r="FVT350" s="182"/>
      <c r="FVU350" s="182"/>
      <c r="FVV350" s="182"/>
      <c r="FVW350" s="182"/>
      <c r="FVX350" s="182"/>
      <c r="FVY350" s="182"/>
      <c r="FVZ350" s="182"/>
      <c r="FWA350" s="182"/>
      <c r="FWB350" s="182"/>
      <c r="FWC350" s="182"/>
      <c r="FWD350" s="182"/>
      <c r="FWE350" s="182"/>
      <c r="FWF350" s="182"/>
      <c r="FWG350" s="182"/>
      <c r="FWH350" s="182"/>
      <c r="FWI350" s="182"/>
      <c r="FWJ350" s="182"/>
      <c r="FWK350" s="182"/>
      <c r="FWL350" s="182"/>
      <c r="FWM350" s="182"/>
      <c r="FWN350" s="182"/>
      <c r="FWO350" s="182"/>
      <c r="FWP350" s="182"/>
      <c r="FWQ350" s="182"/>
      <c r="FWR350" s="182"/>
      <c r="FWS350" s="182"/>
      <c r="FWT350" s="182"/>
      <c r="FWU350" s="182"/>
      <c r="FWV350" s="182"/>
      <c r="FWW350" s="182"/>
      <c r="FWX350" s="182"/>
      <c r="FWY350" s="182"/>
      <c r="FWZ350" s="182"/>
      <c r="FXA350" s="182"/>
      <c r="FXB350" s="182"/>
      <c r="FXC350" s="182"/>
      <c r="FXD350" s="182"/>
      <c r="FXE350" s="182"/>
      <c r="FXF350" s="182"/>
      <c r="FXG350" s="182"/>
      <c r="FXH350" s="182"/>
      <c r="FXI350" s="182"/>
      <c r="FXJ350" s="182"/>
      <c r="FXK350" s="182"/>
      <c r="FXL350" s="182"/>
      <c r="FXM350" s="182"/>
      <c r="FXN350" s="182"/>
      <c r="FXO350" s="182"/>
      <c r="FXP350" s="182"/>
      <c r="FXQ350" s="182"/>
      <c r="FXR350" s="182"/>
      <c r="FXS350" s="182"/>
      <c r="FXT350" s="182"/>
      <c r="FXU350" s="182"/>
      <c r="FXV350" s="182"/>
      <c r="FXW350" s="182"/>
      <c r="FXX350" s="182"/>
      <c r="FXY350" s="182"/>
      <c r="FXZ350" s="182"/>
      <c r="FYA350" s="182"/>
      <c r="FYB350" s="182"/>
      <c r="FYC350" s="182"/>
      <c r="FYD350" s="182"/>
      <c r="FYE350" s="182"/>
      <c r="FYF350" s="182"/>
      <c r="FYG350" s="182"/>
      <c r="FYH350" s="182"/>
      <c r="FYI350" s="182"/>
      <c r="FYJ350" s="182"/>
      <c r="FYK350" s="182"/>
      <c r="FYL350" s="182"/>
      <c r="FYM350" s="182"/>
      <c r="FYN350" s="182"/>
      <c r="FYO350" s="182"/>
      <c r="FYP350" s="182"/>
      <c r="FYQ350" s="182"/>
      <c r="FYR350" s="182"/>
      <c r="FYS350" s="182"/>
      <c r="FYT350" s="182"/>
      <c r="FYU350" s="182"/>
      <c r="FYV350" s="182"/>
      <c r="FYW350" s="182"/>
      <c r="FYX350" s="182"/>
      <c r="FYY350" s="182"/>
      <c r="FYZ350" s="182"/>
      <c r="FZA350" s="182"/>
      <c r="FZB350" s="182"/>
      <c r="FZC350" s="182"/>
      <c r="FZD350" s="182"/>
      <c r="FZE350" s="182"/>
      <c r="FZF350" s="182"/>
      <c r="FZG350" s="182"/>
      <c r="FZH350" s="182"/>
      <c r="FZI350" s="182"/>
      <c r="FZJ350" s="182"/>
      <c r="FZK350" s="182"/>
      <c r="FZL350" s="182"/>
      <c r="FZM350" s="182"/>
      <c r="FZN350" s="182"/>
      <c r="FZO350" s="182"/>
      <c r="FZP350" s="182"/>
      <c r="FZQ350" s="182"/>
      <c r="FZR350" s="182"/>
      <c r="FZS350" s="182"/>
      <c r="FZT350" s="182"/>
      <c r="FZU350" s="182"/>
      <c r="FZV350" s="182"/>
      <c r="FZW350" s="182"/>
      <c r="FZX350" s="182"/>
      <c r="FZY350" s="182"/>
      <c r="FZZ350" s="182"/>
      <c r="GAA350" s="182"/>
      <c r="GAB350" s="182"/>
      <c r="GAC350" s="182"/>
      <c r="GAD350" s="182"/>
      <c r="GAE350" s="182"/>
      <c r="GAF350" s="182"/>
      <c r="GAG350" s="182"/>
      <c r="GAH350" s="182"/>
      <c r="GAI350" s="182"/>
      <c r="GAJ350" s="182"/>
      <c r="GAK350" s="182"/>
      <c r="GAL350" s="182"/>
      <c r="GAM350" s="182"/>
      <c r="GAN350" s="182"/>
      <c r="GAO350" s="182"/>
      <c r="GAP350" s="182"/>
      <c r="GAQ350" s="182"/>
      <c r="GAR350" s="182"/>
      <c r="GAS350" s="182"/>
      <c r="GAT350" s="182"/>
      <c r="GAU350" s="182"/>
      <c r="GAV350" s="182"/>
      <c r="GAW350" s="182"/>
      <c r="GAX350" s="182"/>
      <c r="GAY350" s="182"/>
      <c r="GAZ350" s="182"/>
      <c r="GBA350" s="182"/>
      <c r="GBB350" s="182"/>
      <c r="GBC350" s="182"/>
      <c r="GBD350" s="182"/>
      <c r="GBE350" s="182"/>
      <c r="GBF350" s="182"/>
      <c r="GBG350" s="182"/>
      <c r="GBH350" s="182"/>
      <c r="GBI350" s="182"/>
      <c r="GBJ350" s="182"/>
      <c r="GBK350" s="182"/>
      <c r="GBL350" s="182"/>
      <c r="GBM350" s="182"/>
      <c r="GBN350" s="182"/>
      <c r="GBO350" s="182"/>
      <c r="GBP350" s="182"/>
      <c r="GBQ350" s="182"/>
      <c r="GBR350" s="182"/>
      <c r="GBS350" s="182"/>
      <c r="GBT350" s="182"/>
      <c r="GBU350" s="182"/>
      <c r="GBV350" s="182"/>
      <c r="GBW350" s="182"/>
      <c r="GBX350" s="182"/>
      <c r="GBY350" s="182"/>
      <c r="GBZ350" s="182"/>
      <c r="GCA350" s="182"/>
      <c r="GCB350" s="182"/>
      <c r="GCC350" s="182"/>
      <c r="GCD350" s="182"/>
      <c r="GCE350" s="182"/>
      <c r="GCF350" s="182"/>
      <c r="GCG350" s="182"/>
      <c r="GCH350" s="182"/>
      <c r="GCI350" s="182"/>
      <c r="GCJ350" s="182"/>
      <c r="GCK350" s="182"/>
      <c r="GCL350" s="182"/>
      <c r="GCM350" s="182"/>
      <c r="GCN350" s="182"/>
      <c r="GCO350" s="182"/>
      <c r="GCP350" s="182"/>
      <c r="GCQ350" s="182"/>
      <c r="GCR350" s="182"/>
      <c r="GCS350" s="182"/>
      <c r="GCT350" s="182"/>
      <c r="GCU350" s="182"/>
      <c r="GCV350" s="182"/>
      <c r="GCW350" s="182"/>
      <c r="GCX350" s="182"/>
      <c r="GCY350" s="182"/>
      <c r="GCZ350" s="182"/>
      <c r="GDA350" s="182"/>
      <c r="GDB350" s="182"/>
      <c r="GDC350" s="182"/>
      <c r="GDD350" s="182"/>
      <c r="GDE350" s="182"/>
      <c r="GDF350" s="182"/>
      <c r="GDG350" s="182"/>
      <c r="GDH350" s="182"/>
      <c r="GDI350" s="182"/>
      <c r="GDJ350" s="182"/>
      <c r="GDK350" s="182"/>
      <c r="GDL350" s="182"/>
      <c r="GDM350" s="182"/>
      <c r="GDN350" s="182"/>
      <c r="GDO350" s="182"/>
      <c r="GDP350" s="182"/>
      <c r="GDQ350" s="182"/>
      <c r="GDR350" s="182"/>
      <c r="GDS350" s="182"/>
      <c r="GDT350" s="182"/>
      <c r="GDU350" s="182"/>
      <c r="GDV350" s="182"/>
      <c r="GDW350" s="182"/>
      <c r="GDX350" s="182"/>
      <c r="GDY350" s="182"/>
      <c r="GDZ350" s="182"/>
      <c r="GEA350" s="182"/>
      <c r="GEB350" s="182"/>
      <c r="GEC350" s="182"/>
      <c r="GED350" s="182"/>
      <c r="GEE350" s="182"/>
      <c r="GEF350" s="182"/>
      <c r="GEG350" s="182"/>
      <c r="GEH350" s="182"/>
      <c r="GEI350" s="182"/>
      <c r="GEJ350" s="182"/>
      <c r="GEK350" s="182"/>
      <c r="GEL350" s="182"/>
      <c r="GEM350" s="182"/>
      <c r="GEN350" s="182"/>
      <c r="GEO350" s="182"/>
      <c r="GEP350" s="182"/>
      <c r="GEQ350" s="182"/>
      <c r="GER350" s="182"/>
      <c r="GES350" s="182"/>
      <c r="GET350" s="182"/>
      <c r="GEU350" s="182"/>
      <c r="GEV350" s="182"/>
      <c r="GEW350" s="182"/>
      <c r="GEX350" s="182"/>
      <c r="GEY350" s="182"/>
      <c r="GEZ350" s="182"/>
      <c r="GFA350" s="182"/>
      <c r="GFB350" s="182"/>
      <c r="GFC350" s="182"/>
      <c r="GFD350" s="182"/>
      <c r="GFE350" s="182"/>
      <c r="GFF350" s="182"/>
      <c r="GFG350" s="182"/>
      <c r="GFH350" s="182"/>
      <c r="GFI350" s="182"/>
      <c r="GFJ350" s="182"/>
      <c r="GFK350" s="182"/>
      <c r="GFL350" s="182"/>
      <c r="GFM350" s="182"/>
      <c r="GFN350" s="182"/>
      <c r="GFO350" s="182"/>
      <c r="GFP350" s="182"/>
      <c r="GFQ350" s="182"/>
      <c r="GFR350" s="182"/>
      <c r="GFS350" s="182"/>
      <c r="GFT350" s="182"/>
      <c r="GFU350" s="182"/>
      <c r="GFV350" s="182"/>
      <c r="GFW350" s="182"/>
      <c r="GFX350" s="182"/>
      <c r="GFY350" s="182"/>
      <c r="GFZ350" s="182"/>
      <c r="GGA350" s="182"/>
      <c r="GGB350" s="182"/>
      <c r="GGC350" s="182"/>
      <c r="GGD350" s="182"/>
      <c r="GGE350" s="182"/>
      <c r="GGF350" s="182"/>
      <c r="GGG350" s="182"/>
      <c r="GGH350" s="182"/>
      <c r="GGI350" s="182"/>
      <c r="GGJ350" s="182"/>
      <c r="GGK350" s="182"/>
      <c r="GGL350" s="182"/>
      <c r="GGM350" s="182"/>
      <c r="GGN350" s="182"/>
      <c r="GGO350" s="182"/>
      <c r="GGP350" s="182"/>
      <c r="GGQ350" s="182"/>
      <c r="GGR350" s="182"/>
      <c r="GGS350" s="182"/>
      <c r="GGT350" s="182"/>
      <c r="GGU350" s="182"/>
      <c r="GGV350" s="182"/>
      <c r="GGW350" s="182"/>
      <c r="GGX350" s="182"/>
      <c r="GGY350" s="182"/>
      <c r="GGZ350" s="182"/>
      <c r="GHA350" s="182"/>
      <c r="GHB350" s="182"/>
      <c r="GHC350" s="182"/>
      <c r="GHD350" s="182"/>
      <c r="GHE350" s="182"/>
      <c r="GHF350" s="182"/>
      <c r="GHG350" s="182"/>
      <c r="GHH350" s="182"/>
      <c r="GHI350" s="182"/>
      <c r="GHJ350" s="182"/>
      <c r="GHK350" s="182"/>
      <c r="GHL350" s="182"/>
      <c r="GHM350" s="182"/>
      <c r="GHN350" s="182"/>
      <c r="GHO350" s="182"/>
      <c r="GHP350" s="182"/>
      <c r="GHQ350" s="182"/>
      <c r="GHR350" s="182"/>
      <c r="GHS350" s="182"/>
      <c r="GHT350" s="182"/>
      <c r="GHU350" s="182"/>
      <c r="GHV350" s="182"/>
      <c r="GHW350" s="182"/>
      <c r="GHX350" s="182"/>
      <c r="GHY350" s="182"/>
      <c r="GHZ350" s="182"/>
      <c r="GIA350" s="182"/>
      <c r="GIB350" s="182"/>
      <c r="GIC350" s="182"/>
      <c r="GID350" s="182"/>
      <c r="GIE350" s="182"/>
      <c r="GIF350" s="182"/>
      <c r="GIG350" s="182"/>
      <c r="GIH350" s="182"/>
      <c r="GII350" s="182"/>
      <c r="GIJ350" s="182"/>
      <c r="GIK350" s="182"/>
      <c r="GIL350" s="182"/>
      <c r="GIM350" s="182"/>
      <c r="GIN350" s="182"/>
      <c r="GIO350" s="182"/>
      <c r="GIP350" s="182"/>
      <c r="GIQ350" s="182"/>
      <c r="GIR350" s="182"/>
      <c r="GIS350" s="182"/>
      <c r="GIT350" s="182"/>
      <c r="GIU350" s="182"/>
      <c r="GIV350" s="182"/>
      <c r="GIW350" s="182"/>
      <c r="GIX350" s="182"/>
      <c r="GIY350" s="182"/>
      <c r="GIZ350" s="182"/>
      <c r="GJA350" s="182"/>
      <c r="GJB350" s="182"/>
      <c r="GJC350" s="182"/>
      <c r="GJD350" s="182"/>
      <c r="GJE350" s="182"/>
      <c r="GJF350" s="182"/>
      <c r="GJG350" s="182"/>
      <c r="GJH350" s="182"/>
      <c r="GJI350" s="182"/>
      <c r="GJJ350" s="182"/>
      <c r="GJK350" s="182"/>
      <c r="GJL350" s="182"/>
      <c r="GJM350" s="182"/>
      <c r="GJN350" s="182"/>
      <c r="GJO350" s="182"/>
      <c r="GJP350" s="182"/>
      <c r="GJQ350" s="182"/>
      <c r="GJR350" s="182"/>
      <c r="GJS350" s="182"/>
      <c r="GJT350" s="182"/>
      <c r="GJU350" s="182"/>
      <c r="GJV350" s="182"/>
      <c r="GJW350" s="182"/>
      <c r="GJX350" s="182"/>
      <c r="GJY350" s="182"/>
      <c r="GJZ350" s="182"/>
      <c r="GKA350" s="182"/>
      <c r="GKB350" s="182"/>
      <c r="GKC350" s="182"/>
      <c r="GKD350" s="182"/>
      <c r="GKE350" s="182"/>
      <c r="GKF350" s="182"/>
      <c r="GKG350" s="182"/>
      <c r="GKH350" s="182"/>
      <c r="GKI350" s="182"/>
      <c r="GKJ350" s="182"/>
      <c r="GKK350" s="182"/>
      <c r="GKL350" s="182"/>
      <c r="GKM350" s="182"/>
      <c r="GKN350" s="182"/>
      <c r="GKO350" s="182"/>
      <c r="GKP350" s="182"/>
      <c r="GKQ350" s="182"/>
      <c r="GKR350" s="182"/>
      <c r="GKS350" s="182"/>
      <c r="GKT350" s="182"/>
      <c r="GKU350" s="182"/>
      <c r="GKV350" s="182"/>
      <c r="GKW350" s="182"/>
      <c r="GKX350" s="182"/>
      <c r="GKY350" s="182"/>
      <c r="GKZ350" s="182"/>
      <c r="GLA350" s="182"/>
      <c r="GLB350" s="182"/>
      <c r="GLC350" s="182"/>
      <c r="GLD350" s="182"/>
      <c r="GLE350" s="182"/>
      <c r="GLF350" s="182"/>
      <c r="GLG350" s="182"/>
      <c r="GLH350" s="182"/>
      <c r="GLI350" s="182"/>
      <c r="GLJ350" s="182"/>
      <c r="GLK350" s="182"/>
      <c r="GLL350" s="182"/>
      <c r="GLM350" s="182"/>
      <c r="GLN350" s="182"/>
      <c r="GLO350" s="182"/>
      <c r="GLP350" s="182"/>
      <c r="GLQ350" s="182"/>
      <c r="GLR350" s="182"/>
      <c r="GLS350" s="182"/>
      <c r="GLT350" s="182"/>
      <c r="GLU350" s="182"/>
      <c r="GLV350" s="182"/>
      <c r="GLW350" s="182"/>
      <c r="GLX350" s="182"/>
      <c r="GLY350" s="182"/>
      <c r="GLZ350" s="182"/>
      <c r="GMA350" s="182"/>
      <c r="GMB350" s="182"/>
      <c r="GMC350" s="182"/>
      <c r="GMD350" s="182"/>
      <c r="GME350" s="182"/>
      <c r="GMF350" s="182"/>
      <c r="GMG350" s="182"/>
      <c r="GMH350" s="182"/>
      <c r="GMI350" s="182"/>
      <c r="GMJ350" s="182"/>
      <c r="GMK350" s="182"/>
      <c r="GML350" s="182"/>
      <c r="GMM350" s="182"/>
      <c r="GMN350" s="182"/>
      <c r="GMO350" s="182"/>
      <c r="GMP350" s="182"/>
      <c r="GMQ350" s="182"/>
      <c r="GMR350" s="182"/>
      <c r="GMS350" s="182"/>
      <c r="GMT350" s="182"/>
      <c r="GMU350" s="182"/>
      <c r="GMV350" s="182"/>
      <c r="GMW350" s="182"/>
      <c r="GMX350" s="182"/>
      <c r="GMY350" s="182"/>
      <c r="GMZ350" s="182"/>
      <c r="GNA350" s="182"/>
      <c r="GNB350" s="182"/>
      <c r="GNC350" s="182"/>
      <c r="GND350" s="182"/>
      <c r="GNE350" s="182"/>
      <c r="GNF350" s="182"/>
      <c r="GNG350" s="182"/>
      <c r="GNH350" s="182"/>
      <c r="GNI350" s="182"/>
      <c r="GNJ350" s="182"/>
      <c r="GNK350" s="182"/>
      <c r="GNL350" s="182"/>
      <c r="GNM350" s="182"/>
      <c r="GNN350" s="182"/>
      <c r="GNO350" s="182"/>
      <c r="GNP350" s="182"/>
      <c r="GNQ350" s="182"/>
      <c r="GNR350" s="182"/>
      <c r="GNS350" s="182"/>
      <c r="GNT350" s="182"/>
      <c r="GNU350" s="182"/>
      <c r="GNV350" s="182"/>
      <c r="GNW350" s="182"/>
      <c r="GNX350" s="182"/>
      <c r="GNY350" s="182"/>
      <c r="GNZ350" s="182"/>
      <c r="GOA350" s="182"/>
      <c r="GOB350" s="182"/>
      <c r="GOC350" s="182"/>
      <c r="GOD350" s="182"/>
      <c r="GOE350" s="182"/>
      <c r="GOF350" s="182"/>
      <c r="GOG350" s="182"/>
      <c r="GOH350" s="182"/>
      <c r="GOI350" s="182"/>
      <c r="GOJ350" s="182"/>
      <c r="GOK350" s="182"/>
      <c r="GOL350" s="182"/>
      <c r="GOM350" s="182"/>
      <c r="GON350" s="182"/>
      <c r="GOO350" s="182"/>
      <c r="GOP350" s="182"/>
      <c r="GOQ350" s="182"/>
      <c r="GOR350" s="182"/>
      <c r="GOS350" s="182"/>
      <c r="GOT350" s="182"/>
      <c r="GOU350" s="182"/>
      <c r="GOV350" s="182"/>
      <c r="GOW350" s="182"/>
      <c r="GOX350" s="182"/>
      <c r="GOY350" s="182"/>
      <c r="GOZ350" s="182"/>
      <c r="GPA350" s="182"/>
      <c r="GPB350" s="182"/>
      <c r="GPC350" s="182"/>
      <c r="GPD350" s="182"/>
      <c r="GPE350" s="182"/>
      <c r="GPF350" s="182"/>
      <c r="GPG350" s="182"/>
      <c r="GPH350" s="182"/>
      <c r="GPI350" s="182"/>
      <c r="GPJ350" s="182"/>
      <c r="GPK350" s="182"/>
      <c r="GPL350" s="182"/>
      <c r="GPM350" s="182"/>
      <c r="GPN350" s="182"/>
      <c r="GPO350" s="182"/>
      <c r="GPP350" s="182"/>
      <c r="GPQ350" s="182"/>
      <c r="GPR350" s="182"/>
      <c r="GPS350" s="182"/>
      <c r="GPT350" s="182"/>
      <c r="GPU350" s="182"/>
      <c r="GPV350" s="182"/>
      <c r="GPW350" s="182"/>
      <c r="GPX350" s="182"/>
      <c r="GPY350" s="182"/>
      <c r="GPZ350" s="182"/>
      <c r="GQA350" s="182"/>
      <c r="GQB350" s="182"/>
      <c r="GQC350" s="182"/>
      <c r="GQD350" s="182"/>
      <c r="GQE350" s="182"/>
      <c r="GQF350" s="182"/>
      <c r="GQG350" s="182"/>
      <c r="GQH350" s="182"/>
      <c r="GQI350" s="182"/>
      <c r="GQJ350" s="182"/>
      <c r="GQK350" s="182"/>
      <c r="GQL350" s="182"/>
      <c r="GQM350" s="182"/>
      <c r="GQN350" s="182"/>
      <c r="GQO350" s="182"/>
      <c r="GQP350" s="182"/>
      <c r="GQQ350" s="182"/>
      <c r="GQR350" s="182"/>
      <c r="GQS350" s="182"/>
      <c r="GQT350" s="182"/>
      <c r="GQU350" s="182"/>
      <c r="GQV350" s="182"/>
      <c r="GQW350" s="182"/>
      <c r="GQX350" s="182"/>
      <c r="GQY350" s="182"/>
      <c r="GQZ350" s="182"/>
      <c r="GRA350" s="182"/>
      <c r="GRB350" s="182"/>
      <c r="GRC350" s="182"/>
      <c r="GRD350" s="182"/>
      <c r="GRE350" s="182"/>
      <c r="GRF350" s="182"/>
      <c r="GRG350" s="182"/>
      <c r="GRH350" s="182"/>
      <c r="GRI350" s="182"/>
      <c r="GRJ350" s="182"/>
      <c r="GRK350" s="182"/>
      <c r="GRL350" s="182"/>
      <c r="GRM350" s="182"/>
      <c r="GRN350" s="182"/>
      <c r="GRO350" s="182"/>
      <c r="GRP350" s="182"/>
      <c r="GRQ350" s="182"/>
      <c r="GRR350" s="182"/>
      <c r="GRS350" s="182"/>
      <c r="GRT350" s="182"/>
      <c r="GRU350" s="182"/>
      <c r="GRV350" s="182"/>
      <c r="GRW350" s="182"/>
      <c r="GRX350" s="182"/>
      <c r="GRY350" s="182"/>
      <c r="GRZ350" s="182"/>
      <c r="GSA350" s="182"/>
      <c r="GSB350" s="182"/>
      <c r="GSC350" s="182"/>
      <c r="GSD350" s="182"/>
      <c r="GSE350" s="182"/>
      <c r="GSF350" s="182"/>
      <c r="GSG350" s="182"/>
      <c r="GSH350" s="182"/>
      <c r="GSI350" s="182"/>
      <c r="GSJ350" s="182"/>
      <c r="GSK350" s="182"/>
      <c r="GSL350" s="182"/>
      <c r="GSM350" s="182"/>
      <c r="GSN350" s="182"/>
      <c r="GSO350" s="182"/>
      <c r="GSP350" s="182"/>
      <c r="GSQ350" s="182"/>
      <c r="GSR350" s="182"/>
      <c r="GSS350" s="182"/>
      <c r="GST350" s="182"/>
      <c r="GSU350" s="182"/>
      <c r="GSV350" s="182"/>
      <c r="GSW350" s="182"/>
      <c r="GSX350" s="182"/>
      <c r="GSY350" s="182"/>
      <c r="GSZ350" s="182"/>
      <c r="GTA350" s="182"/>
      <c r="GTB350" s="182"/>
      <c r="GTC350" s="182"/>
      <c r="GTD350" s="182"/>
      <c r="GTE350" s="182"/>
      <c r="GTF350" s="182"/>
      <c r="GTG350" s="182"/>
      <c r="GTH350" s="182"/>
      <c r="GTI350" s="182"/>
      <c r="GTJ350" s="182"/>
      <c r="GTK350" s="182"/>
      <c r="GTL350" s="182"/>
      <c r="GTM350" s="182"/>
      <c r="GTN350" s="182"/>
      <c r="GTO350" s="182"/>
      <c r="GTP350" s="182"/>
      <c r="GTQ350" s="182"/>
      <c r="GTR350" s="182"/>
      <c r="GTS350" s="182"/>
      <c r="GTT350" s="182"/>
      <c r="GTU350" s="182"/>
      <c r="GTV350" s="182"/>
      <c r="GTW350" s="182"/>
      <c r="GTX350" s="182"/>
      <c r="GTY350" s="182"/>
      <c r="GTZ350" s="182"/>
      <c r="GUA350" s="182"/>
      <c r="GUB350" s="182"/>
      <c r="GUC350" s="182"/>
      <c r="GUD350" s="182"/>
      <c r="GUE350" s="182"/>
      <c r="GUF350" s="182"/>
      <c r="GUG350" s="182"/>
      <c r="GUH350" s="182"/>
      <c r="GUI350" s="182"/>
      <c r="GUJ350" s="182"/>
      <c r="GUK350" s="182"/>
      <c r="GUL350" s="182"/>
      <c r="GUM350" s="182"/>
      <c r="GUN350" s="182"/>
      <c r="GUO350" s="182"/>
      <c r="GUP350" s="182"/>
      <c r="GUQ350" s="182"/>
      <c r="GUR350" s="182"/>
      <c r="GUS350" s="182"/>
      <c r="GUT350" s="182"/>
      <c r="GUU350" s="182"/>
      <c r="GUV350" s="182"/>
      <c r="GUW350" s="182"/>
      <c r="GUX350" s="182"/>
      <c r="GUY350" s="182"/>
      <c r="GUZ350" s="182"/>
      <c r="GVA350" s="182"/>
      <c r="GVB350" s="182"/>
      <c r="GVC350" s="182"/>
      <c r="GVD350" s="182"/>
      <c r="GVE350" s="182"/>
      <c r="GVF350" s="182"/>
      <c r="GVG350" s="182"/>
      <c r="GVH350" s="182"/>
      <c r="GVI350" s="182"/>
      <c r="GVJ350" s="182"/>
      <c r="GVK350" s="182"/>
      <c r="GVL350" s="182"/>
      <c r="GVM350" s="182"/>
      <c r="GVN350" s="182"/>
      <c r="GVO350" s="182"/>
      <c r="GVP350" s="182"/>
      <c r="GVQ350" s="182"/>
      <c r="GVR350" s="182"/>
      <c r="GVS350" s="182"/>
      <c r="GVT350" s="182"/>
      <c r="GVU350" s="182"/>
      <c r="GVV350" s="182"/>
      <c r="GVW350" s="182"/>
      <c r="GVX350" s="182"/>
      <c r="GVY350" s="182"/>
      <c r="GVZ350" s="182"/>
      <c r="GWA350" s="182"/>
      <c r="GWB350" s="182"/>
      <c r="GWC350" s="182"/>
      <c r="GWD350" s="182"/>
      <c r="GWE350" s="182"/>
      <c r="GWF350" s="182"/>
      <c r="GWG350" s="182"/>
      <c r="GWH350" s="182"/>
      <c r="GWI350" s="182"/>
      <c r="GWJ350" s="182"/>
      <c r="GWK350" s="182"/>
      <c r="GWL350" s="182"/>
      <c r="GWM350" s="182"/>
      <c r="GWN350" s="182"/>
      <c r="GWO350" s="182"/>
      <c r="GWP350" s="182"/>
      <c r="GWQ350" s="182"/>
      <c r="GWR350" s="182"/>
      <c r="GWS350" s="182"/>
      <c r="GWT350" s="182"/>
      <c r="GWU350" s="182"/>
      <c r="GWV350" s="182"/>
      <c r="GWW350" s="182"/>
      <c r="GWX350" s="182"/>
      <c r="GWY350" s="182"/>
      <c r="GWZ350" s="182"/>
      <c r="GXA350" s="182"/>
      <c r="GXB350" s="182"/>
      <c r="GXC350" s="182"/>
      <c r="GXD350" s="182"/>
      <c r="GXE350" s="182"/>
      <c r="GXF350" s="182"/>
      <c r="GXG350" s="182"/>
      <c r="GXH350" s="182"/>
      <c r="GXI350" s="182"/>
      <c r="GXJ350" s="182"/>
      <c r="GXK350" s="182"/>
      <c r="GXL350" s="182"/>
      <c r="GXM350" s="182"/>
      <c r="GXN350" s="182"/>
      <c r="GXO350" s="182"/>
      <c r="GXP350" s="182"/>
      <c r="GXQ350" s="182"/>
      <c r="GXR350" s="182"/>
      <c r="GXS350" s="182"/>
      <c r="GXT350" s="182"/>
      <c r="GXU350" s="182"/>
      <c r="GXV350" s="182"/>
      <c r="GXW350" s="182"/>
      <c r="GXX350" s="182"/>
      <c r="GXY350" s="182"/>
      <c r="GXZ350" s="182"/>
      <c r="GYA350" s="182"/>
      <c r="GYB350" s="182"/>
      <c r="GYC350" s="182"/>
      <c r="GYD350" s="182"/>
      <c r="GYE350" s="182"/>
      <c r="GYF350" s="182"/>
      <c r="GYG350" s="182"/>
      <c r="GYH350" s="182"/>
      <c r="GYI350" s="182"/>
      <c r="GYJ350" s="182"/>
      <c r="GYK350" s="182"/>
      <c r="GYL350" s="182"/>
      <c r="GYM350" s="182"/>
      <c r="GYN350" s="182"/>
      <c r="GYO350" s="182"/>
      <c r="GYP350" s="182"/>
      <c r="GYQ350" s="182"/>
      <c r="GYR350" s="182"/>
      <c r="GYS350" s="182"/>
      <c r="GYT350" s="182"/>
      <c r="GYU350" s="182"/>
      <c r="GYV350" s="182"/>
      <c r="GYW350" s="182"/>
      <c r="GYX350" s="182"/>
      <c r="GYY350" s="182"/>
      <c r="GYZ350" s="182"/>
      <c r="GZA350" s="182"/>
      <c r="GZB350" s="182"/>
      <c r="GZC350" s="182"/>
      <c r="GZD350" s="182"/>
      <c r="GZE350" s="182"/>
      <c r="GZF350" s="182"/>
      <c r="GZG350" s="182"/>
      <c r="GZH350" s="182"/>
      <c r="GZI350" s="182"/>
      <c r="GZJ350" s="182"/>
      <c r="GZK350" s="182"/>
      <c r="GZL350" s="182"/>
      <c r="GZM350" s="182"/>
      <c r="GZN350" s="182"/>
      <c r="GZO350" s="182"/>
      <c r="GZP350" s="182"/>
      <c r="GZQ350" s="182"/>
      <c r="GZR350" s="182"/>
      <c r="GZS350" s="182"/>
      <c r="GZT350" s="182"/>
      <c r="GZU350" s="182"/>
      <c r="GZV350" s="182"/>
      <c r="GZW350" s="182"/>
      <c r="GZX350" s="182"/>
      <c r="GZY350" s="182"/>
      <c r="GZZ350" s="182"/>
      <c r="HAA350" s="182"/>
      <c r="HAB350" s="182"/>
      <c r="HAC350" s="182"/>
      <c r="HAD350" s="182"/>
      <c r="HAE350" s="182"/>
      <c r="HAF350" s="182"/>
      <c r="HAG350" s="182"/>
      <c r="HAH350" s="182"/>
      <c r="HAI350" s="182"/>
      <c r="HAJ350" s="182"/>
      <c r="HAK350" s="182"/>
      <c r="HAL350" s="182"/>
      <c r="HAM350" s="182"/>
      <c r="HAN350" s="182"/>
      <c r="HAO350" s="182"/>
      <c r="HAP350" s="182"/>
      <c r="HAQ350" s="182"/>
      <c r="HAR350" s="182"/>
      <c r="HAS350" s="182"/>
      <c r="HAT350" s="182"/>
      <c r="HAU350" s="182"/>
      <c r="HAV350" s="182"/>
      <c r="HAW350" s="182"/>
      <c r="HAX350" s="182"/>
      <c r="HAY350" s="182"/>
      <c r="HAZ350" s="182"/>
      <c r="HBA350" s="182"/>
      <c r="HBB350" s="182"/>
      <c r="HBC350" s="182"/>
      <c r="HBD350" s="182"/>
      <c r="HBE350" s="182"/>
      <c r="HBF350" s="182"/>
      <c r="HBG350" s="182"/>
      <c r="HBH350" s="182"/>
      <c r="HBI350" s="182"/>
      <c r="HBJ350" s="182"/>
      <c r="HBK350" s="182"/>
      <c r="HBL350" s="182"/>
      <c r="HBM350" s="182"/>
      <c r="HBN350" s="182"/>
      <c r="HBO350" s="182"/>
      <c r="HBP350" s="182"/>
      <c r="HBQ350" s="182"/>
      <c r="HBR350" s="182"/>
      <c r="HBS350" s="182"/>
      <c r="HBT350" s="182"/>
      <c r="HBU350" s="182"/>
      <c r="HBV350" s="182"/>
      <c r="HBW350" s="182"/>
      <c r="HBX350" s="182"/>
      <c r="HBY350" s="182"/>
      <c r="HBZ350" s="182"/>
      <c r="HCA350" s="182"/>
      <c r="HCB350" s="182"/>
      <c r="HCC350" s="182"/>
      <c r="HCD350" s="182"/>
      <c r="HCE350" s="182"/>
      <c r="HCF350" s="182"/>
      <c r="HCG350" s="182"/>
      <c r="HCH350" s="182"/>
      <c r="HCI350" s="182"/>
      <c r="HCJ350" s="182"/>
      <c r="HCK350" s="182"/>
      <c r="HCL350" s="182"/>
      <c r="HCM350" s="182"/>
      <c r="HCN350" s="182"/>
      <c r="HCO350" s="182"/>
      <c r="HCP350" s="182"/>
      <c r="HCQ350" s="182"/>
      <c r="HCR350" s="182"/>
      <c r="HCS350" s="182"/>
      <c r="HCT350" s="182"/>
      <c r="HCU350" s="182"/>
      <c r="HCV350" s="182"/>
      <c r="HCW350" s="182"/>
      <c r="HCX350" s="182"/>
      <c r="HCY350" s="182"/>
      <c r="HCZ350" s="182"/>
      <c r="HDA350" s="182"/>
      <c r="HDB350" s="182"/>
      <c r="HDC350" s="182"/>
      <c r="HDD350" s="182"/>
      <c r="HDE350" s="182"/>
      <c r="HDF350" s="182"/>
      <c r="HDG350" s="182"/>
      <c r="HDH350" s="182"/>
      <c r="HDI350" s="182"/>
      <c r="HDJ350" s="182"/>
      <c r="HDK350" s="182"/>
      <c r="HDL350" s="182"/>
      <c r="HDM350" s="182"/>
      <c r="HDN350" s="182"/>
      <c r="HDO350" s="182"/>
      <c r="HDP350" s="182"/>
      <c r="HDQ350" s="182"/>
      <c r="HDR350" s="182"/>
      <c r="HDS350" s="182"/>
      <c r="HDT350" s="182"/>
      <c r="HDU350" s="182"/>
      <c r="HDV350" s="182"/>
      <c r="HDW350" s="182"/>
      <c r="HDX350" s="182"/>
      <c r="HDY350" s="182"/>
      <c r="HDZ350" s="182"/>
      <c r="HEA350" s="182"/>
      <c r="HEB350" s="182"/>
      <c r="HEC350" s="182"/>
      <c r="HED350" s="182"/>
      <c r="HEE350" s="182"/>
      <c r="HEF350" s="182"/>
      <c r="HEG350" s="182"/>
      <c r="HEH350" s="182"/>
      <c r="HEI350" s="182"/>
      <c r="HEJ350" s="182"/>
      <c r="HEK350" s="182"/>
      <c r="HEL350" s="182"/>
      <c r="HEM350" s="182"/>
      <c r="HEN350" s="182"/>
      <c r="HEO350" s="182"/>
      <c r="HEP350" s="182"/>
      <c r="HEQ350" s="182"/>
      <c r="HER350" s="182"/>
      <c r="HES350" s="182"/>
      <c r="HET350" s="182"/>
      <c r="HEU350" s="182"/>
      <c r="HEV350" s="182"/>
      <c r="HEW350" s="182"/>
      <c r="HEX350" s="182"/>
      <c r="HEY350" s="182"/>
      <c r="HEZ350" s="182"/>
      <c r="HFA350" s="182"/>
      <c r="HFB350" s="182"/>
      <c r="HFC350" s="182"/>
      <c r="HFD350" s="182"/>
      <c r="HFE350" s="182"/>
      <c r="HFF350" s="182"/>
      <c r="HFG350" s="182"/>
      <c r="HFH350" s="182"/>
      <c r="HFI350" s="182"/>
      <c r="HFJ350" s="182"/>
      <c r="HFK350" s="182"/>
      <c r="HFL350" s="182"/>
      <c r="HFM350" s="182"/>
      <c r="HFN350" s="182"/>
      <c r="HFO350" s="182"/>
      <c r="HFP350" s="182"/>
      <c r="HFQ350" s="182"/>
      <c r="HFR350" s="182"/>
      <c r="HFS350" s="182"/>
      <c r="HFT350" s="182"/>
      <c r="HFU350" s="182"/>
      <c r="HFV350" s="182"/>
      <c r="HFW350" s="182"/>
      <c r="HFX350" s="182"/>
      <c r="HFY350" s="182"/>
      <c r="HFZ350" s="182"/>
      <c r="HGA350" s="182"/>
      <c r="HGB350" s="182"/>
      <c r="HGC350" s="182"/>
      <c r="HGD350" s="182"/>
      <c r="HGE350" s="182"/>
      <c r="HGF350" s="182"/>
      <c r="HGG350" s="182"/>
      <c r="HGH350" s="182"/>
      <c r="HGI350" s="182"/>
      <c r="HGJ350" s="182"/>
      <c r="HGK350" s="182"/>
      <c r="HGL350" s="182"/>
      <c r="HGM350" s="182"/>
      <c r="HGN350" s="182"/>
      <c r="HGO350" s="182"/>
      <c r="HGP350" s="182"/>
      <c r="HGQ350" s="182"/>
      <c r="HGR350" s="182"/>
      <c r="HGS350" s="182"/>
      <c r="HGT350" s="182"/>
      <c r="HGU350" s="182"/>
      <c r="HGV350" s="182"/>
      <c r="HGW350" s="182"/>
      <c r="HGX350" s="182"/>
      <c r="HGY350" s="182"/>
      <c r="HGZ350" s="182"/>
      <c r="HHA350" s="182"/>
      <c r="HHB350" s="182"/>
      <c r="HHC350" s="182"/>
      <c r="HHD350" s="182"/>
      <c r="HHE350" s="182"/>
      <c r="HHF350" s="182"/>
      <c r="HHG350" s="182"/>
      <c r="HHH350" s="182"/>
      <c r="HHI350" s="182"/>
      <c r="HHJ350" s="182"/>
      <c r="HHK350" s="182"/>
      <c r="HHL350" s="182"/>
      <c r="HHM350" s="182"/>
      <c r="HHN350" s="182"/>
      <c r="HHO350" s="182"/>
      <c r="HHP350" s="182"/>
      <c r="HHQ350" s="182"/>
      <c r="HHR350" s="182"/>
      <c r="HHS350" s="182"/>
      <c r="HHT350" s="182"/>
      <c r="HHU350" s="182"/>
      <c r="HHV350" s="182"/>
      <c r="HHW350" s="182"/>
      <c r="HHX350" s="182"/>
      <c r="HHY350" s="182"/>
      <c r="HHZ350" s="182"/>
      <c r="HIA350" s="182"/>
      <c r="HIB350" s="182"/>
      <c r="HIC350" s="182"/>
      <c r="HID350" s="182"/>
      <c r="HIE350" s="182"/>
      <c r="HIF350" s="182"/>
      <c r="HIG350" s="182"/>
      <c r="HIH350" s="182"/>
      <c r="HII350" s="182"/>
      <c r="HIJ350" s="182"/>
      <c r="HIK350" s="182"/>
      <c r="HIL350" s="182"/>
      <c r="HIM350" s="182"/>
      <c r="HIN350" s="182"/>
      <c r="HIO350" s="182"/>
      <c r="HIP350" s="182"/>
      <c r="HIQ350" s="182"/>
      <c r="HIR350" s="182"/>
      <c r="HIS350" s="182"/>
      <c r="HIT350" s="182"/>
      <c r="HIU350" s="182"/>
      <c r="HIV350" s="182"/>
      <c r="HIW350" s="182"/>
      <c r="HIX350" s="182"/>
      <c r="HIY350" s="182"/>
      <c r="HIZ350" s="182"/>
      <c r="HJA350" s="182"/>
      <c r="HJB350" s="182"/>
      <c r="HJC350" s="182"/>
      <c r="HJD350" s="182"/>
      <c r="HJE350" s="182"/>
      <c r="HJF350" s="182"/>
      <c r="HJG350" s="182"/>
      <c r="HJH350" s="182"/>
      <c r="HJI350" s="182"/>
      <c r="HJJ350" s="182"/>
      <c r="HJK350" s="182"/>
      <c r="HJL350" s="182"/>
      <c r="HJM350" s="182"/>
      <c r="HJN350" s="182"/>
      <c r="HJO350" s="182"/>
      <c r="HJP350" s="182"/>
      <c r="HJQ350" s="182"/>
      <c r="HJR350" s="182"/>
      <c r="HJS350" s="182"/>
      <c r="HJT350" s="182"/>
      <c r="HJU350" s="182"/>
      <c r="HJV350" s="182"/>
      <c r="HJW350" s="182"/>
      <c r="HJX350" s="182"/>
      <c r="HJY350" s="182"/>
      <c r="HJZ350" s="182"/>
      <c r="HKA350" s="182"/>
      <c r="HKB350" s="182"/>
      <c r="HKC350" s="182"/>
      <c r="HKD350" s="182"/>
      <c r="HKE350" s="182"/>
      <c r="HKF350" s="182"/>
      <c r="HKG350" s="182"/>
      <c r="HKH350" s="182"/>
      <c r="HKI350" s="182"/>
      <c r="HKJ350" s="182"/>
      <c r="HKK350" s="182"/>
      <c r="HKL350" s="182"/>
      <c r="HKM350" s="182"/>
      <c r="HKN350" s="182"/>
      <c r="HKO350" s="182"/>
      <c r="HKP350" s="182"/>
      <c r="HKQ350" s="182"/>
      <c r="HKR350" s="182"/>
      <c r="HKS350" s="182"/>
      <c r="HKT350" s="182"/>
      <c r="HKU350" s="182"/>
      <c r="HKV350" s="182"/>
      <c r="HKW350" s="182"/>
      <c r="HKX350" s="182"/>
      <c r="HKY350" s="182"/>
      <c r="HKZ350" s="182"/>
      <c r="HLA350" s="182"/>
      <c r="HLB350" s="182"/>
      <c r="HLC350" s="182"/>
      <c r="HLD350" s="182"/>
      <c r="HLE350" s="182"/>
      <c r="HLF350" s="182"/>
      <c r="HLG350" s="182"/>
      <c r="HLH350" s="182"/>
      <c r="HLI350" s="182"/>
      <c r="HLJ350" s="182"/>
      <c r="HLK350" s="182"/>
      <c r="HLL350" s="182"/>
      <c r="HLM350" s="182"/>
      <c r="HLN350" s="182"/>
      <c r="HLO350" s="182"/>
      <c r="HLP350" s="182"/>
      <c r="HLQ350" s="182"/>
      <c r="HLR350" s="182"/>
      <c r="HLS350" s="182"/>
      <c r="HLT350" s="182"/>
      <c r="HLU350" s="182"/>
      <c r="HLV350" s="182"/>
      <c r="HLW350" s="182"/>
      <c r="HLX350" s="182"/>
      <c r="HLY350" s="182"/>
      <c r="HLZ350" s="182"/>
      <c r="HMA350" s="182"/>
      <c r="HMB350" s="182"/>
      <c r="HMC350" s="182"/>
      <c r="HMD350" s="182"/>
      <c r="HME350" s="182"/>
      <c r="HMF350" s="182"/>
      <c r="HMG350" s="182"/>
      <c r="HMH350" s="182"/>
      <c r="HMI350" s="182"/>
      <c r="HMJ350" s="182"/>
      <c r="HMK350" s="182"/>
      <c r="HML350" s="182"/>
      <c r="HMM350" s="182"/>
      <c r="HMN350" s="182"/>
      <c r="HMO350" s="182"/>
      <c r="HMP350" s="182"/>
      <c r="HMQ350" s="182"/>
      <c r="HMR350" s="182"/>
      <c r="HMS350" s="182"/>
      <c r="HMT350" s="182"/>
      <c r="HMU350" s="182"/>
      <c r="HMV350" s="182"/>
      <c r="HMW350" s="182"/>
      <c r="HMX350" s="182"/>
      <c r="HMY350" s="182"/>
      <c r="HMZ350" s="182"/>
      <c r="HNA350" s="182"/>
      <c r="HNB350" s="182"/>
      <c r="HNC350" s="182"/>
      <c r="HND350" s="182"/>
      <c r="HNE350" s="182"/>
      <c r="HNF350" s="182"/>
      <c r="HNG350" s="182"/>
      <c r="HNH350" s="182"/>
      <c r="HNI350" s="182"/>
      <c r="HNJ350" s="182"/>
      <c r="HNK350" s="182"/>
      <c r="HNL350" s="182"/>
      <c r="HNM350" s="182"/>
      <c r="HNN350" s="182"/>
      <c r="HNO350" s="182"/>
      <c r="HNP350" s="182"/>
      <c r="HNQ350" s="182"/>
      <c r="HNR350" s="182"/>
      <c r="HNS350" s="182"/>
      <c r="HNT350" s="182"/>
      <c r="HNU350" s="182"/>
      <c r="HNV350" s="182"/>
      <c r="HNW350" s="182"/>
      <c r="HNX350" s="182"/>
      <c r="HNY350" s="182"/>
      <c r="HNZ350" s="182"/>
      <c r="HOA350" s="182"/>
      <c r="HOB350" s="182"/>
      <c r="HOC350" s="182"/>
      <c r="HOD350" s="182"/>
      <c r="HOE350" s="182"/>
      <c r="HOF350" s="182"/>
      <c r="HOG350" s="182"/>
      <c r="HOH350" s="182"/>
      <c r="HOI350" s="182"/>
      <c r="HOJ350" s="182"/>
      <c r="HOK350" s="182"/>
      <c r="HOL350" s="182"/>
      <c r="HOM350" s="182"/>
      <c r="HON350" s="182"/>
      <c r="HOO350" s="182"/>
      <c r="HOP350" s="182"/>
      <c r="HOQ350" s="182"/>
      <c r="HOR350" s="182"/>
      <c r="HOS350" s="182"/>
      <c r="HOT350" s="182"/>
      <c r="HOU350" s="182"/>
      <c r="HOV350" s="182"/>
      <c r="HOW350" s="182"/>
      <c r="HOX350" s="182"/>
      <c r="HOY350" s="182"/>
      <c r="HOZ350" s="182"/>
      <c r="HPA350" s="182"/>
      <c r="HPB350" s="182"/>
      <c r="HPC350" s="182"/>
      <c r="HPD350" s="182"/>
      <c r="HPE350" s="182"/>
      <c r="HPF350" s="182"/>
      <c r="HPG350" s="182"/>
      <c r="HPH350" s="182"/>
      <c r="HPI350" s="182"/>
      <c r="HPJ350" s="182"/>
      <c r="HPK350" s="182"/>
      <c r="HPL350" s="182"/>
      <c r="HPM350" s="182"/>
      <c r="HPN350" s="182"/>
      <c r="HPO350" s="182"/>
      <c r="HPP350" s="182"/>
      <c r="HPQ350" s="182"/>
      <c r="HPR350" s="182"/>
      <c r="HPS350" s="182"/>
      <c r="HPT350" s="182"/>
      <c r="HPU350" s="182"/>
      <c r="HPV350" s="182"/>
      <c r="HPW350" s="182"/>
      <c r="HPX350" s="182"/>
      <c r="HPY350" s="182"/>
      <c r="HPZ350" s="182"/>
      <c r="HQA350" s="182"/>
      <c r="HQB350" s="182"/>
      <c r="HQC350" s="182"/>
      <c r="HQD350" s="182"/>
      <c r="HQE350" s="182"/>
      <c r="HQF350" s="182"/>
      <c r="HQG350" s="182"/>
      <c r="HQH350" s="182"/>
      <c r="HQI350" s="182"/>
      <c r="HQJ350" s="182"/>
      <c r="HQK350" s="182"/>
      <c r="HQL350" s="182"/>
      <c r="HQM350" s="182"/>
      <c r="HQN350" s="182"/>
      <c r="HQO350" s="182"/>
      <c r="HQP350" s="182"/>
      <c r="HQQ350" s="182"/>
      <c r="HQR350" s="182"/>
      <c r="HQS350" s="182"/>
      <c r="HQT350" s="182"/>
      <c r="HQU350" s="182"/>
      <c r="HQV350" s="182"/>
      <c r="HQW350" s="182"/>
      <c r="HQX350" s="182"/>
      <c r="HQY350" s="182"/>
      <c r="HQZ350" s="182"/>
      <c r="HRA350" s="182"/>
      <c r="HRB350" s="182"/>
      <c r="HRC350" s="182"/>
      <c r="HRD350" s="182"/>
      <c r="HRE350" s="182"/>
      <c r="HRF350" s="182"/>
      <c r="HRG350" s="182"/>
      <c r="HRH350" s="182"/>
      <c r="HRI350" s="182"/>
      <c r="HRJ350" s="182"/>
      <c r="HRK350" s="182"/>
      <c r="HRL350" s="182"/>
      <c r="HRM350" s="182"/>
      <c r="HRN350" s="182"/>
      <c r="HRO350" s="182"/>
      <c r="HRP350" s="182"/>
      <c r="HRQ350" s="182"/>
      <c r="HRR350" s="182"/>
      <c r="HRS350" s="182"/>
      <c r="HRT350" s="182"/>
      <c r="HRU350" s="182"/>
      <c r="HRV350" s="182"/>
      <c r="HRW350" s="182"/>
      <c r="HRX350" s="182"/>
      <c r="HRY350" s="182"/>
      <c r="HRZ350" s="182"/>
      <c r="HSA350" s="182"/>
      <c r="HSB350" s="182"/>
      <c r="HSC350" s="182"/>
      <c r="HSD350" s="182"/>
      <c r="HSE350" s="182"/>
      <c r="HSF350" s="182"/>
      <c r="HSG350" s="182"/>
      <c r="HSH350" s="182"/>
      <c r="HSI350" s="182"/>
      <c r="HSJ350" s="182"/>
      <c r="HSK350" s="182"/>
      <c r="HSL350" s="182"/>
      <c r="HSM350" s="182"/>
      <c r="HSN350" s="182"/>
      <c r="HSO350" s="182"/>
      <c r="HSP350" s="182"/>
      <c r="HSQ350" s="182"/>
      <c r="HSR350" s="182"/>
      <c r="HSS350" s="182"/>
      <c r="HST350" s="182"/>
      <c r="HSU350" s="182"/>
      <c r="HSV350" s="182"/>
      <c r="HSW350" s="182"/>
      <c r="HSX350" s="182"/>
      <c r="HSY350" s="182"/>
      <c r="HSZ350" s="182"/>
      <c r="HTA350" s="182"/>
      <c r="HTB350" s="182"/>
      <c r="HTC350" s="182"/>
      <c r="HTD350" s="182"/>
      <c r="HTE350" s="182"/>
      <c r="HTF350" s="182"/>
      <c r="HTG350" s="182"/>
      <c r="HTH350" s="182"/>
      <c r="HTI350" s="182"/>
      <c r="HTJ350" s="182"/>
      <c r="HTK350" s="182"/>
      <c r="HTL350" s="182"/>
      <c r="HTM350" s="182"/>
      <c r="HTN350" s="182"/>
      <c r="HTO350" s="182"/>
      <c r="HTP350" s="182"/>
      <c r="HTQ350" s="182"/>
      <c r="HTR350" s="182"/>
      <c r="HTS350" s="182"/>
      <c r="HTT350" s="182"/>
      <c r="HTU350" s="182"/>
      <c r="HTV350" s="182"/>
      <c r="HTW350" s="182"/>
      <c r="HTX350" s="182"/>
      <c r="HTY350" s="182"/>
      <c r="HTZ350" s="182"/>
      <c r="HUA350" s="182"/>
      <c r="HUB350" s="182"/>
      <c r="HUC350" s="182"/>
      <c r="HUD350" s="182"/>
      <c r="HUE350" s="182"/>
      <c r="HUF350" s="182"/>
      <c r="HUG350" s="182"/>
      <c r="HUH350" s="182"/>
      <c r="HUI350" s="182"/>
      <c r="HUJ350" s="182"/>
      <c r="HUK350" s="182"/>
      <c r="HUL350" s="182"/>
      <c r="HUM350" s="182"/>
      <c r="HUN350" s="182"/>
      <c r="HUO350" s="182"/>
      <c r="HUP350" s="182"/>
      <c r="HUQ350" s="182"/>
      <c r="HUR350" s="182"/>
      <c r="HUS350" s="182"/>
      <c r="HUT350" s="182"/>
      <c r="HUU350" s="182"/>
      <c r="HUV350" s="182"/>
      <c r="HUW350" s="182"/>
      <c r="HUX350" s="182"/>
      <c r="HUY350" s="182"/>
      <c r="HUZ350" s="182"/>
      <c r="HVA350" s="182"/>
      <c r="HVB350" s="182"/>
      <c r="HVC350" s="182"/>
      <c r="HVD350" s="182"/>
      <c r="HVE350" s="182"/>
      <c r="HVF350" s="182"/>
      <c r="HVG350" s="182"/>
      <c r="HVH350" s="182"/>
      <c r="HVI350" s="182"/>
      <c r="HVJ350" s="182"/>
      <c r="HVK350" s="182"/>
      <c r="HVL350" s="182"/>
      <c r="HVM350" s="182"/>
      <c r="HVN350" s="182"/>
      <c r="HVO350" s="182"/>
      <c r="HVP350" s="182"/>
      <c r="HVQ350" s="182"/>
      <c r="HVR350" s="182"/>
      <c r="HVS350" s="182"/>
      <c r="HVT350" s="182"/>
      <c r="HVU350" s="182"/>
      <c r="HVV350" s="182"/>
      <c r="HVW350" s="182"/>
      <c r="HVX350" s="182"/>
      <c r="HVY350" s="182"/>
      <c r="HVZ350" s="182"/>
      <c r="HWA350" s="182"/>
      <c r="HWB350" s="182"/>
      <c r="HWC350" s="182"/>
      <c r="HWD350" s="182"/>
      <c r="HWE350" s="182"/>
      <c r="HWF350" s="182"/>
      <c r="HWG350" s="182"/>
      <c r="HWH350" s="182"/>
      <c r="HWI350" s="182"/>
      <c r="HWJ350" s="182"/>
      <c r="HWK350" s="182"/>
      <c r="HWL350" s="182"/>
      <c r="HWM350" s="182"/>
      <c r="HWN350" s="182"/>
      <c r="HWO350" s="182"/>
      <c r="HWP350" s="182"/>
      <c r="HWQ350" s="182"/>
      <c r="HWR350" s="182"/>
      <c r="HWS350" s="182"/>
      <c r="HWT350" s="182"/>
      <c r="HWU350" s="182"/>
      <c r="HWV350" s="182"/>
      <c r="HWW350" s="182"/>
      <c r="HWX350" s="182"/>
      <c r="HWY350" s="182"/>
      <c r="HWZ350" s="182"/>
      <c r="HXA350" s="182"/>
      <c r="HXB350" s="182"/>
      <c r="HXC350" s="182"/>
      <c r="HXD350" s="182"/>
      <c r="HXE350" s="182"/>
      <c r="HXF350" s="182"/>
      <c r="HXG350" s="182"/>
      <c r="HXH350" s="182"/>
      <c r="HXI350" s="182"/>
      <c r="HXJ350" s="182"/>
      <c r="HXK350" s="182"/>
      <c r="HXL350" s="182"/>
      <c r="HXM350" s="182"/>
      <c r="HXN350" s="182"/>
      <c r="HXO350" s="182"/>
      <c r="HXP350" s="182"/>
      <c r="HXQ350" s="182"/>
      <c r="HXR350" s="182"/>
      <c r="HXS350" s="182"/>
      <c r="HXT350" s="182"/>
      <c r="HXU350" s="182"/>
      <c r="HXV350" s="182"/>
      <c r="HXW350" s="182"/>
      <c r="HXX350" s="182"/>
      <c r="HXY350" s="182"/>
      <c r="HXZ350" s="182"/>
      <c r="HYA350" s="182"/>
      <c r="HYB350" s="182"/>
      <c r="HYC350" s="182"/>
      <c r="HYD350" s="182"/>
      <c r="HYE350" s="182"/>
      <c r="HYF350" s="182"/>
      <c r="HYG350" s="182"/>
      <c r="HYH350" s="182"/>
      <c r="HYI350" s="182"/>
      <c r="HYJ350" s="182"/>
      <c r="HYK350" s="182"/>
      <c r="HYL350" s="182"/>
      <c r="HYM350" s="182"/>
      <c r="HYN350" s="182"/>
      <c r="HYO350" s="182"/>
      <c r="HYP350" s="182"/>
      <c r="HYQ350" s="182"/>
      <c r="HYR350" s="182"/>
      <c r="HYS350" s="182"/>
      <c r="HYT350" s="182"/>
      <c r="HYU350" s="182"/>
      <c r="HYV350" s="182"/>
      <c r="HYW350" s="182"/>
      <c r="HYX350" s="182"/>
      <c r="HYY350" s="182"/>
      <c r="HYZ350" s="182"/>
      <c r="HZA350" s="182"/>
      <c r="HZB350" s="182"/>
      <c r="HZC350" s="182"/>
      <c r="HZD350" s="182"/>
      <c r="HZE350" s="182"/>
      <c r="HZF350" s="182"/>
      <c r="HZG350" s="182"/>
      <c r="HZH350" s="182"/>
      <c r="HZI350" s="182"/>
      <c r="HZJ350" s="182"/>
      <c r="HZK350" s="182"/>
      <c r="HZL350" s="182"/>
      <c r="HZM350" s="182"/>
      <c r="HZN350" s="182"/>
      <c r="HZO350" s="182"/>
      <c r="HZP350" s="182"/>
      <c r="HZQ350" s="182"/>
      <c r="HZR350" s="182"/>
      <c r="HZS350" s="182"/>
      <c r="HZT350" s="182"/>
      <c r="HZU350" s="182"/>
      <c r="HZV350" s="182"/>
      <c r="HZW350" s="182"/>
      <c r="HZX350" s="182"/>
      <c r="HZY350" s="182"/>
      <c r="HZZ350" s="182"/>
      <c r="IAA350" s="182"/>
      <c r="IAB350" s="182"/>
      <c r="IAC350" s="182"/>
      <c r="IAD350" s="182"/>
      <c r="IAE350" s="182"/>
      <c r="IAF350" s="182"/>
      <c r="IAG350" s="182"/>
      <c r="IAH350" s="182"/>
      <c r="IAI350" s="182"/>
      <c r="IAJ350" s="182"/>
      <c r="IAK350" s="182"/>
      <c r="IAL350" s="182"/>
      <c r="IAM350" s="182"/>
      <c r="IAN350" s="182"/>
      <c r="IAO350" s="182"/>
      <c r="IAP350" s="182"/>
      <c r="IAQ350" s="182"/>
      <c r="IAR350" s="182"/>
      <c r="IAS350" s="182"/>
      <c r="IAT350" s="182"/>
      <c r="IAU350" s="182"/>
      <c r="IAV350" s="182"/>
      <c r="IAW350" s="182"/>
      <c r="IAX350" s="182"/>
      <c r="IAY350" s="182"/>
      <c r="IAZ350" s="182"/>
      <c r="IBA350" s="182"/>
      <c r="IBB350" s="182"/>
      <c r="IBC350" s="182"/>
      <c r="IBD350" s="182"/>
      <c r="IBE350" s="182"/>
      <c r="IBF350" s="182"/>
      <c r="IBG350" s="182"/>
      <c r="IBH350" s="182"/>
      <c r="IBI350" s="182"/>
      <c r="IBJ350" s="182"/>
      <c r="IBK350" s="182"/>
      <c r="IBL350" s="182"/>
      <c r="IBM350" s="182"/>
      <c r="IBN350" s="182"/>
      <c r="IBO350" s="182"/>
      <c r="IBP350" s="182"/>
      <c r="IBQ350" s="182"/>
      <c r="IBR350" s="182"/>
      <c r="IBS350" s="182"/>
      <c r="IBT350" s="182"/>
      <c r="IBU350" s="182"/>
      <c r="IBV350" s="182"/>
      <c r="IBW350" s="182"/>
      <c r="IBX350" s="182"/>
      <c r="IBY350" s="182"/>
      <c r="IBZ350" s="182"/>
      <c r="ICA350" s="182"/>
      <c r="ICB350" s="182"/>
      <c r="ICC350" s="182"/>
      <c r="ICD350" s="182"/>
      <c r="ICE350" s="182"/>
      <c r="ICF350" s="182"/>
      <c r="ICG350" s="182"/>
      <c r="ICH350" s="182"/>
      <c r="ICI350" s="182"/>
      <c r="ICJ350" s="182"/>
      <c r="ICK350" s="182"/>
      <c r="ICL350" s="182"/>
      <c r="ICM350" s="182"/>
      <c r="ICN350" s="182"/>
      <c r="ICO350" s="182"/>
      <c r="ICP350" s="182"/>
      <c r="ICQ350" s="182"/>
      <c r="ICR350" s="182"/>
      <c r="ICS350" s="182"/>
      <c r="ICT350" s="182"/>
      <c r="ICU350" s="182"/>
      <c r="ICV350" s="182"/>
      <c r="ICW350" s="182"/>
      <c r="ICX350" s="182"/>
      <c r="ICY350" s="182"/>
      <c r="ICZ350" s="182"/>
      <c r="IDA350" s="182"/>
      <c r="IDB350" s="182"/>
      <c r="IDC350" s="182"/>
      <c r="IDD350" s="182"/>
      <c r="IDE350" s="182"/>
      <c r="IDF350" s="182"/>
      <c r="IDG350" s="182"/>
      <c r="IDH350" s="182"/>
      <c r="IDI350" s="182"/>
      <c r="IDJ350" s="182"/>
      <c r="IDK350" s="182"/>
      <c r="IDL350" s="182"/>
      <c r="IDM350" s="182"/>
      <c r="IDN350" s="182"/>
      <c r="IDO350" s="182"/>
      <c r="IDP350" s="182"/>
      <c r="IDQ350" s="182"/>
      <c r="IDR350" s="182"/>
      <c r="IDS350" s="182"/>
      <c r="IDT350" s="182"/>
      <c r="IDU350" s="182"/>
      <c r="IDV350" s="182"/>
      <c r="IDW350" s="182"/>
      <c r="IDX350" s="182"/>
      <c r="IDY350" s="182"/>
      <c r="IDZ350" s="182"/>
      <c r="IEA350" s="182"/>
      <c r="IEB350" s="182"/>
      <c r="IEC350" s="182"/>
      <c r="IED350" s="182"/>
      <c r="IEE350" s="182"/>
      <c r="IEF350" s="182"/>
      <c r="IEG350" s="182"/>
      <c r="IEH350" s="182"/>
      <c r="IEI350" s="182"/>
      <c r="IEJ350" s="182"/>
      <c r="IEK350" s="182"/>
      <c r="IEL350" s="182"/>
      <c r="IEM350" s="182"/>
      <c r="IEN350" s="182"/>
      <c r="IEO350" s="182"/>
      <c r="IEP350" s="182"/>
      <c r="IEQ350" s="182"/>
      <c r="IER350" s="182"/>
      <c r="IES350" s="182"/>
      <c r="IET350" s="182"/>
      <c r="IEU350" s="182"/>
      <c r="IEV350" s="182"/>
      <c r="IEW350" s="182"/>
      <c r="IEX350" s="182"/>
      <c r="IEY350" s="182"/>
      <c r="IEZ350" s="182"/>
      <c r="IFA350" s="182"/>
      <c r="IFB350" s="182"/>
      <c r="IFC350" s="182"/>
      <c r="IFD350" s="182"/>
      <c r="IFE350" s="182"/>
      <c r="IFF350" s="182"/>
      <c r="IFG350" s="182"/>
      <c r="IFH350" s="182"/>
      <c r="IFI350" s="182"/>
      <c r="IFJ350" s="182"/>
      <c r="IFK350" s="182"/>
      <c r="IFL350" s="182"/>
      <c r="IFM350" s="182"/>
      <c r="IFN350" s="182"/>
      <c r="IFO350" s="182"/>
      <c r="IFP350" s="182"/>
      <c r="IFQ350" s="182"/>
      <c r="IFR350" s="182"/>
      <c r="IFS350" s="182"/>
      <c r="IFT350" s="182"/>
      <c r="IFU350" s="182"/>
      <c r="IFV350" s="182"/>
      <c r="IFW350" s="182"/>
      <c r="IFX350" s="182"/>
      <c r="IFY350" s="182"/>
      <c r="IFZ350" s="182"/>
      <c r="IGA350" s="182"/>
      <c r="IGB350" s="182"/>
      <c r="IGC350" s="182"/>
      <c r="IGD350" s="182"/>
      <c r="IGE350" s="182"/>
      <c r="IGF350" s="182"/>
      <c r="IGG350" s="182"/>
      <c r="IGH350" s="182"/>
      <c r="IGI350" s="182"/>
      <c r="IGJ350" s="182"/>
      <c r="IGK350" s="182"/>
      <c r="IGL350" s="182"/>
      <c r="IGM350" s="182"/>
      <c r="IGN350" s="182"/>
      <c r="IGO350" s="182"/>
      <c r="IGP350" s="182"/>
      <c r="IGQ350" s="182"/>
      <c r="IGR350" s="182"/>
      <c r="IGS350" s="182"/>
      <c r="IGT350" s="182"/>
      <c r="IGU350" s="182"/>
      <c r="IGV350" s="182"/>
      <c r="IGW350" s="182"/>
      <c r="IGX350" s="182"/>
      <c r="IGY350" s="182"/>
      <c r="IGZ350" s="182"/>
      <c r="IHA350" s="182"/>
      <c r="IHB350" s="182"/>
      <c r="IHC350" s="182"/>
      <c r="IHD350" s="182"/>
      <c r="IHE350" s="182"/>
      <c r="IHF350" s="182"/>
      <c r="IHG350" s="182"/>
      <c r="IHH350" s="182"/>
      <c r="IHI350" s="182"/>
      <c r="IHJ350" s="182"/>
      <c r="IHK350" s="182"/>
      <c r="IHL350" s="182"/>
      <c r="IHM350" s="182"/>
      <c r="IHN350" s="182"/>
      <c r="IHO350" s="182"/>
      <c r="IHP350" s="182"/>
      <c r="IHQ350" s="182"/>
      <c r="IHR350" s="182"/>
      <c r="IHS350" s="182"/>
      <c r="IHT350" s="182"/>
      <c r="IHU350" s="182"/>
      <c r="IHV350" s="182"/>
      <c r="IHW350" s="182"/>
      <c r="IHX350" s="182"/>
      <c r="IHY350" s="182"/>
      <c r="IHZ350" s="182"/>
      <c r="IIA350" s="182"/>
      <c r="IIB350" s="182"/>
      <c r="IIC350" s="182"/>
      <c r="IID350" s="182"/>
      <c r="IIE350" s="182"/>
      <c r="IIF350" s="182"/>
      <c r="IIG350" s="182"/>
      <c r="IIH350" s="182"/>
      <c r="III350" s="182"/>
      <c r="IIJ350" s="182"/>
      <c r="IIK350" s="182"/>
      <c r="IIL350" s="182"/>
      <c r="IIM350" s="182"/>
      <c r="IIN350" s="182"/>
      <c r="IIO350" s="182"/>
      <c r="IIP350" s="182"/>
      <c r="IIQ350" s="182"/>
      <c r="IIR350" s="182"/>
      <c r="IIS350" s="182"/>
      <c r="IIT350" s="182"/>
      <c r="IIU350" s="182"/>
      <c r="IIV350" s="182"/>
      <c r="IIW350" s="182"/>
      <c r="IIX350" s="182"/>
      <c r="IIY350" s="182"/>
      <c r="IIZ350" s="182"/>
      <c r="IJA350" s="182"/>
      <c r="IJB350" s="182"/>
      <c r="IJC350" s="182"/>
      <c r="IJD350" s="182"/>
      <c r="IJE350" s="182"/>
      <c r="IJF350" s="182"/>
      <c r="IJG350" s="182"/>
      <c r="IJH350" s="182"/>
      <c r="IJI350" s="182"/>
      <c r="IJJ350" s="182"/>
      <c r="IJK350" s="182"/>
      <c r="IJL350" s="182"/>
      <c r="IJM350" s="182"/>
      <c r="IJN350" s="182"/>
      <c r="IJO350" s="182"/>
      <c r="IJP350" s="182"/>
      <c r="IJQ350" s="182"/>
      <c r="IJR350" s="182"/>
      <c r="IJS350" s="182"/>
      <c r="IJT350" s="182"/>
      <c r="IJU350" s="182"/>
      <c r="IJV350" s="182"/>
      <c r="IJW350" s="182"/>
      <c r="IJX350" s="182"/>
      <c r="IJY350" s="182"/>
      <c r="IJZ350" s="182"/>
      <c r="IKA350" s="182"/>
      <c r="IKB350" s="182"/>
      <c r="IKC350" s="182"/>
      <c r="IKD350" s="182"/>
      <c r="IKE350" s="182"/>
      <c r="IKF350" s="182"/>
      <c r="IKG350" s="182"/>
      <c r="IKH350" s="182"/>
      <c r="IKI350" s="182"/>
      <c r="IKJ350" s="182"/>
      <c r="IKK350" s="182"/>
      <c r="IKL350" s="182"/>
      <c r="IKM350" s="182"/>
      <c r="IKN350" s="182"/>
      <c r="IKO350" s="182"/>
      <c r="IKP350" s="182"/>
      <c r="IKQ350" s="182"/>
      <c r="IKR350" s="182"/>
      <c r="IKS350" s="182"/>
      <c r="IKT350" s="182"/>
      <c r="IKU350" s="182"/>
      <c r="IKV350" s="182"/>
      <c r="IKW350" s="182"/>
      <c r="IKX350" s="182"/>
      <c r="IKY350" s="182"/>
      <c r="IKZ350" s="182"/>
      <c r="ILA350" s="182"/>
      <c r="ILB350" s="182"/>
      <c r="ILC350" s="182"/>
      <c r="ILD350" s="182"/>
      <c r="ILE350" s="182"/>
      <c r="ILF350" s="182"/>
      <c r="ILG350" s="182"/>
      <c r="ILH350" s="182"/>
      <c r="ILI350" s="182"/>
      <c r="ILJ350" s="182"/>
      <c r="ILK350" s="182"/>
      <c r="ILL350" s="182"/>
      <c r="ILM350" s="182"/>
      <c r="ILN350" s="182"/>
      <c r="ILO350" s="182"/>
      <c r="ILP350" s="182"/>
      <c r="ILQ350" s="182"/>
      <c r="ILR350" s="182"/>
      <c r="ILS350" s="182"/>
      <c r="ILT350" s="182"/>
      <c r="ILU350" s="182"/>
      <c r="ILV350" s="182"/>
      <c r="ILW350" s="182"/>
      <c r="ILX350" s="182"/>
      <c r="ILY350" s="182"/>
      <c r="ILZ350" s="182"/>
      <c r="IMA350" s="182"/>
      <c r="IMB350" s="182"/>
      <c r="IMC350" s="182"/>
      <c r="IMD350" s="182"/>
      <c r="IME350" s="182"/>
      <c r="IMF350" s="182"/>
      <c r="IMG350" s="182"/>
      <c r="IMH350" s="182"/>
      <c r="IMI350" s="182"/>
      <c r="IMJ350" s="182"/>
      <c r="IMK350" s="182"/>
      <c r="IML350" s="182"/>
      <c r="IMM350" s="182"/>
      <c r="IMN350" s="182"/>
      <c r="IMO350" s="182"/>
      <c r="IMP350" s="182"/>
      <c r="IMQ350" s="182"/>
      <c r="IMR350" s="182"/>
      <c r="IMS350" s="182"/>
      <c r="IMT350" s="182"/>
      <c r="IMU350" s="182"/>
      <c r="IMV350" s="182"/>
      <c r="IMW350" s="182"/>
      <c r="IMX350" s="182"/>
      <c r="IMY350" s="182"/>
      <c r="IMZ350" s="182"/>
      <c r="INA350" s="182"/>
      <c r="INB350" s="182"/>
      <c r="INC350" s="182"/>
      <c r="IND350" s="182"/>
      <c r="INE350" s="182"/>
      <c r="INF350" s="182"/>
      <c r="ING350" s="182"/>
      <c r="INH350" s="182"/>
      <c r="INI350" s="182"/>
      <c r="INJ350" s="182"/>
      <c r="INK350" s="182"/>
      <c r="INL350" s="182"/>
      <c r="INM350" s="182"/>
      <c r="INN350" s="182"/>
      <c r="INO350" s="182"/>
      <c r="INP350" s="182"/>
      <c r="INQ350" s="182"/>
      <c r="INR350" s="182"/>
      <c r="INS350" s="182"/>
      <c r="INT350" s="182"/>
      <c r="INU350" s="182"/>
      <c r="INV350" s="182"/>
      <c r="INW350" s="182"/>
      <c r="INX350" s="182"/>
      <c r="INY350" s="182"/>
      <c r="INZ350" s="182"/>
      <c r="IOA350" s="182"/>
      <c r="IOB350" s="182"/>
      <c r="IOC350" s="182"/>
      <c r="IOD350" s="182"/>
      <c r="IOE350" s="182"/>
      <c r="IOF350" s="182"/>
      <c r="IOG350" s="182"/>
      <c r="IOH350" s="182"/>
      <c r="IOI350" s="182"/>
      <c r="IOJ350" s="182"/>
      <c r="IOK350" s="182"/>
      <c r="IOL350" s="182"/>
      <c r="IOM350" s="182"/>
      <c r="ION350" s="182"/>
      <c r="IOO350" s="182"/>
      <c r="IOP350" s="182"/>
      <c r="IOQ350" s="182"/>
      <c r="IOR350" s="182"/>
      <c r="IOS350" s="182"/>
      <c r="IOT350" s="182"/>
      <c r="IOU350" s="182"/>
      <c r="IOV350" s="182"/>
      <c r="IOW350" s="182"/>
      <c r="IOX350" s="182"/>
      <c r="IOY350" s="182"/>
      <c r="IOZ350" s="182"/>
      <c r="IPA350" s="182"/>
      <c r="IPB350" s="182"/>
      <c r="IPC350" s="182"/>
      <c r="IPD350" s="182"/>
      <c r="IPE350" s="182"/>
      <c r="IPF350" s="182"/>
      <c r="IPG350" s="182"/>
      <c r="IPH350" s="182"/>
      <c r="IPI350" s="182"/>
      <c r="IPJ350" s="182"/>
      <c r="IPK350" s="182"/>
      <c r="IPL350" s="182"/>
      <c r="IPM350" s="182"/>
      <c r="IPN350" s="182"/>
      <c r="IPO350" s="182"/>
      <c r="IPP350" s="182"/>
      <c r="IPQ350" s="182"/>
      <c r="IPR350" s="182"/>
      <c r="IPS350" s="182"/>
      <c r="IPT350" s="182"/>
      <c r="IPU350" s="182"/>
      <c r="IPV350" s="182"/>
      <c r="IPW350" s="182"/>
      <c r="IPX350" s="182"/>
      <c r="IPY350" s="182"/>
      <c r="IPZ350" s="182"/>
      <c r="IQA350" s="182"/>
      <c r="IQB350" s="182"/>
      <c r="IQC350" s="182"/>
      <c r="IQD350" s="182"/>
      <c r="IQE350" s="182"/>
      <c r="IQF350" s="182"/>
      <c r="IQG350" s="182"/>
      <c r="IQH350" s="182"/>
      <c r="IQI350" s="182"/>
      <c r="IQJ350" s="182"/>
      <c r="IQK350" s="182"/>
      <c r="IQL350" s="182"/>
      <c r="IQM350" s="182"/>
      <c r="IQN350" s="182"/>
      <c r="IQO350" s="182"/>
      <c r="IQP350" s="182"/>
      <c r="IQQ350" s="182"/>
      <c r="IQR350" s="182"/>
      <c r="IQS350" s="182"/>
      <c r="IQT350" s="182"/>
      <c r="IQU350" s="182"/>
      <c r="IQV350" s="182"/>
      <c r="IQW350" s="182"/>
      <c r="IQX350" s="182"/>
      <c r="IQY350" s="182"/>
      <c r="IQZ350" s="182"/>
      <c r="IRA350" s="182"/>
      <c r="IRB350" s="182"/>
      <c r="IRC350" s="182"/>
      <c r="IRD350" s="182"/>
      <c r="IRE350" s="182"/>
      <c r="IRF350" s="182"/>
      <c r="IRG350" s="182"/>
      <c r="IRH350" s="182"/>
      <c r="IRI350" s="182"/>
      <c r="IRJ350" s="182"/>
      <c r="IRK350" s="182"/>
      <c r="IRL350" s="182"/>
      <c r="IRM350" s="182"/>
      <c r="IRN350" s="182"/>
      <c r="IRO350" s="182"/>
      <c r="IRP350" s="182"/>
      <c r="IRQ350" s="182"/>
      <c r="IRR350" s="182"/>
      <c r="IRS350" s="182"/>
      <c r="IRT350" s="182"/>
      <c r="IRU350" s="182"/>
      <c r="IRV350" s="182"/>
      <c r="IRW350" s="182"/>
      <c r="IRX350" s="182"/>
      <c r="IRY350" s="182"/>
      <c r="IRZ350" s="182"/>
      <c r="ISA350" s="182"/>
      <c r="ISB350" s="182"/>
      <c r="ISC350" s="182"/>
      <c r="ISD350" s="182"/>
      <c r="ISE350" s="182"/>
      <c r="ISF350" s="182"/>
      <c r="ISG350" s="182"/>
      <c r="ISH350" s="182"/>
      <c r="ISI350" s="182"/>
      <c r="ISJ350" s="182"/>
      <c r="ISK350" s="182"/>
      <c r="ISL350" s="182"/>
      <c r="ISM350" s="182"/>
      <c r="ISN350" s="182"/>
      <c r="ISO350" s="182"/>
      <c r="ISP350" s="182"/>
      <c r="ISQ350" s="182"/>
      <c r="ISR350" s="182"/>
      <c r="ISS350" s="182"/>
      <c r="IST350" s="182"/>
      <c r="ISU350" s="182"/>
      <c r="ISV350" s="182"/>
      <c r="ISW350" s="182"/>
      <c r="ISX350" s="182"/>
      <c r="ISY350" s="182"/>
      <c r="ISZ350" s="182"/>
      <c r="ITA350" s="182"/>
      <c r="ITB350" s="182"/>
      <c r="ITC350" s="182"/>
      <c r="ITD350" s="182"/>
      <c r="ITE350" s="182"/>
      <c r="ITF350" s="182"/>
      <c r="ITG350" s="182"/>
      <c r="ITH350" s="182"/>
      <c r="ITI350" s="182"/>
      <c r="ITJ350" s="182"/>
      <c r="ITK350" s="182"/>
      <c r="ITL350" s="182"/>
      <c r="ITM350" s="182"/>
      <c r="ITN350" s="182"/>
      <c r="ITO350" s="182"/>
      <c r="ITP350" s="182"/>
      <c r="ITQ350" s="182"/>
      <c r="ITR350" s="182"/>
      <c r="ITS350" s="182"/>
      <c r="ITT350" s="182"/>
      <c r="ITU350" s="182"/>
      <c r="ITV350" s="182"/>
      <c r="ITW350" s="182"/>
      <c r="ITX350" s="182"/>
      <c r="ITY350" s="182"/>
      <c r="ITZ350" s="182"/>
      <c r="IUA350" s="182"/>
      <c r="IUB350" s="182"/>
      <c r="IUC350" s="182"/>
      <c r="IUD350" s="182"/>
      <c r="IUE350" s="182"/>
      <c r="IUF350" s="182"/>
      <c r="IUG350" s="182"/>
      <c r="IUH350" s="182"/>
      <c r="IUI350" s="182"/>
      <c r="IUJ350" s="182"/>
      <c r="IUK350" s="182"/>
      <c r="IUL350" s="182"/>
      <c r="IUM350" s="182"/>
      <c r="IUN350" s="182"/>
      <c r="IUO350" s="182"/>
      <c r="IUP350" s="182"/>
      <c r="IUQ350" s="182"/>
      <c r="IUR350" s="182"/>
      <c r="IUS350" s="182"/>
      <c r="IUT350" s="182"/>
      <c r="IUU350" s="182"/>
      <c r="IUV350" s="182"/>
      <c r="IUW350" s="182"/>
      <c r="IUX350" s="182"/>
      <c r="IUY350" s="182"/>
      <c r="IUZ350" s="182"/>
      <c r="IVA350" s="182"/>
      <c r="IVB350" s="182"/>
      <c r="IVC350" s="182"/>
      <c r="IVD350" s="182"/>
      <c r="IVE350" s="182"/>
      <c r="IVF350" s="182"/>
      <c r="IVG350" s="182"/>
      <c r="IVH350" s="182"/>
      <c r="IVI350" s="182"/>
      <c r="IVJ350" s="182"/>
      <c r="IVK350" s="182"/>
      <c r="IVL350" s="182"/>
      <c r="IVM350" s="182"/>
      <c r="IVN350" s="182"/>
      <c r="IVO350" s="182"/>
      <c r="IVP350" s="182"/>
      <c r="IVQ350" s="182"/>
      <c r="IVR350" s="182"/>
      <c r="IVS350" s="182"/>
      <c r="IVT350" s="182"/>
      <c r="IVU350" s="182"/>
      <c r="IVV350" s="182"/>
      <c r="IVW350" s="182"/>
      <c r="IVX350" s="182"/>
      <c r="IVY350" s="182"/>
      <c r="IVZ350" s="182"/>
      <c r="IWA350" s="182"/>
      <c r="IWB350" s="182"/>
      <c r="IWC350" s="182"/>
      <c r="IWD350" s="182"/>
      <c r="IWE350" s="182"/>
      <c r="IWF350" s="182"/>
      <c r="IWG350" s="182"/>
      <c r="IWH350" s="182"/>
      <c r="IWI350" s="182"/>
      <c r="IWJ350" s="182"/>
      <c r="IWK350" s="182"/>
      <c r="IWL350" s="182"/>
      <c r="IWM350" s="182"/>
      <c r="IWN350" s="182"/>
      <c r="IWO350" s="182"/>
      <c r="IWP350" s="182"/>
      <c r="IWQ350" s="182"/>
      <c r="IWR350" s="182"/>
      <c r="IWS350" s="182"/>
      <c r="IWT350" s="182"/>
      <c r="IWU350" s="182"/>
      <c r="IWV350" s="182"/>
      <c r="IWW350" s="182"/>
      <c r="IWX350" s="182"/>
      <c r="IWY350" s="182"/>
      <c r="IWZ350" s="182"/>
      <c r="IXA350" s="182"/>
      <c r="IXB350" s="182"/>
      <c r="IXC350" s="182"/>
      <c r="IXD350" s="182"/>
      <c r="IXE350" s="182"/>
      <c r="IXF350" s="182"/>
      <c r="IXG350" s="182"/>
      <c r="IXH350" s="182"/>
      <c r="IXI350" s="182"/>
      <c r="IXJ350" s="182"/>
      <c r="IXK350" s="182"/>
      <c r="IXL350" s="182"/>
      <c r="IXM350" s="182"/>
      <c r="IXN350" s="182"/>
      <c r="IXO350" s="182"/>
      <c r="IXP350" s="182"/>
      <c r="IXQ350" s="182"/>
      <c r="IXR350" s="182"/>
      <c r="IXS350" s="182"/>
      <c r="IXT350" s="182"/>
      <c r="IXU350" s="182"/>
      <c r="IXV350" s="182"/>
      <c r="IXW350" s="182"/>
      <c r="IXX350" s="182"/>
      <c r="IXY350" s="182"/>
      <c r="IXZ350" s="182"/>
      <c r="IYA350" s="182"/>
      <c r="IYB350" s="182"/>
      <c r="IYC350" s="182"/>
      <c r="IYD350" s="182"/>
      <c r="IYE350" s="182"/>
      <c r="IYF350" s="182"/>
      <c r="IYG350" s="182"/>
      <c r="IYH350" s="182"/>
      <c r="IYI350" s="182"/>
      <c r="IYJ350" s="182"/>
      <c r="IYK350" s="182"/>
      <c r="IYL350" s="182"/>
      <c r="IYM350" s="182"/>
      <c r="IYN350" s="182"/>
      <c r="IYO350" s="182"/>
      <c r="IYP350" s="182"/>
      <c r="IYQ350" s="182"/>
      <c r="IYR350" s="182"/>
      <c r="IYS350" s="182"/>
      <c r="IYT350" s="182"/>
      <c r="IYU350" s="182"/>
      <c r="IYV350" s="182"/>
      <c r="IYW350" s="182"/>
      <c r="IYX350" s="182"/>
      <c r="IYY350" s="182"/>
      <c r="IYZ350" s="182"/>
      <c r="IZA350" s="182"/>
      <c r="IZB350" s="182"/>
      <c r="IZC350" s="182"/>
      <c r="IZD350" s="182"/>
      <c r="IZE350" s="182"/>
      <c r="IZF350" s="182"/>
      <c r="IZG350" s="182"/>
      <c r="IZH350" s="182"/>
      <c r="IZI350" s="182"/>
      <c r="IZJ350" s="182"/>
      <c r="IZK350" s="182"/>
      <c r="IZL350" s="182"/>
      <c r="IZM350" s="182"/>
      <c r="IZN350" s="182"/>
      <c r="IZO350" s="182"/>
      <c r="IZP350" s="182"/>
      <c r="IZQ350" s="182"/>
      <c r="IZR350" s="182"/>
      <c r="IZS350" s="182"/>
      <c r="IZT350" s="182"/>
      <c r="IZU350" s="182"/>
      <c r="IZV350" s="182"/>
      <c r="IZW350" s="182"/>
      <c r="IZX350" s="182"/>
      <c r="IZY350" s="182"/>
      <c r="IZZ350" s="182"/>
      <c r="JAA350" s="182"/>
      <c r="JAB350" s="182"/>
      <c r="JAC350" s="182"/>
      <c r="JAD350" s="182"/>
      <c r="JAE350" s="182"/>
      <c r="JAF350" s="182"/>
      <c r="JAG350" s="182"/>
      <c r="JAH350" s="182"/>
      <c r="JAI350" s="182"/>
      <c r="JAJ350" s="182"/>
      <c r="JAK350" s="182"/>
      <c r="JAL350" s="182"/>
      <c r="JAM350" s="182"/>
      <c r="JAN350" s="182"/>
      <c r="JAO350" s="182"/>
      <c r="JAP350" s="182"/>
      <c r="JAQ350" s="182"/>
      <c r="JAR350" s="182"/>
      <c r="JAS350" s="182"/>
      <c r="JAT350" s="182"/>
      <c r="JAU350" s="182"/>
      <c r="JAV350" s="182"/>
      <c r="JAW350" s="182"/>
      <c r="JAX350" s="182"/>
      <c r="JAY350" s="182"/>
      <c r="JAZ350" s="182"/>
      <c r="JBA350" s="182"/>
      <c r="JBB350" s="182"/>
      <c r="JBC350" s="182"/>
      <c r="JBD350" s="182"/>
      <c r="JBE350" s="182"/>
      <c r="JBF350" s="182"/>
      <c r="JBG350" s="182"/>
      <c r="JBH350" s="182"/>
      <c r="JBI350" s="182"/>
      <c r="JBJ350" s="182"/>
      <c r="JBK350" s="182"/>
      <c r="JBL350" s="182"/>
      <c r="JBM350" s="182"/>
      <c r="JBN350" s="182"/>
      <c r="JBO350" s="182"/>
      <c r="JBP350" s="182"/>
      <c r="JBQ350" s="182"/>
      <c r="JBR350" s="182"/>
      <c r="JBS350" s="182"/>
      <c r="JBT350" s="182"/>
      <c r="JBU350" s="182"/>
      <c r="JBV350" s="182"/>
      <c r="JBW350" s="182"/>
      <c r="JBX350" s="182"/>
      <c r="JBY350" s="182"/>
      <c r="JBZ350" s="182"/>
      <c r="JCA350" s="182"/>
      <c r="JCB350" s="182"/>
      <c r="JCC350" s="182"/>
      <c r="JCD350" s="182"/>
      <c r="JCE350" s="182"/>
      <c r="JCF350" s="182"/>
      <c r="JCG350" s="182"/>
      <c r="JCH350" s="182"/>
      <c r="JCI350" s="182"/>
      <c r="JCJ350" s="182"/>
      <c r="JCK350" s="182"/>
      <c r="JCL350" s="182"/>
      <c r="JCM350" s="182"/>
      <c r="JCN350" s="182"/>
      <c r="JCO350" s="182"/>
      <c r="JCP350" s="182"/>
      <c r="JCQ350" s="182"/>
      <c r="JCR350" s="182"/>
      <c r="JCS350" s="182"/>
      <c r="JCT350" s="182"/>
      <c r="JCU350" s="182"/>
      <c r="JCV350" s="182"/>
      <c r="JCW350" s="182"/>
      <c r="JCX350" s="182"/>
      <c r="JCY350" s="182"/>
      <c r="JCZ350" s="182"/>
      <c r="JDA350" s="182"/>
      <c r="JDB350" s="182"/>
      <c r="JDC350" s="182"/>
      <c r="JDD350" s="182"/>
      <c r="JDE350" s="182"/>
      <c r="JDF350" s="182"/>
      <c r="JDG350" s="182"/>
      <c r="JDH350" s="182"/>
      <c r="JDI350" s="182"/>
      <c r="JDJ350" s="182"/>
      <c r="JDK350" s="182"/>
      <c r="JDL350" s="182"/>
      <c r="JDM350" s="182"/>
      <c r="JDN350" s="182"/>
      <c r="JDO350" s="182"/>
      <c r="JDP350" s="182"/>
      <c r="JDQ350" s="182"/>
      <c r="JDR350" s="182"/>
      <c r="JDS350" s="182"/>
      <c r="JDT350" s="182"/>
      <c r="JDU350" s="182"/>
      <c r="JDV350" s="182"/>
      <c r="JDW350" s="182"/>
      <c r="JDX350" s="182"/>
      <c r="JDY350" s="182"/>
      <c r="JDZ350" s="182"/>
      <c r="JEA350" s="182"/>
      <c r="JEB350" s="182"/>
      <c r="JEC350" s="182"/>
      <c r="JED350" s="182"/>
      <c r="JEE350" s="182"/>
      <c r="JEF350" s="182"/>
      <c r="JEG350" s="182"/>
      <c r="JEH350" s="182"/>
      <c r="JEI350" s="182"/>
      <c r="JEJ350" s="182"/>
      <c r="JEK350" s="182"/>
      <c r="JEL350" s="182"/>
      <c r="JEM350" s="182"/>
      <c r="JEN350" s="182"/>
      <c r="JEO350" s="182"/>
      <c r="JEP350" s="182"/>
      <c r="JEQ350" s="182"/>
      <c r="JER350" s="182"/>
      <c r="JES350" s="182"/>
      <c r="JET350" s="182"/>
      <c r="JEU350" s="182"/>
      <c r="JEV350" s="182"/>
      <c r="JEW350" s="182"/>
      <c r="JEX350" s="182"/>
      <c r="JEY350" s="182"/>
      <c r="JEZ350" s="182"/>
      <c r="JFA350" s="182"/>
      <c r="JFB350" s="182"/>
      <c r="JFC350" s="182"/>
      <c r="JFD350" s="182"/>
      <c r="JFE350" s="182"/>
      <c r="JFF350" s="182"/>
      <c r="JFG350" s="182"/>
      <c r="JFH350" s="182"/>
      <c r="JFI350" s="182"/>
      <c r="JFJ350" s="182"/>
      <c r="JFK350" s="182"/>
      <c r="JFL350" s="182"/>
      <c r="JFM350" s="182"/>
      <c r="JFN350" s="182"/>
      <c r="JFO350" s="182"/>
      <c r="JFP350" s="182"/>
      <c r="JFQ350" s="182"/>
      <c r="JFR350" s="182"/>
      <c r="JFS350" s="182"/>
      <c r="JFT350" s="182"/>
      <c r="JFU350" s="182"/>
      <c r="JFV350" s="182"/>
      <c r="JFW350" s="182"/>
      <c r="JFX350" s="182"/>
      <c r="JFY350" s="182"/>
      <c r="JFZ350" s="182"/>
      <c r="JGA350" s="182"/>
      <c r="JGB350" s="182"/>
      <c r="JGC350" s="182"/>
      <c r="JGD350" s="182"/>
      <c r="JGE350" s="182"/>
      <c r="JGF350" s="182"/>
      <c r="JGG350" s="182"/>
      <c r="JGH350" s="182"/>
      <c r="JGI350" s="182"/>
      <c r="JGJ350" s="182"/>
      <c r="JGK350" s="182"/>
      <c r="JGL350" s="182"/>
      <c r="JGM350" s="182"/>
      <c r="JGN350" s="182"/>
      <c r="JGO350" s="182"/>
      <c r="JGP350" s="182"/>
      <c r="JGQ350" s="182"/>
      <c r="JGR350" s="182"/>
      <c r="JGS350" s="182"/>
      <c r="JGT350" s="182"/>
      <c r="JGU350" s="182"/>
      <c r="JGV350" s="182"/>
      <c r="JGW350" s="182"/>
      <c r="JGX350" s="182"/>
      <c r="JGY350" s="182"/>
      <c r="JGZ350" s="182"/>
      <c r="JHA350" s="182"/>
      <c r="JHB350" s="182"/>
      <c r="JHC350" s="182"/>
      <c r="JHD350" s="182"/>
      <c r="JHE350" s="182"/>
      <c r="JHF350" s="182"/>
      <c r="JHG350" s="182"/>
      <c r="JHH350" s="182"/>
      <c r="JHI350" s="182"/>
      <c r="JHJ350" s="182"/>
      <c r="JHK350" s="182"/>
      <c r="JHL350" s="182"/>
      <c r="JHM350" s="182"/>
      <c r="JHN350" s="182"/>
      <c r="JHO350" s="182"/>
      <c r="JHP350" s="182"/>
      <c r="JHQ350" s="182"/>
      <c r="JHR350" s="182"/>
      <c r="JHS350" s="182"/>
      <c r="JHT350" s="182"/>
      <c r="JHU350" s="182"/>
      <c r="JHV350" s="182"/>
      <c r="JHW350" s="182"/>
      <c r="JHX350" s="182"/>
      <c r="JHY350" s="182"/>
      <c r="JHZ350" s="182"/>
      <c r="JIA350" s="182"/>
      <c r="JIB350" s="182"/>
      <c r="JIC350" s="182"/>
      <c r="JID350" s="182"/>
      <c r="JIE350" s="182"/>
      <c r="JIF350" s="182"/>
      <c r="JIG350" s="182"/>
      <c r="JIH350" s="182"/>
      <c r="JII350" s="182"/>
      <c r="JIJ350" s="182"/>
      <c r="JIK350" s="182"/>
      <c r="JIL350" s="182"/>
      <c r="JIM350" s="182"/>
      <c r="JIN350" s="182"/>
      <c r="JIO350" s="182"/>
      <c r="JIP350" s="182"/>
      <c r="JIQ350" s="182"/>
      <c r="JIR350" s="182"/>
      <c r="JIS350" s="182"/>
      <c r="JIT350" s="182"/>
      <c r="JIU350" s="182"/>
      <c r="JIV350" s="182"/>
      <c r="JIW350" s="182"/>
      <c r="JIX350" s="182"/>
      <c r="JIY350" s="182"/>
      <c r="JIZ350" s="182"/>
      <c r="JJA350" s="182"/>
      <c r="JJB350" s="182"/>
      <c r="JJC350" s="182"/>
      <c r="JJD350" s="182"/>
      <c r="JJE350" s="182"/>
      <c r="JJF350" s="182"/>
      <c r="JJG350" s="182"/>
      <c r="JJH350" s="182"/>
      <c r="JJI350" s="182"/>
      <c r="JJJ350" s="182"/>
      <c r="JJK350" s="182"/>
      <c r="JJL350" s="182"/>
      <c r="JJM350" s="182"/>
      <c r="JJN350" s="182"/>
      <c r="JJO350" s="182"/>
      <c r="JJP350" s="182"/>
      <c r="JJQ350" s="182"/>
      <c r="JJR350" s="182"/>
      <c r="JJS350" s="182"/>
      <c r="JJT350" s="182"/>
      <c r="JJU350" s="182"/>
      <c r="JJV350" s="182"/>
      <c r="JJW350" s="182"/>
      <c r="JJX350" s="182"/>
      <c r="JJY350" s="182"/>
      <c r="JJZ350" s="182"/>
      <c r="JKA350" s="182"/>
      <c r="JKB350" s="182"/>
      <c r="JKC350" s="182"/>
      <c r="JKD350" s="182"/>
      <c r="JKE350" s="182"/>
      <c r="JKF350" s="182"/>
      <c r="JKG350" s="182"/>
      <c r="JKH350" s="182"/>
      <c r="JKI350" s="182"/>
      <c r="JKJ350" s="182"/>
      <c r="JKK350" s="182"/>
      <c r="JKL350" s="182"/>
      <c r="JKM350" s="182"/>
      <c r="JKN350" s="182"/>
      <c r="JKO350" s="182"/>
      <c r="JKP350" s="182"/>
      <c r="JKQ350" s="182"/>
      <c r="JKR350" s="182"/>
      <c r="JKS350" s="182"/>
      <c r="JKT350" s="182"/>
      <c r="JKU350" s="182"/>
      <c r="JKV350" s="182"/>
      <c r="JKW350" s="182"/>
      <c r="JKX350" s="182"/>
      <c r="JKY350" s="182"/>
      <c r="JKZ350" s="182"/>
      <c r="JLA350" s="182"/>
      <c r="JLB350" s="182"/>
      <c r="JLC350" s="182"/>
      <c r="JLD350" s="182"/>
      <c r="JLE350" s="182"/>
      <c r="JLF350" s="182"/>
      <c r="JLG350" s="182"/>
      <c r="JLH350" s="182"/>
      <c r="JLI350" s="182"/>
      <c r="JLJ350" s="182"/>
      <c r="JLK350" s="182"/>
      <c r="JLL350" s="182"/>
      <c r="JLM350" s="182"/>
      <c r="JLN350" s="182"/>
      <c r="JLO350" s="182"/>
      <c r="JLP350" s="182"/>
      <c r="JLQ350" s="182"/>
      <c r="JLR350" s="182"/>
      <c r="JLS350" s="182"/>
      <c r="JLT350" s="182"/>
      <c r="JLU350" s="182"/>
      <c r="JLV350" s="182"/>
      <c r="JLW350" s="182"/>
      <c r="JLX350" s="182"/>
      <c r="JLY350" s="182"/>
      <c r="JLZ350" s="182"/>
      <c r="JMA350" s="182"/>
      <c r="JMB350" s="182"/>
      <c r="JMC350" s="182"/>
      <c r="JMD350" s="182"/>
      <c r="JME350" s="182"/>
      <c r="JMF350" s="182"/>
      <c r="JMG350" s="182"/>
      <c r="JMH350" s="182"/>
      <c r="JMI350" s="182"/>
      <c r="JMJ350" s="182"/>
      <c r="JMK350" s="182"/>
      <c r="JML350" s="182"/>
      <c r="JMM350" s="182"/>
      <c r="JMN350" s="182"/>
      <c r="JMO350" s="182"/>
      <c r="JMP350" s="182"/>
      <c r="JMQ350" s="182"/>
      <c r="JMR350" s="182"/>
      <c r="JMS350" s="182"/>
      <c r="JMT350" s="182"/>
      <c r="JMU350" s="182"/>
      <c r="JMV350" s="182"/>
      <c r="JMW350" s="182"/>
      <c r="JMX350" s="182"/>
      <c r="JMY350" s="182"/>
      <c r="JMZ350" s="182"/>
      <c r="JNA350" s="182"/>
      <c r="JNB350" s="182"/>
      <c r="JNC350" s="182"/>
      <c r="JND350" s="182"/>
      <c r="JNE350" s="182"/>
      <c r="JNF350" s="182"/>
      <c r="JNG350" s="182"/>
      <c r="JNH350" s="182"/>
      <c r="JNI350" s="182"/>
      <c r="JNJ350" s="182"/>
      <c r="JNK350" s="182"/>
      <c r="JNL350" s="182"/>
      <c r="JNM350" s="182"/>
      <c r="JNN350" s="182"/>
      <c r="JNO350" s="182"/>
      <c r="JNP350" s="182"/>
      <c r="JNQ350" s="182"/>
      <c r="JNR350" s="182"/>
      <c r="JNS350" s="182"/>
      <c r="JNT350" s="182"/>
      <c r="JNU350" s="182"/>
      <c r="JNV350" s="182"/>
      <c r="JNW350" s="182"/>
      <c r="JNX350" s="182"/>
      <c r="JNY350" s="182"/>
      <c r="JNZ350" s="182"/>
      <c r="JOA350" s="182"/>
      <c r="JOB350" s="182"/>
      <c r="JOC350" s="182"/>
      <c r="JOD350" s="182"/>
      <c r="JOE350" s="182"/>
      <c r="JOF350" s="182"/>
      <c r="JOG350" s="182"/>
      <c r="JOH350" s="182"/>
      <c r="JOI350" s="182"/>
      <c r="JOJ350" s="182"/>
      <c r="JOK350" s="182"/>
      <c r="JOL350" s="182"/>
      <c r="JOM350" s="182"/>
      <c r="JON350" s="182"/>
      <c r="JOO350" s="182"/>
      <c r="JOP350" s="182"/>
      <c r="JOQ350" s="182"/>
      <c r="JOR350" s="182"/>
      <c r="JOS350" s="182"/>
      <c r="JOT350" s="182"/>
      <c r="JOU350" s="182"/>
      <c r="JOV350" s="182"/>
      <c r="JOW350" s="182"/>
      <c r="JOX350" s="182"/>
      <c r="JOY350" s="182"/>
      <c r="JOZ350" s="182"/>
      <c r="JPA350" s="182"/>
      <c r="JPB350" s="182"/>
      <c r="JPC350" s="182"/>
      <c r="JPD350" s="182"/>
      <c r="JPE350" s="182"/>
      <c r="JPF350" s="182"/>
      <c r="JPG350" s="182"/>
      <c r="JPH350" s="182"/>
      <c r="JPI350" s="182"/>
      <c r="JPJ350" s="182"/>
      <c r="JPK350" s="182"/>
      <c r="JPL350" s="182"/>
      <c r="JPM350" s="182"/>
      <c r="JPN350" s="182"/>
      <c r="JPO350" s="182"/>
      <c r="JPP350" s="182"/>
      <c r="JPQ350" s="182"/>
      <c r="JPR350" s="182"/>
      <c r="JPS350" s="182"/>
      <c r="JPT350" s="182"/>
      <c r="JPU350" s="182"/>
      <c r="JPV350" s="182"/>
      <c r="JPW350" s="182"/>
      <c r="JPX350" s="182"/>
      <c r="JPY350" s="182"/>
      <c r="JPZ350" s="182"/>
      <c r="JQA350" s="182"/>
      <c r="JQB350" s="182"/>
      <c r="JQC350" s="182"/>
      <c r="JQD350" s="182"/>
      <c r="JQE350" s="182"/>
      <c r="JQF350" s="182"/>
      <c r="JQG350" s="182"/>
      <c r="JQH350" s="182"/>
      <c r="JQI350" s="182"/>
      <c r="JQJ350" s="182"/>
      <c r="JQK350" s="182"/>
      <c r="JQL350" s="182"/>
      <c r="JQM350" s="182"/>
      <c r="JQN350" s="182"/>
      <c r="JQO350" s="182"/>
      <c r="JQP350" s="182"/>
      <c r="JQQ350" s="182"/>
      <c r="JQR350" s="182"/>
      <c r="JQS350" s="182"/>
      <c r="JQT350" s="182"/>
      <c r="JQU350" s="182"/>
      <c r="JQV350" s="182"/>
      <c r="JQW350" s="182"/>
      <c r="JQX350" s="182"/>
      <c r="JQY350" s="182"/>
      <c r="JQZ350" s="182"/>
      <c r="JRA350" s="182"/>
      <c r="JRB350" s="182"/>
      <c r="JRC350" s="182"/>
      <c r="JRD350" s="182"/>
      <c r="JRE350" s="182"/>
      <c r="JRF350" s="182"/>
      <c r="JRG350" s="182"/>
      <c r="JRH350" s="182"/>
      <c r="JRI350" s="182"/>
      <c r="JRJ350" s="182"/>
      <c r="JRK350" s="182"/>
      <c r="JRL350" s="182"/>
      <c r="JRM350" s="182"/>
      <c r="JRN350" s="182"/>
      <c r="JRO350" s="182"/>
      <c r="JRP350" s="182"/>
      <c r="JRQ350" s="182"/>
      <c r="JRR350" s="182"/>
      <c r="JRS350" s="182"/>
      <c r="JRT350" s="182"/>
      <c r="JRU350" s="182"/>
      <c r="JRV350" s="182"/>
      <c r="JRW350" s="182"/>
      <c r="JRX350" s="182"/>
      <c r="JRY350" s="182"/>
      <c r="JRZ350" s="182"/>
      <c r="JSA350" s="182"/>
      <c r="JSB350" s="182"/>
      <c r="JSC350" s="182"/>
      <c r="JSD350" s="182"/>
      <c r="JSE350" s="182"/>
      <c r="JSF350" s="182"/>
      <c r="JSG350" s="182"/>
      <c r="JSH350" s="182"/>
      <c r="JSI350" s="182"/>
      <c r="JSJ350" s="182"/>
      <c r="JSK350" s="182"/>
      <c r="JSL350" s="182"/>
      <c r="JSM350" s="182"/>
      <c r="JSN350" s="182"/>
      <c r="JSO350" s="182"/>
      <c r="JSP350" s="182"/>
      <c r="JSQ350" s="182"/>
      <c r="JSR350" s="182"/>
      <c r="JSS350" s="182"/>
      <c r="JST350" s="182"/>
      <c r="JSU350" s="182"/>
      <c r="JSV350" s="182"/>
      <c r="JSW350" s="182"/>
      <c r="JSX350" s="182"/>
      <c r="JSY350" s="182"/>
      <c r="JSZ350" s="182"/>
      <c r="JTA350" s="182"/>
      <c r="JTB350" s="182"/>
      <c r="JTC350" s="182"/>
      <c r="JTD350" s="182"/>
      <c r="JTE350" s="182"/>
      <c r="JTF350" s="182"/>
      <c r="JTG350" s="182"/>
      <c r="JTH350" s="182"/>
      <c r="JTI350" s="182"/>
      <c r="JTJ350" s="182"/>
      <c r="JTK350" s="182"/>
      <c r="JTL350" s="182"/>
      <c r="JTM350" s="182"/>
      <c r="JTN350" s="182"/>
      <c r="JTO350" s="182"/>
      <c r="JTP350" s="182"/>
      <c r="JTQ350" s="182"/>
      <c r="JTR350" s="182"/>
      <c r="JTS350" s="182"/>
      <c r="JTT350" s="182"/>
      <c r="JTU350" s="182"/>
      <c r="JTV350" s="182"/>
      <c r="JTW350" s="182"/>
      <c r="JTX350" s="182"/>
      <c r="JTY350" s="182"/>
      <c r="JTZ350" s="182"/>
      <c r="JUA350" s="182"/>
      <c r="JUB350" s="182"/>
      <c r="JUC350" s="182"/>
      <c r="JUD350" s="182"/>
      <c r="JUE350" s="182"/>
      <c r="JUF350" s="182"/>
      <c r="JUG350" s="182"/>
      <c r="JUH350" s="182"/>
      <c r="JUI350" s="182"/>
      <c r="JUJ350" s="182"/>
      <c r="JUK350" s="182"/>
      <c r="JUL350" s="182"/>
      <c r="JUM350" s="182"/>
      <c r="JUN350" s="182"/>
      <c r="JUO350" s="182"/>
      <c r="JUP350" s="182"/>
      <c r="JUQ350" s="182"/>
      <c r="JUR350" s="182"/>
      <c r="JUS350" s="182"/>
      <c r="JUT350" s="182"/>
      <c r="JUU350" s="182"/>
      <c r="JUV350" s="182"/>
      <c r="JUW350" s="182"/>
      <c r="JUX350" s="182"/>
      <c r="JUY350" s="182"/>
      <c r="JUZ350" s="182"/>
      <c r="JVA350" s="182"/>
      <c r="JVB350" s="182"/>
      <c r="JVC350" s="182"/>
      <c r="JVD350" s="182"/>
      <c r="JVE350" s="182"/>
      <c r="JVF350" s="182"/>
      <c r="JVG350" s="182"/>
      <c r="JVH350" s="182"/>
      <c r="JVI350" s="182"/>
      <c r="JVJ350" s="182"/>
      <c r="JVK350" s="182"/>
      <c r="JVL350" s="182"/>
      <c r="JVM350" s="182"/>
      <c r="JVN350" s="182"/>
      <c r="JVO350" s="182"/>
      <c r="JVP350" s="182"/>
      <c r="JVQ350" s="182"/>
      <c r="JVR350" s="182"/>
      <c r="JVS350" s="182"/>
      <c r="JVT350" s="182"/>
      <c r="JVU350" s="182"/>
      <c r="JVV350" s="182"/>
      <c r="JVW350" s="182"/>
      <c r="JVX350" s="182"/>
      <c r="JVY350" s="182"/>
      <c r="JVZ350" s="182"/>
      <c r="JWA350" s="182"/>
      <c r="JWB350" s="182"/>
      <c r="JWC350" s="182"/>
      <c r="JWD350" s="182"/>
      <c r="JWE350" s="182"/>
      <c r="JWF350" s="182"/>
      <c r="JWG350" s="182"/>
      <c r="JWH350" s="182"/>
      <c r="JWI350" s="182"/>
      <c r="JWJ350" s="182"/>
      <c r="JWK350" s="182"/>
      <c r="JWL350" s="182"/>
      <c r="JWM350" s="182"/>
      <c r="JWN350" s="182"/>
      <c r="JWO350" s="182"/>
      <c r="JWP350" s="182"/>
      <c r="JWQ350" s="182"/>
      <c r="JWR350" s="182"/>
      <c r="JWS350" s="182"/>
      <c r="JWT350" s="182"/>
      <c r="JWU350" s="182"/>
      <c r="JWV350" s="182"/>
      <c r="JWW350" s="182"/>
      <c r="JWX350" s="182"/>
      <c r="JWY350" s="182"/>
      <c r="JWZ350" s="182"/>
      <c r="JXA350" s="182"/>
      <c r="JXB350" s="182"/>
      <c r="JXC350" s="182"/>
      <c r="JXD350" s="182"/>
      <c r="JXE350" s="182"/>
      <c r="JXF350" s="182"/>
      <c r="JXG350" s="182"/>
      <c r="JXH350" s="182"/>
      <c r="JXI350" s="182"/>
      <c r="JXJ350" s="182"/>
      <c r="JXK350" s="182"/>
      <c r="JXL350" s="182"/>
      <c r="JXM350" s="182"/>
      <c r="JXN350" s="182"/>
      <c r="JXO350" s="182"/>
      <c r="JXP350" s="182"/>
      <c r="JXQ350" s="182"/>
      <c r="JXR350" s="182"/>
      <c r="JXS350" s="182"/>
      <c r="JXT350" s="182"/>
      <c r="JXU350" s="182"/>
      <c r="JXV350" s="182"/>
      <c r="JXW350" s="182"/>
      <c r="JXX350" s="182"/>
      <c r="JXY350" s="182"/>
      <c r="JXZ350" s="182"/>
      <c r="JYA350" s="182"/>
      <c r="JYB350" s="182"/>
      <c r="JYC350" s="182"/>
      <c r="JYD350" s="182"/>
      <c r="JYE350" s="182"/>
      <c r="JYF350" s="182"/>
      <c r="JYG350" s="182"/>
      <c r="JYH350" s="182"/>
      <c r="JYI350" s="182"/>
      <c r="JYJ350" s="182"/>
      <c r="JYK350" s="182"/>
      <c r="JYL350" s="182"/>
      <c r="JYM350" s="182"/>
      <c r="JYN350" s="182"/>
      <c r="JYO350" s="182"/>
      <c r="JYP350" s="182"/>
      <c r="JYQ350" s="182"/>
      <c r="JYR350" s="182"/>
      <c r="JYS350" s="182"/>
      <c r="JYT350" s="182"/>
      <c r="JYU350" s="182"/>
      <c r="JYV350" s="182"/>
      <c r="JYW350" s="182"/>
      <c r="JYX350" s="182"/>
      <c r="JYY350" s="182"/>
      <c r="JYZ350" s="182"/>
      <c r="JZA350" s="182"/>
      <c r="JZB350" s="182"/>
      <c r="JZC350" s="182"/>
      <c r="JZD350" s="182"/>
      <c r="JZE350" s="182"/>
      <c r="JZF350" s="182"/>
      <c r="JZG350" s="182"/>
      <c r="JZH350" s="182"/>
      <c r="JZI350" s="182"/>
      <c r="JZJ350" s="182"/>
      <c r="JZK350" s="182"/>
      <c r="JZL350" s="182"/>
      <c r="JZM350" s="182"/>
      <c r="JZN350" s="182"/>
      <c r="JZO350" s="182"/>
      <c r="JZP350" s="182"/>
      <c r="JZQ350" s="182"/>
      <c r="JZR350" s="182"/>
      <c r="JZS350" s="182"/>
      <c r="JZT350" s="182"/>
      <c r="JZU350" s="182"/>
      <c r="JZV350" s="182"/>
      <c r="JZW350" s="182"/>
      <c r="JZX350" s="182"/>
      <c r="JZY350" s="182"/>
      <c r="JZZ350" s="182"/>
      <c r="KAA350" s="182"/>
      <c r="KAB350" s="182"/>
      <c r="KAC350" s="182"/>
      <c r="KAD350" s="182"/>
      <c r="KAE350" s="182"/>
      <c r="KAF350" s="182"/>
      <c r="KAG350" s="182"/>
      <c r="KAH350" s="182"/>
      <c r="KAI350" s="182"/>
      <c r="KAJ350" s="182"/>
      <c r="KAK350" s="182"/>
      <c r="KAL350" s="182"/>
      <c r="KAM350" s="182"/>
      <c r="KAN350" s="182"/>
      <c r="KAO350" s="182"/>
      <c r="KAP350" s="182"/>
      <c r="KAQ350" s="182"/>
      <c r="KAR350" s="182"/>
      <c r="KAS350" s="182"/>
      <c r="KAT350" s="182"/>
      <c r="KAU350" s="182"/>
      <c r="KAV350" s="182"/>
      <c r="KAW350" s="182"/>
      <c r="KAX350" s="182"/>
      <c r="KAY350" s="182"/>
      <c r="KAZ350" s="182"/>
      <c r="KBA350" s="182"/>
      <c r="KBB350" s="182"/>
      <c r="KBC350" s="182"/>
      <c r="KBD350" s="182"/>
      <c r="KBE350" s="182"/>
      <c r="KBF350" s="182"/>
      <c r="KBG350" s="182"/>
      <c r="KBH350" s="182"/>
      <c r="KBI350" s="182"/>
      <c r="KBJ350" s="182"/>
      <c r="KBK350" s="182"/>
      <c r="KBL350" s="182"/>
      <c r="KBM350" s="182"/>
      <c r="KBN350" s="182"/>
      <c r="KBO350" s="182"/>
      <c r="KBP350" s="182"/>
      <c r="KBQ350" s="182"/>
      <c r="KBR350" s="182"/>
      <c r="KBS350" s="182"/>
      <c r="KBT350" s="182"/>
      <c r="KBU350" s="182"/>
      <c r="KBV350" s="182"/>
      <c r="KBW350" s="182"/>
      <c r="KBX350" s="182"/>
      <c r="KBY350" s="182"/>
      <c r="KBZ350" s="182"/>
      <c r="KCA350" s="182"/>
      <c r="KCB350" s="182"/>
      <c r="KCC350" s="182"/>
      <c r="KCD350" s="182"/>
      <c r="KCE350" s="182"/>
      <c r="KCF350" s="182"/>
      <c r="KCG350" s="182"/>
      <c r="KCH350" s="182"/>
      <c r="KCI350" s="182"/>
      <c r="KCJ350" s="182"/>
      <c r="KCK350" s="182"/>
      <c r="KCL350" s="182"/>
      <c r="KCM350" s="182"/>
      <c r="KCN350" s="182"/>
      <c r="KCO350" s="182"/>
      <c r="KCP350" s="182"/>
      <c r="KCQ350" s="182"/>
      <c r="KCR350" s="182"/>
      <c r="KCS350" s="182"/>
      <c r="KCT350" s="182"/>
      <c r="KCU350" s="182"/>
      <c r="KCV350" s="182"/>
      <c r="KCW350" s="182"/>
      <c r="KCX350" s="182"/>
      <c r="KCY350" s="182"/>
      <c r="KCZ350" s="182"/>
      <c r="KDA350" s="182"/>
      <c r="KDB350" s="182"/>
      <c r="KDC350" s="182"/>
      <c r="KDD350" s="182"/>
      <c r="KDE350" s="182"/>
      <c r="KDF350" s="182"/>
      <c r="KDG350" s="182"/>
      <c r="KDH350" s="182"/>
      <c r="KDI350" s="182"/>
      <c r="KDJ350" s="182"/>
      <c r="KDK350" s="182"/>
      <c r="KDL350" s="182"/>
      <c r="KDM350" s="182"/>
      <c r="KDN350" s="182"/>
      <c r="KDO350" s="182"/>
      <c r="KDP350" s="182"/>
      <c r="KDQ350" s="182"/>
      <c r="KDR350" s="182"/>
      <c r="KDS350" s="182"/>
      <c r="KDT350" s="182"/>
      <c r="KDU350" s="182"/>
      <c r="KDV350" s="182"/>
      <c r="KDW350" s="182"/>
      <c r="KDX350" s="182"/>
      <c r="KDY350" s="182"/>
      <c r="KDZ350" s="182"/>
      <c r="KEA350" s="182"/>
      <c r="KEB350" s="182"/>
      <c r="KEC350" s="182"/>
      <c r="KED350" s="182"/>
      <c r="KEE350" s="182"/>
      <c r="KEF350" s="182"/>
      <c r="KEG350" s="182"/>
      <c r="KEH350" s="182"/>
      <c r="KEI350" s="182"/>
      <c r="KEJ350" s="182"/>
      <c r="KEK350" s="182"/>
      <c r="KEL350" s="182"/>
      <c r="KEM350" s="182"/>
      <c r="KEN350" s="182"/>
      <c r="KEO350" s="182"/>
      <c r="KEP350" s="182"/>
      <c r="KEQ350" s="182"/>
      <c r="KER350" s="182"/>
      <c r="KES350" s="182"/>
      <c r="KET350" s="182"/>
      <c r="KEU350" s="182"/>
      <c r="KEV350" s="182"/>
      <c r="KEW350" s="182"/>
      <c r="KEX350" s="182"/>
      <c r="KEY350" s="182"/>
      <c r="KEZ350" s="182"/>
      <c r="KFA350" s="182"/>
      <c r="KFB350" s="182"/>
      <c r="KFC350" s="182"/>
      <c r="KFD350" s="182"/>
      <c r="KFE350" s="182"/>
      <c r="KFF350" s="182"/>
      <c r="KFG350" s="182"/>
      <c r="KFH350" s="182"/>
      <c r="KFI350" s="182"/>
      <c r="KFJ350" s="182"/>
      <c r="KFK350" s="182"/>
      <c r="KFL350" s="182"/>
      <c r="KFM350" s="182"/>
      <c r="KFN350" s="182"/>
      <c r="KFO350" s="182"/>
      <c r="KFP350" s="182"/>
      <c r="KFQ350" s="182"/>
      <c r="KFR350" s="182"/>
      <c r="KFS350" s="182"/>
      <c r="KFT350" s="182"/>
      <c r="KFU350" s="182"/>
      <c r="KFV350" s="182"/>
      <c r="KFW350" s="182"/>
      <c r="KFX350" s="182"/>
      <c r="KFY350" s="182"/>
      <c r="KFZ350" s="182"/>
      <c r="KGA350" s="182"/>
      <c r="KGB350" s="182"/>
      <c r="KGC350" s="182"/>
      <c r="KGD350" s="182"/>
      <c r="KGE350" s="182"/>
      <c r="KGF350" s="182"/>
      <c r="KGG350" s="182"/>
      <c r="KGH350" s="182"/>
      <c r="KGI350" s="182"/>
      <c r="KGJ350" s="182"/>
      <c r="KGK350" s="182"/>
      <c r="KGL350" s="182"/>
      <c r="KGM350" s="182"/>
      <c r="KGN350" s="182"/>
      <c r="KGO350" s="182"/>
      <c r="KGP350" s="182"/>
      <c r="KGQ350" s="182"/>
      <c r="KGR350" s="182"/>
      <c r="KGS350" s="182"/>
      <c r="KGT350" s="182"/>
      <c r="KGU350" s="182"/>
      <c r="KGV350" s="182"/>
      <c r="KGW350" s="182"/>
      <c r="KGX350" s="182"/>
      <c r="KGY350" s="182"/>
      <c r="KGZ350" s="182"/>
      <c r="KHA350" s="182"/>
      <c r="KHB350" s="182"/>
      <c r="KHC350" s="182"/>
      <c r="KHD350" s="182"/>
      <c r="KHE350" s="182"/>
      <c r="KHF350" s="182"/>
      <c r="KHG350" s="182"/>
      <c r="KHH350" s="182"/>
      <c r="KHI350" s="182"/>
      <c r="KHJ350" s="182"/>
      <c r="KHK350" s="182"/>
      <c r="KHL350" s="182"/>
      <c r="KHM350" s="182"/>
      <c r="KHN350" s="182"/>
      <c r="KHO350" s="182"/>
      <c r="KHP350" s="182"/>
      <c r="KHQ350" s="182"/>
      <c r="KHR350" s="182"/>
      <c r="KHS350" s="182"/>
      <c r="KHT350" s="182"/>
      <c r="KHU350" s="182"/>
      <c r="KHV350" s="182"/>
      <c r="KHW350" s="182"/>
      <c r="KHX350" s="182"/>
      <c r="KHY350" s="182"/>
      <c r="KHZ350" s="182"/>
      <c r="KIA350" s="182"/>
      <c r="KIB350" s="182"/>
      <c r="KIC350" s="182"/>
      <c r="KID350" s="182"/>
      <c r="KIE350" s="182"/>
      <c r="KIF350" s="182"/>
      <c r="KIG350" s="182"/>
      <c r="KIH350" s="182"/>
      <c r="KII350" s="182"/>
      <c r="KIJ350" s="182"/>
      <c r="KIK350" s="182"/>
      <c r="KIL350" s="182"/>
      <c r="KIM350" s="182"/>
      <c r="KIN350" s="182"/>
      <c r="KIO350" s="182"/>
      <c r="KIP350" s="182"/>
      <c r="KIQ350" s="182"/>
      <c r="KIR350" s="182"/>
      <c r="KIS350" s="182"/>
      <c r="KIT350" s="182"/>
      <c r="KIU350" s="182"/>
      <c r="KIV350" s="182"/>
      <c r="KIW350" s="182"/>
      <c r="KIX350" s="182"/>
      <c r="KIY350" s="182"/>
      <c r="KIZ350" s="182"/>
      <c r="KJA350" s="182"/>
      <c r="KJB350" s="182"/>
      <c r="KJC350" s="182"/>
      <c r="KJD350" s="182"/>
      <c r="KJE350" s="182"/>
      <c r="KJF350" s="182"/>
      <c r="KJG350" s="182"/>
      <c r="KJH350" s="182"/>
      <c r="KJI350" s="182"/>
      <c r="KJJ350" s="182"/>
      <c r="KJK350" s="182"/>
      <c r="KJL350" s="182"/>
      <c r="KJM350" s="182"/>
      <c r="KJN350" s="182"/>
      <c r="KJO350" s="182"/>
      <c r="KJP350" s="182"/>
      <c r="KJQ350" s="182"/>
      <c r="KJR350" s="182"/>
      <c r="KJS350" s="182"/>
      <c r="KJT350" s="182"/>
      <c r="KJU350" s="182"/>
      <c r="KJV350" s="182"/>
      <c r="KJW350" s="182"/>
      <c r="KJX350" s="182"/>
      <c r="KJY350" s="182"/>
      <c r="KJZ350" s="182"/>
      <c r="KKA350" s="182"/>
      <c r="KKB350" s="182"/>
      <c r="KKC350" s="182"/>
      <c r="KKD350" s="182"/>
      <c r="KKE350" s="182"/>
      <c r="KKF350" s="182"/>
      <c r="KKG350" s="182"/>
      <c r="KKH350" s="182"/>
      <c r="KKI350" s="182"/>
      <c r="KKJ350" s="182"/>
      <c r="KKK350" s="182"/>
      <c r="KKL350" s="182"/>
      <c r="KKM350" s="182"/>
      <c r="KKN350" s="182"/>
      <c r="KKO350" s="182"/>
      <c r="KKP350" s="182"/>
      <c r="KKQ350" s="182"/>
      <c r="KKR350" s="182"/>
      <c r="KKS350" s="182"/>
      <c r="KKT350" s="182"/>
      <c r="KKU350" s="182"/>
      <c r="KKV350" s="182"/>
      <c r="KKW350" s="182"/>
      <c r="KKX350" s="182"/>
      <c r="KKY350" s="182"/>
      <c r="KKZ350" s="182"/>
      <c r="KLA350" s="182"/>
      <c r="KLB350" s="182"/>
      <c r="KLC350" s="182"/>
      <c r="KLD350" s="182"/>
      <c r="KLE350" s="182"/>
      <c r="KLF350" s="182"/>
      <c r="KLG350" s="182"/>
      <c r="KLH350" s="182"/>
      <c r="KLI350" s="182"/>
      <c r="KLJ350" s="182"/>
      <c r="KLK350" s="182"/>
      <c r="KLL350" s="182"/>
      <c r="KLM350" s="182"/>
      <c r="KLN350" s="182"/>
      <c r="KLO350" s="182"/>
      <c r="KLP350" s="182"/>
      <c r="KLQ350" s="182"/>
      <c r="KLR350" s="182"/>
      <c r="KLS350" s="182"/>
      <c r="KLT350" s="182"/>
      <c r="KLU350" s="182"/>
      <c r="KLV350" s="182"/>
      <c r="KLW350" s="182"/>
      <c r="KLX350" s="182"/>
      <c r="KLY350" s="182"/>
      <c r="KLZ350" s="182"/>
      <c r="KMA350" s="182"/>
      <c r="KMB350" s="182"/>
      <c r="KMC350" s="182"/>
      <c r="KMD350" s="182"/>
      <c r="KME350" s="182"/>
      <c r="KMF350" s="182"/>
      <c r="KMG350" s="182"/>
      <c r="KMH350" s="182"/>
      <c r="KMI350" s="182"/>
      <c r="KMJ350" s="182"/>
      <c r="KMK350" s="182"/>
      <c r="KML350" s="182"/>
      <c r="KMM350" s="182"/>
      <c r="KMN350" s="182"/>
      <c r="KMO350" s="182"/>
      <c r="KMP350" s="182"/>
      <c r="KMQ350" s="182"/>
      <c r="KMR350" s="182"/>
      <c r="KMS350" s="182"/>
      <c r="KMT350" s="182"/>
      <c r="KMU350" s="182"/>
      <c r="KMV350" s="182"/>
      <c r="KMW350" s="182"/>
      <c r="KMX350" s="182"/>
      <c r="KMY350" s="182"/>
      <c r="KMZ350" s="182"/>
      <c r="KNA350" s="182"/>
      <c r="KNB350" s="182"/>
      <c r="KNC350" s="182"/>
      <c r="KND350" s="182"/>
      <c r="KNE350" s="182"/>
      <c r="KNF350" s="182"/>
      <c r="KNG350" s="182"/>
      <c r="KNH350" s="182"/>
      <c r="KNI350" s="182"/>
      <c r="KNJ350" s="182"/>
      <c r="KNK350" s="182"/>
      <c r="KNL350" s="182"/>
      <c r="KNM350" s="182"/>
      <c r="KNN350" s="182"/>
      <c r="KNO350" s="182"/>
      <c r="KNP350" s="182"/>
      <c r="KNQ350" s="182"/>
      <c r="KNR350" s="182"/>
      <c r="KNS350" s="182"/>
      <c r="KNT350" s="182"/>
      <c r="KNU350" s="182"/>
      <c r="KNV350" s="182"/>
      <c r="KNW350" s="182"/>
      <c r="KNX350" s="182"/>
      <c r="KNY350" s="182"/>
      <c r="KNZ350" s="182"/>
      <c r="KOA350" s="182"/>
      <c r="KOB350" s="182"/>
      <c r="KOC350" s="182"/>
      <c r="KOD350" s="182"/>
      <c r="KOE350" s="182"/>
      <c r="KOF350" s="182"/>
      <c r="KOG350" s="182"/>
      <c r="KOH350" s="182"/>
      <c r="KOI350" s="182"/>
      <c r="KOJ350" s="182"/>
      <c r="KOK350" s="182"/>
      <c r="KOL350" s="182"/>
      <c r="KOM350" s="182"/>
      <c r="KON350" s="182"/>
      <c r="KOO350" s="182"/>
      <c r="KOP350" s="182"/>
      <c r="KOQ350" s="182"/>
      <c r="KOR350" s="182"/>
      <c r="KOS350" s="182"/>
      <c r="KOT350" s="182"/>
      <c r="KOU350" s="182"/>
      <c r="KOV350" s="182"/>
      <c r="KOW350" s="182"/>
      <c r="KOX350" s="182"/>
      <c r="KOY350" s="182"/>
      <c r="KOZ350" s="182"/>
      <c r="KPA350" s="182"/>
      <c r="KPB350" s="182"/>
      <c r="KPC350" s="182"/>
      <c r="KPD350" s="182"/>
      <c r="KPE350" s="182"/>
      <c r="KPF350" s="182"/>
      <c r="KPG350" s="182"/>
      <c r="KPH350" s="182"/>
      <c r="KPI350" s="182"/>
      <c r="KPJ350" s="182"/>
      <c r="KPK350" s="182"/>
      <c r="KPL350" s="182"/>
      <c r="KPM350" s="182"/>
      <c r="KPN350" s="182"/>
      <c r="KPO350" s="182"/>
      <c r="KPP350" s="182"/>
      <c r="KPQ350" s="182"/>
      <c r="KPR350" s="182"/>
      <c r="KPS350" s="182"/>
      <c r="KPT350" s="182"/>
      <c r="KPU350" s="182"/>
      <c r="KPV350" s="182"/>
      <c r="KPW350" s="182"/>
      <c r="KPX350" s="182"/>
      <c r="KPY350" s="182"/>
      <c r="KPZ350" s="182"/>
      <c r="KQA350" s="182"/>
      <c r="KQB350" s="182"/>
      <c r="KQC350" s="182"/>
      <c r="KQD350" s="182"/>
      <c r="KQE350" s="182"/>
      <c r="KQF350" s="182"/>
      <c r="KQG350" s="182"/>
      <c r="KQH350" s="182"/>
      <c r="KQI350" s="182"/>
      <c r="KQJ350" s="182"/>
      <c r="KQK350" s="182"/>
      <c r="KQL350" s="182"/>
      <c r="KQM350" s="182"/>
      <c r="KQN350" s="182"/>
      <c r="KQO350" s="182"/>
      <c r="KQP350" s="182"/>
      <c r="KQQ350" s="182"/>
      <c r="KQR350" s="182"/>
      <c r="KQS350" s="182"/>
      <c r="KQT350" s="182"/>
      <c r="KQU350" s="182"/>
      <c r="KQV350" s="182"/>
      <c r="KQW350" s="182"/>
      <c r="KQX350" s="182"/>
      <c r="KQY350" s="182"/>
      <c r="KQZ350" s="182"/>
      <c r="KRA350" s="182"/>
      <c r="KRB350" s="182"/>
      <c r="KRC350" s="182"/>
      <c r="KRD350" s="182"/>
      <c r="KRE350" s="182"/>
      <c r="KRF350" s="182"/>
      <c r="KRG350" s="182"/>
      <c r="KRH350" s="182"/>
      <c r="KRI350" s="182"/>
      <c r="KRJ350" s="182"/>
      <c r="KRK350" s="182"/>
      <c r="KRL350" s="182"/>
      <c r="KRM350" s="182"/>
      <c r="KRN350" s="182"/>
      <c r="KRO350" s="182"/>
      <c r="KRP350" s="182"/>
      <c r="KRQ350" s="182"/>
      <c r="KRR350" s="182"/>
      <c r="KRS350" s="182"/>
      <c r="KRT350" s="182"/>
      <c r="KRU350" s="182"/>
      <c r="KRV350" s="182"/>
      <c r="KRW350" s="182"/>
      <c r="KRX350" s="182"/>
      <c r="KRY350" s="182"/>
      <c r="KRZ350" s="182"/>
      <c r="KSA350" s="182"/>
      <c r="KSB350" s="182"/>
      <c r="KSC350" s="182"/>
      <c r="KSD350" s="182"/>
      <c r="KSE350" s="182"/>
      <c r="KSF350" s="182"/>
      <c r="KSG350" s="182"/>
      <c r="KSH350" s="182"/>
      <c r="KSI350" s="182"/>
      <c r="KSJ350" s="182"/>
      <c r="KSK350" s="182"/>
      <c r="KSL350" s="182"/>
      <c r="KSM350" s="182"/>
      <c r="KSN350" s="182"/>
      <c r="KSO350" s="182"/>
      <c r="KSP350" s="182"/>
      <c r="KSQ350" s="182"/>
      <c r="KSR350" s="182"/>
      <c r="KSS350" s="182"/>
      <c r="KST350" s="182"/>
      <c r="KSU350" s="182"/>
      <c r="KSV350" s="182"/>
      <c r="KSW350" s="182"/>
      <c r="KSX350" s="182"/>
      <c r="KSY350" s="182"/>
      <c r="KSZ350" s="182"/>
      <c r="KTA350" s="182"/>
      <c r="KTB350" s="182"/>
      <c r="KTC350" s="182"/>
      <c r="KTD350" s="182"/>
      <c r="KTE350" s="182"/>
      <c r="KTF350" s="182"/>
      <c r="KTG350" s="182"/>
      <c r="KTH350" s="182"/>
      <c r="KTI350" s="182"/>
      <c r="KTJ350" s="182"/>
      <c r="KTK350" s="182"/>
      <c r="KTL350" s="182"/>
      <c r="KTM350" s="182"/>
      <c r="KTN350" s="182"/>
      <c r="KTO350" s="182"/>
      <c r="KTP350" s="182"/>
      <c r="KTQ350" s="182"/>
      <c r="KTR350" s="182"/>
      <c r="KTS350" s="182"/>
      <c r="KTT350" s="182"/>
      <c r="KTU350" s="182"/>
      <c r="KTV350" s="182"/>
      <c r="KTW350" s="182"/>
      <c r="KTX350" s="182"/>
      <c r="KTY350" s="182"/>
      <c r="KTZ350" s="182"/>
      <c r="KUA350" s="182"/>
      <c r="KUB350" s="182"/>
      <c r="KUC350" s="182"/>
      <c r="KUD350" s="182"/>
      <c r="KUE350" s="182"/>
      <c r="KUF350" s="182"/>
      <c r="KUG350" s="182"/>
      <c r="KUH350" s="182"/>
      <c r="KUI350" s="182"/>
      <c r="KUJ350" s="182"/>
      <c r="KUK350" s="182"/>
      <c r="KUL350" s="182"/>
      <c r="KUM350" s="182"/>
      <c r="KUN350" s="182"/>
      <c r="KUO350" s="182"/>
      <c r="KUP350" s="182"/>
      <c r="KUQ350" s="182"/>
      <c r="KUR350" s="182"/>
      <c r="KUS350" s="182"/>
      <c r="KUT350" s="182"/>
      <c r="KUU350" s="182"/>
      <c r="KUV350" s="182"/>
      <c r="KUW350" s="182"/>
      <c r="KUX350" s="182"/>
      <c r="KUY350" s="182"/>
      <c r="KUZ350" s="182"/>
      <c r="KVA350" s="182"/>
      <c r="KVB350" s="182"/>
      <c r="KVC350" s="182"/>
      <c r="KVD350" s="182"/>
      <c r="KVE350" s="182"/>
      <c r="KVF350" s="182"/>
      <c r="KVG350" s="182"/>
      <c r="KVH350" s="182"/>
      <c r="KVI350" s="182"/>
      <c r="KVJ350" s="182"/>
      <c r="KVK350" s="182"/>
      <c r="KVL350" s="182"/>
      <c r="KVM350" s="182"/>
      <c r="KVN350" s="182"/>
      <c r="KVO350" s="182"/>
      <c r="KVP350" s="182"/>
      <c r="KVQ350" s="182"/>
      <c r="KVR350" s="182"/>
      <c r="KVS350" s="182"/>
      <c r="KVT350" s="182"/>
      <c r="KVU350" s="182"/>
      <c r="KVV350" s="182"/>
      <c r="KVW350" s="182"/>
      <c r="KVX350" s="182"/>
      <c r="KVY350" s="182"/>
      <c r="KVZ350" s="182"/>
      <c r="KWA350" s="182"/>
      <c r="KWB350" s="182"/>
      <c r="KWC350" s="182"/>
      <c r="KWD350" s="182"/>
      <c r="KWE350" s="182"/>
      <c r="KWF350" s="182"/>
      <c r="KWG350" s="182"/>
      <c r="KWH350" s="182"/>
      <c r="KWI350" s="182"/>
      <c r="KWJ350" s="182"/>
      <c r="KWK350" s="182"/>
      <c r="KWL350" s="182"/>
      <c r="KWM350" s="182"/>
      <c r="KWN350" s="182"/>
      <c r="KWO350" s="182"/>
      <c r="KWP350" s="182"/>
      <c r="KWQ350" s="182"/>
      <c r="KWR350" s="182"/>
      <c r="KWS350" s="182"/>
      <c r="KWT350" s="182"/>
      <c r="KWU350" s="182"/>
      <c r="KWV350" s="182"/>
      <c r="KWW350" s="182"/>
      <c r="KWX350" s="182"/>
      <c r="KWY350" s="182"/>
      <c r="KWZ350" s="182"/>
      <c r="KXA350" s="182"/>
      <c r="KXB350" s="182"/>
      <c r="KXC350" s="182"/>
      <c r="KXD350" s="182"/>
      <c r="KXE350" s="182"/>
      <c r="KXF350" s="182"/>
      <c r="KXG350" s="182"/>
      <c r="KXH350" s="182"/>
      <c r="KXI350" s="182"/>
      <c r="KXJ350" s="182"/>
      <c r="KXK350" s="182"/>
      <c r="KXL350" s="182"/>
      <c r="KXM350" s="182"/>
      <c r="KXN350" s="182"/>
      <c r="KXO350" s="182"/>
      <c r="KXP350" s="182"/>
      <c r="KXQ350" s="182"/>
      <c r="KXR350" s="182"/>
      <c r="KXS350" s="182"/>
      <c r="KXT350" s="182"/>
      <c r="KXU350" s="182"/>
      <c r="KXV350" s="182"/>
      <c r="KXW350" s="182"/>
      <c r="KXX350" s="182"/>
      <c r="KXY350" s="182"/>
      <c r="KXZ350" s="182"/>
      <c r="KYA350" s="182"/>
      <c r="KYB350" s="182"/>
      <c r="KYC350" s="182"/>
      <c r="KYD350" s="182"/>
      <c r="KYE350" s="182"/>
      <c r="KYF350" s="182"/>
      <c r="KYG350" s="182"/>
      <c r="KYH350" s="182"/>
      <c r="KYI350" s="182"/>
      <c r="KYJ350" s="182"/>
      <c r="KYK350" s="182"/>
      <c r="KYL350" s="182"/>
      <c r="KYM350" s="182"/>
      <c r="KYN350" s="182"/>
      <c r="KYO350" s="182"/>
      <c r="KYP350" s="182"/>
      <c r="KYQ350" s="182"/>
      <c r="KYR350" s="182"/>
      <c r="KYS350" s="182"/>
      <c r="KYT350" s="182"/>
      <c r="KYU350" s="182"/>
      <c r="KYV350" s="182"/>
      <c r="KYW350" s="182"/>
      <c r="KYX350" s="182"/>
      <c r="KYY350" s="182"/>
      <c r="KYZ350" s="182"/>
      <c r="KZA350" s="182"/>
      <c r="KZB350" s="182"/>
      <c r="KZC350" s="182"/>
      <c r="KZD350" s="182"/>
      <c r="KZE350" s="182"/>
      <c r="KZF350" s="182"/>
      <c r="KZG350" s="182"/>
      <c r="KZH350" s="182"/>
      <c r="KZI350" s="182"/>
      <c r="KZJ350" s="182"/>
      <c r="KZK350" s="182"/>
      <c r="KZL350" s="182"/>
      <c r="KZM350" s="182"/>
      <c r="KZN350" s="182"/>
      <c r="KZO350" s="182"/>
      <c r="KZP350" s="182"/>
      <c r="KZQ350" s="182"/>
      <c r="KZR350" s="182"/>
      <c r="KZS350" s="182"/>
      <c r="KZT350" s="182"/>
      <c r="KZU350" s="182"/>
      <c r="KZV350" s="182"/>
      <c r="KZW350" s="182"/>
      <c r="KZX350" s="182"/>
      <c r="KZY350" s="182"/>
      <c r="KZZ350" s="182"/>
      <c r="LAA350" s="182"/>
      <c r="LAB350" s="182"/>
      <c r="LAC350" s="182"/>
      <c r="LAD350" s="182"/>
      <c r="LAE350" s="182"/>
      <c r="LAF350" s="182"/>
      <c r="LAG350" s="182"/>
      <c r="LAH350" s="182"/>
      <c r="LAI350" s="182"/>
      <c r="LAJ350" s="182"/>
      <c r="LAK350" s="182"/>
      <c r="LAL350" s="182"/>
      <c r="LAM350" s="182"/>
      <c r="LAN350" s="182"/>
      <c r="LAO350" s="182"/>
      <c r="LAP350" s="182"/>
      <c r="LAQ350" s="182"/>
      <c r="LAR350" s="182"/>
      <c r="LAS350" s="182"/>
      <c r="LAT350" s="182"/>
      <c r="LAU350" s="182"/>
      <c r="LAV350" s="182"/>
      <c r="LAW350" s="182"/>
      <c r="LAX350" s="182"/>
      <c r="LAY350" s="182"/>
      <c r="LAZ350" s="182"/>
      <c r="LBA350" s="182"/>
      <c r="LBB350" s="182"/>
      <c r="LBC350" s="182"/>
      <c r="LBD350" s="182"/>
      <c r="LBE350" s="182"/>
      <c r="LBF350" s="182"/>
      <c r="LBG350" s="182"/>
      <c r="LBH350" s="182"/>
      <c r="LBI350" s="182"/>
      <c r="LBJ350" s="182"/>
      <c r="LBK350" s="182"/>
      <c r="LBL350" s="182"/>
      <c r="LBM350" s="182"/>
      <c r="LBN350" s="182"/>
      <c r="LBO350" s="182"/>
      <c r="LBP350" s="182"/>
      <c r="LBQ350" s="182"/>
      <c r="LBR350" s="182"/>
      <c r="LBS350" s="182"/>
      <c r="LBT350" s="182"/>
      <c r="LBU350" s="182"/>
      <c r="LBV350" s="182"/>
      <c r="LBW350" s="182"/>
      <c r="LBX350" s="182"/>
      <c r="LBY350" s="182"/>
      <c r="LBZ350" s="182"/>
      <c r="LCA350" s="182"/>
      <c r="LCB350" s="182"/>
      <c r="LCC350" s="182"/>
      <c r="LCD350" s="182"/>
      <c r="LCE350" s="182"/>
      <c r="LCF350" s="182"/>
      <c r="LCG350" s="182"/>
      <c r="LCH350" s="182"/>
      <c r="LCI350" s="182"/>
      <c r="LCJ350" s="182"/>
      <c r="LCK350" s="182"/>
      <c r="LCL350" s="182"/>
      <c r="LCM350" s="182"/>
      <c r="LCN350" s="182"/>
      <c r="LCO350" s="182"/>
      <c r="LCP350" s="182"/>
      <c r="LCQ350" s="182"/>
      <c r="LCR350" s="182"/>
      <c r="LCS350" s="182"/>
      <c r="LCT350" s="182"/>
      <c r="LCU350" s="182"/>
      <c r="LCV350" s="182"/>
      <c r="LCW350" s="182"/>
      <c r="LCX350" s="182"/>
      <c r="LCY350" s="182"/>
      <c r="LCZ350" s="182"/>
      <c r="LDA350" s="182"/>
      <c r="LDB350" s="182"/>
      <c r="LDC350" s="182"/>
      <c r="LDD350" s="182"/>
      <c r="LDE350" s="182"/>
      <c r="LDF350" s="182"/>
      <c r="LDG350" s="182"/>
      <c r="LDH350" s="182"/>
      <c r="LDI350" s="182"/>
      <c r="LDJ350" s="182"/>
      <c r="LDK350" s="182"/>
      <c r="LDL350" s="182"/>
      <c r="LDM350" s="182"/>
      <c r="LDN350" s="182"/>
      <c r="LDO350" s="182"/>
      <c r="LDP350" s="182"/>
      <c r="LDQ350" s="182"/>
      <c r="LDR350" s="182"/>
      <c r="LDS350" s="182"/>
      <c r="LDT350" s="182"/>
      <c r="LDU350" s="182"/>
      <c r="LDV350" s="182"/>
      <c r="LDW350" s="182"/>
      <c r="LDX350" s="182"/>
      <c r="LDY350" s="182"/>
      <c r="LDZ350" s="182"/>
      <c r="LEA350" s="182"/>
      <c r="LEB350" s="182"/>
      <c r="LEC350" s="182"/>
      <c r="LED350" s="182"/>
      <c r="LEE350" s="182"/>
      <c r="LEF350" s="182"/>
      <c r="LEG350" s="182"/>
      <c r="LEH350" s="182"/>
      <c r="LEI350" s="182"/>
      <c r="LEJ350" s="182"/>
      <c r="LEK350" s="182"/>
      <c r="LEL350" s="182"/>
      <c r="LEM350" s="182"/>
      <c r="LEN350" s="182"/>
      <c r="LEO350" s="182"/>
      <c r="LEP350" s="182"/>
      <c r="LEQ350" s="182"/>
      <c r="LER350" s="182"/>
      <c r="LES350" s="182"/>
      <c r="LET350" s="182"/>
      <c r="LEU350" s="182"/>
      <c r="LEV350" s="182"/>
      <c r="LEW350" s="182"/>
      <c r="LEX350" s="182"/>
      <c r="LEY350" s="182"/>
      <c r="LEZ350" s="182"/>
      <c r="LFA350" s="182"/>
      <c r="LFB350" s="182"/>
      <c r="LFC350" s="182"/>
      <c r="LFD350" s="182"/>
      <c r="LFE350" s="182"/>
      <c r="LFF350" s="182"/>
      <c r="LFG350" s="182"/>
      <c r="LFH350" s="182"/>
      <c r="LFI350" s="182"/>
      <c r="LFJ350" s="182"/>
      <c r="LFK350" s="182"/>
      <c r="LFL350" s="182"/>
      <c r="LFM350" s="182"/>
      <c r="LFN350" s="182"/>
      <c r="LFO350" s="182"/>
      <c r="LFP350" s="182"/>
      <c r="LFQ350" s="182"/>
      <c r="LFR350" s="182"/>
      <c r="LFS350" s="182"/>
      <c r="LFT350" s="182"/>
      <c r="LFU350" s="182"/>
      <c r="LFV350" s="182"/>
      <c r="LFW350" s="182"/>
      <c r="LFX350" s="182"/>
      <c r="LFY350" s="182"/>
      <c r="LFZ350" s="182"/>
      <c r="LGA350" s="182"/>
      <c r="LGB350" s="182"/>
      <c r="LGC350" s="182"/>
      <c r="LGD350" s="182"/>
      <c r="LGE350" s="182"/>
      <c r="LGF350" s="182"/>
      <c r="LGG350" s="182"/>
      <c r="LGH350" s="182"/>
      <c r="LGI350" s="182"/>
      <c r="LGJ350" s="182"/>
      <c r="LGK350" s="182"/>
      <c r="LGL350" s="182"/>
      <c r="LGM350" s="182"/>
      <c r="LGN350" s="182"/>
      <c r="LGO350" s="182"/>
      <c r="LGP350" s="182"/>
      <c r="LGQ350" s="182"/>
      <c r="LGR350" s="182"/>
      <c r="LGS350" s="182"/>
      <c r="LGT350" s="182"/>
      <c r="LGU350" s="182"/>
      <c r="LGV350" s="182"/>
      <c r="LGW350" s="182"/>
      <c r="LGX350" s="182"/>
      <c r="LGY350" s="182"/>
      <c r="LGZ350" s="182"/>
      <c r="LHA350" s="182"/>
      <c r="LHB350" s="182"/>
      <c r="LHC350" s="182"/>
      <c r="LHD350" s="182"/>
      <c r="LHE350" s="182"/>
      <c r="LHF350" s="182"/>
      <c r="LHG350" s="182"/>
      <c r="LHH350" s="182"/>
      <c r="LHI350" s="182"/>
      <c r="LHJ350" s="182"/>
      <c r="LHK350" s="182"/>
      <c r="LHL350" s="182"/>
      <c r="LHM350" s="182"/>
      <c r="LHN350" s="182"/>
      <c r="LHO350" s="182"/>
      <c r="LHP350" s="182"/>
      <c r="LHQ350" s="182"/>
      <c r="LHR350" s="182"/>
      <c r="LHS350" s="182"/>
      <c r="LHT350" s="182"/>
      <c r="LHU350" s="182"/>
      <c r="LHV350" s="182"/>
      <c r="LHW350" s="182"/>
      <c r="LHX350" s="182"/>
      <c r="LHY350" s="182"/>
      <c r="LHZ350" s="182"/>
      <c r="LIA350" s="182"/>
      <c r="LIB350" s="182"/>
      <c r="LIC350" s="182"/>
      <c r="LID350" s="182"/>
      <c r="LIE350" s="182"/>
      <c r="LIF350" s="182"/>
      <c r="LIG350" s="182"/>
      <c r="LIH350" s="182"/>
      <c r="LII350" s="182"/>
      <c r="LIJ350" s="182"/>
      <c r="LIK350" s="182"/>
      <c r="LIL350" s="182"/>
      <c r="LIM350" s="182"/>
      <c r="LIN350" s="182"/>
      <c r="LIO350" s="182"/>
      <c r="LIP350" s="182"/>
      <c r="LIQ350" s="182"/>
      <c r="LIR350" s="182"/>
      <c r="LIS350" s="182"/>
      <c r="LIT350" s="182"/>
      <c r="LIU350" s="182"/>
      <c r="LIV350" s="182"/>
      <c r="LIW350" s="182"/>
      <c r="LIX350" s="182"/>
      <c r="LIY350" s="182"/>
      <c r="LIZ350" s="182"/>
      <c r="LJA350" s="182"/>
      <c r="LJB350" s="182"/>
      <c r="LJC350" s="182"/>
      <c r="LJD350" s="182"/>
      <c r="LJE350" s="182"/>
      <c r="LJF350" s="182"/>
      <c r="LJG350" s="182"/>
      <c r="LJH350" s="182"/>
      <c r="LJI350" s="182"/>
      <c r="LJJ350" s="182"/>
      <c r="LJK350" s="182"/>
      <c r="LJL350" s="182"/>
      <c r="LJM350" s="182"/>
      <c r="LJN350" s="182"/>
      <c r="LJO350" s="182"/>
      <c r="LJP350" s="182"/>
      <c r="LJQ350" s="182"/>
      <c r="LJR350" s="182"/>
      <c r="LJS350" s="182"/>
      <c r="LJT350" s="182"/>
      <c r="LJU350" s="182"/>
      <c r="LJV350" s="182"/>
      <c r="LJW350" s="182"/>
      <c r="LJX350" s="182"/>
      <c r="LJY350" s="182"/>
      <c r="LJZ350" s="182"/>
      <c r="LKA350" s="182"/>
      <c r="LKB350" s="182"/>
      <c r="LKC350" s="182"/>
      <c r="LKD350" s="182"/>
      <c r="LKE350" s="182"/>
      <c r="LKF350" s="182"/>
      <c r="LKG350" s="182"/>
      <c r="LKH350" s="182"/>
      <c r="LKI350" s="182"/>
      <c r="LKJ350" s="182"/>
      <c r="LKK350" s="182"/>
      <c r="LKL350" s="182"/>
      <c r="LKM350" s="182"/>
      <c r="LKN350" s="182"/>
      <c r="LKO350" s="182"/>
      <c r="LKP350" s="182"/>
      <c r="LKQ350" s="182"/>
      <c r="LKR350" s="182"/>
      <c r="LKS350" s="182"/>
      <c r="LKT350" s="182"/>
      <c r="LKU350" s="182"/>
      <c r="LKV350" s="182"/>
      <c r="LKW350" s="182"/>
      <c r="LKX350" s="182"/>
      <c r="LKY350" s="182"/>
      <c r="LKZ350" s="182"/>
      <c r="LLA350" s="182"/>
      <c r="LLB350" s="182"/>
      <c r="LLC350" s="182"/>
      <c r="LLD350" s="182"/>
      <c r="LLE350" s="182"/>
      <c r="LLF350" s="182"/>
      <c r="LLG350" s="182"/>
      <c r="LLH350" s="182"/>
      <c r="LLI350" s="182"/>
      <c r="LLJ350" s="182"/>
      <c r="LLK350" s="182"/>
      <c r="LLL350" s="182"/>
      <c r="LLM350" s="182"/>
      <c r="LLN350" s="182"/>
      <c r="LLO350" s="182"/>
      <c r="LLP350" s="182"/>
      <c r="LLQ350" s="182"/>
      <c r="LLR350" s="182"/>
      <c r="LLS350" s="182"/>
      <c r="LLT350" s="182"/>
      <c r="LLU350" s="182"/>
      <c r="LLV350" s="182"/>
      <c r="LLW350" s="182"/>
      <c r="LLX350" s="182"/>
      <c r="LLY350" s="182"/>
      <c r="LLZ350" s="182"/>
      <c r="LMA350" s="182"/>
      <c r="LMB350" s="182"/>
      <c r="LMC350" s="182"/>
      <c r="LMD350" s="182"/>
      <c r="LME350" s="182"/>
      <c r="LMF350" s="182"/>
      <c r="LMG350" s="182"/>
      <c r="LMH350" s="182"/>
      <c r="LMI350" s="182"/>
      <c r="LMJ350" s="182"/>
      <c r="LMK350" s="182"/>
      <c r="LML350" s="182"/>
      <c r="LMM350" s="182"/>
      <c r="LMN350" s="182"/>
      <c r="LMO350" s="182"/>
      <c r="LMP350" s="182"/>
      <c r="LMQ350" s="182"/>
      <c r="LMR350" s="182"/>
      <c r="LMS350" s="182"/>
      <c r="LMT350" s="182"/>
      <c r="LMU350" s="182"/>
      <c r="LMV350" s="182"/>
      <c r="LMW350" s="182"/>
      <c r="LMX350" s="182"/>
      <c r="LMY350" s="182"/>
      <c r="LMZ350" s="182"/>
      <c r="LNA350" s="182"/>
      <c r="LNB350" s="182"/>
      <c r="LNC350" s="182"/>
      <c r="LND350" s="182"/>
      <c r="LNE350" s="182"/>
      <c r="LNF350" s="182"/>
      <c r="LNG350" s="182"/>
      <c r="LNH350" s="182"/>
      <c r="LNI350" s="182"/>
      <c r="LNJ350" s="182"/>
      <c r="LNK350" s="182"/>
      <c r="LNL350" s="182"/>
      <c r="LNM350" s="182"/>
      <c r="LNN350" s="182"/>
      <c r="LNO350" s="182"/>
      <c r="LNP350" s="182"/>
      <c r="LNQ350" s="182"/>
      <c r="LNR350" s="182"/>
      <c r="LNS350" s="182"/>
      <c r="LNT350" s="182"/>
      <c r="LNU350" s="182"/>
      <c r="LNV350" s="182"/>
      <c r="LNW350" s="182"/>
      <c r="LNX350" s="182"/>
      <c r="LNY350" s="182"/>
      <c r="LNZ350" s="182"/>
      <c r="LOA350" s="182"/>
      <c r="LOB350" s="182"/>
      <c r="LOC350" s="182"/>
      <c r="LOD350" s="182"/>
      <c r="LOE350" s="182"/>
      <c r="LOF350" s="182"/>
      <c r="LOG350" s="182"/>
      <c r="LOH350" s="182"/>
      <c r="LOI350" s="182"/>
      <c r="LOJ350" s="182"/>
      <c r="LOK350" s="182"/>
      <c r="LOL350" s="182"/>
      <c r="LOM350" s="182"/>
      <c r="LON350" s="182"/>
      <c r="LOO350" s="182"/>
      <c r="LOP350" s="182"/>
      <c r="LOQ350" s="182"/>
      <c r="LOR350" s="182"/>
      <c r="LOS350" s="182"/>
      <c r="LOT350" s="182"/>
      <c r="LOU350" s="182"/>
      <c r="LOV350" s="182"/>
      <c r="LOW350" s="182"/>
      <c r="LOX350" s="182"/>
      <c r="LOY350" s="182"/>
      <c r="LOZ350" s="182"/>
      <c r="LPA350" s="182"/>
      <c r="LPB350" s="182"/>
      <c r="LPC350" s="182"/>
      <c r="LPD350" s="182"/>
      <c r="LPE350" s="182"/>
      <c r="LPF350" s="182"/>
      <c r="LPG350" s="182"/>
      <c r="LPH350" s="182"/>
      <c r="LPI350" s="182"/>
      <c r="LPJ350" s="182"/>
      <c r="LPK350" s="182"/>
      <c r="LPL350" s="182"/>
      <c r="LPM350" s="182"/>
      <c r="LPN350" s="182"/>
      <c r="LPO350" s="182"/>
      <c r="LPP350" s="182"/>
      <c r="LPQ350" s="182"/>
      <c r="LPR350" s="182"/>
      <c r="LPS350" s="182"/>
      <c r="LPT350" s="182"/>
      <c r="LPU350" s="182"/>
      <c r="LPV350" s="182"/>
      <c r="LPW350" s="182"/>
      <c r="LPX350" s="182"/>
      <c r="LPY350" s="182"/>
      <c r="LPZ350" s="182"/>
      <c r="LQA350" s="182"/>
      <c r="LQB350" s="182"/>
      <c r="LQC350" s="182"/>
      <c r="LQD350" s="182"/>
      <c r="LQE350" s="182"/>
      <c r="LQF350" s="182"/>
      <c r="LQG350" s="182"/>
      <c r="LQH350" s="182"/>
      <c r="LQI350" s="182"/>
      <c r="LQJ350" s="182"/>
      <c r="LQK350" s="182"/>
      <c r="LQL350" s="182"/>
      <c r="LQM350" s="182"/>
      <c r="LQN350" s="182"/>
      <c r="LQO350" s="182"/>
      <c r="LQP350" s="182"/>
      <c r="LQQ350" s="182"/>
      <c r="LQR350" s="182"/>
      <c r="LQS350" s="182"/>
      <c r="LQT350" s="182"/>
      <c r="LQU350" s="182"/>
      <c r="LQV350" s="182"/>
      <c r="LQW350" s="182"/>
      <c r="LQX350" s="182"/>
      <c r="LQY350" s="182"/>
      <c r="LQZ350" s="182"/>
      <c r="LRA350" s="182"/>
      <c r="LRB350" s="182"/>
      <c r="LRC350" s="182"/>
      <c r="LRD350" s="182"/>
      <c r="LRE350" s="182"/>
      <c r="LRF350" s="182"/>
      <c r="LRG350" s="182"/>
      <c r="LRH350" s="182"/>
      <c r="LRI350" s="182"/>
      <c r="LRJ350" s="182"/>
      <c r="LRK350" s="182"/>
      <c r="LRL350" s="182"/>
      <c r="LRM350" s="182"/>
      <c r="LRN350" s="182"/>
      <c r="LRO350" s="182"/>
      <c r="LRP350" s="182"/>
      <c r="LRQ350" s="182"/>
      <c r="LRR350" s="182"/>
      <c r="LRS350" s="182"/>
      <c r="LRT350" s="182"/>
      <c r="LRU350" s="182"/>
      <c r="LRV350" s="182"/>
      <c r="LRW350" s="182"/>
      <c r="LRX350" s="182"/>
      <c r="LRY350" s="182"/>
      <c r="LRZ350" s="182"/>
      <c r="LSA350" s="182"/>
      <c r="LSB350" s="182"/>
      <c r="LSC350" s="182"/>
      <c r="LSD350" s="182"/>
      <c r="LSE350" s="182"/>
      <c r="LSF350" s="182"/>
      <c r="LSG350" s="182"/>
      <c r="LSH350" s="182"/>
      <c r="LSI350" s="182"/>
      <c r="LSJ350" s="182"/>
      <c r="LSK350" s="182"/>
      <c r="LSL350" s="182"/>
      <c r="LSM350" s="182"/>
      <c r="LSN350" s="182"/>
      <c r="LSO350" s="182"/>
      <c r="LSP350" s="182"/>
      <c r="LSQ350" s="182"/>
      <c r="LSR350" s="182"/>
      <c r="LSS350" s="182"/>
      <c r="LST350" s="182"/>
      <c r="LSU350" s="182"/>
      <c r="LSV350" s="182"/>
      <c r="LSW350" s="182"/>
      <c r="LSX350" s="182"/>
      <c r="LSY350" s="182"/>
      <c r="LSZ350" s="182"/>
      <c r="LTA350" s="182"/>
      <c r="LTB350" s="182"/>
      <c r="LTC350" s="182"/>
      <c r="LTD350" s="182"/>
      <c r="LTE350" s="182"/>
      <c r="LTF350" s="182"/>
      <c r="LTG350" s="182"/>
      <c r="LTH350" s="182"/>
      <c r="LTI350" s="182"/>
      <c r="LTJ350" s="182"/>
      <c r="LTK350" s="182"/>
      <c r="LTL350" s="182"/>
      <c r="LTM350" s="182"/>
      <c r="LTN350" s="182"/>
      <c r="LTO350" s="182"/>
      <c r="LTP350" s="182"/>
      <c r="LTQ350" s="182"/>
      <c r="LTR350" s="182"/>
      <c r="LTS350" s="182"/>
      <c r="LTT350" s="182"/>
      <c r="LTU350" s="182"/>
      <c r="LTV350" s="182"/>
      <c r="LTW350" s="182"/>
      <c r="LTX350" s="182"/>
      <c r="LTY350" s="182"/>
      <c r="LTZ350" s="182"/>
      <c r="LUA350" s="182"/>
      <c r="LUB350" s="182"/>
      <c r="LUC350" s="182"/>
      <c r="LUD350" s="182"/>
      <c r="LUE350" s="182"/>
      <c r="LUF350" s="182"/>
      <c r="LUG350" s="182"/>
      <c r="LUH350" s="182"/>
      <c r="LUI350" s="182"/>
      <c r="LUJ350" s="182"/>
      <c r="LUK350" s="182"/>
      <c r="LUL350" s="182"/>
      <c r="LUM350" s="182"/>
      <c r="LUN350" s="182"/>
      <c r="LUO350" s="182"/>
      <c r="LUP350" s="182"/>
      <c r="LUQ350" s="182"/>
      <c r="LUR350" s="182"/>
      <c r="LUS350" s="182"/>
      <c r="LUT350" s="182"/>
      <c r="LUU350" s="182"/>
      <c r="LUV350" s="182"/>
      <c r="LUW350" s="182"/>
      <c r="LUX350" s="182"/>
      <c r="LUY350" s="182"/>
      <c r="LUZ350" s="182"/>
      <c r="LVA350" s="182"/>
      <c r="LVB350" s="182"/>
      <c r="LVC350" s="182"/>
      <c r="LVD350" s="182"/>
      <c r="LVE350" s="182"/>
      <c r="LVF350" s="182"/>
      <c r="LVG350" s="182"/>
      <c r="LVH350" s="182"/>
      <c r="LVI350" s="182"/>
      <c r="LVJ350" s="182"/>
      <c r="LVK350" s="182"/>
      <c r="LVL350" s="182"/>
      <c r="LVM350" s="182"/>
      <c r="LVN350" s="182"/>
      <c r="LVO350" s="182"/>
      <c r="LVP350" s="182"/>
      <c r="LVQ350" s="182"/>
      <c r="LVR350" s="182"/>
      <c r="LVS350" s="182"/>
      <c r="LVT350" s="182"/>
      <c r="LVU350" s="182"/>
      <c r="LVV350" s="182"/>
      <c r="LVW350" s="182"/>
      <c r="LVX350" s="182"/>
      <c r="LVY350" s="182"/>
      <c r="LVZ350" s="182"/>
      <c r="LWA350" s="182"/>
      <c r="LWB350" s="182"/>
      <c r="LWC350" s="182"/>
      <c r="LWD350" s="182"/>
      <c r="LWE350" s="182"/>
      <c r="LWF350" s="182"/>
      <c r="LWG350" s="182"/>
      <c r="LWH350" s="182"/>
      <c r="LWI350" s="182"/>
      <c r="LWJ350" s="182"/>
      <c r="LWK350" s="182"/>
      <c r="LWL350" s="182"/>
      <c r="LWM350" s="182"/>
      <c r="LWN350" s="182"/>
      <c r="LWO350" s="182"/>
      <c r="LWP350" s="182"/>
      <c r="LWQ350" s="182"/>
      <c r="LWR350" s="182"/>
      <c r="LWS350" s="182"/>
      <c r="LWT350" s="182"/>
      <c r="LWU350" s="182"/>
      <c r="LWV350" s="182"/>
      <c r="LWW350" s="182"/>
      <c r="LWX350" s="182"/>
      <c r="LWY350" s="182"/>
      <c r="LWZ350" s="182"/>
      <c r="LXA350" s="182"/>
      <c r="LXB350" s="182"/>
      <c r="LXC350" s="182"/>
      <c r="LXD350" s="182"/>
      <c r="LXE350" s="182"/>
      <c r="LXF350" s="182"/>
      <c r="LXG350" s="182"/>
      <c r="LXH350" s="182"/>
      <c r="LXI350" s="182"/>
      <c r="LXJ350" s="182"/>
      <c r="LXK350" s="182"/>
      <c r="LXL350" s="182"/>
      <c r="LXM350" s="182"/>
      <c r="LXN350" s="182"/>
      <c r="LXO350" s="182"/>
      <c r="LXP350" s="182"/>
      <c r="LXQ350" s="182"/>
      <c r="LXR350" s="182"/>
      <c r="LXS350" s="182"/>
      <c r="LXT350" s="182"/>
      <c r="LXU350" s="182"/>
      <c r="LXV350" s="182"/>
      <c r="LXW350" s="182"/>
      <c r="LXX350" s="182"/>
      <c r="LXY350" s="182"/>
      <c r="LXZ350" s="182"/>
      <c r="LYA350" s="182"/>
      <c r="LYB350" s="182"/>
      <c r="LYC350" s="182"/>
      <c r="LYD350" s="182"/>
      <c r="LYE350" s="182"/>
      <c r="LYF350" s="182"/>
      <c r="LYG350" s="182"/>
      <c r="LYH350" s="182"/>
      <c r="LYI350" s="182"/>
      <c r="LYJ350" s="182"/>
      <c r="LYK350" s="182"/>
      <c r="LYL350" s="182"/>
      <c r="LYM350" s="182"/>
      <c r="LYN350" s="182"/>
      <c r="LYO350" s="182"/>
      <c r="LYP350" s="182"/>
      <c r="LYQ350" s="182"/>
      <c r="LYR350" s="182"/>
      <c r="LYS350" s="182"/>
      <c r="LYT350" s="182"/>
      <c r="LYU350" s="182"/>
      <c r="LYV350" s="182"/>
      <c r="LYW350" s="182"/>
      <c r="LYX350" s="182"/>
      <c r="LYY350" s="182"/>
      <c r="LYZ350" s="182"/>
      <c r="LZA350" s="182"/>
      <c r="LZB350" s="182"/>
      <c r="LZC350" s="182"/>
      <c r="LZD350" s="182"/>
      <c r="LZE350" s="182"/>
      <c r="LZF350" s="182"/>
      <c r="LZG350" s="182"/>
      <c r="LZH350" s="182"/>
      <c r="LZI350" s="182"/>
      <c r="LZJ350" s="182"/>
      <c r="LZK350" s="182"/>
      <c r="LZL350" s="182"/>
      <c r="LZM350" s="182"/>
      <c r="LZN350" s="182"/>
      <c r="LZO350" s="182"/>
      <c r="LZP350" s="182"/>
      <c r="LZQ350" s="182"/>
      <c r="LZR350" s="182"/>
      <c r="LZS350" s="182"/>
      <c r="LZT350" s="182"/>
      <c r="LZU350" s="182"/>
      <c r="LZV350" s="182"/>
      <c r="LZW350" s="182"/>
      <c r="LZX350" s="182"/>
      <c r="LZY350" s="182"/>
      <c r="LZZ350" s="182"/>
      <c r="MAA350" s="182"/>
      <c r="MAB350" s="182"/>
      <c r="MAC350" s="182"/>
      <c r="MAD350" s="182"/>
      <c r="MAE350" s="182"/>
      <c r="MAF350" s="182"/>
      <c r="MAG350" s="182"/>
      <c r="MAH350" s="182"/>
      <c r="MAI350" s="182"/>
      <c r="MAJ350" s="182"/>
      <c r="MAK350" s="182"/>
      <c r="MAL350" s="182"/>
      <c r="MAM350" s="182"/>
      <c r="MAN350" s="182"/>
      <c r="MAO350" s="182"/>
      <c r="MAP350" s="182"/>
      <c r="MAQ350" s="182"/>
      <c r="MAR350" s="182"/>
      <c r="MAS350" s="182"/>
      <c r="MAT350" s="182"/>
      <c r="MAU350" s="182"/>
      <c r="MAV350" s="182"/>
      <c r="MAW350" s="182"/>
      <c r="MAX350" s="182"/>
      <c r="MAY350" s="182"/>
      <c r="MAZ350" s="182"/>
      <c r="MBA350" s="182"/>
      <c r="MBB350" s="182"/>
      <c r="MBC350" s="182"/>
      <c r="MBD350" s="182"/>
      <c r="MBE350" s="182"/>
      <c r="MBF350" s="182"/>
      <c r="MBG350" s="182"/>
      <c r="MBH350" s="182"/>
      <c r="MBI350" s="182"/>
      <c r="MBJ350" s="182"/>
      <c r="MBK350" s="182"/>
      <c r="MBL350" s="182"/>
      <c r="MBM350" s="182"/>
      <c r="MBN350" s="182"/>
      <c r="MBO350" s="182"/>
      <c r="MBP350" s="182"/>
      <c r="MBQ350" s="182"/>
      <c r="MBR350" s="182"/>
      <c r="MBS350" s="182"/>
      <c r="MBT350" s="182"/>
      <c r="MBU350" s="182"/>
      <c r="MBV350" s="182"/>
      <c r="MBW350" s="182"/>
      <c r="MBX350" s="182"/>
      <c r="MBY350" s="182"/>
      <c r="MBZ350" s="182"/>
      <c r="MCA350" s="182"/>
      <c r="MCB350" s="182"/>
      <c r="MCC350" s="182"/>
      <c r="MCD350" s="182"/>
      <c r="MCE350" s="182"/>
      <c r="MCF350" s="182"/>
      <c r="MCG350" s="182"/>
      <c r="MCH350" s="182"/>
      <c r="MCI350" s="182"/>
      <c r="MCJ350" s="182"/>
      <c r="MCK350" s="182"/>
      <c r="MCL350" s="182"/>
      <c r="MCM350" s="182"/>
      <c r="MCN350" s="182"/>
      <c r="MCO350" s="182"/>
      <c r="MCP350" s="182"/>
      <c r="MCQ350" s="182"/>
      <c r="MCR350" s="182"/>
      <c r="MCS350" s="182"/>
      <c r="MCT350" s="182"/>
      <c r="MCU350" s="182"/>
      <c r="MCV350" s="182"/>
      <c r="MCW350" s="182"/>
      <c r="MCX350" s="182"/>
      <c r="MCY350" s="182"/>
      <c r="MCZ350" s="182"/>
      <c r="MDA350" s="182"/>
      <c r="MDB350" s="182"/>
      <c r="MDC350" s="182"/>
      <c r="MDD350" s="182"/>
      <c r="MDE350" s="182"/>
      <c r="MDF350" s="182"/>
      <c r="MDG350" s="182"/>
      <c r="MDH350" s="182"/>
      <c r="MDI350" s="182"/>
      <c r="MDJ350" s="182"/>
      <c r="MDK350" s="182"/>
      <c r="MDL350" s="182"/>
      <c r="MDM350" s="182"/>
      <c r="MDN350" s="182"/>
      <c r="MDO350" s="182"/>
      <c r="MDP350" s="182"/>
      <c r="MDQ350" s="182"/>
      <c r="MDR350" s="182"/>
      <c r="MDS350" s="182"/>
      <c r="MDT350" s="182"/>
      <c r="MDU350" s="182"/>
      <c r="MDV350" s="182"/>
      <c r="MDW350" s="182"/>
      <c r="MDX350" s="182"/>
      <c r="MDY350" s="182"/>
      <c r="MDZ350" s="182"/>
      <c r="MEA350" s="182"/>
      <c r="MEB350" s="182"/>
      <c r="MEC350" s="182"/>
      <c r="MED350" s="182"/>
      <c r="MEE350" s="182"/>
      <c r="MEF350" s="182"/>
      <c r="MEG350" s="182"/>
      <c r="MEH350" s="182"/>
      <c r="MEI350" s="182"/>
      <c r="MEJ350" s="182"/>
      <c r="MEK350" s="182"/>
      <c r="MEL350" s="182"/>
      <c r="MEM350" s="182"/>
      <c r="MEN350" s="182"/>
      <c r="MEO350" s="182"/>
      <c r="MEP350" s="182"/>
      <c r="MEQ350" s="182"/>
      <c r="MER350" s="182"/>
      <c r="MES350" s="182"/>
      <c r="MET350" s="182"/>
      <c r="MEU350" s="182"/>
      <c r="MEV350" s="182"/>
      <c r="MEW350" s="182"/>
      <c r="MEX350" s="182"/>
      <c r="MEY350" s="182"/>
      <c r="MEZ350" s="182"/>
      <c r="MFA350" s="182"/>
      <c r="MFB350" s="182"/>
      <c r="MFC350" s="182"/>
      <c r="MFD350" s="182"/>
      <c r="MFE350" s="182"/>
      <c r="MFF350" s="182"/>
      <c r="MFG350" s="182"/>
      <c r="MFH350" s="182"/>
      <c r="MFI350" s="182"/>
      <c r="MFJ350" s="182"/>
      <c r="MFK350" s="182"/>
      <c r="MFL350" s="182"/>
      <c r="MFM350" s="182"/>
      <c r="MFN350" s="182"/>
      <c r="MFO350" s="182"/>
      <c r="MFP350" s="182"/>
      <c r="MFQ350" s="182"/>
      <c r="MFR350" s="182"/>
      <c r="MFS350" s="182"/>
      <c r="MFT350" s="182"/>
      <c r="MFU350" s="182"/>
      <c r="MFV350" s="182"/>
      <c r="MFW350" s="182"/>
      <c r="MFX350" s="182"/>
      <c r="MFY350" s="182"/>
      <c r="MFZ350" s="182"/>
      <c r="MGA350" s="182"/>
      <c r="MGB350" s="182"/>
      <c r="MGC350" s="182"/>
      <c r="MGD350" s="182"/>
      <c r="MGE350" s="182"/>
      <c r="MGF350" s="182"/>
      <c r="MGG350" s="182"/>
      <c r="MGH350" s="182"/>
      <c r="MGI350" s="182"/>
      <c r="MGJ350" s="182"/>
      <c r="MGK350" s="182"/>
      <c r="MGL350" s="182"/>
      <c r="MGM350" s="182"/>
      <c r="MGN350" s="182"/>
      <c r="MGO350" s="182"/>
      <c r="MGP350" s="182"/>
      <c r="MGQ350" s="182"/>
      <c r="MGR350" s="182"/>
      <c r="MGS350" s="182"/>
      <c r="MGT350" s="182"/>
      <c r="MGU350" s="182"/>
      <c r="MGV350" s="182"/>
      <c r="MGW350" s="182"/>
      <c r="MGX350" s="182"/>
      <c r="MGY350" s="182"/>
      <c r="MGZ350" s="182"/>
      <c r="MHA350" s="182"/>
      <c r="MHB350" s="182"/>
      <c r="MHC350" s="182"/>
      <c r="MHD350" s="182"/>
      <c r="MHE350" s="182"/>
      <c r="MHF350" s="182"/>
      <c r="MHG350" s="182"/>
      <c r="MHH350" s="182"/>
      <c r="MHI350" s="182"/>
      <c r="MHJ350" s="182"/>
      <c r="MHK350" s="182"/>
      <c r="MHL350" s="182"/>
      <c r="MHM350" s="182"/>
      <c r="MHN350" s="182"/>
      <c r="MHO350" s="182"/>
      <c r="MHP350" s="182"/>
      <c r="MHQ350" s="182"/>
      <c r="MHR350" s="182"/>
      <c r="MHS350" s="182"/>
      <c r="MHT350" s="182"/>
      <c r="MHU350" s="182"/>
      <c r="MHV350" s="182"/>
      <c r="MHW350" s="182"/>
      <c r="MHX350" s="182"/>
      <c r="MHY350" s="182"/>
      <c r="MHZ350" s="182"/>
      <c r="MIA350" s="182"/>
      <c r="MIB350" s="182"/>
      <c r="MIC350" s="182"/>
      <c r="MID350" s="182"/>
      <c r="MIE350" s="182"/>
      <c r="MIF350" s="182"/>
      <c r="MIG350" s="182"/>
      <c r="MIH350" s="182"/>
      <c r="MII350" s="182"/>
      <c r="MIJ350" s="182"/>
      <c r="MIK350" s="182"/>
      <c r="MIL350" s="182"/>
      <c r="MIM350" s="182"/>
      <c r="MIN350" s="182"/>
      <c r="MIO350" s="182"/>
      <c r="MIP350" s="182"/>
      <c r="MIQ350" s="182"/>
      <c r="MIR350" s="182"/>
      <c r="MIS350" s="182"/>
      <c r="MIT350" s="182"/>
      <c r="MIU350" s="182"/>
      <c r="MIV350" s="182"/>
      <c r="MIW350" s="182"/>
      <c r="MIX350" s="182"/>
      <c r="MIY350" s="182"/>
      <c r="MIZ350" s="182"/>
      <c r="MJA350" s="182"/>
      <c r="MJB350" s="182"/>
      <c r="MJC350" s="182"/>
      <c r="MJD350" s="182"/>
      <c r="MJE350" s="182"/>
      <c r="MJF350" s="182"/>
      <c r="MJG350" s="182"/>
      <c r="MJH350" s="182"/>
      <c r="MJI350" s="182"/>
      <c r="MJJ350" s="182"/>
      <c r="MJK350" s="182"/>
      <c r="MJL350" s="182"/>
      <c r="MJM350" s="182"/>
      <c r="MJN350" s="182"/>
      <c r="MJO350" s="182"/>
      <c r="MJP350" s="182"/>
      <c r="MJQ350" s="182"/>
      <c r="MJR350" s="182"/>
      <c r="MJS350" s="182"/>
      <c r="MJT350" s="182"/>
      <c r="MJU350" s="182"/>
      <c r="MJV350" s="182"/>
      <c r="MJW350" s="182"/>
      <c r="MJX350" s="182"/>
      <c r="MJY350" s="182"/>
      <c r="MJZ350" s="182"/>
      <c r="MKA350" s="182"/>
      <c r="MKB350" s="182"/>
      <c r="MKC350" s="182"/>
      <c r="MKD350" s="182"/>
      <c r="MKE350" s="182"/>
      <c r="MKF350" s="182"/>
      <c r="MKG350" s="182"/>
      <c r="MKH350" s="182"/>
      <c r="MKI350" s="182"/>
      <c r="MKJ350" s="182"/>
      <c r="MKK350" s="182"/>
      <c r="MKL350" s="182"/>
      <c r="MKM350" s="182"/>
      <c r="MKN350" s="182"/>
      <c r="MKO350" s="182"/>
      <c r="MKP350" s="182"/>
      <c r="MKQ350" s="182"/>
      <c r="MKR350" s="182"/>
      <c r="MKS350" s="182"/>
      <c r="MKT350" s="182"/>
      <c r="MKU350" s="182"/>
      <c r="MKV350" s="182"/>
      <c r="MKW350" s="182"/>
      <c r="MKX350" s="182"/>
      <c r="MKY350" s="182"/>
      <c r="MKZ350" s="182"/>
      <c r="MLA350" s="182"/>
      <c r="MLB350" s="182"/>
      <c r="MLC350" s="182"/>
      <c r="MLD350" s="182"/>
      <c r="MLE350" s="182"/>
      <c r="MLF350" s="182"/>
      <c r="MLG350" s="182"/>
      <c r="MLH350" s="182"/>
      <c r="MLI350" s="182"/>
      <c r="MLJ350" s="182"/>
      <c r="MLK350" s="182"/>
      <c r="MLL350" s="182"/>
      <c r="MLM350" s="182"/>
      <c r="MLN350" s="182"/>
      <c r="MLO350" s="182"/>
      <c r="MLP350" s="182"/>
      <c r="MLQ350" s="182"/>
      <c r="MLR350" s="182"/>
      <c r="MLS350" s="182"/>
      <c r="MLT350" s="182"/>
      <c r="MLU350" s="182"/>
      <c r="MLV350" s="182"/>
      <c r="MLW350" s="182"/>
      <c r="MLX350" s="182"/>
      <c r="MLY350" s="182"/>
      <c r="MLZ350" s="182"/>
      <c r="MMA350" s="182"/>
      <c r="MMB350" s="182"/>
      <c r="MMC350" s="182"/>
      <c r="MMD350" s="182"/>
      <c r="MME350" s="182"/>
      <c r="MMF350" s="182"/>
      <c r="MMG350" s="182"/>
      <c r="MMH350" s="182"/>
      <c r="MMI350" s="182"/>
      <c r="MMJ350" s="182"/>
      <c r="MMK350" s="182"/>
      <c r="MML350" s="182"/>
      <c r="MMM350" s="182"/>
      <c r="MMN350" s="182"/>
      <c r="MMO350" s="182"/>
      <c r="MMP350" s="182"/>
      <c r="MMQ350" s="182"/>
      <c r="MMR350" s="182"/>
      <c r="MMS350" s="182"/>
      <c r="MMT350" s="182"/>
      <c r="MMU350" s="182"/>
      <c r="MMV350" s="182"/>
      <c r="MMW350" s="182"/>
      <c r="MMX350" s="182"/>
      <c r="MMY350" s="182"/>
      <c r="MMZ350" s="182"/>
      <c r="MNA350" s="182"/>
      <c r="MNB350" s="182"/>
      <c r="MNC350" s="182"/>
      <c r="MND350" s="182"/>
      <c r="MNE350" s="182"/>
      <c r="MNF350" s="182"/>
      <c r="MNG350" s="182"/>
      <c r="MNH350" s="182"/>
      <c r="MNI350" s="182"/>
      <c r="MNJ350" s="182"/>
      <c r="MNK350" s="182"/>
      <c r="MNL350" s="182"/>
      <c r="MNM350" s="182"/>
      <c r="MNN350" s="182"/>
      <c r="MNO350" s="182"/>
      <c r="MNP350" s="182"/>
      <c r="MNQ350" s="182"/>
      <c r="MNR350" s="182"/>
      <c r="MNS350" s="182"/>
      <c r="MNT350" s="182"/>
      <c r="MNU350" s="182"/>
      <c r="MNV350" s="182"/>
      <c r="MNW350" s="182"/>
      <c r="MNX350" s="182"/>
      <c r="MNY350" s="182"/>
      <c r="MNZ350" s="182"/>
      <c r="MOA350" s="182"/>
      <c r="MOB350" s="182"/>
      <c r="MOC350" s="182"/>
      <c r="MOD350" s="182"/>
      <c r="MOE350" s="182"/>
      <c r="MOF350" s="182"/>
      <c r="MOG350" s="182"/>
      <c r="MOH350" s="182"/>
      <c r="MOI350" s="182"/>
      <c r="MOJ350" s="182"/>
      <c r="MOK350" s="182"/>
      <c r="MOL350" s="182"/>
      <c r="MOM350" s="182"/>
      <c r="MON350" s="182"/>
      <c r="MOO350" s="182"/>
      <c r="MOP350" s="182"/>
      <c r="MOQ350" s="182"/>
      <c r="MOR350" s="182"/>
      <c r="MOS350" s="182"/>
      <c r="MOT350" s="182"/>
      <c r="MOU350" s="182"/>
      <c r="MOV350" s="182"/>
      <c r="MOW350" s="182"/>
      <c r="MOX350" s="182"/>
      <c r="MOY350" s="182"/>
      <c r="MOZ350" s="182"/>
      <c r="MPA350" s="182"/>
      <c r="MPB350" s="182"/>
      <c r="MPC350" s="182"/>
      <c r="MPD350" s="182"/>
      <c r="MPE350" s="182"/>
      <c r="MPF350" s="182"/>
      <c r="MPG350" s="182"/>
      <c r="MPH350" s="182"/>
      <c r="MPI350" s="182"/>
      <c r="MPJ350" s="182"/>
      <c r="MPK350" s="182"/>
      <c r="MPL350" s="182"/>
      <c r="MPM350" s="182"/>
      <c r="MPN350" s="182"/>
      <c r="MPO350" s="182"/>
      <c r="MPP350" s="182"/>
      <c r="MPQ350" s="182"/>
      <c r="MPR350" s="182"/>
      <c r="MPS350" s="182"/>
      <c r="MPT350" s="182"/>
      <c r="MPU350" s="182"/>
      <c r="MPV350" s="182"/>
      <c r="MPW350" s="182"/>
      <c r="MPX350" s="182"/>
      <c r="MPY350" s="182"/>
      <c r="MPZ350" s="182"/>
      <c r="MQA350" s="182"/>
      <c r="MQB350" s="182"/>
      <c r="MQC350" s="182"/>
      <c r="MQD350" s="182"/>
      <c r="MQE350" s="182"/>
      <c r="MQF350" s="182"/>
      <c r="MQG350" s="182"/>
      <c r="MQH350" s="182"/>
      <c r="MQI350" s="182"/>
      <c r="MQJ350" s="182"/>
      <c r="MQK350" s="182"/>
      <c r="MQL350" s="182"/>
      <c r="MQM350" s="182"/>
      <c r="MQN350" s="182"/>
      <c r="MQO350" s="182"/>
      <c r="MQP350" s="182"/>
      <c r="MQQ350" s="182"/>
      <c r="MQR350" s="182"/>
      <c r="MQS350" s="182"/>
      <c r="MQT350" s="182"/>
      <c r="MQU350" s="182"/>
      <c r="MQV350" s="182"/>
      <c r="MQW350" s="182"/>
      <c r="MQX350" s="182"/>
      <c r="MQY350" s="182"/>
      <c r="MQZ350" s="182"/>
      <c r="MRA350" s="182"/>
      <c r="MRB350" s="182"/>
      <c r="MRC350" s="182"/>
      <c r="MRD350" s="182"/>
      <c r="MRE350" s="182"/>
      <c r="MRF350" s="182"/>
      <c r="MRG350" s="182"/>
      <c r="MRH350" s="182"/>
      <c r="MRI350" s="182"/>
      <c r="MRJ350" s="182"/>
      <c r="MRK350" s="182"/>
      <c r="MRL350" s="182"/>
      <c r="MRM350" s="182"/>
      <c r="MRN350" s="182"/>
      <c r="MRO350" s="182"/>
      <c r="MRP350" s="182"/>
      <c r="MRQ350" s="182"/>
      <c r="MRR350" s="182"/>
      <c r="MRS350" s="182"/>
      <c r="MRT350" s="182"/>
      <c r="MRU350" s="182"/>
      <c r="MRV350" s="182"/>
      <c r="MRW350" s="182"/>
      <c r="MRX350" s="182"/>
      <c r="MRY350" s="182"/>
      <c r="MRZ350" s="182"/>
      <c r="MSA350" s="182"/>
      <c r="MSB350" s="182"/>
      <c r="MSC350" s="182"/>
      <c r="MSD350" s="182"/>
      <c r="MSE350" s="182"/>
      <c r="MSF350" s="182"/>
      <c r="MSG350" s="182"/>
      <c r="MSH350" s="182"/>
      <c r="MSI350" s="182"/>
      <c r="MSJ350" s="182"/>
      <c r="MSK350" s="182"/>
      <c r="MSL350" s="182"/>
      <c r="MSM350" s="182"/>
      <c r="MSN350" s="182"/>
      <c r="MSO350" s="182"/>
      <c r="MSP350" s="182"/>
      <c r="MSQ350" s="182"/>
      <c r="MSR350" s="182"/>
      <c r="MSS350" s="182"/>
      <c r="MST350" s="182"/>
      <c r="MSU350" s="182"/>
      <c r="MSV350" s="182"/>
      <c r="MSW350" s="182"/>
      <c r="MSX350" s="182"/>
      <c r="MSY350" s="182"/>
      <c r="MSZ350" s="182"/>
      <c r="MTA350" s="182"/>
      <c r="MTB350" s="182"/>
      <c r="MTC350" s="182"/>
      <c r="MTD350" s="182"/>
      <c r="MTE350" s="182"/>
      <c r="MTF350" s="182"/>
      <c r="MTG350" s="182"/>
      <c r="MTH350" s="182"/>
      <c r="MTI350" s="182"/>
      <c r="MTJ350" s="182"/>
      <c r="MTK350" s="182"/>
      <c r="MTL350" s="182"/>
      <c r="MTM350" s="182"/>
      <c r="MTN350" s="182"/>
      <c r="MTO350" s="182"/>
      <c r="MTP350" s="182"/>
      <c r="MTQ350" s="182"/>
      <c r="MTR350" s="182"/>
      <c r="MTS350" s="182"/>
      <c r="MTT350" s="182"/>
      <c r="MTU350" s="182"/>
      <c r="MTV350" s="182"/>
      <c r="MTW350" s="182"/>
      <c r="MTX350" s="182"/>
      <c r="MTY350" s="182"/>
      <c r="MTZ350" s="182"/>
      <c r="MUA350" s="182"/>
      <c r="MUB350" s="182"/>
      <c r="MUC350" s="182"/>
      <c r="MUD350" s="182"/>
      <c r="MUE350" s="182"/>
      <c r="MUF350" s="182"/>
      <c r="MUG350" s="182"/>
      <c r="MUH350" s="182"/>
      <c r="MUI350" s="182"/>
      <c r="MUJ350" s="182"/>
      <c r="MUK350" s="182"/>
      <c r="MUL350" s="182"/>
      <c r="MUM350" s="182"/>
      <c r="MUN350" s="182"/>
      <c r="MUO350" s="182"/>
      <c r="MUP350" s="182"/>
      <c r="MUQ350" s="182"/>
      <c r="MUR350" s="182"/>
      <c r="MUS350" s="182"/>
      <c r="MUT350" s="182"/>
      <c r="MUU350" s="182"/>
      <c r="MUV350" s="182"/>
      <c r="MUW350" s="182"/>
      <c r="MUX350" s="182"/>
      <c r="MUY350" s="182"/>
      <c r="MUZ350" s="182"/>
      <c r="MVA350" s="182"/>
      <c r="MVB350" s="182"/>
      <c r="MVC350" s="182"/>
      <c r="MVD350" s="182"/>
      <c r="MVE350" s="182"/>
      <c r="MVF350" s="182"/>
      <c r="MVG350" s="182"/>
      <c r="MVH350" s="182"/>
      <c r="MVI350" s="182"/>
      <c r="MVJ350" s="182"/>
      <c r="MVK350" s="182"/>
      <c r="MVL350" s="182"/>
      <c r="MVM350" s="182"/>
      <c r="MVN350" s="182"/>
      <c r="MVO350" s="182"/>
      <c r="MVP350" s="182"/>
      <c r="MVQ350" s="182"/>
      <c r="MVR350" s="182"/>
      <c r="MVS350" s="182"/>
      <c r="MVT350" s="182"/>
      <c r="MVU350" s="182"/>
      <c r="MVV350" s="182"/>
      <c r="MVW350" s="182"/>
      <c r="MVX350" s="182"/>
      <c r="MVY350" s="182"/>
      <c r="MVZ350" s="182"/>
      <c r="MWA350" s="182"/>
      <c r="MWB350" s="182"/>
      <c r="MWC350" s="182"/>
      <c r="MWD350" s="182"/>
      <c r="MWE350" s="182"/>
      <c r="MWF350" s="182"/>
      <c r="MWG350" s="182"/>
      <c r="MWH350" s="182"/>
      <c r="MWI350" s="182"/>
      <c r="MWJ350" s="182"/>
      <c r="MWK350" s="182"/>
      <c r="MWL350" s="182"/>
      <c r="MWM350" s="182"/>
      <c r="MWN350" s="182"/>
      <c r="MWO350" s="182"/>
      <c r="MWP350" s="182"/>
      <c r="MWQ350" s="182"/>
      <c r="MWR350" s="182"/>
      <c r="MWS350" s="182"/>
      <c r="MWT350" s="182"/>
      <c r="MWU350" s="182"/>
      <c r="MWV350" s="182"/>
      <c r="MWW350" s="182"/>
      <c r="MWX350" s="182"/>
      <c r="MWY350" s="182"/>
      <c r="MWZ350" s="182"/>
      <c r="MXA350" s="182"/>
      <c r="MXB350" s="182"/>
      <c r="MXC350" s="182"/>
      <c r="MXD350" s="182"/>
      <c r="MXE350" s="182"/>
      <c r="MXF350" s="182"/>
      <c r="MXG350" s="182"/>
      <c r="MXH350" s="182"/>
      <c r="MXI350" s="182"/>
      <c r="MXJ350" s="182"/>
      <c r="MXK350" s="182"/>
      <c r="MXL350" s="182"/>
      <c r="MXM350" s="182"/>
      <c r="MXN350" s="182"/>
      <c r="MXO350" s="182"/>
      <c r="MXP350" s="182"/>
      <c r="MXQ350" s="182"/>
      <c r="MXR350" s="182"/>
      <c r="MXS350" s="182"/>
      <c r="MXT350" s="182"/>
      <c r="MXU350" s="182"/>
      <c r="MXV350" s="182"/>
      <c r="MXW350" s="182"/>
      <c r="MXX350" s="182"/>
      <c r="MXY350" s="182"/>
      <c r="MXZ350" s="182"/>
      <c r="MYA350" s="182"/>
      <c r="MYB350" s="182"/>
      <c r="MYC350" s="182"/>
      <c r="MYD350" s="182"/>
      <c r="MYE350" s="182"/>
      <c r="MYF350" s="182"/>
      <c r="MYG350" s="182"/>
      <c r="MYH350" s="182"/>
      <c r="MYI350" s="182"/>
      <c r="MYJ350" s="182"/>
      <c r="MYK350" s="182"/>
      <c r="MYL350" s="182"/>
      <c r="MYM350" s="182"/>
      <c r="MYN350" s="182"/>
      <c r="MYO350" s="182"/>
      <c r="MYP350" s="182"/>
      <c r="MYQ350" s="182"/>
      <c r="MYR350" s="182"/>
      <c r="MYS350" s="182"/>
      <c r="MYT350" s="182"/>
      <c r="MYU350" s="182"/>
      <c r="MYV350" s="182"/>
      <c r="MYW350" s="182"/>
      <c r="MYX350" s="182"/>
      <c r="MYY350" s="182"/>
      <c r="MYZ350" s="182"/>
      <c r="MZA350" s="182"/>
      <c r="MZB350" s="182"/>
      <c r="MZC350" s="182"/>
      <c r="MZD350" s="182"/>
      <c r="MZE350" s="182"/>
      <c r="MZF350" s="182"/>
      <c r="MZG350" s="182"/>
      <c r="MZH350" s="182"/>
      <c r="MZI350" s="182"/>
      <c r="MZJ350" s="182"/>
      <c r="MZK350" s="182"/>
      <c r="MZL350" s="182"/>
      <c r="MZM350" s="182"/>
      <c r="MZN350" s="182"/>
      <c r="MZO350" s="182"/>
      <c r="MZP350" s="182"/>
      <c r="MZQ350" s="182"/>
      <c r="MZR350" s="182"/>
      <c r="MZS350" s="182"/>
      <c r="MZT350" s="182"/>
      <c r="MZU350" s="182"/>
      <c r="MZV350" s="182"/>
      <c r="MZW350" s="182"/>
      <c r="MZX350" s="182"/>
      <c r="MZY350" s="182"/>
      <c r="MZZ350" s="182"/>
      <c r="NAA350" s="182"/>
      <c r="NAB350" s="182"/>
      <c r="NAC350" s="182"/>
      <c r="NAD350" s="182"/>
      <c r="NAE350" s="182"/>
      <c r="NAF350" s="182"/>
      <c r="NAG350" s="182"/>
      <c r="NAH350" s="182"/>
      <c r="NAI350" s="182"/>
      <c r="NAJ350" s="182"/>
      <c r="NAK350" s="182"/>
      <c r="NAL350" s="182"/>
      <c r="NAM350" s="182"/>
      <c r="NAN350" s="182"/>
      <c r="NAO350" s="182"/>
      <c r="NAP350" s="182"/>
      <c r="NAQ350" s="182"/>
      <c r="NAR350" s="182"/>
      <c r="NAS350" s="182"/>
      <c r="NAT350" s="182"/>
      <c r="NAU350" s="182"/>
      <c r="NAV350" s="182"/>
      <c r="NAW350" s="182"/>
      <c r="NAX350" s="182"/>
      <c r="NAY350" s="182"/>
      <c r="NAZ350" s="182"/>
      <c r="NBA350" s="182"/>
      <c r="NBB350" s="182"/>
      <c r="NBC350" s="182"/>
      <c r="NBD350" s="182"/>
      <c r="NBE350" s="182"/>
      <c r="NBF350" s="182"/>
      <c r="NBG350" s="182"/>
      <c r="NBH350" s="182"/>
      <c r="NBI350" s="182"/>
      <c r="NBJ350" s="182"/>
      <c r="NBK350" s="182"/>
      <c r="NBL350" s="182"/>
      <c r="NBM350" s="182"/>
      <c r="NBN350" s="182"/>
      <c r="NBO350" s="182"/>
      <c r="NBP350" s="182"/>
      <c r="NBQ350" s="182"/>
      <c r="NBR350" s="182"/>
      <c r="NBS350" s="182"/>
      <c r="NBT350" s="182"/>
      <c r="NBU350" s="182"/>
      <c r="NBV350" s="182"/>
      <c r="NBW350" s="182"/>
      <c r="NBX350" s="182"/>
      <c r="NBY350" s="182"/>
      <c r="NBZ350" s="182"/>
      <c r="NCA350" s="182"/>
      <c r="NCB350" s="182"/>
      <c r="NCC350" s="182"/>
      <c r="NCD350" s="182"/>
      <c r="NCE350" s="182"/>
      <c r="NCF350" s="182"/>
      <c r="NCG350" s="182"/>
      <c r="NCH350" s="182"/>
      <c r="NCI350" s="182"/>
      <c r="NCJ350" s="182"/>
      <c r="NCK350" s="182"/>
      <c r="NCL350" s="182"/>
      <c r="NCM350" s="182"/>
      <c r="NCN350" s="182"/>
      <c r="NCO350" s="182"/>
      <c r="NCP350" s="182"/>
      <c r="NCQ350" s="182"/>
      <c r="NCR350" s="182"/>
      <c r="NCS350" s="182"/>
      <c r="NCT350" s="182"/>
      <c r="NCU350" s="182"/>
      <c r="NCV350" s="182"/>
      <c r="NCW350" s="182"/>
      <c r="NCX350" s="182"/>
      <c r="NCY350" s="182"/>
      <c r="NCZ350" s="182"/>
      <c r="NDA350" s="182"/>
      <c r="NDB350" s="182"/>
      <c r="NDC350" s="182"/>
      <c r="NDD350" s="182"/>
      <c r="NDE350" s="182"/>
      <c r="NDF350" s="182"/>
      <c r="NDG350" s="182"/>
      <c r="NDH350" s="182"/>
      <c r="NDI350" s="182"/>
      <c r="NDJ350" s="182"/>
      <c r="NDK350" s="182"/>
      <c r="NDL350" s="182"/>
      <c r="NDM350" s="182"/>
      <c r="NDN350" s="182"/>
      <c r="NDO350" s="182"/>
      <c r="NDP350" s="182"/>
      <c r="NDQ350" s="182"/>
      <c r="NDR350" s="182"/>
      <c r="NDS350" s="182"/>
      <c r="NDT350" s="182"/>
      <c r="NDU350" s="182"/>
      <c r="NDV350" s="182"/>
      <c r="NDW350" s="182"/>
      <c r="NDX350" s="182"/>
      <c r="NDY350" s="182"/>
      <c r="NDZ350" s="182"/>
      <c r="NEA350" s="182"/>
      <c r="NEB350" s="182"/>
      <c r="NEC350" s="182"/>
      <c r="NED350" s="182"/>
      <c r="NEE350" s="182"/>
      <c r="NEF350" s="182"/>
      <c r="NEG350" s="182"/>
      <c r="NEH350" s="182"/>
      <c r="NEI350" s="182"/>
      <c r="NEJ350" s="182"/>
      <c r="NEK350" s="182"/>
      <c r="NEL350" s="182"/>
      <c r="NEM350" s="182"/>
      <c r="NEN350" s="182"/>
      <c r="NEO350" s="182"/>
      <c r="NEP350" s="182"/>
      <c r="NEQ350" s="182"/>
      <c r="NER350" s="182"/>
      <c r="NES350" s="182"/>
      <c r="NET350" s="182"/>
      <c r="NEU350" s="182"/>
      <c r="NEV350" s="182"/>
      <c r="NEW350" s="182"/>
      <c r="NEX350" s="182"/>
      <c r="NEY350" s="182"/>
      <c r="NEZ350" s="182"/>
      <c r="NFA350" s="182"/>
      <c r="NFB350" s="182"/>
      <c r="NFC350" s="182"/>
      <c r="NFD350" s="182"/>
      <c r="NFE350" s="182"/>
      <c r="NFF350" s="182"/>
      <c r="NFG350" s="182"/>
      <c r="NFH350" s="182"/>
      <c r="NFI350" s="182"/>
      <c r="NFJ350" s="182"/>
      <c r="NFK350" s="182"/>
      <c r="NFL350" s="182"/>
      <c r="NFM350" s="182"/>
      <c r="NFN350" s="182"/>
      <c r="NFO350" s="182"/>
      <c r="NFP350" s="182"/>
      <c r="NFQ350" s="182"/>
      <c r="NFR350" s="182"/>
      <c r="NFS350" s="182"/>
      <c r="NFT350" s="182"/>
      <c r="NFU350" s="182"/>
      <c r="NFV350" s="182"/>
      <c r="NFW350" s="182"/>
      <c r="NFX350" s="182"/>
      <c r="NFY350" s="182"/>
      <c r="NFZ350" s="182"/>
      <c r="NGA350" s="182"/>
      <c r="NGB350" s="182"/>
      <c r="NGC350" s="182"/>
      <c r="NGD350" s="182"/>
      <c r="NGE350" s="182"/>
      <c r="NGF350" s="182"/>
      <c r="NGG350" s="182"/>
      <c r="NGH350" s="182"/>
      <c r="NGI350" s="182"/>
      <c r="NGJ350" s="182"/>
      <c r="NGK350" s="182"/>
      <c r="NGL350" s="182"/>
      <c r="NGM350" s="182"/>
      <c r="NGN350" s="182"/>
      <c r="NGO350" s="182"/>
      <c r="NGP350" s="182"/>
      <c r="NGQ350" s="182"/>
      <c r="NGR350" s="182"/>
      <c r="NGS350" s="182"/>
      <c r="NGT350" s="182"/>
      <c r="NGU350" s="182"/>
      <c r="NGV350" s="182"/>
      <c r="NGW350" s="182"/>
      <c r="NGX350" s="182"/>
      <c r="NGY350" s="182"/>
      <c r="NGZ350" s="182"/>
      <c r="NHA350" s="182"/>
      <c r="NHB350" s="182"/>
      <c r="NHC350" s="182"/>
      <c r="NHD350" s="182"/>
      <c r="NHE350" s="182"/>
      <c r="NHF350" s="182"/>
      <c r="NHG350" s="182"/>
      <c r="NHH350" s="182"/>
      <c r="NHI350" s="182"/>
      <c r="NHJ350" s="182"/>
      <c r="NHK350" s="182"/>
      <c r="NHL350" s="182"/>
      <c r="NHM350" s="182"/>
      <c r="NHN350" s="182"/>
      <c r="NHO350" s="182"/>
      <c r="NHP350" s="182"/>
      <c r="NHQ350" s="182"/>
      <c r="NHR350" s="182"/>
      <c r="NHS350" s="182"/>
      <c r="NHT350" s="182"/>
      <c r="NHU350" s="182"/>
      <c r="NHV350" s="182"/>
      <c r="NHW350" s="182"/>
      <c r="NHX350" s="182"/>
      <c r="NHY350" s="182"/>
      <c r="NHZ350" s="182"/>
      <c r="NIA350" s="182"/>
      <c r="NIB350" s="182"/>
      <c r="NIC350" s="182"/>
      <c r="NID350" s="182"/>
      <c r="NIE350" s="182"/>
      <c r="NIF350" s="182"/>
      <c r="NIG350" s="182"/>
      <c r="NIH350" s="182"/>
      <c r="NII350" s="182"/>
      <c r="NIJ350" s="182"/>
      <c r="NIK350" s="182"/>
      <c r="NIL350" s="182"/>
      <c r="NIM350" s="182"/>
      <c r="NIN350" s="182"/>
      <c r="NIO350" s="182"/>
      <c r="NIP350" s="182"/>
      <c r="NIQ350" s="182"/>
      <c r="NIR350" s="182"/>
      <c r="NIS350" s="182"/>
      <c r="NIT350" s="182"/>
      <c r="NIU350" s="182"/>
      <c r="NIV350" s="182"/>
      <c r="NIW350" s="182"/>
      <c r="NIX350" s="182"/>
      <c r="NIY350" s="182"/>
      <c r="NIZ350" s="182"/>
      <c r="NJA350" s="182"/>
      <c r="NJB350" s="182"/>
      <c r="NJC350" s="182"/>
      <c r="NJD350" s="182"/>
      <c r="NJE350" s="182"/>
      <c r="NJF350" s="182"/>
      <c r="NJG350" s="182"/>
      <c r="NJH350" s="182"/>
      <c r="NJI350" s="182"/>
      <c r="NJJ350" s="182"/>
      <c r="NJK350" s="182"/>
      <c r="NJL350" s="182"/>
      <c r="NJM350" s="182"/>
      <c r="NJN350" s="182"/>
      <c r="NJO350" s="182"/>
      <c r="NJP350" s="182"/>
      <c r="NJQ350" s="182"/>
      <c r="NJR350" s="182"/>
      <c r="NJS350" s="182"/>
      <c r="NJT350" s="182"/>
      <c r="NJU350" s="182"/>
      <c r="NJV350" s="182"/>
      <c r="NJW350" s="182"/>
      <c r="NJX350" s="182"/>
      <c r="NJY350" s="182"/>
      <c r="NJZ350" s="182"/>
      <c r="NKA350" s="182"/>
      <c r="NKB350" s="182"/>
      <c r="NKC350" s="182"/>
      <c r="NKD350" s="182"/>
      <c r="NKE350" s="182"/>
      <c r="NKF350" s="182"/>
      <c r="NKG350" s="182"/>
      <c r="NKH350" s="182"/>
      <c r="NKI350" s="182"/>
      <c r="NKJ350" s="182"/>
      <c r="NKK350" s="182"/>
      <c r="NKL350" s="182"/>
      <c r="NKM350" s="182"/>
      <c r="NKN350" s="182"/>
      <c r="NKO350" s="182"/>
      <c r="NKP350" s="182"/>
      <c r="NKQ350" s="182"/>
      <c r="NKR350" s="182"/>
      <c r="NKS350" s="182"/>
      <c r="NKT350" s="182"/>
      <c r="NKU350" s="182"/>
      <c r="NKV350" s="182"/>
      <c r="NKW350" s="182"/>
      <c r="NKX350" s="182"/>
      <c r="NKY350" s="182"/>
      <c r="NKZ350" s="182"/>
      <c r="NLA350" s="182"/>
      <c r="NLB350" s="182"/>
      <c r="NLC350" s="182"/>
      <c r="NLD350" s="182"/>
      <c r="NLE350" s="182"/>
      <c r="NLF350" s="182"/>
      <c r="NLG350" s="182"/>
      <c r="NLH350" s="182"/>
      <c r="NLI350" s="182"/>
      <c r="NLJ350" s="182"/>
      <c r="NLK350" s="182"/>
      <c r="NLL350" s="182"/>
      <c r="NLM350" s="182"/>
      <c r="NLN350" s="182"/>
      <c r="NLO350" s="182"/>
      <c r="NLP350" s="182"/>
      <c r="NLQ350" s="182"/>
      <c r="NLR350" s="182"/>
      <c r="NLS350" s="182"/>
      <c r="NLT350" s="182"/>
      <c r="NLU350" s="182"/>
      <c r="NLV350" s="182"/>
      <c r="NLW350" s="182"/>
      <c r="NLX350" s="182"/>
      <c r="NLY350" s="182"/>
      <c r="NLZ350" s="182"/>
      <c r="NMA350" s="182"/>
      <c r="NMB350" s="182"/>
      <c r="NMC350" s="182"/>
      <c r="NMD350" s="182"/>
      <c r="NME350" s="182"/>
      <c r="NMF350" s="182"/>
      <c r="NMG350" s="182"/>
      <c r="NMH350" s="182"/>
      <c r="NMI350" s="182"/>
      <c r="NMJ350" s="182"/>
      <c r="NMK350" s="182"/>
      <c r="NML350" s="182"/>
      <c r="NMM350" s="182"/>
      <c r="NMN350" s="182"/>
      <c r="NMO350" s="182"/>
      <c r="NMP350" s="182"/>
      <c r="NMQ350" s="182"/>
      <c r="NMR350" s="182"/>
      <c r="NMS350" s="182"/>
      <c r="NMT350" s="182"/>
      <c r="NMU350" s="182"/>
      <c r="NMV350" s="182"/>
      <c r="NMW350" s="182"/>
      <c r="NMX350" s="182"/>
      <c r="NMY350" s="182"/>
      <c r="NMZ350" s="182"/>
      <c r="NNA350" s="182"/>
      <c r="NNB350" s="182"/>
      <c r="NNC350" s="182"/>
      <c r="NND350" s="182"/>
      <c r="NNE350" s="182"/>
      <c r="NNF350" s="182"/>
      <c r="NNG350" s="182"/>
      <c r="NNH350" s="182"/>
      <c r="NNI350" s="182"/>
      <c r="NNJ350" s="182"/>
      <c r="NNK350" s="182"/>
      <c r="NNL350" s="182"/>
      <c r="NNM350" s="182"/>
      <c r="NNN350" s="182"/>
      <c r="NNO350" s="182"/>
      <c r="NNP350" s="182"/>
      <c r="NNQ350" s="182"/>
      <c r="NNR350" s="182"/>
      <c r="NNS350" s="182"/>
      <c r="NNT350" s="182"/>
      <c r="NNU350" s="182"/>
      <c r="NNV350" s="182"/>
      <c r="NNW350" s="182"/>
      <c r="NNX350" s="182"/>
      <c r="NNY350" s="182"/>
      <c r="NNZ350" s="182"/>
      <c r="NOA350" s="182"/>
      <c r="NOB350" s="182"/>
      <c r="NOC350" s="182"/>
      <c r="NOD350" s="182"/>
      <c r="NOE350" s="182"/>
      <c r="NOF350" s="182"/>
      <c r="NOG350" s="182"/>
      <c r="NOH350" s="182"/>
      <c r="NOI350" s="182"/>
      <c r="NOJ350" s="182"/>
      <c r="NOK350" s="182"/>
      <c r="NOL350" s="182"/>
      <c r="NOM350" s="182"/>
      <c r="NON350" s="182"/>
      <c r="NOO350" s="182"/>
      <c r="NOP350" s="182"/>
      <c r="NOQ350" s="182"/>
      <c r="NOR350" s="182"/>
      <c r="NOS350" s="182"/>
      <c r="NOT350" s="182"/>
      <c r="NOU350" s="182"/>
      <c r="NOV350" s="182"/>
      <c r="NOW350" s="182"/>
      <c r="NOX350" s="182"/>
      <c r="NOY350" s="182"/>
      <c r="NOZ350" s="182"/>
      <c r="NPA350" s="182"/>
      <c r="NPB350" s="182"/>
      <c r="NPC350" s="182"/>
      <c r="NPD350" s="182"/>
      <c r="NPE350" s="182"/>
      <c r="NPF350" s="182"/>
      <c r="NPG350" s="182"/>
      <c r="NPH350" s="182"/>
      <c r="NPI350" s="182"/>
      <c r="NPJ350" s="182"/>
      <c r="NPK350" s="182"/>
      <c r="NPL350" s="182"/>
      <c r="NPM350" s="182"/>
      <c r="NPN350" s="182"/>
      <c r="NPO350" s="182"/>
      <c r="NPP350" s="182"/>
      <c r="NPQ350" s="182"/>
      <c r="NPR350" s="182"/>
      <c r="NPS350" s="182"/>
      <c r="NPT350" s="182"/>
      <c r="NPU350" s="182"/>
      <c r="NPV350" s="182"/>
      <c r="NPW350" s="182"/>
      <c r="NPX350" s="182"/>
      <c r="NPY350" s="182"/>
      <c r="NPZ350" s="182"/>
      <c r="NQA350" s="182"/>
      <c r="NQB350" s="182"/>
      <c r="NQC350" s="182"/>
      <c r="NQD350" s="182"/>
      <c r="NQE350" s="182"/>
      <c r="NQF350" s="182"/>
      <c r="NQG350" s="182"/>
      <c r="NQH350" s="182"/>
      <c r="NQI350" s="182"/>
      <c r="NQJ350" s="182"/>
      <c r="NQK350" s="182"/>
      <c r="NQL350" s="182"/>
      <c r="NQM350" s="182"/>
      <c r="NQN350" s="182"/>
      <c r="NQO350" s="182"/>
      <c r="NQP350" s="182"/>
      <c r="NQQ350" s="182"/>
      <c r="NQR350" s="182"/>
      <c r="NQS350" s="182"/>
      <c r="NQT350" s="182"/>
      <c r="NQU350" s="182"/>
      <c r="NQV350" s="182"/>
      <c r="NQW350" s="182"/>
      <c r="NQX350" s="182"/>
      <c r="NQY350" s="182"/>
      <c r="NQZ350" s="182"/>
      <c r="NRA350" s="182"/>
      <c r="NRB350" s="182"/>
      <c r="NRC350" s="182"/>
      <c r="NRD350" s="182"/>
      <c r="NRE350" s="182"/>
      <c r="NRF350" s="182"/>
      <c r="NRG350" s="182"/>
      <c r="NRH350" s="182"/>
      <c r="NRI350" s="182"/>
      <c r="NRJ350" s="182"/>
      <c r="NRK350" s="182"/>
      <c r="NRL350" s="182"/>
      <c r="NRM350" s="182"/>
      <c r="NRN350" s="182"/>
      <c r="NRO350" s="182"/>
      <c r="NRP350" s="182"/>
      <c r="NRQ350" s="182"/>
      <c r="NRR350" s="182"/>
      <c r="NRS350" s="182"/>
      <c r="NRT350" s="182"/>
      <c r="NRU350" s="182"/>
      <c r="NRV350" s="182"/>
      <c r="NRW350" s="182"/>
      <c r="NRX350" s="182"/>
      <c r="NRY350" s="182"/>
      <c r="NRZ350" s="182"/>
      <c r="NSA350" s="182"/>
      <c r="NSB350" s="182"/>
      <c r="NSC350" s="182"/>
      <c r="NSD350" s="182"/>
      <c r="NSE350" s="182"/>
      <c r="NSF350" s="182"/>
      <c r="NSG350" s="182"/>
      <c r="NSH350" s="182"/>
      <c r="NSI350" s="182"/>
      <c r="NSJ350" s="182"/>
      <c r="NSK350" s="182"/>
      <c r="NSL350" s="182"/>
      <c r="NSM350" s="182"/>
      <c r="NSN350" s="182"/>
      <c r="NSO350" s="182"/>
      <c r="NSP350" s="182"/>
      <c r="NSQ350" s="182"/>
      <c r="NSR350" s="182"/>
      <c r="NSS350" s="182"/>
      <c r="NST350" s="182"/>
      <c r="NSU350" s="182"/>
      <c r="NSV350" s="182"/>
      <c r="NSW350" s="182"/>
      <c r="NSX350" s="182"/>
      <c r="NSY350" s="182"/>
      <c r="NSZ350" s="182"/>
      <c r="NTA350" s="182"/>
      <c r="NTB350" s="182"/>
      <c r="NTC350" s="182"/>
      <c r="NTD350" s="182"/>
      <c r="NTE350" s="182"/>
      <c r="NTF350" s="182"/>
      <c r="NTG350" s="182"/>
      <c r="NTH350" s="182"/>
      <c r="NTI350" s="182"/>
      <c r="NTJ350" s="182"/>
      <c r="NTK350" s="182"/>
      <c r="NTL350" s="182"/>
      <c r="NTM350" s="182"/>
      <c r="NTN350" s="182"/>
      <c r="NTO350" s="182"/>
      <c r="NTP350" s="182"/>
      <c r="NTQ350" s="182"/>
      <c r="NTR350" s="182"/>
      <c r="NTS350" s="182"/>
      <c r="NTT350" s="182"/>
      <c r="NTU350" s="182"/>
      <c r="NTV350" s="182"/>
      <c r="NTW350" s="182"/>
      <c r="NTX350" s="182"/>
      <c r="NTY350" s="182"/>
      <c r="NTZ350" s="182"/>
      <c r="NUA350" s="182"/>
      <c r="NUB350" s="182"/>
      <c r="NUC350" s="182"/>
      <c r="NUD350" s="182"/>
      <c r="NUE350" s="182"/>
      <c r="NUF350" s="182"/>
      <c r="NUG350" s="182"/>
      <c r="NUH350" s="182"/>
      <c r="NUI350" s="182"/>
      <c r="NUJ350" s="182"/>
      <c r="NUK350" s="182"/>
      <c r="NUL350" s="182"/>
      <c r="NUM350" s="182"/>
      <c r="NUN350" s="182"/>
      <c r="NUO350" s="182"/>
      <c r="NUP350" s="182"/>
      <c r="NUQ350" s="182"/>
      <c r="NUR350" s="182"/>
      <c r="NUS350" s="182"/>
      <c r="NUT350" s="182"/>
      <c r="NUU350" s="182"/>
      <c r="NUV350" s="182"/>
      <c r="NUW350" s="182"/>
      <c r="NUX350" s="182"/>
      <c r="NUY350" s="182"/>
      <c r="NUZ350" s="182"/>
      <c r="NVA350" s="182"/>
      <c r="NVB350" s="182"/>
      <c r="NVC350" s="182"/>
      <c r="NVD350" s="182"/>
      <c r="NVE350" s="182"/>
      <c r="NVF350" s="182"/>
      <c r="NVG350" s="182"/>
      <c r="NVH350" s="182"/>
      <c r="NVI350" s="182"/>
      <c r="NVJ350" s="182"/>
      <c r="NVK350" s="182"/>
      <c r="NVL350" s="182"/>
      <c r="NVM350" s="182"/>
      <c r="NVN350" s="182"/>
      <c r="NVO350" s="182"/>
      <c r="NVP350" s="182"/>
      <c r="NVQ350" s="182"/>
      <c r="NVR350" s="182"/>
      <c r="NVS350" s="182"/>
      <c r="NVT350" s="182"/>
      <c r="NVU350" s="182"/>
      <c r="NVV350" s="182"/>
      <c r="NVW350" s="182"/>
      <c r="NVX350" s="182"/>
      <c r="NVY350" s="182"/>
      <c r="NVZ350" s="182"/>
      <c r="NWA350" s="182"/>
      <c r="NWB350" s="182"/>
      <c r="NWC350" s="182"/>
      <c r="NWD350" s="182"/>
      <c r="NWE350" s="182"/>
      <c r="NWF350" s="182"/>
      <c r="NWG350" s="182"/>
      <c r="NWH350" s="182"/>
      <c r="NWI350" s="182"/>
      <c r="NWJ350" s="182"/>
      <c r="NWK350" s="182"/>
      <c r="NWL350" s="182"/>
      <c r="NWM350" s="182"/>
      <c r="NWN350" s="182"/>
      <c r="NWO350" s="182"/>
      <c r="NWP350" s="182"/>
      <c r="NWQ350" s="182"/>
      <c r="NWR350" s="182"/>
      <c r="NWS350" s="182"/>
      <c r="NWT350" s="182"/>
      <c r="NWU350" s="182"/>
      <c r="NWV350" s="182"/>
      <c r="NWW350" s="182"/>
      <c r="NWX350" s="182"/>
      <c r="NWY350" s="182"/>
      <c r="NWZ350" s="182"/>
      <c r="NXA350" s="182"/>
      <c r="NXB350" s="182"/>
      <c r="NXC350" s="182"/>
      <c r="NXD350" s="182"/>
      <c r="NXE350" s="182"/>
      <c r="NXF350" s="182"/>
      <c r="NXG350" s="182"/>
      <c r="NXH350" s="182"/>
      <c r="NXI350" s="182"/>
      <c r="NXJ350" s="182"/>
      <c r="NXK350" s="182"/>
      <c r="NXL350" s="182"/>
      <c r="NXM350" s="182"/>
      <c r="NXN350" s="182"/>
      <c r="NXO350" s="182"/>
      <c r="NXP350" s="182"/>
      <c r="NXQ350" s="182"/>
      <c r="NXR350" s="182"/>
      <c r="NXS350" s="182"/>
      <c r="NXT350" s="182"/>
      <c r="NXU350" s="182"/>
      <c r="NXV350" s="182"/>
      <c r="NXW350" s="182"/>
      <c r="NXX350" s="182"/>
      <c r="NXY350" s="182"/>
      <c r="NXZ350" s="182"/>
      <c r="NYA350" s="182"/>
      <c r="NYB350" s="182"/>
      <c r="NYC350" s="182"/>
      <c r="NYD350" s="182"/>
      <c r="NYE350" s="182"/>
      <c r="NYF350" s="182"/>
      <c r="NYG350" s="182"/>
      <c r="NYH350" s="182"/>
      <c r="NYI350" s="182"/>
      <c r="NYJ350" s="182"/>
      <c r="NYK350" s="182"/>
      <c r="NYL350" s="182"/>
      <c r="NYM350" s="182"/>
      <c r="NYN350" s="182"/>
      <c r="NYO350" s="182"/>
      <c r="NYP350" s="182"/>
      <c r="NYQ350" s="182"/>
      <c r="NYR350" s="182"/>
      <c r="NYS350" s="182"/>
      <c r="NYT350" s="182"/>
      <c r="NYU350" s="182"/>
      <c r="NYV350" s="182"/>
      <c r="NYW350" s="182"/>
      <c r="NYX350" s="182"/>
      <c r="NYY350" s="182"/>
      <c r="NYZ350" s="182"/>
      <c r="NZA350" s="182"/>
      <c r="NZB350" s="182"/>
      <c r="NZC350" s="182"/>
      <c r="NZD350" s="182"/>
      <c r="NZE350" s="182"/>
      <c r="NZF350" s="182"/>
      <c r="NZG350" s="182"/>
      <c r="NZH350" s="182"/>
      <c r="NZI350" s="182"/>
      <c r="NZJ350" s="182"/>
      <c r="NZK350" s="182"/>
      <c r="NZL350" s="182"/>
      <c r="NZM350" s="182"/>
      <c r="NZN350" s="182"/>
      <c r="NZO350" s="182"/>
      <c r="NZP350" s="182"/>
      <c r="NZQ350" s="182"/>
      <c r="NZR350" s="182"/>
      <c r="NZS350" s="182"/>
      <c r="NZT350" s="182"/>
      <c r="NZU350" s="182"/>
      <c r="NZV350" s="182"/>
      <c r="NZW350" s="182"/>
      <c r="NZX350" s="182"/>
      <c r="NZY350" s="182"/>
      <c r="NZZ350" s="182"/>
      <c r="OAA350" s="182"/>
      <c r="OAB350" s="182"/>
      <c r="OAC350" s="182"/>
      <c r="OAD350" s="182"/>
      <c r="OAE350" s="182"/>
      <c r="OAF350" s="182"/>
      <c r="OAG350" s="182"/>
      <c r="OAH350" s="182"/>
      <c r="OAI350" s="182"/>
      <c r="OAJ350" s="182"/>
      <c r="OAK350" s="182"/>
      <c r="OAL350" s="182"/>
      <c r="OAM350" s="182"/>
      <c r="OAN350" s="182"/>
      <c r="OAO350" s="182"/>
      <c r="OAP350" s="182"/>
      <c r="OAQ350" s="182"/>
      <c r="OAR350" s="182"/>
      <c r="OAS350" s="182"/>
      <c r="OAT350" s="182"/>
      <c r="OAU350" s="182"/>
      <c r="OAV350" s="182"/>
      <c r="OAW350" s="182"/>
      <c r="OAX350" s="182"/>
      <c r="OAY350" s="182"/>
      <c r="OAZ350" s="182"/>
      <c r="OBA350" s="182"/>
      <c r="OBB350" s="182"/>
      <c r="OBC350" s="182"/>
      <c r="OBD350" s="182"/>
      <c r="OBE350" s="182"/>
      <c r="OBF350" s="182"/>
      <c r="OBG350" s="182"/>
      <c r="OBH350" s="182"/>
      <c r="OBI350" s="182"/>
      <c r="OBJ350" s="182"/>
      <c r="OBK350" s="182"/>
      <c r="OBL350" s="182"/>
      <c r="OBM350" s="182"/>
      <c r="OBN350" s="182"/>
      <c r="OBO350" s="182"/>
      <c r="OBP350" s="182"/>
      <c r="OBQ350" s="182"/>
      <c r="OBR350" s="182"/>
      <c r="OBS350" s="182"/>
      <c r="OBT350" s="182"/>
      <c r="OBU350" s="182"/>
      <c r="OBV350" s="182"/>
      <c r="OBW350" s="182"/>
      <c r="OBX350" s="182"/>
      <c r="OBY350" s="182"/>
      <c r="OBZ350" s="182"/>
      <c r="OCA350" s="182"/>
      <c r="OCB350" s="182"/>
      <c r="OCC350" s="182"/>
      <c r="OCD350" s="182"/>
      <c r="OCE350" s="182"/>
      <c r="OCF350" s="182"/>
      <c r="OCG350" s="182"/>
      <c r="OCH350" s="182"/>
      <c r="OCI350" s="182"/>
      <c r="OCJ350" s="182"/>
      <c r="OCK350" s="182"/>
      <c r="OCL350" s="182"/>
      <c r="OCM350" s="182"/>
      <c r="OCN350" s="182"/>
      <c r="OCO350" s="182"/>
      <c r="OCP350" s="182"/>
      <c r="OCQ350" s="182"/>
      <c r="OCR350" s="182"/>
      <c r="OCS350" s="182"/>
      <c r="OCT350" s="182"/>
      <c r="OCU350" s="182"/>
      <c r="OCV350" s="182"/>
      <c r="OCW350" s="182"/>
      <c r="OCX350" s="182"/>
      <c r="OCY350" s="182"/>
      <c r="OCZ350" s="182"/>
      <c r="ODA350" s="182"/>
      <c r="ODB350" s="182"/>
      <c r="ODC350" s="182"/>
      <c r="ODD350" s="182"/>
      <c r="ODE350" s="182"/>
      <c r="ODF350" s="182"/>
      <c r="ODG350" s="182"/>
      <c r="ODH350" s="182"/>
      <c r="ODI350" s="182"/>
      <c r="ODJ350" s="182"/>
      <c r="ODK350" s="182"/>
      <c r="ODL350" s="182"/>
      <c r="ODM350" s="182"/>
      <c r="ODN350" s="182"/>
      <c r="ODO350" s="182"/>
      <c r="ODP350" s="182"/>
      <c r="ODQ350" s="182"/>
      <c r="ODR350" s="182"/>
      <c r="ODS350" s="182"/>
      <c r="ODT350" s="182"/>
      <c r="ODU350" s="182"/>
      <c r="ODV350" s="182"/>
      <c r="ODW350" s="182"/>
      <c r="ODX350" s="182"/>
      <c r="ODY350" s="182"/>
      <c r="ODZ350" s="182"/>
      <c r="OEA350" s="182"/>
      <c r="OEB350" s="182"/>
      <c r="OEC350" s="182"/>
      <c r="OED350" s="182"/>
      <c r="OEE350" s="182"/>
      <c r="OEF350" s="182"/>
      <c r="OEG350" s="182"/>
      <c r="OEH350" s="182"/>
      <c r="OEI350" s="182"/>
      <c r="OEJ350" s="182"/>
      <c r="OEK350" s="182"/>
      <c r="OEL350" s="182"/>
      <c r="OEM350" s="182"/>
      <c r="OEN350" s="182"/>
      <c r="OEO350" s="182"/>
      <c r="OEP350" s="182"/>
      <c r="OEQ350" s="182"/>
      <c r="OER350" s="182"/>
      <c r="OES350" s="182"/>
      <c r="OET350" s="182"/>
      <c r="OEU350" s="182"/>
      <c r="OEV350" s="182"/>
      <c r="OEW350" s="182"/>
      <c r="OEX350" s="182"/>
      <c r="OEY350" s="182"/>
      <c r="OEZ350" s="182"/>
      <c r="OFA350" s="182"/>
      <c r="OFB350" s="182"/>
      <c r="OFC350" s="182"/>
      <c r="OFD350" s="182"/>
      <c r="OFE350" s="182"/>
      <c r="OFF350" s="182"/>
      <c r="OFG350" s="182"/>
      <c r="OFH350" s="182"/>
      <c r="OFI350" s="182"/>
      <c r="OFJ350" s="182"/>
      <c r="OFK350" s="182"/>
      <c r="OFL350" s="182"/>
      <c r="OFM350" s="182"/>
      <c r="OFN350" s="182"/>
      <c r="OFO350" s="182"/>
      <c r="OFP350" s="182"/>
      <c r="OFQ350" s="182"/>
      <c r="OFR350" s="182"/>
      <c r="OFS350" s="182"/>
      <c r="OFT350" s="182"/>
      <c r="OFU350" s="182"/>
      <c r="OFV350" s="182"/>
      <c r="OFW350" s="182"/>
      <c r="OFX350" s="182"/>
      <c r="OFY350" s="182"/>
      <c r="OFZ350" s="182"/>
      <c r="OGA350" s="182"/>
      <c r="OGB350" s="182"/>
      <c r="OGC350" s="182"/>
      <c r="OGD350" s="182"/>
      <c r="OGE350" s="182"/>
      <c r="OGF350" s="182"/>
      <c r="OGG350" s="182"/>
      <c r="OGH350" s="182"/>
      <c r="OGI350" s="182"/>
      <c r="OGJ350" s="182"/>
      <c r="OGK350" s="182"/>
      <c r="OGL350" s="182"/>
      <c r="OGM350" s="182"/>
      <c r="OGN350" s="182"/>
      <c r="OGO350" s="182"/>
      <c r="OGP350" s="182"/>
      <c r="OGQ350" s="182"/>
      <c r="OGR350" s="182"/>
      <c r="OGS350" s="182"/>
      <c r="OGT350" s="182"/>
      <c r="OGU350" s="182"/>
      <c r="OGV350" s="182"/>
      <c r="OGW350" s="182"/>
      <c r="OGX350" s="182"/>
      <c r="OGY350" s="182"/>
      <c r="OGZ350" s="182"/>
      <c r="OHA350" s="182"/>
      <c r="OHB350" s="182"/>
      <c r="OHC350" s="182"/>
      <c r="OHD350" s="182"/>
      <c r="OHE350" s="182"/>
      <c r="OHF350" s="182"/>
      <c r="OHG350" s="182"/>
      <c r="OHH350" s="182"/>
      <c r="OHI350" s="182"/>
      <c r="OHJ350" s="182"/>
      <c r="OHK350" s="182"/>
      <c r="OHL350" s="182"/>
      <c r="OHM350" s="182"/>
      <c r="OHN350" s="182"/>
      <c r="OHO350" s="182"/>
      <c r="OHP350" s="182"/>
      <c r="OHQ350" s="182"/>
      <c r="OHR350" s="182"/>
      <c r="OHS350" s="182"/>
      <c r="OHT350" s="182"/>
      <c r="OHU350" s="182"/>
      <c r="OHV350" s="182"/>
      <c r="OHW350" s="182"/>
      <c r="OHX350" s="182"/>
      <c r="OHY350" s="182"/>
      <c r="OHZ350" s="182"/>
      <c r="OIA350" s="182"/>
      <c r="OIB350" s="182"/>
      <c r="OIC350" s="182"/>
      <c r="OID350" s="182"/>
      <c r="OIE350" s="182"/>
      <c r="OIF350" s="182"/>
      <c r="OIG350" s="182"/>
      <c r="OIH350" s="182"/>
      <c r="OII350" s="182"/>
      <c r="OIJ350" s="182"/>
      <c r="OIK350" s="182"/>
      <c r="OIL350" s="182"/>
      <c r="OIM350" s="182"/>
      <c r="OIN350" s="182"/>
      <c r="OIO350" s="182"/>
      <c r="OIP350" s="182"/>
      <c r="OIQ350" s="182"/>
      <c r="OIR350" s="182"/>
      <c r="OIS350" s="182"/>
      <c r="OIT350" s="182"/>
      <c r="OIU350" s="182"/>
      <c r="OIV350" s="182"/>
      <c r="OIW350" s="182"/>
      <c r="OIX350" s="182"/>
      <c r="OIY350" s="182"/>
      <c r="OIZ350" s="182"/>
      <c r="OJA350" s="182"/>
      <c r="OJB350" s="182"/>
      <c r="OJC350" s="182"/>
      <c r="OJD350" s="182"/>
      <c r="OJE350" s="182"/>
      <c r="OJF350" s="182"/>
      <c r="OJG350" s="182"/>
      <c r="OJH350" s="182"/>
      <c r="OJI350" s="182"/>
      <c r="OJJ350" s="182"/>
      <c r="OJK350" s="182"/>
      <c r="OJL350" s="182"/>
      <c r="OJM350" s="182"/>
      <c r="OJN350" s="182"/>
      <c r="OJO350" s="182"/>
      <c r="OJP350" s="182"/>
      <c r="OJQ350" s="182"/>
      <c r="OJR350" s="182"/>
      <c r="OJS350" s="182"/>
      <c r="OJT350" s="182"/>
      <c r="OJU350" s="182"/>
      <c r="OJV350" s="182"/>
      <c r="OJW350" s="182"/>
      <c r="OJX350" s="182"/>
      <c r="OJY350" s="182"/>
      <c r="OJZ350" s="182"/>
      <c r="OKA350" s="182"/>
      <c r="OKB350" s="182"/>
      <c r="OKC350" s="182"/>
      <c r="OKD350" s="182"/>
      <c r="OKE350" s="182"/>
      <c r="OKF350" s="182"/>
      <c r="OKG350" s="182"/>
      <c r="OKH350" s="182"/>
      <c r="OKI350" s="182"/>
      <c r="OKJ350" s="182"/>
      <c r="OKK350" s="182"/>
      <c r="OKL350" s="182"/>
      <c r="OKM350" s="182"/>
      <c r="OKN350" s="182"/>
      <c r="OKO350" s="182"/>
      <c r="OKP350" s="182"/>
      <c r="OKQ350" s="182"/>
      <c r="OKR350" s="182"/>
      <c r="OKS350" s="182"/>
      <c r="OKT350" s="182"/>
      <c r="OKU350" s="182"/>
      <c r="OKV350" s="182"/>
      <c r="OKW350" s="182"/>
      <c r="OKX350" s="182"/>
      <c r="OKY350" s="182"/>
      <c r="OKZ350" s="182"/>
      <c r="OLA350" s="182"/>
      <c r="OLB350" s="182"/>
      <c r="OLC350" s="182"/>
      <c r="OLD350" s="182"/>
      <c r="OLE350" s="182"/>
      <c r="OLF350" s="182"/>
      <c r="OLG350" s="182"/>
      <c r="OLH350" s="182"/>
      <c r="OLI350" s="182"/>
      <c r="OLJ350" s="182"/>
      <c r="OLK350" s="182"/>
      <c r="OLL350" s="182"/>
      <c r="OLM350" s="182"/>
      <c r="OLN350" s="182"/>
      <c r="OLO350" s="182"/>
      <c r="OLP350" s="182"/>
      <c r="OLQ350" s="182"/>
      <c r="OLR350" s="182"/>
      <c r="OLS350" s="182"/>
      <c r="OLT350" s="182"/>
      <c r="OLU350" s="182"/>
      <c r="OLV350" s="182"/>
      <c r="OLW350" s="182"/>
      <c r="OLX350" s="182"/>
      <c r="OLY350" s="182"/>
      <c r="OLZ350" s="182"/>
      <c r="OMA350" s="182"/>
      <c r="OMB350" s="182"/>
      <c r="OMC350" s="182"/>
      <c r="OMD350" s="182"/>
      <c r="OME350" s="182"/>
      <c r="OMF350" s="182"/>
      <c r="OMG350" s="182"/>
      <c r="OMH350" s="182"/>
      <c r="OMI350" s="182"/>
      <c r="OMJ350" s="182"/>
      <c r="OMK350" s="182"/>
      <c r="OML350" s="182"/>
      <c r="OMM350" s="182"/>
      <c r="OMN350" s="182"/>
      <c r="OMO350" s="182"/>
      <c r="OMP350" s="182"/>
      <c r="OMQ350" s="182"/>
      <c r="OMR350" s="182"/>
      <c r="OMS350" s="182"/>
      <c r="OMT350" s="182"/>
      <c r="OMU350" s="182"/>
      <c r="OMV350" s="182"/>
      <c r="OMW350" s="182"/>
      <c r="OMX350" s="182"/>
      <c r="OMY350" s="182"/>
      <c r="OMZ350" s="182"/>
      <c r="ONA350" s="182"/>
      <c r="ONB350" s="182"/>
      <c r="ONC350" s="182"/>
      <c r="OND350" s="182"/>
      <c r="ONE350" s="182"/>
      <c r="ONF350" s="182"/>
      <c r="ONG350" s="182"/>
      <c r="ONH350" s="182"/>
      <c r="ONI350" s="182"/>
      <c r="ONJ350" s="182"/>
      <c r="ONK350" s="182"/>
      <c r="ONL350" s="182"/>
      <c r="ONM350" s="182"/>
      <c r="ONN350" s="182"/>
      <c r="ONO350" s="182"/>
      <c r="ONP350" s="182"/>
      <c r="ONQ350" s="182"/>
      <c r="ONR350" s="182"/>
      <c r="ONS350" s="182"/>
      <c r="ONT350" s="182"/>
      <c r="ONU350" s="182"/>
      <c r="ONV350" s="182"/>
      <c r="ONW350" s="182"/>
      <c r="ONX350" s="182"/>
      <c r="ONY350" s="182"/>
      <c r="ONZ350" s="182"/>
      <c r="OOA350" s="182"/>
      <c r="OOB350" s="182"/>
      <c r="OOC350" s="182"/>
      <c r="OOD350" s="182"/>
      <c r="OOE350" s="182"/>
      <c r="OOF350" s="182"/>
      <c r="OOG350" s="182"/>
      <c r="OOH350" s="182"/>
      <c r="OOI350" s="182"/>
      <c r="OOJ350" s="182"/>
      <c r="OOK350" s="182"/>
      <c r="OOL350" s="182"/>
      <c r="OOM350" s="182"/>
      <c r="OON350" s="182"/>
      <c r="OOO350" s="182"/>
      <c r="OOP350" s="182"/>
      <c r="OOQ350" s="182"/>
      <c r="OOR350" s="182"/>
      <c r="OOS350" s="182"/>
      <c r="OOT350" s="182"/>
      <c r="OOU350" s="182"/>
      <c r="OOV350" s="182"/>
      <c r="OOW350" s="182"/>
      <c r="OOX350" s="182"/>
      <c r="OOY350" s="182"/>
      <c r="OOZ350" s="182"/>
      <c r="OPA350" s="182"/>
      <c r="OPB350" s="182"/>
      <c r="OPC350" s="182"/>
      <c r="OPD350" s="182"/>
      <c r="OPE350" s="182"/>
      <c r="OPF350" s="182"/>
      <c r="OPG350" s="182"/>
      <c r="OPH350" s="182"/>
      <c r="OPI350" s="182"/>
      <c r="OPJ350" s="182"/>
      <c r="OPK350" s="182"/>
      <c r="OPL350" s="182"/>
      <c r="OPM350" s="182"/>
      <c r="OPN350" s="182"/>
      <c r="OPO350" s="182"/>
      <c r="OPP350" s="182"/>
      <c r="OPQ350" s="182"/>
      <c r="OPR350" s="182"/>
      <c r="OPS350" s="182"/>
      <c r="OPT350" s="182"/>
      <c r="OPU350" s="182"/>
      <c r="OPV350" s="182"/>
      <c r="OPW350" s="182"/>
      <c r="OPX350" s="182"/>
      <c r="OPY350" s="182"/>
      <c r="OPZ350" s="182"/>
      <c r="OQA350" s="182"/>
      <c r="OQB350" s="182"/>
      <c r="OQC350" s="182"/>
      <c r="OQD350" s="182"/>
      <c r="OQE350" s="182"/>
      <c r="OQF350" s="182"/>
      <c r="OQG350" s="182"/>
      <c r="OQH350" s="182"/>
      <c r="OQI350" s="182"/>
      <c r="OQJ350" s="182"/>
      <c r="OQK350" s="182"/>
      <c r="OQL350" s="182"/>
      <c r="OQM350" s="182"/>
      <c r="OQN350" s="182"/>
      <c r="OQO350" s="182"/>
      <c r="OQP350" s="182"/>
      <c r="OQQ350" s="182"/>
      <c r="OQR350" s="182"/>
      <c r="OQS350" s="182"/>
      <c r="OQT350" s="182"/>
      <c r="OQU350" s="182"/>
      <c r="OQV350" s="182"/>
      <c r="OQW350" s="182"/>
      <c r="OQX350" s="182"/>
      <c r="OQY350" s="182"/>
      <c r="OQZ350" s="182"/>
      <c r="ORA350" s="182"/>
      <c r="ORB350" s="182"/>
      <c r="ORC350" s="182"/>
      <c r="ORD350" s="182"/>
      <c r="ORE350" s="182"/>
      <c r="ORF350" s="182"/>
      <c r="ORG350" s="182"/>
      <c r="ORH350" s="182"/>
      <c r="ORI350" s="182"/>
      <c r="ORJ350" s="182"/>
      <c r="ORK350" s="182"/>
      <c r="ORL350" s="182"/>
      <c r="ORM350" s="182"/>
      <c r="ORN350" s="182"/>
      <c r="ORO350" s="182"/>
      <c r="ORP350" s="182"/>
      <c r="ORQ350" s="182"/>
      <c r="ORR350" s="182"/>
      <c r="ORS350" s="182"/>
      <c r="ORT350" s="182"/>
      <c r="ORU350" s="182"/>
      <c r="ORV350" s="182"/>
      <c r="ORW350" s="182"/>
      <c r="ORX350" s="182"/>
      <c r="ORY350" s="182"/>
      <c r="ORZ350" s="182"/>
      <c r="OSA350" s="182"/>
      <c r="OSB350" s="182"/>
      <c r="OSC350" s="182"/>
      <c r="OSD350" s="182"/>
      <c r="OSE350" s="182"/>
      <c r="OSF350" s="182"/>
      <c r="OSG350" s="182"/>
      <c r="OSH350" s="182"/>
      <c r="OSI350" s="182"/>
      <c r="OSJ350" s="182"/>
      <c r="OSK350" s="182"/>
      <c r="OSL350" s="182"/>
      <c r="OSM350" s="182"/>
      <c r="OSN350" s="182"/>
      <c r="OSO350" s="182"/>
      <c r="OSP350" s="182"/>
      <c r="OSQ350" s="182"/>
      <c r="OSR350" s="182"/>
      <c r="OSS350" s="182"/>
      <c r="OST350" s="182"/>
      <c r="OSU350" s="182"/>
      <c r="OSV350" s="182"/>
      <c r="OSW350" s="182"/>
      <c r="OSX350" s="182"/>
      <c r="OSY350" s="182"/>
      <c r="OSZ350" s="182"/>
      <c r="OTA350" s="182"/>
      <c r="OTB350" s="182"/>
      <c r="OTC350" s="182"/>
      <c r="OTD350" s="182"/>
      <c r="OTE350" s="182"/>
      <c r="OTF350" s="182"/>
      <c r="OTG350" s="182"/>
      <c r="OTH350" s="182"/>
      <c r="OTI350" s="182"/>
      <c r="OTJ350" s="182"/>
      <c r="OTK350" s="182"/>
      <c r="OTL350" s="182"/>
      <c r="OTM350" s="182"/>
      <c r="OTN350" s="182"/>
      <c r="OTO350" s="182"/>
      <c r="OTP350" s="182"/>
      <c r="OTQ350" s="182"/>
      <c r="OTR350" s="182"/>
      <c r="OTS350" s="182"/>
      <c r="OTT350" s="182"/>
      <c r="OTU350" s="182"/>
      <c r="OTV350" s="182"/>
      <c r="OTW350" s="182"/>
      <c r="OTX350" s="182"/>
      <c r="OTY350" s="182"/>
      <c r="OTZ350" s="182"/>
      <c r="OUA350" s="182"/>
      <c r="OUB350" s="182"/>
      <c r="OUC350" s="182"/>
      <c r="OUD350" s="182"/>
      <c r="OUE350" s="182"/>
      <c r="OUF350" s="182"/>
      <c r="OUG350" s="182"/>
      <c r="OUH350" s="182"/>
      <c r="OUI350" s="182"/>
      <c r="OUJ350" s="182"/>
      <c r="OUK350" s="182"/>
      <c r="OUL350" s="182"/>
      <c r="OUM350" s="182"/>
      <c r="OUN350" s="182"/>
      <c r="OUO350" s="182"/>
      <c r="OUP350" s="182"/>
      <c r="OUQ350" s="182"/>
      <c r="OUR350" s="182"/>
      <c r="OUS350" s="182"/>
      <c r="OUT350" s="182"/>
      <c r="OUU350" s="182"/>
      <c r="OUV350" s="182"/>
      <c r="OUW350" s="182"/>
      <c r="OUX350" s="182"/>
      <c r="OUY350" s="182"/>
      <c r="OUZ350" s="182"/>
      <c r="OVA350" s="182"/>
      <c r="OVB350" s="182"/>
      <c r="OVC350" s="182"/>
      <c r="OVD350" s="182"/>
      <c r="OVE350" s="182"/>
      <c r="OVF350" s="182"/>
      <c r="OVG350" s="182"/>
      <c r="OVH350" s="182"/>
      <c r="OVI350" s="182"/>
      <c r="OVJ350" s="182"/>
      <c r="OVK350" s="182"/>
      <c r="OVL350" s="182"/>
      <c r="OVM350" s="182"/>
      <c r="OVN350" s="182"/>
      <c r="OVO350" s="182"/>
      <c r="OVP350" s="182"/>
      <c r="OVQ350" s="182"/>
      <c r="OVR350" s="182"/>
      <c r="OVS350" s="182"/>
      <c r="OVT350" s="182"/>
      <c r="OVU350" s="182"/>
      <c r="OVV350" s="182"/>
      <c r="OVW350" s="182"/>
      <c r="OVX350" s="182"/>
      <c r="OVY350" s="182"/>
      <c r="OVZ350" s="182"/>
      <c r="OWA350" s="182"/>
      <c r="OWB350" s="182"/>
      <c r="OWC350" s="182"/>
      <c r="OWD350" s="182"/>
      <c r="OWE350" s="182"/>
      <c r="OWF350" s="182"/>
      <c r="OWG350" s="182"/>
      <c r="OWH350" s="182"/>
      <c r="OWI350" s="182"/>
      <c r="OWJ350" s="182"/>
      <c r="OWK350" s="182"/>
      <c r="OWL350" s="182"/>
      <c r="OWM350" s="182"/>
      <c r="OWN350" s="182"/>
      <c r="OWO350" s="182"/>
      <c r="OWP350" s="182"/>
      <c r="OWQ350" s="182"/>
      <c r="OWR350" s="182"/>
      <c r="OWS350" s="182"/>
      <c r="OWT350" s="182"/>
      <c r="OWU350" s="182"/>
      <c r="OWV350" s="182"/>
      <c r="OWW350" s="182"/>
      <c r="OWX350" s="182"/>
      <c r="OWY350" s="182"/>
      <c r="OWZ350" s="182"/>
      <c r="OXA350" s="182"/>
      <c r="OXB350" s="182"/>
      <c r="OXC350" s="182"/>
      <c r="OXD350" s="182"/>
      <c r="OXE350" s="182"/>
      <c r="OXF350" s="182"/>
      <c r="OXG350" s="182"/>
      <c r="OXH350" s="182"/>
      <c r="OXI350" s="182"/>
      <c r="OXJ350" s="182"/>
      <c r="OXK350" s="182"/>
      <c r="OXL350" s="182"/>
      <c r="OXM350" s="182"/>
      <c r="OXN350" s="182"/>
      <c r="OXO350" s="182"/>
      <c r="OXP350" s="182"/>
      <c r="OXQ350" s="182"/>
      <c r="OXR350" s="182"/>
      <c r="OXS350" s="182"/>
      <c r="OXT350" s="182"/>
      <c r="OXU350" s="182"/>
      <c r="OXV350" s="182"/>
      <c r="OXW350" s="182"/>
      <c r="OXX350" s="182"/>
      <c r="OXY350" s="182"/>
      <c r="OXZ350" s="182"/>
      <c r="OYA350" s="182"/>
      <c r="OYB350" s="182"/>
      <c r="OYC350" s="182"/>
      <c r="OYD350" s="182"/>
      <c r="OYE350" s="182"/>
      <c r="OYF350" s="182"/>
      <c r="OYG350" s="182"/>
      <c r="OYH350" s="182"/>
      <c r="OYI350" s="182"/>
      <c r="OYJ350" s="182"/>
      <c r="OYK350" s="182"/>
      <c r="OYL350" s="182"/>
      <c r="OYM350" s="182"/>
      <c r="OYN350" s="182"/>
      <c r="OYO350" s="182"/>
      <c r="OYP350" s="182"/>
      <c r="OYQ350" s="182"/>
      <c r="OYR350" s="182"/>
      <c r="OYS350" s="182"/>
      <c r="OYT350" s="182"/>
      <c r="OYU350" s="182"/>
      <c r="OYV350" s="182"/>
      <c r="OYW350" s="182"/>
      <c r="OYX350" s="182"/>
      <c r="OYY350" s="182"/>
      <c r="OYZ350" s="182"/>
      <c r="OZA350" s="182"/>
      <c r="OZB350" s="182"/>
      <c r="OZC350" s="182"/>
      <c r="OZD350" s="182"/>
      <c r="OZE350" s="182"/>
      <c r="OZF350" s="182"/>
      <c r="OZG350" s="182"/>
      <c r="OZH350" s="182"/>
      <c r="OZI350" s="182"/>
      <c r="OZJ350" s="182"/>
      <c r="OZK350" s="182"/>
      <c r="OZL350" s="182"/>
      <c r="OZM350" s="182"/>
      <c r="OZN350" s="182"/>
      <c r="OZO350" s="182"/>
      <c r="OZP350" s="182"/>
      <c r="OZQ350" s="182"/>
      <c r="OZR350" s="182"/>
      <c r="OZS350" s="182"/>
      <c r="OZT350" s="182"/>
      <c r="OZU350" s="182"/>
      <c r="OZV350" s="182"/>
      <c r="OZW350" s="182"/>
      <c r="OZX350" s="182"/>
      <c r="OZY350" s="182"/>
      <c r="OZZ350" s="182"/>
      <c r="PAA350" s="182"/>
      <c r="PAB350" s="182"/>
      <c r="PAC350" s="182"/>
      <c r="PAD350" s="182"/>
      <c r="PAE350" s="182"/>
      <c r="PAF350" s="182"/>
      <c r="PAG350" s="182"/>
      <c r="PAH350" s="182"/>
      <c r="PAI350" s="182"/>
      <c r="PAJ350" s="182"/>
      <c r="PAK350" s="182"/>
      <c r="PAL350" s="182"/>
      <c r="PAM350" s="182"/>
      <c r="PAN350" s="182"/>
      <c r="PAO350" s="182"/>
      <c r="PAP350" s="182"/>
      <c r="PAQ350" s="182"/>
      <c r="PAR350" s="182"/>
      <c r="PAS350" s="182"/>
      <c r="PAT350" s="182"/>
      <c r="PAU350" s="182"/>
      <c r="PAV350" s="182"/>
      <c r="PAW350" s="182"/>
      <c r="PAX350" s="182"/>
      <c r="PAY350" s="182"/>
      <c r="PAZ350" s="182"/>
      <c r="PBA350" s="182"/>
      <c r="PBB350" s="182"/>
      <c r="PBC350" s="182"/>
      <c r="PBD350" s="182"/>
      <c r="PBE350" s="182"/>
      <c r="PBF350" s="182"/>
      <c r="PBG350" s="182"/>
      <c r="PBH350" s="182"/>
      <c r="PBI350" s="182"/>
      <c r="PBJ350" s="182"/>
      <c r="PBK350" s="182"/>
      <c r="PBL350" s="182"/>
      <c r="PBM350" s="182"/>
      <c r="PBN350" s="182"/>
      <c r="PBO350" s="182"/>
      <c r="PBP350" s="182"/>
      <c r="PBQ350" s="182"/>
      <c r="PBR350" s="182"/>
      <c r="PBS350" s="182"/>
      <c r="PBT350" s="182"/>
      <c r="PBU350" s="182"/>
      <c r="PBV350" s="182"/>
      <c r="PBW350" s="182"/>
      <c r="PBX350" s="182"/>
      <c r="PBY350" s="182"/>
      <c r="PBZ350" s="182"/>
      <c r="PCA350" s="182"/>
      <c r="PCB350" s="182"/>
      <c r="PCC350" s="182"/>
      <c r="PCD350" s="182"/>
      <c r="PCE350" s="182"/>
      <c r="PCF350" s="182"/>
      <c r="PCG350" s="182"/>
      <c r="PCH350" s="182"/>
      <c r="PCI350" s="182"/>
      <c r="PCJ350" s="182"/>
      <c r="PCK350" s="182"/>
      <c r="PCL350" s="182"/>
      <c r="PCM350" s="182"/>
      <c r="PCN350" s="182"/>
      <c r="PCO350" s="182"/>
      <c r="PCP350" s="182"/>
      <c r="PCQ350" s="182"/>
      <c r="PCR350" s="182"/>
      <c r="PCS350" s="182"/>
      <c r="PCT350" s="182"/>
      <c r="PCU350" s="182"/>
      <c r="PCV350" s="182"/>
      <c r="PCW350" s="182"/>
      <c r="PCX350" s="182"/>
      <c r="PCY350" s="182"/>
      <c r="PCZ350" s="182"/>
      <c r="PDA350" s="182"/>
      <c r="PDB350" s="182"/>
      <c r="PDC350" s="182"/>
      <c r="PDD350" s="182"/>
      <c r="PDE350" s="182"/>
      <c r="PDF350" s="182"/>
      <c r="PDG350" s="182"/>
      <c r="PDH350" s="182"/>
      <c r="PDI350" s="182"/>
      <c r="PDJ350" s="182"/>
      <c r="PDK350" s="182"/>
      <c r="PDL350" s="182"/>
      <c r="PDM350" s="182"/>
      <c r="PDN350" s="182"/>
      <c r="PDO350" s="182"/>
      <c r="PDP350" s="182"/>
      <c r="PDQ350" s="182"/>
      <c r="PDR350" s="182"/>
      <c r="PDS350" s="182"/>
      <c r="PDT350" s="182"/>
      <c r="PDU350" s="182"/>
      <c r="PDV350" s="182"/>
      <c r="PDW350" s="182"/>
      <c r="PDX350" s="182"/>
      <c r="PDY350" s="182"/>
      <c r="PDZ350" s="182"/>
      <c r="PEA350" s="182"/>
      <c r="PEB350" s="182"/>
      <c r="PEC350" s="182"/>
      <c r="PED350" s="182"/>
      <c r="PEE350" s="182"/>
      <c r="PEF350" s="182"/>
      <c r="PEG350" s="182"/>
      <c r="PEH350" s="182"/>
      <c r="PEI350" s="182"/>
      <c r="PEJ350" s="182"/>
      <c r="PEK350" s="182"/>
      <c r="PEL350" s="182"/>
      <c r="PEM350" s="182"/>
      <c r="PEN350" s="182"/>
      <c r="PEO350" s="182"/>
      <c r="PEP350" s="182"/>
      <c r="PEQ350" s="182"/>
      <c r="PER350" s="182"/>
      <c r="PES350" s="182"/>
      <c r="PET350" s="182"/>
      <c r="PEU350" s="182"/>
      <c r="PEV350" s="182"/>
      <c r="PEW350" s="182"/>
      <c r="PEX350" s="182"/>
      <c r="PEY350" s="182"/>
      <c r="PEZ350" s="182"/>
      <c r="PFA350" s="182"/>
      <c r="PFB350" s="182"/>
      <c r="PFC350" s="182"/>
      <c r="PFD350" s="182"/>
      <c r="PFE350" s="182"/>
      <c r="PFF350" s="182"/>
      <c r="PFG350" s="182"/>
      <c r="PFH350" s="182"/>
      <c r="PFI350" s="182"/>
      <c r="PFJ350" s="182"/>
      <c r="PFK350" s="182"/>
      <c r="PFL350" s="182"/>
      <c r="PFM350" s="182"/>
      <c r="PFN350" s="182"/>
      <c r="PFO350" s="182"/>
      <c r="PFP350" s="182"/>
      <c r="PFQ350" s="182"/>
      <c r="PFR350" s="182"/>
      <c r="PFS350" s="182"/>
      <c r="PFT350" s="182"/>
      <c r="PFU350" s="182"/>
      <c r="PFV350" s="182"/>
      <c r="PFW350" s="182"/>
      <c r="PFX350" s="182"/>
      <c r="PFY350" s="182"/>
      <c r="PFZ350" s="182"/>
      <c r="PGA350" s="182"/>
      <c r="PGB350" s="182"/>
      <c r="PGC350" s="182"/>
      <c r="PGD350" s="182"/>
      <c r="PGE350" s="182"/>
      <c r="PGF350" s="182"/>
      <c r="PGG350" s="182"/>
      <c r="PGH350" s="182"/>
      <c r="PGI350" s="182"/>
      <c r="PGJ350" s="182"/>
      <c r="PGK350" s="182"/>
      <c r="PGL350" s="182"/>
      <c r="PGM350" s="182"/>
      <c r="PGN350" s="182"/>
      <c r="PGO350" s="182"/>
      <c r="PGP350" s="182"/>
      <c r="PGQ350" s="182"/>
      <c r="PGR350" s="182"/>
      <c r="PGS350" s="182"/>
      <c r="PGT350" s="182"/>
      <c r="PGU350" s="182"/>
      <c r="PGV350" s="182"/>
      <c r="PGW350" s="182"/>
      <c r="PGX350" s="182"/>
      <c r="PGY350" s="182"/>
      <c r="PGZ350" s="182"/>
      <c r="PHA350" s="182"/>
      <c r="PHB350" s="182"/>
      <c r="PHC350" s="182"/>
      <c r="PHD350" s="182"/>
      <c r="PHE350" s="182"/>
      <c r="PHF350" s="182"/>
      <c r="PHG350" s="182"/>
      <c r="PHH350" s="182"/>
      <c r="PHI350" s="182"/>
      <c r="PHJ350" s="182"/>
      <c r="PHK350" s="182"/>
      <c r="PHL350" s="182"/>
      <c r="PHM350" s="182"/>
      <c r="PHN350" s="182"/>
      <c r="PHO350" s="182"/>
      <c r="PHP350" s="182"/>
      <c r="PHQ350" s="182"/>
      <c r="PHR350" s="182"/>
      <c r="PHS350" s="182"/>
      <c r="PHT350" s="182"/>
      <c r="PHU350" s="182"/>
      <c r="PHV350" s="182"/>
      <c r="PHW350" s="182"/>
      <c r="PHX350" s="182"/>
      <c r="PHY350" s="182"/>
      <c r="PHZ350" s="182"/>
      <c r="PIA350" s="182"/>
      <c r="PIB350" s="182"/>
      <c r="PIC350" s="182"/>
      <c r="PID350" s="182"/>
      <c r="PIE350" s="182"/>
      <c r="PIF350" s="182"/>
      <c r="PIG350" s="182"/>
      <c r="PIH350" s="182"/>
      <c r="PII350" s="182"/>
      <c r="PIJ350" s="182"/>
      <c r="PIK350" s="182"/>
      <c r="PIL350" s="182"/>
      <c r="PIM350" s="182"/>
      <c r="PIN350" s="182"/>
      <c r="PIO350" s="182"/>
      <c r="PIP350" s="182"/>
      <c r="PIQ350" s="182"/>
      <c r="PIR350" s="182"/>
      <c r="PIS350" s="182"/>
      <c r="PIT350" s="182"/>
      <c r="PIU350" s="182"/>
      <c r="PIV350" s="182"/>
      <c r="PIW350" s="182"/>
      <c r="PIX350" s="182"/>
      <c r="PIY350" s="182"/>
      <c r="PIZ350" s="182"/>
      <c r="PJA350" s="182"/>
      <c r="PJB350" s="182"/>
      <c r="PJC350" s="182"/>
      <c r="PJD350" s="182"/>
      <c r="PJE350" s="182"/>
      <c r="PJF350" s="182"/>
      <c r="PJG350" s="182"/>
      <c r="PJH350" s="182"/>
      <c r="PJI350" s="182"/>
      <c r="PJJ350" s="182"/>
      <c r="PJK350" s="182"/>
      <c r="PJL350" s="182"/>
      <c r="PJM350" s="182"/>
      <c r="PJN350" s="182"/>
      <c r="PJO350" s="182"/>
      <c r="PJP350" s="182"/>
      <c r="PJQ350" s="182"/>
      <c r="PJR350" s="182"/>
      <c r="PJS350" s="182"/>
      <c r="PJT350" s="182"/>
      <c r="PJU350" s="182"/>
      <c r="PJV350" s="182"/>
      <c r="PJW350" s="182"/>
      <c r="PJX350" s="182"/>
      <c r="PJY350" s="182"/>
      <c r="PJZ350" s="182"/>
      <c r="PKA350" s="182"/>
      <c r="PKB350" s="182"/>
      <c r="PKC350" s="182"/>
      <c r="PKD350" s="182"/>
      <c r="PKE350" s="182"/>
      <c r="PKF350" s="182"/>
      <c r="PKG350" s="182"/>
      <c r="PKH350" s="182"/>
      <c r="PKI350" s="182"/>
      <c r="PKJ350" s="182"/>
      <c r="PKK350" s="182"/>
      <c r="PKL350" s="182"/>
      <c r="PKM350" s="182"/>
      <c r="PKN350" s="182"/>
      <c r="PKO350" s="182"/>
      <c r="PKP350" s="182"/>
      <c r="PKQ350" s="182"/>
      <c r="PKR350" s="182"/>
      <c r="PKS350" s="182"/>
      <c r="PKT350" s="182"/>
      <c r="PKU350" s="182"/>
      <c r="PKV350" s="182"/>
      <c r="PKW350" s="182"/>
      <c r="PKX350" s="182"/>
      <c r="PKY350" s="182"/>
      <c r="PKZ350" s="182"/>
      <c r="PLA350" s="182"/>
      <c r="PLB350" s="182"/>
      <c r="PLC350" s="182"/>
      <c r="PLD350" s="182"/>
      <c r="PLE350" s="182"/>
      <c r="PLF350" s="182"/>
      <c r="PLG350" s="182"/>
      <c r="PLH350" s="182"/>
      <c r="PLI350" s="182"/>
      <c r="PLJ350" s="182"/>
      <c r="PLK350" s="182"/>
      <c r="PLL350" s="182"/>
      <c r="PLM350" s="182"/>
      <c r="PLN350" s="182"/>
      <c r="PLO350" s="182"/>
      <c r="PLP350" s="182"/>
      <c r="PLQ350" s="182"/>
      <c r="PLR350" s="182"/>
      <c r="PLS350" s="182"/>
      <c r="PLT350" s="182"/>
      <c r="PLU350" s="182"/>
      <c r="PLV350" s="182"/>
      <c r="PLW350" s="182"/>
      <c r="PLX350" s="182"/>
      <c r="PLY350" s="182"/>
      <c r="PLZ350" s="182"/>
      <c r="PMA350" s="182"/>
      <c r="PMB350" s="182"/>
      <c r="PMC350" s="182"/>
      <c r="PMD350" s="182"/>
      <c r="PME350" s="182"/>
      <c r="PMF350" s="182"/>
      <c r="PMG350" s="182"/>
      <c r="PMH350" s="182"/>
      <c r="PMI350" s="182"/>
      <c r="PMJ350" s="182"/>
      <c r="PMK350" s="182"/>
      <c r="PML350" s="182"/>
      <c r="PMM350" s="182"/>
      <c r="PMN350" s="182"/>
      <c r="PMO350" s="182"/>
      <c r="PMP350" s="182"/>
      <c r="PMQ350" s="182"/>
      <c r="PMR350" s="182"/>
      <c r="PMS350" s="182"/>
      <c r="PMT350" s="182"/>
      <c r="PMU350" s="182"/>
      <c r="PMV350" s="182"/>
      <c r="PMW350" s="182"/>
      <c r="PMX350" s="182"/>
      <c r="PMY350" s="182"/>
      <c r="PMZ350" s="182"/>
      <c r="PNA350" s="182"/>
      <c r="PNB350" s="182"/>
      <c r="PNC350" s="182"/>
      <c r="PND350" s="182"/>
      <c r="PNE350" s="182"/>
      <c r="PNF350" s="182"/>
      <c r="PNG350" s="182"/>
      <c r="PNH350" s="182"/>
      <c r="PNI350" s="182"/>
      <c r="PNJ350" s="182"/>
      <c r="PNK350" s="182"/>
      <c r="PNL350" s="182"/>
      <c r="PNM350" s="182"/>
      <c r="PNN350" s="182"/>
      <c r="PNO350" s="182"/>
      <c r="PNP350" s="182"/>
      <c r="PNQ350" s="182"/>
      <c r="PNR350" s="182"/>
      <c r="PNS350" s="182"/>
      <c r="PNT350" s="182"/>
      <c r="PNU350" s="182"/>
      <c r="PNV350" s="182"/>
      <c r="PNW350" s="182"/>
      <c r="PNX350" s="182"/>
      <c r="PNY350" s="182"/>
      <c r="PNZ350" s="182"/>
      <c r="POA350" s="182"/>
      <c r="POB350" s="182"/>
      <c r="POC350" s="182"/>
      <c r="POD350" s="182"/>
      <c r="POE350" s="182"/>
      <c r="POF350" s="182"/>
      <c r="POG350" s="182"/>
      <c r="POH350" s="182"/>
      <c r="POI350" s="182"/>
      <c r="POJ350" s="182"/>
      <c r="POK350" s="182"/>
      <c r="POL350" s="182"/>
      <c r="POM350" s="182"/>
      <c r="PON350" s="182"/>
      <c r="POO350" s="182"/>
      <c r="POP350" s="182"/>
      <c r="POQ350" s="182"/>
      <c r="POR350" s="182"/>
      <c r="POS350" s="182"/>
      <c r="POT350" s="182"/>
      <c r="POU350" s="182"/>
      <c r="POV350" s="182"/>
      <c r="POW350" s="182"/>
      <c r="POX350" s="182"/>
      <c r="POY350" s="182"/>
      <c r="POZ350" s="182"/>
      <c r="PPA350" s="182"/>
      <c r="PPB350" s="182"/>
      <c r="PPC350" s="182"/>
      <c r="PPD350" s="182"/>
      <c r="PPE350" s="182"/>
      <c r="PPF350" s="182"/>
      <c r="PPG350" s="182"/>
      <c r="PPH350" s="182"/>
      <c r="PPI350" s="182"/>
      <c r="PPJ350" s="182"/>
      <c r="PPK350" s="182"/>
      <c r="PPL350" s="182"/>
      <c r="PPM350" s="182"/>
      <c r="PPN350" s="182"/>
      <c r="PPO350" s="182"/>
      <c r="PPP350" s="182"/>
      <c r="PPQ350" s="182"/>
      <c r="PPR350" s="182"/>
      <c r="PPS350" s="182"/>
      <c r="PPT350" s="182"/>
      <c r="PPU350" s="182"/>
      <c r="PPV350" s="182"/>
      <c r="PPW350" s="182"/>
      <c r="PPX350" s="182"/>
      <c r="PPY350" s="182"/>
      <c r="PPZ350" s="182"/>
      <c r="PQA350" s="182"/>
      <c r="PQB350" s="182"/>
      <c r="PQC350" s="182"/>
      <c r="PQD350" s="182"/>
      <c r="PQE350" s="182"/>
      <c r="PQF350" s="182"/>
      <c r="PQG350" s="182"/>
      <c r="PQH350" s="182"/>
      <c r="PQI350" s="182"/>
      <c r="PQJ350" s="182"/>
      <c r="PQK350" s="182"/>
      <c r="PQL350" s="182"/>
      <c r="PQM350" s="182"/>
      <c r="PQN350" s="182"/>
      <c r="PQO350" s="182"/>
      <c r="PQP350" s="182"/>
      <c r="PQQ350" s="182"/>
      <c r="PQR350" s="182"/>
      <c r="PQS350" s="182"/>
      <c r="PQT350" s="182"/>
      <c r="PQU350" s="182"/>
      <c r="PQV350" s="182"/>
      <c r="PQW350" s="182"/>
      <c r="PQX350" s="182"/>
      <c r="PQY350" s="182"/>
      <c r="PQZ350" s="182"/>
      <c r="PRA350" s="182"/>
      <c r="PRB350" s="182"/>
      <c r="PRC350" s="182"/>
      <c r="PRD350" s="182"/>
      <c r="PRE350" s="182"/>
      <c r="PRF350" s="182"/>
      <c r="PRG350" s="182"/>
      <c r="PRH350" s="182"/>
      <c r="PRI350" s="182"/>
      <c r="PRJ350" s="182"/>
      <c r="PRK350" s="182"/>
      <c r="PRL350" s="182"/>
      <c r="PRM350" s="182"/>
      <c r="PRN350" s="182"/>
      <c r="PRO350" s="182"/>
      <c r="PRP350" s="182"/>
      <c r="PRQ350" s="182"/>
      <c r="PRR350" s="182"/>
      <c r="PRS350" s="182"/>
      <c r="PRT350" s="182"/>
      <c r="PRU350" s="182"/>
      <c r="PRV350" s="182"/>
      <c r="PRW350" s="182"/>
      <c r="PRX350" s="182"/>
      <c r="PRY350" s="182"/>
      <c r="PRZ350" s="182"/>
      <c r="PSA350" s="182"/>
      <c r="PSB350" s="182"/>
      <c r="PSC350" s="182"/>
      <c r="PSD350" s="182"/>
      <c r="PSE350" s="182"/>
      <c r="PSF350" s="182"/>
      <c r="PSG350" s="182"/>
      <c r="PSH350" s="182"/>
      <c r="PSI350" s="182"/>
      <c r="PSJ350" s="182"/>
      <c r="PSK350" s="182"/>
      <c r="PSL350" s="182"/>
      <c r="PSM350" s="182"/>
      <c r="PSN350" s="182"/>
      <c r="PSO350" s="182"/>
      <c r="PSP350" s="182"/>
      <c r="PSQ350" s="182"/>
      <c r="PSR350" s="182"/>
      <c r="PSS350" s="182"/>
      <c r="PST350" s="182"/>
      <c r="PSU350" s="182"/>
      <c r="PSV350" s="182"/>
      <c r="PSW350" s="182"/>
      <c r="PSX350" s="182"/>
      <c r="PSY350" s="182"/>
      <c r="PSZ350" s="182"/>
      <c r="PTA350" s="182"/>
      <c r="PTB350" s="182"/>
      <c r="PTC350" s="182"/>
      <c r="PTD350" s="182"/>
      <c r="PTE350" s="182"/>
      <c r="PTF350" s="182"/>
      <c r="PTG350" s="182"/>
      <c r="PTH350" s="182"/>
      <c r="PTI350" s="182"/>
      <c r="PTJ350" s="182"/>
      <c r="PTK350" s="182"/>
      <c r="PTL350" s="182"/>
      <c r="PTM350" s="182"/>
      <c r="PTN350" s="182"/>
      <c r="PTO350" s="182"/>
      <c r="PTP350" s="182"/>
      <c r="PTQ350" s="182"/>
      <c r="PTR350" s="182"/>
      <c r="PTS350" s="182"/>
      <c r="PTT350" s="182"/>
      <c r="PTU350" s="182"/>
      <c r="PTV350" s="182"/>
      <c r="PTW350" s="182"/>
      <c r="PTX350" s="182"/>
      <c r="PTY350" s="182"/>
      <c r="PTZ350" s="182"/>
      <c r="PUA350" s="182"/>
      <c r="PUB350" s="182"/>
      <c r="PUC350" s="182"/>
      <c r="PUD350" s="182"/>
      <c r="PUE350" s="182"/>
      <c r="PUF350" s="182"/>
      <c r="PUG350" s="182"/>
      <c r="PUH350" s="182"/>
      <c r="PUI350" s="182"/>
      <c r="PUJ350" s="182"/>
      <c r="PUK350" s="182"/>
      <c r="PUL350" s="182"/>
      <c r="PUM350" s="182"/>
      <c r="PUN350" s="182"/>
      <c r="PUO350" s="182"/>
      <c r="PUP350" s="182"/>
      <c r="PUQ350" s="182"/>
      <c r="PUR350" s="182"/>
      <c r="PUS350" s="182"/>
      <c r="PUT350" s="182"/>
      <c r="PUU350" s="182"/>
      <c r="PUV350" s="182"/>
      <c r="PUW350" s="182"/>
      <c r="PUX350" s="182"/>
      <c r="PUY350" s="182"/>
      <c r="PUZ350" s="182"/>
      <c r="PVA350" s="182"/>
      <c r="PVB350" s="182"/>
      <c r="PVC350" s="182"/>
      <c r="PVD350" s="182"/>
      <c r="PVE350" s="182"/>
      <c r="PVF350" s="182"/>
      <c r="PVG350" s="182"/>
      <c r="PVH350" s="182"/>
      <c r="PVI350" s="182"/>
      <c r="PVJ350" s="182"/>
      <c r="PVK350" s="182"/>
      <c r="PVL350" s="182"/>
      <c r="PVM350" s="182"/>
      <c r="PVN350" s="182"/>
      <c r="PVO350" s="182"/>
      <c r="PVP350" s="182"/>
      <c r="PVQ350" s="182"/>
      <c r="PVR350" s="182"/>
      <c r="PVS350" s="182"/>
      <c r="PVT350" s="182"/>
      <c r="PVU350" s="182"/>
      <c r="PVV350" s="182"/>
      <c r="PVW350" s="182"/>
      <c r="PVX350" s="182"/>
      <c r="PVY350" s="182"/>
      <c r="PVZ350" s="182"/>
      <c r="PWA350" s="182"/>
      <c r="PWB350" s="182"/>
      <c r="PWC350" s="182"/>
      <c r="PWD350" s="182"/>
      <c r="PWE350" s="182"/>
      <c r="PWF350" s="182"/>
      <c r="PWG350" s="182"/>
      <c r="PWH350" s="182"/>
      <c r="PWI350" s="182"/>
      <c r="PWJ350" s="182"/>
      <c r="PWK350" s="182"/>
      <c r="PWL350" s="182"/>
      <c r="PWM350" s="182"/>
      <c r="PWN350" s="182"/>
      <c r="PWO350" s="182"/>
      <c r="PWP350" s="182"/>
      <c r="PWQ350" s="182"/>
      <c r="PWR350" s="182"/>
      <c r="PWS350" s="182"/>
      <c r="PWT350" s="182"/>
      <c r="PWU350" s="182"/>
      <c r="PWV350" s="182"/>
      <c r="PWW350" s="182"/>
      <c r="PWX350" s="182"/>
      <c r="PWY350" s="182"/>
      <c r="PWZ350" s="182"/>
      <c r="PXA350" s="182"/>
      <c r="PXB350" s="182"/>
      <c r="PXC350" s="182"/>
      <c r="PXD350" s="182"/>
      <c r="PXE350" s="182"/>
      <c r="PXF350" s="182"/>
      <c r="PXG350" s="182"/>
      <c r="PXH350" s="182"/>
      <c r="PXI350" s="182"/>
      <c r="PXJ350" s="182"/>
      <c r="PXK350" s="182"/>
      <c r="PXL350" s="182"/>
      <c r="PXM350" s="182"/>
      <c r="PXN350" s="182"/>
      <c r="PXO350" s="182"/>
      <c r="PXP350" s="182"/>
      <c r="PXQ350" s="182"/>
      <c r="PXR350" s="182"/>
      <c r="PXS350" s="182"/>
      <c r="PXT350" s="182"/>
      <c r="PXU350" s="182"/>
      <c r="PXV350" s="182"/>
      <c r="PXW350" s="182"/>
      <c r="PXX350" s="182"/>
      <c r="PXY350" s="182"/>
      <c r="PXZ350" s="182"/>
      <c r="PYA350" s="182"/>
      <c r="PYB350" s="182"/>
      <c r="PYC350" s="182"/>
      <c r="PYD350" s="182"/>
      <c r="PYE350" s="182"/>
      <c r="PYF350" s="182"/>
      <c r="PYG350" s="182"/>
      <c r="PYH350" s="182"/>
      <c r="PYI350" s="182"/>
      <c r="PYJ350" s="182"/>
      <c r="PYK350" s="182"/>
      <c r="PYL350" s="182"/>
      <c r="PYM350" s="182"/>
      <c r="PYN350" s="182"/>
      <c r="PYO350" s="182"/>
      <c r="PYP350" s="182"/>
      <c r="PYQ350" s="182"/>
      <c r="PYR350" s="182"/>
      <c r="PYS350" s="182"/>
      <c r="PYT350" s="182"/>
      <c r="PYU350" s="182"/>
      <c r="PYV350" s="182"/>
      <c r="PYW350" s="182"/>
      <c r="PYX350" s="182"/>
      <c r="PYY350" s="182"/>
      <c r="PYZ350" s="182"/>
      <c r="PZA350" s="182"/>
      <c r="PZB350" s="182"/>
      <c r="PZC350" s="182"/>
      <c r="PZD350" s="182"/>
      <c r="PZE350" s="182"/>
      <c r="PZF350" s="182"/>
      <c r="PZG350" s="182"/>
      <c r="PZH350" s="182"/>
      <c r="PZI350" s="182"/>
      <c r="PZJ350" s="182"/>
      <c r="PZK350" s="182"/>
      <c r="PZL350" s="182"/>
      <c r="PZM350" s="182"/>
      <c r="PZN350" s="182"/>
      <c r="PZO350" s="182"/>
      <c r="PZP350" s="182"/>
      <c r="PZQ350" s="182"/>
      <c r="PZR350" s="182"/>
      <c r="PZS350" s="182"/>
      <c r="PZT350" s="182"/>
      <c r="PZU350" s="182"/>
      <c r="PZV350" s="182"/>
      <c r="PZW350" s="182"/>
      <c r="PZX350" s="182"/>
      <c r="PZY350" s="182"/>
      <c r="PZZ350" s="182"/>
      <c r="QAA350" s="182"/>
      <c r="QAB350" s="182"/>
      <c r="QAC350" s="182"/>
      <c r="QAD350" s="182"/>
      <c r="QAE350" s="182"/>
      <c r="QAF350" s="182"/>
      <c r="QAG350" s="182"/>
      <c r="QAH350" s="182"/>
      <c r="QAI350" s="182"/>
      <c r="QAJ350" s="182"/>
      <c r="QAK350" s="182"/>
      <c r="QAL350" s="182"/>
      <c r="QAM350" s="182"/>
      <c r="QAN350" s="182"/>
      <c r="QAO350" s="182"/>
      <c r="QAP350" s="182"/>
      <c r="QAQ350" s="182"/>
      <c r="QAR350" s="182"/>
      <c r="QAS350" s="182"/>
      <c r="QAT350" s="182"/>
      <c r="QAU350" s="182"/>
      <c r="QAV350" s="182"/>
      <c r="QAW350" s="182"/>
      <c r="QAX350" s="182"/>
      <c r="QAY350" s="182"/>
      <c r="QAZ350" s="182"/>
      <c r="QBA350" s="182"/>
      <c r="QBB350" s="182"/>
      <c r="QBC350" s="182"/>
      <c r="QBD350" s="182"/>
      <c r="QBE350" s="182"/>
      <c r="QBF350" s="182"/>
      <c r="QBG350" s="182"/>
      <c r="QBH350" s="182"/>
      <c r="QBI350" s="182"/>
      <c r="QBJ350" s="182"/>
      <c r="QBK350" s="182"/>
      <c r="QBL350" s="182"/>
      <c r="QBM350" s="182"/>
      <c r="QBN350" s="182"/>
      <c r="QBO350" s="182"/>
      <c r="QBP350" s="182"/>
      <c r="QBQ350" s="182"/>
      <c r="QBR350" s="182"/>
      <c r="QBS350" s="182"/>
      <c r="QBT350" s="182"/>
      <c r="QBU350" s="182"/>
      <c r="QBV350" s="182"/>
      <c r="QBW350" s="182"/>
      <c r="QBX350" s="182"/>
      <c r="QBY350" s="182"/>
      <c r="QBZ350" s="182"/>
      <c r="QCA350" s="182"/>
      <c r="QCB350" s="182"/>
      <c r="QCC350" s="182"/>
      <c r="QCD350" s="182"/>
      <c r="QCE350" s="182"/>
      <c r="QCF350" s="182"/>
      <c r="QCG350" s="182"/>
      <c r="QCH350" s="182"/>
      <c r="QCI350" s="182"/>
      <c r="QCJ350" s="182"/>
      <c r="QCK350" s="182"/>
      <c r="QCL350" s="182"/>
      <c r="QCM350" s="182"/>
      <c r="QCN350" s="182"/>
      <c r="QCO350" s="182"/>
      <c r="QCP350" s="182"/>
      <c r="QCQ350" s="182"/>
      <c r="QCR350" s="182"/>
      <c r="QCS350" s="182"/>
      <c r="QCT350" s="182"/>
      <c r="QCU350" s="182"/>
      <c r="QCV350" s="182"/>
      <c r="QCW350" s="182"/>
      <c r="QCX350" s="182"/>
      <c r="QCY350" s="182"/>
      <c r="QCZ350" s="182"/>
      <c r="QDA350" s="182"/>
      <c r="QDB350" s="182"/>
      <c r="QDC350" s="182"/>
      <c r="QDD350" s="182"/>
      <c r="QDE350" s="182"/>
      <c r="QDF350" s="182"/>
      <c r="QDG350" s="182"/>
      <c r="QDH350" s="182"/>
      <c r="QDI350" s="182"/>
      <c r="QDJ350" s="182"/>
      <c r="QDK350" s="182"/>
      <c r="QDL350" s="182"/>
      <c r="QDM350" s="182"/>
      <c r="QDN350" s="182"/>
      <c r="QDO350" s="182"/>
      <c r="QDP350" s="182"/>
      <c r="QDQ350" s="182"/>
      <c r="QDR350" s="182"/>
      <c r="QDS350" s="182"/>
      <c r="QDT350" s="182"/>
      <c r="QDU350" s="182"/>
      <c r="QDV350" s="182"/>
      <c r="QDW350" s="182"/>
      <c r="QDX350" s="182"/>
      <c r="QDY350" s="182"/>
      <c r="QDZ350" s="182"/>
      <c r="QEA350" s="182"/>
      <c r="QEB350" s="182"/>
      <c r="QEC350" s="182"/>
      <c r="QED350" s="182"/>
      <c r="QEE350" s="182"/>
      <c r="QEF350" s="182"/>
      <c r="QEG350" s="182"/>
      <c r="QEH350" s="182"/>
      <c r="QEI350" s="182"/>
      <c r="QEJ350" s="182"/>
      <c r="QEK350" s="182"/>
      <c r="QEL350" s="182"/>
      <c r="QEM350" s="182"/>
      <c r="QEN350" s="182"/>
      <c r="QEO350" s="182"/>
      <c r="QEP350" s="182"/>
      <c r="QEQ350" s="182"/>
      <c r="QER350" s="182"/>
      <c r="QES350" s="182"/>
      <c r="QET350" s="182"/>
      <c r="QEU350" s="182"/>
      <c r="QEV350" s="182"/>
      <c r="QEW350" s="182"/>
      <c r="QEX350" s="182"/>
      <c r="QEY350" s="182"/>
      <c r="QEZ350" s="182"/>
      <c r="QFA350" s="182"/>
      <c r="QFB350" s="182"/>
      <c r="QFC350" s="182"/>
      <c r="QFD350" s="182"/>
      <c r="QFE350" s="182"/>
      <c r="QFF350" s="182"/>
      <c r="QFG350" s="182"/>
      <c r="QFH350" s="182"/>
      <c r="QFI350" s="182"/>
      <c r="QFJ350" s="182"/>
      <c r="QFK350" s="182"/>
      <c r="QFL350" s="182"/>
      <c r="QFM350" s="182"/>
      <c r="QFN350" s="182"/>
      <c r="QFO350" s="182"/>
      <c r="QFP350" s="182"/>
      <c r="QFQ350" s="182"/>
      <c r="QFR350" s="182"/>
      <c r="QFS350" s="182"/>
      <c r="QFT350" s="182"/>
      <c r="QFU350" s="182"/>
      <c r="QFV350" s="182"/>
      <c r="QFW350" s="182"/>
      <c r="QFX350" s="182"/>
      <c r="QFY350" s="182"/>
      <c r="QFZ350" s="182"/>
      <c r="QGA350" s="182"/>
      <c r="QGB350" s="182"/>
      <c r="QGC350" s="182"/>
      <c r="QGD350" s="182"/>
      <c r="QGE350" s="182"/>
      <c r="QGF350" s="182"/>
      <c r="QGG350" s="182"/>
      <c r="QGH350" s="182"/>
      <c r="QGI350" s="182"/>
      <c r="QGJ350" s="182"/>
      <c r="QGK350" s="182"/>
      <c r="QGL350" s="182"/>
      <c r="QGM350" s="182"/>
      <c r="QGN350" s="182"/>
      <c r="QGO350" s="182"/>
      <c r="QGP350" s="182"/>
      <c r="QGQ350" s="182"/>
      <c r="QGR350" s="182"/>
      <c r="QGS350" s="182"/>
      <c r="QGT350" s="182"/>
      <c r="QGU350" s="182"/>
      <c r="QGV350" s="182"/>
      <c r="QGW350" s="182"/>
      <c r="QGX350" s="182"/>
      <c r="QGY350" s="182"/>
      <c r="QGZ350" s="182"/>
      <c r="QHA350" s="182"/>
      <c r="QHB350" s="182"/>
      <c r="QHC350" s="182"/>
      <c r="QHD350" s="182"/>
      <c r="QHE350" s="182"/>
      <c r="QHF350" s="182"/>
      <c r="QHG350" s="182"/>
      <c r="QHH350" s="182"/>
      <c r="QHI350" s="182"/>
      <c r="QHJ350" s="182"/>
      <c r="QHK350" s="182"/>
      <c r="QHL350" s="182"/>
      <c r="QHM350" s="182"/>
      <c r="QHN350" s="182"/>
      <c r="QHO350" s="182"/>
      <c r="QHP350" s="182"/>
      <c r="QHQ350" s="182"/>
      <c r="QHR350" s="182"/>
      <c r="QHS350" s="182"/>
      <c r="QHT350" s="182"/>
      <c r="QHU350" s="182"/>
      <c r="QHV350" s="182"/>
      <c r="QHW350" s="182"/>
      <c r="QHX350" s="182"/>
      <c r="QHY350" s="182"/>
      <c r="QHZ350" s="182"/>
      <c r="QIA350" s="182"/>
      <c r="QIB350" s="182"/>
      <c r="QIC350" s="182"/>
      <c r="QID350" s="182"/>
      <c r="QIE350" s="182"/>
      <c r="QIF350" s="182"/>
      <c r="QIG350" s="182"/>
      <c r="QIH350" s="182"/>
      <c r="QII350" s="182"/>
      <c r="QIJ350" s="182"/>
      <c r="QIK350" s="182"/>
      <c r="QIL350" s="182"/>
      <c r="QIM350" s="182"/>
      <c r="QIN350" s="182"/>
      <c r="QIO350" s="182"/>
      <c r="QIP350" s="182"/>
      <c r="QIQ350" s="182"/>
      <c r="QIR350" s="182"/>
      <c r="QIS350" s="182"/>
      <c r="QIT350" s="182"/>
      <c r="QIU350" s="182"/>
      <c r="QIV350" s="182"/>
      <c r="QIW350" s="182"/>
      <c r="QIX350" s="182"/>
      <c r="QIY350" s="182"/>
      <c r="QIZ350" s="182"/>
      <c r="QJA350" s="182"/>
      <c r="QJB350" s="182"/>
      <c r="QJC350" s="182"/>
      <c r="QJD350" s="182"/>
      <c r="QJE350" s="182"/>
      <c r="QJF350" s="182"/>
      <c r="QJG350" s="182"/>
      <c r="QJH350" s="182"/>
      <c r="QJI350" s="182"/>
      <c r="QJJ350" s="182"/>
      <c r="QJK350" s="182"/>
      <c r="QJL350" s="182"/>
      <c r="QJM350" s="182"/>
      <c r="QJN350" s="182"/>
      <c r="QJO350" s="182"/>
      <c r="QJP350" s="182"/>
      <c r="QJQ350" s="182"/>
      <c r="QJR350" s="182"/>
      <c r="QJS350" s="182"/>
      <c r="QJT350" s="182"/>
      <c r="QJU350" s="182"/>
      <c r="QJV350" s="182"/>
      <c r="QJW350" s="182"/>
      <c r="QJX350" s="182"/>
      <c r="QJY350" s="182"/>
      <c r="QJZ350" s="182"/>
      <c r="QKA350" s="182"/>
      <c r="QKB350" s="182"/>
      <c r="QKC350" s="182"/>
      <c r="QKD350" s="182"/>
      <c r="QKE350" s="182"/>
      <c r="QKF350" s="182"/>
      <c r="QKG350" s="182"/>
      <c r="QKH350" s="182"/>
      <c r="QKI350" s="182"/>
      <c r="QKJ350" s="182"/>
      <c r="QKK350" s="182"/>
      <c r="QKL350" s="182"/>
      <c r="QKM350" s="182"/>
      <c r="QKN350" s="182"/>
      <c r="QKO350" s="182"/>
      <c r="QKP350" s="182"/>
      <c r="QKQ350" s="182"/>
      <c r="QKR350" s="182"/>
      <c r="QKS350" s="182"/>
      <c r="QKT350" s="182"/>
      <c r="QKU350" s="182"/>
      <c r="QKV350" s="182"/>
      <c r="QKW350" s="182"/>
      <c r="QKX350" s="182"/>
      <c r="QKY350" s="182"/>
      <c r="QKZ350" s="182"/>
      <c r="QLA350" s="182"/>
      <c r="QLB350" s="182"/>
      <c r="QLC350" s="182"/>
      <c r="QLD350" s="182"/>
      <c r="QLE350" s="182"/>
      <c r="QLF350" s="182"/>
      <c r="QLG350" s="182"/>
      <c r="QLH350" s="182"/>
      <c r="QLI350" s="182"/>
      <c r="QLJ350" s="182"/>
      <c r="QLK350" s="182"/>
      <c r="QLL350" s="182"/>
      <c r="QLM350" s="182"/>
      <c r="QLN350" s="182"/>
      <c r="QLO350" s="182"/>
      <c r="QLP350" s="182"/>
      <c r="QLQ350" s="182"/>
      <c r="QLR350" s="182"/>
      <c r="QLS350" s="182"/>
      <c r="QLT350" s="182"/>
      <c r="QLU350" s="182"/>
      <c r="QLV350" s="182"/>
      <c r="QLW350" s="182"/>
      <c r="QLX350" s="182"/>
      <c r="QLY350" s="182"/>
      <c r="QLZ350" s="182"/>
      <c r="QMA350" s="182"/>
      <c r="QMB350" s="182"/>
      <c r="QMC350" s="182"/>
      <c r="QMD350" s="182"/>
      <c r="QME350" s="182"/>
      <c r="QMF350" s="182"/>
      <c r="QMG350" s="182"/>
      <c r="QMH350" s="182"/>
      <c r="QMI350" s="182"/>
      <c r="QMJ350" s="182"/>
      <c r="QMK350" s="182"/>
      <c r="QML350" s="182"/>
      <c r="QMM350" s="182"/>
      <c r="QMN350" s="182"/>
      <c r="QMO350" s="182"/>
      <c r="QMP350" s="182"/>
      <c r="QMQ350" s="182"/>
      <c r="QMR350" s="182"/>
      <c r="QMS350" s="182"/>
      <c r="QMT350" s="182"/>
      <c r="QMU350" s="182"/>
      <c r="QMV350" s="182"/>
      <c r="QMW350" s="182"/>
      <c r="QMX350" s="182"/>
      <c r="QMY350" s="182"/>
      <c r="QMZ350" s="182"/>
      <c r="QNA350" s="182"/>
      <c r="QNB350" s="182"/>
      <c r="QNC350" s="182"/>
      <c r="QND350" s="182"/>
      <c r="QNE350" s="182"/>
      <c r="QNF350" s="182"/>
      <c r="QNG350" s="182"/>
      <c r="QNH350" s="182"/>
      <c r="QNI350" s="182"/>
      <c r="QNJ350" s="182"/>
      <c r="QNK350" s="182"/>
      <c r="QNL350" s="182"/>
      <c r="QNM350" s="182"/>
      <c r="QNN350" s="182"/>
      <c r="QNO350" s="182"/>
      <c r="QNP350" s="182"/>
      <c r="QNQ350" s="182"/>
      <c r="QNR350" s="182"/>
      <c r="QNS350" s="182"/>
      <c r="QNT350" s="182"/>
      <c r="QNU350" s="182"/>
      <c r="QNV350" s="182"/>
      <c r="QNW350" s="182"/>
      <c r="QNX350" s="182"/>
      <c r="QNY350" s="182"/>
      <c r="QNZ350" s="182"/>
      <c r="QOA350" s="182"/>
      <c r="QOB350" s="182"/>
      <c r="QOC350" s="182"/>
      <c r="QOD350" s="182"/>
      <c r="QOE350" s="182"/>
      <c r="QOF350" s="182"/>
      <c r="QOG350" s="182"/>
      <c r="QOH350" s="182"/>
      <c r="QOI350" s="182"/>
      <c r="QOJ350" s="182"/>
      <c r="QOK350" s="182"/>
      <c r="QOL350" s="182"/>
      <c r="QOM350" s="182"/>
      <c r="QON350" s="182"/>
      <c r="QOO350" s="182"/>
      <c r="QOP350" s="182"/>
      <c r="QOQ350" s="182"/>
      <c r="QOR350" s="182"/>
      <c r="QOS350" s="182"/>
      <c r="QOT350" s="182"/>
      <c r="QOU350" s="182"/>
      <c r="QOV350" s="182"/>
      <c r="QOW350" s="182"/>
      <c r="QOX350" s="182"/>
      <c r="QOY350" s="182"/>
      <c r="QOZ350" s="182"/>
      <c r="QPA350" s="182"/>
      <c r="QPB350" s="182"/>
      <c r="QPC350" s="182"/>
      <c r="QPD350" s="182"/>
      <c r="QPE350" s="182"/>
      <c r="QPF350" s="182"/>
      <c r="QPG350" s="182"/>
      <c r="QPH350" s="182"/>
      <c r="QPI350" s="182"/>
      <c r="QPJ350" s="182"/>
      <c r="QPK350" s="182"/>
      <c r="QPL350" s="182"/>
      <c r="QPM350" s="182"/>
      <c r="QPN350" s="182"/>
      <c r="QPO350" s="182"/>
      <c r="QPP350" s="182"/>
      <c r="QPQ350" s="182"/>
      <c r="QPR350" s="182"/>
      <c r="QPS350" s="182"/>
      <c r="QPT350" s="182"/>
      <c r="QPU350" s="182"/>
      <c r="QPV350" s="182"/>
      <c r="QPW350" s="182"/>
      <c r="QPX350" s="182"/>
      <c r="QPY350" s="182"/>
      <c r="QPZ350" s="182"/>
      <c r="QQA350" s="182"/>
      <c r="QQB350" s="182"/>
      <c r="QQC350" s="182"/>
      <c r="QQD350" s="182"/>
      <c r="QQE350" s="182"/>
      <c r="QQF350" s="182"/>
      <c r="QQG350" s="182"/>
      <c r="QQH350" s="182"/>
      <c r="QQI350" s="182"/>
      <c r="QQJ350" s="182"/>
      <c r="QQK350" s="182"/>
      <c r="QQL350" s="182"/>
      <c r="QQM350" s="182"/>
      <c r="QQN350" s="182"/>
      <c r="QQO350" s="182"/>
      <c r="QQP350" s="182"/>
      <c r="QQQ350" s="182"/>
      <c r="QQR350" s="182"/>
      <c r="QQS350" s="182"/>
      <c r="QQT350" s="182"/>
      <c r="QQU350" s="182"/>
      <c r="QQV350" s="182"/>
      <c r="QQW350" s="182"/>
      <c r="QQX350" s="182"/>
      <c r="QQY350" s="182"/>
      <c r="QQZ350" s="182"/>
      <c r="QRA350" s="182"/>
      <c r="QRB350" s="182"/>
      <c r="QRC350" s="182"/>
      <c r="QRD350" s="182"/>
      <c r="QRE350" s="182"/>
      <c r="QRF350" s="182"/>
      <c r="QRG350" s="182"/>
      <c r="QRH350" s="182"/>
      <c r="QRI350" s="182"/>
      <c r="QRJ350" s="182"/>
      <c r="QRK350" s="182"/>
      <c r="QRL350" s="182"/>
      <c r="QRM350" s="182"/>
      <c r="QRN350" s="182"/>
      <c r="QRO350" s="182"/>
      <c r="QRP350" s="182"/>
      <c r="QRQ350" s="182"/>
      <c r="QRR350" s="182"/>
      <c r="QRS350" s="182"/>
      <c r="QRT350" s="182"/>
      <c r="QRU350" s="182"/>
      <c r="QRV350" s="182"/>
      <c r="QRW350" s="182"/>
      <c r="QRX350" s="182"/>
      <c r="QRY350" s="182"/>
      <c r="QRZ350" s="182"/>
      <c r="QSA350" s="182"/>
      <c r="QSB350" s="182"/>
      <c r="QSC350" s="182"/>
      <c r="QSD350" s="182"/>
      <c r="QSE350" s="182"/>
      <c r="QSF350" s="182"/>
      <c r="QSG350" s="182"/>
      <c r="QSH350" s="182"/>
      <c r="QSI350" s="182"/>
      <c r="QSJ350" s="182"/>
      <c r="QSK350" s="182"/>
      <c r="QSL350" s="182"/>
      <c r="QSM350" s="182"/>
      <c r="QSN350" s="182"/>
      <c r="QSO350" s="182"/>
      <c r="QSP350" s="182"/>
      <c r="QSQ350" s="182"/>
      <c r="QSR350" s="182"/>
      <c r="QSS350" s="182"/>
      <c r="QST350" s="182"/>
      <c r="QSU350" s="182"/>
      <c r="QSV350" s="182"/>
      <c r="QSW350" s="182"/>
      <c r="QSX350" s="182"/>
      <c r="QSY350" s="182"/>
      <c r="QSZ350" s="182"/>
      <c r="QTA350" s="182"/>
      <c r="QTB350" s="182"/>
      <c r="QTC350" s="182"/>
      <c r="QTD350" s="182"/>
      <c r="QTE350" s="182"/>
      <c r="QTF350" s="182"/>
      <c r="QTG350" s="182"/>
      <c r="QTH350" s="182"/>
      <c r="QTI350" s="182"/>
      <c r="QTJ350" s="182"/>
      <c r="QTK350" s="182"/>
      <c r="QTL350" s="182"/>
      <c r="QTM350" s="182"/>
      <c r="QTN350" s="182"/>
      <c r="QTO350" s="182"/>
      <c r="QTP350" s="182"/>
      <c r="QTQ350" s="182"/>
      <c r="QTR350" s="182"/>
      <c r="QTS350" s="182"/>
      <c r="QTT350" s="182"/>
      <c r="QTU350" s="182"/>
      <c r="QTV350" s="182"/>
      <c r="QTW350" s="182"/>
      <c r="QTX350" s="182"/>
      <c r="QTY350" s="182"/>
      <c r="QTZ350" s="182"/>
      <c r="QUA350" s="182"/>
      <c r="QUB350" s="182"/>
      <c r="QUC350" s="182"/>
      <c r="QUD350" s="182"/>
      <c r="QUE350" s="182"/>
      <c r="QUF350" s="182"/>
      <c r="QUG350" s="182"/>
      <c r="QUH350" s="182"/>
      <c r="QUI350" s="182"/>
      <c r="QUJ350" s="182"/>
      <c r="QUK350" s="182"/>
      <c r="QUL350" s="182"/>
      <c r="QUM350" s="182"/>
      <c r="QUN350" s="182"/>
      <c r="QUO350" s="182"/>
      <c r="QUP350" s="182"/>
      <c r="QUQ350" s="182"/>
      <c r="QUR350" s="182"/>
      <c r="QUS350" s="182"/>
      <c r="QUT350" s="182"/>
      <c r="QUU350" s="182"/>
      <c r="QUV350" s="182"/>
      <c r="QUW350" s="182"/>
      <c r="QUX350" s="182"/>
      <c r="QUY350" s="182"/>
      <c r="QUZ350" s="182"/>
      <c r="QVA350" s="182"/>
      <c r="QVB350" s="182"/>
      <c r="QVC350" s="182"/>
      <c r="QVD350" s="182"/>
      <c r="QVE350" s="182"/>
      <c r="QVF350" s="182"/>
      <c r="QVG350" s="182"/>
      <c r="QVH350" s="182"/>
      <c r="QVI350" s="182"/>
      <c r="QVJ350" s="182"/>
      <c r="QVK350" s="182"/>
      <c r="QVL350" s="182"/>
      <c r="QVM350" s="182"/>
      <c r="QVN350" s="182"/>
      <c r="QVO350" s="182"/>
      <c r="QVP350" s="182"/>
      <c r="QVQ350" s="182"/>
      <c r="QVR350" s="182"/>
      <c r="QVS350" s="182"/>
      <c r="QVT350" s="182"/>
      <c r="QVU350" s="182"/>
      <c r="QVV350" s="182"/>
      <c r="QVW350" s="182"/>
      <c r="QVX350" s="182"/>
      <c r="QVY350" s="182"/>
      <c r="QVZ350" s="182"/>
      <c r="QWA350" s="182"/>
      <c r="QWB350" s="182"/>
      <c r="QWC350" s="182"/>
      <c r="QWD350" s="182"/>
      <c r="QWE350" s="182"/>
      <c r="QWF350" s="182"/>
      <c r="QWG350" s="182"/>
      <c r="QWH350" s="182"/>
      <c r="QWI350" s="182"/>
      <c r="QWJ350" s="182"/>
      <c r="QWK350" s="182"/>
      <c r="QWL350" s="182"/>
      <c r="QWM350" s="182"/>
      <c r="QWN350" s="182"/>
      <c r="QWO350" s="182"/>
      <c r="QWP350" s="182"/>
      <c r="QWQ350" s="182"/>
      <c r="QWR350" s="182"/>
      <c r="QWS350" s="182"/>
      <c r="QWT350" s="182"/>
      <c r="QWU350" s="182"/>
      <c r="QWV350" s="182"/>
      <c r="QWW350" s="182"/>
      <c r="QWX350" s="182"/>
      <c r="QWY350" s="182"/>
      <c r="QWZ350" s="182"/>
      <c r="QXA350" s="182"/>
      <c r="QXB350" s="182"/>
      <c r="QXC350" s="182"/>
      <c r="QXD350" s="182"/>
      <c r="QXE350" s="182"/>
      <c r="QXF350" s="182"/>
      <c r="QXG350" s="182"/>
      <c r="QXH350" s="182"/>
      <c r="QXI350" s="182"/>
      <c r="QXJ350" s="182"/>
      <c r="QXK350" s="182"/>
      <c r="QXL350" s="182"/>
      <c r="QXM350" s="182"/>
      <c r="QXN350" s="182"/>
      <c r="QXO350" s="182"/>
      <c r="QXP350" s="182"/>
      <c r="QXQ350" s="182"/>
      <c r="QXR350" s="182"/>
      <c r="QXS350" s="182"/>
      <c r="QXT350" s="182"/>
      <c r="QXU350" s="182"/>
      <c r="QXV350" s="182"/>
      <c r="QXW350" s="182"/>
      <c r="QXX350" s="182"/>
      <c r="QXY350" s="182"/>
      <c r="QXZ350" s="182"/>
      <c r="QYA350" s="182"/>
      <c r="QYB350" s="182"/>
      <c r="QYC350" s="182"/>
      <c r="QYD350" s="182"/>
      <c r="QYE350" s="182"/>
      <c r="QYF350" s="182"/>
      <c r="QYG350" s="182"/>
      <c r="QYH350" s="182"/>
      <c r="QYI350" s="182"/>
      <c r="QYJ350" s="182"/>
      <c r="QYK350" s="182"/>
      <c r="QYL350" s="182"/>
      <c r="QYM350" s="182"/>
      <c r="QYN350" s="182"/>
      <c r="QYO350" s="182"/>
      <c r="QYP350" s="182"/>
      <c r="QYQ350" s="182"/>
      <c r="QYR350" s="182"/>
      <c r="QYS350" s="182"/>
      <c r="QYT350" s="182"/>
      <c r="QYU350" s="182"/>
      <c r="QYV350" s="182"/>
      <c r="QYW350" s="182"/>
      <c r="QYX350" s="182"/>
      <c r="QYY350" s="182"/>
      <c r="QYZ350" s="182"/>
      <c r="QZA350" s="182"/>
      <c r="QZB350" s="182"/>
      <c r="QZC350" s="182"/>
      <c r="QZD350" s="182"/>
      <c r="QZE350" s="182"/>
      <c r="QZF350" s="182"/>
      <c r="QZG350" s="182"/>
      <c r="QZH350" s="182"/>
      <c r="QZI350" s="182"/>
      <c r="QZJ350" s="182"/>
      <c r="QZK350" s="182"/>
      <c r="QZL350" s="182"/>
      <c r="QZM350" s="182"/>
      <c r="QZN350" s="182"/>
      <c r="QZO350" s="182"/>
      <c r="QZP350" s="182"/>
      <c r="QZQ350" s="182"/>
      <c r="QZR350" s="182"/>
      <c r="QZS350" s="182"/>
      <c r="QZT350" s="182"/>
      <c r="QZU350" s="182"/>
      <c r="QZV350" s="182"/>
      <c r="QZW350" s="182"/>
      <c r="QZX350" s="182"/>
      <c r="QZY350" s="182"/>
      <c r="QZZ350" s="182"/>
      <c r="RAA350" s="182"/>
      <c r="RAB350" s="182"/>
      <c r="RAC350" s="182"/>
      <c r="RAD350" s="182"/>
      <c r="RAE350" s="182"/>
      <c r="RAF350" s="182"/>
      <c r="RAG350" s="182"/>
      <c r="RAH350" s="182"/>
      <c r="RAI350" s="182"/>
      <c r="RAJ350" s="182"/>
      <c r="RAK350" s="182"/>
      <c r="RAL350" s="182"/>
      <c r="RAM350" s="182"/>
      <c r="RAN350" s="182"/>
      <c r="RAO350" s="182"/>
      <c r="RAP350" s="182"/>
      <c r="RAQ350" s="182"/>
      <c r="RAR350" s="182"/>
      <c r="RAS350" s="182"/>
      <c r="RAT350" s="182"/>
      <c r="RAU350" s="182"/>
      <c r="RAV350" s="182"/>
      <c r="RAW350" s="182"/>
      <c r="RAX350" s="182"/>
      <c r="RAY350" s="182"/>
      <c r="RAZ350" s="182"/>
      <c r="RBA350" s="182"/>
      <c r="RBB350" s="182"/>
      <c r="RBC350" s="182"/>
      <c r="RBD350" s="182"/>
      <c r="RBE350" s="182"/>
      <c r="RBF350" s="182"/>
      <c r="RBG350" s="182"/>
      <c r="RBH350" s="182"/>
      <c r="RBI350" s="182"/>
      <c r="RBJ350" s="182"/>
      <c r="RBK350" s="182"/>
      <c r="RBL350" s="182"/>
      <c r="RBM350" s="182"/>
      <c r="RBN350" s="182"/>
      <c r="RBO350" s="182"/>
      <c r="RBP350" s="182"/>
      <c r="RBQ350" s="182"/>
      <c r="RBR350" s="182"/>
      <c r="RBS350" s="182"/>
      <c r="RBT350" s="182"/>
      <c r="RBU350" s="182"/>
      <c r="RBV350" s="182"/>
      <c r="RBW350" s="182"/>
      <c r="RBX350" s="182"/>
      <c r="RBY350" s="182"/>
      <c r="RBZ350" s="182"/>
      <c r="RCA350" s="182"/>
      <c r="RCB350" s="182"/>
      <c r="RCC350" s="182"/>
      <c r="RCD350" s="182"/>
      <c r="RCE350" s="182"/>
      <c r="RCF350" s="182"/>
      <c r="RCG350" s="182"/>
      <c r="RCH350" s="182"/>
      <c r="RCI350" s="182"/>
      <c r="RCJ350" s="182"/>
      <c r="RCK350" s="182"/>
      <c r="RCL350" s="182"/>
      <c r="RCM350" s="182"/>
      <c r="RCN350" s="182"/>
      <c r="RCO350" s="182"/>
      <c r="RCP350" s="182"/>
      <c r="RCQ350" s="182"/>
      <c r="RCR350" s="182"/>
      <c r="RCS350" s="182"/>
      <c r="RCT350" s="182"/>
      <c r="RCU350" s="182"/>
      <c r="RCV350" s="182"/>
      <c r="RCW350" s="182"/>
      <c r="RCX350" s="182"/>
      <c r="RCY350" s="182"/>
      <c r="RCZ350" s="182"/>
      <c r="RDA350" s="182"/>
      <c r="RDB350" s="182"/>
      <c r="RDC350" s="182"/>
      <c r="RDD350" s="182"/>
      <c r="RDE350" s="182"/>
      <c r="RDF350" s="182"/>
      <c r="RDG350" s="182"/>
      <c r="RDH350" s="182"/>
      <c r="RDI350" s="182"/>
      <c r="RDJ350" s="182"/>
      <c r="RDK350" s="182"/>
      <c r="RDL350" s="182"/>
      <c r="RDM350" s="182"/>
      <c r="RDN350" s="182"/>
      <c r="RDO350" s="182"/>
      <c r="RDP350" s="182"/>
      <c r="RDQ350" s="182"/>
      <c r="RDR350" s="182"/>
      <c r="RDS350" s="182"/>
      <c r="RDT350" s="182"/>
      <c r="RDU350" s="182"/>
      <c r="RDV350" s="182"/>
      <c r="RDW350" s="182"/>
      <c r="RDX350" s="182"/>
      <c r="RDY350" s="182"/>
      <c r="RDZ350" s="182"/>
      <c r="REA350" s="182"/>
      <c r="REB350" s="182"/>
      <c r="REC350" s="182"/>
      <c r="RED350" s="182"/>
      <c r="REE350" s="182"/>
      <c r="REF350" s="182"/>
      <c r="REG350" s="182"/>
      <c r="REH350" s="182"/>
      <c r="REI350" s="182"/>
      <c r="REJ350" s="182"/>
      <c r="REK350" s="182"/>
      <c r="REL350" s="182"/>
      <c r="REM350" s="182"/>
      <c r="REN350" s="182"/>
      <c r="REO350" s="182"/>
      <c r="REP350" s="182"/>
      <c r="REQ350" s="182"/>
      <c r="RER350" s="182"/>
      <c r="RES350" s="182"/>
      <c r="RET350" s="182"/>
      <c r="REU350" s="182"/>
      <c r="REV350" s="182"/>
      <c r="REW350" s="182"/>
      <c r="REX350" s="182"/>
      <c r="REY350" s="182"/>
      <c r="REZ350" s="182"/>
      <c r="RFA350" s="182"/>
      <c r="RFB350" s="182"/>
      <c r="RFC350" s="182"/>
      <c r="RFD350" s="182"/>
      <c r="RFE350" s="182"/>
      <c r="RFF350" s="182"/>
      <c r="RFG350" s="182"/>
      <c r="RFH350" s="182"/>
      <c r="RFI350" s="182"/>
      <c r="RFJ350" s="182"/>
      <c r="RFK350" s="182"/>
      <c r="RFL350" s="182"/>
      <c r="RFM350" s="182"/>
      <c r="RFN350" s="182"/>
      <c r="RFO350" s="182"/>
      <c r="RFP350" s="182"/>
      <c r="RFQ350" s="182"/>
      <c r="RFR350" s="182"/>
      <c r="RFS350" s="182"/>
      <c r="RFT350" s="182"/>
      <c r="RFU350" s="182"/>
      <c r="RFV350" s="182"/>
      <c r="RFW350" s="182"/>
      <c r="RFX350" s="182"/>
      <c r="RFY350" s="182"/>
      <c r="RFZ350" s="182"/>
      <c r="RGA350" s="182"/>
      <c r="RGB350" s="182"/>
      <c r="RGC350" s="182"/>
      <c r="RGD350" s="182"/>
      <c r="RGE350" s="182"/>
      <c r="RGF350" s="182"/>
      <c r="RGG350" s="182"/>
      <c r="RGH350" s="182"/>
      <c r="RGI350" s="182"/>
      <c r="RGJ350" s="182"/>
      <c r="RGK350" s="182"/>
      <c r="RGL350" s="182"/>
      <c r="RGM350" s="182"/>
      <c r="RGN350" s="182"/>
      <c r="RGO350" s="182"/>
      <c r="RGP350" s="182"/>
      <c r="RGQ350" s="182"/>
      <c r="RGR350" s="182"/>
      <c r="RGS350" s="182"/>
      <c r="RGT350" s="182"/>
      <c r="RGU350" s="182"/>
      <c r="RGV350" s="182"/>
      <c r="RGW350" s="182"/>
      <c r="RGX350" s="182"/>
      <c r="RGY350" s="182"/>
      <c r="RGZ350" s="182"/>
      <c r="RHA350" s="182"/>
      <c r="RHB350" s="182"/>
      <c r="RHC350" s="182"/>
      <c r="RHD350" s="182"/>
      <c r="RHE350" s="182"/>
      <c r="RHF350" s="182"/>
      <c r="RHG350" s="182"/>
      <c r="RHH350" s="182"/>
      <c r="RHI350" s="182"/>
      <c r="RHJ350" s="182"/>
      <c r="RHK350" s="182"/>
      <c r="RHL350" s="182"/>
      <c r="RHM350" s="182"/>
      <c r="RHN350" s="182"/>
      <c r="RHO350" s="182"/>
      <c r="RHP350" s="182"/>
      <c r="RHQ350" s="182"/>
      <c r="RHR350" s="182"/>
      <c r="RHS350" s="182"/>
      <c r="RHT350" s="182"/>
      <c r="RHU350" s="182"/>
      <c r="RHV350" s="182"/>
      <c r="RHW350" s="182"/>
      <c r="RHX350" s="182"/>
      <c r="RHY350" s="182"/>
      <c r="RHZ350" s="182"/>
      <c r="RIA350" s="182"/>
      <c r="RIB350" s="182"/>
      <c r="RIC350" s="182"/>
      <c r="RID350" s="182"/>
      <c r="RIE350" s="182"/>
      <c r="RIF350" s="182"/>
      <c r="RIG350" s="182"/>
      <c r="RIH350" s="182"/>
      <c r="RII350" s="182"/>
      <c r="RIJ350" s="182"/>
      <c r="RIK350" s="182"/>
      <c r="RIL350" s="182"/>
      <c r="RIM350" s="182"/>
      <c r="RIN350" s="182"/>
      <c r="RIO350" s="182"/>
      <c r="RIP350" s="182"/>
      <c r="RIQ350" s="182"/>
      <c r="RIR350" s="182"/>
      <c r="RIS350" s="182"/>
      <c r="RIT350" s="182"/>
      <c r="RIU350" s="182"/>
      <c r="RIV350" s="182"/>
      <c r="RIW350" s="182"/>
      <c r="RIX350" s="182"/>
      <c r="RIY350" s="182"/>
      <c r="RIZ350" s="182"/>
      <c r="RJA350" s="182"/>
      <c r="RJB350" s="182"/>
      <c r="RJC350" s="182"/>
      <c r="RJD350" s="182"/>
      <c r="RJE350" s="182"/>
      <c r="RJF350" s="182"/>
      <c r="RJG350" s="182"/>
      <c r="RJH350" s="182"/>
      <c r="RJI350" s="182"/>
      <c r="RJJ350" s="182"/>
      <c r="RJK350" s="182"/>
      <c r="RJL350" s="182"/>
      <c r="RJM350" s="182"/>
      <c r="RJN350" s="182"/>
      <c r="RJO350" s="182"/>
      <c r="RJP350" s="182"/>
      <c r="RJQ350" s="182"/>
      <c r="RJR350" s="182"/>
      <c r="RJS350" s="182"/>
      <c r="RJT350" s="182"/>
      <c r="RJU350" s="182"/>
      <c r="RJV350" s="182"/>
      <c r="RJW350" s="182"/>
      <c r="RJX350" s="182"/>
      <c r="RJY350" s="182"/>
      <c r="RJZ350" s="182"/>
      <c r="RKA350" s="182"/>
      <c r="RKB350" s="182"/>
      <c r="RKC350" s="182"/>
      <c r="RKD350" s="182"/>
      <c r="RKE350" s="182"/>
      <c r="RKF350" s="182"/>
      <c r="RKG350" s="182"/>
      <c r="RKH350" s="182"/>
      <c r="RKI350" s="182"/>
      <c r="RKJ350" s="182"/>
      <c r="RKK350" s="182"/>
      <c r="RKL350" s="182"/>
      <c r="RKM350" s="182"/>
      <c r="RKN350" s="182"/>
      <c r="RKO350" s="182"/>
      <c r="RKP350" s="182"/>
      <c r="RKQ350" s="182"/>
      <c r="RKR350" s="182"/>
      <c r="RKS350" s="182"/>
      <c r="RKT350" s="182"/>
      <c r="RKU350" s="182"/>
      <c r="RKV350" s="182"/>
      <c r="RKW350" s="182"/>
      <c r="RKX350" s="182"/>
      <c r="RKY350" s="182"/>
      <c r="RKZ350" s="182"/>
      <c r="RLA350" s="182"/>
      <c r="RLB350" s="182"/>
      <c r="RLC350" s="182"/>
      <c r="RLD350" s="182"/>
      <c r="RLE350" s="182"/>
      <c r="RLF350" s="182"/>
      <c r="RLG350" s="182"/>
      <c r="RLH350" s="182"/>
      <c r="RLI350" s="182"/>
      <c r="RLJ350" s="182"/>
      <c r="RLK350" s="182"/>
      <c r="RLL350" s="182"/>
      <c r="RLM350" s="182"/>
      <c r="RLN350" s="182"/>
      <c r="RLO350" s="182"/>
      <c r="RLP350" s="182"/>
      <c r="RLQ350" s="182"/>
      <c r="RLR350" s="182"/>
      <c r="RLS350" s="182"/>
      <c r="RLT350" s="182"/>
      <c r="RLU350" s="182"/>
      <c r="RLV350" s="182"/>
      <c r="RLW350" s="182"/>
      <c r="RLX350" s="182"/>
      <c r="RLY350" s="182"/>
      <c r="RLZ350" s="182"/>
      <c r="RMA350" s="182"/>
      <c r="RMB350" s="182"/>
      <c r="RMC350" s="182"/>
      <c r="RMD350" s="182"/>
      <c r="RME350" s="182"/>
      <c r="RMF350" s="182"/>
      <c r="RMG350" s="182"/>
      <c r="RMH350" s="182"/>
      <c r="RMI350" s="182"/>
      <c r="RMJ350" s="182"/>
      <c r="RMK350" s="182"/>
      <c r="RML350" s="182"/>
      <c r="RMM350" s="182"/>
      <c r="RMN350" s="182"/>
      <c r="RMO350" s="182"/>
      <c r="RMP350" s="182"/>
      <c r="RMQ350" s="182"/>
      <c r="RMR350" s="182"/>
      <c r="RMS350" s="182"/>
      <c r="RMT350" s="182"/>
      <c r="RMU350" s="182"/>
      <c r="RMV350" s="182"/>
      <c r="RMW350" s="182"/>
      <c r="RMX350" s="182"/>
      <c r="RMY350" s="182"/>
      <c r="RMZ350" s="182"/>
      <c r="RNA350" s="182"/>
      <c r="RNB350" s="182"/>
      <c r="RNC350" s="182"/>
      <c r="RND350" s="182"/>
      <c r="RNE350" s="182"/>
      <c r="RNF350" s="182"/>
      <c r="RNG350" s="182"/>
      <c r="RNH350" s="182"/>
      <c r="RNI350" s="182"/>
      <c r="RNJ350" s="182"/>
      <c r="RNK350" s="182"/>
      <c r="RNL350" s="182"/>
      <c r="RNM350" s="182"/>
      <c r="RNN350" s="182"/>
      <c r="RNO350" s="182"/>
      <c r="RNP350" s="182"/>
      <c r="RNQ350" s="182"/>
      <c r="RNR350" s="182"/>
      <c r="RNS350" s="182"/>
      <c r="RNT350" s="182"/>
      <c r="RNU350" s="182"/>
      <c r="RNV350" s="182"/>
      <c r="RNW350" s="182"/>
      <c r="RNX350" s="182"/>
      <c r="RNY350" s="182"/>
      <c r="RNZ350" s="182"/>
      <c r="ROA350" s="182"/>
      <c r="ROB350" s="182"/>
      <c r="ROC350" s="182"/>
      <c r="ROD350" s="182"/>
      <c r="ROE350" s="182"/>
      <c r="ROF350" s="182"/>
      <c r="ROG350" s="182"/>
      <c r="ROH350" s="182"/>
      <c r="ROI350" s="182"/>
      <c r="ROJ350" s="182"/>
      <c r="ROK350" s="182"/>
      <c r="ROL350" s="182"/>
      <c r="ROM350" s="182"/>
      <c r="RON350" s="182"/>
      <c r="ROO350" s="182"/>
      <c r="ROP350" s="182"/>
      <c r="ROQ350" s="182"/>
      <c r="ROR350" s="182"/>
      <c r="ROS350" s="182"/>
      <c r="ROT350" s="182"/>
      <c r="ROU350" s="182"/>
      <c r="ROV350" s="182"/>
      <c r="ROW350" s="182"/>
      <c r="ROX350" s="182"/>
      <c r="ROY350" s="182"/>
      <c r="ROZ350" s="182"/>
      <c r="RPA350" s="182"/>
      <c r="RPB350" s="182"/>
      <c r="RPC350" s="182"/>
      <c r="RPD350" s="182"/>
      <c r="RPE350" s="182"/>
      <c r="RPF350" s="182"/>
      <c r="RPG350" s="182"/>
      <c r="RPH350" s="182"/>
      <c r="RPI350" s="182"/>
      <c r="RPJ350" s="182"/>
      <c r="RPK350" s="182"/>
      <c r="RPL350" s="182"/>
      <c r="RPM350" s="182"/>
      <c r="RPN350" s="182"/>
      <c r="RPO350" s="182"/>
      <c r="RPP350" s="182"/>
      <c r="RPQ350" s="182"/>
      <c r="RPR350" s="182"/>
      <c r="RPS350" s="182"/>
      <c r="RPT350" s="182"/>
      <c r="RPU350" s="182"/>
      <c r="RPV350" s="182"/>
      <c r="RPW350" s="182"/>
      <c r="RPX350" s="182"/>
      <c r="RPY350" s="182"/>
      <c r="RPZ350" s="182"/>
      <c r="RQA350" s="182"/>
      <c r="RQB350" s="182"/>
      <c r="RQC350" s="182"/>
      <c r="RQD350" s="182"/>
      <c r="RQE350" s="182"/>
      <c r="RQF350" s="182"/>
      <c r="RQG350" s="182"/>
      <c r="RQH350" s="182"/>
      <c r="RQI350" s="182"/>
      <c r="RQJ350" s="182"/>
      <c r="RQK350" s="182"/>
      <c r="RQL350" s="182"/>
      <c r="RQM350" s="182"/>
      <c r="RQN350" s="182"/>
      <c r="RQO350" s="182"/>
      <c r="RQP350" s="182"/>
      <c r="RQQ350" s="182"/>
      <c r="RQR350" s="182"/>
      <c r="RQS350" s="182"/>
      <c r="RQT350" s="182"/>
      <c r="RQU350" s="182"/>
      <c r="RQV350" s="182"/>
      <c r="RQW350" s="182"/>
      <c r="RQX350" s="182"/>
      <c r="RQY350" s="182"/>
      <c r="RQZ350" s="182"/>
      <c r="RRA350" s="182"/>
      <c r="RRB350" s="182"/>
      <c r="RRC350" s="182"/>
      <c r="RRD350" s="182"/>
      <c r="RRE350" s="182"/>
      <c r="RRF350" s="182"/>
      <c r="RRG350" s="182"/>
      <c r="RRH350" s="182"/>
      <c r="RRI350" s="182"/>
      <c r="RRJ350" s="182"/>
      <c r="RRK350" s="182"/>
      <c r="RRL350" s="182"/>
      <c r="RRM350" s="182"/>
      <c r="RRN350" s="182"/>
      <c r="RRO350" s="182"/>
      <c r="RRP350" s="182"/>
      <c r="RRQ350" s="182"/>
      <c r="RRR350" s="182"/>
      <c r="RRS350" s="182"/>
      <c r="RRT350" s="182"/>
      <c r="RRU350" s="182"/>
      <c r="RRV350" s="182"/>
      <c r="RRW350" s="182"/>
      <c r="RRX350" s="182"/>
      <c r="RRY350" s="182"/>
      <c r="RRZ350" s="182"/>
      <c r="RSA350" s="182"/>
      <c r="RSB350" s="182"/>
      <c r="RSC350" s="182"/>
      <c r="RSD350" s="182"/>
      <c r="RSE350" s="182"/>
      <c r="RSF350" s="182"/>
      <c r="RSG350" s="182"/>
      <c r="RSH350" s="182"/>
      <c r="RSI350" s="182"/>
      <c r="RSJ350" s="182"/>
      <c r="RSK350" s="182"/>
      <c r="RSL350" s="182"/>
      <c r="RSM350" s="182"/>
      <c r="RSN350" s="182"/>
      <c r="RSO350" s="182"/>
      <c r="RSP350" s="182"/>
      <c r="RSQ350" s="182"/>
      <c r="RSR350" s="182"/>
      <c r="RSS350" s="182"/>
      <c r="RST350" s="182"/>
      <c r="RSU350" s="182"/>
      <c r="RSV350" s="182"/>
      <c r="RSW350" s="182"/>
      <c r="RSX350" s="182"/>
      <c r="RSY350" s="182"/>
      <c r="RSZ350" s="182"/>
      <c r="RTA350" s="182"/>
      <c r="RTB350" s="182"/>
      <c r="RTC350" s="182"/>
      <c r="RTD350" s="182"/>
      <c r="RTE350" s="182"/>
      <c r="RTF350" s="182"/>
      <c r="RTG350" s="182"/>
      <c r="RTH350" s="182"/>
      <c r="RTI350" s="182"/>
      <c r="RTJ350" s="182"/>
      <c r="RTK350" s="182"/>
      <c r="RTL350" s="182"/>
      <c r="RTM350" s="182"/>
      <c r="RTN350" s="182"/>
      <c r="RTO350" s="182"/>
      <c r="RTP350" s="182"/>
      <c r="RTQ350" s="182"/>
      <c r="RTR350" s="182"/>
      <c r="RTS350" s="182"/>
      <c r="RTT350" s="182"/>
      <c r="RTU350" s="182"/>
      <c r="RTV350" s="182"/>
      <c r="RTW350" s="182"/>
      <c r="RTX350" s="182"/>
      <c r="RTY350" s="182"/>
      <c r="RTZ350" s="182"/>
      <c r="RUA350" s="182"/>
      <c r="RUB350" s="182"/>
      <c r="RUC350" s="182"/>
      <c r="RUD350" s="182"/>
      <c r="RUE350" s="182"/>
      <c r="RUF350" s="182"/>
      <c r="RUG350" s="182"/>
      <c r="RUH350" s="182"/>
      <c r="RUI350" s="182"/>
      <c r="RUJ350" s="182"/>
      <c r="RUK350" s="182"/>
      <c r="RUL350" s="182"/>
      <c r="RUM350" s="182"/>
      <c r="RUN350" s="182"/>
      <c r="RUO350" s="182"/>
      <c r="RUP350" s="182"/>
      <c r="RUQ350" s="182"/>
      <c r="RUR350" s="182"/>
      <c r="RUS350" s="182"/>
      <c r="RUT350" s="182"/>
      <c r="RUU350" s="182"/>
      <c r="RUV350" s="182"/>
      <c r="RUW350" s="182"/>
      <c r="RUX350" s="182"/>
      <c r="RUY350" s="182"/>
      <c r="RUZ350" s="182"/>
      <c r="RVA350" s="182"/>
      <c r="RVB350" s="182"/>
      <c r="RVC350" s="182"/>
      <c r="RVD350" s="182"/>
      <c r="RVE350" s="182"/>
      <c r="RVF350" s="182"/>
      <c r="RVG350" s="182"/>
      <c r="RVH350" s="182"/>
      <c r="RVI350" s="182"/>
      <c r="RVJ350" s="182"/>
      <c r="RVK350" s="182"/>
      <c r="RVL350" s="182"/>
      <c r="RVM350" s="182"/>
      <c r="RVN350" s="182"/>
      <c r="RVO350" s="182"/>
      <c r="RVP350" s="182"/>
      <c r="RVQ350" s="182"/>
      <c r="RVR350" s="182"/>
      <c r="RVS350" s="182"/>
      <c r="RVT350" s="182"/>
      <c r="RVU350" s="182"/>
      <c r="RVV350" s="182"/>
      <c r="RVW350" s="182"/>
      <c r="RVX350" s="182"/>
      <c r="RVY350" s="182"/>
      <c r="RVZ350" s="182"/>
      <c r="RWA350" s="182"/>
      <c r="RWB350" s="182"/>
      <c r="RWC350" s="182"/>
      <c r="RWD350" s="182"/>
      <c r="RWE350" s="182"/>
      <c r="RWF350" s="182"/>
      <c r="RWG350" s="182"/>
      <c r="RWH350" s="182"/>
      <c r="RWI350" s="182"/>
      <c r="RWJ350" s="182"/>
      <c r="RWK350" s="182"/>
      <c r="RWL350" s="182"/>
      <c r="RWM350" s="182"/>
      <c r="RWN350" s="182"/>
      <c r="RWO350" s="182"/>
      <c r="RWP350" s="182"/>
      <c r="RWQ350" s="182"/>
      <c r="RWR350" s="182"/>
      <c r="RWS350" s="182"/>
      <c r="RWT350" s="182"/>
      <c r="RWU350" s="182"/>
      <c r="RWV350" s="182"/>
      <c r="RWW350" s="182"/>
      <c r="RWX350" s="182"/>
      <c r="RWY350" s="182"/>
      <c r="RWZ350" s="182"/>
      <c r="RXA350" s="182"/>
      <c r="RXB350" s="182"/>
      <c r="RXC350" s="182"/>
      <c r="RXD350" s="182"/>
      <c r="RXE350" s="182"/>
      <c r="RXF350" s="182"/>
      <c r="RXG350" s="182"/>
      <c r="RXH350" s="182"/>
      <c r="RXI350" s="182"/>
      <c r="RXJ350" s="182"/>
      <c r="RXK350" s="182"/>
      <c r="RXL350" s="182"/>
      <c r="RXM350" s="182"/>
      <c r="RXN350" s="182"/>
      <c r="RXO350" s="182"/>
      <c r="RXP350" s="182"/>
      <c r="RXQ350" s="182"/>
      <c r="RXR350" s="182"/>
      <c r="RXS350" s="182"/>
      <c r="RXT350" s="182"/>
      <c r="RXU350" s="182"/>
      <c r="RXV350" s="182"/>
      <c r="RXW350" s="182"/>
      <c r="RXX350" s="182"/>
      <c r="RXY350" s="182"/>
      <c r="RXZ350" s="182"/>
      <c r="RYA350" s="182"/>
      <c r="RYB350" s="182"/>
      <c r="RYC350" s="182"/>
      <c r="RYD350" s="182"/>
      <c r="RYE350" s="182"/>
      <c r="RYF350" s="182"/>
      <c r="RYG350" s="182"/>
      <c r="RYH350" s="182"/>
      <c r="RYI350" s="182"/>
      <c r="RYJ350" s="182"/>
      <c r="RYK350" s="182"/>
      <c r="RYL350" s="182"/>
      <c r="RYM350" s="182"/>
      <c r="RYN350" s="182"/>
      <c r="RYO350" s="182"/>
      <c r="RYP350" s="182"/>
      <c r="RYQ350" s="182"/>
      <c r="RYR350" s="182"/>
      <c r="RYS350" s="182"/>
      <c r="RYT350" s="182"/>
      <c r="RYU350" s="182"/>
      <c r="RYV350" s="182"/>
      <c r="RYW350" s="182"/>
      <c r="RYX350" s="182"/>
      <c r="RYY350" s="182"/>
      <c r="RYZ350" s="182"/>
      <c r="RZA350" s="182"/>
      <c r="RZB350" s="182"/>
      <c r="RZC350" s="182"/>
      <c r="RZD350" s="182"/>
      <c r="RZE350" s="182"/>
      <c r="RZF350" s="182"/>
      <c r="RZG350" s="182"/>
      <c r="RZH350" s="182"/>
      <c r="RZI350" s="182"/>
      <c r="RZJ350" s="182"/>
      <c r="RZK350" s="182"/>
      <c r="RZL350" s="182"/>
      <c r="RZM350" s="182"/>
      <c r="RZN350" s="182"/>
      <c r="RZO350" s="182"/>
      <c r="RZP350" s="182"/>
      <c r="RZQ350" s="182"/>
      <c r="RZR350" s="182"/>
      <c r="RZS350" s="182"/>
      <c r="RZT350" s="182"/>
      <c r="RZU350" s="182"/>
      <c r="RZV350" s="182"/>
      <c r="RZW350" s="182"/>
      <c r="RZX350" s="182"/>
      <c r="RZY350" s="182"/>
      <c r="RZZ350" s="182"/>
      <c r="SAA350" s="182"/>
      <c r="SAB350" s="182"/>
      <c r="SAC350" s="182"/>
      <c r="SAD350" s="182"/>
      <c r="SAE350" s="182"/>
      <c r="SAF350" s="182"/>
      <c r="SAG350" s="182"/>
      <c r="SAH350" s="182"/>
      <c r="SAI350" s="182"/>
      <c r="SAJ350" s="182"/>
      <c r="SAK350" s="182"/>
      <c r="SAL350" s="182"/>
      <c r="SAM350" s="182"/>
      <c r="SAN350" s="182"/>
      <c r="SAO350" s="182"/>
      <c r="SAP350" s="182"/>
      <c r="SAQ350" s="182"/>
      <c r="SAR350" s="182"/>
      <c r="SAS350" s="182"/>
      <c r="SAT350" s="182"/>
      <c r="SAU350" s="182"/>
      <c r="SAV350" s="182"/>
      <c r="SAW350" s="182"/>
      <c r="SAX350" s="182"/>
      <c r="SAY350" s="182"/>
      <c r="SAZ350" s="182"/>
      <c r="SBA350" s="182"/>
      <c r="SBB350" s="182"/>
      <c r="SBC350" s="182"/>
      <c r="SBD350" s="182"/>
      <c r="SBE350" s="182"/>
      <c r="SBF350" s="182"/>
      <c r="SBG350" s="182"/>
      <c r="SBH350" s="182"/>
      <c r="SBI350" s="182"/>
      <c r="SBJ350" s="182"/>
      <c r="SBK350" s="182"/>
      <c r="SBL350" s="182"/>
      <c r="SBM350" s="182"/>
      <c r="SBN350" s="182"/>
      <c r="SBO350" s="182"/>
      <c r="SBP350" s="182"/>
      <c r="SBQ350" s="182"/>
      <c r="SBR350" s="182"/>
      <c r="SBS350" s="182"/>
      <c r="SBT350" s="182"/>
      <c r="SBU350" s="182"/>
      <c r="SBV350" s="182"/>
      <c r="SBW350" s="182"/>
      <c r="SBX350" s="182"/>
      <c r="SBY350" s="182"/>
      <c r="SBZ350" s="182"/>
      <c r="SCA350" s="182"/>
      <c r="SCB350" s="182"/>
      <c r="SCC350" s="182"/>
      <c r="SCD350" s="182"/>
      <c r="SCE350" s="182"/>
      <c r="SCF350" s="182"/>
      <c r="SCG350" s="182"/>
      <c r="SCH350" s="182"/>
      <c r="SCI350" s="182"/>
      <c r="SCJ350" s="182"/>
      <c r="SCK350" s="182"/>
      <c r="SCL350" s="182"/>
      <c r="SCM350" s="182"/>
      <c r="SCN350" s="182"/>
      <c r="SCO350" s="182"/>
      <c r="SCP350" s="182"/>
      <c r="SCQ350" s="182"/>
      <c r="SCR350" s="182"/>
      <c r="SCS350" s="182"/>
      <c r="SCT350" s="182"/>
      <c r="SCU350" s="182"/>
      <c r="SCV350" s="182"/>
      <c r="SCW350" s="182"/>
      <c r="SCX350" s="182"/>
      <c r="SCY350" s="182"/>
      <c r="SCZ350" s="182"/>
      <c r="SDA350" s="182"/>
      <c r="SDB350" s="182"/>
      <c r="SDC350" s="182"/>
      <c r="SDD350" s="182"/>
      <c r="SDE350" s="182"/>
      <c r="SDF350" s="182"/>
      <c r="SDG350" s="182"/>
      <c r="SDH350" s="182"/>
      <c r="SDI350" s="182"/>
      <c r="SDJ350" s="182"/>
      <c r="SDK350" s="182"/>
      <c r="SDL350" s="182"/>
      <c r="SDM350" s="182"/>
      <c r="SDN350" s="182"/>
      <c r="SDO350" s="182"/>
      <c r="SDP350" s="182"/>
      <c r="SDQ350" s="182"/>
      <c r="SDR350" s="182"/>
      <c r="SDS350" s="182"/>
      <c r="SDT350" s="182"/>
      <c r="SDU350" s="182"/>
      <c r="SDV350" s="182"/>
      <c r="SDW350" s="182"/>
      <c r="SDX350" s="182"/>
      <c r="SDY350" s="182"/>
      <c r="SDZ350" s="182"/>
      <c r="SEA350" s="182"/>
      <c r="SEB350" s="182"/>
      <c r="SEC350" s="182"/>
      <c r="SED350" s="182"/>
      <c r="SEE350" s="182"/>
      <c r="SEF350" s="182"/>
      <c r="SEG350" s="182"/>
      <c r="SEH350" s="182"/>
      <c r="SEI350" s="182"/>
      <c r="SEJ350" s="182"/>
      <c r="SEK350" s="182"/>
      <c r="SEL350" s="182"/>
      <c r="SEM350" s="182"/>
      <c r="SEN350" s="182"/>
      <c r="SEO350" s="182"/>
      <c r="SEP350" s="182"/>
      <c r="SEQ350" s="182"/>
      <c r="SER350" s="182"/>
      <c r="SES350" s="182"/>
      <c r="SET350" s="182"/>
      <c r="SEU350" s="182"/>
      <c r="SEV350" s="182"/>
      <c r="SEW350" s="182"/>
      <c r="SEX350" s="182"/>
      <c r="SEY350" s="182"/>
      <c r="SEZ350" s="182"/>
      <c r="SFA350" s="182"/>
      <c r="SFB350" s="182"/>
      <c r="SFC350" s="182"/>
      <c r="SFD350" s="182"/>
      <c r="SFE350" s="182"/>
      <c r="SFF350" s="182"/>
      <c r="SFG350" s="182"/>
      <c r="SFH350" s="182"/>
      <c r="SFI350" s="182"/>
      <c r="SFJ350" s="182"/>
      <c r="SFK350" s="182"/>
      <c r="SFL350" s="182"/>
      <c r="SFM350" s="182"/>
      <c r="SFN350" s="182"/>
      <c r="SFO350" s="182"/>
      <c r="SFP350" s="182"/>
      <c r="SFQ350" s="182"/>
      <c r="SFR350" s="182"/>
      <c r="SFS350" s="182"/>
      <c r="SFT350" s="182"/>
      <c r="SFU350" s="182"/>
      <c r="SFV350" s="182"/>
      <c r="SFW350" s="182"/>
      <c r="SFX350" s="182"/>
      <c r="SFY350" s="182"/>
      <c r="SFZ350" s="182"/>
      <c r="SGA350" s="182"/>
      <c r="SGB350" s="182"/>
      <c r="SGC350" s="182"/>
      <c r="SGD350" s="182"/>
      <c r="SGE350" s="182"/>
      <c r="SGF350" s="182"/>
      <c r="SGG350" s="182"/>
      <c r="SGH350" s="182"/>
      <c r="SGI350" s="182"/>
      <c r="SGJ350" s="182"/>
      <c r="SGK350" s="182"/>
      <c r="SGL350" s="182"/>
      <c r="SGM350" s="182"/>
      <c r="SGN350" s="182"/>
      <c r="SGO350" s="182"/>
      <c r="SGP350" s="182"/>
      <c r="SGQ350" s="182"/>
      <c r="SGR350" s="182"/>
      <c r="SGS350" s="182"/>
      <c r="SGT350" s="182"/>
      <c r="SGU350" s="182"/>
      <c r="SGV350" s="182"/>
      <c r="SGW350" s="182"/>
      <c r="SGX350" s="182"/>
      <c r="SGY350" s="182"/>
      <c r="SGZ350" s="182"/>
      <c r="SHA350" s="182"/>
      <c r="SHB350" s="182"/>
      <c r="SHC350" s="182"/>
      <c r="SHD350" s="182"/>
      <c r="SHE350" s="182"/>
      <c r="SHF350" s="182"/>
      <c r="SHG350" s="182"/>
      <c r="SHH350" s="182"/>
      <c r="SHI350" s="182"/>
      <c r="SHJ350" s="182"/>
      <c r="SHK350" s="182"/>
      <c r="SHL350" s="182"/>
      <c r="SHM350" s="182"/>
      <c r="SHN350" s="182"/>
      <c r="SHO350" s="182"/>
      <c r="SHP350" s="182"/>
      <c r="SHQ350" s="182"/>
      <c r="SHR350" s="182"/>
      <c r="SHS350" s="182"/>
      <c r="SHT350" s="182"/>
      <c r="SHU350" s="182"/>
      <c r="SHV350" s="182"/>
      <c r="SHW350" s="182"/>
      <c r="SHX350" s="182"/>
      <c r="SHY350" s="182"/>
      <c r="SHZ350" s="182"/>
      <c r="SIA350" s="182"/>
      <c r="SIB350" s="182"/>
      <c r="SIC350" s="182"/>
      <c r="SID350" s="182"/>
      <c r="SIE350" s="182"/>
      <c r="SIF350" s="182"/>
      <c r="SIG350" s="182"/>
      <c r="SIH350" s="182"/>
      <c r="SII350" s="182"/>
      <c r="SIJ350" s="182"/>
      <c r="SIK350" s="182"/>
      <c r="SIL350" s="182"/>
      <c r="SIM350" s="182"/>
      <c r="SIN350" s="182"/>
      <c r="SIO350" s="182"/>
      <c r="SIP350" s="182"/>
      <c r="SIQ350" s="182"/>
      <c r="SIR350" s="182"/>
      <c r="SIS350" s="182"/>
      <c r="SIT350" s="182"/>
      <c r="SIU350" s="182"/>
      <c r="SIV350" s="182"/>
      <c r="SIW350" s="182"/>
      <c r="SIX350" s="182"/>
      <c r="SIY350" s="182"/>
      <c r="SIZ350" s="182"/>
      <c r="SJA350" s="182"/>
      <c r="SJB350" s="182"/>
      <c r="SJC350" s="182"/>
      <c r="SJD350" s="182"/>
      <c r="SJE350" s="182"/>
      <c r="SJF350" s="182"/>
      <c r="SJG350" s="182"/>
      <c r="SJH350" s="182"/>
      <c r="SJI350" s="182"/>
      <c r="SJJ350" s="182"/>
      <c r="SJK350" s="182"/>
      <c r="SJL350" s="182"/>
      <c r="SJM350" s="182"/>
      <c r="SJN350" s="182"/>
      <c r="SJO350" s="182"/>
      <c r="SJP350" s="182"/>
      <c r="SJQ350" s="182"/>
      <c r="SJR350" s="182"/>
      <c r="SJS350" s="182"/>
      <c r="SJT350" s="182"/>
      <c r="SJU350" s="182"/>
      <c r="SJV350" s="182"/>
      <c r="SJW350" s="182"/>
      <c r="SJX350" s="182"/>
      <c r="SJY350" s="182"/>
      <c r="SJZ350" s="182"/>
      <c r="SKA350" s="182"/>
      <c r="SKB350" s="182"/>
      <c r="SKC350" s="182"/>
      <c r="SKD350" s="182"/>
      <c r="SKE350" s="182"/>
      <c r="SKF350" s="182"/>
      <c r="SKG350" s="182"/>
      <c r="SKH350" s="182"/>
      <c r="SKI350" s="182"/>
      <c r="SKJ350" s="182"/>
      <c r="SKK350" s="182"/>
      <c r="SKL350" s="182"/>
      <c r="SKM350" s="182"/>
      <c r="SKN350" s="182"/>
      <c r="SKO350" s="182"/>
      <c r="SKP350" s="182"/>
      <c r="SKQ350" s="182"/>
      <c r="SKR350" s="182"/>
      <c r="SKS350" s="182"/>
      <c r="SKT350" s="182"/>
      <c r="SKU350" s="182"/>
      <c r="SKV350" s="182"/>
      <c r="SKW350" s="182"/>
      <c r="SKX350" s="182"/>
      <c r="SKY350" s="182"/>
      <c r="SKZ350" s="182"/>
      <c r="SLA350" s="182"/>
      <c r="SLB350" s="182"/>
      <c r="SLC350" s="182"/>
      <c r="SLD350" s="182"/>
      <c r="SLE350" s="182"/>
      <c r="SLF350" s="182"/>
      <c r="SLG350" s="182"/>
      <c r="SLH350" s="182"/>
      <c r="SLI350" s="182"/>
      <c r="SLJ350" s="182"/>
      <c r="SLK350" s="182"/>
      <c r="SLL350" s="182"/>
      <c r="SLM350" s="182"/>
      <c r="SLN350" s="182"/>
      <c r="SLO350" s="182"/>
      <c r="SLP350" s="182"/>
      <c r="SLQ350" s="182"/>
      <c r="SLR350" s="182"/>
      <c r="SLS350" s="182"/>
      <c r="SLT350" s="182"/>
      <c r="SLU350" s="182"/>
      <c r="SLV350" s="182"/>
      <c r="SLW350" s="182"/>
      <c r="SLX350" s="182"/>
      <c r="SLY350" s="182"/>
      <c r="SLZ350" s="182"/>
      <c r="SMA350" s="182"/>
      <c r="SMB350" s="182"/>
      <c r="SMC350" s="182"/>
      <c r="SMD350" s="182"/>
      <c r="SME350" s="182"/>
      <c r="SMF350" s="182"/>
      <c r="SMG350" s="182"/>
      <c r="SMH350" s="182"/>
      <c r="SMI350" s="182"/>
      <c r="SMJ350" s="182"/>
      <c r="SMK350" s="182"/>
      <c r="SML350" s="182"/>
      <c r="SMM350" s="182"/>
      <c r="SMN350" s="182"/>
      <c r="SMO350" s="182"/>
      <c r="SMP350" s="182"/>
      <c r="SMQ350" s="182"/>
      <c r="SMR350" s="182"/>
      <c r="SMS350" s="182"/>
      <c r="SMT350" s="182"/>
      <c r="SMU350" s="182"/>
      <c r="SMV350" s="182"/>
      <c r="SMW350" s="182"/>
      <c r="SMX350" s="182"/>
      <c r="SMY350" s="182"/>
      <c r="SMZ350" s="182"/>
      <c r="SNA350" s="182"/>
      <c r="SNB350" s="182"/>
      <c r="SNC350" s="182"/>
      <c r="SND350" s="182"/>
      <c r="SNE350" s="182"/>
      <c r="SNF350" s="182"/>
      <c r="SNG350" s="182"/>
      <c r="SNH350" s="182"/>
      <c r="SNI350" s="182"/>
      <c r="SNJ350" s="182"/>
      <c r="SNK350" s="182"/>
      <c r="SNL350" s="182"/>
      <c r="SNM350" s="182"/>
      <c r="SNN350" s="182"/>
      <c r="SNO350" s="182"/>
      <c r="SNP350" s="182"/>
      <c r="SNQ350" s="182"/>
      <c r="SNR350" s="182"/>
      <c r="SNS350" s="182"/>
      <c r="SNT350" s="182"/>
      <c r="SNU350" s="182"/>
      <c r="SNV350" s="182"/>
      <c r="SNW350" s="182"/>
      <c r="SNX350" s="182"/>
      <c r="SNY350" s="182"/>
      <c r="SNZ350" s="182"/>
      <c r="SOA350" s="182"/>
      <c r="SOB350" s="182"/>
      <c r="SOC350" s="182"/>
      <c r="SOD350" s="182"/>
      <c r="SOE350" s="182"/>
      <c r="SOF350" s="182"/>
      <c r="SOG350" s="182"/>
      <c r="SOH350" s="182"/>
      <c r="SOI350" s="182"/>
      <c r="SOJ350" s="182"/>
      <c r="SOK350" s="182"/>
      <c r="SOL350" s="182"/>
      <c r="SOM350" s="182"/>
      <c r="SON350" s="182"/>
      <c r="SOO350" s="182"/>
      <c r="SOP350" s="182"/>
      <c r="SOQ350" s="182"/>
      <c r="SOR350" s="182"/>
      <c r="SOS350" s="182"/>
      <c r="SOT350" s="182"/>
      <c r="SOU350" s="182"/>
      <c r="SOV350" s="182"/>
      <c r="SOW350" s="182"/>
      <c r="SOX350" s="182"/>
      <c r="SOY350" s="182"/>
      <c r="SOZ350" s="182"/>
      <c r="SPA350" s="182"/>
      <c r="SPB350" s="182"/>
      <c r="SPC350" s="182"/>
      <c r="SPD350" s="182"/>
      <c r="SPE350" s="182"/>
      <c r="SPF350" s="182"/>
      <c r="SPG350" s="182"/>
      <c r="SPH350" s="182"/>
      <c r="SPI350" s="182"/>
      <c r="SPJ350" s="182"/>
      <c r="SPK350" s="182"/>
      <c r="SPL350" s="182"/>
      <c r="SPM350" s="182"/>
      <c r="SPN350" s="182"/>
      <c r="SPO350" s="182"/>
      <c r="SPP350" s="182"/>
      <c r="SPQ350" s="182"/>
      <c r="SPR350" s="182"/>
      <c r="SPS350" s="182"/>
      <c r="SPT350" s="182"/>
      <c r="SPU350" s="182"/>
      <c r="SPV350" s="182"/>
      <c r="SPW350" s="182"/>
      <c r="SPX350" s="182"/>
      <c r="SPY350" s="182"/>
      <c r="SPZ350" s="182"/>
      <c r="SQA350" s="182"/>
      <c r="SQB350" s="182"/>
      <c r="SQC350" s="182"/>
      <c r="SQD350" s="182"/>
      <c r="SQE350" s="182"/>
      <c r="SQF350" s="182"/>
      <c r="SQG350" s="182"/>
      <c r="SQH350" s="182"/>
      <c r="SQI350" s="182"/>
      <c r="SQJ350" s="182"/>
      <c r="SQK350" s="182"/>
      <c r="SQL350" s="182"/>
      <c r="SQM350" s="182"/>
      <c r="SQN350" s="182"/>
      <c r="SQO350" s="182"/>
      <c r="SQP350" s="182"/>
      <c r="SQQ350" s="182"/>
      <c r="SQR350" s="182"/>
      <c r="SQS350" s="182"/>
      <c r="SQT350" s="182"/>
      <c r="SQU350" s="182"/>
      <c r="SQV350" s="182"/>
      <c r="SQW350" s="182"/>
      <c r="SQX350" s="182"/>
      <c r="SQY350" s="182"/>
      <c r="SQZ350" s="182"/>
      <c r="SRA350" s="182"/>
      <c r="SRB350" s="182"/>
      <c r="SRC350" s="182"/>
      <c r="SRD350" s="182"/>
      <c r="SRE350" s="182"/>
      <c r="SRF350" s="182"/>
      <c r="SRG350" s="182"/>
      <c r="SRH350" s="182"/>
      <c r="SRI350" s="182"/>
      <c r="SRJ350" s="182"/>
      <c r="SRK350" s="182"/>
      <c r="SRL350" s="182"/>
      <c r="SRM350" s="182"/>
      <c r="SRN350" s="182"/>
      <c r="SRO350" s="182"/>
      <c r="SRP350" s="182"/>
      <c r="SRQ350" s="182"/>
      <c r="SRR350" s="182"/>
      <c r="SRS350" s="182"/>
      <c r="SRT350" s="182"/>
      <c r="SRU350" s="182"/>
      <c r="SRV350" s="182"/>
      <c r="SRW350" s="182"/>
      <c r="SRX350" s="182"/>
      <c r="SRY350" s="182"/>
      <c r="SRZ350" s="182"/>
      <c r="SSA350" s="182"/>
      <c r="SSB350" s="182"/>
      <c r="SSC350" s="182"/>
      <c r="SSD350" s="182"/>
      <c r="SSE350" s="182"/>
      <c r="SSF350" s="182"/>
      <c r="SSG350" s="182"/>
      <c r="SSH350" s="182"/>
      <c r="SSI350" s="182"/>
      <c r="SSJ350" s="182"/>
      <c r="SSK350" s="182"/>
      <c r="SSL350" s="182"/>
      <c r="SSM350" s="182"/>
      <c r="SSN350" s="182"/>
      <c r="SSO350" s="182"/>
      <c r="SSP350" s="182"/>
      <c r="SSQ350" s="182"/>
      <c r="SSR350" s="182"/>
      <c r="SSS350" s="182"/>
      <c r="SST350" s="182"/>
      <c r="SSU350" s="182"/>
      <c r="SSV350" s="182"/>
      <c r="SSW350" s="182"/>
      <c r="SSX350" s="182"/>
      <c r="SSY350" s="182"/>
      <c r="SSZ350" s="182"/>
      <c r="STA350" s="182"/>
      <c r="STB350" s="182"/>
      <c r="STC350" s="182"/>
      <c r="STD350" s="182"/>
      <c r="STE350" s="182"/>
      <c r="STF350" s="182"/>
      <c r="STG350" s="182"/>
      <c r="STH350" s="182"/>
      <c r="STI350" s="182"/>
      <c r="STJ350" s="182"/>
      <c r="STK350" s="182"/>
      <c r="STL350" s="182"/>
      <c r="STM350" s="182"/>
      <c r="STN350" s="182"/>
      <c r="STO350" s="182"/>
      <c r="STP350" s="182"/>
      <c r="STQ350" s="182"/>
      <c r="STR350" s="182"/>
      <c r="STS350" s="182"/>
      <c r="STT350" s="182"/>
      <c r="STU350" s="182"/>
      <c r="STV350" s="182"/>
      <c r="STW350" s="182"/>
      <c r="STX350" s="182"/>
      <c r="STY350" s="182"/>
      <c r="STZ350" s="182"/>
      <c r="SUA350" s="182"/>
      <c r="SUB350" s="182"/>
      <c r="SUC350" s="182"/>
      <c r="SUD350" s="182"/>
      <c r="SUE350" s="182"/>
      <c r="SUF350" s="182"/>
      <c r="SUG350" s="182"/>
      <c r="SUH350" s="182"/>
      <c r="SUI350" s="182"/>
      <c r="SUJ350" s="182"/>
      <c r="SUK350" s="182"/>
      <c r="SUL350" s="182"/>
      <c r="SUM350" s="182"/>
      <c r="SUN350" s="182"/>
      <c r="SUO350" s="182"/>
      <c r="SUP350" s="182"/>
      <c r="SUQ350" s="182"/>
      <c r="SUR350" s="182"/>
      <c r="SUS350" s="182"/>
      <c r="SUT350" s="182"/>
      <c r="SUU350" s="182"/>
      <c r="SUV350" s="182"/>
      <c r="SUW350" s="182"/>
      <c r="SUX350" s="182"/>
      <c r="SUY350" s="182"/>
      <c r="SUZ350" s="182"/>
      <c r="SVA350" s="182"/>
      <c r="SVB350" s="182"/>
      <c r="SVC350" s="182"/>
      <c r="SVD350" s="182"/>
      <c r="SVE350" s="182"/>
      <c r="SVF350" s="182"/>
      <c r="SVG350" s="182"/>
      <c r="SVH350" s="182"/>
      <c r="SVI350" s="182"/>
      <c r="SVJ350" s="182"/>
      <c r="SVK350" s="182"/>
      <c r="SVL350" s="182"/>
      <c r="SVM350" s="182"/>
      <c r="SVN350" s="182"/>
      <c r="SVO350" s="182"/>
      <c r="SVP350" s="182"/>
      <c r="SVQ350" s="182"/>
      <c r="SVR350" s="182"/>
      <c r="SVS350" s="182"/>
      <c r="SVT350" s="182"/>
      <c r="SVU350" s="182"/>
      <c r="SVV350" s="182"/>
      <c r="SVW350" s="182"/>
      <c r="SVX350" s="182"/>
      <c r="SVY350" s="182"/>
      <c r="SVZ350" s="182"/>
      <c r="SWA350" s="182"/>
      <c r="SWB350" s="182"/>
      <c r="SWC350" s="182"/>
      <c r="SWD350" s="182"/>
      <c r="SWE350" s="182"/>
      <c r="SWF350" s="182"/>
      <c r="SWG350" s="182"/>
      <c r="SWH350" s="182"/>
      <c r="SWI350" s="182"/>
      <c r="SWJ350" s="182"/>
      <c r="SWK350" s="182"/>
      <c r="SWL350" s="182"/>
      <c r="SWM350" s="182"/>
      <c r="SWN350" s="182"/>
      <c r="SWO350" s="182"/>
      <c r="SWP350" s="182"/>
      <c r="SWQ350" s="182"/>
      <c r="SWR350" s="182"/>
      <c r="SWS350" s="182"/>
      <c r="SWT350" s="182"/>
      <c r="SWU350" s="182"/>
      <c r="SWV350" s="182"/>
      <c r="SWW350" s="182"/>
      <c r="SWX350" s="182"/>
      <c r="SWY350" s="182"/>
      <c r="SWZ350" s="182"/>
      <c r="SXA350" s="182"/>
      <c r="SXB350" s="182"/>
      <c r="SXC350" s="182"/>
      <c r="SXD350" s="182"/>
      <c r="SXE350" s="182"/>
      <c r="SXF350" s="182"/>
      <c r="SXG350" s="182"/>
      <c r="SXH350" s="182"/>
      <c r="SXI350" s="182"/>
      <c r="SXJ350" s="182"/>
      <c r="SXK350" s="182"/>
      <c r="SXL350" s="182"/>
      <c r="SXM350" s="182"/>
      <c r="SXN350" s="182"/>
      <c r="SXO350" s="182"/>
      <c r="SXP350" s="182"/>
      <c r="SXQ350" s="182"/>
      <c r="SXR350" s="182"/>
      <c r="SXS350" s="182"/>
      <c r="SXT350" s="182"/>
      <c r="SXU350" s="182"/>
      <c r="SXV350" s="182"/>
      <c r="SXW350" s="182"/>
      <c r="SXX350" s="182"/>
      <c r="SXY350" s="182"/>
      <c r="SXZ350" s="182"/>
      <c r="SYA350" s="182"/>
      <c r="SYB350" s="182"/>
      <c r="SYC350" s="182"/>
      <c r="SYD350" s="182"/>
      <c r="SYE350" s="182"/>
      <c r="SYF350" s="182"/>
      <c r="SYG350" s="182"/>
      <c r="SYH350" s="182"/>
      <c r="SYI350" s="182"/>
      <c r="SYJ350" s="182"/>
      <c r="SYK350" s="182"/>
      <c r="SYL350" s="182"/>
      <c r="SYM350" s="182"/>
      <c r="SYN350" s="182"/>
      <c r="SYO350" s="182"/>
      <c r="SYP350" s="182"/>
      <c r="SYQ350" s="182"/>
      <c r="SYR350" s="182"/>
      <c r="SYS350" s="182"/>
      <c r="SYT350" s="182"/>
      <c r="SYU350" s="182"/>
      <c r="SYV350" s="182"/>
      <c r="SYW350" s="182"/>
      <c r="SYX350" s="182"/>
      <c r="SYY350" s="182"/>
      <c r="SYZ350" s="182"/>
      <c r="SZA350" s="182"/>
      <c r="SZB350" s="182"/>
      <c r="SZC350" s="182"/>
      <c r="SZD350" s="182"/>
      <c r="SZE350" s="182"/>
      <c r="SZF350" s="182"/>
      <c r="SZG350" s="182"/>
      <c r="SZH350" s="182"/>
      <c r="SZI350" s="182"/>
      <c r="SZJ350" s="182"/>
      <c r="SZK350" s="182"/>
      <c r="SZL350" s="182"/>
      <c r="SZM350" s="182"/>
      <c r="SZN350" s="182"/>
      <c r="SZO350" s="182"/>
      <c r="SZP350" s="182"/>
      <c r="SZQ350" s="182"/>
      <c r="SZR350" s="182"/>
      <c r="SZS350" s="182"/>
      <c r="SZT350" s="182"/>
      <c r="SZU350" s="182"/>
      <c r="SZV350" s="182"/>
      <c r="SZW350" s="182"/>
      <c r="SZX350" s="182"/>
      <c r="SZY350" s="182"/>
      <c r="SZZ350" s="182"/>
      <c r="TAA350" s="182"/>
      <c r="TAB350" s="182"/>
      <c r="TAC350" s="182"/>
      <c r="TAD350" s="182"/>
      <c r="TAE350" s="182"/>
      <c r="TAF350" s="182"/>
      <c r="TAG350" s="182"/>
      <c r="TAH350" s="182"/>
      <c r="TAI350" s="182"/>
      <c r="TAJ350" s="182"/>
      <c r="TAK350" s="182"/>
      <c r="TAL350" s="182"/>
      <c r="TAM350" s="182"/>
      <c r="TAN350" s="182"/>
      <c r="TAO350" s="182"/>
      <c r="TAP350" s="182"/>
      <c r="TAQ350" s="182"/>
      <c r="TAR350" s="182"/>
      <c r="TAS350" s="182"/>
      <c r="TAT350" s="182"/>
      <c r="TAU350" s="182"/>
      <c r="TAV350" s="182"/>
      <c r="TAW350" s="182"/>
      <c r="TAX350" s="182"/>
      <c r="TAY350" s="182"/>
      <c r="TAZ350" s="182"/>
      <c r="TBA350" s="182"/>
      <c r="TBB350" s="182"/>
      <c r="TBC350" s="182"/>
      <c r="TBD350" s="182"/>
      <c r="TBE350" s="182"/>
      <c r="TBF350" s="182"/>
      <c r="TBG350" s="182"/>
      <c r="TBH350" s="182"/>
      <c r="TBI350" s="182"/>
      <c r="TBJ350" s="182"/>
      <c r="TBK350" s="182"/>
      <c r="TBL350" s="182"/>
      <c r="TBM350" s="182"/>
      <c r="TBN350" s="182"/>
      <c r="TBO350" s="182"/>
      <c r="TBP350" s="182"/>
      <c r="TBQ350" s="182"/>
      <c r="TBR350" s="182"/>
      <c r="TBS350" s="182"/>
      <c r="TBT350" s="182"/>
      <c r="TBU350" s="182"/>
      <c r="TBV350" s="182"/>
      <c r="TBW350" s="182"/>
      <c r="TBX350" s="182"/>
      <c r="TBY350" s="182"/>
      <c r="TBZ350" s="182"/>
      <c r="TCA350" s="182"/>
      <c r="TCB350" s="182"/>
      <c r="TCC350" s="182"/>
      <c r="TCD350" s="182"/>
      <c r="TCE350" s="182"/>
      <c r="TCF350" s="182"/>
      <c r="TCG350" s="182"/>
      <c r="TCH350" s="182"/>
      <c r="TCI350" s="182"/>
      <c r="TCJ350" s="182"/>
      <c r="TCK350" s="182"/>
      <c r="TCL350" s="182"/>
      <c r="TCM350" s="182"/>
      <c r="TCN350" s="182"/>
      <c r="TCO350" s="182"/>
      <c r="TCP350" s="182"/>
      <c r="TCQ350" s="182"/>
      <c r="TCR350" s="182"/>
      <c r="TCS350" s="182"/>
      <c r="TCT350" s="182"/>
      <c r="TCU350" s="182"/>
      <c r="TCV350" s="182"/>
      <c r="TCW350" s="182"/>
      <c r="TCX350" s="182"/>
      <c r="TCY350" s="182"/>
      <c r="TCZ350" s="182"/>
      <c r="TDA350" s="182"/>
      <c r="TDB350" s="182"/>
      <c r="TDC350" s="182"/>
      <c r="TDD350" s="182"/>
      <c r="TDE350" s="182"/>
      <c r="TDF350" s="182"/>
      <c r="TDG350" s="182"/>
      <c r="TDH350" s="182"/>
      <c r="TDI350" s="182"/>
      <c r="TDJ350" s="182"/>
      <c r="TDK350" s="182"/>
      <c r="TDL350" s="182"/>
      <c r="TDM350" s="182"/>
      <c r="TDN350" s="182"/>
      <c r="TDO350" s="182"/>
      <c r="TDP350" s="182"/>
      <c r="TDQ350" s="182"/>
      <c r="TDR350" s="182"/>
      <c r="TDS350" s="182"/>
      <c r="TDT350" s="182"/>
      <c r="TDU350" s="182"/>
      <c r="TDV350" s="182"/>
      <c r="TDW350" s="182"/>
      <c r="TDX350" s="182"/>
      <c r="TDY350" s="182"/>
      <c r="TDZ350" s="182"/>
      <c r="TEA350" s="182"/>
      <c r="TEB350" s="182"/>
      <c r="TEC350" s="182"/>
      <c r="TED350" s="182"/>
      <c r="TEE350" s="182"/>
      <c r="TEF350" s="182"/>
      <c r="TEG350" s="182"/>
      <c r="TEH350" s="182"/>
      <c r="TEI350" s="182"/>
      <c r="TEJ350" s="182"/>
      <c r="TEK350" s="182"/>
      <c r="TEL350" s="182"/>
      <c r="TEM350" s="182"/>
      <c r="TEN350" s="182"/>
      <c r="TEO350" s="182"/>
      <c r="TEP350" s="182"/>
      <c r="TEQ350" s="182"/>
      <c r="TER350" s="182"/>
      <c r="TES350" s="182"/>
      <c r="TET350" s="182"/>
      <c r="TEU350" s="182"/>
      <c r="TEV350" s="182"/>
      <c r="TEW350" s="182"/>
      <c r="TEX350" s="182"/>
      <c r="TEY350" s="182"/>
      <c r="TEZ350" s="182"/>
      <c r="TFA350" s="182"/>
      <c r="TFB350" s="182"/>
      <c r="TFC350" s="182"/>
      <c r="TFD350" s="182"/>
      <c r="TFE350" s="182"/>
      <c r="TFF350" s="182"/>
      <c r="TFG350" s="182"/>
      <c r="TFH350" s="182"/>
      <c r="TFI350" s="182"/>
      <c r="TFJ350" s="182"/>
      <c r="TFK350" s="182"/>
      <c r="TFL350" s="182"/>
      <c r="TFM350" s="182"/>
      <c r="TFN350" s="182"/>
      <c r="TFO350" s="182"/>
      <c r="TFP350" s="182"/>
      <c r="TFQ350" s="182"/>
      <c r="TFR350" s="182"/>
      <c r="TFS350" s="182"/>
      <c r="TFT350" s="182"/>
      <c r="TFU350" s="182"/>
      <c r="TFV350" s="182"/>
      <c r="TFW350" s="182"/>
      <c r="TFX350" s="182"/>
      <c r="TFY350" s="182"/>
      <c r="TFZ350" s="182"/>
      <c r="TGA350" s="182"/>
      <c r="TGB350" s="182"/>
      <c r="TGC350" s="182"/>
      <c r="TGD350" s="182"/>
      <c r="TGE350" s="182"/>
      <c r="TGF350" s="182"/>
      <c r="TGG350" s="182"/>
      <c r="TGH350" s="182"/>
      <c r="TGI350" s="182"/>
      <c r="TGJ350" s="182"/>
      <c r="TGK350" s="182"/>
      <c r="TGL350" s="182"/>
      <c r="TGM350" s="182"/>
      <c r="TGN350" s="182"/>
      <c r="TGO350" s="182"/>
      <c r="TGP350" s="182"/>
      <c r="TGQ350" s="182"/>
      <c r="TGR350" s="182"/>
      <c r="TGS350" s="182"/>
      <c r="TGT350" s="182"/>
      <c r="TGU350" s="182"/>
      <c r="TGV350" s="182"/>
      <c r="TGW350" s="182"/>
      <c r="TGX350" s="182"/>
      <c r="TGY350" s="182"/>
      <c r="TGZ350" s="182"/>
      <c r="THA350" s="182"/>
      <c r="THB350" s="182"/>
      <c r="THC350" s="182"/>
      <c r="THD350" s="182"/>
      <c r="THE350" s="182"/>
      <c r="THF350" s="182"/>
      <c r="THG350" s="182"/>
      <c r="THH350" s="182"/>
      <c r="THI350" s="182"/>
      <c r="THJ350" s="182"/>
      <c r="THK350" s="182"/>
      <c r="THL350" s="182"/>
      <c r="THM350" s="182"/>
      <c r="THN350" s="182"/>
      <c r="THO350" s="182"/>
      <c r="THP350" s="182"/>
      <c r="THQ350" s="182"/>
      <c r="THR350" s="182"/>
      <c r="THS350" s="182"/>
      <c r="THT350" s="182"/>
      <c r="THU350" s="182"/>
      <c r="THV350" s="182"/>
      <c r="THW350" s="182"/>
      <c r="THX350" s="182"/>
      <c r="THY350" s="182"/>
      <c r="THZ350" s="182"/>
      <c r="TIA350" s="182"/>
      <c r="TIB350" s="182"/>
      <c r="TIC350" s="182"/>
      <c r="TID350" s="182"/>
      <c r="TIE350" s="182"/>
      <c r="TIF350" s="182"/>
      <c r="TIG350" s="182"/>
      <c r="TIH350" s="182"/>
      <c r="TII350" s="182"/>
      <c r="TIJ350" s="182"/>
      <c r="TIK350" s="182"/>
      <c r="TIL350" s="182"/>
      <c r="TIM350" s="182"/>
      <c r="TIN350" s="182"/>
      <c r="TIO350" s="182"/>
      <c r="TIP350" s="182"/>
      <c r="TIQ350" s="182"/>
      <c r="TIR350" s="182"/>
      <c r="TIS350" s="182"/>
      <c r="TIT350" s="182"/>
      <c r="TIU350" s="182"/>
      <c r="TIV350" s="182"/>
      <c r="TIW350" s="182"/>
      <c r="TIX350" s="182"/>
      <c r="TIY350" s="182"/>
      <c r="TIZ350" s="182"/>
      <c r="TJA350" s="182"/>
      <c r="TJB350" s="182"/>
      <c r="TJC350" s="182"/>
      <c r="TJD350" s="182"/>
      <c r="TJE350" s="182"/>
      <c r="TJF350" s="182"/>
      <c r="TJG350" s="182"/>
      <c r="TJH350" s="182"/>
      <c r="TJI350" s="182"/>
      <c r="TJJ350" s="182"/>
      <c r="TJK350" s="182"/>
      <c r="TJL350" s="182"/>
      <c r="TJM350" s="182"/>
      <c r="TJN350" s="182"/>
      <c r="TJO350" s="182"/>
      <c r="TJP350" s="182"/>
      <c r="TJQ350" s="182"/>
      <c r="TJR350" s="182"/>
      <c r="TJS350" s="182"/>
      <c r="TJT350" s="182"/>
      <c r="TJU350" s="182"/>
      <c r="TJV350" s="182"/>
      <c r="TJW350" s="182"/>
      <c r="TJX350" s="182"/>
      <c r="TJY350" s="182"/>
      <c r="TJZ350" s="182"/>
      <c r="TKA350" s="182"/>
      <c r="TKB350" s="182"/>
      <c r="TKC350" s="182"/>
      <c r="TKD350" s="182"/>
      <c r="TKE350" s="182"/>
      <c r="TKF350" s="182"/>
      <c r="TKG350" s="182"/>
      <c r="TKH350" s="182"/>
      <c r="TKI350" s="182"/>
      <c r="TKJ350" s="182"/>
      <c r="TKK350" s="182"/>
      <c r="TKL350" s="182"/>
      <c r="TKM350" s="182"/>
      <c r="TKN350" s="182"/>
      <c r="TKO350" s="182"/>
      <c r="TKP350" s="182"/>
      <c r="TKQ350" s="182"/>
      <c r="TKR350" s="182"/>
      <c r="TKS350" s="182"/>
      <c r="TKT350" s="182"/>
      <c r="TKU350" s="182"/>
      <c r="TKV350" s="182"/>
      <c r="TKW350" s="182"/>
      <c r="TKX350" s="182"/>
      <c r="TKY350" s="182"/>
      <c r="TKZ350" s="182"/>
      <c r="TLA350" s="182"/>
      <c r="TLB350" s="182"/>
      <c r="TLC350" s="182"/>
      <c r="TLD350" s="182"/>
      <c r="TLE350" s="182"/>
      <c r="TLF350" s="182"/>
      <c r="TLG350" s="182"/>
      <c r="TLH350" s="182"/>
      <c r="TLI350" s="182"/>
      <c r="TLJ350" s="182"/>
      <c r="TLK350" s="182"/>
      <c r="TLL350" s="182"/>
      <c r="TLM350" s="182"/>
      <c r="TLN350" s="182"/>
      <c r="TLO350" s="182"/>
      <c r="TLP350" s="182"/>
      <c r="TLQ350" s="182"/>
      <c r="TLR350" s="182"/>
      <c r="TLS350" s="182"/>
      <c r="TLT350" s="182"/>
      <c r="TLU350" s="182"/>
      <c r="TLV350" s="182"/>
      <c r="TLW350" s="182"/>
      <c r="TLX350" s="182"/>
      <c r="TLY350" s="182"/>
      <c r="TLZ350" s="182"/>
      <c r="TMA350" s="182"/>
      <c r="TMB350" s="182"/>
      <c r="TMC350" s="182"/>
      <c r="TMD350" s="182"/>
      <c r="TME350" s="182"/>
      <c r="TMF350" s="182"/>
      <c r="TMG350" s="182"/>
      <c r="TMH350" s="182"/>
      <c r="TMI350" s="182"/>
      <c r="TMJ350" s="182"/>
      <c r="TMK350" s="182"/>
      <c r="TML350" s="182"/>
      <c r="TMM350" s="182"/>
      <c r="TMN350" s="182"/>
      <c r="TMO350" s="182"/>
      <c r="TMP350" s="182"/>
      <c r="TMQ350" s="182"/>
      <c r="TMR350" s="182"/>
      <c r="TMS350" s="182"/>
      <c r="TMT350" s="182"/>
      <c r="TMU350" s="182"/>
      <c r="TMV350" s="182"/>
      <c r="TMW350" s="182"/>
      <c r="TMX350" s="182"/>
      <c r="TMY350" s="182"/>
      <c r="TMZ350" s="182"/>
      <c r="TNA350" s="182"/>
      <c r="TNB350" s="182"/>
      <c r="TNC350" s="182"/>
      <c r="TND350" s="182"/>
      <c r="TNE350" s="182"/>
      <c r="TNF350" s="182"/>
      <c r="TNG350" s="182"/>
      <c r="TNH350" s="182"/>
      <c r="TNI350" s="182"/>
      <c r="TNJ350" s="182"/>
      <c r="TNK350" s="182"/>
      <c r="TNL350" s="182"/>
      <c r="TNM350" s="182"/>
      <c r="TNN350" s="182"/>
      <c r="TNO350" s="182"/>
      <c r="TNP350" s="182"/>
      <c r="TNQ350" s="182"/>
      <c r="TNR350" s="182"/>
      <c r="TNS350" s="182"/>
      <c r="TNT350" s="182"/>
      <c r="TNU350" s="182"/>
      <c r="TNV350" s="182"/>
      <c r="TNW350" s="182"/>
      <c r="TNX350" s="182"/>
      <c r="TNY350" s="182"/>
      <c r="TNZ350" s="182"/>
      <c r="TOA350" s="182"/>
      <c r="TOB350" s="182"/>
      <c r="TOC350" s="182"/>
      <c r="TOD350" s="182"/>
      <c r="TOE350" s="182"/>
      <c r="TOF350" s="182"/>
      <c r="TOG350" s="182"/>
      <c r="TOH350" s="182"/>
      <c r="TOI350" s="182"/>
      <c r="TOJ350" s="182"/>
      <c r="TOK350" s="182"/>
      <c r="TOL350" s="182"/>
      <c r="TOM350" s="182"/>
      <c r="TON350" s="182"/>
      <c r="TOO350" s="182"/>
      <c r="TOP350" s="182"/>
      <c r="TOQ350" s="182"/>
      <c r="TOR350" s="182"/>
      <c r="TOS350" s="182"/>
      <c r="TOT350" s="182"/>
      <c r="TOU350" s="182"/>
      <c r="TOV350" s="182"/>
      <c r="TOW350" s="182"/>
      <c r="TOX350" s="182"/>
      <c r="TOY350" s="182"/>
      <c r="TOZ350" s="182"/>
      <c r="TPA350" s="182"/>
      <c r="TPB350" s="182"/>
      <c r="TPC350" s="182"/>
      <c r="TPD350" s="182"/>
      <c r="TPE350" s="182"/>
      <c r="TPF350" s="182"/>
      <c r="TPG350" s="182"/>
      <c r="TPH350" s="182"/>
      <c r="TPI350" s="182"/>
      <c r="TPJ350" s="182"/>
      <c r="TPK350" s="182"/>
      <c r="TPL350" s="182"/>
      <c r="TPM350" s="182"/>
      <c r="TPN350" s="182"/>
      <c r="TPO350" s="182"/>
      <c r="TPP350" s="182"/>
      <c r="TPQ350" s="182"/>
      <c r="TPR350" s="182"/>
      <c r="TPS350" s="182"/>
      <c r="TPT350" s="182"/>
      <c r="TPU350" s="182"/>
      <c r="TPV350" s="182"/>
      <c r="TPW350" s="182"/>
      <c r="TPX350" s="182"/>
      <c r="TPY350" s="182"/>
      <c r="TPZ350" s="182"/>
      <c r="TQA350" s="182"/>
      <c r="TQB350" s="182"/>
      <c r="TQC350" s="182"/>
      <c r="TQD350" s="182"/>
      <c r="TQE350" s="182"/>
      <c r="TQF350" s="182"/>
      <c r="TQG350" s="182"/>
      <c r="TQH350" s="182"/>
      <c r="TQI350" s="182"/>
      <c r="TQJ350" s="182"/>
      <c r="TQK350" s="182"/>
      <c r="TQL350" s="182"/>
      <c r="TQM350" s="182"/>
      <c r="TQN350" s="182"/>
      <c r="TQO350" s="182"/>
      <c r="TQP350" s="182"/>
      <c r="TQQ350" s="182"/>
      <c r="TQR350" s="182"/>
      <c r="TQS350" s="182"/>
      <c r="TQT350" s="182"/>
      <c r="TQU350" s="182"/>
      <c r="TQV350" s="182"/>
      <c r="TQW350" s="182"/>
      <c r="TQX350" s="182"/>
      <c r="TQY350" s="182"/>
      <c r="TQZ350" s="182"/>
      <c r="TRA350" s="182"/>
      <c r="TRB350" s="182"/>
      <c r="TRC350" s="182"/>
      <c r="TRD350" s="182"/>
      <c r="TRE350" s="182"/>
      <c r="TRF350" s="182"/>
      <c r="TRG350" s="182"/>
      <c r="TRH350" s="182"/>
      <c r="TRI350" s="182"/>
      <c r="TRJ350" s="182"/>
      <c r="TRK350" s="182"/>
      <c r="TRL350" s="182"/>
      <c r="TRM350" s="182"/>
      <c r="TRN350" s="182"/>
      <c r="TRO350" s="182"/>
      <c r="TRP350" s="182"/>
      <c r="TRQ350" s="182"/>
      <c r="TRR350" s="182"/>
      <c r="TRS350" s="182"/>
      <c r="TRT350" s="182"/>
      <c r="TRU350" s="182"/>
      <c r="TRV350" s="182"/>
      <c r="TRW350" s="182"/>
      <c r="TRX350" s="182"/>
      <c r="TRY350" s="182"/>
      <c r="TRZ350" s="182"/>
      <c r="TSA350" s="182"/>
      <c r="TSB350" s="182"/>
      <c r="TSC350" s="182"/>
      <c r="TSD350" s="182"/>
      <c r="TSE350" s="182"/>
      <c r="TSF350" s="182"/>
      <c r="TSG350" s="182"/>
      <c r="TSH350" s="182"/>
      <c r="TSI350" s="182"/>
      <c r="TSJ350" s="182"/>
      <c r="TSK350" s="182"/>
      <c r="TSL350" s="182"/>
      <c r="TSM350" s="182"/>
      <c r="TSN350" s="182"/>
      <c r="TSO350" s="182"/>
      <c r="TSP350" s="182"/>
      <c r="TSQ350" s="182"/>
      <c r="TSR350" s="182"/>
      <c r="TSS350" s="182"/>
      <c r="TST350" s="182"/>
      <c r="TSU350" s="182"/>
      <c r="TSV350" s="182"/>
      <c r="TSW350" s="182"/>
      <c r="TSX350" s="182"/>
      <c r="TSY350" s="182"/>
      <c r="TSZ350" s="182"/>
      <c r="TTA350" s="182"/>
      <c r="TTB350" s="182"/>
      <c r="TTC350" s="182"/>
      <c r="TTD350" s="182"/>
      <c r="TTE350" s="182"/>
      <c r="TTF350" s="182"/>
      <c r="TTG350" s="182"/>
      <c r="TTH350" s="182"/>
      <c r="TTI350" s="182"/>
      <c r="TTJ350" s="182"/>
      <c r="TTK350" s="182"/>
      <c r="TTL350" s="182"/>
      <c r="TTM350" s="182"/>
      <c r="TTN350" s="182"/>
      <c r="TTO350" s="182"/>
      <c r="TTP350" s="182"/>
      <c r="TTQ350" s="182"/>
      <c r="TTR350" s="182"/>
      <c r="TTS350" s="182"/>
      <c r="TTT350" s="182"/>
      <c r="TTU350" s="182"/>
      <c r="TTV350" s="182"/>
      <c r="TTW350" s="182"/>
      <c r="TTX350" s="182"/>
      <c r="TTY350" s="182"/>
      <c r="TTZ350" s="182"/>
      <c r="TUA350" s="182"/>
      <c r="TUB350" s="182"/>
      <c r="TUC350" s="182"/>
      <c r="TUD350" s="182"/>
      <c r="TUE350" s="182"/>
      <c r="TUF350" s="182"/>
      <c r="TUG350" s="182"/>
      <c r="TUH350" s="182"/>
      <c r="TUI350" s="182"/>
      <c r="TUJ350" s="182"/>
      <c r="TUK350" s="182"/>
      <c r="TUL350" s="182"/>
      <c r="TUM350" s="182"/>
      <c r="TUN350" s="182"/>
      <c r="TUO350" s="182"/>
      <c r="TUP350" s="182"/>
      <c r="TUQ350" s="182"/>
      <c r="TUR350" s="182"/>
      <c r="TUS350" s="182"/>
      <c r="TUT350" s="182"/>
      <c r="TUU350" s="182"/>
      <c r="TUV350" s="182"/>
      <c r="TUW350" s="182"/>
      <c r="TUX350" s="182"/>
      <c r="TUY350" s="182"/>
      <c r="TUZ350" s="182"/>
      <c r="TVA350" s="182"/>
      <c r="TVB350" s="182"/>
      <c r="TVC350" s="182"/>
      <c r="TVD350" s="182"/>
      <c r="TVE350" s="182"/>
      <c r="TVF350" s="182"/>
      <c r="TVG350" s="182"/>
      <c r="TVH350" s="182"/>
      <c r="TVI350" s="182"/>
      <c r="TVJ350" s="182"/>
      <c r="TVK350" s="182"/>
      <c r="TVL350" s="182"/>
      <c r="TVM350" s="182"/>
      <c r="TVN350" s="182"/>
      <c r="TVO350" s="182"/>
      <c r="TVP350" s="182"/>
      <c r="TVQ350" s="182"/>
      <c r="TVR350" s="182"/>
      <c r="TVS350" s="182"/>
      <c r="TVT350" s="182"/>
      <c r="TVU350" s="182"/>
      <c r="TVV350" s="182"/>
      <c r="TVW350" s="182"/>
      <c r="TVX350" s="182"/>
      <c r="TVY350" s="182"/>
      <c r="TVZ350" s="182"/>
      <c r="TWA350" s="182"/>
      <c r="TWB350" s="182"/>
      <c r="TWC350" s="182"/>
      <c r="TWD350" s="182"/>
      <c r="TWE350" s="182"/>
      <c r="TWF350" s="182"/>
      <c r="TWG350" s="182"/>
      <c r="TWH350" s="182"/>
      <c r="TWI350" s="182"/>
      <c r="TWJ350" s="182"/>
      <c r="TWK350" s="182"/>
      <c r="TWL350" s="182"/>
      <c r="TWM350" s="182"/>
      <c r="TWN350" s="182"/>
      <c r="TWO350" s="182"/>
      <c r="TWP350" s="182"/>
      <c r="TWQ350" s="182"/>
      <c r="TWR350" s="182"/>
      <c r="TWS350" s="182"/>
      <c r="TWT350" s="182"/>
      <c r="TWU350" s="182"/>
      <c r="TWV350" s="182"/>
      <c r="TWW350" s="182"/>
      <c r="TWX350" s="182"/>
      <c r="TWY350" s="182"/>
      <c r="TWZ350" s="182"/>
      <c r="TXA350" s="182"/>
      <c r="TXB350" s="182"/>
      <c r="TXC350" s="182"/>
      <c r="TXD350" s="182"/>
      <c r="TXE350" s="182"/>
      <c r="TXF350" s="182"/>
      <c r="TXG350" s="182"/>
      <c r="TXH350" s="182"/>
      <c r="TXI350" s="182"/>
      <c r="TXJ350" s="182"/>
      <c r="TXK350" s="182"/>
      <c r="TXL350" s="182"/>
      <c r="TXM350" s="182"/>
      <c r="TXN350" s="182"/>
      <c r="TXO350" s="182"/>
      <c r="TXP350" s="182"/>
      <c r="TXQ350" s="182"/>
      <c r="TXR350" s="182"/>
      <c r="TXS350" s="182"/>
      <c r="TXT350" s="182"/>
      <c r="TXU350" s="182"/>
      <c r="TXV350" s="182"/>
      <c r="TXW350" s="182"/>
      <c r="TXX350" s="182"/>
      <c r="TXY350" s="182"/>
      <c r="TXZ350" s="182"/>
      <c r="TYA350" s="182"/>
      <c r="TYB350" s="182"/>
      <c r="TYC350" s="182"/>
      <c r="TYD350" s="182"/>
      <c r="TYE350" s="182"/>
      <c r="TYF350" s="182"/>
      <c r="TYG350" s="182"/>
      <c r="TYH350" s="182"/>
      <c r="TYI350" s="182"/>
      <c r="TYJ350" s="182"/>
      <c r="TYK350" s="182"/>
      <c r="TYL350" s="182"/>
      <c r="TYM350" s="182"/>
      <c r="TYN350" s="182"/>
      <c r="TYO350" s="182"/>
      <c r="TYP350" s="182"/>
      <c r="TYQ350" s="182"/>
      <c r="TYR350" s="182"/>
      <c r="TYS350" s="182"/>
      <c r="TYT350" s="182"/>
      <c r="TYU350" s="182"/>
      <c r="TYV350" s="182"/>
      <c r="TYW350" s="182"/>
      <c r="TYX350" s="182"/>
      <c r="TYY350" s="182"/>
      <c r="TYZ350" s="182"/>
      <c r="TZA350" s="182"/>
      <c r="TZB350" s="182"/>
      <c r="TZC350" s="182"/>
      <c r="TZD350" s="182"/>
      <c r="TZE350" s="182"/>
      <c r="TZF350" s="182"/>
      <c r="TZG350" s="182"/>
      <c r="TZH350" s="182"/>
      <c r="TZI350" s="182"/>
      <c r="TZJ350" s="182"/>
      <c r="TZK350" s="182"/>
      <c r="TZL350" s="182"/>
      <c r="TZM350" s="182"/>
      <c r="TZN350" s="182"/>
      <c r="TZO350" s="182"/>
      <c r="TZP350" s="182"/>
      <c r="TZQ350" s="182"/>
      <c r="TZR350" s="182"/>
      <c r="TZS350" s="182"/>
      <c r="TZT350" s="182"/>
      <c r="TZU350" s="182"/>
      <c r="TZV350" s="182"/>
      <c r="TZW350" s="182"/>
      <c r="TZX350" s="182"/>
      <c r="TZY350" s="182"/>
      <c r="TZZ350" s="182"/>
      <c r="UAA350" s="182"/>
      <c r="UAB350" s="182"/>
      <c r="UAC350" s="182"/>
      <c r="UAD350" s="182"/>
      <c r="UAE350" s="182"/>
      <c r="UAF350" s="182"/>
      <c r="UAG350" s="182"/>
      <c r="UAH350" s="182"/>
      <c r="UAI350" s="182"/>
      <c r="UAJ350" s="182"/>
      <c r="UAK350" s="182"/>
      <c r="UAL350" s="182"/>
      <c r="UAM350" s="182"/>
      <c r="UAN350" s="182"/>
      <c r="UAO350" s="182"/>
      <c r="UAP350" s="182"/>
      <c r="UAQ350" s="182"/>
      <c r="UAR350" s="182"/>
      <c r="UAS350" s="182"/>
      <c r="UAT350" s="182"/>
      <c r="UAU350" s="182"/>
      <c r="UAV350" s="182"/>
      <c r="UAW350" s="182"/>
      <c r="UAX350" s="182"/>
      <c r="UAY350" s="182"/>
      <c r="UAZ350" s="182"/>
      <c r="UBA350" s="182"/>
      <c r="UBB350" s="182"/>
      <c r="UBC350" s="182"/>
      <c r="UBD350" s="182"/>
      <c r="UBE350" s="182"/>
      <c r="UBF350" s="182"/>
      <c r="UBG350" s="182"/>
      <c r="UBH350" s="182"/>
      <c r="UBI350" s="182"/>
      <c r="UBJ350" s="182"/>
      <c r="UBK350" s="182"/>
      <c r="UBL350" s="182"/>
      <c r="UBM350" s="182"/>
      <c r="UBN350" s="182"/>
      <c r="UBO350" s="182"/>
      <c r="UBP350" s="182"/>
      <c r="UBQ350" s="182"/>
      <c r="UBR350" s="182"/>
      <c r="UBS350" s="182"/>
      <c r="UBT350" s="182"/>
      <c r="UBU350" s="182"/>
      <c r="UBV350" s="182"/>
      <c r="UBW350" s="182"/>
      <c r="UBX350" s="182"/>
      <c r="UBY350" s="182"/>
      <c r="UBZ350" s="182"/>
      <c r="UCA350" s="182"/>
      <c r="UCB350" s="182"/>
      <c r="UCC350" s="182"/>
      <c r="UCD350" s="182"/>
      <c r="UCE350" s="182"/>
      <c r="UCF350" s="182"/>
      <c r="UCG350" s="182"/>
      <c r="UCH350" s="182"/>
      <c r="UCI350" s="182"/>
      <c r="UCJ350" s="182"/>
      <c r="UCK350" s="182"/>
      <c r="UCL350" s="182"/>
      <c r="UCM350" s="182"/>
      <c r="UCN350" s="182"/>
      <c r="UCO350" s="182"/>
      <c r="UCP350" s="182"/>
      <c r="UCQ350" s="182"/>
      <c r="UCR350" s="182"/>
      <c r="UCS350" s="182"/>
      <c r="UCT350" s="182"/>
      <c r="UCU350" s="182"/>
      <c r="UCV350" s="182"/>
      <c r="UCW350" s="182"/>
      <c r="UCX350" s="182"/>
      <c r="UCY350" s="182"/>
      <c r="UCZ350" s="182"/>
      <c r="UDA350" s="182"/>
      <c r="UDB350" s="182"/>
      <c r="UDC350" s="182"/>
      <c r="UDD350" s="182"/>
      <c r="UDE350" s="182"/>
      <c r="UDF350" s="182"/>
      <c r="UDG350" s="182"/>
      <c r="UDH350" s="182"/>
      <c r="UDI350" s="182"/>
      <c r="UDJ350" s="182"/>
      <c r="UDK350" s="182"/>
      <c r="UDL350" s="182"/>
      <c r="UDM350" s="182"/>
      <c r="UDN350" s="182"/>
      <c r="UDO350" s="182"/>
      <c r="UDP350" s="182"/>
      <c r="UDQ350" s="182"/>
      <c r="UDR350" s="182"/>
      <c r="UDS350" s="182"/>
      <c r="UDT350" s="182"/>
      <c r="UDU350" s="182"/>
      <c r="UDV350" s="182"/>
      <c r="UDW350" s="182"/>
      <c r="UDX350" s="182"/>
      <c r="UDY350" s="182"/>
      <c r="UDZ350" s="182"/>
      <c r="UEA350" s="182"/>
      <c r="UEB350" s="182"/>
      <c r="UEC350" s="182"/>
      <c r="UED350" s="182"/>
      <c r="UEE350" s="182"/>
      <c r="UEF350" s="182"/>
      <c r="UEG350" s="182"/>
      <c r="UEH350" s="182"/>
      <c r="UEI350" s="182"/>
      <c r="UEJ350" s="182"/>
      <c r="UEK350" s="182"/>
      <c r="UEL350" s="182"/>
      <c r="UEM350" s="182"/>
      <c r="UEN350" s="182"/>
      <c r="UEO350" s="182"/>
      <c r="UEP350" s="182"/>
      <c r="UEQ350" s="182"/>
      <c r="UER350" s="182"/>
      <c r="UES350" s="182"/>
      <c r="UET350" s="182"/>
      <c r="UEU350" s="182"/>
      <c r="UEV350" s="182"/>
      <c r="UEW350" s="182"/>
      <c r="UEX350" s="182"/>
      <c r="UEY350" s="182"/>
      <c r="UEZ350" s="182"/>
      <c r="UFA350" s="182"/>
      <c r="UFB350" s="182"/>
      <c r="UFC350" s="182"/>
      <c r="UFD350" s="182"/>
      <c r="UFE350" s="182"/>
      <c r="UFF350" s="182"/>
      <c r="UFG350" s="182"/>
      <c r="UFH350" s="182"/>
      <c r="UFI350" s="182"/>
      <c r="UFJ350" s="182"/>
      <c r="UFK350" s="182"/>
      <c r="UFL350" s="182"/>
      <c r="UFM350" s="182"/>
      <c r="UFN350" s="182"/>
      <c r="UFO350" s="182"/>
      <c r="UFP350" s="182"/>
      <c r="UFQ350" s="182"/>
      <c r="UFR350" s="182"/>
      <c r="UFS350" s="182"/>
      <c r="UFT350" s="182"/>
      <c r="UFU350" s="182"/>
      <c r="UFV350" s="182"/>
      <c r="UFW350" s="182"/>
      <c r="UFX350" s="182"/>
      <c r="UFY350" s="182"/>
      <c r="UFZ350" s="182"/>
      <c r="UGA350" s="182"/>
      <c r="UGB350" s="182"/>
      <c r="UGC350" s="182"/>
      <c r="UGD350" s="182"/>
      <c r="UGE350" s="182"/>
      <c r="UGF350" s="182"/>
      <c r="UGG350" s="182"/>
      <c r="UGH350" s="182"/>
      <c r="UGI350" s="182"/>
      <c r="UGJ350" s="182"/>
      <c r="UGK350" s="182"/>
      <c r="UGL350" s="182"/>
      <c r="UGM350" s="182"/>
      <c r="UGN350" s="182"/>
      <c r="UGO350" s="182"/>
      <c r="UGP350" s="182"/>
      <c r="UGQ350" s="182"/>
      <c r="UGR350" s="182"/>
      <c r="UGS350" s="182"/>
      <c r="UGT350" s="182"/>
      <c r="UGU350" s="182"/>
      <c r="UGV350" s="182"/>
      <c r="UGW350" s="182"/>
      <c r="UGX350" s="182"/>
      <c r="UGY350" s="182"/>
      <c r="UGZ350" s="182"/>
      <c r="UHA350" s="182"/>
      <c r="UHB350" s="182"/>
      <c r="UHC350" s="182"/>
      <c r="UHD350" s="182"/>
      <c r="UHE350" s="182"/>
      <c r="UHF350" s="182"/>
      <c r="UHG350" s="182"/>
      <c r="UHH350" s="182"/>
      <c r="UHI350" s="182"/>
      <c r="UHJ350" s="182"/>
      <c r="UHK350" s="182"/>
      <c r="UHL350" s="182"/>
      <c r="UHM350" s="182"/>
      <c r="UHN350" s="182"/>
      <c r="UHO350" s="182"/>
      <c r="UHP350" s="182"/>
      <c r="UHQ350" s="182"/>
      <c r="UHR350" s="182"/>
      <c r="UHS350" s="182"/>
      <c r="UHT350" s="182"/>
      <c r="UHU350" s="182"/>
      <c r="UHV350" s="182"/>
      <c r="UHW350" s="182"/>
      <c r="UHX350" s="182"/>
      <c r="UHY350" s="182"/>
      <c r="UHZ350" s="182"/>
      <c r="UIA350" s="182"/>
      <c r="UIB350" s="182"/>
      <c r="UIC350" s="182"/>
      <c r="UID350" s="182"/>
      <c r="UIE350" s="182"/>
      <c r="UIF350" s="182"/>
      <c r="UIG350" s="182"/>
      <c r="UIH350" s="182"/>
      <c r="UII350" s="182"/>
      <c r="UIJ350" s="182"/>
      <c r="UIK350" s="182"/>
      <c r="UIL350" s="182"/>
      <c r="UIM350" s="182"/>
      <c r="UIN350" s="182"/>
      <c r="UIO350" s="182"/>
      <c r="UIP350" s="182"/>
      <c r="UIQ350" s="182"/>
      <c r="UIR350" s="182"/>
      <c r="UIS350" s="182"/>
      <c r="UIT350" s="182"/>
      <c r="UIU350" s="182"/>
      <c r="UIV350" s="182"/>
      <c r="UIW350" s="182"/>
      <c r="UIX350" s="182"/>
      <c r="UIY350" s="182"/>
      <c r="UIZ350" s="182"/>
      <c r="UJA350" s="182"/>
      <c r="UJB350" s="182"/>
      <c r="UJC350" s="182"/>
      <c r="UJD350" s="182"/>
      <c r="UJE350" s="182"/>
      <c r="UJF350" s="182"/>
      <c r="UJG350" s="182"/>
      <c r="UJH350" s="182"/>
      <c r="UJI350" s="182"/>
      <c r="UJJ350" s="182"/>
      <c r="UJK350" s="182"/>
      <c r="UJL350" s="182"/>
      <c r="UJM350" s="182"/>
      <c r="UJN350" s="182"/>
      <c r="UJO350" s="182"/>
      <c r="UJP350" s="182"/>
      <c r="UJQ350" s="182"/>
      <c r="UJR350" s="182"/>
      <c r="UJS350" s="182"/>
      <c r="UJT350" s="182"/>
      <c r="UJU350" s="182"/>
      <c r="UJV350" s="182"/>
      <c r="UJW350" s="182"/>
      <c r="UJX350" s="182"/>
      <c r="UJY350" s="182"/>
      <c r="UJZ350" s="182"/>
      <c r="UKA350" s="182"/>
      <c r="UKB350" s="182"/>
      <c r="UKC350" s="182"/>
      <c r="UKD350" s="182"/>
      <c r="UKE350" s="182"/>
      <c r="UKF350" s="182"/>
      <c r="UKG350" s="182"/>
      <c r="UKH350" s="182"/>
      <c r="UKI350" s="182"/>
      <c r="UKJ350" s="182"/>
      <c r="UKK350" s="182"/>
      <c r="UKL350" s="182"/>
      <c r="UKM350" s="182"/>
      <c r="UKN350" s="182"/>
      <c r="UKO350" s="182"/>
      <c r="UKP350" s="182"/>
      <c r="UKQ350" s="182"/>
      <c r="UKR350" s="182"/>
      <c r="UKS350" s="182"/>
      <c r="UKT350" s="182"/>
      <c r="UKU350" s="182"/>
      <c r="UKV350" s="182"/>
      <c r="UKW350" s="182"/>
      <c r="UKX350" s="182"/>
      <c r="UKY350" s="182"/>
      <c r="UKZ350" s="182"/>
      <c r="ULA350" s="182"/>
      <c r="ULB350" s="182"/>
      <c r="ULC350" s="182"/>
      <c r="ULD350" s="182"/>
      <c r="ULE350" s="182"/>
      <c r="ULF350" s="182"/>
      <c r="ULG350" s="182"/>
      <c r="ULH350" s="182"/>
      <c r="ULI350" s="182"/>
      <c r="ULJ350" s="182"/>
      <c r="ULK350" s="182"/>
      <c r="ULL350" s="182"/>
      <c r="ULM350" s="182"/>
      <c r="ULN350" s="182"/>
      <c r="ULO350" s="182"/>
      <c r="ULP350" s="182"/>
      <c r="ULQ350" s="182"/>
      <c r="ULR350" s="182"/>
      <c r="ULS350" s="182"/>
      <c r="ULT350" s="182"/>
      <c r="ULU350" s="182"/>
      <c r="ULV350" s="182"/>
      <c r="ULW350" s="182"/>
      <c r="ULX350" s="182"/>
      <c r="ULY350" s="182"/>
      <c r="ULZ350" s="182"/>
      <c r="UMA350" s="182"/>
      <c r="UMB350" s="182"/>
      <c r="UMC350" s="182"/>
      <c r="UMD350" s="182"/>
      <c r="UME350" s="182"/>
      <c r="UMF350" s="182"/>
      <c r="UMG350" s="182"/>
      <c r="UMH350" s="182"/>
      <c r="UMI350" s="182"/>
      <c r="UMJ350" s="182"/>
      <c r="UMK350" s="182"/>
      <c r="UML350" s="182"/>
      <c r="UMM350" s="182"/>
      <c r="UMN350" s="182"/>
      <c r="UMO350" s="182"/>
      <c r="UMP350" s="182"/>
      <c r="UMQ350" s="182"/>
      <c r="UMR350" s="182"/>
      <c r="UMS350" s="182"/>
      <c r="UMT350" s="182"/>
      <c r="UMU350" s="182"/>
      <c r="UMV350" s="182"/>
      <c r="UMW350" s="182"/>
      <c r="UMX350" s="182"/>
      <c r="UMY350" s="182"/>
      <c r="UMZ350" s="182"/>
      <c r="UNA350" s="182"/>
      <c r="UNB350" s="182"/>
      <c r="UNC350" s="182"/>
      <c r="UND350" s="182"/>
      <c r="UNE350" s="182"/>
      <c r="UNF350" s="182"/>
      <c r="UNG350" s="182"/>
      <c r="UNH350" s="182"/>
      <c r="UNI350" s="182"/>
      <c r="UNJ350" s="182"/>
      <c r="UNK350" s="182"/>
      <c r="UNL350" s="182"/>
      <c r="UNM350" s="182"/>
      <c r="UNN350" s="182"/>
      <c r="UNO350" s="182"/>
      <c r="UNP350" s="182"/>
      <c r="UNQ350" s="182"/>
      <c r="UNR350" s="182"/>
      <c r="UNS350" s="182"/>
      <c r="UNT350" s="182"/>
      <c r="UNU350" s="182"/>
      <c r="UNV350" s="182"/>
      <c r="UNW350" s="182"/>
      <c r="UNX350" s="182"/>
      <c r="UNY350" s="182"/>
      <c r="UNZ350" s="182"/>
      <c r="UOA350" s="182"/>
      <c r="UOB350" s="182"/>
      <c r="UOC350" s="182"/>
      <c r="UOD350" s="182"/>
      <c r="UOE350" s="182"/>
      <c r="UOF350" s="182"/>
      <c r="UOG350" s="182"/>
      <c r="UOH350" s="182"/>
      <c r="UOI350" s="182"/>
      <c r="UOJ350" s="182"/>
      <c r="UOK350" s="182"/>
      <c r="UOL350" s="182"/>
      <c r="UOM350" s="182"/>
      <c r="UON350" s="182"/>
      <c r="UOO350" s="182"/>
      <c r="UOP350" s="182"/>
      <c r="UOQ350" s="182"/>
      <c r="UOR350" s="182"/>
      <c r="UOS350" s="182"/>
      <c r="UOT350" s="182"/>
      <c r="UOU350" s="182"/>
      <c r="UOV350" s="182"/>
      <c r="UOW350" s="182"/>
      <c r="UOX350" s="182"/>
      <c r="UOY350" s="182"/>
      <c r="UOZ350" s="182"/>
      <c r="UPA350" s="182"/>
      <c r="UPB350" s="182"/>
      <c r="UPC350" s="182"/>
      <c r="UPD350" s="182"/>
      <c r="UPE350" s="182"/>
      <c r="UPF350" s="182"/>
      <c r="UPG350" s="182"/>
      <c r="UPH350" s="182"/>
      <c r="UPI350" s="182"/>
      <c r="UPJ350" s="182"/>
      <c r="UPK350" s="182"/>
      <c r="UPL350" s="182"/>
      <c r="UPM350" s="182"/>
      <c r="UPN350" s="182"/>
      <c r="UPO350" s="182"/>
      <c r="UPP350" s="182"/>
      <c r="UPQ350" s="182"/>
      <c r="UPR350" s="182"/>
      <c r="UPS350" s="182"/>
      <c r="UPT350" s="182"/>
      <c r="UPU350" s="182"/>
      <c r="UPV350" s="182"/>
      <c r="UPW350" s="182"/>
      <c r="UPX350" s="182"/>
      <c r="UPY350" s="182"/>
      <c r="UPZ350" s="182"/>
      <c r="UQA350" s="182"/>
      <c r="UQB350" s="182"/>
      <c r="UQC350" s="182"/>
      <c r="UQD350" s="182"/>
      <c r="UQE350" s="182"/>
      <c r="UQF350" s="182"/>
      <c r="UQG350" s="182"/>
      <c r="UQH350" s="182"/>
      <c r="UQI350" s="182"/>
      <c r="UQJ350" s="182"/>
      <c r="UQK350" s="182"/>
      <c r="UQL350" s="182"/>
      <c r="UQM350" s="182"/>
      <c r="UQN350" s="182"/>
      <c r="UQO350" s="182"/>
      <c r="UQP350" s="182"/>
      <c r="UQQ350" s="182"/>
      <c r="UQR350" s="182"/>
      <c r="UQS350" s="182"/>
      <c r="UQT350" s="182"/>
      <c r="UQU350" s="182"/>
      <c r="UQV350" s="182"/>
      <c r="UQW350" s="182"/>
      <c r="UQX350" s="182"/>
      <c r="UQY350" s="182"/>
      <c r="UQZ350" s="182"/>
      <c r="URA350" s="182"/>
      <c r="URB350" s="182"/>
      <c r="URC350" s="182"/>
      <c r="URD350" s="182"/>
      <c r="URE350" s="182"/>
      <c r="URF350" s="182"/>
      <c r="URG350" s="182"/>
      <c r="URH350" s="182"/>
      <c r="URI350" s="182"/>
      <c r="URJ350" s="182"/>
      <c r="URK350" s="182"/>
      <c r="URL350" s="182"/>
      <c r="URM350" s="182"/>
      <c r="URN350" s="182"/>
      <c r="URO350" s="182"/>
      <c r="URP350" s="182"/>
      <c r="URQ350" s="182"/>
      <c r="URR350" s="182"/>
      <c r="URS350" s="182"/>
      <c r="URT350" s="182"/>
      <c r="URU350" s="182"/>
      <c r="URV350" s="182"/>
      <c r="URW350" s="182"/>
      <c r="URX350" s="182"/>
      <c r="URY350" s="182"/>
      <c r="URZ350" s="182"/>
      <c r="USA350" s="182"/>
      <c r="USB350" s="182"/>
      <c r="USC350" s="182"/>
      <c r="USD350" s="182"/>
      <c r="USE350" s="182"/>
      <c r="USF350" s="182"/>
      <c r="USG350" s="182"/>
      <c r="USH350" s="182"/>
      <c r="USI350" s="182"/>
      <c r="USJ350" s="182"/>
      <c r="USK350" s="182"/>
      <c r="USL350" s="182"/>
      <c r="USM350" s="182"/>
      <c r="USN350" s="182"/>
      <c r="USO350" s="182"/>
      <c r="USP350" s="182"/>
      <c r="USQ350" s="182"/>
      <c r="USR350" s="182"/>
      <c r="USS350" s="182"/>
      <c r="UST350" s="182"/>
      <c r="USU350" s="182"/>
      <c r="USV350" s="182"/>
      <c r="USW350" s="182"/>
      <c r="USX350" s="182"/>
      <c r="USY350" s="182"/>
      <c r="USZ350" s="182"/>
      <c r="UTA350" s="182"/>
      <c r="UTB350" s="182"/>
      <c r="UTC350" s="182"/>
      <c r="UTD350" s="182"/>
      <c r="UTE350" s="182"/>
      <c r="UTF350" s="182"/>
      <c r="UTG350" s="182"/>
      <c r="UTH350" s="182"/>
      <c r="UTI350" s="182"/>
      <c r="UTJ350" s="182"/>
      <c r="UTK350" s="182"/>
      <c r="UTL350" s="182"/>
      <c r="UTM350" s="182"/>
      <c r="UTN350" s="182"/>
      <c r="UTO350" s="182"/>
      <c r="UTP350" s="182"/>
      <c r="UTQ350" s="182"/>
      <c r="UTR350" s="182"/>
      <c r="UTS350" s="182"/>
      <c r="UTT350" s="182"/>
      <c r="UTU350" s="182"/>
      <c r="UTV350" s="182"/>
      <c r="UTW350" s="182"/>
      <c r="UTX350" s="182"/>
      <c r="UTY350" s="182"/>
      <c r="UTZ350" s="182"/>
      <c r="UUA350" s="182"/>
      <c r="UUB350" s="182"/>
      <c r="UUC350" s="182"/>
      <c r="UUD350" s="182"/>
      <c r="UUE350" s="182"/>
      <c r="UUF350" s="182"/>
      <c r="UUG350" s="182"/>
      <c r="UUH350" s="182"/>
      <c r="UUI350" s="182"/>
      <c r="UUJ350" s="182"/>
      <c r="UUK350" s="182"/>
      <c r="UUL350" s="182"/>
      <c r="UUM350" s="182"/>
      <c r="UUN350" s="182"/>
      <c r="UUO350" s="182"/>
      <c r="UUP350" s="182"/>
      <c r="UUQ350" s="182"/>
      <c r="UUR350" s="182"/>
      <c r="UUS350" s="182"/>
      <c r="UUT350" s="182"/>
      <c r="UUU350" s="182"/>
      <c r="UUV350" s="182"/>
      <c r="UUW350" s="182"/>
      <c r="UUX350" s="182"/>
      <c r="UUY350" s="182"/>
      <c r="UUZ350" s="182"/>
      <c r="UVA350" s="182"/>
      <c r="UVB350" s="182"/>
      <c r="UVC350" s="182"/>
      <c r="UVD350" s="182"/>
      <c r="UVE350" s="182"/>
      <c r="UVF350" s="182"/>
      <c r="UVG350" s="182"/>
      <c r="UVH350" s="182"/>
      <c r="UVI350" s="182"/>
      <c r="UVJ350" s="182"/>
      <c r="UVK350" s="182"/>
      <c r="UVL350" s="182"/>
      <c r="UVM350" s="182"/>
      <c r="UVN350" s="182"/>
      <c r="UVO350" s="182"/>
      <c r="UVP350" s="182"/>
      <c r="UVQ350" s="182"/>
      <c r="UVR350" s="182"/>
      <c r="UVS350" s="182"/>
      <c r="UVT350" s="182"/>
      <c r="UVU350" s="182"/>
      <c r="UVV350" s="182"/>
      <c r="UVW350" s="182"/>
      <c r="UVX350" s="182"/>
      <c r="UVY350" s="182"/>
      <c r="UVZ350" s="182"/>
      <c r="UWA350" s="182"/>
      <c r="UWB350" s="182"/>
      <c r="UWC350" s="182"/>
      <c r="UWD350" s="182"/>
      <c r="UWE350" s="182"/>
      <c r="UWF350" s="182"/>
      <c r="UWG350" s="182"/>
      <c r="UWH350" s="182"/>
      <c r="UWI350" s="182"/>
      <c r="UWJ350" s="182"/>
      <c r="UWK350" s="182"/>
      <c r="UWL350" s="182"/>
      <c r="UWM350" s="182"/>
      <c r="UWN350" s="182"/>
      <c r="UWO350" s="182"/>
      <c r="UWP350" s="182"/>
      <c r="UWQ350" s="182"/>
      <c r="UWR350" s="182"/>
      <c r="UWS350" s="182"/>
      <c r="UWT350" s="182"/>
      <c r="UWU350" s="182"/>
      <c r="UWV350" s="182"/>
      <c r="UWW350" s="182"/>
      <c r="UWX350" s="182"/>
      <c r="UWY350" s="182"/>
      <c r="UWZ350" s="182"/>
      <c r="UXA350" s="182"/>
      <c r="UXB350" s="182"/>
      <c r="UXC350" s="182"/>
      <c r="UXD350" s="182"/>
      <c r="UXE350" s="182"/>
      <c r="UXF350" s="182"/>
      <c r="UXG350" s="182"/>
      <c r="UXH350" s="182"/>
      <c r="UXI350" s="182"/>
      <c r="UXJ350" s="182"/>
      <c r="UXK350" s="182"/>
      <c r="UXL350" s="182"/>
      <c r="UXM350" s="182"/>
      <c r="UXN350" s="182"/>
      <c r="UXO350" s="182"/>
      <c r="UXP350" s="182"/>
      <c r="UXQ350" s="182"/>
      <c r="UXR350" s="182"/>
      <c r="UXS350" s="182"/>
      <c r="UXT350" s="182"/>
      <c r="UXU350" s="182"/>
      <c r="UXV350" s="182"/>
      <c r="UXW350" s="182"/>
      <c r="UXX350" s="182"/>
      <c r="UXY350" s="182"/>
      <c r="UXZ350" s="182"/>
      <c r="UYA350" s="182"/>
      <c r="UYB350" s="182"/>
      <c r="UYC350" s="182"/>
      <c r="UYD350" s="182"/>
      <c r="UYE350" s="182"/>
      <c r="UYF350" s="182"/>
      <c r="UYG350" s="182"/>
      <c r="UYH350" s="182"/>
      <c r="UYI350" s="182"/>
      <c r="UYJ350" s="182"/>
      <c r="UYK350" s="182"/>
      <c r="UYL350" s="182"/>
      <c r="UYM350" s="182"/>
      <c r="UYN350" s="182"/>
      <c r="UYO350" s="182"/>
      <c r="UYP350" s="182"/>
      <c r="UYQ350" s="182"/>
      <c r="UYR350" s="182"/>
      <c r="UYS350" s="182"/>
      <c r="UYT350" s="182"/>
      <c r="UYU350" s="182"/>
      <c r="UYV350" s="182"/>
      <c r="UYW350" s="182"/>
      <c r="UYX350" s="182"/>
      <c r="UYY350" s="182"/>
      <c r="UYZ350" s="182"/>
      <c r="UZA350" s="182"/>
      <c r="UZB350" s="182"/>
      <c r="UZC350" s="182"/>
      <c r="UZD350" s="182"/>
      <c r="UZE350" s="182"/>
      <c r="UZF350" s="182"/>
      <c r="UZG350" s="182"/>
      <c r="UZH350" s="182"/>
      <c r="UZI350" s="182"/>
      <c r="UZJ350" s="182"/>
      <c r="UZK350" s="182"/>
      <c r="UZL350" s="182"/>
      <c r="UZM350" s="182"/>
      <c r="UZN350" s="182"/>
      <c r="UZO350" s="182"/>
      <c r="UZP350" s="182"/>
      <c r="UZQ350" s="182"/>
      <c r="UZR350" s="182"/>
      <c r="UZS350" s="182"/>
      <c r="UZT350" s="182"/>
      <c r="UZU350" s="182"/>
      <c r="UZV350" s="182"/>
      <c r="UZW350" s="182"/>
      <c r="UZX350" s="182"/>
      <c r="UZY350" s="182"/>
      <c r="UZZ350" s="182"/>
      <c r="VAA350" s="182"/>
      <c r="VAB350" s="182"/>
      <c r="VAC350" s="182"/>
      <c r="VAD350" s="182"/>
      <c r="VAE350" s="182"/>
      <c r="VAF350" s="182"/>
      <c r="VAG350" s="182"/>
      <c r="VAH350" s="182"/>
      <c r="VAI350" s="182"/>
      <c r="VAJ350" s="182"/>
      <c r="VAK350" s="182"/>
      <c r="VAL350" s="182"/>
      <c r="VAM350" s="182"/>
      <c r="VAN350" s="182"/>
      <c r="VAO350" s="182"/>
      <c r="VAP350" s="182"/>
      <c r="VAQ350" s="182"/>
      <c r="VAR350" s="182"/>
      <c r="VAS350" s="182"/>
      <c r="VAT350" s="182"/>
      <c r="VAU350" s="182"/>
      <c r="VAV350" s="182"/>
      <c r="VAW350" s="182"/>
      <c r="VAX350" s="182"/>
      <c r="VAY350" s="182"/>
      <c r="VAZ350" s="182"/>
      <c r="VBA350" s="182"/>
      <c r="VBB350" s="182"/>
      <c r="VBC350" s="182"/>
      <c r="VBD350" s="182"/>
      <c r="VBE350" s="182"/>
      <c r="VBF350" s="182"/>
      <c r="VBG350" s="182"/>
      <c r="VBH350" s="182"/>
      <c r="VBI350" s="182"/>
      <c r="VBJ350" s="182"/>
      <c r="VBK350" s="182"/>
      <c r="VBL350" s="182"/>
      <c r="VBM350" s="182"/>
      <c r="VBN350" s="182"/>
      <c r="VBO350" s="182"/>
      <c r="VBP350" s="182"/>
      <c r="VBQ350" s="182"/>
      <c r="VBR350" s="182"/>
      <c r="VBS350" s="182"/>
      <c r="VBT350" s="182"/>
      <c r="VBU350" s="182"/>
      <c r="VBV350" s="182"/>
      <c r="VBW350" s="182"/>
      <c r="VBX350" s="182"/>
      <c r="VBY350" s="182"/>
      <c r="VBZ350" s="182"/>
      <c r="VCA350" s="182"/>
      <c r="VCB350" s="182"/>
      <c r="VCC350" s="182"/>
      <c r="VCD350" s="182"/>
      <c r="VCE350" s="182"/>
      <c r="VCF350" s="182"/>
      <c r="VCG350" s="182"/>
      <c r="VCH350" s="182"/>
      <c r="VCI350" s="182"/>
      <c r="VCJ350" s="182"/>
      <c r="VCK350" s="182"/>
      <c r="VCL350" s="182"/>
      <c r="VCM350" s="182"/>
      <c r="VCN350" s="182"/>
      <c r="VCO350" s="182"/>
      <c r="VCP350" s="182"/>
      <c r="VCQ350" s="182"/>
      <c r="VCR350" s="182"/>
      <c r="VCS350" s="182"/>
      <c r="VCT350" s="182"/>
      <c r="VCU350" s="182"/>
      <c r="VCV350" s="182"/>
      <c r="VCW350" s="182"/>
      <c r="VCX350" s="182"/>
      <c r="VCY350" s="182"/>
      <c r="VCZ350" s="182"/>
      <c r="VDA350" s="182"/>
      <c r="VDB350" s="182"/>
      <c r="VDC350" s="182"/>
      <c r="VDD350" s="182"/>
      <c r="VDE350" s="182"/>
      <c r="VDF350" s="182"/>
      <c r="VDG350" s="182"/>
      <c r="VDH350" s="182"/>
      <c r="VDI350" s="182"/>
      <c r="VDJ350" s="182"/>
      <c r="VDK350" s="182"/>
      <c r="VDL350" s="182"/>
      <c r="VDM350" s="182"/>
      <c r="VDN350" s="182"/>
      <c r="VDO350" s="182"/>
      <c r="VDP350" s="182"/>
      <c r="VDQ350" s="182"/>
      <c r="VDR350" s="182"/>
      <c r="VDS350" s="182"/>
      <c r="VDT350" s="182"/>
      <c r="VDU350" s="182"/>
      <c r="VDV350" s="182"/>
      <c r="VDW350" s="182"/>
      <c r="VDX350" s="182"/>
      <c r="VDY350" s="182"/>
      <c r="VDZ350" s="182"/>
      <c r="VEA350" s="182"/>
      <c r="VEB350" s="182"/>
      <c r="VEC350" s="182"/>
      <c r="VED350" s="182"/>
      <c r="VEE350" s="182"/>
      <c r="VEF350" s="182"/>
      <c r="VEG350" s="182"/>
      <c r="VEH350" s="182"/>
      <c r="VEI350" s="182"/>
      <c r="VEJ350" s="182"/>
      <c r="VEK350" s="182"/>
      <c r="VEL350" s="182"/>
      <c r="VEM350" s="182"/>
      <c r="VEN350" s="182"/>
      <c r="VEO350" s="182"/>
      <c r="VEP350" s="182"/>
      <c r="VEQ350" s="182"/>
      <c r="VER350" s="182"/>
      <c r="VES350" s="182"/>
      <c r="VET350" s="182"/>
      <c r="VEU350" s="182"/>
      <c r="VEV350" s="182"/>
      <c r="VEW350" s="182"/>
      <c r="VEX350" s="182"/>
      <c r="VEY350" s="182"/>
      <c r="VEZ350" s="182"/>
      <c r="VFA350" s="182"/>
      <c r="VFB350" s="182"/>
      <c r="VFC350" s="182"/>
      <c r="VFD350" s="182"/>
      <c r="VFE350" s="182"/>
      <c r="VFF350" s="182"/>
      <c r="VFG350" s="182"/>
      <c r="VFH350" s="182"/>
      <c r="VFI350" s="182"/>
      <c r="VFJ350" s="182"/>
      <c r="VFK350" s="182"/>
      <c r="VFL350" s="182"/>
      <c r="VFM350" s="182"/>
      <c r="VFN350" s="182"/>
      <c r="VFO350" s="182"/>
      <c r="VFP350" s="182"/>
      <c r="VFQ350" s="182"/>
      <c r="VFR350" s="182"/>
      <c r="VFS350" s="182"/>
      <c r="VFT350" s="182"/>
      <c r="VFU350" s="182"/>
      <c r="VFV350" s="182"/>
      <c r="VFW350" s="182"/>
      <c r="VFX350" s="182"/>
      <c r="VFY350" s="182"/>
      <c r="VFZ350" s="182"/>
      <c r="VGA350" s="182"/>
      <c r="VGB350" s="182"/>
      <c r="VGC350" s="182"/>
      <c r="VGD350" s="182"/>
      <c r="VGE350" s="182"/>
      <c r="VGF350" s="182"/>
      <c r="VGG350" s="182"/>
      <c r="VGH350" s="182"/>
      <c r="VGI350" s="182"/>
      <c r="VGJ350" s="182"/>
      <c r="VGK350" s="182"/>
      <c r="VGL350" s="182"/>
      <c r="VGM350" s="182"/>
      <c r="VGN350" s="182"/>
      <c r="VGO350" s="182"/>
      <c r="VGP350" s="182"/>
      <c r="VGQ350" s="182"/>
      <c r="VGR350" s="182"/>
      <c r="VGS350" s="182"/>
      <c r="VGT350" s="182"/>
      <c r="VGU350" s="182"/>
      <c r="VGV350" s="182"/>
      <c r="VGW350" s="182"/>
      <c r="VGX350" s="182"/>
      <c r="VGY350" s="182"/>
      <c r="VGZ350" s="182"/>
      <c r="VHA350" s="182"/>
      <c r="VHB350" s="182"/>
      <c r="VHC350" s="182"/>
      <c r="VHD350" s="182"/>
      <c r="VHE350" s="182"/>
      <c r="VHF350" s="182"/>
      <c r="VHG350" s="182"/>
      <c r="VHH350" s="182"/>
      <c r="VHI350" s="182"/>
      <c r="VHJ350" s="182"/>
      <c r="VHK350" s="182"/>
      <c r="VHL350" s="182"/>
      <c r="VHM350" s="182"/>
      <c r="VHN350" s="182"/>
      <c r="VHO350" s="182"/>
      <c r="VHP350" s="182"/>
      <c r="VHQ350" s="182"/>
      <c r="VHR350" s="182"/>
      <c r="VHS350" s="182"/>
      <c r="VHT350" s="182"/>
      <c r="VHU350" s="182"/>
      <c r="VHV350" s="182"/>
      <c r="VHW350" s="182"/>
      <c r="VHX350" s="182"/>
      <c r="VHY350" s="182"/>
      <c r="VHZ350" s="182"/>
      <c r="VIA350" s="182"/>
      <c r="VIB350" s="182"/>
      <c r="VIC350" s="182"/>
      <c r="VID350" s="182"/>
      <c r="VIE350" s="182"/>
      <c r="VIF350" s="182"/>
      <c r="VIG350" s="182"/>
      <c r="VIH350" s="182"/>
      <c r="VII350" s="182"/>
      <c r="VIJ350" s="182"/>
      <c r="VIK350" s="182"/>
      <c r="VIL350" s="182"/>
      <c r="VIM350" s="182"/>
      <c r="VIN350" s="182"/>
      <c r="VIO350" s="182"/>
      <c r="VIP350" s="182"/>
      <c r="VIQ350" s="182"/>
      <c r="VIR350" s="182"/>
      <c r="VIS350" s="182"/>
      <c r="VIT350" s="182"/>
      <c r="VIU350" s="182"/>
      <c r="VIV350" s="182"/>
      <c r="VIW350" s="182"/>
      <c r="VIX350" s="182"/>
      <c r="VIY350" s="182"/>
      <c r="VIZ350" s="182"/>
      <c r="VJA350" s="182"/>
      <c r="VJB350" s="182"/>
      <c r="VJC350" s="182"/>
      <c r="VJD350" s="182"/>
      <c r="VJE350" s="182"/>
      <c r="VJF350" s="182"/>
      <c r="VJG350" s="182"/>
      <c r="VJH350" s="182"/>
      <c r="VJI350" s="182"/>
      <c r="VJJ350" s="182"/>
      <c r="VJK350" s="182"/>
      <c r="VJL350" s="182"/>
      <c r="VJM350" s="182"/>
      <c r="VJN350" s="182"/>
      <c r="VJO350" s="182"/>
      <c r="VJP350" s="182"/>
      <c r="VJQ350" s="182"/>
      <c r="VJR350" s="182"/>
      <c r="VJS350" s="182"/>
      <c r="VJT350" s="182"/>
      <c r="VJU350" s="182"/>
      <c r="VJV350" s="182"/>
      <c r="VJW350" s="182"/>
      <c r="VJX350" s="182"/>
      <c r="VJY350" s="182"/>
      <c r="VJZ350" s="182"/>
      <c r="VKA350" s="182"/>
      <c r="VKB350" s="182"/>
      <c r="VKC350" s="182"/>
      <c r="VKD350" s="182"/>
      <c r="VKE350" s="182"/>
      <c r="VKF350" s="182"/>
      <c r="VKG350" s="182"/>
      <c r="VKH350" s="182"/>
      <c r="VKI350" s="182"/>
      <c r="VKJ350" s="182"/>
      <c r="VKK350" s="182"/>
      <c r="VKL350" s="182"/>
      <c r="VKM350" s="182"/>
      <c r="VKN350" s="182"/>
      <c r="VKO350" s="182"/>
      <c r="VKP350" s="182"/>
      <c r="VKQ350" s="182"/>
      <c r="VKR350" s="182"/>
      <c r="VKS350" s="182"/>
      <c r="VKT350" s="182"/>
      <c r="VKU350" s="182"/>
      <c r="VKV350" s="182"/>
      <c r="VKW350" s="182"/>
      <c r="VKX350" s="182"/>
      <c r="VKY350" s="182"/>
      <c r="VKZ350" s="182"/>
      <c r="VLA350" s="182"/>
      <c r="VLB350" s="182"/>
      <c r="VLC350" s="182"/>
      <c r="VLD350" s="182"/>
      <c r="VLE350" s="182"/>
      <c r="VLF350" s="182"/>
      <c r="VLG350" s="182"/>
      <c r="VLH350" s="182"/>
      <c r="VLI350" s="182"/>
      <c r="VLJ350" s="182"/>
      <c r="VLK350" s="182"/>
      <c r="VLL350" s="182"/>
      <c r="VLM350" s="182"/>
      <c r="VLN350" s="182"/>
      <c r="VLO350" s="182"/>
      <c r="VLP350" s="182"/>
      <c r="VLQ350" s="182"/>
      <c r="VLR350" s="182"/>
      <c r="VLS350" s="182"/>
      <c r="VLT350" s="182"/>
      <c r="VLU350" s="182"/>
      <c r="VLV350" s="182"/>
      <c r="VLW350" s="182"/>
      <c r="VLX350" s="182"/>
      <c r="VLY350" s="182"/>
      <c r="VLZ350" s="182"/>
      <c r="VMA350" s="182"/>
      <c r="VMB350" s="182"/>
      <c r="VMC350" s="182"/>
      <c r="VMD350" s="182"/>
      <c r="VME350" s="182"/>
      <c r="VMF350" s="182"/>
      <c r="VMG350" s="182"/>
      <c r="VMH350" s="182"/>
      <c r="VMI350" s="182"/>
      <c r="VMJ350" s="182"/>
      <c r="VMK350" s="182"/>
      <c r="VML350" s="182"/>
      <c r="VMM350" s="182"/>
      <c r="VMN350" s="182"/>
      <c r="VMO350" s="182"/>
      <c r="VMP350" s="182"/>
      <c r="VMQ350" s="182"/>
      <c r="VMR350" s="182"/>
      <c r="VMS350" s="182"/>
      <c r="VMT350" s="182"/>
      <c r="VMU350" s="182"/>
      <c r="VMV350" s="182"/>
      <c r="VMW350" s="182"/>
      <c r="VMX350" s="182"/>
      <c r="VMY350" s="182"/>
      <c r="VMZ350" s="182"/>
      <c r="VNA350" s="182"/>
      <c r="VNB350" s="182"/>
      <c r="VNC350" s="182"/>
      <c r="VND350" s="182"/>
      <c r="VNE350" s="182"/>
      <c r="VNF350" s="182"/>
      <c r="VNG350" s="182"/>
      <c r="VNH350" s="182"/>
      <c r="VNI350" s="182"/>
      <c r="VNJ350" s="182"/>
      <c r="VNK350" s="182"/>
      <c r="VNL350" s="182"/>
      <c r="VNM350" s="182"/>
      <c r="VNN350" s="182"/>
      <c r="VNO350" s="182"/>
      <c r="VNP350" s="182"/>
      <c r="VNQ350" s="182"/>
      <c r="VNR350" s="182"/>
      <c r="VNS350" s="182"/>
      <c r="VNT350" s="182"/>
      <c r="VNU350" s="182"/>
      <c r="VNV350" s="182"/>
      <c r="VNW350" s="182"/>
      <c r="VNX350" s="182"/>
      <c r="VNY350" s="182"/>
      <c r="VNZ350" s="182"/>
      <c r="VOA350" s="182"/>
      <c r="VOB350" s="182"/>
      <c r="VOC350" s="182"/>
      <c r="VOD350" s="182"/>
      <c r="VOE350" s="182"/>
      <c r="VOF350" s="182"/>
      <c r="VOG350" s="182"/>
      <c r="VOH350" s="182"/>
      <c r="VOI350" s="182"/>
      <c r="VOJ350" s="182"/>
      <c r="VOK350" s="182"/>
      <c r="VOL350" s="182"/>
      <c r="VOM350" s="182"/>
      <c r="VON350" s="182"/>
      <c r="VOO350" s="182"/>
      <c r="VOP350" s="182"/>
      <c r="VOQ350" s="182"/>
      <c r="VOR350" s="182"/>
      <c r="VOS350" s="182"/>
      <c r="VOT350" s="182"/>
      <c r="VOU350" s="182"/>
      <c r="VOV350" s="182"/>
      <c r="VOW350" s="182"/>
      <c r="VOX350" s="182"/>
      <c r="VOY350" s="182"/>
      <c r="VOZ350" s="182"/>
      <c r="VPA350" s="182"/>
      <c r="VPB350" s="182"/>
      <c r="VPC350" s="182"/>
      <c r="VPD350" s="182"/>
      <c r="VPE350" s="182"/>
      <c r="VPF350" s="182"/>
      <c r="VPG350" s="182"/>
      <c r="VPH350" s="182"/>
      <c r="VPI350" s="182"/>
      <c r="VPJ350" s="182"/>
      <c r="VPK350" s="182"/>
      <c r="VPL350" s="182"/>
      <c r="VPM350" s="182"/>
      <c r="VPN350" s="182"/>
      <c r="VPO350" s="182"/>
      <c r="VPP350" s="182"/>
      <c r="VPQ350" s="182"/>
      <c r="VPR350" s="182"/>
      <c r="VPS350" s="182"/>
      <c r="VPT350" s="182"/>
      <c r="VPU350" s="182"/>
      <c r="VPV350" s="182"/>
      <c r="VPW350" s="182"/>
      <c r="VPX350" s="182"/>
      <c r="VPY350" s="182"/>
      <c r="VPZ350" s="182"/>
      <c r="VQA350" s="182"/>
      <c r="VQB350" s="182"/>
      <c r="VQC350" s="182"/>
      <c r="VQD350" s="182"/>
      <c r="VQE350" s="182"/>
      <c r="VQF350" s="182"/>
      <c r="VQG350" s="182"/>
      <c r="VQH350" s="182"/>
      <c r="VQI350" s="182"/>
      <c r="VQJ350" s="182"/>
      <c r="VQK350" s="182"/>
      <c r="VQL350" s="182"/>
      <c r="VQM350" s="182"/>
      <c r="VQN350" s="182"/>
      <c r="VQO350" s="182"/>
      <c r="VQP350" s="182"/>
      <c r="VQQ350" s="182"/>
      <c r="VQR350" s="182"/>
      <c r="VQS350" s="182"/>
      <c r="VQT350" s="182"/>
      <c r="VQU350" s="182"/>
      <c r="VQV350" s="182"/>
      <c r="VQW350" s="182"/>
      <c r="VQX350" s="182"/>
      <c r="VQY350" s="182"/>
      <c r="VQZ350" s="182"/>
      <c r="VRA350" s="182"/>
      <c r="VRB350" s="182"/>
      <c r="VRC350" s="182"/>
      <c r="VRD350" s="182"/>
      <c r="VRE350" s="182"/>
      <c r="VRF350" s="182"/>
      <c r="VRG350" s="182"/>
      <c r="VRH350" s="182"/>
      <c r="VRI350" s="182"/>
      <c r="VRJ350" s="182"/>
      <c r="VRK350" s="182"/>
      <c r="VRL350" s="182"/>
      <c r="VRM350" s="182"/>
      <c r="VRN350" s="182"/>
      <c r="VRO350" s="182"/>
      <c r="VRP350" s="182"/>
      <c r="VRQ350" s="182"/>
      <c r="VRR350" s="182"/>
      <c r="VRS350" s="182"/>
      <c r="VRT350" s="182"/>
      <c r="VRU350" s="182"/>
      <c r="VRV350" s="182"/>
      <c r="VRW350" s="182"/>
      <c r="VRX350" s="182"/>
      <c r="VRY350" s="182"/>
      <c r="VRZ350" s="182"/>
      <c r="VSA350" s="182"/>
      <c r="VSB350" s="182"/>
      <c r="VSC350" s="182"/>
      <c r="VSD350" s="182"/>
      <c r="VSE350" s="182"/>
      <c r="VSF350" s="182"/>
      <c r="VSG350" s="182"/>
      <c r="VSH350" s="182"/>
      <c r="VSI350" s="182"/>
      <c r="VSJ350" s="182"/>
      <c r="VSK350" s="182"/>
      <c r="VSL350" s="182"/>
      <c r="VSM350" s="182"/>
      <c r="VSN350" s="182"/>
      <c r="VSO350" s="182"/>
      <c r="VSP350" s="182"/>
      <c r="VSQ350" s="182"/>
      <c r="VSR350" s="182"/>
      <c r="VSS350" s="182"/>
      <c r="VST350" s="182"/>
      <c r="VSU350" s="182"/>
      <c r="VSV350" s="182"/>
      <c r="VSW350" s="182"/>
      <c r="VSX350" s="182"/>
      <c r="VSY350" s="182"/>
      <c r="VSZ350" s="182"/>
      <c r="VTA350" s="182"/>
      <c r="VTB350" s="182"/>
      <c r="VTC350" s="182"/>
      <c r="VTD350" s="182"/>
      <c r="VTE350" s="182"/>
      <c r="VTF350" s="182"/>
      <c r="VTG350" s="182"/>
      <c r="VTH350" s="182"/>
      <c r="VTI350" s="182"/>
      <c r="VTJ350" s="182"/>
      <c r="VTK350" s="182"/>
      <c r="VTL350" s="182"/>
      <c r="VTM350" s="182"/>
      <c r="VTN350" s="182"/>
      <c r="VTO350" s="182"/>
      <c r="VTP350" s="182"/>
      <c r="VTQ350" s="182"/>
      <c r="VTR350" s="182"/>
      <c r="VTS350" s="182"/>
      <c r="VTT350" s="182"/>
      <c r="VTU350" s="182"/>
      <c r="VTV350" s="182"/>
      <c r="VTW350" s="182"/>
      <c r="VTX350" s="182"/>
      <c r="VTY350" s="182"/>
      <c r="VTZ350" s="182"/>
      <c r="VUA350" s="182"/>
      <c r="VUB350" s="182"/>
      <c r="VUC350" s="182"/>
      <c r="VUD350" s="182"/>
      <c r="VUE350" s="182"/>
      <c r="VUF350" s="182"/>
      <c r="VUG350" s="182"/>
      <c r="VUH350" s="182"/>
      <c r="VUI350" s="182"/>
      <c r="VUJ350" s="182"/>
      <c r="VUK350" s="182"/>
      <c r="VUL350" s="182"/>
      <c r="VUM350" s="182"/>
      <c r="VUN350" s="182"/>
      <c r="VUO350" s="182"/>
      <c r="VUP350" s="182"/>
      <c r="VUQ350" s="182"/>
      <c r="VUR350" s="182"/>
      <c r="VUS350" s="182"/>
      <c r="VUT350" s="182"/>
      <c r="VUU350" s="182"/>
      <c r="VUV350" s="182"/>
      <c r="VUW350" s="182"/>
      <c r="VUX350" s="182"/>
      <c r="VUY350" s="182"/>
      <c r="VUZ350" s="182"/>
      <c r="VVA350" s="182"/>
      <c r="VVB350" s="182"/>
      <c r="VVC350" s="182"/>
      <c r="VVD350" s="182"/>
      <c r="VVE350" s="182"/>
      <c r="VVF350" s="182"/>
      <c r="VVG350" s="182"/>
      <c r="VVH350" s="182"/>
      <c r="VVI350" s="182"/>
      <c r="VVJ350" s="182"/>
      <c r="VVK350" s="182"/>
      <c r="VVL350" s="182"/>
      <c r="VVM350" s="182"/>
      <c r="VVN350" s="182"/>
      <c r="VVO350" s="182"/>
      <c r="VVP350" s="182"/>
      <c r="VVQ350" s="182"/>
      <c r="VVR350" s="182"/>
      <c r="VVS350" s="182"/>
      <c r="VVT350" s="182"/>
      <c r="VVU350" s="182"/>
      <c r="VVV350" s="182"/>
      <c r="VVW350" s="182"/>
      <c r="VVX350" s="182"/>
      <c r="VVY350" s="182"/>
      <c r="VVZ350" s="182"/>
      <c r="VWA350" s="182"/>
      <c r="VWB350" s="182"/>
      <c r="VWC350" s="182"/>
      <c r="VWD350" s="182"/>
      <c r="VWE350" s="182"/>
      <c r="VWF350" s="182"/>
      <c r="VWG350" s="182"/>
      <c r="VWH350" s="182"/>
      <c r="VWI350" s="182"/>
      <c r="VWJ350" s="182"/>
      <c r="VWK350" s="182"/>
      <c r="VWL350" s="182"/>
      <c r="VWM350" s="182"/>
      <c r="VWN350" s="182"/>
      <c r="VWO350" s="182"/>
      <c r="VWP350" s="182"/>
      <c r="VWQ350" s="182"/>
      <c r="VWR350" s="182"/>
      <c r="VWS350" s="182"/>
      <c r="VWT350" s="182"/>
      <c r="VWU350" s="182"/>
      <c r="VWV350" s="182"/>
      <c r="VWW350" s="182"/>
      <c r="VWX350" s="182"/>
      <c r="VWY350" s="182"/>
      <c r="VWZ350" s="182"/>
      <c r="VXA350" s="182"/>
      <c r="VXB350" s="182"/>
      <c r="VXC350" s="182"/>
      <c r="VXD350" s="182"/>
      <c r="VXE350" s="182"/>
      <c r="VXF350" s="182"/>
      <c r="VXG350" s="182"/>
      <c r="VXH350" s="182"/>
      <c r="VXI350" s="182"/>
      <c r="VXJ350" s="182"/>
      <c r="VXK350" s="182"/>
      <c r="VXL350" s="182"/>
      <c r="VXM350" s="182"/>
      <c r="VXN350" s="182"/>
      <c r="VXO350" s="182"/>
      <c r="VXP350" s="182"/>
      <c r="VXQ350" s="182"/>
      <c r="VXR350" s="182"/>
      <c r="VXS350" s="182"/>
      <c r="VXT350" s="182"/>
      <c r="VXU350" s="182"/>
      <c r="VXV350" s="182"/>
      <c r="VXW350" s="182"/>
      <c r="VXX350" s="182"/>
      <c r="VXY350" s="182"/>
      <c r="VXZ350" s="182"/>
      <c r="VYA350" s="182"/>
      <c r="VYB350" s="182"/>
      <c r="VYC350" s="182"/>
      <c r="VYD350" s="182"/>
      <c r="VYE350" s="182"/>
      <c r="VYF350" s="182"/>
      <c r="VYG350" s="182"/>
      <c r="VYH350" s="182"/>
      <c r="VYI350" s="182"/>
      <c r="VYJ350" s="182"/>
      <c r="VYK350" s="182"/>
      <c r="VYL350" s="182"/>
      <c r="VYM350" s="182"/>
      <c r="VYN350" s="182"/>
      <c r="VYO350" s="182"/>
      <c r="VYP350" s="182"/>
      <c r="VYQ350" s="182"/>
      <c r="VYR350" s="182"/>
      <c r="VYS350" s="182"/>
      <c r="VYT350" s="182"/>
      <c r="VYU350" s="182"/>
      <c r="VYV350" s="182"/>
      <c r="VYW350" s="182"/>
      <c r="VYX350" s="182"/>
      <c r="VYY350" s="182"/>
      <c r="VYZ350" s="182"/>
      <c r="VZA350" s="182"/>
      <c r="VZB350" s="182"/>
      <c r="VZC350" s="182"/>
      <c r="VZD350" s="182"/>
      <c r="VZE350" s="182"/>
      <c r="VZF350" s="182"/>
      <c r="VZG350" s="182"/>
      <c r="VZH350" s="182"/>
      <c r="VZI350" s="182"/>
      <c r="VZJ350" s="182"/>
      <c r="VZK350" s="182"/>
      <c r="VZL350" s="182"/>
      <c r="VZM350" s="182"/>
      <c r="VZN350" s="182"/>
      <c r="VZO350" s="182"/>
      <c r="VZP350" s="182"/>
      <c r="VZQ350" s="182"/>
      <c r="VZR350" s="182"/>
      <c r="VZS350" s="182"/>
      <c r="VZT350" s="182"/>
      <c r="VZU350" s="182"/>
      <c r="VZV350" s="182"/>
      <c r="VZW350" s="182"/>
      <c r="VZX350" s="182"/>
      <c r="VZY350" s="182"/>
      <c r="VZZ350" s="182"/>
      <c r="WAA350" s="182"/>
      <c r="WAB350" s="182"/>
      <c r="WAC350" s="182"/>
      <c r="WAD350" s="182"/>
      <c r="WAE350" s="182"/>
      <c r="WAF350" s="182"/>
      <c r="WAG350" s="182"/>
      <c r="WAH350" s="182"/>
      <c r="WAI350" s="182"/>
      <c r="WAJ350" s="182"/>
      <c r="WAK350" s="182"/>
      <c r="WAL350" s="182"/>
      <c r="WAM350" s="182"/>
      <c r="WAN350" s="182"/>
      <c r="WAO350" s="182"/>
      <c r="WAP350" s="182"/>
      <c r="WAQ350" s="182"/>
      <c r="WAR350" s="182"/>
      <c r="WAS350" s="182"/>
      <c r="WAT350" s="182"/>
      <c r="WAU350" s="182"/>
      <c r="WAV350" s="182"/>
      <c r="WAW350" s="182"/>
      <c r="WAX350" s="182"/>
      <c r="WAY350" s="182"/>
      <c r="WAZ350" s="182"/>
      <c r="WBA350" s="182"/>
      <c r="WBB350" s="182"/>
      <c r="WBC350" s="182"/>
      <c r="WBD350" s="182"/>
      <c r="WBE350" s="182"/>
      <c r="WBF350" s="182"/>
      <c r="WBG350" s="182"/>
      <c r="WBH350" s="182"/>
      <c r="WBI350" s="182"/>
      <c r="WBJ350" s="182"/>
      <c r="WBK350" s="182"/>
      <c r="WBL350" s="182"/>
      <c r="WBM350" s="182"/>
      <c r="WBN350" s="182"/>
      <c r="WBO350" s="182"/>
      <c r="WBP350" s="182"/>
      <c r="WBQ350" s="182"/>
      <c r="WBR350" s="182"/>
      <c r="WBS350" s="182"/>
      <c r="WBT350" s="182"/>
      <c r="WBU350" s="182"/>
      <c r="WBV350" s="182"/>
      <c r="WBW350" s="182"/>
      <c r="WBX350" s="182"/>
      <c r="WBY350" s="182"/>
      <c r="WBZ350" s="182"/>
      <c r="WCA350" s="182"/>
      <c r="WCB350" s="182"/>
      <c r="WCC350" s="182"/>
      <c r="WCD350" s="182"/>
      <c r="WCE350" s="182"/>
      <c r="WCF350" s="182"/>
      <c r="WCG350" s="182"/>
      <c r="WCH350" s="182"/>
      <c r="WCI350" s="182"/>
      <c r="WCJ350" s="182"/>
      <c r="WCK350" s="182"/>
      <c r="WCL350" s="182"/>
      <c r="WCM350" s="182"/>
      <c r="WCN350" s="182"/>
      <c r="WCO350" s="182"/>
      <c r="WCP350" s="182"/>
      <c r="WCQ350" s="182"/>
      <c r="WCR350" s="182"/>
      <c r="WCS350" s="182"/>
      <c r="WCT350" s="182"/>
      <c r="WCU350" s="182"/>
      <c r="WCV350" s="182"/>
      <c r="WCW350" s="182"/>
      <c r="WCX350" s="182"/>
      <c r="WCY350" s="182"/>
      <c r="WCZ350" s="182"/>
      <c r="WDA350" s="182"/>
      <c r="WDB350" s="182"/>
      <c r="WDC350" s="182"/>
      <c r="WDD350" s="182"/>
      <c r="WDE350" s="182"/>
      <c r="WDF350" s="182"/>
      <c r="WDG350" s="182"/>
      <c r="WDH350" s="182"/>
      <c r="WDI350" s="182"/>
      <c r="WDJ350" s="182"/>
      <c r="WDK350" s="182"/>
      <c r="WDL350" s="182"/>
      <c r="WDM350" s="182"/>
      <c r="WDN350" s="182"/>
      <c r="WDO350" s="182"/>
      <c r="WDP350" s="182"/>
      <c r="WDQ350" s="182"/>
      <c r="WDR350" s="182"/>
      <c r="WDS350" s="182"/>
      <c r="WDT350" s="182"/>
      <c r="WDU350" s="182"/>
      <c r="WDV350" s="182"/>
      <c r="WDW350" s="182"/>
      <c r="WDX350" s="182"/>
      <c r="WDY350" s="182"/>
      <c r="WDZ350" s="182"/>
      <c r="WEA350" s="182"/>
      <c r="WEB350" s="182"/>
      <c r="WEC350" s="182"/>
      <c r="WED350" s="182"/>
      <c r="WEE350" s="182"/>
      <c r="WEF350" s="182"/>
      <c r="WEG350" s="182"/>
      <c r="WEH350" s="182"/>
      <c r="WEI350" s="182"/>
      <c r="WEJ350" s="182"/>
      <c r="WEK350" s="182"/>
      <c r="WEL350" s="182"/>
      <c r="WEM350" s="182"/>
      <c r="WEN350" s="182"/>
      <c r="WEO350" s="182"/>
      <c r="WEP350" s="182"/>
      <c r="WEQ350" s="182"/>
      <c r="WER350" s="182"/>
      <c r="WES350" s="182"/>
      <c r="WET350" s="182"/>
      <c r="WEU350" s="182"/>
      <c r="WEV350" s="182"/>
      <c r="WEW350" s="182"/>
      <c r="WEX350" s="182"/>
      <c r="WEY350" s="182"/>
      <c r="WEZ350" s="182"/>
      <c r="WFA350" s="182"/>
      <c r="WFB350" s="182"/>
      <c r="WFC350" s="182"/>
      <c r="WFD350" s="182"/>
      <c r="WFE350" s="182"/>
      <c r="WFF350" s="182"/>
      <c r="WFG350" s="182"/>
      <c r="WFH350" s="182"/>
      <c r="WFI350" s="182"/>
      <c r="WFJ350" s="182"/>
      <c r="WFK350" s="182"/>
      <c r="WFL350" s="182"/>
      <c r="WFM350" s="182"/>
      <c r="WFN350" s="182"/>
      <c r="WFO350" s="182"/>
      <c r="WFP350" s="182"/>
      <c r="WFQ350" s="182"/>
      <c r="WFR350" s="182"/>
      <c r="WFS350" s="182"/>
      <c r="WFT350" s="182"/>
      <c r="WFU350" s="182"/>
      <c r="WFV350" s="182"/>
      <c r="WFW350" s="182"/>
      <c r="WFX350" s="182"/>
      <c r="WFY350" s="182"/>
      <c r="WFZ350" s="182"/>
      <c r="WGA350" s="182"/>
      <c r="WGB350" s="182"/>
      <c r="WGC350" s="182"/>
      <c r="WGD350" s="182"/>
      <c r="WGE350" s="182"/>
      <c r="WGF350" s="182"/>
      <c r="WGG350" s="182"/>
      <c r="WGH350" s="182"/>
      <c r="WGI350" s="182"/>
      <c r="WGJ350" s="182"/>
      <c r="WGK350" s="182"/>
      <c r="WGL350" s="182"/>
      <c r="WGM350" s="182"/>
      <c r="WGN350" s="182"/>
      <c r="WGO350" s="182"/>
      <c r="WGP350" s="182"/>
      <c r="WGQ350" s="182"/>
      <c r="WGR350" s="182"/>
      <c r="WGS350" s="182"/>
      <c r="WGT350" s="182"/>
      <c r="WGU350" s="182"/>
      <c r="WGV350" s="182"/>
      <c r="WGW350" s="182"/>
      <c r="WGX350" s="182"/>
      <c r="WGY350" s="182"/>
      <c r="WGZ350" s="182"/>
      <c r="WHA350" s="182"/>
      <c r="WHB350" s="182"/>
      <c r="WHC350" s="182"/>
      <c r="WHD350" s="182"/>
      <c r="WHE350" s="182"/>
      <c r="WHF350" s="182"/>
      <c r="WHG350" s="182"/>
      <c r="WHH350" s="182"/>
      <c r="WHI350" s="182"/>
      <c r="WHJ350" s="182"/>
      <c r="WHK350" s="182"/>
      <c r="WHL350" s="182"/>
      <c r="WHM350" s="182"/>
      <c r="WHN350" s="182"/>
      <c r="WHO350" s="182"/>
      <c r="WHP350" s="182"/>
      <c r="WHQ350" s="182"/>
      <c r="WHR350" s="182"/>
      <c r="WHS350" s="182"/>
      <c r="WHT350" s="182"/>
      <c r="WHU350" s="182"/>
      <c r="WHV350" s="182"/>
      <c r="WHW350" s="182"/>
      <c r="WHX350" s="182"/>
      <c r="WHY350" s="182"/>
      <c r="WHZ350" s="182"/>
      <c r="WIA350" s="182"/>
      <c r="WIB350" s="182"/>
      <c r="WIC350" s="182"/>
      <c r="WID350" s="182"/>
      <c r="WIE350" s="182"/>
      <c r="WIF350" s="182"/>
      <c r="WIG350" s="182"/>
      <c r="WIH350" s="182"/>
      <c r="WII350" s="182"/>
      <c r="WIJ350" s="182"/>
      <c r="WIK350" s="182"/>
      <c r="WIL350" s="182"/>
      <c r="WIM350" s="182"/>
      <c r="WIN350" s="182"/>
      <c r="WIO350" s="182"/>
      <c r="WIP350" s="182"/>
      <c r="WIQ350" s="182"/>
      <c r="WIR350" s="182"/>
      <c r="WIS350" s="182"/>
      <c r="WIT350" s="182"/>
      <c r="WIU350" s="182"/>
      <c r="WIV350" s="182"/>
      <c r="WIW350" s="182"/>
      <c r="WIX350" s="182"/>
      <c r="WIY350" s="182"/>
      <c r="WIZ350" s="182"/>
      <c r="WJA350" s="182"/>
      <c r="WJB350" s="182"/>
      <c r="WJC350" s="182"/>
      <c r="WJD350" s="182"/>
      <c r="WJE350" s="182"/>
      <c r="WJF350" s="182"/>
      <c r="WJG350" s="182"/>
      <c r="WJH350" s="182"/>
      <c r="WJI350" s="182"/>
      <c r="WJJ350" s="182"/>
      <c r="WJK350" s="182"/>
      <c r="WJL350" s="182"/>
      <c r="WJM350" s="182"/>
      <c r="WJN350" s="182"/>
      <c r="WJO350" s="182"/>
      <c r="WJP350" s="182"/>
      <c r="WJQ350" s="182"/>
      <c r="WJR350" s="182"/>
      <c r="WJS350" s="182"/>
      <c r="WJT350" s="182"/>
      <c r="WJU350" s="182"/>
      <c r="WJV350" s="182"/>
      <c r="WJW350" s="182"/>
      <c r="WJX350" s="182"/>
      <c r="WJY350" s="182"/>
      <c r="WJZ350" s="182"/>
      <c r="WKA350" s="182"/>
      <c r="WKB350" s="182"/>
      <c r="WKC350" s="182"/>
      <c r="WKD350" s="182"/>
      <c r="WKE350" s="182"/>
      <c r="WKF350" s="182"/>
      <c r="WKG350" s="182"/>
      <c r="WKH350" s="182"/>
      <c r="WKI350" s="182"/>
      <c r="WKJ350" s="182"/>
      <c r="WKK350" s="182"/>
      <c r="WKL350" s="182"/>
      <c r="WKM350" s="182"/>
      <c r="WKN350" s="182"/>
      <c r="WKO350" s="182"/>
      <c r="WKP350" s="182"/>
      <c r="WKQ350" s="182"/>
      <c r="WKR350" s="182"/>
      <c r="WKS350" s="182"/>
      <c r="WKT350" s="182"/>
      <c r="WKU350" s="182"/>
      <c r="WKV350" s="182"/>
      <c r="WKW350" s="182"/>
      <c r="WKX350" s="182"/>
      <c r="WKY350" s="182"/>
      <c r="WKZ350" s="182"/>
      <c r="WLA350" s="182"/>
      <c r="WLB350" s="182"/>
      <c r="WLC350" s="182"/>
      <c r="WLD350" s="182"/>
      <c r="WLE350" s="182"/>
      <c r="WLF350" s="182"/>
      <c r="WLG350" s="182"/>
      <c r="WLH350" s="182"/>
      <c r="WLI350" s="182"/>
      <c r="WLJ350" s="182"/>
      <c r="WLK350" s="182"/>
      <c r="WLL350" s="182"/>
      <c r="WLM350" s="182"/>
      <c r="WLN350" s="182"/>
      <c r="WLO350" s="182"/>
      <c r="WLP350" s="182"/>
      <c r="WLQ350" s="182"/>
      <c r="WLR350" s="182"/>
      <c r="WLS350" s="182"/>
      <c r="WLT350" s="182"/>
      <c r="WLU350" s="182"/>
      <c r="WLV350" s="182"/>
      <c r="WLW350" s="182"/>
      <c r="WLX350" s="182"/>
      <c r="WLY350" s="182"/>
      <c r="WLZ350" s="182"/>
      <c r="WMA350" s="182"/>
      <c r="WMB350" s="182"/>
      <c r="WMC350" s="182"/>
      <c r="WMD350" s="182"/>
      <c r="WME350" s="182"/>
      <c r="WMF350" s="182"/>
      <c r="WMG350" s="182"/>
      <c r="WMH350" s="182"/>
      <c r="WMI350" s="182"/>
      <c r="WMJ350" s="182"/>
      <c r="WMK350" s="182"/>
      <c r="WML350" s="182"/>
      <c r="WMM350" s="182"/>
      <c r="WMN350" s="182"/>
      <c r="WMO350" s="182"/>
      <c r="WMP350" s="182"/>
      <c r="WMQ350" s="182"/>
      <c r="WMR350" s="182"/>
      <c r="WMS350" s="182"/>
      <c r="WMT350" s="182"/>
      <c r="WMU350" s="182"/>
      <c r="WMV350" s="182"/>
      <c r="WMW350" s="182"/>
      <c r="WMX350" s="182"/>
      <c r="WMY350" s="182"/>
      <c r="WMZ350" s="182"/>
      <c r="WNA350" s="182"/>
      <c r="WNB350" s="182"/>
      <c r="WNC350" s="182"/>
      <c r="WND350" s="182"/>
      <c r="WNE350" s="182"/>
      <c r="WNF350" s="182"/>
      <c r="WNG350" s="182"/>
      <c r="WNH350" s="182"/>
      <c r="WNI350" s="182"/>
      <c r="WNJ350" s="182"/>
      <c r="WNK350" s="182"/>
      <c r="WNL350" s="182"/>
      <c r="WNM350" s="182"/>
      <c r="WNN350" s="182"/>
      <c r="WNO350" s="182"/>
      <c r="WNP350" s="182"/>
      <c r="WNQ350" s="182"/>
      <c r="WNR350" s="182"/>
      <c r="WNS350" s="182"/>
      <c r="WNT350" s="182"/>
      <c r="WNU350" s="182"/>
      <c r="WNV350" s="182"/>
      <c r="WNW350" s="182"/>
      <c r="WNX350" s="182"/>
      <c r="WNY350" s="182"/>
      <c r="WNZ350" s="182"/>
      <c r="WOA350" s="182"/>
      <c r="WOB350" s="182"/>
      <c r="WOC350" s="182"/>
      <c r="WOD350" s="182"/>
      <c r="WOE350" s="182"/>
      <c r="WOF350" s="182"/>
      <c r="WOG350" s="182"/>
      <c r="WOH350" s="182"/>
      <c r="WOI350" s="182"/>
      <c r="WOJ350" s="182"/>
      <c r="WOK350" s="182"/>
      <c r="WOL350" s="182"/>
      <c r="WOM350" s="182"/>
      <c r="WON350" s="182"/>
      <c r="WOO350" s="182"/>
      <c r="WOP350" s="182"/>
      <c r="WOQ350" s="182"/>
      <c r="WOR350" s="182"/>
      <c r="WOS350" s="182"/>
      <c r="WOT350" s="182"/>
      <c r="WOU350" s="182"/>
      <c r="WOV350" s="182"/>
      <c r="WOW350" s="182"/>
      <c r="WOX350" s="182"/>
      <c r="WOY350" s="182"/>
      <c r="WOZ350" s="182"/>
      <c r="WPA350" s="182"/>
      <c r="WPB350" s="182"/>
      <c r="WPC350" s="182"/>
      <c r="WPD350" s="182"/>
      <c r="WPE350" s="182"/>
      <c r="WPF350" s="182"/>
      <c r="WPG350" s="182"/>
      <c r="WPH350" s="182"/>
      <c r="WPI350" s="182"/>
      <c r="WPJ350" s="182"/>
      <c r="WPK350" s="182"/>
      <c r="WPL350" s="182"/>
      <c r="WPM350" s="182"/>
      <c r="WPN350" s="182"/>
      <c r="WPO350" s="182"/>
      <c r="WPP350" s="182"/>
      <c r="WPQ350" s="182"/>
      <c r="WPR350" s="182"/>
      <c r="WPS350" s="182"/>
      <c r="WPT350" s="182"/>
      <c r="WPU350" s="182"/>
      <c r="WPV350" s="182"/>
      <c r="WPW350" s="182"/>
      <c r="WPX350" s="182"/>
      <c r="WPY350" s="182"/>
      <c r="WPZ350" s="182"/>
      <c r="WQA350" s="182"/>
      <c r="WQB350" s="182"/>
      <c r="WQC350" s="182"/>
      <c r="WQD350" s="182"/>
      <c r="WQE350" s="182"/>
      <c r="WQF350" s="182"/>
      <c r="WQG350" s="182"/>
      <c r="WQH350" s="182"/>
      <c r="WQI350" s="182"/>
      <c r="WQJ350" s="182"/>
      <c r="WQK350" s="182"/>
      <c r="WQL350" s="182"/>
      <c r="WQM350" s="182"/>
      <c r="WQN350" s="182"/>
      <c r="WQO350" s="182"/>
      <c r="WQP350" s="182"/>
      <c r="WQQ350" s="182"/>
      <c r="WQR350" s="182"/>
      <c r="WQS350" s="182"/>
      <c r="WQT350" s="182"/>
      <c r="WQU350" s="182"/>
      <c r="WQV350" s="182"/>
      <c r="WQW350" s="182"/>
      <c r="WQX350" s="182"/>
      <c r="WQY350" s="182"/>
      <c r="WQZ350" s="182"/>
      <c r="WRA350" s="182"/>
      <c r="WRB350" s="182"/>
      <c r="WRC350" s="182"/>
      <c r="WRD350" s="182"/>
      <c r="WRE350" s="182"/>
      <c r="WRF350" s="182"/>
      <c r="WRG350" s="182"/>
      <c r="WRH350" s="182"/>
      <c r="WRI350" s="182"/>
      <c r="WRJ350" s="182"/>
      <c r="WRK350" s="182"/>
      <c r="WRL350" s="182"/>
      <c r="WRM350" s="182"/>
      <c r="WRN350" s="182"/>
      <c r="WRO350" s="182"/>
      <c r="WRP350" s="182"/>
      <c r="WRQ350" s="182"/>
      <c r="WRR350" s="182"/>
      <c r="WRS350" s="182"/>
      <c r="WRT350" s="182"/>
      <c r="WRU350" s="182"/>
      <c r="WRV350" s="182"/>
      <c r="WRW350" s="182"/>
      <c r="WRX350" s="182"/>
      <c r="WRY350" s="182"/>
      <c r="WRZ350" s="182"/>
      <c r="WSA350" s="182"/>
      <c r="WSB350" s="182"/>
      <c r="WSC350" s="182"/>
      <c r="WSD350" s="182"/>
      <c r="WSE350" s="182"/>
      <c r="WSF350" s="182"/>
      <c r="WSG350" s="182"/>
      <c r="WSH350" s="182"/>
      <c r="WSI350" s="182"/>
      <c r="WSJ350" s="182"/>
      <c r="WSK350" s="182"/>
      <c r="WSL350" s="182"/>
      <c r="WSM350" s="182"/>
      <c r="WSN350" s="182"/>
      <c r="WSO350" s="182"/>
      <c r="WSP350" s="182"/>
      <c r="WSQ350" s="182"/>
      <c r="WSR350" s="182"/>
      <c r="WSS350" s="182"/>
      <c r="WST350" s="182"/>
      <c r="WSU350" s="182"/>
      <c r="WSV350" s="182"/>
      <c r="WSW350" s="182"/>
      <c r="WSX350" s="182"/>
      <c r="WSY350" s="182"/>
      <c r="WSZ350" s="182"/>
      <c r="WTA350" s="182"/>
      <c r="WTB350" s="182"/>
      <c r="WTC350" s="182"/>
      <c r="WTD350" s="182"/>
      <c r="WTE350" s="182"/>
      <c r="WTF350" s="182"/>
      <c r="WTG350" s="182"/>
      <c r="WTH350" s="182"/>
      <c r="WTI350" s="182"/>
      <c r="WTJ350" s="182"/>
      <c r="WTK350" s="182"/>
      <c r="WTL350" s="182"/>
      <c r="WTM350" s="182"/>
      <c r="WTN350" s="182"/>
      <c r="WTO350" s="182"/>
      <c r="WTP350" s="182"/>
      <c r="WTQ350" s="182"/>
      <c r="WTR350" s="182"/>
      <c r="WTS350" s="182"/>
      <c r="WTT350" s="182"/>
      <c r="WTU350" s="182"/>
      <c r="WTV350" s="182"/>
      <c r="WTW350" s="182"/>
      <c r="WTX350" s="182"/>
      <c r="WTY350" s="182"/>
      <c r="WTZ350" s="182"/>
      <c r="WUA350" s="182"/>
      <c r="WUB350" s="182"/>
      <c r="WUC350" s="182"/>
      <c r="WUD350" s="182"/>
      <c r="WUE350" s="182"/>
      <c r="WUF350" s="182"/>
      <c r="WUG350" s="182"/>
      <c r="WUH350" s="182"/>
      <c r="WUI350" s="182"/>
      <c r="WUJ350" s="182"/>
      <c r="WUK350" s="182"/>
      <c r="WUL350" s="182"/>
      <c r="WUM350" s="182"/>
      <c r="WUN350" s="182"/>
      <c r="WUO350" s="182"/>
      <c r="WUP350" s="182"/>
      <c r="WUQ350" s="182"/>
      <c r="WUR350" s="182"/>
      <c r="WUS350" s="182"/>
      <c r="WUT350" s="182"/>
      <c r="WUU350" s="182"/>
      <c r="WUV350" s="182"/>
      <c r="WUW350" s="182"/>
      <c r="WUX350" s="182"/>
      <c r="WUY350" s="182"/>
      <c r="WUZ350" s="182"/>
      <c r="WVA350" s="182"/>
      <c r="WVB350" s="182"/>
      <c r="WVC350" s="182"/>
      <c r="WVD350" s="182"/>
      <c r="WVE350" s="182"/>
      <c r="WVF350" s="182"/>
      <c r="WVG350" s="182"/>
      <c r="WVH350" s="182"/>
      <c r="WVI350" s="182"/>
      <c r="WVJ350" s="182"/>
      <c r="WVK350" s="182"/>
      <c r="WVL350" s="182"/>
      <c r="WVM350" s="182"/>
      <c r="WVN350" s="182"/>
      <c r="WVO350" s="182"/>
      <c r="WVP350" s="182"/>
      <c r="WVQ350" s="182"/>
      <c r="WVR350" s="182"/>
      <c r="WVS350" s="182"/>
      <c r="WVT350" s="182"/>
      <c r="WVU350" s="182"/>
      <c r="WVV350" s="182"/>
      <c r="WVW350" s="182"/>
      <c r="WVX350" s="182"/>
      <c r="WVY350" s="182"/>
      <c r="WVZ350" s="182"/>
      <c r="WWA350" s="182"/>
      <c r="WWB350" s="182"/>
      <c r="WWC350" s="182"/>
      <c r="WWD350" s="182"/>
      <c r="WWE350" s="182"/>
      <c r="WWF350" s="182"/>
      <c r="WWG350" s="182"/>
      <c r="WWH350" s="182"/>
      <c r="WWI350" s="182"/>
      <c r="WWJ350" s="182"/>
      <c r="WWK350" s="182"/>
      <c r="WWL350" s="182"/>
      <c r="WWM350" s="182"/>
      <c r="WWN350" s="182"/>
      <c r="WWO350" s="182"/>
      <c r="WWP350" s="182"/>
      <c r="WWQ350" s="182"/>
      <c r="WWR350" s="182"/>
      <c r="WWS350" s="182"/>
      <c r="WWT350" s="182"/>
      <c r="WWU350" s="182"/>
      <c r="WWV350" s="182"/>
      <c r="WWW350" s="182"/>
      <c r="WWX350" s="182"/>
      <c r="WWY350" s="182"/>
      <c r="WWZ350" s="182"/>
      <c r="WXA350" s="182"/>
      <c r="WXB350" s="182"/>
      <c r="WXC350" s="182"/>
      <c r="WXD350" s="182"/>
      <c r="WXE350" s="182"/>
      <c r="WXF350" s="182"/>
      <c r="WXG350" s="182"/>
      <c r="WXH350" s="182"/>
      <c r="WXI350" s="182"/>
      <c r="WXJ350" s="182"/>
      <c r="WXK350" s="182"/>
      <c r="WXL350" s="182"/>
      <c r="WXM350" s="182"/>
      <c r="WXN350" s="182"/>
      <c r="WXO350" s="182"/>
      <c r="WXP350" s="182"/>
      <c r="WXQ350" s="182"/>
      <c r="WXR350" s="182"/>
      <c r="WXS350" s="182"/>
      <c r="WXT350" s="182"/>
      <c r="WXU350" s="182"/>
      <c r="WXV350" s="182"/>
      <c r="WXW350" s="182"/>
      <c r="WXX350" s="182"/>
      <c r="WXY350" s="182"/>
      <c r="WXZ350" s="182"/>
      <c r="WYA350" s="182"/>
      <c r="WYB350" s="182"/>
      <c r="WYC350" s="182"/>
      <c r="WYD350" s="182"/>
      <c r="WYE350" s="182"/>
      <c r="WYF350" s="182"/>
      <c r="WYG350" s="182"/>
      <c r="WYH350" s="182"/>
      <c r="WYI350" s="182"/>
      <c r="WYJ350" s="182"/>
      <c r="WYK350" s="182"/>
      <c r="WYL350" s="182"/>
      <c r="WYM350" s="182"/>
      <c r="WYN350" s="182"/>
      <c r="WYO350" s="182"/>
      <c r="WYP350" s="182"/>
      <c r="WYQ350" s="182"/>
      <c r="WYR350" s="182"/>
      <c r="WYS350" s="182"/>
      <c r="WYT350" s="182"/>
      <c r="WYU350" s="182"/>
      <c r="WYV350" s="182"/>
      <c r="WYW350" s="182"/>
      <c r="WYX350" s="182"/>
    </row>
    <row r="351" spans="2:16222" s="183" customFormat="1" x14ac:dyDescent="0.25">
      <c r="B351" s="174"/>
      <c r="C351" s="174"/>
      <c r="D351" s="190"/>
      <c r="E351" s="190"/>
      <c r="F351" s="190"/>
      <c r="G351" s="190"/>
      <c r="H351" s="190"/>
      <c r="I351" s="190"/>
      <c r="J351" s="190"/>
      <c r="K351" s="190"/>
      <c r="L351" s="190"/>
      <c r="M351" s="190"/>
      <c r="N351" s="190"/>
      <c r="O351" s="190"/>
      <c r="P351" s="190"/>
      <c r="Q351" s="190"/>
      <c r="R351" s="190"/>
      <c r="S351" s="190"/>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c r="FM351" s="182"/>
      <c r="FN351" s="182"/>
      <c r="FO351" s="182"/>
      <c r="FP351" s="182"/>
      <c r="FQ351" s="182"/>
      <c r="FR351" s="182"/>
      <c r="FS351" s="182"/>
      <c r="FT351" s="182"/>
      <c r="FU351" s="182"/>
      <c r="FV351" s="182"/>
      <c r="FW351" s="182"/>
      <c r="FX351" s="182"/>
      <c r="FY351" s="182"/>
      <c r="FZ351" s="182"/>
      <c r="GA351" s="182"/>
      <c r="GB351" s="182"/>
      <c r="GC351" s="182"/>
      <c r="GD351" s="182"/>
      <c r="GE351" s="182"/>
      <c r="GF351" s="182"/>
      <c r="GG351" s="182"/>
      <c r="GH351" s="182"/>
      <c r="GI351" s="182"/>
      <c r="GJ351" s="182"/>
      <c r="GK351" s="182"/>
      <c r="GL351" s="182"/>
      <c r="GM351" s="182"/>
      <c r="GN351" s="182"/>
      <c r="GO351" s="182"/>
      <c r="GP351" s="182"/>
      <c r="GQ351" s="182"/>
      <c r="GR351" s="182"/>
      <c r="GS351" s="182"/>
      <c r="GT351" s="182"/>
      <c r="GU351" s="182"/>
      <c r="GV351" s="182"/>
      <c r="GW351" s="182"/>
      <c r="GX351" s="182"/>
      <c r="GY351" s="182"/>
      <c r="GZ351" s="182"/>
      <c r="HA351" s="182"/>
      <c r="HB351" s="182"/>
      <c r="HC351" s="182"/>
      <c r="HD351" s="182"/>
      <c r="HE351" s="182"/>
      <c r="HF351" s="182"/>
      <c r="HG351" s="182"/>
      <c r="HH351" s="182"/>
      <c r="HI351" s="182"/>
      <c r="HJ351" s="182"/>
      <c r="HK351" s="182"/>
      <c r="HL351" s="182"/>
      <c r="HM351" s="182"/>
      <c r="HN351" s="182"/>
      <c r="HO351" s="182"/>
      <c r="HP351" s="182"/>
      <c r="HQ351" s="182"/>
      <c r="HR351" s="182"/>
      <c r="HS351" s="182"/>
      <c r="HT351" s="182"/>
      <c r="HU351" s="182"/>
      <c r="HV351" s="182"/>
      <c r="HW351" s="182"/>
      <c r="HX351" s="182"/>
      <c r="HY351" s="182"/>
      <c r="HZ351" s="182"/>
      <c r="IA351" s="182"/>
      <c r="IB351" s="182"/>
      <c r="IC351" s="182"/>
      <c r="ID351" s="182"/>
      <c r="IE351" s="182"/>
      <c r="IF351" s="182"/>
      <c r="IG351" s="182"/>
      <c r="IH351" s="182"/>
      <c r="II351" s="182"/>
      <c r="IJ351" s="182"/>
      <c r="IK351" s="182"/>
      <c r="IL351" s="182"/>
      <c r="IM351" s="182"/>
      <c r="IN351" s="182"/>
      <c r="IO351" s="182"/>
      <c r="IP351" s="182"/>
      <c r="IQ351" s="182"/>
      <c r="IR351" s="182"/>
      <c r="IS351" s="182"/>
      <c r="IT351" s="182"/>
      <c r="IU351" s="182"/>
      <c r="IV351" s="182"/>
      <c r="IW351" s="182"/>
      <c r="IX351" s="182"/>
      <c r="IY351" s="182"/>
      <c r="IZ351" s="182"/>
      <c r="JA351" s="182"/>
      <c r="JB351" s="182"/>
      <c r="JC351" s="182"/>
      <c r="JD351" s="182"/>
      <c r="JE351" s="182"/>
      <c r="JF351" s="182"/>
      <c r="JG351" s="182"/>
      <c r="JH351" s="182"/>
      <c r="JI351" s="182"/>
      <c r="JJ351" s="182"/>
      <c r="JK351" s="182"/>
      <c r="JL351" s="182"/>
      <c r="JM351" s="182"/>
      <c r="JN351" s="182"/>
      <c r="JO351" s="182"/>
      <c r="JP351" s="182"/>
      <c r="JQ351" s="182"/>
      <c r="JR351" s="182"/>
      <c r="JS351" s="182"/>
      <c r="JT351" s="182"/>
      <c r="JU351" s="182"/>
      <c r="JV351" s="182"/>
      <c r="JW351" s="182"/>
      <c r="JX351" s="182"/>
      <c r="JY351" s="182"/>
      <c r="JZ351" s="182"/>
      <c r="KA351" s="182"/>
      <c r="KB351" s="182"/>
      <c r="KC351" s="182"/>
      <c r="KD351" s="182"/>
      <c r="KE351" s="182"/>
      <c r="KF351" s="182"/>
      <c r="KG351" s="182"/>
      <c r="KH351" s="182"/>
      <c r="KI351" s="182"/>
      <c r="KJ351" s="182"/>
      <c r="KK351" s="182"/>
      <c r="KL351" s="182"/>
      <c r="KM351" s="182"/>
      <c r="KN351" s="182"/>
      <c r="KO351" s="182"/>
      <c r="KP351" s="182"/>
      <c r="KQ351" s="182"/>
      <c r="KR351" s="182"/>
      <c r="KS351" s="182"/>
      <c r="KT351" s="182"/>
      <c r="KU351" s="182"/>
      <c r="KV351" s="182"/>
      <c r="KW351" s="182"/>
      <c r="KX351" s="182"/>
      <c r="KY351" s="182"/>
      <c r="KZ351" s="182"/>
      <c r="LA351" s="182"/>
      <c r="LB351" s="182"/>
      <c r="LC351" s="182"/>
      <c r="LD351" s="182"/>
      <c r="LE351" s="182"/>
      <c r="LF351" s="182"/>
      <c r="LG351" s="182"/>
      <c r="LH351" s="182"/>
      <c r="LI351" s="182"/>
      <c r="LJ351" s="182"/>
      <c r="LK351" s="182"/>
      <c r="LL351" s="182"/>
      <c r="LM351" s="182"/>
      <c r="LN351" s="182"/>
      <c r="LO351" s="182"/>
      <c r="LP351" s="182"/>
      <c r="LQ351" s="182"/>
      <c r="LR351" s="182"/>
      <c r="LS351" s="182"/>
      <c r="LT351" s="182"/>
      <c r="LU351" s="182"/>
      <c r="LV351" s="182"/>
      <c r="LW351" s="182"/>
      <c r="LX351" s="182"/>
      <c r="LY351" s="182"/>
      <c r="LZ351" s="182"/>
      <c r="MA351" s="182"/>
      <c r="MB351" s="182"/>
      <c r="MC351" s="182"/>
      <c r="MD351" s="182"/>
      <c r="ME351" s="182"/>
      <c r="MF351" s="182"/>
      <c r="MG351" s="182"/>
      <c r="MH351" s="182"/>
      <c r="MI351" s="182"/>
      <c r="MJ351" s="182"/>
      <c r="MK351" s="182"/>
      <c r="ML351" s="182"/>
      <c r="MM351" s="182"/>
      <c r="MN351" s="182"/>
      <c r="MO351" s="182"/>
      <c r="MP351" s="182"/>
      <c r="MQ351" s="182"/>
      <c r="MR351" s="182"/>
      <c r="MS351" s="182"/>
      <c r="MT351" s="182"/>
      <c r="MU351" s="182"/>
      <c r="MV351" s="182"/>
      <c r="MW351" s="182"/>
      <c r="MX351" s="182"/>
      <c r="MY351" s="182"/>
      <c r="MZ351" s="182"/>
      <c r="NA351" s="182"/>
      <c r="NB351" s="182"/>
      <c r="NC351" s="182"/>
      <c r="ND351" s="182"/>
      <c r="NE351" s="182"/>
      <c r="NF351" s="182"/>
      <c r="NG351" s="182"/>
      <c r="NH351" s="182"/>
      <c r="NI351" s="182"/>
      <c r="NJ351" s="182"/>
      <c r="NK351" s="182"/>
      <c r="NL351" s="182"/>
      <c r="NM351" s="182"/>
      <c r="NN351" s="182"/>
      <c r="NO351" s="182"/>
      <c r="NP351" s="182"/>
      <c r="NQ351" s="182"/>
      <c r="NR351" s="182"/>
      <c r="NS351" s="182"/>
      <c r="NT351" s="182"/>
      <c r="NU351" s="182"/>
      <c r="NV351" s="182"/>
      <c r="NW351" s="182"/>
      <c r="NX351" s="182"/>
      <c r="NY351" s="182"/>
      <c r="NZ351" s="182"/>
      <c r="OA351" s="182"/>
      <c r="OB351" s="182"/>
      <c r="OC351" s="182"/>
      <c r="OD351" s="182"/>
      <c r="OE351" s="182"/>
      <c r="OF351" s="182"/>
      <c r="OG351" s="182"/>
      <c r="OH351" s="182"/>
      <c r="OI351" s="182"/>
      <c r="OJ351" s="182"/>
      <c r="OK351" s="182"/>
      <c r="OL351" s="182"/>
      <c r="OM351" s="182"/>
      <c r="ON351" s="182"/>
      <c r="OO351" s="182"/>
      <c r="OP351" s="182"/>
      <c r="OQ351" s="182"/>
      <c r="OR351" s="182"/>
      <c r="OS351" s="182"/>
      <c r="OT351" s="182"/>
      <c r="OU351" s="182"/>
      <c r="OV351" s="182"/>
      <c r="OW351" s="182"/>
      <c r="OX351" s="182"/>
      <c r="OY351" s="182"/>
      <c r="OZ351" s="182"/>
      <c r="PA351" s="182"/>
      <c r="PB351" s="182"/>
      <c r="PC351" s="182"/>
      <c r="PD351" s="182"/>
      <c r="PE351" s="182"/>
      <c r="PF351" s="182"/>
      <c r="PG351" s="182"/>
      <c r="PH351" s="182"/>
      <c r="PI351" s="182"/>
      <c r="PJ351" s="182"/>
      <c r="PK351" s="182"/>
      <c r="PL351" s="182"/>
      <c r="PM351" s="182"/>
      <c r="PN351" s="182"/>
      <c r="PO351" s="182"/>
      <c r="PP351" s="182"/>
      <c r="PQ351" s="182"/>
      <c r="PR351" s="182"/>
      <c r="PS351" s="182"/>
      <c r="PT351" s="182"/>
      <c r="PU351" s="182"/>
      <c r="PV351" s="182"/>
      <c r="PW351" s="182"/>
      <c r="PX351" s="182"/>
      <c r="PY351" s="182"/>
      <c r="PZ351" s="182"/>
      <c r="QA351" s="182"/>
      <c r="QB351" s="182"/>
      <c r="QC351" s="182"/>
      <c r="QD351" s="182"/>
      <c r="QE351" s="182"/>
      <c r="QF351" s="182"/>
      <c r="QG351" s="182"/>
      <c r="QH351" s="182"/>
      <c r="QI351" s="182"/>
      <c r="QJ351" s="182"/>
      <c r="QK351" s="182"/>
      <c r="QL351" s="182"/>
      <c r="QM351" s="182"/>
      <c r="QN351" s="182"/>
      <c r="QO351" s="182"/>
      <c r="QP351" s="182"/>
      <c r="QQ351" s="182"/>
      <c r="QR351" s="182"/>
      <c r="QS351" s="182"/>
      <c r="QT351" s="182"/>
      <c r="QU351" s="182"/>
      <c r="QV351" s="182"/>
      <c r="QW351" s="182"/>
      <c r="QX351" s="182"/>
      <c r="QY351" s="182"/>
      <c r="QZ351" s="182"/>
      <c r="RA351" s="182"/>
      <c r="RB351" s="182"/>
      <c r="RC351" s="182"/>
      <c r="RD351" s="182"/>
      <c r="RE351" s="182"/>
      <c r="RF351" s="182"/>
      <c r="RG351" s="182"/>
      <c r="RH351" s="182"/>
      <c r="RI351" s="182"/>
      <c r="RJ351" s="182"/>
      <c r="RK351" s="182"/>
      <c r="RL351" s="182"/>
      <c r="RM351" s="182"/>
      <c r="RN351" s="182"/>
      <c r="RO351" s="182"/>
      <c r="RP351" s="182"/>
      <c r="RQ351" s="182"/>
      <c r="RR351" s="182"/>
      <c r="RS351" s="182"/>
      <c r="RT351" s="182"/>
      <c r="RU351" s="182"/>
      <c r="RV351" s="182"/>
      <c r="RW351" s="182"/>
      <c r="RX351" s="182"/>
      <c r="RY351" s="182"/>
      <c r="RZ351" s="182"/>
      <c r="SA351" s="182"/>
      <c r="SB351" s="182"/>
      <c r="SC351" s="182"/>
      <c r="SD351" s="182"/>
      <c r="SE351" s="182"/>
      <c r="SF351" s="182"/>
      <c r="SG351" s="182"/>
      <c r="SH351" s="182"/>
      <c r="SI351" s="182"/>
      <c r="SJ351" s="182"/>
      <c r="SK351" s="182"/>
      <c r="SL351" s="182"/>
      <c r="SM351" s="182"/>
      <c r="SN351" s="182"/>
      <c r="SO351" s="182"/>
      <c r="SP351" s="182"/>
      <c r="SQ351" s="182"/>
      <c r="SR351" s="182"/>
      <c r="SS351" s="182"/>
      <c r="ST351" s="182"/>
      <c r="SU351" s="182"/>
      <c r="SV351" s="182"/>
      <c r="SW351" s="182"/>
      <c r="SX351" s="182"/>
      <c r="SY351" s="182"/>
      <c r="SZ351" s="182"/>
      <c r="TA351" s="182"/>
      <c r="TB351" s="182"/>
      <c r="TC351" s="182"/>
      <c r="TD351" s="182"/>
      <c r="TE351" s="182"/>
      <c r="TF351" s="182"/>
      <c r="TG351" s="182"/>
      <c r="TH351" s="182"/>
      <c r="TI351" s="182"/>
      <c r="TJ351" s="182"/>
      <c r="TK351" s="182"/>
      <c r="TL351" s="182"/>
      <c r="TM351" s="182"/>
      <c r="TN351" s="182"/>
      <c r="TO351" s="182"/>
      <c r="TP351" s="182"/>
      <c r="TQ351" s="182"/>
      <c r="TR351" s="182"/>
      <c r="TS351" s="182"/>
      <c r="TT351" s="182"/>
      <c r="TU351" s="182"/>
      <c r="TV351" s="182"/>
      <c r="TW351" s="182"/>
      <c r="TX351" s="182"/>
      <c r="TY351" s="182"/>
      <c r="TZ351" s="182"/>
      <c r="UA351" s="182"/>
      <c r="UB351" s="182"/>
      <c r="UC351" s="182"/>
      <c r="UD351" s="182"/>
      <c r="UE351" s="182"/>
      <c r="UF351" s="182"/>
      <c r="UG351" s="182"/>
      <c r="UH351" s="182"/>
      <c r="UI351" s="182"/>
      <c r="UJ351" s="182"/>
      <c r="UK351" s="182"/>
      <c r="UL351" s="182"/>
      <c r="UM351" s="182"/>
      <c r="UN351" s="182"/>
      <c r="UO351" s="182"/>
      <c r="UP351" s="182"/>
      <c r="UQ351" s="182"/>
      <c r="UR351" s="182"/>
      <c r="US351" s="182"/>
      <c r="UT351" s="182"/>
      <c r="UU351" s="182"/>
      <c r="UV351" s="182"/>
      <c r="UW351" s="182"/>
      <c r="UX351" s="182"/>
      <c r="UY351" s="182"/>
      <c r="UZ351" s="182"/>
      <c r="VA351" s="182"/>
      <c r="VB351" s="182"/>
      <c r="VC351" s="182"/>
      <c r="VD351" s="182"/>
      <c r="VE351" s="182"/>
      <c r="VF351" s="182"/>
      <c r="VG351" s="182"/>
      <c r="VH351" s="182"/>
      <c r="VI351" s="182"/>
      <c r="VJ351" s="182"/>
      <c r="VK351" s="182"/>
      <c r="VL351" s="182"/>
      <c r="VM351" s="182"/>
      <c r="VN351" s="182"/>
      <c r="VO351" s="182"/>
      <c r="VP351" s="182"/>
      <c r="VQ351" s="182"/>
      <c r="VR351" s="182"/>
      <c r="VS351" s="182"/>
      <c r="VT351" s="182"/>
      <c r="VU351" s="182"/>
      <c r="VV351" s="182"/>
      <c r="VW351" s="182"/>
      <c r="VX351" s="182"/>
      <c r="VY351" s="182"/>
      <c r="VZ351" s="182"/>
      <c r="WA351" s="182"/>
      <c r="WB351" s="182"/>
      <c r="WC351" s="182"/>
      <c r="WD351" s="182"/>
      <c r="WE351" s="182"/>
      <c r="WF351" s="182"/>
      <c r="WG351" s="182"/>
      <c r="WH351" s="182"/>
      <c r="WI351" s="182"/>
      <c r="WJ351" s="182"/>
      <c r="WK351" s="182"/>
      <c r="WL351" s="182"/>
      <c r="WM351" s="182"/>
      <c r="WN351" s="182"/>
      <c r="WO351" s="182"/>
      <c r="WP351" s="182"/>
      <c r="WQ351" s="182"/>
      <c r="WR351" s="182"/>
      <c r="WS351" s="182"/>
      <c r="WT351" s="182"/>
      <c r="WU351" s="182"/>
      <c r="WV351" s="182"/>
      <c r="WW351" s="182"/>
      <c r="WX351" s="182"/>
      <c r="WY351" s="182"/>
      <c r="WZ351" s="182"/>
      <c r="XA351" s="182"/>
      <c r="XB351" s="182"/>
      <c r="XC351" s="182"/>
      <c r="XD351" s="182"/>
      <c r="XE351" s="182"/>
      <c r="XF351" s="182"/>
      <c r="XG351" s="182"/>
      <c r="XH351" s="182"/>
      <c r="XI351" s="182"/>
      <c r="XJ351" s="182"/>
      <c r="XK351" s="182"/>
      <c r="XL351" s="182"/>
      <c r="XM351" s="182"/>
      <c r="XN351" s="182"/>
      <c r="XO351" s="182"/>
      <c r="XP351" s="182"/>
      <c r="XQ351" s="182"/>
      <c r="XR351" s="182"/>
      <c r="XS351" s="182"/>
      <c r="XT351" s="182"/>
      <c r="XU351" s="182"/>
      <c r="XV351" s="182"/>
      <c r="XW351" s="182"/>
      <c r="XX351" s="182"/>
      <c r="XY351" s="182"/>
      <c r="XZ351" s="182"/>
      <c r="YA351" s="182"/>
      <c r="YB351" s="182"/>
      <c r="YC351" s="182"/>
      <c r="YD351" s="182"/>
      <c r="YE351" s="182"/>
      <c r="YF351" s="182"/>
      <c r="YG351" s="182"/>
      <c r="YH351" s="182"/>
      <c r="YI351" s="182"/>
      <c r="YJ351" s="182"/>
      <c r="YK351" s="182"/>
      <c r="YL351" s="182"/>
      <c r="YM351" s="182"/>
      <c r="YN351" s="182"/>
      <c r="YO351" s="182"/>
      <c r="YP351" s="182"/>
      <c r="YQ351" s="182"/>
      <c r="YR351" s="182"/>
      <c r="YS351" s="182"/>
      <c r="YT351" s="182"/>
      <c r="YU351" s="182"/>
      <c r="YV351" s="182"/>
      <c r="YW351" s="182"/>
      <c r="YX351" s="182"/>
      <c r="YY351" s="182"/>
      <c r="YZ351" s="182"/>
      <c r="ZA351" s="182"/>
      <c r="ZB351" s="182"/>
      <c r="ZC351" s="182"/>
      <c r="ZD351" s="182"/>
      <c r="ZE351" s="182"/>
      <c r="ZF351" s="182"/>
      <c r="ZG351" s="182"/>
      <c r="ZH351" s="182"/>
      <c r="ZI351" s="182"/>
      <c r="ZJ351" s="182"/>
      <c r="ZK351" s="182"/>
      <c r="ZL351" s="182"/>
      <c r="ZM351" s="182"/>
      <c r="ZN351" s="182"/>
      <c r="ZO351" s="182"/>
      <c r="ZP351" s="182"/>
      <c r="ZQ351" s="182"/>
      <c r="ZR351" s="182"/>
      <c r="ZS351" s="182"/>
      <c r="ZT351" s="182"/>
      <c r="ZU351" s="182"/>
      <c r="ZV351" s="182"/>
      <c r="ZW351" s="182"/>
      <c r="ZX351" s="182"/>
      <c r="ZY351" s="182"/>
      <c r="ZZ351" s="182"/>
      <c r="AAA351" s="182"/>
      <c r="AAB351" s="182"/>
      <c r="AAC351" s="182"/>
      <c r="AAD351" s="182"/>
      <c r="AAE351" s="182"/>
      <c r="AAF351" s="182"/>
      <c r="AAG351" s="182"/>
      <c r="AAH351" s="182"/>
      <c r="AAI351" s="182"/>
      <c r="AAJ351" s="182"/>
      <c r="AAK351" s="182"/>
      <c r="AAL351" s="182"/>
      <c r="AAM351" s="182"/>
      <c r="AAN351" s="182"/>
      <c r="AAO351" s="182"/>
      <c r="AAP351" s="182"/>
      <c r="AAQ351" s="182"/>
      <c r="AAR351" s="182"/>
      <c r="AAS351" s="182"/>
      <c r="AAT351" s="182"/>
      <c r="AAU351" s="182"/>
      <c r="AAV351" s="182"/>
      <c r="AAW351" s="182"/>
      <c r="AAX351" s="182"/>
      <c r="AAY351" s="182"/>
      <c r="AAZ351" s="182"/>
      <c r="ABA351" s="182"/>
      <c r="ABB351" s="182"/>
      <c r="ABC351" s="182"/>
      <c r="ABD351" s="182"/>
      <c r="ABE351" s="182"/>
      <c r="ABF351" s="182"/>
      <c r="ABG351" s="182"/>
      <c r="ABH351" s="182"/>
      <c r="ABI351" s="182"/>
      <c r="ABJ351" s="182"/>
      <c r="ABK351" s="182"/>
      <c r="ABL351" s="182"/>
      <c r="ABM351" s="182"/>
      <c r="ABN351" s="182"/>
      <c r="ABO351" s="182"/>
      <c r="ABP351" s="182"/>
      <c r="ABQ351" s="182"/>
      <c r="ABR351" s="182"/>
      <c r="ABS351" s="182"/>
      <c r="ABT351" s="182"/>
      <c r="ABU351" s="182"/>
      <c r="ABV351" s="182"/>
      <c r="ABW351" s="182"/>
      <c r="ABX351" s="182"/>
      <c r="ABY351" s="182"/>
      <c r="ABZ351" s="182"/>
      <c r="ACA351" s="182"/>
      <c r="ACB351" s="182"/>
      <c r="ACC351" s="182"/>
      <c r="ACD351" s="182"/>
      <c r="ACE351" s="182"/>
      <c r="ACF351" s="182"/>
      <c r="ACG351" s="182"/>
      <c r="ACH351" s="182"/>
      <c r="ACI351" s="182"/>
      <c r="ACJ351" s="182"/>
      <c r="ACK351" s="182"/>
      <c r="ACL351" s="182"/>
      <c r="ACM351" s="182"/>
      <c r="ACN351" s="182"/>
      <c r="ACO351" s="182"/>
      <c r="ACP351" s="182"/>
      <c r="ACQ351" s="182"/>
      <c r="ACR351" s="182"/>
      <c r="ACS351" s="182"/>
      <c r="ACT351" s="182"/>
      <c r="ACU351" s="182"/>
      <c r="ACV351" s="182"/>
      <c r="ACW351" s="182"/>
      <c r="ACX351" s="182"/>
      <c r="ACY351" s="182"/>
      <c r="ACZ351" s="182"/>
      <c r="ADA351" s="182"/>
      <c r="ADB351" s="182"/>
      <c r="ADC351" s="182"/>
      <c r="ADD351" s="182"/>
      <c r="ADE351" s="182"/>
      <c r="ADF351" s="182"/>
      <c r="ADG351" s="182"/>
      <c r="ADH351" s="182"/>
      <c r="ADI351" s="182"/>
      <c r="ADJ351" s="182"/>
      <c r="ADK351" s="182"/>
      <c r="ADL351" s="182"/>
      <c r="ADM351" s="182"/>
      <c r="ADN351" s="182"/>
      <c r="ADO351" s="182"/>
      <c r="ADP351" s="182"/>
      <c r="ADQ351" s="182"/>
      <c r="ADR351" s="182"/>
      <c r="ADS351" s="182"/>
      <c r="ADT351" s="182"/>
      <c r="ADU351" s="182"/>
      <c r="ADV351" s="182"/>
      <c r="ADW351" s="182"/>
      <c r="ADX351" s="182"/>
      <c r="ADY351" s="182"/>
      <c r="ADZ351" s="182"/>
      <c r="AEA351" s="182"/>
      <c r="AEB351" s="182"/>
      <c r="AEC351" s="182"/>
      <c r="AED351" s="182"/>
      <c r="AEE351" s="182"/>
      <c r="AEF351" s="182"/>
      <c r="AEG351" s="182"/>
      <c r="AEH351" s="182"/>
      <c r="AEI351" s="182"/>
      <c r="AEJ351" s="182"/>
      <c r="AEK351" s="182"/>
      <c r="AEL351" s="182"/>
      <c r="AEM351" s="182"/>
      <c r="AEN351" s="182"/>
      <c r="AEO351" s="182"/>
      <c r="AEP351" s="182"/>
      <c r="AEQ351" s="182"/>
      <c r="AER351" s="182"/>
      <c r="AES351" s="182"/>
      <c r="AET351" s="182"/>
      <c r="AEU351" s="182"/>
      <c r="AEV351" s="182"/>
      <c r="AEW351" s="182"/>
      <c r="AEX351" s="182"/>
      <c r="AEY351" s="182"/>
      <c r="AEZ351" s="182"/>
      <c r="AFA351" s="182"/>
      <c r="AFB351" s="182"/>
      <c r="AFC351" s="182"/>
      <c r="AFD351" s="182"/>
      <c r="AFE351" s="182"/>
      <c r="AFF351" s="182"/>
      <c r="AFG351" s="182"/>
      <c r="AFH351" s="182"/>
      <c r="AFI351" s="182"/>
      <c r="AFJ351" s="182"/>
      <c r="AFK351" s="182"/>
      <c r="AFL351" s="182"/>
      <c r="AFM351" s="182"/>
      <c r="AFN351" s="182"/>
      <c r="AFO351" s="182"/>
      <c r="AFP351" s="182"/>
      <c r="AFQ351" s="182"/>
      <c r="AFR351" s="182"/>
      <c r="AFS351" s="182"/>
      <c r="AFT351" s="182"/>
      <c r="AFU351" s="182"/>
      <c r="AFV351" s="182"/>
      <c r="AFW351" s="182"/>
      <c r="AFX351" s="182"/>
      <c r="AFY351" s="182"/>
      <c r="AFZ351" s="182"/>
      <c r="AGA351" s="182"/>
      <c r="AGB351" s="182"/>
      <c r="AGC351" s="182"/>
      <c r="AGD351" s="182"/>
      <c r="AGE351" s="182"/>
      <c r="AGF351" s="182"/>
      <c r="AGG351" s="182"/>
      <c r="AGH351" s="182"/>
      <c r="AGI351" s="182"/>
      <c r="AGJ351" s="182"/>
      <c r="AGK351" s="182"/>
      <c r="AGL351" s="182"/>
      <c r="AGM351" s="182"/>
      <c r="AGN351" s="182"/>
      <c r="AGO351" s="182"/>
      <c r="AGP351" s="182"/>
      <c r="AGQ351" s="182"/>
      <c r="AGR351" s="182"/>
      <c r="AGS351" s="182"/>
      <c r="AGT351" s="182"/>
      <c r="AGU351" s="182"/>
      <c r="AGV351" s="182"/>
      <c r="AGW351" s="182"/>
      <c r="AGX351" s="182"/>
      <c r="AGY351" s="182"/>
      <c r="AGZ351" s="182"/>
      <c r="AHA351" s="182"/>
      <c r="AHB351" s="182"/>
      <c r="AHC351" s="182"/>
      <c r="AHD351" s="182"/>
      <c r="AHE351" s="182"/>
      <c r="AHF351" s="182"/>
      <c r="AHG351" s="182"/>
      <c r="AHH351" s="182"/>
      <c r="AHI351" s="182"/>
      <c r="AHJ351" s="182"/>
      <c r="AHK351" s="182"/>
      <c r="AHL351" s="182"/>
      <c r="AHM351" s="182"/>
      <c r="AHN351" s="182"/>
      <c r="AHO351" s="182"/>
      <c r="AHP351" s="182"/>
      <c r="AHQ351" s="182"/>
      <c r="AHR351" s="182"/>
      <c r="AHS351" s="182"/>
      <c r="AHT351" s="182"/>
      <c r="AHU351" s="182"/>
      <c r="AHV351" s="182"/>
      <c r="AHW351" s="182"/>
      <c r="AHX351" s="182"/>
      <c r="AHY351" s="182"/>
      <c r="AHZ351" s="182"/>
      <c r="AIA351" s="182"/>
      <c r="AIB351" s="182"/>
      <c r="AIC351" s="182"/>
      <c r="AID351" s="182"/>
      <c r="AIE351" s="182"/>
      <c r="AIF351" s="182"/>
      <c r="AIG351" s="182"/>
      <c r="AIH351" s="182"/>
      <c r="AII351" s="182"/>
      <c r="AIJ351" s="182"/>
      <c r="AIK351" s="182"/>
      <c r="AIL351" s="182"/>
      <c r="AIM351" s="182"/>
      <c r="AIN351" s="182"/>
      <c r="AIO351" s="182"/>
      <c r="AIP351" s="182"/>
      <c r="AIQ351" s="182"/>
      <c r="AIR351" s="182"/>
      <c r="AIS351" s="182"/>
      <c r="AIT351" s="182"/>
      <c r="AIU351" s="182"/>
      <c r="AIV351" s="182"/>
      <c r="AIW351" s="182"/>
      <c r="AIX351" s="182"/>
      <c r="AIY351" s="182"/>
      <c r="AIZ351" s="182"/>
      <c r="AJA351" s="182"/>
      <c r="AJB351" s="182"/>
      <c r="AJC351" s="182"/>
      <c r="AJD351" s="182"/>
      <c r="AJE351" s="182"/>
      <c r="AJF351" s="182"/>
      <c r="AJG351" s="182"/>
      <c r="AJH351" s="182"/>
      <c r="AJI351" s="182"/>
      <c r="AJJ351" s="182"/>
      <c r="AJK351" s="182"/>
      <c r="AJL351" s="182"/>
      <c r="AJM351" s="182"/>
      <c r="AJN351" s="182"/>
      <c r="AJO351" s="182"/>
      <c r="AJP351" s="182"/>
      <c r="AJQ351" s="182"/>
      <c r="AJR351" s="182"/>
      <c r="AJS351" s="182"/>
      <c r="AJT351" s="182"/>
      <c r="AJU351" s="182"/>
      <c r="AJV351" s="182"/>
      <c r="AJW351" s="182"/>
      <c r="AJX351" s="182"/>
      <c r="AJY351" s="182"/>
      <c r="AJZ351" s="182"/>
      <c r="AKA351" s="182"/>
      <c r="AKB351" s="182"/>
      <c r="AKC351" s="182"/>
      <c r="AKD351" s="182"/>
      <c r="AKE351" s="182"/>
      <c r="AKF351" s="182"/>
      <c r="AKG351" s="182"/>
      <c r="AKH351" s="182"/>
      <c r="AKI351" s="182"/>
      <c r="AKJ351" s="182"/>
      <c r="AKK351" s="182"/>
      <c r="AKL351" s="182"/>
      <c r="AKM351" s="182"/>
      <c r="AKN351" s="182"/>
      <c r="AKO351" s="182"/>
      <c r="AKP351" s="182"/>
      <c r="AKQ351" s="182"/>
      <c r="AKR351" s="182"/>
      <c r="AKS351" s="182"/>
      <c r="AKT351" s="182"/>
      <c r="AKU351" s="182"/>
      <c r="AKV351" s="182"/>
      <c r="AKW351" s="182"/>
      <c r="AKX351" s="182"/>
      <c r="AKY351" s="182"/>
      <c r="AKZ351" s="182"/>
      <c r="ALA351" s="182"/>
      <c r="ALB351" s="182"/>
      <c r="ALC351" s="182"/>
      <c r="ALD351" s="182"/>
      <c r="ALE351" s="182"/>
      <c r="ALF351" s="182"/>
      <c r="ALG351" s="182"/>
      <c r="ALH351" s="182"/>
      <c r="ALI351" s="182"/>
      <c r="ALJ351" s="182"/>
      <c r="ALK351" s="182"/>
      <c r="ALL351" s="182"/>
      <c r="ALM351" s="182"/>
      <c r="ALN351" s="182"/>
      <c r="ALO351" s="182"/>
      <c r="ALP351" s="182"/>
      <c r="ALQ351" s="182"/>
      <c r="ALR351" s="182"/>
      <c r="ALS351" s="182"/>
      <c r="ALT351" s="182"/>
      <c r="ALU351" s="182"/>
      <c r="ALV351" s="182"/>
      <c r="ALW351" s="182"/>
      <c r="ALX351" s="182"/>
      <c r="ALY351" s="182"/>
      <c r="ALZ351" s="182"/>
      <c r="AMA351" s="182"/>
      <c r="AMB351" s="182"/>
      <c r="AMC351" s="182"/>
      <c r="AMD351" s="182"/>
      <c r="AME351" s="182"/>
      <c r="AMF351" s="182"/>
      <c r="AMG351" s="182"/>
      <c r="AMH351" s="182"/>
      <c r="AMI351" s="182"/>
      <c r="AMJ351" s="182"/>
      <c r="AMK351" s="182"/>
      <c r="AML351" s="182"/>
      <c r="AMM351" s="182"/>
      <c r="AMN351" s="182"/>
      <c r="AMO351" s="182"/>
      <c r="AMP351" s="182"/>
      <c r="AMQ351" s="182"/>
      <c r="AMR351" s="182"/>
      <c r="AMS351" s="182"/>
      <c r="AMT351" s="182"/>
      <c r="AMU351" s="182"/>
      <c r="AMV351" s="182"/>
      <c r="AMW351" s="182"/>
      <c r="AMX351" s="182"/>
      <c r="AMY351" s="182"/>
      <c r="AMZ351" s="182"/>
      <c r="ANA351" s="182"/>
      <c r="ANB351" s="182"/>
      <c r="ANC351" s="182"/>
      <c r="AND351" s="182"/>
      <c r="ANE351" s="182"/>
      <c r="ANF351" s="182"/>
      <c r="ANG351" s="182"/>
      <c r="ANH351" s="182"/>
      <c r="ANI351" s="182"/>
      <c r="ANJ351" s="182"/>
      <c r="ANK351" s="182"/>
      <c r="ANL351" s="182"/>
      <c r="ANM351" s="182"/>
      <c r="ANN351" s="182"/>
      <c r="ANO351" s="182"/>
      <c r="ANP351" s="182"/>
      <c r="ANQ351" s="182"/>
      <c r="ANR351" s="182"/>
      <c r="ANS351" s="182"/>
      <c r="ANT351" s="182"/>
      <c r="ANU351" s="182"/>
      <c r="ANV351" s="182"/>
      <c r="ANW351" s="182"/>
      <c r="ANX351" s="182"/>
      <c r="ANY351" s="182"/>
      <c r="ANZ351" s="182"/>
      <c r="AOA351" s="182"/>
      <c r="AOB351" s="182"/>
      <c r="AOC351" s="182"/>
      <c r="AOD351" s="182"/>
      <c r="AOE351" s="182"/>
      <c r="AOF351" s="182"/>
      <c r="AOG351" s="182"/>
      <c r="AOH351" s="182"/>
      <c r="AOI351" s="182"/>
      <c r="AOJ351" s="182"/>
      <c r="AOK351" s="182"/>
      <c r="AOL351" s="182"/>
      <c r="AOM351" s="182"/>
      <c r="AON351" s="182"/>
      <c r="AOO351" s="182"/>
      <c r="AOP351" s="182"/>
      <c r="AOQ351" s="182"/>
      <c r="AOR351" s="182"/>
      <c r="AOS351" s="182"/>
      <c r="AOT351" s="182"/>
      <c r="AOU351" s="182"/>
      <c r="AOV351" s="182"/>
      <c r="AOW351" s="182"/>
      <c r="AOX351" s="182"/>
      <c r="AOY351" s="182"/>
      <c r="AOZ351" s="182"/>
      <c r="APA351" s="182"/>
      <c r="APB351" s="182"/>
      <c r="APC351" s="182"/>
      <c r="APD351" s="182"/>
      <c r="APE351" s="182"/>
      <c r="APF351" s="182"/>
      <c r="APG351" s="182"/>
      <c r="APH351" s="182"/>
      <c r="API351" s="182"/>
      <c r="APJ351" s="182"/>
      <c r="APK351" s="182"/>
      <c r="APL351" s="182"/>
      <c r="APM351" s="182"/>
      <c r="APN351" s="182"/>
      <c r="APO351" s="182"/>
      <c r="APP351" s="182"/>
      <c r="APQ351" s="182"/>
      <c r="APR351" s="182"/>
      <c r="APS351" s="182"/>
      <c r="APT351" s="182"/>
      <c r="APU351" s="182"/>
      <c r="APV351" s="182"/>
      <c r="APW351" s="182"/>
      <c r="APX351" s="182"/>
      <c r="APY351" s="182"/>
      <c r="APZ351" s="182"/>
      <c r="AQA351" s="182"/>
      <c r="AQB351" s="182"/>
      <c r="AQC351" s="182"/>
      <c r="AQD351" s="182"/>
      <c r="AQE351" s="182"/>
      <c r="AQF351" s="182"/>
      <c r="AQG351" s="182"/>
      <c r="AQH351" s="182"/>
      <c r="AQI351" s="182"/>
      <c r="AQJ351" s="182"/>
      <c r="AQK351" s="182"/>
      <c r="AQL351" s="182"/>
      <c r="AQM351" s="182"/>
      <c r="AQN351" s="182"/>
      <c r="AQO351" s="182"/>
      <c r="AQP351" s="182"/>
      <c r="AQQ351" s="182"/>
      <c r="AQR351" s="182"/>
      <c r="AQS351" s="182"/>
      <c r="AQT351" s="182"/>
      <c r="AQU351" s="182"/>
      <c r="AQV351" s="182"/>
      <c r="AQW351" s="182"/>
      <c r="AQX351" s="182"/>
      <c r="AQY351" s="182"/>
      <c r="AQZ351" s="182"/>
      <c r="ARA351" s="182"/>
      <c r="ARB351" s="182"/>
      <c r="ARC351" s="182"/>
      <c r="ARD351" s="182"/>
      <c r="ARE351" s="182"/>
      <c r="ARF351" s="182"/>
      <c r="ARG351" s="182"/>
      <c r="ARH351" s="182"/>
      <c r="ARI351" s="182"/>
      <c r="ARJ351" s="182"/>
      <c r="ARK351" s="182"/>
      <c r="ARL351" s="182"/>
      <c r="ARM351" s="182"/>
      <c r="ARN351" s="182"/>
      <c r="ARO351" s="182"/>
      <c r="ARP351" s="182"/>
      <c r="ARQ351" s="182"/>
      <c r="ARR351" s="182"/>
      <c r="ARS351" s="182"/>
      <c r="ART351" s="182"/>
      <c r="ARU351" s="182"/>
      <c r="ARV351" s="182"/>
      <c r="ARW351" s="182"/>
      <c r="ARX351" s="182"/>
      <c r="ARY351" s="182"/>
      <c r="ARZ351" s="182"/>
      <c r="ASA351" s="182"/>
      <c r="ASB351" s="182"/>
      <c r="ASC351" s="182"/>
      <c r="ASD351" s="182"/>
      <c r="ASE351" s="182"/>
      <c r="ASF351" s="182"/>
      <c r="ASG351" s="182"/>
      <c r="ASH351" s="182"/>
      <c r="ASI351" s="182"/>
      <c r="ASJ351" s="182"/>
      <c r="ASK351" s="182"/>
      <c r="ASL351" s="182"/>
      <c r="ASM351" s="182"/>
      <c r="ASN351" s="182"/>
      <c r="ASO351" s="182"/>
      <c r="ASP351" s="182"/>
      <c r="ASQ351" s="182"/>
      <c r="ASR351" s="182"/>
      <c r="ASS351" s="182"/>
      <c r="AST351" s="182"/>
      <c r="ASU351" s="182"/>
      <c r="ASV351" s="182"/>
      <c r="ASW351" s="182"/>
      <c r="ASX351" s="182"/>
      <c r="ASY351" s="182"/>
      <c r="ASZ351" s="182"/>
      <c r="ATA351" s="182"/>
      <c r="ATB351" s="182"/>
      <c r="ATC351" s="182"/>
      <c r="ATD351" s="182"/>
      <c r="ATE351" s="182"/>
      <c r="ATF351" s="182"/>
      <c r="ATG351" s="182"/>
      <c r="ATH351" s="182"/>
      <c r="ATI351" s="182"/>
      <c r="ATJ351" s="182"/>
      <c r="ATK351" s="182"/>
      <c r="ATL351" s="182"/>
      <c r="ATM351" s="182"/>
      <c r="ATN351" s="182"/>
      <c r="ATO351" s="182"/>
      <c r="ATP351" s="182"/>
      <c r="ATQ351" s="182"/>
      <c r="ATR351" s="182"/>
      <c r="ATS351" s="182"/>
      <c r="ATT351" s="182"/>
      <c r="ATU351" s="182"/>
      <c r="ATV351" s="182"/>
      <c r="ATW351" s="182"/>
      <c r="ATX351" s="182"/>
      <c r="ATY351" s="182"/>
      <c r="ATZ351" s="182"/>
      <c r="AUA351" s="182"/>
      <c r="AUB351" s="182"/>
      <c r="AUC351" s="182"/>
      <c r="AUD351" s="182"/>
      <c r="AUE351" s="182"/>
      <c r="AUF351" s="182"/>
      <c r="AUG351" s="182"/>
      <c r="AUH351" s="182"/>
      <c r="AUI351" s="182"/>
      <c r="AUJ351" s="182"/>
      <c r="AUK351" s="182"/>
      <c r="AUL351" s="182"/>
      <c r="AUM351" s="182"/>
      <c r="AUN351" s="182"/>
      <c r="AUO351" s="182"/>
      <c r="AUP351" s="182"/>
      <c r="AUQ351" s="182"/>
      <c r="AUR351" s="182"/>
      <c r="AUS351" s="182"/>
      <c r="AUT351" s="182"/>
      <c r="AUU351" s="182"/>
      <c r="AUV351" s="182"/>
      <c r="AUW351" s="182"/>
      <c r="AUX351" s="182"/>
      <c r="AUY351" s="182"/>
      <c r="AUZ351" s="182"/>
      <c r="AVA351" s="182"/>
      <c r="AVB351" s="182"/>
      <c r="AVC351" s="182"/>
      <c r="AVD351" s="182"/>
      <c r="AVE351" s="182"/>
      <c r="AVF351" s="182"/>
      <c r="AVG351" s="182"/>
      <c r="AVH351" s="182"/>
      <c r="AVI351" s="182"/>
      <c r="AVJ351" s="182"/>
      <c r="AVK351" s="182"/>
      <c r="AVL351" s="182"/>
      <c r="AVM351" s="182"/>
      <c r="AVN351" s="182"/>
      <c r="AVO351" s="182"/>
      <c r="AVP351" s="182"/>
      <c r="AVQ351" s="182"/>
      <c r="AVR351" s="182"/>
      <c r="AVS351" s="182"/>
      <c r="AVT351" s="182"/>
      <c r="AVU351" s="182"/>
      <c r="AVV351" s="182"/>
      <c r="AVW351" s="182"/>
      <c r="AVX351" s="182"/>
      <c r="AVY351" s="182"/>
      <c r="AVZ351" s="182"/>
      <c r="AWA351" s="182"/>
      <c r="AWB351" s="182"/>
      <c r="AWC351" s="182"/>
      <c r="AWD351" s="182"/>
      <c r="AWE351" s="182"/>
      <c r="AWF351" s="182"/>
      <c r="AWG351" s="182"/>
      <c r="AWH351" s="182"/>
      <c r="AWI351" s="182"/>
      <c r="AWJ351" s="182"/>
      <c r="AWK351" s="182"/>
      <c r="AWL351" s="182"/>
      <c r="AWM351" s="182"/>
      <c r="AWN351" s="182"/>
      <c r="AWO351" s="182"/>
      <c r="AWP351" s="182"/>
      <c r="AWQ351" s="182"/>
      <c r="AWR351" s="182"/>
      <c r="AWS351" s="182"/>
      <c r="AWT351" s="182"/>
      <c r="AWU351" s="182"/>
      <c r="AWV351" s="182"/>
      <c r="AWW351" s="182"/>
      <c r="AWX351" s="182"/>
      <c r="AWY351" s="182"/>
      <c r="AWZ351" s="182"/>
      <c r="AXA351" s="182"/>
      <c r="AXB351" s="182"/>
      <c r="AXC351" s="182"/>
      <c r="AXD351" s="182"/>
      <c r="AXE351" s="182"/>
      <c r="AXF351" s="182"/>
      <c r="AXG351" s="182"/>
      <c r="AXH351" s="182"/>
      <c r="AXI351" s="182"/>
      <c r="AXJ351" s="182"/>
      <c r="AXK351" s="182"/>
      <c r="AXL351" s="182"/>
      <c r="AXM351" s="182"/>
      <c r="AXN351" s="182"/>
      <c r="AXO351" s="182"/>
      <c r="AXP351" s="182"/>
      <c r="AXQ351" s="182"/>
      <c r="AXR351" s="182"/>
      <c r="AXS351" s="182"/>
      <c r="AXT351" s="182"/>
      <c r="AXU351" s="182"/>
      <c r="AXV351" s="182"/>
      <c r="AXW351" s="182"/>
      <c r="AXX351" s="182"/>
      <c r="AXY351" s="182"/>
      <c r="AXZ351" s="182"/>
      <c r="AYA351" s="182"/>
      <c r="AYB351" s="182"/>
      <c r="AYC351" s="182"/>
      <c r="AYD351" s="182"/>
      <c r="AYE351" s="182"/>
      <c r="AYF351" s="182"/>
      <c r="AYG351" s="182"/>
      <c r="AYH351" s="182"/>
      <c r="AYI351" s="182"/>
      <c r="AYJ351" s="182"/>
      <c r="AYK351" s="182"/>
      <c r="AYL351" s="182"/>
      <c r="AYM351" s="182"/>
      <c r="AYN351" s="182"/>
      <c r="AYO351" s="182"/>
      <c r="AYP351" s="182"/>
      <c r="AYQ351" s="182"/>
      <c r="AYR351" s="182"/>
      <c r="AYS351" s="182"/>
      <c r="AYT351" s="182"/>
      <c r="AYU351" s="182"/>
      <c r="AYV351" s="182"/>
      <c r="AYW351" s="182"/>
      <c r="AYX351" s="182"/>
      <c r="AYY351" s="182"/>
      <c r="AYZ351" s="182"/>
      <c r="AZA351" s="182"/>
      <c r="AZB351" s="182"/>
      <c r="AZC351" s="182"/>
      <c r="AZD351" s="182"/>
      <c r="AZE351" s="182"/>
      <c r="AZF351" s="182"/>
      <c r="AZG351" s="182"/>
      <c r="AZH351" s="182"/>
      <c r="AZI351" s="182"/>
      <c r="AZJ351" s="182"/>
      <c r="AZK351" s="182"/>
      <c r="AZL351" s="182"/>
      <c r="AZM351" s="182"/>
      <c r="AZN351" s="182"/>
      <c r="AZO351" s="182"/>
      <c r="AZP351" s="182"/>
      <c r="AZQ351" s="182"/>
      <c r="AZR351" s="182"/>
      <c r="AZS351" s="182"/>
      <c r="AZT351" s="182"/>
      <c r="AZU351" s="182"/>
      <c r="AZV351" s="182"/>
      <c r="AZW351" s="182"/>
      <c r="AZX351" s="182"/>
      <c r="AZY351" s="182"/>
      <c r="AZZ351" s="182"/>
      <c r="BAA351" s="182"/>
      <c r="BAB351" s="182"/>
      <c r="BAC351" s="182"/>
      <c r="BAD351" s="182"/>
      <c r="BAE351" s="182"/>
      <c r="BAF351" s="182"/>
      <c r="BAG351" s="182"/>
      <c r="BAH351" s="182"/>
      <c r="BAI351" s="182"/>
      <c r="BAJ351" s="182"/>
      <c r="BAK351" s="182"/>
      <c r="BAL351" s="182"/>
      <c r="BAM351" s="182"/>
      <c r="BAN351" s="182"/>
      <c r="BAO351" s="182"/>
      <c r="BAP351" s="182"/>
      <c r="BAQ351" s="182"/>
      <c r="BAR351" s="182"/>
      <c r="BAS351" s="182"/>
      <c r="BAT351" s="182"/>
      <c r="BAU351" s="182"/>
      <c r="BAV351" s="182"/>
      <c r="BAW351" s="182"/>
      <c r="BAX351" s="182"/>
      <c r="BAY351" s="182"/>
      <c r="BAZ351" s="182"/>
      <c r="BBA351" s="182"/>
      <c r="BBB351" s="182"/>
      <c r="BBC351" s="182"/>
      <c r="BBD351" s="182"/>
      <c r="BBE351" s="182"/>
      <c r="BBF351" s="182"/>
      <c r="BBG351" s="182"/>
      <c r="BBH351" s="182"/>
      <c r="BBI351" s="182"/>
      <c r="BBJ351" s="182"/>
      <c r="BBK351" s="182"/>
      <c r="BBL351" s="182"/>
      <c r="BBM351" s="182"/>
      <c r="BBN351" s="182"/>
      <c r="BBO351" s="182"/>
      <c r="BBP351" s="182"/>
      <c r="BBQ351" s="182"/>
      <c r="BBR351" s="182"/>
      <c r="BBS351" s="182"/>
      <c r="BBT351" s="182"/>
      <c r="BBU351" s="182"/>
      <c r="BBV351" s="182"/>
      <c r="BBW351" s="182"/>
      <c r="BBX351" s="182"/>
      <c r="BBY351" s="182"/>
      <c r="BBZ351" s="182"/>
      <c r="BCA351" s="182"/>
      <c r="BCB351" s="182"/>
      <c r="BCC351" s="182"/>
      <c r="BCD351" s="182"/>
      <c r="BCE351" s="182"/>
      <c r="BCF351" s="182"/>
      <c r="BCG351" s="182"/>
      <c r="BCH351" s="182"/>
      <c r="BCI351" s="182"/>
      <c r="BCJ351" s="182"/>
      <c r="BCK351" s="182"/>
      <c r="BCL351" s="182"/>
      <c r="BCM351" s="182"/>
      <c r="BCN351" s="182"/>
      <c r="BCO351" s="182"/>
      <c r="BCP351" s="182"/>
      <c r="BCQ351" s="182"/>
      <c r="BCR351" s="182"/>
      <c r="BCS351" s="182"/>
      <c r="BCT351" s="182"/>
      <c r="BCU351" s="182"/>
      <c r="BCV351" s="182"/>
      <c r="BCW351" s="182"/>
      <c r="BCX351" s="182"/>
      <c r="BCY351" s="182"/>
      <c r="BCZ351" s="182"/>
      <c r="BDA351" s="182"/>
      <c r="BDB351" s="182"/>
      <c r="BDC351" s="182"/>
      <c r="BDD351" s="182"/>
      <c r="BDE351" s="182"/>
      <c r="BDF351" s="182"/>
      <c r="BDG351" s="182"/>
      <c r="BDH351" s="182"/>
      <c r="BDI351" s="182"/>
      <c r="BDJ351" s="182"/>
      <c r="BDK351" s="182"/>
      <c r="BDL351" s="182"/>
      <c r="BDM351" s="182"/>
      <c r="BDN351" s="182"/>
      <c r="BDO351" s="182"/>
      <c r="BDP351" s="182"/>
      <c r="BDQ351" s="182"/>
      <c r="BDR351" s="182"/>
      <c r="BDS351" s="182"/>
      <c r="BDT351" s="182"/>
      <c r="BDU351" s="182"/>
      <c r="BDV351" s="182"/>
      <c r="BDW351" s="182"/>
      <c r="BDX351" s="182"/>
      <c r="BDY351" s="182"/>
      <c r="BDZ351" s="182"/>
      <c r="BEA351" s="182"/>
      <c r="BEB351" s="182"/>
      <c r="BEC351" s="182"/>
      <c r="BED351" s="182"/>
      <c r="BEE351" s="182"/>
      <c r="BEF351" s="182"/>
      <c r="BEG351" s="182"/>
      <c r="BEH351" s="182"/>
      <c r="BEI351" s="182"/>
      <c r="BEJ351" s="182"/>
      <c r="BEK351" s="182"/>
      <c r="BEL351" s="182"/>
      <c r="BEM351" s="182"/>
      <c r="BEN351" s="182"/>
      <c r="BEO351" s="182"/>
      <c r="BEP351" s="182"/>
      <c r="BEQ351" s="182"/>
      <c r="BER351" s="182"/>
      <c r="BES351" s="182"/>
      <c r="BET351" s="182"/>
      <c r="BEU351" s="182"/>
      <c r="BEV351" s="182"/>
      <c r="BEW351" s="182"/>
      <c r="BEX351" s="182"/>
      <c r="BEY351" s="182"/>
      <c r="BEZ351" s="182"/>
      <c r="BFA351" s="182"/>
      <c r="BFB351" s="182"/>
      <c r="BFC351" s="182"/>
      <c r="BFD351" s="182"/>
      <c r="BFE351" s="182"/>
      <c r="BFF351" s="182"/>
      <c r="BFG351" s="182"/>
      <c r="BFH351" s="182"/>
      <c r="BFI351" s="182"/>
      <c r="BFJ351" s="182"/>
      <c r="BFK351" s="182"/>
      <c r="BFL351" s="182"/>
      <c r="BFM351" s="182"/>
      <c r="BFN351" s="182"/>
      <c r="BFO351" s="182"/>
      <c r="BFP351" s="182"/>
      <c r="BFQ351" s="182"/>
      <c r="BFR351" s="182"/>
      <c r="BFS351" s="182"/>
      <c r="BFT351" s="182"/>
      <c r="BFU351" s="182"/>
      <c r="BFV351" s="182"/>
      <c r="BFW351" s="182"/>
      <c r="BFX351" s="182"/>
      <c r="BFY351" s="182"/>
      <c r="BFZ351" s="182"/>
      <c r="BGA351" s="182"/>
      <c r="BGB351" s="182"/>
      <c r="BGC351" s="182"/>
      <c r="BGD351" s="182"/>
      <c r="BGE351" s="182"/>
      <c r="BGF351" s="182"/>
      <c r="BGG351" s="182"/>
      <c r="BGH351" s="182"/>
      <c r="BGI351" s="182"/>
      <c r="BGJ351" s="182"/>
      <c r="BGK351" s="182"/>
      <c r="BGL351" s="182"/>
      <c r="BGM351" s="182"/>
      <c r="BGN351" s="182"/>
      <c r="BGO351" s="182"/>
      <c r="BGP351" s="182"/>
      <c r="BGQ351" s="182"/>
      <c r="BGR351" s="182"/>
      <c r="BGS351" s="182"/>
      <c r="BGT351" s="182"/>
      <c r="BGU351" s="182"/>
      <c r="BGV351" s="182"/>
      <c r="BGW351" s="182"/>
      <c r="BGX351" s="182"/>
      <c r="BGY351" s="182"/>
      <c r="BGZ351" s="182"/>
      <c r="BHA351" s="182"/>
      <c r="BHB351" s="182"/>
      <c r="BHC351" s="182"/>
      <c r="BHD351" s="182"/>
      <c r="BHE351" s="182"/>
      <c r="BHF351" s="182"/>
      <c r="BHG351" s="182"/>
      <c r="BHH351" s="182"/>
      <c r="BHI351" s="182"/>
      <c r="BHJ351" s="182"/>
      <c r="BHK351" s="182"/>
      <c r="BHL351" s="182"/>
      <c r="BHM351" s="182"/>
      <c r="BHN351" s="182"/>
      <c r="BHO351" s="182"/>
      <c r="BHP351" s="182"/>
      <c r="BHQ351" s="182"/>
      <c r="BHR351" s="182"/>
      <c r="BHS351" s="182"/>
      <c r="BHT351" s="182"/>
      <c r="BHU351" s="182"/>
      <c r="BHV351" s="182"/>
      <c r="BHW351" s="182"/>
      <c r="BHX351" s="182"/>
      <c r="BHY351" s="182"/>
      <c r="BHZ351" s="182"/>
      <c r="BIA351" s="182"/>
      <c r="BIB351" s="182"/>
      <c r="BIC351" s="182"/>
      <c r="BID351" s="182"/>
      <c r="BIE351" s="182"/>
      <c r="BIF351" s="182"/>
      <c r="BIG351" s="182"/>
      <c r="BIH351" s="182"/>
      <c r="BII351" s="182"/>
      <c r="BIJ351" s="182"/>
      <c r="BIK351" s="182"/>
      <c r="BIL351" s="182"/>
      <c r="BIM351" s="182"/>
      <c r="BIN351" s="182"/>
      <c r="BIO351" s="182"/>
      <c r="BIP351" s="182"/>
      <c r="BIQ351" s="182"/>
      <c r="BIR351" s="182"/>
      <c r="BIS351" s="182"/>
      <c r="BIT351" s="182"/>
      <c r="BIU351" s="182"/>
      <c r="BIV351" s="182"/>
      <c r="BIW351" s="182"/>
      <c r="BIX351" s="182"/>
      <c r="BIY351" s="182"/>
      <c r="BIZ351" s="182"/>
      <c r="BJA351" s="182"/>
      <c r="BJB351" s="182"/>
      <c r="BJC351" s="182"/>
      <c r="BJD351" s="182"/>
      <c r="BJE351" s="182"/>
      <c r="BJF351" s="182"/>
      <c r="BJG351" s="182"/>
      <c r="BJH351" s="182"/>
      <c r="BJI351" s="182"/>
      <c r="BJJ351" s="182"/>
      <c r="BJK351" s="182"/>
      <c r="BJL351" s="182"/>
      <c r="BJM351" s="182"/>
      <c r="BJN351" s="182"/>
      <c r="BJO351" s="182"/>
      <c r="BJP351" s="182"/>
      <c r="BJQ351" s="182"/>
      <c r="BJR351" s="182"/>
      <c r="BJS351" s="182"/>
      <c r="BJT351" s="182"/>
      <c r="BJU351" s="182"/>
      <c r="BJV351" s="182"/>
      <c r="BJW351" s="182"/>
      <c r="BJX351" s="182"/>
      <c r="BJY351" s="182"/>
      <c r="BJZ351" s="182"/>
      <c r="BKA351" s="182"/>
      <c r="BKB351" s="182"/>
      <c r="BKC351" s="182"/>
      <c r="BKD351" s="182"/>
      <c r="BKE351" s="182"/>
      <c r="BKF351" s="182"/>
      <c r="BKG351" s="182"/>
      <c r="BKH351" s="182"/>
      <c r="BKI351" s="182"/>
      <c r="BKJ351" s="182"/>
      <c r="BKK351" s="182"/>
      <c r="BKL351" s="182"/>
      <c r="BKM351" s="182"/>
      <c r="BKN351" s="182"/>
      <c r="BKO351" s="182"/>
      <c r="BKP351" s="182"/>
      <c r="BKQ351" s="182"/>
      <c r="BKR351" s="182"/>
      <c r="BKS351" s="182"/>
      <c r="BKT351" s="182"/>
      <c r="BKU351" s="182"/>
      <c r="BKV351" s="182"/>
      <c r="BKW351" s="182"/>
      <c r="BKX351" s="182"/>
      <c r="BKY351" s="182"/>
      <c r="BKZ351" s="182"/>
      <c r="BLA351" s="182"/>
      <c r="BLB351" s="182"/>
      <c r="BLC351" s="182"/>
      <c r="BLD351" s="182"/>
      <c r="BLE351" s="182"/>
      <c r="BLF351" s="182"/>
      <c r="BLG351" s="182"/>
      <c r="BLH351" s="182"/>
      <c r="BLI351" s="182"/>
      <c r="BLJ351" s="182"/>
      <c r="BLK351" s="182"/>
      <c r="BLL351" s="182"/>
      <c r="BLM351" s="182"/>
      <c r="BLN351" s="182"/>
      <c r="BLO351" s="182"/>
      <c r="BLP351" s="182"/>
      <c r="BLQ351" s="182"/>
      <c r="BLR351" s="182"/>
      <c r="BLS351" s="182"/>
      <c r="BLT351" s="182"/>
      <c r="BLU351" s="182"/>
      <c r="BLV351" s="182"/>
      <c r="BLW351" s="182"/>
      <c r="BLX351" s="182"/>
      <c r="BLY351" s="182"/>
      <c r="BLZ351" s="182"/>
      <c r="BMA351" s="182"/>
      <c r="BMB351" s="182"/>
      <c r="BMC351" s="182"/>
      <c r="BMD351" s="182"/>
      <c r="BME351" s="182"/>
      <c r="BMF351" s="182"/>
      <c r="BMG351" s="182"/>
      <c r="BMH351" s="182"/>
      <c r="BMI351" s="182"/>
      <c r="BMJ351" s="182"/>
      <c r="BMK351" s="182"/>
      <c r="BML351" s="182"/>
      <c r="BMM351" s="182"/>
      <c r="BMN351" s="182"/>
      <c r="BMO351" s="182"/>
      <c r="BMP351" s="182"/>
      <c r="BMQ351" s="182"/>
      <c r="BMR351" s="182"/>
      <c r="BMS351" s="182"/>
      <c r="BMT351" s="182"/>
      <c r="BMU351" s="182"/>
      <c r="BMV351" s="182"/>
      <c r="BMW351" s="182"/>
      <c r="BMX351" s="182"/>
      <c r="BMY351" s="182"/>
      <c r="BMZ351" s="182"/>
      <c r="BNA351" s="182"/>
      <c r="BNB351" s="182"/>
      <c r="BNC351" s="182"/>
      <c r="BND351" s="182"/>
      <c r="BNE351" s="182"/>
      <c r="BNF351" s="182"/>
      <c r="BNG351" s="182"/>
      <c r="BNH351" s="182"/>
      <c r="BNI351" s="182"/>
      <c r="BNJ351" s="182"/>
      <c r="BNK351" s="182"/>
      <c r="BNL351" s="182"/>
      <c r="BNM351" s="182"/>
      <c r="BNN351" s="182"/>
      <c r="BNO351" s="182"/>
      <c r="BNP351" s="182"/>
      <c r="BNQ351" s="182"/>
      <c r="BNR351" s="182"/>
      <c r="BNS351" s="182"/>
      <c r="BNT351" s="182"/>
      <c r="BNU351" s="182"/>
      <c r="BNV351" s="182"/>
      <c r="BNW351" s="182"/>
      <c r="BNX351" s="182"/>
      <c r="BNY351" s="182"/>
      <c r="BNZ351" s="182"/>
      <c r="BOA351" s="182"/>
      <c r="BOB351" s="182"/>
      <c r="BOC351" s="182"/>
      <c r="BOD351" s="182"/>
      <c r="BOE351" s="182"/>
      <c r="BOF351" s="182"/>
      <c r="BOG351" s="182"/>
      <c r="BOH351" s="182"/>
      <c r="BOI351" s="182"/>
      <c r="BOJ351" s="182"/>
      <c r="BOK351" s="182"/>
      <c r="BOL351" s="182"/>
      <c r="BOM351" s="182"/>
      <c r="BON351" s="182"/>
      <c r="BOO351" s="182"/>
      <c r="BOP351" s="182"/>
      <c r="BOQ351" s="182"/>
      <c r="BOR351" s="182"/>
      <c r="BOS351" s="182"/>
      <c r="BOT351" s="182"/>
      <c r="BOU351" s="182"/>
      <c r="BOV351" s="182"/>
      <c r="BOW351" s="182"/>
      <c r="BOX351" s="182"/>
      <c r="BOY351" s="182"/>
      <c r="BOZ351" s="182"/>
      <c r="BPA351" s="182"/>
      <c r="BPB351" s="182"/>
      <c r="BPC351" s="182"/>
      <c r="BPD351" s="182"/>
      <c r="BPE351" s="182"/>
      <c r="BPF351" s="182"/>
      <c r="BPG351" s="182"/>
      <c r="BPH351" s="182"/>
      <c r="BPI351" s="182"/>
      <c r="BPJ351" s="182"/>
      <c r="BPK351" s="182"/>
      <c r="BPL351" s="182"/>
      <c r="BPM351" s="182"/>
      <c r="BPN351" s="182"/>
      <c r="BPO351" s="182"/>
      <c r="BPP351" s="182"/>
      <c r="BPQ351" s="182"/>
      <c r="BPR351" s="182"/>
      <c r="BPS351" s="182"/>
      <c r="BPT351" s="182"/>
      <c r="BPU351" s="182"/>
      <c r="BPV351" s="182"/>
      <c r="BPW351" s="182"/>
      <c r="BPX351" s="182"/>
      <c r="BPY351" s="182"/>
      <c r="BPZ351" s="182"/>
      <c r="BQA351" s="182"/>
      <c r="BQB351" s="182"/>
      <c r="BQC351" s="182"/>
      <c r="BQD351" s="182"/>
      <c r="BQE351" s="182"/>
      <c r="BQF351" s="182"/>
      <c r="BQG351" s="182"/>
      <c r="BQH351" s="182"/>
      <c r="BQI351" s="182"/>
      <c r="BQJ351" s="182"/>
      <c r="BQK351" s="182"/>
      <c r="BQL351" s="182"/>
      <c r="BQM351" s="182"/>
      <c r="BQN351" s="182"/>
      <c r="BQO351" s="182"/>
      <c r="BQP351" s="182"/>
      <c r="BQQ351" s="182"/>
      <c r="BQR351" s="182"/>
      <c r="BQS351" s="182"/>
      <c r="BQT351" s="182"/>
      <c r="BQU351" s="182"/>
      <c r="BQV351" s="182"/>
      <c r="BQW351" s="182"/>
      <c r="BQX351" s="182"/>
      <c r="BQY351" s="182"/>
      <c r="BQZ351" s="182"/>
      <c r="BRA351" s="182"/>
      <c r="BRB351" s="182"/>
      <c r="BRC351" s="182"/>
      <c r="BRD351" s="182"/>
      <c r="BRE351" s="182"/>
      <c r="BRF351" s="182"/>
      <c r="BRG351" s="182"/>
      <c r="BRH351" s="182"/>
      <c r="BRI351" s="182"/>
      <c r="BRJ351" s="182"/>
      <c r="BRK351" s="182"/>
      <c r="BRL351" s="182"/>
      <c r="BRM351" s="182"/>
      <c r="BRN351" s="182"/>
      <c r="BRO351" s="182"/>
      <c r="BRP351" s="182"/>
      <c r="BRQ351" s="182"/>
      <c r="BRR351" s="182"/>
      <c r="BRS351" s="182"/>
      <c r="BRT351" s="182"/>
      <c r="BRU351" s="182"/>
      <c r="BRV351" s="182"/>
      <c r="BRW351" s="182"/>
      <c r="BRX351" s="182"/>
      <c r="BRY351" s="182"/>
      <c r="BRZ351" s="182"/>
      <c r="BSA351" s="182"/>
      <c r="BSB351" s="182"/>
      <c r="BSC351" s="182"/>
      <c r="BSD351" s="182"/>
      <c r="BSE351" s="182"/>
      <c r="BSF351" s="182"/>
      <c r="BSG351" s="182"/>
      <c r="BSH351" s="182"/>
      <c r="BSI351" s="182"/>
      <c r="BSJ351" s="182"/>
      <c r="BSK351" s="182"/>
      <c r="BSL351" s="182"/>
      <c r="BSM351" s="182"/>
      <c r="BSN351" s="182"/>
      <c r="BSO351" s="182"/>
      <c r="BSP351" s="182"/>
      <c r="BSQ351" s="182"/>
      <c r="BSR351" s="182"/>
      <c r="BSS351" s="182"/>
      <c r="BST351" s="182"/>
      <c r="BSU351" s="182"/>
      <c r="BSV351" s="182"/>
      <c r="BSW351" s="182"/>
      <c r="BSX351" s="182"/>
      <c r="BSY351" s="182"/>
      <c r="BSZ351" s="182"/>
      <c r="BTA351" s="182"/>
      <c r="BTB351" s="182"/>
      <c r="BTC351" s="182"/>
      <c r="BTD351" s="182"/>
      <c r="BTE351" s="182"/>
      <c r="BTF351" s="182"/>
      <c r="BTG351" s="182"/>
      <c r="BTH351" s="182"/>
      <c r="BTI351" s="182"/>
      <c r="BTJ351" s="182"/>
      <c r="BTK351" s="182"/>
      <c r="BTL351" s="182"/>
      <c r="BTM351" s="182"/>
      <c r="BTN351" s="182"/>
      <c r="BTO351" s="182"/>
      <c r="BTP351" s="182"/>
      <c r="BTQ351" s="182"/>
      <c r="BTR351" s="182"/>
      <c r="BTS351" s="182"/>
      <c r="BTT351" s="182"/>
      <c r="BTU351" s="182"/>
      <c r="BTV351" s="182"/>
      <c r="BTW351" s="182"/>
      <c r="BTX351" s="182"/>
      <c r="BTY351" s="182"/>
      <c r="BTZ351" s="182"/>
      <c r="BUA351" s="182"/>
      <c r="BUB351" s="182"/>
      <c r="BUC351" s="182"/>
      <c r="BUD351" s="182"/>
      <c r="BUE351" s="182"/>
      <c r="BUF351" s="182"/>
      <c r="BUG351" s="182"/>
      <c r="BUH351" s="182"/>
      <c r="BUI351" s="182"/>
      <c r="BUJ351" s="182"/>
      <c r="BUK351" s="182"/>
      <c r="BUL351" s="182"/>
      <c r="BUM351" s="182"/>
      <c r="BUN351" s="182"/>
      <c r="BUO351" s="182"/>
      <c r="BUP351" s="182"/>
      <c r="BUQ351" s="182"/>
      <c r="BUR351" s="182"/>
      <c r="BUS351" s="182"/>
      <c r="BUT351" s="182"/>
      <c r="BUU351" s="182"/>
      <c r="BUV351" s="182"/>
      <c r="BUW351" s="182"/>
      <c r="BUX351" s="182"/>
      <c r="BUY351" s="182"/>
      <c r="BUZ351" s="182"/>
      <c r="BVA351" s="182"/>
      <c r="BVB351" s="182"/>
      <c r="BVC351" s="182"/>
      <c r="BVD351" s="182"/>
      <c r="BVE351" s="182"/>
      <c r="BVF351" s="182"/>
      <c r="BVG351" s="182"/>
      <c r="BVH351" s="182"/>
      <c r="BVI351" s="182"/>
      <c r="BVJ351" s="182"/>
      <c r="BVK351" s="182"/>
      <c r="BVL351" s="182"/>
      <c r="BVM351" s="182"/>
      <c r="BVN351" s="182"/>
      <c r="BVO351" s="182"/>
      <c r="BVP351" s="182"/>
      <c r="BVQ351" s="182"/>
      <c r="BVR351" s="182"/>
      <c r="BVS351" s="182"/>
      <c r="BVT351" s="182"/>
      <c r="BVU351" s="182"/>
      <c r="BVV351" s="182"/>
      <c r="BVW351" s="182"/>
      <c r="BVX351" s="182"/>
      <c r="BVY351" s="182"/>
      <c r="BVZ351" s="182"/>
      <c r="BWA351" s="182"/>
      <c r="BWB351" s="182"/>
      <c r="BWC351" s="182"/>
      <c r="BWD351" s="182"/>
      <c r="BWE351" s="182"/>
      <c r="BWF351" s="182"/>
      <c r="BWG351" s="182"/>
      <c r="BWH351" s="182"/>
      <c r="BWI351" s="182"/>
      <c r="BWJ351" s="182"/>
      <c r="BWK351" s="182"/>
      <c r="BWL351" s="182"/>
      <c r="BWM351" s="182"/>
      <c r="BWN351" s="182"/>
      <c r="BWO351" s="182"/>
      <c r="BWP351" s="182"/>
      <c r="BWQ351" s="182"/>
      <c r="BWR351" s="182"/>
      <c r="BWS351" s="182"/>
      <c r="BWT351" s="182"/>
      <c r="BWU351" s="182"/>
      <c r="BWV351" s="182"/>
      <c r="BWW351" s="182"/>
      <c r="BWX351" s="182"/>
      <c r="BWY351" s="182"/>
      <c r="BWZ351" s="182"/>
      <c r="BXA351" s="182"/>
      <c r="BXB351" s="182"/>
      <c r="BXC351" s="182"/>
      <c r="BXD351" s="182"/>
      <c r="BXE351" s="182"/>
      <c r="BXF351" s="182"/>
      <c r="BXG351" s="182"/>
      <c r="BXH351" s="182"/>
      <c r="BXI351" s="182"/>
      <c r="BXJ351" s="182"/>
      <c r="BXK351" s="182"/>
      <c r="BXL351" s="182"/>
      <c r="BXM351" s="182"/>
      <c r="BXN351" s="182"/>
      <c r="BXO351" s="182"/>
      <c r="BXP351" s="182"/>
      <c r="BXQ351" s="182"/>
      <c r="BXR351" s="182"/>
      <c r="BXS351" s="182"/>
      <c r="BXT351" s="182"/>
      <c r="BXU351" s="182"/>
      <c r="BXV351" s="182"/>
      <c r="BXW351" s="182"/>
      <c r="BXX351" s="182"/>
      <c r="BXY351" s="182"/>
      <c r="BXZ351" s="182"/>
      <c r="BYA351" s="182"/>
      <c r="BYB351" s="182"/>
      <c r="BYC351" s="182"/>
      <c r="BYD351" s="182"/>
      <c r="BYE351" s="182"/>
      <c r="BYF351" s="182"/>
      <c r="BYG351" s="182"/>
      <c r="BYH351" s="182"/>
      <c r="BYI351" s="182"/>
      <c r="BYJ351" s="182"/>
      <c r="BYK351" s="182"/>
      <c r="BYL351" s="182"/>
      <c r="BYM351" s="182"/>
      <c r="BYN351" s="182"/>
      <c r="BYO351" s="182"/>
      <c r="BYP351" s="182"/>
      <c r="BYQ351" s="182"/>
      <c r="BYR351" s="182"/>
      <c r="BYS351" s="182"/>
      <c r="BYT351" s="182"/>
      <c r="BYU351" s="182"/>
      <c r="BYV351" s="182"/>
      <c r="BYW351" s="182"/>
      <c r="BYX351" s="182"/>
      <c r="BYY351" s="182"/>
      <c r="BYZ351" s="182"/>
      <c r="BZA351" s="182"/>
      <c r="BZB351" s="182"/>
      <c r="BZC351" s="182"/>
      <c r="BZD351" s="182"/>
      <c r="BZE351" s="182"/>
      <c r="BZF351" s="182"/>
      <c r="BZG351" s="182"/>
      <c r="BZH351" s="182"/>
      <c r="BZI351" s="182"/>
      <c r="BZJ351" s="182"/>
      <c r="BZK351" s="182"/>
      <c r="BZL351" s="182"/>
      <c r="BZM351" s="182"/>
      <c r="BZN351" s="182"/>
      <c r="BZO351" s="182"/>
      <c r="BZP351" s="182"/>
      <c r="BZQ351" s="182"/>
      <c r="BZR351" s="182"/>
      <c r="BZS351" s="182"/>
      <c r="BZT351" s="182"/>
      <c r="BZU351" s="182"/>
      <c r="BZV351" s="182"/>
      <c r="BZW351" s="182"/>
      <c r="BZX351" s="182"/>
      <c r="BZY351" s="182"/>
      <c r="BZZ351" s="182"/>
      <c r="CAA351" s="182"/>
      <c r="CAB351" s="182"/>
      <c r="CAC351" s="182"/>
      <c r="CAD351" s="182"/>
      <c r="CAE351" s="182"/>
      <c r="CAF351" s="182"/>
      <c r="CAG351" s="182"/>
      <c r="CAH351" s="182"/>
      <c r="CAI351" s="182"/>
      <c r="CAJ351" s="182"/>
      <c r="CAK351" s="182"/>
      <c r="CAL351" s="182"/>
      <c r="CAM351" s="182"/>
      <c r="CAN351" s="182"/>
      <c r="CAO351" s="182"/>
      <c r="CAP351" s="182"/>
      <c r="CAQ351" s="182"/>
      <c r="CAR351" s="182"/>
      <c r="CAS351" s="182"/>
      <c r="CAT351" s="182"/>
      <c r="CAU351" s="182"/>
      <c r="CAV351" s="182"/>
      <c r="CAW351" s="182"/>
      <c r="CAX351" s="182"/>
      <c r="CAY351" s="182"/>
      <c r="CAZ351" s="182"/>
      <c r="CBA351" s="182"/>
      <c r="CBB351" s="182"/>
      <c r="CBC351" s="182"/>
      <c r="CBD351" s="182"/>
      <c r="CBE351" s="182"/>
      <c r="CBF351" s="182"/>
      <c r="CBG351" s="182"/>
      <c r="CBH351" s="182"/>
      <c r="CBI351" s="182"/>
      <c r="CBJ351" s="182"/>
      <c r="CBK351" s="182"/>
      <c r="CBL351" s="182"/>
      <c r="CBM351" s="182"/>
      <c r="CBN351" s="182"/>
      <c r="CBO351" s="182"/>
      <c r="CBP351" s="182"/>
      <c r="CBQ351" s="182"/>
      <c r="CBR351" s="182"/>
      <c r="CBS351" s="182"/>
      <c r="CBT351" s="182"/>
      <c r="CBU351" s="182"/>
      <c r="CBV351" s="182"/>
      <c r="CBW351" s="182"/>
      <c r="CBX351" s="182"/>
      <c r="CBY351" s="182"/>
      <c r="CBZ351" s="182"/>
      <c r="CCA351" s="182"/>
      <c r="CCB351" s="182"/>
      <c r="CCC351" s="182"/>
      <c r="CCD351" s="182"/>
      <c r="CCE351" s="182"/>
      <c r="CCF351" s="182"/>
      <c r="CCG351" s="182"/>
      <c r="CCH351" s="182"/>
      <c r="CCI351" s="182"/>
      <c r="CCJ351" s="182"/>
      <c r="CCK351" s="182"/>
      <c r="CCL351" s="182"/>
      <c r="CCM351" s="182"/>
      <c r="CCN351" s="182"/>
      <c r="CCO351" s="182"/>
      <c r="CCP351" s="182"/>
      <c r="CCQ351" s="182"/>
      <c r="CCR351" s="182"/>
      <c r="CCS351" s="182"/>
      <c r="CCT351" s="182"/>
      <c r="CCU351" s="182"/>
      <c r="CCV351" s="182"/>
      <c r="CCW351" s="182"/>
      <c r="CCX351" s="182"/>
      <c r="CCY351" s="182"/>
      <c r="CCZ351" s="182"/>
      <c r="CDA351" s="182"/>
      <c r="CDB351" s="182"/>
      <c r="CDC351" s="182"/>
      <c r="CDD351" s="182"/>
      <c r="CDE351" s="182"/>
      <c r="CDF351" s="182"/>
      <c r="CDG351" s="182"/>
      <c r="CDH351" s="182"/>
      <c r="CDI351" s="182"/>
      <c r="CDJ351" s="182"/>
      <c r="CDK351" s="182"/>
      <c r="CDL351" s="182"/>
      <c r="CDM351" s="182"/>
      <c r="CDN351" s="182"/>
      <c r="CDO351" s="182"/>
      <c r="CDP351" s="182"/>
      <c r="CDQ351" s="182"/>
      <c r="CDR351" s="182"/>
      <c r="CDS351" s="182"/>
      <c r="CDT351" s="182"/>
      <c r="CDU351" s="182"/>
      <c r="CDV351" s="182"/>
      <c r="CDW351" s="182"/>
      <c r="CDX351" s="182"/>
      <c r="CDY351" s="182"/>
      <c r="CDZ351" s="182"/>
      <c r="CEA351" s="182"/>
      <c r="CEB351" s="182"/>
      <c r="CEC351" s="182"/>
      <c r="CED351" s="182"/>
      <c r="CEE351" s="182"/>
      <c r="CEF351" s="182"/>
      <c r="CEG351" s="182"/>
      <c r="CEH351" s="182"/>
      <c r="CEI351" s="182"/>
      <c r="CEJ351" s="182"/>
      <c r="CEK351" s="182"/>
      <c r="CEL351" s="182"/>
      <c r="CEM351" s="182"/>
      <c r="CEN351" s="182"/>
      <c r="CEO351" s="182"/>
      <c r="CEP351" s="182"/>
      <c r="CEQ351" s="182"/>
      <c r="CER351" s="182"/>
      <c r="CES351" s="182"/>
      <c r="CET351" s="182"/>
      <c r="CEU351" s="182"/>
      <c r="CEV351" s="182"/>
      <c r="CEW351" s="182"/>
      <c r="CEX351" s="182"/>
      <c r="CEY351" s="182"/>
      <c r="CEZ351" s="182"/>
      <c r="CFA351" s="182"/>
      <c r="CFB351" s="182"/>
      <c r="CFC351" s="182"/>
      <c r="CFD351" s="182"/>
      <c r="CFE351" s="182"/>
      <c r="CFF351" s="182"/>
      <c r="CFG351" s="182"/>
      <c r="CFH351" s="182"/>
      <c r="CFI351" s="182"/>
      <c r="CFJ351" s="182"/>
      <c r="CFK351" s="182"/>
      <c r="CFL351" s="182"/>
      <c r="CFM351" s="182"/>
      <c r="CFN351" s="182"/>
      <c r="CFO351" s="182"/>
      <c r="CFP351" s="182"/>
      <c r="CFQ351" s="182"/>
      <c r="CFR351" s="182"/>
      <c r="CFS351" s="182"/>
      <c r="CFT351" s="182"/>
      <c r="CFU351" s="182"/>
      <c r="CFV351" s="182"/>
      <c r="CFW351" s="182"/>
      <c r="CFX351" s="182"/>
      <c r="CFY351" s="182"/>
      <c r="CFZ351" s="182"/>
      <c r="CGA351" s="182"/>
      <c r="CGB351" s="182"/>
      <c r="CGC351" s="182"/>
      <c r="CGD351" s="182"/>
      <c r="CGE351" s="182"/>
      <c r="CGF351" s="182"/>
      <c r="CGG351" s="182"/>
      <c r="CGH351" s="182"/>
      <c r="CGI351" s="182"/>
      <c r="CGJ351" s="182"/>
      <c r="CGK351" s="182"/>
      <c r="CGL351" s="182"/>
      <c r="CGM351" s="182"/>
      <c r="CGN351" s="182"/>
      <c r="CGO351" s="182"/>
      <c r="CGP351" s="182"/>
      <c r="CGQ351" s="182"/>
      <c r="CGR351" s="182"/>
      <c r="CGS351" s="182"/>
      <c r="CGT351" s="182"/>
      <c r="CGU351" s="182"/>
      <c r="CGV351" s="182"/>
      <c r="CGW351" s="182"/>
      <c r="CGX351" s="182"/>
      <c r="CGY351" s="182"/>
      <c r="CGZ351" s="182"/>
      <c r="CHA351" s="182"/>
      <c r="CHB351" s="182"/>
      <c r="CHC351" s="182"/>
      <c r="CHD351" s="182"/>
      <c r="CHE351" s="182"/>
      <c r="CHF351" s="182"/>
      <c r="CHG351" s="182"/>
      <c r="CHH351" s="182"/>
      <c r="CHI351" s="182"/>
      <c r="CHJ351" s="182"/>
      <c r="CHK351" s="182"/>
      <c r="CHL351" s="182"/>
      <c r="CHM351" s="182"/>
      <c r="CHN351" s="182"/>
      <c r="CHO351" s="182"/>
      <c r="CHP351" s="182"/>
      <c r="CHQ351" s="182"/>
      <c r="CHR351" s="182"/>
      <c r="CHS351" s="182"/>
      <c r="CHT351" s="182"/>
      <c r="CHU351" s="182"/>
      <c r="CHV351" s="182"/>
      <c r="CHW351" s="182"/>
      <c r="CHX351" s="182"/>
      <c r="CHY351" s="182"/>
      <c r="CHZ351" s="182"/>
      <c r="CIA351" s="182"/>
      <c r="CIB351" s="182"/>
      <c r="CIC351" s="182"/>
      <c r="CID351" s="182"/>
      <c r="CIE351" s="182"/>
      <c r="CIF351" s="182"/>
      <c r="CIG351" s="182"/>
      <c r="CIH351" s="182"/>
      <c r="CII351" s="182"/>
      <c r="CIJ351" s="182"/>
      <c r="CIK351" s="182"/>
      <c r="CIL351" s="182"/>
      <c r="CIM351" s="182"/>
      <c r="CIN351" s="182"/>
      <c r="CIO351" s="182"/>
      <c r="CIP351" s="182"/>
      <c r="CIQ351" s="182"/>
      <c r="CIR351" s="182"/>
      <c r="CIS351" s="182"/>
      <c r="CIT351" s="182"/>
      <c r="CIU351" s="182"/>
      <c r="CIV351" s="182"/>
      <c r="CIW351" s="182"/>
      <c r="CIX351" s="182"/>
      <c r="CIY351" s="182"/>
      <c r="CIZ351" s="182"/>
      <c r="CJA351" s="182"/>
      <c r="CJB351" s="182"/>
      <c r="CJC351" s="182"/>
      <c r="CJD351" s="182"/>
      <c r="CJE351" s="182"/>
      <c r="CJF351" s="182"/>
      <c r="CJG351" s="182"/>
      <c r="CJH351" s="182"/>
      <c r="CJI351" s="182"/>
      <c r="CJJ351" s="182"/>
      <c r="CJK351" s="182"/>
      <c r="CJL351" s="182"/>
      <c r="CJM351" s="182"/>
      <c r="CJN351" s="182"/>
      <c r="CJO351" s="182"/>
      <c r="CJP351" s="182"/>
      <c r="CJQ351" s="182"/>
      <c r="CJR351" s="182"/>
      <c r="CJS351" s="182"/>
      <c r="CJT351" s="182"/>
      <c r="CJU351" s="182"/>
      <c r="CJV351" s="182"/>
      <c r="CJW351" s="182"/>
      <c r="CJX351" s="182"/>
      <c r="CJY351" s="182"/>
      <c r="CJZ351" s="182"/>
      <c r="CKA351" s="182"/>
      <c r="CKB351" s="182"/>
      <c r="CKC351" s="182"/>
      <c r="CKD351" s="182"/>
      <c r="CKE351" s="182"/>
      <c r="CKF351" s="182"/>
      <c r="CKG351" s="182"/>
      <c r="CKH351" s="182"/>
      <c r="CKI351" s="182"/>
      <c r="CKJ351" s="182"/>
      <c r="CKK351" s="182"/>
      <c r="CKL351" s="182"/>
      <c r="CKM351" s="182"/>
      <c r="CKN351" s="182"/>
      <c r="CKO351" s="182"/>
      <c r="CKP351" s="182"/>
      <c r="CKQ351" s="182"/>
      <c r="CKR351" s="182"/>
      <c r="CKS351" s="182"/>
      <c r="CKT351" s="182"/>
      <c r="CKU351" s="182"/>
      <c r="CKV351" s="182"/>
      <c r="CKW351" s="182"/>
      <c r="CKX351" s="182"/>
      <c r="CKY351" s="182"/>
      <c r="CKZ351" s="182"/>
      <c r="CLA351" s="182"/>
      <c r="CLB351" s="182"/>
      <c r="CLC351" s="182"/>
      <c r="CLD351" s="182"/>
      <c r="CLE351" s="182"/>
      <c r="CLF351" s="182"/>
      <c r="CLG351" s="182"/>
      <c r="CLH351" s="182"/>
      <c r="CLI351" s="182"/>
      <c r="CLJ351" s="182"/>
      <c r="CLK351" s="182"/>
      <c r="CLL351" s="182"/>
      <c r="CLM351" s="182"/>
      <c r="CLN351" s="182"/>
      <c r="CLO351" s="182"/>
      <c r="CLP351" s="182"/>
      <c r="CLQ351" s="182"/>
      <c r="CLR351" s="182"/>
      <c r="CLS351" s="182"/>
      <c r="CLT351" s="182"/>
      <c r="CLU351" s="182"/>
      <c r="CLV351" s="182"/>
      <c r="CLW351" s="182"/>
      <c r="CLX351" s="182"/>
      <c r="CLY351" s="182"/>
      <c r="CLZ351" s="182"/>
      <c r="CMA351" s="182"/>
      <c r="CMB351" s="182"/>
      <c r="CMC351" s="182"/>
      <c r="CMD351" s="182"/>
      <c r="CME351" s="182"/>
      <c r="CMF351" s="182"/>
      <c r="CMG351" s="182"/>
      <c r="CMH351" s="182"/>
      <c r="CMI351" s="182"/>
      <c r="CMJ351" s="182"/>
      <c r="CMK351" s="182"/>
      <c r="CML351" s="182"/>
      <c r="CMM351" s="182"/>
      <c r="CMN351" s="182"/>
      <c r="CMO351" s="182"/>
      <c r="CMP351" s="182"/>
      <c r="CMQ351" s="182"/>
      <c r="CMR351" s="182"/>
      <c r="CMS351" s="182"/>
      <c r="CMT351" s="182"/>
      <c r="CMU351" s="182"/>
      <c r="CMV351" s="182"/>
      <c r="CMW351" s="182"/>
      <c r="CMX351" s="182"/>
      <c r="CMY351" s="182"/>
      <c r="CMZ351" s="182"/>
      <c r="CNA351" s="182"/>
      <c r="CNB351" s="182"/>
      <c r="CNC351" s="182"/>
      <c r="CND351" s="182"/>
      <c r="CNE351" s="182"/>
      <c r="CNF351" s="182"/>
      <c r="CNG351" s="182"/>
      <c r="CNH351" s="182"/>
      <c r="CNI351" s="182"/>
      <c r="CNJ351" s="182"/>
      <c r="CNK351" s="182"/>
      <c r="CNL351" s="182"/>
      <c r="CNM351" s="182"/>
      <c r="CNN351" s="182"/>
      <c r="CNO351" s="182"/>
      <c r="CNP351" s="182"/>
      <c r="CNQ351" s="182"/>
      <c r="CNR351" s="182"/>
      <c r="CNS351" s="182"/>
      <c r="CNT351" s="182"/>
      <c r="CNU351" s="182"/>
      <c r="CNV351" s="182"/>
      <c r="CNW351" s="182"/>
      <c r="CNX351" s="182"/>
      <c r="CNY351" s="182"/>
      <c r="CNZ351" s="182"/>
      <c r="COA351" s="182"/>
      <c r="COB351" s="182"/>
      <c r="COC351" s="182"/>
      <c r="COD351" s="182"/>
      <c r="COE351" s="182"/>
      <c r="COF351" s="182"/>
      <c r="COG351" s="182"/>
      <c r="COH351" s="182"/>
      <c r="COI351" s="182"/>
      <c r="COJ351" s="182"/>
      <c r="COK351" s="182"/>
      <c r="COL351" s="182"/>
      <c r="COM351" s="182"/>
      <c r="CON351" s="182"/>
      <c r="COO351" s="182"/>
      <c r="COP351" s="182"/>
      <c r="COQ351" s="182"/>
      <c r="COR351" s="182"/>
      <c r="COS351" s="182"/>
      <c r="COT351" s="182"/>
      <c r="COU351" s="182"/>
      <c r="COV351" s="182"/>
      <c r="COW351" s="182"/>
      <c r="COX351" s="182"/>
      <c r="COY351" s="182"/>
      <c r="COZ351" s="182"/>
      <c r="CPA351" s="182"/>
      <c r="CPB351" s="182"/>
      <c r="CPC351" s="182"/>
      <c r="CPD351" s="182"/>
      <c r="CPE351" s="182"/>
      <c r="CPF351" s="182"/>
      <c r="CPG351" s="182"/>
      <c r="CPH351" s="182"/>
      <c r="CPI351" s="182"/>
      <c r="CPJ351" s="182"/>
      <c r="CPK351" s="182"/>
      <c r="CPL351" s="182"/>
      <c r="CPM351" s="182"/>
      <c r="CPN351" s="182"/>
      <c r="CPO351" s="182"/>
      <c r="CPP351" s="182"/>
      <c r="CPQ351" s="182"/>
      <c r="CPR351" s="182"/>
      <c r="CPS351" s="182"/>
      <c r="CPT351" s="182"/>
      <c r="CPU351" s="182"/>
      <c r="CPV351" s="182"/>
      <c r="CPW351" s="182"/>
      <c r="CPX351" s="182"/>
      <c r="CPY351" s="182"/>
      <c r="CPZ351" s="182"/>
      <c r="CQA351" s="182"/>
      <c r="CQB351" s="182"/>
      <c r="CQC351" s="182"/>
      <c r="CQD351" s="182"/>
      <c r="CQE351" s="182"/>
      <c r="CQF351" s="182"/>
      <c r="CQG351" s="182"/>
      <c r="CQH351" s="182"/>
      <c r="CQI351" s="182"/>
      <c r="CQJ351" s="182"/>
      <c r="CQK351" s="182"/>
      <c r="CQL351" s="182"/>
      <c r="CQM351" s="182"/>
      <c r="CQN351" s="182"/>
      <c r="CQO351" s="182"/>
      <c r="CQP351" s="182"/>
      <c r="CQQ351" s="182"/>
      <c r="CQR351" s="182"/>
      <c r="CQS351" s="182"/>
      <c r="CQT351" s="182"/>
      <c r="CQU351" s="182"/>
      <c r="CQV351" s="182"/>
      <c r="CQW351" s="182"/>
      <c r="CQX351" s="182"/>
      <c r="CQY351" s="182"/>
      <c r="CQZ351" s="182"/>
      <c r="CRA351" s="182"/>
      <c r="CRB351" s="182"/>
      <c r="CRC351" s="182"/>
      <c r="CRD351" s="182"/>
      <c r="CRE351" s="182"/>
      <c r="CRF351" s="182"/>
      <c r="CRG351" s="182"/>
      <c r="CRH351" s="182"/>
      <c r="CRI351" s="182"/>
      <c r="CRJ351" s="182"/>
      <c r="CRK351" s="182"/>
      <c r="CRL351" s="182"/>
      <c r="CRM351" s="182"/>
      <c r="CRN351" s="182"/>
      <c r="CRO351" s="182"/>
      <c r="CRP351" s="182"/>
      <c r="CRQ351" s="182"/>
      <c r="CRR351" s="182"/>
      <c r="CRS351" s="182"/>
      <c r="CRT351" s="182"/>
      <c r="CRU351" s="182"/>
      <c r="CRV351" s="182"/>
      <c r="CRW351" s="182"/>
      <c r="CRX351" s="182"/>
      <c r="CRY351" s="182"/>
      <c r="CRZ351" s="182"/>
      <c r="CSA351" s="182"/>
      <c r="CSB351" s="182"/>
      <c r="CSC351" s="182"/>
      <c r="CSD351" s="182"/>
      <c r="CSE351" s="182"/>
      <c r="CSF351" s="182"/>
      <c r="CSG351" s="182"/>
      <c r="CSH351" s="182"/>
      <c r="CSI351" s="182"/>
      <c r="CSJ351" s="182"/>
      <c r="CSK351" s="182"/>
      <c r="CSL351" s="182"/>
      <c r="CSM351" s="182"/>
      <c r="CSN351" s="182"/>
      <c r="CSO351" s="182"/>
      <c r="CSP351" s="182"/>
      <c r="CSQ351" s="182"/>
      <c r="CSR351" s="182"/>
      <c r="CSS351" s="182"/>
      <c r="CST351" s="182"/>
      <c r="CSU351" s="182"/>
      <c r="CSV351" s="182"/>
      <c r="CSW351" s="182"/>
      <c r="CSX351" s="182"/>
      <c r="CSY351" s="182"/>
      <c r="CSZ351" s="182"/>
      <c r="CTA351" s="182"/>
      <c r="CTB351" s="182"/>
      <c r="CTC351" s="182"/>
      <c r="CTD351" s="182"/>
      <c r="CTE351" s="182"/>
      <c r="CTF351" s="182"/>
      <c r="CTG351" s="182"/>
      <c r="CTH351" s="182"/>
      <c r="CTI351" s="182"/>
      <c r="CTJ351" s="182"/>
      <c r="CTK351" s="182"/>
      <c r="CTL351" s="182"/>
      <c r="CTM351" s="182"/>
      <c r="CTN351" s="182"/>
      <c r="CTO351" s="182"/>
      <c r="CTP351" s="182"/>
      <c r="CTQ351" s="182"/>
      <c r="CTR351" s="182"/>
      <c r="CTS351" s="182"/>
      <c r="CTT351" s="182"/>
      <c r="CTU351" s="182"/>
      <c r="CTV351" s="182"/>
      <c r="CTW351" s="182"/>
      <c r="CTX351" s="182"/>
      <c r="CTY351" s="182"/>
      <c r="CTZ351" s="182"/>
      <c r="CUA351" s="182"/>
      <c r="CUB351" s="182"/>
      <c r="CUC351" s="182"/>
      <c r="CUD351" s="182"/>
      <c r="CUE351" s="182"/>
      <c r="CUF351" s="182"/>
      <c r="CUG351" s="182"/>
      <c r="CUH351" s="182"/>
      <c r="CUI351" s="182"/>
      <c r="CUJ351" s="182"/>
      <c r="CUK351" s="182"/>
      <c r="CUL351" s="182"/>
      <c r="CUM351" s="182"/>
      <c r="CUN351" s="182"/>
      <c r="CUO351" s="182"/>
      <c r="CUP351" s="182"/>
      <c r="CUQ351" s="182"/>
      <c r="CUR351" s="182"/>
      <c r="CUS351" s="182"/>
      <c r="CUT351" s="182"/>
      <c r="CUU351" s="182"/>
      <c r="CUV351" s="182"/>
      <c r="CUW351" s="182"/>
      <c r="CUX351" s="182"/>
      <c r="CUY351" s="182"/>
      <c r="CUZ351" s="182"/>
      <c r="CVA351" s="182"/>
      <c r="CVB351" s="182"/>
      <c r="CVC351" s="182"/>
      <c r="CVD351" s="182"/>
      <c r="CVE351" s="182"/>
      <c r="CVF351" s="182"/>
      <c r="CVG351" s="182"/>
      <c r="CVH351" s="182"/>
      <c r="CVI351" s="182"/>
      <c r="CVJ351" s="182"/>
      <c r="CVK351" s="182"/>
      <c r="CVL351" s="182"/>
      <c r="CVM351" s="182"/>
      <c r="CVN351" s="182"/>
      <c r="CVO351" s="182"/>
      <c r="CVP351" s="182"/>
      <c r="CVQ351" s="182"/>
      <c r="CVR351" s="182"/>
      <c r="CVS351" s="182"/>
      <c r="CVT351" s="182"/>
      <c r="CVU351" s="182"/>
      <c r="CVV351" s="182"/>
      <c r="CVW351" s="182"/>
      <c r="CVX351" s="182"/>
      <c r="CVY351" s="182"/>
      <c r="CVZ351" s="182"/>
      <c r="CWA351" s="182"/>
      <c r="CWB351" s="182"/>
      <c r="CWC351" s="182"/>
      <c r="CWD351" s="182"/>
      <c r="CWE351" s="182"/>
      <c r="CWF351" s="182"/>
      <c r="CWG351" s="182"/>
      <c r="CWH351" s="182"/>
      <c r="CWI351" s="182"/>
      <c r="CWJ351" s="182"/>
      <c r="CWK351" s="182"/>
      <c r="CWL351" s="182"/>
      <c r="CWM351" s="182"/>
      <c r="CWN351" s="182"/>
      <c r="CWO351" s="182"/>
      <c r="CWP351" s="182"/>
      <c r="CWQ351" s="182"/>
      <c r="CWR351" s="182"/>
      <c r="CWS351" s="182"/>
      <c r="CWT351" s="182"/>
      <c r="CWU351" s="182"/>
      <c r="CWV351" s="182"/>
      <c r="CWW351" s="182"/>
      <c r="CWX351" s="182"/>
      <c r="CWY351" s="182"/>
      <c r="CWZ351" s="182"/>
      <c r="CXA351" s="182"/>
      <c r="CXB351" s="182"/>
      <c r="CXC351" s="182"/>
      <c r="CXD351" s="182"/>
      <c r="CXE351" s="182"/>
      <c r="CXF351" s="182"/>
      <c r="CXG351" s="182"/>
      <c r="CXH351" s="182"/>
      <c r="CXI351" s="182"/>
      <c r="CXJ351" s="182"/>
      <c r="CXK351" s="182"/>
      <c r="CXL351" s="182"/>
      <c r="CXM351" s="182"/>
      <c r="CXN351" s="182"/>
      <c r="CXO351" s="182"/>
      <c r="CXP351" s="182"/>
      <c r="CXQ351" s="182"/>
      <c r="CXR351" s="182"/>
      <c r="CXS351" s="182"/>
      <c r="CXT351" s="182"/>
      <c r="CXU351" s="182"/>
      <c r="CXV351" s="182"/>
      <c r="CXW351" s="182"/>
      <c r="CXX351" s="182"/>
      <c r="CXY351" s="182"/>
      <c r="CXZ351" s="182"/>
      <c r="CYA351" s="182"/>
      <c r="CYB351" s="182"/>
      <c r="CYC351" s="182"/>
      <c r="CYD351" s="182"/>
      <c r="CYE351" s="182"/>
      <c r="CYF351" s="182"/>
      <c r="CYG351" s="182"/>
      <c r="CYH351" s="182"/>
      <c r="CYI351" s="182"/>
      <c r="CYJ351" s="182"/>
      <c r="CYK351" s="182"/>
      <c r="CYL351" s="182"/>
      <c r="CYM351" s="182"/>
      <c r="CYN351" s="182"/>
      <c r="CYO351" s="182"/>
      <c r="CYP351" s="182"/>
      <c r="CYQ351" s="182"/>
      <c r="CYR351" s="182"/>
      <c r="CYS351" s="182"/>
      <c r="CYT351" s="182"/>
      <c r="CYU351" s="182"/>
      <c r="CYV351" s="182"/>
      <c r="CYW351" s="182"/>
      <c r="CYX351" s="182"/>
      <c r="CYY351" s="182"/>
      <c r="CYZ351" s="182"/>
      <c r="CZA351" s="182"/>
      <c r="CZB351" s="182"/>
      <c r="CZC351" s="182"/>
      <c r="CZD351" s="182"/>
      <c r="CZE351" s="182"/>
      <c r="CZF351" s="182"/>
      <c r="CZG351" s="182"/>
      <c r="CZH351" s="182"/>
      <c r="CZI351" s="182"/>
      <c r="CZJ351" s="182"/>
      <c r="CZK351" s="182"/>
      <c r="CZL351" s="182"/>
      <c r="CZM351" s="182"/>
      <c r="CZN351" s="182"/>
      <c r="CZO351" s="182"/>
      <c r="CZP351" s="182"/>
      <c r="CZQ351" s="182"/>
      <c r="CZR351" s="182"/>
      <c r="CZS351" s="182"/>
      <c r="CZT351" s="182"/>
      <c r="CZU351" s="182"/>
      <c r="CZV351" s="182"/>
      <c r="CZW351" s="182"/>
      <c r="CZX351" s="182"/>
      <c r="CZY351" s="182"/>
      <c r="CZZ351" s="182"/>
      <c r="DAA351" s="182"/>
      <c r="DAB351" s="182"/>
      <c r="DAC351" s="182"/>
      <c r="DAD351" s="182"/>
      <c r="DAE351" s="182"/>
      <c r="DAF351" s="182"/>
      <c r="DAG351" s="182"/>
      <c r="DAH351" s="182"/>
      <c r="DAI351" s="182"/>
      <c r="DAJ351" s="182"/>
      <c r="DAK351" s="182"/>
      <c r="DAL351" s="182"/>
      <c r="DAM351" s="182"/>
      <c r="DAN351" s="182"/>
      <c r="DAO351" s="182"/>
      <c r="DAP351" s="182"/>
      <c r="DAQ351" s="182"/>
      <c r="DAR351" s="182"/>
      <c r="DAS351" s="182"/>
      <c r="DAT351" s="182"/>
      <c r="DAU351" s="182"/>
      <c r="DAV351" s="182"/>
      <c r="DAW351" s="182"/>
      <c r="DAX351" s="182"/>
      <c r="DAY351" s="182"/>
      <c r="DAZ351" s="182"/>
      <c r="DBA351" s="182"/>
      <c r="DBB351" s="182"/>
      <c r="DBC351" s="182"/>
      <c r="DBD351" s="182"/>
      <c r="DBE351" s="182"/>
      <c r="DBF351" s="182"/>
      <c r="DBG351" s="182"/>
      <c r="DBH351" s="182"/>
      <c r="DBI351" s="182"/>
      <c r="DBJ351" s="182"/>
      <c r="DBK351" s="182"/>
      <c r="DBL351" s="182"/>
      <c r="DBM351" s="182"/>
      <c r="DBN351" s="182"/>
      <c r="DBO351" s="182"/>
      <c r="DBP351" s="182"/>
      <c r="DBQ351" s="182"/>
      <c r="DBR351" s="182"/>
      <c r="DBS351" s="182"/>
      <c r="DBT351" s="182"/>
      <c r="DBU351" s="182"/>
      <c r="DBV351" s="182"/>
      <c r="DBW351" s="182"/>
      <c r="DBX351" s="182"/>
      <c r="DBY351" s="182"/>
      <c r="DBZ351" s="182"/>
      <c r="DCA351" s="182"/>
      <c r="DCB351" s="182"/>
      <c r="DCC351" s="182"/>
      <c r="DCD351" s="182"/>
      <c r="DCE351" s="182"/>
      <c r="DCF351" s="182"/>
      <c r="DCG351" s="182"/>
      <c r="DCH351" s="182"/>
      <c r="DCI351" s="182"/>
      <c r="DCJ351" s="182"/>
      <c r="DCK351" s="182"/>
      <c r="DCL351" s="182"/>
      <c r="DCM351" s="182"/>
      <c r="DCN351" s="182"/>
      <c r="DCO351" s="182"/>
      <c r="DCP351" s="182"/>
      <c r="DCQ351" s="182"/>
      <c r="DCR351" s="182"/>
      <c r="DCS351" s="182"/>
      <c r="DCT351" s="182"/>
      <c r="DCU351" s="182"/>
      <c r="DCV351" s="182"/>
      <c r="DCW351" s="182"/>
      <c r="DCX351" s="182"/>
      <c r="DCY351" s="182"/>
      <c r="DCZ351" s="182"/>
      <c r="DDA351" s="182"/>
      <c r="DDB351" s="182"/>
      <c r="DDC351" s="182"/>
      <c r="DDD351" s="182"/>
      <c r="DDE351" s="182"/>
      <c r="DDF351" s="182"/>
      <c r="DDG351" s="182"/>
      <c r="DDH351" s="182"/>
      <c r="DDI351" s="182"/>
      <c r="DDJ351" s="182"/>
      <c r="DDK351" s="182"/>
      <c r="DDL351" s="182"/>
      <c r="DDM351" s="182"/>
      <c r="DDN351" s="182"/>
      <c r="DDO351" s="182"/>
      <c r="DDP351" s="182"/>
      <c r="DDQ351" s="182"/>
      <c r="DDR351" s="182"/>
      <c r="DDS351" s="182"/>
      <c r="DDT351" s="182"/>
      <c r="DDU351" s="182"/>
      <c r="DDV351" s="182"/>
      <c r="DDW351" s="182"/>
      <c r="DDX351" s="182"/>
      <c r="DDY351" s="182"/>
      <c r="DDZ351" s="182"/>
      <c r="DEA351" s="182"/>
      <c r="DEB351" s="182"/>
      <c r="DEC351" s="182"/>
      <c r="DED351" s="182"/>
      <c r="DEE351" s="182"/>
      <c r="DEF351" s="182"/>
      <c r="DEG351" s="182"/>
      <c r="DEH351" s="182"/>
      <c r="DEI351" s="182"/>
      <c r="DEJ351" s="182"/>
      <c r="DEK351" s="182"/>
      <c r="DEL351" s="182"/>
      <c r="DEM351" s="182"/>
      <c r="DEN351" s="182"/>
      <c r="DEO351" s="182"/>
      <c r="DEP351" s="182"/>
      <c r="DEQ351" s="182"/>
      <c r="DER351" s="182"/>
      <c r="DES351" s="182"/>
      <c r="DET351" s="182"/>
      <c r="DEU351" s="182"/>
      <c r="DEV351" s="182"/>
      <c r="DEW351" s="182"/>
      <c r="DEX351" s="182"/>
      <c r="DEY351" s="182"/>
      <c r="DEZ351" s="182"/>
      <c r="DFA351" s="182"/>
      <c r="DFB351" s="182"/>
      <c r="DFC351" s="182"/>
      <c r="DFD351" s="182"/>
      <c r="DFE351" s="182"/>
      <c r="DFF351" s="182"/>
      <c r="DFG351" s="182"/>
      <c r="DFH351" s="182"/>
      <c r="DFI351" s="182"/>
      <c r="DFJ351" s="182"/>
      <c r="DFK351" s="182"/>
      <c r="DFL351" s="182"/>
      <c r="DFM351" s="182"/>
      <c r="DFN351" s="182"/>
      <c r="DFO351" s="182"/>
      <c r="DFP351" s="182"/>
      <c r="DFQ351" s="182"/>
      <c r="DFR351" s="182"/>
      <c r="DFS351" s="182"/>
      <c r="DFT351" s="182"/>
      <c r="DFU351" s="182"/>
      <c r="DFV351" s="182"/>
      <c r="DFW351" s="182"/>
      <c r="DFX351" s="182"/>
      <c r="DFY351" s="182"/>
      <c r="DFZ351" s="182"/>
      <c r="DGA351" s="182"/>
      <c r="DGB351" s="182"/>
      <c r="DGC351" s="182"/>
      <c r="DGD351" s="182"/>
      <c r="DGE351" s="182"/>
      <c r="DGF351" s="182"/>
      <c r="DGG351" s="182"/>
      <c r="DGH351" s="182"/>
      <c r="DGI351" s="182"/>
      <c r="DGJ351" s="182"/>
      <c r="DGK351" s="182"/>
      <c r="DGL351" s="182"/>
      <c r="DGM351" s="182"/>
      <c r="DGN351" s="182"/>
      <c r="DGO351" s="182"/>
      <c r="DGP351" s="182"/>
      <c r="DGQ351" s="182"/>
      <c r="DGR351" s="182"/>
      <c r="DGS351" s="182"/>
      <c r="DGT351" s="182"/>
      <c r="DGU351" s="182"/>
      <c r="DGV351" s="182"/>
      <c r="DGW351" s="182"/>
      <c r="DGX351" s="182"/>
      <c r="DGY351" s="182"/>
      <c r="DGZ351" s="182"/>
      <c r="DHA351" s="182"/>
      <c r="DHB351" s="182"/>
      <c r="DHC351" s="182"/>
      <c r="DHD351" s="182"/>
      <c r="DHE351" s="182"/>
      <c r="DHF351" s="182"/>
      <c r="DHG351" s="182"/>
      <c r="DHH351" s="182"/>
      <c r="DHI351" s="182"/>
      <c r="DHJ351" s="182"/>
      <c r="DHK351" s="182"/>
      <c r="DHL351" s="182"/>
      <c r="DHM351" s="182"/>
      <c r="DHN351" s="182"/>
      <c r="DHO351" s="182"/>
      <c r="DHP351" s="182"/>
      <c r="DHQ351" s="182"/>
      <c r="DHR351" s="182"/>
      <c r="DHS351" s="182"/>
      <c r="DHT351" s="182"/>
      <c r="DHU351" s="182"/>
      <c r="DHV351" s="182"/>
      <c r="DHW351" s="182"/>
      <c r="DHX351" s="182"/>
      <c r="DHY351" s="182"/>
      <c r="DHZ351" s="182"/>
      <c r="DIA351" s="182"/>
      <c r="DIB351" s="182"/>
      <c r="DIC351" s="182"/>
      <c r="DID351" s="182"/>
      <c r="DIE351" s="182"/>
      <c r="DIF351" s="182"/>
      <c r="DIG351" s="182"/>
      <c r="DIH351" s="182"/>
      <c r="DII351" s="182"/>
      <c r="DIJ351" s="182"/>
      <c r="DIK351" s="182"/>
      <c r="DIL351" s="182"/>
      <c r="DIM351" s="182"/>
      <c r="DIN351" s="182"/>
      <c r="DIO351" s="182"/>
      <c r="DIP351" s="182"/>
      <c r="DIQ351" s="182"/>
      <c r="DIR351" s="182"/>
      <c r="DIS351" s="182"/>
      <c r="DIT351" s="182"/>
      <c r="DIU351" s="182"/>
      <c r="DIV351" s="182"/>
      <c r="DIW351" s="182"/>
      <c r="DIX351" s="182"/>
      <c r="DIY351" s="182"/>
      <c r="DIZ351" s="182"/>
      <c r="DJA351" s="182"/>
      <c r="DJB351" s="182"/>
      <c r="DJC351" s="182"/>
      <c r="DJD351" s="182"/>
      <c r="DJE351" s="182"/>
      <c r="DJF351" s="182"/>
      <c r="DJG351" s="182"/>
      <c r="DJH351" s="182"/>
      <c r="DJI351" s="182"/>
      <c r="DJJ351" s="182"/>
      <c r="DJK351" s="182"/>
      <c r="DJL351" s="182"/>
      <c r="DJM351" s="182"/>
      <c r="DJN351" s="182"/>
      <c r="DJO351" s="182"/>
      <c r="DJP351" s="182"/>
      <c r="DJQ351" s="182"/>
      <c r="DJR351" s="182"/>
      <c r="DJS351" s="182"/>
      <c r="DJT351" s="182"/>
      <c r="DJU351" s="182"/>
      <c r="DJV351" s="182"/>
      <c r="DJW351" s="182"/>
      <c r="DJX351" s="182"/>
      <c r="DJY351" s="182"/>
      <c r="DJZ351" s="182"/>
      <c r="DKA351" s="182"/>
      <c r="DKB351" s="182"/>
      <c r="DKC351" s="182"/>
      <c r="DKD351" s="182"/>
      <c r="DKE351" s="182"/>
      <c r="DKF351" s="182"/>
      <c r="DKG351" s="182"/>
      <c r="DKH351" s="182"/>
      <c r="DKI351" s="182"/>
      <c r="DKJ351" s="182"/>
      <c r="DKK351" s="182"/>
      <c r="DKL351" s="182"/>
      <c r="DKM351" s="182"/>
      <c r="DKN351" s="182"/>
      <c r="DKO351" s="182"/>
      <c r="DKP351" s="182"/>
      <c r="DKQ351" s="182"/>
      <c r="DKR351" s="182"/>
      <c r="DKS351" s="182"/>
      <c r="DKT351" s="182"/>
      <c r="DKU351" s="182"/>
      <c r="DKV351" s="182"/>
      <c r="DKW351" s="182"/>
      <c r="DKX351" s="182"/>
      <c r="DKY351" s="182"/>
      <c r="DKZ351" s="182"/>
      <c r="DLA351" s="182"/>
      <c r="DLB351" s="182"/>
      <c r="DLC351" s="182"/>
      <c r="DLD351" s="182"/>
      <c r="DLE351" s="182"/>
      <c r="DLF351" s="182"/>
      <c r="DLG351" s="182"/>
      <c r="DLH351" s="182"/>
      <c r="DLI351" s="182"/>
      <c r="DLJ351" s="182"/>
      <c r="DLK351" s="182"/>
      <c r="DLL351" s="182"/>
      <c r="DLM351" s="182"/>
      <c r="DLN351" s="182"/>
      <c r="DLO351" s="182"/>
      <c r="DLP351" s="182"/>
      <c r="DLQ351" s="182"/>
      <c r="DLR351" s="182"/>
      <c r="DLS351" s="182"/>
      <c r="DLT351" s="182"/>
      <c r="DLU351" s="182"/>
      <c r="DLV351" s="182"/>
      <c r="DLW351" s="182"/>
      <c r="DLX351" s="182"/>
      <c r="DLY351" s="182"/>
      <c r="DLZ351" s="182"/>
      <c r="DMA351" s="182"/>
      <c r="DMB351" s="182"/>
      <c r="DMC351" s="182"/>
      <c r="DMD351" s="182"/>
      <c r="DME351" s="182"/>
      <c r="DMF351" s="182"/>
      <c r="DMG351" s="182"/>
      <c r="DMH351" s="182"/>
      <c r="DMI351" s="182"/>
      <c r="DMJ351" s="182"/>
      <c r="DMK351" s="182"/>
      <c r="DML351" s="182"/>
      <c r="DMM351" s="182"/>
      <c r="DMN351" s="182"/>
      <c r="DMO351" s="182"/>
      <c r="DMP351" s="182"/>
      <c r="DMQ351" s="182"/>
      <c r="DMR351" s="182"/>
      <c r="DMS351" s="182"/>
      <c r="DMT351" s="182"/>
      <c r="DMU351" s="182"/>
      <c r="DMV351" s="182"/>
      <c r="DMW351" s="182"/>
      <c r="DMX351" s="182"/>
      <c r="DMY351" s="182"/>
      <c r="DMZ351" s="182"/>
      <c r="DNA351" s="182"/>
      <c r="DNB351" s="182"/>
      <c r="DNC351" s="182"/>
      <c r="DND351" s="182"/>
      <c r="DNE351" s="182"/>
      <c r="DNF351" s="182"/>
      <c r="DNG351" s="182"/>
      <c r="DNH351" s="182"/>
      <c r="DNI351" s="182"/>
      <c r="DNJ351" s="182"/>
      <c r="DNK351" s="182"/>
      <c r="DNL351" s="182"/>
      <c r="DNM351" s="182"/>
      <c r="DNN351" s="182"/>
      <c r="DNO351" s="182"/>
      <c r="DNP351" s="182"/>
      <c r="DNQ351" s="182"/>
      <c r="DNR351" s="182"/>
      <c r="DNS351" s="182"/>
      <c r="DNT351" s="182"/>
      <c r="DNU351" s="182"/>
      <c r="DNV351" s="182"/>
      <c r="DNW351" s="182"/>
      <c r="DNX351" s="182"/>
      <c r="DNY351" s="182"/>
      <c r="DNZ351" s="182"/>
      <c r="DOA351" s="182"/>
      <c r="DOB351" s="182"/>
      <c r="DOC351" s="182"/>
      <c r="DOD351" s="182"/>
      <c r="DOE351" s="182"/>
      <c r="DOF351" s="182"/>
      <c r="DOG351" s="182"/>
      <c r="DOH351" s="182"/>
      <c r="DOI351" s="182"/>
      <c r="DOJ351" s="182"/>
      <c r="DOK351" s="182"/>
      <c r="DOL351" s="182"/>
      <c r="DOM351" s="182"/>
      <c r="DON351" s="182"/>
      <c r="DOO351" s="182"/>
      <c r="DOP351" s="182"/>
      <c r="DOQ351" s="182"/>
      <c r="DOR351" s="182"/>
      <c r="DOS351" s="182"/>
      <c r="DOT351" s="182"/>
      <c r="DOU351" s="182"/>
      <c r="DOV351" s="182"/>
      <c r="DOW351" s="182"/>
      <c r="DOX351" s="182"/>
      <c r="DOY351" s="182"/>
      <c r="DOZ351" s="182"/>
      <c r="DPA351" s="182"/>
      <c r="DPB351" s="182"/>
      <c r="DPC351" s="182"/>
      <c r="DPD351" s="182"/>
      <c r="DPE351" s="182"/>
      <c r="DPF351" s="182"/>
      <c r="DPG351" s="182"/>
      <c r="DPH351" s="182"/>
      <c r="DPI351" s="182"/>
      <c r="DPJ351" s="182"/>
      <c r="DPK351" s="182"/>
      <c r="DPL351" s="182"/>
      <c r="DPM351" s="182"/>
      <c r="DPN351" s="182"/>
      <c r="DPO351" s="182"/>
      <c r="DPP351" s="182"/>
      <c r="DPQ351" s="182"/>
      <c r="DPR351" s="182"/>
      <c r="DPS351" s="182"/>
      <c r="DPT351" s="182"/>
      <c r="DPU351" s="182"/>
      <c r="DPV351" s="182"/>
      <c r="DPW351" s="182"/>
      <c r="DPX351" s="182"/>
      <c r="DPY351" s="182"/>
      <c r="DPZ351" s="182"/>
      <c r="DQA351" s="182"/>
      <c r="DQB351" s="182"/>
      <c r="DQC351" s="182"/>
      <c r="DQD351" s="182"/>
      <c r="DQE351" s="182"/>
      <c r="DQF351" s="182"/>
      <c r="DQG351" s="182"/>
      <c r="DQH351" s="182"/>
      <c r="DQI351" s="182"/>
      <c r="DQJ351" s="182"/>
      <c r="DQK351" s="182"/>
      <c r="DQL351" s="182"/>
      <c r="DQM351" s="182"/>
      <c r="DQN351" s="182"/>
      <c r="DQO351" s="182"/>
      <c r="DQP351" s="182"/>
      <c r="DQQ351" s="182"/>
      <c r="DQR351" s="182"/>
      <c r="DQS351" s="182"/>
      <c r="DQT351" s="182"/>
      <c r="DQU351" s="182"/>
      <c r="DQV351" s="182"/>
      <c r="DQW351" s="182"/>
      <c r="DQX351" s="182"/>
      <c r="DQY351" s="182"/>
      <c r="DQZ351" s="182"/>
      <c r="DRA351" s="182"/>
      <c r="DRB351" s="182"/>
      <c r="DRC351" s="182"/>
      <c r="DRD351" s="182"/>
      <c r="DRE351" s="182"/>
      <c r="DRF351" s="182"/>
      <c r="DRG351" s="182"/>
      <c r="DRH351" s="182"/>
      <c r="DRI351" s="182"/>
      <c r="DRJ351" s="182"/>
      <c r="DRK351" s="182"/>
      <c r="DRL351" s="182"/>
      <c r="DRM351" s="182"/>
      <c r="DRN351" s="182"/>
      <c r="DRO351" s="182"/>
      <c r="DRP351" s="182"/>
      <c r="DRQ351" s="182"/>
      <c r="DRR351" s="182"/>
      <c r="DRS351" s="182"/>
      <c r="DRT351" s="182"/>
      <c r="DRU351" s="182"/>
      <c r="DRV351" s="182"/>
      <c r="DRW351" s="182"/>
      <c r="DRX351" s="182"/>
      <c r="DRY351" s="182"/>
      <c r="DRZ351" s="182"/>
      <c r="DSA351" s="182"/>
      <c r="DSB351" s="182"/>
      <c r="DSC351" s="182"/>
      <c r="DSD351" s="182"/>
      <c r="DSE351" s="182"/>
      <c r="DSF351" s="182"/>
      <c r="DSG351" s="182"/>
      <c r="DSH351" s="182"/>
      <c r="DSI351" s="182"/>
      <c r="DSJ351" s="182"/>
      <c r="DSK351" s="182"/>
      <c r="DSL351" s="182"/>
      <c r="DSM351" s="182"/>
      <c r="DSN351" s="182"/>
      <c r="DSO351" s="182"/>
      <c r="DSP351" s="182"/>
      <c r="DSQ351" s="182"/>
      <c r="DSR351" s="182"/>
      <c r="DSS351" s="182"/>
      <c r="DST351" s="182"/>
      <c r="DSU351" s="182"/>
      <c r="DSV351" s="182"/>
      <c r="DSW351" s="182"/>
      <c r="DSX351" s="182"/>
      <c r="DSY351" s="182"/>
      <c r="DSZ351" s="182"/>
      <c r="DTA351" s="182"/>
      <c r="DTB351" s="182"/>
      <c r="DTC351" s="182"/>
      <c r="DTD351" s="182"/>
      <c r="DTE351" s="182"/>
      <c r="DTF351" s="182"/>
      <c r="DTG351" s="182"/>
      <c r="DTH351" s="182"/>
      <c r="DTI351" s="182"/>
      <c r="DTJ351" s="182"/>
      <c r="DTK351" s="182"/>
      <c r="DTL351" s="182"/>
      <c r="DTM351" s="182"/>
      <c r="DTN351" s="182"/>
      <c r="DTO351" s="182"/>
      <c r="DTP351" s="182"/>
      <c r="DTQ351" s="182"/>
      <c r="DTR351" s="182"/>
      <c r="DTS351" s="182"/>
      <c r="DTT351" s="182"/>
      <c r="DTU351" s="182"/>
      <c r="DTV351" s="182"/>
      <c r="DTW351" s="182"/>
      <c r="DTX351" s="182"/>
      <c r="DTY351" s="182"/>
      <c r="DTZ351" s="182"/>
      <c r="DUA351" s="182"/>
      <c r="DUB351" s="182"/>
      <c r="DUC351" s="182"/>
      <c r="DUD351" s="182"/>
      <c r="DUE351" s="182"/>
      <c r="DUF351" s="182"/>
      <c r="DUG351" s="182"/>
      <c r="DUH351" s="182"/>
      <c r="DUI351" s="182"/>
      <c r="DUJ351" s="182"/>
      <c r="DUK351" s="182"/>
      <c r="DUL351" s="182"/>
      <c r="DUM351" s="182"/>
      <c r="DUN351" s="182"/>
      <c r="DUO351" s="182"/>
      <c r="DUP351" s="182"/>
      <c r="DUQ351" s="182"/>
      <c r="DUR351" s="182"/>
      <c r="DUS351" s="182"/>
      <c r="DUT351" s="182"/>
      <c r="DUU351" s="182"/>
      <c r="DUV351" s="182"/>
      <c r="DUW351" s="182"/>
      <c r="DUX351" s="182"/>
      <c r="DUY351" s="182"/>
      <c r="DUZ351" s="182"/>
      <c r="DVA351" s="182"/>
      <c r="DVB351" s="182"/>
      <c r="DVC351" s="182"/>
      <c r="DVD351" s="182"/>
      <c r="DVE351" s="182"/>
      <c r="DVF351" s="182"/>
      <c r="DVG351" s="182"/>
      <c r="DVH351" s="182"/>
      <c r="DVI351" s="182"/>
      <c r="DVJ351" s="182"/>
      <c r="DVK351" s="182"/>
      <c r="DVL351" s="182"/>
      <c r="DVM351" s="182"/>
      <c r="DVN351" s="182"/>
      <c r="DVO351" s="182"/>
      <c r="DVP351" s="182"/>
      <c r="DVQ351" s="182"/>
      <c r="DVR351" s="182"/>
      <c r="DVS351" s="182"/>
      <c r="DVT351" s="182"/>
      <c r="DVU351" s="182"/>
      <c r="DVV351" s="182"/>
      <c r="DVW351" s="182"/>
      <c r="DVX351" s="182"/>
      <c r="DVY351" s="182"/>
      <c r="DVZ351" s="182"/>
      <c r="DWA351" s="182"/>
      <c r="DWB351" s="182"/>
      <c r="DWC351" s="182"/>
      <c r="DWD351" s="182"/>
      <c r="DWE351" s="182"/>
      <c r="DWF351" s="182"/>
      <c r="DWG351" s="182"/>
      <c r="DWH351" s="182"/>
      <c r="DWI351" s="182"/>
      <c r="DWJ351" s="182"/>
      <c r="DWK351" s="182"/>
      <c r="DWL351" s="182"/>
      <c r="DWM351" s="182"/>
      <c r="DWN351" s="182"/>
      <c r="DWO351" s="182"/>
      <c r="DWP351" s="182"/>
      <c r="DWQ351" s="182"/>
      <c r="DWR351" s="182"/>
      <c r="DWS351" s="182"/>
      <c r="DWT351" s="182"/>
      <c r="DWU351" s="182"/>
      <c r="DWV351" s="182"/>
      <c r="DWW351" s="182"/>
      <c r="DWX351" s="182"/>
      <c r="DWY351" s="182"/>
      <c r="DWZ351" s="182"/>
      <c r="DXA351" s="182"/>
      <c r="DXB351" s="182"/>
      <c r="DXC351" s="182"/>
      <c r="DXD351" s="182"/>
      <c r="DXE351" s="182"/>
      <c r="DXF351" s="182"/>
      <c r="DXG351" s="182"/>
      <c r="DXH351" s="182"/>
      <c r="DXI351" s="182"/>
      <c r="DXJ351" s="182"/>
      <c r="DXK351" s="182"/>
      <c r="DXL351" s="182"/>
      <c r="DXM351" s="182"/>
      <c r="DXN351" s="182"/>
      <c r="DXO351" s="182"/>
      <c r="DXP351" s="182"/>
      <c r="DXQ351" s="182"/>
      <c r="DXR351" s="182"/>
      <c r="DXS351" s="182"/>
      <c r="DXT351" s="182"/>
      <c r="DXU351" s="182"/>
      <c r="DXV351" s="182"/>
      <c r="DXW351" s="182"/>
      <c r="DXX351" s="182"/>
      <c r="DXY351" s="182"/>
      <c r="DXZ351" s="182"/>
      <c r="DYA351" s="182"/>
      <c r="DYB351" s="182"/>
      <c r="DYC351" s="182"/>
      <c r="DYD351" s="182"/>
      <c r="DYE351" s="182"/>
      <c r="DYF351" s="182"/>
      <c r="DYG351" s="182"/>
      <c r="DYH351" s="182"/>
      <c r="DYI351" s="182"/>
      <c r="DYJ351" s="182"/>
      <c r="DYK351" s="182"/>
      <c r="DYL351" s="182"/>
      <c r="DYM351" s="182"/>
      <c r="DYN351" s="182"/>
      <c r="DYO351" s="182"/>
      <c r="DYP351" s="182"/>
      <c r="DYQ351" s="182"/>
      <c r="DYR351" s="182"/>
      <c r="DYS351" s="182"/>
      <c r="DYT351" s="182"/>
      <c r="DYU351" s="182"/>
      <c r="DYV351" s="182"/>
      <c r="DYW351" s="182"/>
      <c r="DYX351" s="182"/>
      <c r="DYY351" s="182"/>
      <c r="DYZ351" s="182"/>
      <c r="DZA351" s="182"/>
      <c r="DZB351" s="182"/>
      <c r="DZC351" s="182"/>
      <c r="DZD351" s="182"/>
      <c r="DZE351" s="182"/>
      <c r="DZF351" s="182"/>
      <c r="DZG351" s="182"/>
      <c r="DZH351" s="182"/>
      <c r="DZI351" s="182"/>
      <c r="DZJ351" s="182"/>
      <c r="DZK351" s="182"/>
      <c r="DZL351" s="182"/>
      <c r="DZM351" s="182"/>
      <c r="DZN351" s="182"/>
      <c r="DZO351" s="182"/>
      <c r="DZP351" s="182"/>
      <c r="DZQ351" s="182"/>
      <c r="DZR351" s="182"/>
      <c r="DZS351" s="182"/>
      <c r="DZT351" s="182"/>
      <c r="DZU351" s="182"/>
      <c r="DZV351" s="182"/>
      <c r="DZW351" s="182"/>
      <c r="DZX351" s="182"/>
      <c r="DZY351" s="182"/>
      <c r="DZZ351" s="182"/>
      <c r="EAA351" s="182"/>
      <c r="EAB351" s="182"/>
      <c r="EAC351" s="182"/>
      <c r="EAD351" s="182"/>
      <c r="EAE351" s="182"/>
      <c r="EAF351" s="182"/>
      <c r="EAG351" s="182"/>
      <c r="EAH351" s="182"/>
      <c r="EAI351" s="182"/>
      <c r="EAJ351" s="182"/>
      <c r="EAK351" s="182"/>
      <c r="EAL351" s="182"/>
      <c r="EAM351" s="182"/>
      <c r="EAN351" s="182"/>
      <c r="EAO351" s="182"/>
      <c r="EAP351" s="182"/>
      <c r="EAQ351" s="182"/>
      <c r="EAR351" s="182"/>
      <c r="EAS351" s="182"/>
      <c r="EAT351" s="182"/>
      <c r="EAU351" s="182"/>
      <c r="EAV351" s="182"/>
      <c r="EAW351" s="182"/>
      <c r="EAX351" s="182"/>
      <c r="EAY351" s="182"/>
      <c r="EAZ351" s="182"/>
      <c r="EBA351" s="182"/>
      <c r="EBB351" s="182"/>
      <c r="EBC351" s="182"/>
      <c r="EBD351" s="182"/>
      <c r="EBE351" s="182"/>
      <c r="EBF351" s="182"/>
      <c r="EBG351" s="182"/>
      <c r="EBH351" s="182"/>
      <c r="EBI351" s="182"/>
      <c r="EBJ351" s="182"/>
      <c r="EBK351" s="182"/>
      <c r="EBL351" s="182"/>
      <c r="EBM351" s="182"/>
      <c r="EBN351" s="182"/>
      <c r="EBO351" s="182"/>
      <c r="EBP351" s="182"/>
      <c r="EBQ351" s="182"/>
      <c r="EBR351" s="182"/>
      <c r="EBS351" s="182"/>
      <c r="EBT351" s="182"/>
      <c r="EBU351" s="182"/>
      <c r="EBV351" s="182"/>
      <c r="EBW351" s="182"/>
      <c r="EBX351" s="182"/>
      <c r="EBY351" s="182"/>
      <c r="EBZ351" s="182"/>
      <c r="ECA351" s="182"/>
      <c r="ECB351" s="182"/>
      <c r="ECC351" s="182"/>
      <c r="ECD351" s="182"/>
      <c r="ECE351" s="182"/>
      <c r="ECF351" s="182"/>
      <c r="ECG351" s="182"/>
      <c r="ECH351" s="182"/>
      <c r="ECI351" s="182"/>
      <c r="ECJ351" s="182"/>
      <c r="ECK351" s="182"/>
      <c r="ECL351" s="182"/>
      <c r="ECM351" s="182"/>
      <c r="ECN351" s="182"/>
      <c r="ECO351" s="182"/>
      <c r="ECP351" s="182"/>
      <c r="ECQ351" s="182"/>
      <c r="ECR351" s="182"/>
      <c r="ECS351" s="182"/>
      <c r="ECT351" s="182"/>
      <c r="ECU351" s="182"/>
      <c r="ECV351" s="182"/>
      <c r="ECW351" s="182"/>
      <c r="ECX351" s="182"/>
      <c r="ECY351" s="182"/>
      <c r="ECZ351" s="182"/>
      <c r="EDA351" s="182"/>
      <c r="EDB351" s="182"/>
      <c r="EDC351" s="182"/>
      <c r="EDD351" s="182"/>
      <c r="EDE351" s="182"/>
      <c r="EDF351" s="182"/>
      <c r="EDG351" s="182"/>
      <c r="EDH351" s="182"/>
      <c r="EDI351" s="182"/>
      <c r="EDJ351" s="182"/>
      <c r="EDK351" s="182"/>
      <c r="EDL351" s="182"/>
      <c r="EDM351" s="182"/>
      <c r="EDN351" s="182"/>
      <c r="EDO351" s="182"/>
      <c r="EDP351" s="182"/>
      <c r="EDQ351" s="182"/>
      <c r="EDR351" s="182"/>
      <c r="EDS351" s="182"/>
      <c r="EDT351" s="182"/>
      <c r="EDU351" s="182"/>
      <c r="EDV351" s="182"/>
      <c r="EDW351" s="182"/>
      <c r="EDX351" s="182"/>
      <c r="EDY351" s="182"/>
      <c r="EDZ351" s="182"/>
      <c r="EEA351" s="182"/>
      <c r="EEB351" s="182"/>
      <c r="EEC351" s="182"/>
      <c r="EED351" s="182"/>
      <c r="EEE351" s="182"/>
      <c r="EEF351" s="182"/>
      <c r="EEG351" s="182"/>
      <c r="EEH351" s="182"/>
      <c r="EEI351" s="182"/>
      <c r="EEJ351" s="182"/>
      <c r="EEK351" s="182"/>
      <c r="EEL351" s="182"/>
      <c r="EEM351" s="182"/>
      <c r="EEN351" s="182"/>
      <c r="EEO351" s="182"/>
      <c r="EEP351" s="182"/>
      <c r="EEQ351" s="182"/>
      <c r="EER351" s="182"/>
      <c r="EES351" s="182"/>
      <c r="EET351" s="182"/>
      <c r="EEU351" s="182"/>
      <c r="EEV351" s="182"/>
      <c r="EEW351" s="182"/>
      <c r="EEX351" s="182"/>
      <c r="EEY351" s="182"/>
      <c r="EEZ351" s="182"/>
      <c r="EFA351" s="182"/>
      <c r="EFB351" s="182"/>
      <c r="EFC351" s="182"/>
      <c r="EFD351" s="182"/>
      <c r="EFE351" s="182"/>
      <c r="EFF351" s="182"/>
      <c r="EFG351" s="182"/>
      <c r="EFH351" s="182"/>
      <c r="EFI351" s="182"/>
      <c r="EFJ351" s="182"/>
      <c r="EFK351" s="182"/>
      <c r="EFL351" s="182"/>
      <c r="EFM351" s="182"/>
      <c r="EFN351" s="182"/>
      <c r="EFO351" s="182"/>
      <c r="EFP351" s="182"/>
      <c r="EFQ351" s="182"/>
      <c r="EFR351" s="182"/>
      <c r="EFS351" s="182"/>
      <c r="EFT351" s="182"/>
      <c r="EFU351" s="182"/>
      <c r="EFV351" s="182"/>
      <c r="EFW351" s="182"/>
      <c r="EFX351" s="182"/>
      <c r="EFY351" s="182"/>
      <c r="EFZ351" s="182"/>
      <c r="EGA351" s="182"/>
      <c r="EGB351" s="182"/>
      <c r="EGC351" s="182"/>
      <c r="EGD351" s="182"/>
      <c r="EGE351" s="182"/>
      <c r="EGF351" s="182"/>
      <c r="EGG351" s="182"/>
      <c r="EGH351" s="182"/>
      <c r="EGI351" s="182"/>
      <c r="EGJ351" s="182"/>
      <c r="EGK351" s="182"/>
      <c r="EGL351" s="182"/>
      <c r="EGM351" s="182"/>
      <c r="EGN351" s="182"/>
      <c r="EGO351" s="182"/>
      <c r="EGP351" s="182"/>
      <c r="EGQ351" s="182"/>
      <c r="EGR351" s="182"/>
      <c r="EGS351" s="182"/>
      <c r="EGT351" s="182"/>
      <c r="EGU351" s="182"/>
      <c r="EGV351" s="182"/>
      <c r="EGW351" s="182"/>
      <c r="EGX351" s="182"/>
      <c r="EGY351" s="182"/>
      <c r="EGZ351" s="182"/>
      <c r="EHA351" s="182"/>
      <c r="EHB351" s="182"/>
      <c r="EHC351" s="182"/>
      <c r="EHD351" s="182"/>
      <c r="EHE351" s="182"/>
      <c r="EHF351" s="182"/>
      <c r="EHG351" s="182"/>
      <c r="EHH351" s="182"/>
      <c r="EHI351" s="182"/>
      <c r="EHJ351" s="182"/>
      <c r="EHK351" s="182"/>
      <c r="EHL351" s="182"/>
      <c r="EHM351" s="182"/>
      <c r="EHN351" s="182"/>
      <c r="EHO351" s="182"/>
      <c r="EHP351" s="182"/>
      <c r="EHQ351" s="182"/>
      <c r="EHR351" s="182"/>
      <c r="EHS351" s="182"/>
      <c r="EHT351" s="182"/>
      <c r="EHU351" s="182"/>
      <c r="EHV351" s="182"/>
      <c r="EHW351" s="182"/>
      <c r="EHX351" s="182"/>
      <c r="EHY351" s="182"/>
      <c r="EHZ351" s="182"/>
      <c r="EIA351" s="182"/>
      <c r="EIB351" s="182"/>
      <c r="EIC351" s="182"/>
      <c r="EID351" s="182"/>
      <c r="EIE351" s="182"/>
      <c r="EIF351" s="182"/>
      <c r="EIG351" s="182"/>
      <c r="EIH351" s="182"/>
      <c r="EII351" s="182"/>
      <c r="EIJ351" s="182"/>
      <c r="EIK351" s="182"/>
      <c r="EIL351" s="182"/>
      <c r="EIM351" s="182"/>
      <c r="EIN351" s="182"/>
      <c r="EIO351" s="182"/>
      <c r="EIP351" s="182"/>
      <c r="EIQ351" s="182"/>
      <c r="EIR351" s="182"/>
      <c r="EIS351" s="182"/>
      <c r="EIT351" s="182"/>
      <c r="EIU351" s="182"/>
      <c r="EIV351" s="182"/>
      <c r="EIW351" s="182"/>
      <c r="EIX351" s="182"/>
      <c r="EIY351" s="182"/>
      <c r="EIZ351" s="182"/>
      <c r="EJA351" s="182"/>
      <c r="EJB351" s="182"/>
      <c r="EJC351" s="182"/>
      <c r="EJD351" s="182"/>
      <c r="EJE351" s="182"/>
      <c r="EJF351" s="182"/>
      <c r="EJG351" s="182"/>
      <c r="EJH351" s="182"/>
      <c r="EJI351" s="182"/>
      <c r="EJJ351" s="182"/>
      <c r="EJK351" s="182"/>
      <c r="EJL351" s="182"/>
      <c r="EJM351" s="182"/>
      <c r="EJN351" s="182"/>
      <c r="EJO351" s="182"/>
      <c r="EJP351" s="182"/>
      <c r="EJQ351" s="182"/>
      <c r="EJR351" s="182"/>
      <c r="EJS351" s="182"/>
      <c r="EJT351" s="182"/>
      <c r="EJU351" s="182"/>
      <c r="EJV351" s="182"/>
      <c r="EJW351" s="182"/>
      <c r="EJX351" s="182"/>
      <c r="EJY351" s="182"/>
      <c r="EJZ351" s="182"/>
      <c r="EKA351" s="182"/>
      <c r="EKB351" s="182"/>
      <c r="EKC351" s="182"/>
      <c r="EKD351" s="182"/>
      <c r="EKE351" s="182"/>
      <c r="EKF351" s="182"/>
      <c r="EKG351" s="182"/>
      <c r="EKH351" s="182"/>
      <c r="EKI351" s="182"/>
      <c r="EKJ351" s="182"/>
      <c r="EKK351" s="182"/>
      <c r="EKL351" s="182"/>
      <c r="EKM351" s="182"/>
      <c r="EKN351" s="182"/>
      <c r="EKO351" s="182"/>
      <c r="EKP351" s="182"/>
      <c r="EKQ351" s="182"/>
      <c r="EKR351" s="182"/>
      <c r="EKS351" s="182"/>
      <c r="EKT351" s="182"/>
      <c r="EKU351" s="182"/>
      <c r="EKV351" s="182"/>
      <c r="EKW351" s="182"/>
      <c r="EKX351" s="182"/>
      <c r="EKY351" s="182"/>
      <c r="EKZ351" s="182"/>
      <c r="ELA351" s="182"/>
      <c r="ELB351" s="182"/>
      <c r="ELC351" s="182"/>
      <c r="ELD351" s="182"/>
      <c r="ELE351" s="182"/>
      <c r="ELF351" s="182"/>
      <c r="ELG351" s="182"/>
      <c r="ELH351" s="182"/>
      <c r="ELI351" s="182"/>
      <c r="ELJ351" s="182"/>
      <c r="ELK351" s="182"/>
      <c r="ELL351" s="182"/>
      <c r="ELM351" s="182"/>
      <c r="ELN351" s="182"/>
      <c r="ELO351" s="182"/>
      <c r="ELP351" s="182"/>
      <c r="ELQ351" s="182"/>
      <c r="ELR351" s="182"/>
      <c r="ELS351" s="182"/>
      <c r="ELT351" s="182"/>
      <c r="ELU351" s="182"/>
      <c r="ELV351" s="182"/>
      <c r="ELW351" s="182"/>
      <c r="ELX351" s="182"/>
      <c r="ELY351" s="182"/>
      <c r="ELZ351" s="182"/>
      <c r="EMA351" s="182"/>
      <c r="EMB351" s="182"/>
      <c r="EMC351" s="182"/>
      <c r="EMD351" s="182"/>
      <c r="EME351" s="182"/>
      <c r="EMF351" s="182"/>
      <c r="EMG351" s="182"/>
      <c r="EMH351" s="182"/>
      <c r="EMI351" s="182"/>
      <c r="EMJ351" s="182"/>
      <c r="EMK351" s="182"/>
      <c r="EML351" s="182"/>
      <c r="EMM351" s="182"/>
      <c r="EMN351" s="182"/>
      <c r="EMO351" s="182"/>
      <c r="EMP351" s="182"/>
      <c r="EMQ351" s="182"/>
      <c r="EMR351" s="182"/>
      <c r="EMS351" s="182"/>
      <c r="EMT351" s="182"/>
      <c r="EMU351" s="182"/>
      <c r="EMV351" s="182"/>
      <c r="EMW351" s="182"/>
      <c r="EMX351" s="182"/>
      <c r="EMY351" s="182"/>
      <c r="EMZ351" s="182"/>
      <c r="ENA351" s="182"/>
      <c r="ENB351" s="182"/>
      <c r="ENC351" s="182"/>
      <c r="END351" s="182"/>
      <c r="ENE351" s="182"/>
      <c r="ENF351" s="182"/>
      <c r="ENG351" s="182"/>
      <c r="ENH351" s="182"/>
      <c r="ENI351" s="182"/>
      <c r="ENJ351" s="182"/>
      <c r="ENK351" s="182"/>
      <c r="ENL351" s="182"/>
      <c r="ENM351" s="182"/>
      <c r="ENN351" s="182"/>
      <c r="ENO351" s="182"/>
      <c r="ENP351" s="182"/>
      <c r="ENQ351" s="182"/>
      <c r="ENR351" s="182"/>
      <c r="ENS351" s="182"/>
      <c r="ENT351" s="182"/>
      <c r="ENU351" s="182"/>
      <c r="ENV351" s="182"/>
      <c r="ENW351" s="182"/>
      <c r="ENX351" s="182"/>
      <c r="ENY351" s="182"/>
      <c r="ENZ351" s="182"/>
      <c r="EOA351" s="182"/>
      <c r="EOB351" s="182"/>
      <c r="EOC351" s="182"/>
      <c r="EOD351" s="182"/>
      <c r="EOE351" s="182"/>
      <c r="EOF351" s="182"/>
      <c r="EOG351" s="182"/>
      <c r="EOH351" s="182"/>
      <c r="EOI351" s="182"/>
      <c r="EOJ351" s="182"/>
      <c r="EOK351" s="182"/>
      <c r="EOL351" s="182"/>
      <c r="EOM351" s="182"/>
      <c r="EON351" s="182"/>
      <c r="EOO351" s="182"/>
      <c r="EOP351" s="182"/>
      <c r="EOQ351" s="182"/>
      <c r="EOR351" s="182"/>
      <c r="EOS351" s="182"/>
      <c r="EOT351" s="182"/>
      <c r="EOU351" s="182"/>
      <c r="EOV351" s="182"/>
      <c r="EOW351" s="182"/>
      <c r="EOX351" s="182"/>
      <c r="EOY351" s="182"/>
      <c r="EOZ351" s="182"/>
      <c r="EPA351" s="182"/>
      <c r="EPB351" s="182"/>
      <c r="EPC351" s="182"/>
      <c r="EPD351" s="182"/>
      <c r="EPE351" s="182"/>
      <c r="EPF351" s="182"/>
      <c r="EPG351" s="182"/>
      <c r="EPH351" s="182"/>
      <c r="EPI351" s="182"/>
      <c r="EPJ351" s="182"/>
      <c r="EPK351" s="182"/>
      <c r="EPL351" s="182"/>
      <c r="EPM351" s="182"/>
      <c r="EPN351" s="182"/>
      <c r="EPO351" s="182"/>
      <c r="EPP351" s="182"/>
      <c r="EPQ351" s="182"/>
      <c r="EPR351" s="182"/>
      <c r="EPS351" s="182"/>
      <c r="EPT351" s="182"/>
      <c r="EPU351" s="182"/>
      <c r="EPV351" s="182"/>
      <c r="EPW351" s="182"/>
      <c r="EPX351" s="182"/>
      <c r="EPY351" s="182"/>
      <c r="EPZ351" s="182"/>
      <c r="EQA351" s="182"/>
      <c r="EQB351" s="182"/>
      <c r="EQC351" s="182"/>
      <c r="EQD351" s="182"/>
      <c r="EQE351" s="182"/>
      <c r="EQF351" s="182"/>
      <c r="EQG351" s="182"/>
      <c r="EQH351" s="182"/>
      <c r="EQI351" s="182"/>
      <c r="EQJ351" s="182"/>
      <c r="EQK351" s="182"/>
      <c r="EQL351" s="182"/>
      <c r="EQM351" s="182"/>
      <c r="EQN351" s="182"/>
      <c r="EQO351" s="182"/>
      <c r="EQP351" s="182"/>
      <c r="EQQ351" s="182"/>
      <c r="EQR351" s="182"/>
      <c r="EQS351" s="182"/>
      <c r="EQT351" s="182"/>
      <c r="EQU351" s="182"/>
      <c r="EQV351" s="182"/>
      <c r="EQW351" s="182"/>
      <c r="EQX351" s="182"/>
      <c r="EQY351" s="182"/>
      <c r="EQZ351" s="182"/>
      <c r="ERA351" s="182"/>
      <c r="ERB351" s="182"/>
      <c r="ERC351" s="182"/>
      <c r="ERD351" s="182"/>
      <c r="ERE351" s="182"/>
      <c r="ERF351" s="182"/>
      <c r="ERG351" s="182"/>
      <c r="ERH351" s="182"/>
      <c r="ERI351" s="182"/>
      <c r="ERJ351" s="182"/>
      <c r="ERK351" s="182"/>
      <c r="ERL351" s="182"/>
      <c r="ERM351" s="182"/>
      <c r="ERN351" s="182"/>
      <c r="ERO351" s="182"/>
      <c r="ERP351" s="182"/>
      <c r="ERQ351" s="182"/>
      <c r="ERR351" s="182"/>
      <c r="ERS351" s="182"/>
      <c r="ERT351" s="182"/>
      <c r="ERU351" s="182"/>
      <c r="ERV351" s="182"/>
      <c r="ERW351" s="182"/>
      <c r="ERX351" s="182"/>
      <c r="ERY351" s="182"/>
      <c r="ERZ351" s="182"/>
      <c r="ESA351" s="182"/>
      <c r="ESB351" s="182"/>
      <c r="ESC351" s="182"/>
      <c r="ESD351" s="182"/>
      <c r="ESE351" s="182"/>
      <c r="ESF351" s="182"/>
      <c r="ESG351" s="182"/>
      <c r="ESH351" s="182"/>
      <c r="ESI351" s="182"/>
      <c r="ESJ351" s="182"/>
      <c r="ESK351" s="182"/>
      <c r="ESL351" s="182"/>
      <c r="ESM351" s="182"/>
      <c r="ESN351" s="182"/>
      <c r="ESO351" s="182"/>
      <c r="ESP351" s="182"/>
      <c r="ESQ351" s="182"/>
      <c r="ESR351" s="182"/>
      <c r="ESS351" s="182"/>
      <c r="EST351" s="182"/>
      <c r="ESU351" s="182"/>
      <c r="ESV351" s="182"/>
      <c r="ESW351" s="182"/>
      <c r="ESX351" s="182"/>
      <c r="ESY351" s="182"/>
      <c r="ESZ351" s="182"/>
      <c r="ETA351" s="182"/>
      <c r="ETB351" s="182"/>
      <c r="ETC351" s="182"/>
      <c r="ETD351" s="182"/>
      <c r="ETE351" s="182"/>
      <c r="ETF351" s="182"/>
      <c r="ETG351" s="182"/>
      <c r="ETH351" s="182"/>
      <c r="ETI351" s="182"/>
      <c r="ETJ351" s="182"/>
      <c r="ETK351" s="182"/>
      <c r="ETL351" s="182"/>
      <c r="ETM351" s="182"/>
      <c r="ETN351" s="182"/>
      <c r="ETO351" s="182"/>
      <c r="ETP351" s="182"/>
      <c r="ETQ351" s="182"/>
      <c r="ETR351" s="182"/>
      <c r="ETS351" s="182"/>
      <c r="ETT351" s="182"/>
      <c r="ETU351" s="182"/>
      <c r="ETV351" s="182"/>
      <c r="ETW351" s="182"/>
      <c r="ETX351" s="182"/>
      <c r="ETY351" s="182"/>
      <c r="ETZ351" s="182"/>
      <c r="EUA351" s="182"/>
      <c r="EUB351" s="182"/>
      <c r="EUC351" s="182"/>
      <c r="EUD351" s="182"/>
      <c r="EUE351" s="182"/>
      <c r="EUF351" s="182"/>
      <c r="EUG351" s="182"/>
      <c r="EUH351" s="182"/>
      <c r="EUI351" s="182"/>
      <c r="EUJ351" s="182"/>
      <c r="EUK351" s="182"/>
      <c r="EUL351" s="182"/>
      <c r="EUM351" s="182"/>
      <c r="EUN351" s="182"/>
      <c r="EUO351" s="182"/>
      <c r="EUP351" s="182"/>
      <c r="EUQ351" s="182"/>
      <c r="EUR351" s="182"/>
      <c r="EUS351" s="182"/>
      <c r="EUT351" s="182"/>
      <c r="EUU351" s="182"/>
      <c r="EUV351" s="182"/>
      <c r="EUW351" s="182"/>
      <c r="EUX351" s="182"/>
      <c r="EUY351" s="182"/>
      <c r="EUZ351" s="182"/>
      <c r="EVA351" s="182"/>
      <c r="EVB351" s="182"/>
      <c r="EVC351" s="182"/>
      <c r="EVD351" s="182"/>
      <c r="EVE351" s="182"/>
      <c r="EVF351" s="182"/>
      <c r="EVG351" s="182"/>
      <c r="EVH351" s="182"/>
      <c r="EVI351" s="182"/>
      <c r="EVJ351" s="182"/>
      <c r="EVK351" s="182"/>
      <c r="EVL351" s="182"/>
      <c r="EVM351" s="182"/>
      <c r="EVN351" s="182"/>
      <c r="EVO351" s="182"/>
      <c r="EVP351" s="182"/>
      <c r="EVQ351" s="182"/>
      <c r="EVR351" s="182"/>
      <c r="EVS351" s="182"/>
      <c r="EVT351" s="182"/>
      <c r="EVU351" s="182"/>
      <c r="EVV351" s="182"/>
      <c r="EVW351" s="182"/>
      <c r="EVX351" s="182"/>
      <c r="EVY351" s="182"/>
      <c r="EVZ351" s="182"/>
      <c r="EWA351" s="182"/>
      <c r="EWB351" s="182"/>
      <c r="EWC351" s="182"/>
      <c r="EWD351" s="182"/>
      <c r="EWE351" s="182"/>
      <c r="EWF351" s="182"/>
      <c r="EWG351" s="182"/>
      <c r="EWH351" s="182"/>
      <c r="EWI351" s="182"/>
      <c r="EWJ351" s="182"/>
      <c r="EWK351" s="182"/>
      <c r="EWL351" s="182"/>
      <c r="EWM351" s="182"/>
      <c r="EWN351" s="182"/>
      <c r="EWO351" s="182"/>
      <c r="EWP351" s="182"/>
      <c r="EWQ351" s="182"/>
      <c r="EWR351" s="182"/>
      <c r="EWS351" s="182"/>
      <c r="EWT351" s="182"/>
      <c r="EWU351" s="182"/>
      <c r="EWV351" s="182"/>
      <c r="EWW351" s="182"/>
      <c r="EWX351" s="182"/>
      <c r="EWY351" s="182"/>
      <c r="EWZ351" s="182"/>
      <c r="EXA351" s="182"/>
      <c r="EXB351" s="182"/>
      <c r="EXC351" s="182"/>
      <c r="EXD351" s="182"/>
      <c r="EXE351" s="182"/>
      <c r="EXF351" s="182"/>
      <c r="EXG351" s="182"/>
      <c r="EXH351" s="182"/>
      <c r="EXI351" s="182"/>
      <c r="EXJ351" s="182"/>
      <c r="EXK351" s="182"/>
      <c r="EXL351" s="182"/>
      <c r="EXM351" s="182"/>
      <c r="EXN351" s="182"/>
      <c r="EXO351" s="182"/>
      <c r="EXP351" s="182"/>
      <c r="EXQ351" s="182"/>
      <c r="EXR351" s="182"/>
      <c r="EXS351" s="182"/>
      <c r="EXT351" s="182"/>
      <c r="EXU351" s="182"/>
      <c r="EXV351" s="182"/>
      <c r="EXW351" s="182"/>
      <c r="EXX351" s="182"/>
      <c r="EXY351" s="182"/>
      <c r="EXZ351" s="182"/>
      <c r="EYA351" s="182"/>
      <c r="EYB351" s="182"/>
      <c r="EYC351" s="182"/>
      <c r="EYD351" s="182"/>
      <c r="EYE351" s="182"/>
      <c r="EYF351" s="182"/>
      <c r="EYG351" s="182"/>
      <c r="EYH351" s="182"/>
      <c r="EYI351" s="182"/>
      <c r="EYJ351" s="182"/>
      <c r="EYK351" s="182"/>
      <c r="EYL351" s="182"/>
      <c r="EYM351" s="182"/>
      <c r="EYN351" s="182"/>
      <c r="EYO351" s="182"/>
      <c r="EYP351" s="182"/>
      <c r="EYQ351" s="182"/>
      <c r="EYR351" s="182"/>
      <c r="EYS351" s="182"/>
      <c r="EYT351" s="182"/>
      <c r="EYU351" s="182"/>
      <c r="EYV351" s="182"/>
      <c r="EYW351" s="182"/>
      <c r="EYX351" s="182"/>
      <c r="EYY351" s="182"/>
      <c r="EYZ351" s="182"/>
      <c r="EZA351" s="182"/>
      <c r="EZB351" s="182"/>
      <c r="EZC351" s="182"/>
      <c r="EZD351" s="182"/>
      <c r="EZE351" s="182"/>
      <c r="EZF351" s="182"/>
      <c r="EZG351" s="182"/>
      <c r="EZH351" s="182"/>
      <c r="EZI351" s="182"/>
      <c r="EZJ351" s="182"/>
      <c r="EZK351" s="182"/>
      <c r="EZL351" s="182"/>
      <c r="EZM351" s="182"/>
      <c r="EZN351" s="182"/>
      <c r="EZO351" s="182"/>
      <c r="EZP351" s="182"/>
      <c r="EZQ351" s="182"/>
      <c r="EZR351" s="182"/>
      <c r="EZS351" s="182"/>
      <c r="EZT351" s="182"/>
      <c r="EZU351" s="182"/>
      <c r="EZV351" s="182"/>
      <c r="EZW351" s="182"/>
      <c r="EZX351" s="182"/>
      <c r="EZY351" s="182"/>
      <c r="EZZ351" s="182"/>
      <c r="FAA351" s="182"/>
      <c r="FAB351" s="182"/>
      <c r="FAC351" s="182"/>
      <c r="FAD351" s="182"/>
      <c r="FAE351" s="182"/>
      <c r="FAF351" s="182"/>
      <c r="FAG351" s="182"/>
      <c r="FAH351" s="182"/>
      <c r="FAI351" s="182"/>
      <c r="FAJ351" s="182"/>
      <c r="FAK351" s="182"/>
      <c r="FAL351" s="182"/>
      <c r="FAM351" s="182"/>
      <c r="FAN351" s="182"/>
      <c r="FAO351" s="182"/>
      <c r="FAP351" s="182"/>
      <c r="FAQ351" s="182"/>
      <c r="FAR351" s="182"/>
      <c r="FAS351" s="182"/>
      <c r="FAT351" s="182"/>
      <c r="FAU351" s="182"/>
      <c r="FAV351" s="182"/>
      <c r="FAW351" s="182"/>
      <c r="FAX351" s="182"/>
      <c r="FAY351" s="182"/>
      <c r="FAZ351" s="182"/>
      <c r="FBA351" s="182"/>
      <c r="FBB351" s="182"/>
      <c r="FBC351" s="182"/>
      <c r="FBD351" s="182"/>
      <c r="FBE351" s="182"/>
      <c r="FBF351" s="182"/>
      <c r="FBG351" s="182"/>
      <c r="FBH351" s="182"/>
      <c r="FBI351" s="182"/>
      <c r="FBJ351" s="182"/>
      <c r="FBK351" s="182"/>
      <c r="FBL351" s="182"/>
      <c r="FBM351" s="182"/>
      <c r="FBN351" s="182"/>
      <c r="FBO351" s="182"/>
      <c r="FBP351" s="182"/>
      <c r="FBQ351" s="182"/>
      <c r="FBR351" s="182"/>
      <c r="FBS351" s="182"/>
      <c r="FBT351" s="182"/>
      <c r="FBU351" s="182"/>
      <c r="FBV351" s="182"/>
      <c r="FBW351" s="182"/>
      <c r="FBX351" s="182"/>
      <c r="FBY351" s="182"/>
      <c r="FBZ351" s="182"/>
      <c r="FCA351" s="182"/>
      <c r="FCB351" s="182"/>
      <c r="FCC351" s="182"/>
      <c r="FCD351" s="182"/>
      <c r="FCE351" s="182"/>
      <c r="FCF351" s="182"/>
      <c r="FCG351" s="182"/>
      <c r="FCH351" s="182"/>
      <c r="FCI351" s="182"/>
      <c r="FCJ351" s="182"/>
      <c r="FCK351" s="182"/>
      <c r="FCL351" s="182"/>
      <c r="FCM351" s="182"/>
      <c r="FCN351" s="182"/>
      <c r="FCO351" s="182"/>
      <c r="FCP351" s="182"/>
      <c r="FCQ351" s="182"/>
      <c r="FCR351" s="182"/>
      <c r="FCS351" s="182"/>
      <c r="FCT351" s="182"/>
      <c r="FCU351" s="182"/>
      <c r="FCV351" s="182"/>
      <c r="FCW351" s="182"/>
      <c r="FCX351" s="182"/>
      <c r="FCY351" s="182"/>
      <c r="FCZ351" s="182"/>
      <c r="FDA351" s="182"/>
      <c r="FDB351" s="182"/>
      <c r="FDC351" s="182"/>
      <c r="FDD351" s="182"/>
      <c r="FDE351" s="182"/>
      <c r="FDF351" s="182"/>
      <c r="FDG351" s="182"/>
      <c r="FDH351" s="182"/>
      <c r="FDI351" s="182"/>
      <c r="FDJ351" s="182"/>
      <c r="FDK351" s="182"/>
      <c r="FDL351" s="182"/>
      <c r="FDM351" s="182"/>
      <c r="FDN351" s="182"/>
      <c r="FDO351" s="182"/>
      <c r="FDP351" s="182"/>
      <c r="FDQ351" s="182"/>
      <c r="FDR351" s="182"/>
      <c r="FDS351" s="182"/>
      <c r="FDT351" s="182"/>
      <c r="FDU351" s="182"/>
      <c r="FDV351" s="182"/>
      <c r="FDW351" s="182"/>
      <c r="FDX351" s="182"/>
      <c r="FDY351" s="182"/>
      <c r="FDZ351" s="182"/>
      <c r="FEA351" s="182"/>
      <c r="FEB351" s="182"/>
      <c r="FEC351" s="182"/>
      <c r="FED351" s="182"/>
      <c r="FEE351" s="182"/>
      <c r="FEF351" s="182"/>
      <c r="FEG351" s="182"/>
      <c r="FEH351" s="182"/>
      <c r="FEI351" s="182"/>
      <c r="FEJ351" s="182"/>
      <c r="FEK351" s="182"/>
      <c r="FEL351" s="182"/>
      <c r="FEM351" s="182"/>
      <c r="FEN351" s="182"/>
      <c r="FEO351" s="182"/>
      <c r="FEP351" s="182"/>
      <c r="FEQ351" s="182"/>
      <c r="FER351" s="182"/>
      <c r="FES351" s="182"/>
      <c r="FET351" s="182"/>
      <c r="FEU351" s="182"/>
      <c r="FEV351" s="182"/>
      <c r="FEW351" s="182"/>
      <c r="FEX351" s="182"/>
      <c r="FEY351" s="182"/>
      <c r="FEZ351" s="182"/>
      <c r="FFA351" s="182"/>
      <c r="FFB351" s="182"/>
      <c r="FFC351" s="182"/>
      <c r="FFD351" s="182"/>
      <c r="FFE351" s="182"/>
      <c r="FFF351" s="182"/>
      <c r="FFG351" s="182"/>
      <c r="FFH351" s="182"/>
      <c r="FFI351" s="182"/>
      <c r="FFJ351" s="182"/>
      <c r="FFK351" s="182"/>
      <c r="FFL351" s="182"/>
      <c r="FFM351" s="182"/>
      <c r="FFN351" s="182"/>
      <c r="FFO351" s="182"/>
      <c r="FFP351" s="182"/>
      <c r="FFQ351" s="182"/>
      <c r="FFR351" s="182"/>
      <c r="FFS351" s="182"/>
      <c r="FFT351" s="182"/>
      <c r="FFU351" s="182"/>
      <c r="FFV351" s="182"/>
      <c r="FFW351" s="182"/>
      <c r="FFX351" s="182"/>
      <c r="FFY351" s="182"/>
      <c r="FFZ351" s="182"/>
      <c r="FGA351" s="182"/>
      <c r="FGB351" s="182"/>
      <c r="FGC351" s="182"/>
      <c r="FGD351" s="182"/>
      <c r="FGE351" s="182"/>
      <c r="FGF351" s="182"/>
      <c r="FGG351" s="182"/>
      <c r="FGH351" s="182"/>
      <c r="FGI351" s="182"/>
      <c r="FGJ351" s="182"/>
      <c r="FGK351" s="182"/>
      <c r="FGL351" s="182"/>
      <c r="FGM351" s="182"/>
      <c r="FGN351" s="182"/>
      <c r="FGO351" s="182"/>
      <c r="FGP351" s="182"/>
      <c r="FGQ351" s="182"/>
      <c r="FGR351" s="182"/>
      <c r="FGS351" s="182"/>
      <c r="FGT351" s="182"/>
      <c r="FGU351" s="182"/>
      <c r="FGV351" s="182"/>
      <c r="FGW351" s="182"/>
      <c r="FGX351" s="182"/>
      <c r="FGY351" s="182"/>
      <c r="FGZ351" s="182"/>
      <c r="FHA351" s="182"/>
      <c r="FHB351" s="182"/>
      <c r="FHC351" s="182"/>
      <c r="FHD351" s="182"/>
      <c r="FHE351" s="182"/>
      <c r="FHF351" s="182"/>
      <c r="FHG351" s="182"/>
      <c r="FHH351" s="182"/>
      <c r="FHI351" s="182"/>
      <c r="FHJ351" s="182"/>
      <c r="FHK351" s="182"/>
      <c r="FHL351" s="182"/>
      <c r="FHM351" s="182"/>
      <c r="FHN351" s="182"/>
      <c r="FHO351" s="182"/>
      <c r="FHP351" s="182"/>
      <c r="FHQ351" s="182"/>
      <c r="FHR351" s="182"/>
      <c r="FHS351" s="182"/>
      <c r="FHT351" s="182"/>
      <c r="FHU351" s="182"/>
      <c r="FHV351" s="182"/>
      <c r="FHW351" s="182"/>
      <c r="FHX351" s="182"/>
      <c r="FHY351" s="182"/>
      <c r="FHZ351" s="182"/>
      <c r="FIA351" s="182"/>
      <c r="FIB351" s="182"/>
      <c r="FIC351" s="182"/>
      <c r="FID351" s="182"/>
      <c r="FIE351" s="182"/>
      <c r="FIF351" s="182"/>
      <c r="FIG351" s="182"/>
      <c r="FIH351" s="182"/>
      <c r="FII351" s="182"/>
      <c r="FIJ351" s="182"/>
      <c r="FIK351" s="182"/>
      <c r="FIL351" s="182"/>
      <c r="FIM351" s="182"/>
      <c r="FIN351" s="182"/>
      <c r="FIO351" s="182"/>
      <c r="FIP351" s="182"/>
      <c r="FIQ351" s="182"/>
      <c r="FIR351" s="182"/>
      <c r="FIS351" s="182"/>
      <c r="FIT351" s="182"/>
      <c r="FIU351" s="182"/>
      <c r="FIV351" s="182"/>
      <c r="FIW351" s="182"/>
      <c r="FIX351" s="182"/>
      <c r="FIY351" s="182"/>
      <c r="FIZ351" s="182"/>
      <c r="FJA351" s="182"/>
      <c r="FJB351" s="182"/>
      <c r="FJC351" s="182"/>
      <c r="FJD351" s="182"/>
      <c r="FJE351" s="182"/>
      <c r="FJF351" s="182"/>
      <c r="FJG351" s="182"/>
      <c r="FJH351" s="182"/>
      <c r="FJI351" s="182"/>
      <c r="FJJ351" s="182"/>
      <c r="FJK351" s="182"/>
      <c r="FJL351" s="182"/>
      <c r="FJM351" s="182"/>
      <c r="FJN351" s="182"/>
      <c r="FJO351" s="182"/>
      <c r="FJP351" s="182"/>
      <c r="FJQ351" s="182"/>
      <c r="FJR351" s="182"/>
      <c r="FJS351" s="182"/>
      <c r="FJT351" s="182"/>
      <c r="FJU351" s="182"/>
      <c r="FJV351" s="182"/>
      <c r="FJW351" s="182"/>
      <c r="FJX351" s="182"/>
      <c r="FJY351" s="182"/>
      <c r="FJZ351" s="182"/>
      <c r="FKA351" s="182"/>
      <c r="FKB351" s="182"/>
      <c r="FKC351" s="182"/>
      <c r="FKD351" s="182"/>
      <c r="FKE351" s="182"/>
      <c r="FKF351" s="182"/>
      <c r="FKG351" s="182"/>
      <c r="FKH351" s="182"/>
      <c r="FKI351" s="182"/>
      <c r="FKJ351" s="182"/>
      <c r="FKK351" s="182"/>
      <c r="FKL351" s="182"/>
      <c r="FKM351" s="182"/>
      <c r="FKN351" s="182"/>
      <c r="FKO351" s="182"/>
      <c r="FKP351" s="182"/>
      <c r="FKQ351" s="182"/>
      <c r="FKR351" s="182"/>
      <c r="FKS351" s="182"/>
      <c r="FKT351" s="182"/>
      <c r="FKU351" s="182"/>
      <c r="FKV351" s="182"/>
      <c r="FKW351" s="182"/>
      <c r="FKX351" s="182"/>
      <c r="FKY351" s="182"/>
      <c r="FKZ351" s="182"/>
      <c r="FLA351" s="182"/>
      <c r="FLB351" s="182"/>
      <c r="FLC351" s="182"/>
      <c r="FLD351" s="182"/>
      <c r="FLE351" s="182"/>
      <c r="FLF351" s="182"/>
      <c r="FLG351" s="182"/>
      <c r="FLH351" s="182"/>
      <c r="FLI351" s="182"/>
      <c r="FLJ351" s="182"/>
      <c r="FLK351" s="182"/>
      <c r="FLL351" s="182"/>
      <c r="FLM351" s="182"/>
      <c r="FLN351" s="182"/>
      <c r="FLO351" s="182"/>
      <c r="FLP351" s="182"/>
      <c r="FLQ351" s="182"/>
      <c r="FLR351" s="182"/>
      <c r="FLS351" s="182"/>
      <c r="FLT351" s="182"/>
      <c r="FLU351" s="182"/>
      <c r="FLV351" s="182"/>
      <c r="FLW351" s="182"/>
      <c r="FLX351" s="182"/>
      <c r="FLY351" s="182"/>
      <c r="FLZ351" s="182"/>
      <c r="FMA351" s="182"/>
      <c r="FMB351" s="182"/>
      <c r="FMC351" s="182"/>
      <c r="FMD351" s="182"/>
      <c r="FME351" s="182"/>
      <c r="FMF351" s="182"/>
      <c r="FMG351" s="182"/>
      <c r="FMH351" s="182"/>
      <c r="FMI351" s="182"/>
      <c r="FMJ351" s="182"/>
      <c r="FMK351" s="182"/>
      <c r="FML351" s="182"/>
      <c r="FMM351" s="182"/>
      <c r="FMN351" s="182"/>
      <c r="FMO351" s="182"/>
      <c r="FMP351" s="182"/>
      <c r="FMQ351" s="182"/>
      <c r="FMR351" s="182"/>
      <c r="FMS351" s="182"/>
      <c r="FMT351" s="182"/>
      <c r="FMU351" s="182"/>
      <c r="FMV351" s="182"/>
      <c r="FMW351" s="182"/>
      <c r="FMX351" s="182"/>
      <c r="FMY351" s="182"/>
      <c r="FMZ351" s="182"/>
      <c r="FNA351" s="182"/>
      <c r="FNB351" s="182"/>
      <c r="FNC351" s="182"/>
      <c r="FND351" s="182"/>
      <c r="FNE351" s="182"/>
      <c r="FNF351" s="182"/>
      <c r="FNG351" s="182"/>
      <c r="FNH351" s="182"/>
      <c r="FNI351" s="182"/>
      <c r="FNJ351" s="182"/>
      <c r="FNK351" s="182"/>
      <c r="FNL351" s="182"/>
      <c r="FNM351" s="182"/>
      <c r="FNN351" s="182"/>
      <c r="FNO351" s="182"/>
      <c r="FNP351" s="182"/>
      <c r="FNQ351" s="182"/>
      <c r="FNR351" s="182"/>
      <c r="FNS351" s="182"/>
      <c r="FNT351" s="182"/>
      <c r="FNU351" s="182"/>
      <c r="FNV351" s="182"/>
      <c r="FNW351" s="182"/>
      <c r="FNX351" s="182"/>
      <c r="FNY351" s="182"/>
      <c r="FNZ351" s="182"/>
      <c r="FOA351" s="182"/>
      <c r="FOB351" s="182"/>
      <c r="FOC351" s="182"/>
      <c r="FOD351" s="182"/>
      <c r="FOE351" s="182"/>
      <c r="FOF351" s="182"/>
      <c r="FOG351" s="182"/>
      <c r="FOH351" s="182"/>
      <c r="FOI351" s="182"/>
      <c r="FOJ351" s="182"/>
      <c r="FOK351" s="182"/>
      <c r="FOL351" s="182"/>
      <c r="FOM351" s="182"/>
      <c r="FON351" s="182"/>
      <c r="FOO351" s="182"/>
      <c r="FOP351" s="182"/>
      <c r="FOQ351" s="182"/>
      <c r="FOR351" s="182"/>
      <c r="FOS351" s="182"/>
      <c r="FOT351" s="182"/>
      <c r="FOU351" s="182"/>
      <c r="FOV351" s="182"/>
      <c r="FOW351" s="182"/>
      <c r="FOX351" s="182"/>
      <c r="FOY351" s="182"/>
      <c r="FOZ351" s="182"/>
      <c r="FPA351" s="182"/>
      <c r="FPB351" s="182"/>
      <c r="FPC351" s="182"/>
      <c r="FPD351" s="182"/>
      <c r="FPE351" s="182"/>
      <c r="FPF351" s="182"/>
      <c r="FPG351" s="182"/>
      <c r="FPH351" s="182"/>
      <c r="FPI351" s="182"/>
      <c r="FPJ351" s="182"/>
      <c r="FPK351" s="182"/>
      <c r="FPL351" s="182"/>
      <c r="FPM351" s="182"/>
      <c r="FPN351" s="182"/>
      <c r="FPO351" s="182"/>
      <c r="FPP351" s="182"/>
      <c r="FPQ351" s="182"/>
      <c r="FPR351" s="182"/>
      <c r="FPS351" s="182"/>
      <c r="FPT351" s="182"/>
      <c r="FPU351" s="182"/>
      <c r="FPV351" s="182"/>
      <c r="FPW351" s="182"/>
      <c r="FPX351" s="182"/>
      <c r="FPY351" s="182"/>
      <c r="FPZ351" s="182"/>
      <c r="FQA351" s="182"/>
      <c r="FQB351" s="182"/>
      <c r="FQC351" s="182"/>
      <c r="FQD351" s="182"/>
      <c r="FQE351" s="182"/>
      <c r="FQF351" s="182"/>
      <c r="FQG351" s="182"/>
      <c r="FQH351" s="182"/>
      <c r="FQI351" s="182"/>
      <c r="FQJ351" s="182"/>
      <c r="FQK351" s="182"/>
      <c r="FQL351" s="182"/>
      <c r="FQM351" s="182"/>
      <c r="FQN351" s="182"/>
      <c r="FQO351" s="182"/>
      <c r="FQP351" s="182"/>
      <c r="FQQ351" s="182"/>
      <c r="FQR351" s="182"/>
      <c r="FQS351" s="182"/>
      <c r="FQT351" s="182"/>
      <c r="FQU351" s="182"/>
      <c r="FQV351" s="182"/>
      <c r="FQW351" s="182"/>
      <c r="FQX351" s="182"/>
      <c r="FQY351" s="182"/>
      <c r="FQZ351" s="182"/>
      <c r="FRA351" s="182"/>
      <c r="FRB351" s="182"/>
      <c r="FRC351" s="182"/>
      <c r="FRD351" s="182"/>
      <c r="FRE351" s="182"/>
      <c r="FRF351" s="182"/>
      <c r="FRG351" s="182"/>
      <c r="FRH351" s="182"/>
      <c r="FRI351" s="182"/>
      <c r="FRJ351" s="182"/>
      <c r="FRK351" s="182"/>
      <c r="FRL351" s="182"/>
      <c r="FRM351" s="182"/>
      <c r="FRN351" s="182"/>
      <c r="FRO351" s="182"/>
      <c r="FRP351" s="182"/>
      <c r="FRQ351" s="182"/>
      <c r="FRR351" s="182"/>
      <c r="FRS351" s="182"/>
      <c r="FRT351" s="182"/>
      <c r="FRU351" s="182"/>
      <c r="FRV351" s="182"/>
      <c r="FRW351" s="182"/>
      <c r="FRX351" s="182"/>
      <c r="FRY351" s="182"/>
      <c r="FRZ351" s="182"/>
      <c r="FSA351" s="182"/>
      <c r="FSB351" s="182"/>
      <c r="FSC351" s="182"/>
      <c r="FSD351" s="182"/>
      <c r="FSE351" s="182"/>
      <c r="FSF351" s="182"/>
      <c r="FSG351" s="182"/>
      <c r="FSH351" s="182"/>
      <c r="FSI351" s="182"/>
      <c r="FSJ351" s="182"/>
      <c r="FSK351" s="182"/>
      <c r="FSL351" s="182"/>
      <c r="FSM351" s="182"/>
      <c r="FSN351" s="182"/>
      <c r="FSO351" s="182"/>
      <c r="FSP351" s="182"/>
      <c r="FSQ351" s="182"/>
      <c r="FSR351" s="182"/>
      <c r="FSS351" s="182"/>
      <c r="FST351" s="182"/>
      <c r="FSU351" s="182"/>
      <c r="FSV351" s="182"/>
      <c r="FSW351" s="182"/>
      <c r="FSX351" s="182"/>
      <c r="FSY351" s="182"/>
      <c r="FSZ351" s="182"/>
      <c r="FTA351" s="182"/>
      <c r="FTB351" s="182"/>
      <c r="FTC351" s="182"/>
      <c r="FTD351" s="182"/>
      <c r="FTE351" s="182"/>
      <c r="FTF351" s="182"/>
      <c r="FTG351" s="182"/>
      <c r="FTH351" s="182"/>
      <c r="FTI351" s="182"/>
      <c r="FTJ351" s="182"/>
      <c r="FTK351" s="182"/>
      <c r="FTL351" s="182"/>
      <c r="FTM351" s="182"/>
      <c r="FTN351" s="182"/>
      <c r="FTO351" s="182"/>
      <c r="FTP351" s="182"/>
      <c r="FTQ351" s="182"/>
      <c r="FTR351" s="182"/>
      <c r="FTS351" s="182"/>
      <c r="FTT351" s="182"/>
      <c r="FTU351" s="182"/>
      <c r="FTV351" s="182"/>
      <c r="FTW351" s="182"/>
      <c r="FTX351" s="182"/>
      <c r="FTY351" s="182"/>
      <c r="FTZ351" s="182"/>
      <c r="FUA351" s="182"/>
      <c r="FUB351" s="182"/>
      <c r="FUC351" s="182"/>
      <c r="FUD351" s="182"/>
      <c r="FUE351" s="182"/>
      <c r="FUF351" s="182"/>
      <c r="FUG351" s="182"/>
      <c r="FUH351" s="182"/>
      <c r="FUI351" s="182"/>
      <c r="FUJ351" s="182"/>
      <c r="FUK351" s="182"/>
      <c r="FUL351" s="182"/>
      <c r="FUM351" s="182"/>
      <c r="FUN351" s="182"/>
      <c r="FUO351" s="182"/>
      <c r="FUP351" s="182"/>
      <c r="FUQ351" s="182"/>
      <c r="FUR351" s="182"/>
      <c r="FUS351" s="182"/>
      <c r="FUT351" s="182"/>
      <c r="FUU351" s="182"/>
      <c r="FUV351" s="182"/>
      <c r="FUW351" s="182"/>
      <c r="FUX351" s="182"/>
      <c r="FUY351" s="182"/>
      <c r="FUZ351" s="182"/>
      <c r="FVA351" s="182"/>
      <c r="FVB351" s="182"/>
      <c r="FVC351" s="182"/>
      <c r="FVD351" s="182"/>
      <c r="FVE351" s="182"/>
      <c r="FVF351" s="182"/>
      <c r="FVG351" s="182"/>
      <c r="FVH351" s="182"/>
      <c r="FVI351" s="182"/>
      <c r="FVJ351" s="182"/>
      <c r="FVK351" s="182"/>
      <c r="FVL351" s="182"/>
      <c r="FVM351" s="182"/>
      <c r="FVN351" s="182"/>
      <c r="FVO351" s="182"/>
      <c r="FVP351" s="182"/>
      <c r="FVQ351" s="182"/>
      <c r="FVR351" s="182"/>
      <c r="FVS351" s="182"/>
      <c r="FVT351" s="182"/>
      <c r="FVU351" s="182"/>
      <c r="FVV351" s="182"/>
      <c r="FVW351" s="182"/>
      <c r="FVX351" s="182"/>
      <c r="FVY351" s="182"/>
      <c r="FVZ351" s="182"/>
      <c r="FWA351" s="182"/>
      <c r="FWB351" s="182"/>
      <c r="FWC351" s="182"/>
      <c r="FWD351" s="182"/>
      <c r="FWE351" s="182"/>
      <c r="FWF351" s="182"/>
      <c r="FWG351" s="182"/>
      <c r="FWH351" s="182"/>
      <c r="FWI351" s="182"/>
      <c r="FWJ351" s="182"/>
      <c r="FWK351" s="182"/>
      <c r="FWL351" s="182"/>
      <c r="FWM351" s="182"/>
      <c r="FWN351" s="182"/>
      <c r="FWO351" s="182"/>
      <c r="FWP351" s="182"/>
      <c r="FWQ351" s="182"/>
      <c r="FWR351" s="182"/>
      <c r="FWS351" s="182"/>
      <c r="FWT351" s="182"/>
      <c r="FWU351" s="182"/>
      <c r="FWV351" s="182"/>
      <c r="FWW351" s="182"/>
      <c r="FWX351" s="182"/>
      <c r="FWY351" s="182"/>
      <c r="FWZ351" s="182"/>
      <c r="FXA351" s="182"/>
      <c r="FXB351" s="182"/>
      <c r="FXC351" s="182"/>
      <c r="FXD351" s="182"/>
      <c r="FXE351" s="182"/>
      <c r="FXF351" s="182"/>
      <c r="FXG351" s="182"/>
      <c r="FXH351" s="182"/>
      <c r="FXI351" s="182"/>
      <c r="FXJ351" s="182"/>
      <c r="FXK351" s="182"/>
      <c r="FXL351" s="182"/>
      <c r="FXM351" s="182"/>
      <c r="FXN351" s="182"/>
      <c r="FXO351" s="182"/>
      <c r="FXP351" s="182"/>
      <c r="FXQ351" s="182"/>
      <c r="FXR351" s="182"/>
      <c r="FXS351" s="182"/>
      <c r="FXT351" s="182"/>
      <c r="FXU351" s="182"/>
      <c r="FXV351" s="182"/>
      <c r="FXW351" s="182"/>
      <c r="FXX351" s="182"/>
      <c r="FXY351" s="182"/>
      <c r="FXZ351" s="182"/>
      <c r="FYA351" s="182"/>
      <c r="FYB351" s="182"/>
      <c r="FYC351" s="182"/>
      <c r="FYD351" s="182"/>
      <c r="FYE351" s="182"/>
      <c r="FYF351" s="182"/>
      <c r="FYG351" s="182"/>
      <c r="FYH351" s="182"/>
      <c r="FYI351" s="182"/>
      <c r="FYJ351" s="182"/>
      <c r="FYK351" s="182"/>
      <c r="FYL351" s="182"/>
      <c r="FYM351" s="182"/>
      <c r="FYN351" s="182"/>
      <c r="FYO351" s="182"/>
      <c r="FYP351" s="182"/>
      <c r="FYQ351" s="182"/>
      <c r="FYR351" s="182"/>
      <c r="FYS351" s="182"/>
      <c r="FYT351" s="182"/>
      <c r="FYU351" s="182"/>
      <c r="FYV351" s="182"/>
      <c r="FYW351" s="182"/>
      <c r="FYX351" s="182"/>
      <c r="FYY351" s="182"/>
      <c r="FYZ351" s="182"/>
      <c r="FZA351" s="182"/>
      <c r="FZB351" s="182"/>
      <c r="FZC351" s="182"/>
      <c r="FZD351" s="182"/>
      <c r="FZE351" s="182"/>
      <c r="FZF351" s="182"/>
      <c r="FZG351" s="182"/>
      <c r="FZH351" s="182"/>
      <c r="FZI351" s="182"/>
      <c r="FZJ351" s="182"/>
      <c r="FZK351" s="182"/>
      <c r="FZL351" s="182"/>
      <c r="FZM351" s="182"/>
      <c r="FZN351" s="182"/>
      <c r="FZO351" s="182"/>
      <c r="FZP351" s="182"/>
      <c r="FZQ351" s="182"/>
      <c r="FZR351" s="182"/>
      <c r="FZS351" s="182"/>
      <c r="FZT351" s="182"/>
      <c r="FZU351" s="182"/>
      <c r="FZV351" s="182"/>
      <c r="FZW351" s="182"/>
      <c r="FZX351" s="182"/>
      <c r="FZY351" s="182"/>
      <c r="FZZ351" s="182"/>
      <c r="GAA351" s="182"/>
      <c r="GAB351" s="182"/>
      <c r="GAC351" s="182"/>
      <c r="GAD351" s="182"/>
      <c r="GAE351" s="182"/>
      <c r="GAF351" s="182"/>
      <c r="GAG351" s="182"/>
      <c r="GAH351" s="182"/>
      <c r="GAI351" s="182"/>
      <c r="GAJ351" s="182"/>
      <c r="GAK351" s="182"/>
      <c r="GAL351" s="182"/>
      <c r="GAM351" s="182"/>
      <c r="GAN351" s="182"/>
      <c r="GAO351" s="182"/>
      <c r="GAP351" s="182"/>
      <c r="GAQ351" s="182"/>
      <c r="GAR351" s="182"/>
      <c r="GAS351" s="182"/>
      <c r="GAT351" s="182"/>
      <c r="GAU351" s="182"/>
      <c r="GAV351" s="182"/>
      <c r="GAW351" s="182"/>
      <c r="GAX351" s="182"/>
      <c r="GAY351" s="182"/>
      <c r="GAZ351" s="182"/>
      <c r="GBA351" s="182"/>
      <c r="GBB351" s="182"/>
      <c r="GBC351" s="182"/>
      <c r="GBD351" s="182"/>
      <c r="GBE351" s="182"/>
      <c r="GBF351" s="182"/>
      <c r="GBG351" s="182"/>
      <c r="GBH351" s="182"/>
      <c r="GBI351" s="182"/>
      <c r="GBJ351" s="182"/>
      <c r="GBK351" s="182"/>
      <c r="GBL351" s="182"/>
      <c r="GBM351" s="182"/>
      <c r="GBN351" s="182"/>
      <c r="GBO351" s="182"/>
      <c r="GBP351" s="182"/>
      <c r="GBQ351" s="182"/>
      <c r="GBR351" s="182"/>
      <c r="GBS351" s="182"/>
      <c r="GBT351" s="182"/>
      <c r="GBU351" s="182"/>
      <c r="GBV351" s="182"/>
      <c r="GBW351" s="182"/>
      <c r="GBX351" s="182"/>
      <c r="GBY351" s="182"/>
      <c r="GBZ351" s="182"/>
      <c r="GCA351" s="182"/>
      <c r="GCB351" s="182"/>
      <c r="GCC351" s="182"/>
      <c r="GCD351" s="182"/>
      <c r="GCE351" s="182"/>
      <c r="GCF351" s="182"/>
      <c r="GCG351" s="182"/>
      <c r="GCH351" s="182"/>
      <c r="GCI351" s="182"/>
      <c r="GCJ351" s="182"/>
      <c r="GCK351" s="182"/>
      <c r="GCL351" s="182"/>
      <c r="GCM351" s="182"/>
      <c r="GCN351" s="182"/>
      <c r="GCO351" s="182"/>
      <c r="GCP351" s="182"/>
      <c r="GCQ351" s="182"/>
      <c r="GCR351" s="182"/>
      <c r="GCS351" s="182"/>
      <c r="GCT351" s="182"/>
      <c r="GCU351" s="182"/>
      <c r="GCV351" s="182"/>
      <c r="GCW351" s="182"/>
      <c r="GCX351" s="182"/>
      <c r="GCY351" s="182"/>
      <c r="GCZ351" s="182"/>
      <c r="GDA351" s="182"/>
      <c r="GDB351" s="182"/>
      <c r="GDC351" s="182"/>
      <c r="GDD351" s="182"/>
      <c r="GDE351" s="182"/>
      <c r="GDF351" s="182"/>
      <c r="GDG351" s="182"/>
      <c r="GDH351" s="182"/>
      <c r="GDI351" s="182"/>
      <c r="GDJ351" s="182"/>
      <c r="GDK351" s="182"/>
      <c r="GDL351" s="182"/>
      <c r="GDM351" s="182"/>
      <c r="GDN351" s="182"/>
      <c r="GDO351" s="182"/>
      <c r="GDP351" s="182"/>
      <c r="GDQ351" s="182"/>
      <c r="GDR351" s="182"/>
      <c r="GDS351" s="182"/>
      <c r="GDT351" s="182"/>
      <c r="GDU351" s="182"/>
      <c r="GDV351" s="182"/>
      <c r="GDW351" s="182"/>
      <c r="GDX351" s="182"/>
      <c r="GDY351" s="182"/>
      <c r="GDZ351" s="182"/>
      <c r="GEA351" s="182"/>
      <c r="GEB351" s="182"/>
      <c r="GEC351" s="182"/>
      <c r="GED351" s="182"/>
      <c r="GEE351" s="182"/>
      <c r="GEF351" s="182"/>
      <c r="GEG351" s="182"/>
      <c r="GEH351" s="182"/>
      <c r="GEI351" s="182"/>
      <c r="GEJ351" s="182"/>
      <c r="GEK351" s="182"/>
      <c r="GEL351" s="182"/>
      <c r="GEM351" s="182"/>
      <c r="GEN351" s="182"/>
      <c r="GEO351" s="182"/>
      <c r="GEP351" s="182"/>
      <c r="GEQ351" s="182"/>
      <c r="GER351" s="182"/>
      <c r="GES351" s="182"/>
      <c r="GET351" s="182"/>
      <c r="GEU351" s="182"/>
      <c r="GEV351" s="182"/>
      <c r="GEW351" s="182"/>
      <c r="GEX351" s="182"/>
      <c r="GEY351" s="182"/>
      <c r="GEZ351" s="182"/>
      <c r="GFA351" s="182"/>
      <c r="GFB351" s="182"/>
      <c r="GFC351" s="182"/>
      <c r="GFD351" s="182"/>
      <c r="GFE351" s="182"/>
      <c r="GFF351" s="182"/>
      <c r="GFG351" s="182"/>
      <c r="GFH351" s="182"/>
      <c r="GFI351" s="182"/>
      <c r="GFJ351" s="182"/>
      <c r="GFK351" s="182"/>
      <c r="GFL351" s="182"/>
      <c r="GFM351" s="182"/>
      <c r="GFN351" s="182"/>
      <c r="GFO351" s="182"/>
      <c r="GFP351" s="182"/>
      <c r="GFQ351" s="182"/>
      <c r="GFR351" s="182"/>
      <c r="GFS351" s="182"/>
      <c r="GFT351" s="182"/>
      <c r="GFU351" s="182"/>
      <c r="GFV351" s="182"/>
      <c r="GFW351" s="182"/>
      <c r="GFX351" s="182"/>
      <c r="GFY351" s="182"/>
      <c r="GFZ351" s="182"/>
      <c r="GGA351" s="182"/>
      <c r="GGB351" s="182"/>
      <c r="GGC351" s="182"/>
      <c r="GGD351" s="182"/>
      <c r="GGE351" s="182"/>
      <c r="GGF351" s="182"/>
      <c r="GGG351" s="182"/>
      <c r="GGH351" s="182"/>
      <c r="GGI351" s="182"/>
      <c r="GGJ351" s="182"/>
      <c r="GGK351" s="182"/>
      <c r="GGL351" s="182"/>
      <c r="GGM351" s="182"/>
      <c r="GGN351" s="182"/>
      <c r="GGO351" s="182"/>
      <c r="GGP351" s="182"/>
      <c r="GGQ351" s="182"/>
      <c r="GGR351" s="182"/>
      <c r="GGS351" s="182"/>
      <c r="GGT351" s="182"/>
      <c r="GGU351" s="182"/>
      <c r="GGV351" s="182"/>
      <c r="GGW351" s="182"/>
      <c r="GGX351" s="182"/>
      <c r="GGY351" s="182"/>
      <c r="GGZ351" s="182"/>
      <c r="GHA351" s="182"/>
      <c r="GHB351" s="182"/>
      <c r="GHC351" s="182"/>
      <c r="GHD351" s="182"/>
      <c r="GHE351" s="182"/>
      <c r="GHF351" s="182"/>
      <c r="GHG351" s="182"/>
      <c r="GHH351" s="182"/>
      <c r="GHI351" s="182"/>
      <c r="GHJ351" s="182"/>
      <c r="GHK351" s="182"/>
      <c r="GHL351" s="182"/>
      <c r="GHM351" s="182"/>
      <c r="GHN351" s="182"/>
      <c r="GHO351" s="182"/>
      <c r="GHP351" s="182"/>
      <c r="GHQ351" s="182"/>
      <c r="GHR351" s="182"/>
      <c r="GHS351" s="182"/>
      <c r="GHT351" s="182"/>
      <c r="GHU351" s="182"/>
      <c r="GHV351" s="182"/>
      <c r="GHW351" s="182"/>
      <c r="GHX351" s="182"/>
      <c r="GHY351" s="182"/>
      <c r="GHZ351" s="182"/>
      <c r="GIA351" s="182"/>
      <c r="GIB351" s="182"/>
      <c r="GIC351" s="182"/>
      <c r="GID351" s="182"/>
      <c r="GIE351" s="182"/>
      <c r="GIF351" s="182"/>
      <c r="GIG351" s="182"/>
      <c r="GIH351" s="182"/>
      <c r="GII351" s="182"/>
      <c r="GIJ351" s="182"/>
      <c r="GIK351" s="182"/>
      <c r="GIL351" s="182"/>
      <c r="GIM351" s="182"/>
      <c r="GIN351" s="182"/>
      <c r="GIO351" s="182"/>
      <c r="GIP351" s="182"/>
      <c r="GIQ351" s="182"/>
      <c r="GIR351" s="182"/>
      <c r="GIS351" s="182"/>
      <c r="GIT351" s="182"/>
      <c r="GIU351" s="182"/>
      <c r="GIV351" s="182"/>
      <c r="GIW351" s="182"/>
      <c r="GIX351" s="182"/>
      <c r="GIY351" s="182"/>
      <c r="GIZ351" s="182"/>
      <c r="GJA351" s="182"/>
      <c r="GJB351" s="182"/>
      <c r="GJC351" s="182"/>
      <c r="GJD351" s="182"/>
      <c r="GJE351" s="182"/>
      <c r="GJF351" s="182"/>
      <c r="GJG351" s="182"/>
      <c r="GJH351" s="182"/>
      <c r="GJI351" s="182"/>
      <c r="GJJ351" s="182"/>
      <c r="GJK351" s="182"/>
      <c r="GJL351" s="182"/>
      <c r="GJM351" s="182"/>
      <c r="GJN351" s="182"/>
      <c r="GJO351" s="182"/>
      <c r="GJP351" s="182"/>
      <c r="GJQ351" s="182"/>
      <c r="GJR351" s="182"/>
      <c r="GJS351" s="182"/>
      <c r="GJT351" s="182"/>
      <c r="GJU351" s="182"/>
      <c r="GJV351" s="182"/>
      <c r="GJW351" s="182"/>
      <c r="GJX351" s="182"/>
      <c r="GJY351" s="182"/>
      <c r="GJZ351" s="182"/>
      <c r="GKA351" s="182"/>
      <c r="GKB351" s="182"/>
      <c r="GKC351" s="182"/>
      <c r="GKD351" s="182"/>
      <c r="GKE351" s="182"/>
      <c r="GKF351" s="182"/>
      <c r="GKG351" s="182"/>
      <c r="GKH351" s="182"/>
      <c r="GKI351" s="182"/>
      <c r="GKJ351" s="182"/>
      <c r="GKK351" s="182"/>
      <c r="GKL351" s="182"/>
      <c r="GKM351" s="182"/>
      <c r="GKN351" s="182"/>
      <c r="GKO351" s="182"/>
      <c r="GKP351" s="182"/>
      <c r="GKQ351" s="182"/>
      <c r="GKR351" s="182"/>
      <c r="GKS351" s="182"/>
      <c r="GKT351" s="182"/>
      <c r="GKU351" s="182"/>
      <c r="GKV351" s="182"/>
      <c r="GKW351" s="182"/>
      <c r="GKX351" s="182"/>
      <c r="GKY351" s="182"/>
      <c r="GKZ351" s="182"/>
      <c r="GLA351" s="182"/>
      <c r="GLB351" s="182"/>
      <c r="GLC351" s="182"/>
      <c r="GLD351" s="182"/>
      <c r="GLE351" s="182"/>
      <c r="GLF351" s="182"/>
      <c r="GLG351" s="182"/>
      <c r="GLH351" s="182"/>
      <c r="GLI351" s="182"/>
      <c r="GLJ351" s="182"/>
      <c r="GLK351" s="182"/>
      <c r="GLL351" s="182"/>
      <c r="GLM351" s="182"/>
      <c r="GLN351" s="182"/>
      <c r="GLO351" s="182"/>
      <c r="GLP351" s="182"/>
      <c r="GLQ351" s="182"/>
      <c r="GLR351" s="182"/>
      <c r="GLS351" s="182"/>
      <c r="GLT351" s="182"/>
      <c r="GLU351" s="182"/>
      <c r="GLV351" s="182"/>
      <c r="GLW351" s="182"/>
      <c r="GLX351" s="182"/>
      <c r="GLY351" s="182"/>
      <c r="GLZ351" s="182"/>
      <c r="GMA351" s="182"/>
      <c r="GMB351" s="182"/>
      <c r="GMC351" s="182"/>
      <c r="GMD351" s="182"/>
      <c r="GME351" s="182"/>
      <c r="GMF351" s="182"/>
      <c r="GMG351" s="182"/>
      <c r="GMH351" s="182"/>
      <c r="GMI351" s="182"/>
      <c r="GMJ351" s="182"/>
      <c r="GMK351" s="182"/>
      <c r="GML351" s="182"/>
      <c r="GMM351" s="182"/>
      <c r="GMN351" s="182"/>
      <c r="GMO351" s="182"/>
      <c r="GMP351" s="182"/>
      <c r="GMQ351" s="182"/>
      <c r="GMR351" s="182"/>
      <c r="GMS351" s="182"/>
      <c r="GMT351" s="182"/>
      <c r="GMU351" s="182"/>
      <c r="GMV351" s="182"/>
      <c r="GMW351" s="182"/>
      <c r="GMX351" s="182"/>
      <c r="GMY351" s="182"/>
      <c r="GMZ351" s="182"/>
      <c r="GNA351" s="182"/>
      <c r="GNB351" s="182"/>
      <c r="GNC351" s="182"/>
      <c r="GND351" s="182"/>
      <c r="GNE351" s="182"/>
      <c r="GNF351" s="182"/>
      <c r="GNG351" s="182"/>
      <c r="GNH351" s="182"/>
      <c r="GNI351" s="182"/>
      <c r="GNJ351" s="182"/>
      <c r="GNK351" s="182"/>
      <c r="GNL351" s="182"/>
      <c r="GNM351" s="182"/>
      <c r="GNN351" s="182"/>
      <c r="GNO351" s="182"/>
      <c r="GNP351" s="182"/>
      <c r="GNQ351" s="182"/>
      <c r="GNR351" s="182"/>
      <c r="GNS351" s="182"/>
      <c r="GNT351" s="182"/>
      <c r="GNU351" s="182"/>
      <c r="GNV351" s="182"/>
      <c r="GNW351" s="182"/>
      <c r="GNX351" s="182"/>
      <c r="GNY351" s="182"/>
      <c r="GNZ351" s="182"/>
      <c r="GOA351" s="182"/>
      <c r="GOB351" s="182"/>
      <c r="GOC351" s="182"/>
      <c r="GOD351" s="182"/>
      <c r="GOE351" s="182"/>
      <c r="GOF351" s="182"/>
      <c r="GOG351" s="182"/>
      <c r="GOH351" s="182"/>
      <c r="GOI351" s="182"/>
      <c r="GOJ351" s="182"/>
      <c r="GOK351" s="182"/>
      <c r="GOL351" s="182"/>
      <c r="GOM351" s="182"/>
      <c r="GON351" s="182"/>
      <c r="GOO351" s="182"/>
      <c r="GOP351" s="182"/>
      <c r="GOQ351" s="182"/>
      <c r="GOR351" s="182"/>
      <c r="GOS351" s="182"/>
      <c r="GOT351" s="182"/>
      <c r="GOU351" s="182"/>
      <c r="GOV351" s="182"/>
      <c r="GOW351" s="182"/>
      <c r="GOX351" s="182"/>
      <c r="GOY351" s="182"/>
      <c r="GOZ351" s="182"/>
      <c r="GPA351" s="182"/>
      <c r="GPB351" s="182"/>
      <c r="GPC351" s="182"/>
      <c r="GPD351" s="182"/>
      <c r="GPE351" s="182"/>
      <c r="GPF351" s="182"/>
      <c r="GPG351" s="182"/>
      <c r="GPH351" s="182"/>
      <c r="GPI351" s="182"/>
      <c r="GPJ351" s="182"/>
      <c r="GPK351" s="182"/>
      <c r="GPL351" s="182"/>
      <c r="GPM351" s="182"/>
      <c r="GPN351" s="182"/>
      <c r="GPO351" s="182"/>
      <c r="GPP351" s="182"/>
      <c r="GPQ351" s="182"/>
      <c r="GPR351" s="182"/>
      <c r="GPS351" s="182"/>
      <c r="GPT351" s="182"/>
      <c r="GPU351" s="182"/>
      <c r="GPV351" s="182"/>
      <c r="GPW351" s="182"/>
      <c r="GPX351" s="182"/>
      <c r="GPY351" s="182"/>
      <c r="GPZ351" s="182"/>
      <c r="GQA351" s="182"/>
      <c r="GQB351" s="182"/>
      <c r="GQC351" s="182"/>
      <c r="GQD351" s="182"/>
      <c r="GQE351" s="182"/>
      <c r="GQF351" s="182"/>
      <c r="GQG351" s="182"/>
      <c r="GQH351" s="182"/>
      <c r="GQI351" s="182"/>
      <c r="GQJ351" s="182"/>
      <c r="GQK351" s="182"/>
      <c r="GQL351" s="182"/>
      <c r="GQM351" s="182"/>
      <c r="GQN351" s="182"/>
      <c r="GQO351" s="182"/>
      <c r="GQP351" s="182"/>
      <c r="GQQ351" s="182"/>
      <c r="GQR351" s="182"/>
      <c r="GQS351" s="182"/>
      <c r="GQT351" s="182"/>
      <c r="GQU351" s="182"/>
      <c r="GQV351" s="182"/>
      <c r="GQW351" s="182"/>
      <c r="GQX351" s="182"/>
      <c r="GQY351" s="182"/>
      <c r="GQZ351" s="182"/>
      <c r="GRA351" s="182"/>
      <c r="GRB351" s="182"/>
      <c r="GRC351" s="182"/>
      <c r="GRD351" s="182"/>
      <c r="GRE351" s="182"/>
      <c r="GRF351" s="182"/>
      <c r="GRG351" s="182"/>
      <c r="GRH351" s="182"/>
      <c r="GRI351" s="182"/>
      <c r="GRJ351" s="182"/>
      <c r="GRK351" s="182"/>
      <c r="GRL351" s="182"/>
      <c r="GRM351" s="182"/>
      <c r="GRN351" s="182"/>
      <c r="GRO351" s="182"/>
      <c r="GRP351" s="182"/>
      <c r="GRQ351" s="182"/>
      <c r="GRR351" s="182"/>
      <c r="GRS351" s="182"/>
      <c r="GRT351" s="182"/>
      <c r="GRU351" s="182"/>
      <c r="GRV351" s="182"/>
      <c r="GRW351" s="182"/>
      <c r="GRX351" s="182"/>
      <c r="GRY351" s="182"/>
      <c r="GRZ351" s="182"/>
      <c r="GSA351" s="182"/>
      <c r="GSB351" s="182"/>
      <c r="GSC351" s="182"/>
      <c r="GSD351" s="182"/>
      <c r="GSE351" s="182"/>
      <c r="GSF351" s="182"/>
      <c r="GSG351" s="182"/>
      <c r="GSH351" s="182"/>
      <c r="GSI351" s="182"/>
      <c r="GSJ351" s="182"/>
      <c r="GSK351" s="182"/>
      <c r="GSL351" s="182"/>
      <c r="GSM351" s="182"/>
      <c r="GSN351" s="182"/>
      <c r="GSO351" s="182"/>
      <c r="GSP351" s="182"/>
      <c r="GSQ351" s="182"/>
      <c r="GSR351" s="182"/>
      <c r="GSS351" s="182"/>
      <c r="GST351" s="182"/>
      <c r="GSU351" s="182"/>
      <c r="GSV351" s="182"/>
      <c r="GSW351" s="182"/>
      <c r="GSX351" s="182"/>
      <c r="GSY351" s="182"/>
      <c r="GSZ351" s="182"/>
      <c r="GTA351" s="182"/>
      <c r="GTB351" s="182"/>
      <c r="GTC351" s="182"/>
      <c r="GTD351" s="182"/>
      <c r="GTE351" s="182"/>
      <c r="GTF351" s="182"/>
      <c r="GTG351" s="182"/>
      <c r="GTH351" s="182"/>
      <c r="GTI351" s="182"/>
      <c r="GTJ351" s="182"/>
      <c r="GTK351" s="182"/>
      <c r="GTL351" s="182"/>
      <c r="GTM351" s="182"/>
      <c r="GTN351" s="182"/>
      <c r="GTO351" s="182"/>
      <c r="GTP351" s="182"/>
      <c r="GTQ351" s="182"/>
      <c r="GTR351" s="182"/>
      <c r="GTS351" s="182"/>
      <c r="GTT351" s="182"/>
      <c r="GTU351" s="182"/>
      <c r="GTV351" s="182"/>
      <c r="GTW351" s="182"/>
      <c r="GTX351" s="182"/>
      <c r="GTY351" s="182"/>
      <c r="GTZ351" s="182"/>
      <c r="GUA351" s="182"/>
      <c r="GUB351" s="182"/>
      <c r="GUC351" s="182"/>
      <c r="GUD351" s="182"/>
      <c r="GUE351" s="182"/>
      <c r="GUF351" s="182"/>
      <c r="GUG351" s="182"/>
      <c r="GUH351" s="182"/>
      <c r="GUI351" s="182"/>
      <c r="GUJ351" s="182"/>
      <c r="GUK351" s="182"/>
      <c r="GUL351" s="182"/>
      <c r="GUM351" s="182"/>
      <c r="GUN351" s="182"/>
      <c r="GUO351" s="182"/>
      <c r="GUP351" s="182"/>
      <c r="GUQ351" s="182"/>
      <c r="GUR351" s="182"/>
      <c r="GUS351" s="182"/>
      <c r="GUT351" s="182"/>
      <c r="GUU351" s="182"/>
      <c r="GUV351" s="182"/>
      <c r="GUW351" s="182"/>
      <c r="GUX351" s="182"/>
      <c r="GUY351" s="182"/>
      <c r="GUZ351" s="182"/>
      <c r="GVA351" s="182"/>
      <c r="GVB351" s="182"/>
      <c r="GVC351" s="182"/>
      <c r="GVD351" s="182"/>
      <c r="GVE351" s="182"/>
      <c r="GVF351" s="182"/>
      <c r="GVG351" s="182"/>
      <c r="GVH351" s="182"/>
      <c r="GVI351" s="182"/>
      <c r="GVJ351" s="182"/>
      <c r="GVK351" s="182"/>
      <c r="GVL351" s="182"/>
      <c r="GVM351" s="182"/>
      <c r="GVN351" s="182"/>
      <c r="GVO351" s="182"/>
      <c r="GVP351" s="182"/>
      <c r="GVQ351" s="182"/>
      <c r="GVR351" s="182"/>
      <c r="GVS351" s="182"/>
      <c r="GVT351" s="182"/>
      <c r="GVU351" s="182"/>
      <c r="GVV351" s="182"/>
      <c r="GVW351" s="182"/>
      <c r="GVX351" s="182"/>
      <c r="GVY351" s="182"/>
      <c r="GVZ351" s="182"/>
      <c r="GWA351" s="182"/>
      <c r="GWB351" s="182"/>
      <c r="GWC351" s="182"/>
      <c r="GWD351" s="182"/>
      <c r="GWE351" s="182"/>
      <c r="GWF351" s="182"/>
      <c r="GWG351" s="182"/>
      <c r="GWH351" s="182"/>
      <c r="GWI351" s="182"/>
      <c r="GWJ351" s="182"/>
      <c r="GWK351" s="182"/>
      <c r="GWL351" s="182"/>
      <c r="GWM351" s="182"/>
      <c r="GWN351" s="182"/>
      <c r="GWO351" s="182"/>
      <c r="GWP351" s="182"/>
      <c r="GWQ351" s="182"/>
      <c r="GWR351" s="182"/>
      <c r="GWS351" s="182"/>
      <c r="GWT351" s="182"/>
      <c r="GWU351" s="182"/>
      <c r="GWV351" s="182"/>
      <c r="GWW351" s="182"/>
      <c r="GWX351" s="182"/>
      <c r="GWY351" s="182"/>
      <c r="GWZ351" s="182"/>
      <c r="GXA351" s="182"/>
      <c r="GXB351" s="182"/>
      <c r="GXC351" s="182"/>
      <c r="GXD351" s="182"/>
      <c r="GXE351" s="182"/>
      <c r="GXF351" s="182"/>
      <c r="GXG351" s="182"/>
      <c r="GXH351" s="182"/>
      <c r="GXI351" s="182"/>
      <c r="GXJ351" s="182"/>
      <c r="GXK351" s="182"/>
      <c r="GXL351" s="182"/>
      <c r="GXM351" s="182"/>
      <c r="GXN351" s="182"/>
      <c r="GXO351" s="182"/>
      <c r="GXP351" s="182"/>
      <c r="GXQ351" s="182"/>
      <c r="GXR351" s="182"/>
      <c r="GXS351" s="182"/>
      <c r="GXT351" s="182"/>
      <c r="GXU351" s="182"/>
      <c r="GXV351" s="182"/>
      <c r="GXW351" s="182"/>
      <c r="GXX351" s="182"/>
      <c r="GXY351" s="182"/>
      <c r="GXZ351" s="182"/>
      <c r="GYA351" s="182"/>
      <c r="GYB351" s="182"/>
      <c r="GYC351" s="182"/>
      <c r="GYD351" s="182"/>
      <c r="GYE351" s="182"/>
      <c r="GYF351" s="182"/>
      <c r="GYG351" s="182"/>
      <c r="GYH351" s="182"/>
      <c r="GYI351" s="182"/>
      <c r="GYJ351" s="182"/>
      <c r="GYK351" s="182"/>
      <c r="GYL351" s="182"/>
      <c r="GYM351" s="182"/>
      <c r="GYN351" s="182"/>
      <c r="GYO351" s="182"/>
      <c r="GYP351" s="182"/>
      <c r="GYQ351" s="182"/>
      <c r="GYR351" s="182"/>
      <c r="GYS351" s="182"/>
      <c r="GYT351" s="182"/>
      <c r="GYU351" s="182"/>
      <c r="GYV351" s="182"/>
      <c r="GYW351" s="182"/>
      <c r="GYX351" s="182"/>
      <c r="GYY351" s="182"/>
      <c r="GYZ351" s="182"/>
      <c r="GZA351" s="182"/>
      <c r="GZB351" s="182"/>
      <c r="GZC351" s="182"/>
      <c r="GZD351" s="182"/>
      <c r="GZE351" s="182"/>
      <c r="GZF351" s="182"/>
      <c r="GZG351" s="182"/>
      <c r="GZH351" s="182"/>
      <c r="GZI351" s="182"/>
      <c r="GZJ351" s="182"/>
      <c r="GZK351" s="182"/>
      <c r="GZL351" s="182"/>
      <c r="GZM351" s="182"/>
      <c r="GZN351" s="182"/>
      <c r="GZO351" s="182"/>
      <c r="GZP351" s="182"/>
      <c r="GZQ351" s="182"/>
      <c r="GZR351" s="182"/>
      <c r="GZS351" s="182"/>
      <c r="GZT351" s="182"/>
      <c r="GZU351" s="182"/>
      <c r="GZV351" s="182"/>
      <c r="GZW351" s="182"/>
      <c r="GZX351" s="182"/>
      <c r="GZY351" s="182"/>
      <c r="GZZ351" s="182"/>
      <c r="HAA351" s="182"/>
      <c r="HAB351" s="182"/>
      <c r="HAC351" s="182"/>
      <c r="HAD351" s="182"/>
      <c r="HAE351" s="182"/>
      <c r="HAF351" s="182"/>
      <c r="HAG351" s="182"/>
      <c r="HAH351" s="182"/>
      <c r="HAI351" s="182"/>
      <c r="HAJ351" s="182"/>
      <c r="HAK351" s="182"/>
      <c r="HAL351" s="182"/>
      <c r="HAM351" s="182"/>
      <c r="HAN351" s="182"/>
      <c r="HAO351" s="182"/>
      <c r="HAP351" s="182"/>
      <c r="HAQ351" s="182"/>
      <c r="HAR351" s="182"/>
      <c r="HAS351" s="182"/>
      <c r="HAT351" s="182"/>
      <c r="HAU351" s="182"/>
      <c r="HAV351" s="182"/>
      <c r="HAW351" s="182"/>
      <c r="HAX351" s="182"/>
      <c r="HAY351" s="182"/>
      <c r="HAZ351" s="182"/>
      <c r="HBA351" s="182"/>
      <c r="HBB351" s="182"/>
      <c r="HBC351" s="182"/>
      <c r="HBD351" s="182"/>
      <c r="HBE351" s="182"/>
      <c r="HBF351" s="182"/>
      <c r="HBG351" s="182"/>
      <c r="HBH351" s="182"/>
      <c r="HBI351" s="182"/>
      <c r="HBJ351" s="182"/>
      <c r="HBK351" s="182"/>
      <c r="HBL351" s="182"/>
      <c r="HBM351" s="182"/>
      <c r="HBN351" s="182"/>
      <c r="HBO351" s="182"/>
      <c r="HBP351" s="182"/>
      <c r="HBQ351" s="182"/>
      <c r="HBR351" s="182"/>
      <c r="HBS351" s="182"/>
      <c r="HBT351" s="182"/>
      <c r="HBU351" s="182"/>
      <c r="HBV351" s="182"/>
      <c r="HBW351" s="182"/>
      <c r="HBX351" s="182"/>
      <c r="HBY351" s="182"/>
      <c r="HBZ351" s="182"/>
      <c r="HCA351" s="182"/>
      <c r="HCB351" s="182"/>
      <c r="HCC351" s="182"/>
      <c r="HCD351" s="182"/>
      <c r="HCE351" s="182"/>
      <c r="HCF351" s="182"/>
      <c r="HCG351" s="182"/>
      <c r="HCH351" s="182"/>
      <c r="HCI351" s="182"/>
      <c r="HCJ351" s="182"/>
      <c r="HCK351" s="182"/>
      <c r="HCL351" s="182"/>
      <c r="HCM351" s="182"/>
      <c r="HCN351" s="182"/>
      <c r="HCO351" s="182"/>
      <c r="HCP351" s="182"/>
      <c r="HCQ351" s="182"/>
      <c r="HCR351" s="182"/>
      <c r="HCS351" s="182"/>
      <c r="HCT351" s="182"/>
      <c r="HCU351" s="182"/>
      <c r="HCV351" s="182"/>
      <c r="HCW351" s="182"/>
      <c r="HCX351" s="182"/>
      <c r="HCY351" s="182"/>
      <c r="HCZ351" s="182"/>
      <c r="HDA351" s="182"/>
      <c r="HDB351" s="182"/>
      <c r="HDC351" s="182"/>
      <c r="HDD351" s="182"/>
      <c r="HDE351" s="182"/>
      <c r="HDF351" s="182"/>
      <c r="HDG351" s="182"/>
      <c r="HDH351" s="182"/>
      <c r="HDI351" s="182"/>
      <c r="HDJ351" s="182"/>
      <c r="HDK351" s="182"/>
      <c r="HDL351" s="182"/>
      <c r="HDM351" s="182"/>
      <c r="HDN351" s="182"/>
      <c r="HDO351" s="182"/>
      <c r="HDP351" s="182"/>
      <c r="HDQ351" s="182"/>
      <c r="HDR351" s="182"/>
      <c r="HDS351" s="182"/>
      <c r="HDT351" s="182"/>
      <c r="HDU351" s="182"/>
      <c r="HDV351" s="182"/>
      <c r="HDW351" s="182"/>
      <c r="HDX351" s="182"/>
      <c r="HDY351" s="182"/>
      <c r="HDZ351" s="182"/>
      <c r="HEA351" s="182"/>
      <c r="HEB351" s="182"/>
      <c r="HEC351" s="182"/>
      <c r="HED351" s="182"/>
      <c r="HEE351" s="182"/>
      <c r="HEF351" s="182"/>
      <c r="HEG351" s="182"/>
      <c r="HEH351" s="182"/>
      <c r="HEI351" s="182"/>
      <c r="HEJ351" s="182"/>
      <c r="HEK351" s="182"/>
      <c r="HEL351" s="182"/>
      <c r="HEM351" s="182"/>
      <c r="HEN351" s="182"/>
      <c r="HEO351" s="182"/>
      <c r="HEP351" s="182"/>
      <c r="HEQ351" s="182"/>
      <c r="HER351" s="182"/>
      <c r="HES351" s="182"/>
      <c r="HET351" s="182"/>
      <c r="HEU351" s="182"/>
      <c r="HEV351" s="182"/>
      <c r="HEW351" s="182"/>
      <c r="HEX351" s="182"/>
      <c r="HEY351" s="182"/>
      <c r="HEZ351" s="182"/>
      <c r="HFA351" s="182"/>
      <c r="HFB351" s="182"/>
      <c r="HFC351" s="182"/>
      <c r="HFD351" s="182"/>
      <c r="HFE351" s="182"/>
      <c r="HFF351" s="182"/>
      <c r="HFG351" s="182"/>
      <c r="HFH351" s="182"/>
      <c r="HFI351" s="182"/>
      <c r="HFJ351" s="182"/>
      <c r="HFK351" s="182"/>
      <c r="HFL351" s="182"/>
      <c r="HFM351" s="182"/>
      <c r="HFN351" s="182"/>
      <c r="HFO351" s="182"/>
      <c r="HFP351" s="182"/>
      <c r="HFQ351" s="182"/>
      <c r="HFR351" s="182"/>
      <c r="HFS351" s="182"/>
      <c r="HFT351" s="182"/>
      <c r="HFU351" s="182"/>
      <c r="HFV351" s="182"/>
      <c r="HFW351" s="182"/>
      <c r="HFX351" s="182"/>
      <c r="HFY351" s="182"/>
      <c r="HFZ351" s="182"/>
      <c r="HGA351" s="182"/>
      <c r="HGB351" s="182"/>
      <c r="HGC351" s="182"/>
      <c r="HGD351" s="182"/>
      <c r="HGE351" s="182"/>
      <c r="HGF351" s="182"/>
      <c r="HGG351" s="182"/>
      <c r="HGH351" s="182"/>
      <c r="HGI351" s="182"/>
      <c r="HGJ351" s="182"/>
      <c r="HGK351" s="182"/>
      <c r="HGL351" s="182"/>
      <c r="HGM351" s="182"/>
      <c r="HGN351" s="182"/>
      <c r="HGO351" s="182"/>
      <c r="HGP351" s="182"/>
      <c r="HGQ351" s="182"/>
      <c r="HGR351" s="182"/>
      <c r="HGS351" s="182"/>
      <c r="HGT351" s="182"/>
      <c r="HGU351" s="182"/>
      <c r="HGV351" s="182"/>
      <c r="HGW351" s="182"/>
      <c r="HGX351" s="182"/>
      <c r="HGY351" s="182"/>
      <c r="HGZ351" s="182"/>
      <c r="HHA351" s="182"/>
      <c r="HHB351" s="182"/>
      <c r="HHC351" s="182"/>
      <c r="HHD351" s="182"/>
      <c r="HHE351" s="182"/>
      <c r="HHF351" s="182"/>
      <c r="HHG351" s="182"/>
      <c r="HHH351" s="182"/>
      <c r="HHI351" s="182"/>
      <c r="HHJ351" s="182"/>
      <c r="HHK351" s="182"/>
      <c r="HHL351" s="182"/>
      <c r="HHM351" s="182"/>
      <c r="HHN351" s="182"/>
      <c r="HHO351" s="182"/>
      <c r="HHP351" s="182"/>
      <c r="HHQ351" s="182"/>
      <c r="HHR351" s="182"/>
      <c r="HHS351" s="182"/>
      <c r="HHT351" s="182"/>
      <c r="HHU351" s="182"/>
      <c r="HHV351" s="182"/>
      <c r="HHW351" s="182"/>
      <c r="HHX351" s="182"/>
      <c r="HHY351" s="182"/>
      <c r="HHZ351" s="182"/>
      <c r="HIA351" s="182"/>
      <c r="HIB351" s="182"/>
      <c r="HIC351" s="182"/>
      <c r="HID351" s="182"/>
      <c r="HIE351" s="182"/>
      <c r="HIF351" s="182"/>
      <c r="HIG351" s="182"/>
      <c r="HIH351" s="182"/>
      <c r="HII351" s="182"/>
      <c r="HIJ351" s="182"/>
      <c r="HIK351" s="182"/>
      <c r="HIL351" s="182"/>
      <c r="HIM351" s="182"/>
      <c r="HIN351" s="182"/>
      <c r="HIO351" s="182"/>
      <c r="HIP351" s="182"/>
      <c r="HIQ351" s="182"/>
      <c r="HIR351" s="182"/>
      <c r="HIS351" s="182"/>
      <c r="HIT351" s="182"/>
      <c r="HIU351" s="182"/>
      <c r="HIV351" s="182"/>
      <c r="HIW351" s="182"/>
      <c r="HIX351" s="182"/>
      <c r="HIY351" s="182"/>
      <c r="HIZ351" s="182"/>
      <c r="HJA351" s="182"/>
      <c r="HJB351" s="182"/>
      <c r="HJC351" s="182"/>
      <c r="HJD351" s="182"/>
      <c r="HJE351" s="182"/>
      <c r="HJF351" s="182"/>
      <c r="HJG351" s="182"/>
      <c r="HJH351" s="182"/>
      <c r="HJI351" s="182"/>
      <c r="HJJ351" s="182"/>
      <c r="HJK351" s="182"/>
      <c r="HJL351" s="182"/>
      <c r="HJM351" s="182"/>
      <c r="HJN351" s="182"/>
      <c r="HJO351" s="182"/>
      <c r="HJP351" s="182"/>
      <c r="HJQ351" s="182"/>
      <c r="HJR351" s="182"/>
      <c r="HJS351" s="182"/>
      <c r="HJT351" s="182"/>
      <c r="HJU351" s="182"/>
      <c r="HJV351" s="182"/>
      <c r="HJW351" s="182"/>
      <c r="HJX351" s="182"/>
      <c r="HJY351" s="182"/>
      <c r="HJZ351" s="182"/>
      <c r="HKA351" s="182"/>
      <c r="HKB351" s="182"/>
      <c r="HKC351" s="182"/>
      <c r="HKD351" s="182"/>
      <c r="HKE351" s="182"/>
      <c r="HKF351" s="182"/>
      <c r="HKG351" s="182"/>
      <c r="HKH351" s="182"/>
      <c r="HKI351" s="182"/>
      <c r="HKJ351" s="182"/>
      <c r="HKK351" s="182"/>
      <c r="HKL351" s="182"/>
      <c r="HKM351" s="182"/>
      <c r="HKN351" s="182"/>
      <c r="HKO351" s="182"/>
      <c r="HKP351" s="182"/>
      <c r="HKQ351" s="182"/>
      <c r="HKR351" s="182"/>
      <c r="HKS351" s="182"/>
      <c r="HKT351" s="182"/>
      <c r="HKU351" s="182"/>
      <c r="HKV351" s="182"/>
      <c r="HKW351" s="182"/>
      <c r="HKX351" s="182"/>
      <c r="HKY351" s="182"/>
      <c r="HKZ351" s="182"/>
      <c r="HLA351" s="182"/>
      <c r="HLB351" s="182"/>
      <c r="HLC351" s="182"/>
      <c r="HLD351" s="182"/>
      <c r="HLE351" s="182"/>
      <c r="HLF351" s="182"/>
      <c r="HLG351" s="182"/>
      <c r="HLH351" s="182"/>
      <c r="HLI351" s="182"/>
      <c r="HLJ351" s="182"/>
      <c r="HLK351" s="182"/>
      <c r="HLL351" s="182"/>
      <c r="HLM351" s="182"/>
      <c r="HLN351" s="182"/>
      <c r="HLO351" s="182"/>
      <c r="HLP351" s="182"/>
      <c r="HLQ351" s="182"/>
      <c r="HLR351" s="182"/>
      <c r="HLS351" s="182"/>
      <c r="HLT351" s="182"/>
      <c r="HLU351" s="182"/>
      <c r="HLV351" s="182"/>
      <c r="HLW351" s="182"/>
      <c r="HLX351" s="182"/>
      <c r="HLY351" s="182"/>
      <c r="HLZ351" s="182"/>
      <c r="HMA351" s="182"/>
      <c r="HMB351" s="182"/>
      <c r="HMC351" s="182"/>
      <c r="HMD351" s="182"/>
      <c r="HME351" s="182"/>
      <c r="HMF351" s="182"/>
      <c r="HMG351" s="182"/>
      <c r="HMH351" s="182"/>
      <c r="HMI351" s="182"/>
      <c r="HMJ351" s="182"/>
      <c r="HMK351" s="182"/>
      <c r="HML351" s="182"/>
      <c r="HMM351" s="182"/>
      <c r="HMN351" s="182"/>
      <c r="HMO351" s="182"/>
      <c r="HMP351" s="182"/>
      <c r="HMQ351" s="182"/>
      <c r="HMR351" s="182"/>
      <c r="HMS351" s="182"/>
      <c r="HMT351" s="182"/>
      <c r="HMU351" s="182"/>
      <c r="HMV351" s="182"/>
      <c r="HMW351" s="182"/>
      <c r="HMX351" s="182"/>
      <c r="HMY351" s="182"/>
      <c r="HMZ351" s="182"/>
      <c r="HNA351" s="182"/>
      <c r="HNB351" s="182"/>
      <c r="HNC351" s="182"/>
      <c r="HND351" s="182"/>
      <c r="HNE351" s="182"/>
      <c r="HNF351" s="182"/>
      <c r="HNG351" s="182"/>
      <c r="HNH351" s="182"/>
      <c r="HNI351" s="182"/>
      <c r="HNJ351" s="182"/>
      <c r="HNK351" s="182"/>
      <c r="HNL351" s="182"/>
      <c r="HNM351" s="182"/>
      <c r="HNN351" s="182"/>
      <c r="HNO351" s="182"/>
      <c r="HNP351" s="182"/>
      <c r="HNQ351" s="182"/>
      <c r="HNR351" s="182"/>
      <c r="HNS351" s="182"/>
      <c r="HNT351" s="182"/>
      <c r="HNU351" s="182"/>
      <c r="HNV351" s="182"/>
      <c r="HNW351" s="182"/>
      <c r="HNX351" s="182"/>
      <c r="HNY351" s="182"/>
      <c r="HNZ351" s="182"/>
      <c r="HOA351" s="182"/>
      <c r="HOB351" s="182"/>
      <c r="HOC351" s="182"/>
      <c r="HOD351" s="182"/>
      <c r="HOE351" s="182"/>
      <c r="HOF351" s="182"/>
      <c r="HOG351" s="182"/>
      <c r="HOH351" s="182"/>
      <c r="HOI351" s="182"/>
      <c r="HOJ351" s="182"/>
      <c r="HOK351" s="182"/>
      <c r="HOL351" s="182"/>
      <c r="HOM351" s="182"/>
      <c r="HON351" s="182"/>
      <c r="HOO351" s="182"/>
      <c r="HOP351" s="182"/>
      <c r="HOQ351" s="182"/>
      <c r="HOR351" s="182"/>
      <c r="HOS351" s="182"/>
      <c r="HOT351" s="182"/>
      <c r="HOU351" s="182"/>
      <c r="HOV351" s="182"/>
      <c r="HOW351" s="182"/>
      <c r="HOX351" s="182"/>
      <c r="HOY351" s="182"/>
      <c r="HOZ351" s="182"/>
      <c r="HPA351" s="182"/>
      <c r="HPB351" s="182"/>
      <c r="HPC351" s="182"/>
      <c r="HPD351" s="182"/>
      <c r="HPE351" s="182"/>
      <c r="HPF351" s="182"/>
      <c r="HPG351" s="182"/>
      <c r="HPH351" s="182"/>
      <c r="HPI351" s="182"/>
      <c r="HPJ351" s="182"/>
      <c r="HPK351" s="182"/>
      <c r="HPL351" s="182"/>
      <c r="HPM351" s="182"/>
      <c r="HPN351" s="182"/>
      <c r="HPO351" s="182"/>
      <c r="HPP351" s="182"/>
      <c r="HPQ351" s="182"/>
      <c r="HPR351" s="182"/>
      <c r="HPS351" s="182"/>
      <c r="HPT351" s="182"/>
      <c r="HPU351" s="182"/>
      <c r="HPV351" s="182"/>
      <c r="HPW351" s="182"/>
      <c r="HPX351" s="182"/>
      <c r="HPY351" s="182"/>
      <c r="HPZ351" s="182"/>
      <c r="HQA351" s="182"/>
      <c r="HQB351" s="182"/>
      <c r="HQC351" s="182"/>
      <c r="HQD351" s="182"/>
      <c r="HQE351" s="182"/>
      <c r="HQF351" s="182"/>
      <c r="HQG351" s="182"/>
      <c r="HQH351" s="182"/>
      <c r="HQI351" s="182"/>
      <c r="HQJ351" s="182"/>
      <c r="HQK351" s="182"/>
      <c r="HQL351" s="182"/>
      <c r="HQM351" s="182"/>
      <c r="HQN351" s="182"/>
      <c r="HQO351" s="182"/>
      <c r="HQP351" s="182"/>
      <c r="HQQ351" s="182"/>
      <c r="HQR351" s="182"/>
      <c r="HQS351" s="182"/>
      <c r="HQT351" s="182"/>
      <c r="HQU351" s="182"/>
      <c r="HQV351" s="182"/>
      <c r="HQW351" s="182"/>
      <c r="HQX351" s="182"/>
      <c r="HQY351" s="182"/>
      <c r="HQZ351" s="182"/>
      <c r="HRA351" s="182"/>
      <c r="HRB351" s="182"/>
      <c r="HRC351" s="182"/>
      <c r="HRD351" s="182"/>
      <c r="HRE351" s="182"/>
      <c r="HRF351" s="182"/>
      <c r="HRG351" s="182"/>
      <c r="HRH351" s="182"/>
      <c r="HRI351" s="182"/>
      <c r="HRJ351" s="182"/>
      <c r="HRK351" s="182"/>
      <c r="HRL351" s="182"/>
      <c r="HRM351" s="182"/>
      <c r="HRN351" s="182"/>
      <c r="HRO351" s="182"/>
      <c r="HRP351" s="182"/>
      <c r="HRQ351" s="182"/>
      <c r="HRR351" s="182"/>
      <c r="HRS351" s="182"/>
      <c r="HRT351" s="182"/>
      <c r="HRU351" s="182"/>
      <c r="HRV351" s="182"/>
      <c r="HRW351" s="182"/>
      <c r="HRX351" s="182"/>
      <c r="HRY351" s="182"/>
      <c r="HRZ351" s="182"/>
      <c r="HSA351" s="182"/>
      <c r="HSB351" s="182"/>
      <c r="HSC351" s="182"/>
      <c r="HSD351" s="182"/>
      <c r="HSE351" s="182"/>
      <c r="HSF351" s="182"/>
      <c r="HSG351" s="182"/>
      <c r="HSH351" s="182"/>
      <c r="HSI351" s="182"/>
      <c r="HSJ351" s="182"/>
      <c r="HSK351" s="182"/>
      <c r="HSL351" s="182"/>
      <c r="HSM351" s="182"/>
      <c r="HSN351" s="182"/>
      <c r="HSO351" s="182"/>
      <c r="HSP351" s="182"/>
      <c r="HSQ351" s="182"/>
      <c r="HSR351" s="182"/>
      <c r="HSS351" s="182"/>
      <c r="HST351" s="182"/>
      <c r="HSU351" s="182"/>
      <c r="HSV351" s="182"/>
      <c r="HSW351" s="182"/>
      <c r="HSX351" s="182"/>
      <c r="HSY351" s="182"/>
      <c r="HSZ351" s="182"/>
      <c r="HTA351" s="182"/>
      <c r="HTB351" s="182"/>
      <c r="HTC351" s="182"/>
      <c r="HTD351" s="182"/>
      <c r="HTE351" s="182"/>
      <c r="HTF351" s="182"/>
      <c r="HTG351" s="182"/>
      <c r="HTH351" s="182"/>
      <c r="HTI351" s="182"/>
      <c r="HTJ351" s="182"/>
      <c r="HTK351" s="182"/>
      <c r="HTL351" s="182"/>
      <c r="HTM351" s="182"/>
      <c r="HTN351" s="182"/>
      <c r="HTO351" s="182"/>
      <c r="HTP351" s="182"/>
      <c r="HTQ351" s="182"/>
      <c r="HTR351" s="182"/>
      <c r="HTS351" s="182"/>
      <c r="HTT351" s="182"/>
      <c r="HTU351" s="182"/>
      <c r="HTV351" s="182"/>
      <c r="HTW351" s="182"/>
      <c r="HTX351" s="182"/>
      <c r="HTY351" s="182"/>
      <c r="HTZ351" s="182"/>
      <c r="HUA351" s="182"/>
      <c r="HUB351" s="182"/>
      <c r="HUC351" s="182"/>
      <c r="HUD351" s="182"/>
      <c r="HUE351" s="182"/>
      <c r="HUF351" s="182"/>
      <c r="HUG351" s="182"/>
      <c r="HUH351" s="182"/>
      <c r="HUI351" s="182"/>
      <c r="HUJ351" s="182"/>
      <c r="HUK351" s="182"/>
      <c r="HUL351" s="182"/>
      <c r="HUM351" s="182"/>
      <c r="HUN351" s="182"/>
      <c r="HUO351" s="182"/>
      <c r="HUP351" s="182"/>
      <c r="HUQ351" s="182"/>
      <c r="HUR351" s="182"/>
      <c r="HUS351" s="182"/>
      <c r="HUT351" s="182"/>
      <c r="HUU351" s="182"/>
      <c r="HUV351" s="182"/>
      <c r="HUW351" s="182"/>
      <c r="HUX351" s="182"/>
      <c r="HUY351" s="182"/>
      <c r="HUZ351" s="182"/>
      <c r="HVA351" s="182"/>
      <c r="HVB351" s="182"/>
      <c r="HVC351" s="182"/>
      <c r="HVD351" s="182"/>
      <c r="HVE351" s="182"/>
      <c r="HVF351" s="182"/>
      <c r="HVG351" s="182"/>
      <c r="HVH351" s="182"/>
      <c r="HVI351" s="182"/>
      <c r="HVJ351" s="182"/>
      <c r="HVK351" s="182"/>
      <c r="HVL351" s="182"/>
      <c r="HVM351" s="182"/>
      <c r="HVN351" s="182"/>
      <c r="HVO351" s="182"/>
      <c r="HVP351" s="182"/>
      <c r="HVQ351" s="182"/>
      <c r="HVR351" s="182"/>
      <c r="HVS351" s="182"/>
      <c r="HVT351" s="182"/>
      <c r="HVU351" s="182"/>
      <c r="HVV351" s="182"/>
      <c r="HVW351" s="182"/>
      <c r="HVX351" s="182"/>
      <c r="HVY351" s="182"/>
      <c r="HVZ351" s="182"/>
      <c r="HWA351" s="182"/>
      <c r="HWB351" s="182"/>
      <c r="HWC351" s="182"/>
      <c r="HWD351" s="182"/>
      <c r="HWE351" s="182"/>
      <c r="HWF351" s="182"/>
      <c r="HWG351" s="182"/>
      <c r="HWH351" s="182"/>
      <c r="HWI351" s="182"/>
      <c r="HWJ351" s="182"/>
      <c r="HWK351" s="182"/>
      <c r="HWL351" s="182"/>
      <c r="HWM351" s="182"/>
      <c r="HWN351" s="182"/>
      <c r="HWO351" s="182"/>
      <c r="HWP351" s="182"/>
      <c r="HWQ351" s="182"/>
      <c r="HWR351" s="182"/>
      <c r="HWS351" s="182"/>
      <c r="HWT351" s="182"/>
      <c r="HWU351" s="182"/>
      <c r="HWV351" s="182"/>
      <c r="HWW351" s="182"/>
      <c r="HWX351" s="182"/>
      <c r="HWY351" s="182"/>
      <c r="HWZ351" s="182"/>
      <c r="HXA351" s="182"/>
      <c r="HXB351" s="182"/>
      <c r="HXC351" s="182"/>
      <c r="HXD351" s="182"/>
      <c r="HXE351" s="182"/>
      <c r="HXF351" s="182"/>
      <c r="HXG351" s="182"/>
      <c r="HXH351" s="182"/>
      <c r="HXI351" s="182"/>
      <c r="HXJ351" s="182"/>
      <c r="HXK351" s="182"/>
      <c r="HXL351" s="182"/>
      <c r="HXM351" s="182"/>
      <c r="HXN351" s="182"/>
      <c r="HXO351" s="182"/>
      <c r="HXP351" s="182"/>
      <c r="HXQ351" s="182"/>
      <c r="HXR351" s="182"/>
      <c r="HXS351" s="182"/>
      <c r="HXT351" s="182"/>
      <c r="HXU351" s="182"/>
      <c r="HXV351" s="182"/>
      <c r="HXW351" s="182"/>
      <c r="HXX351" s="182"/>
      <c r="HXY351" s="182"/>
      <c r="HXZ351" s="182"/>
      <c r="HYA351" s="182"/>
      <c r="HYB351" s="182"/>
      <c r="HYC351" s="182"/>
      <c r="HYD351" s="182"/>
      <c r="HYE351" s="182"/>
      <c r="HYF351" s="182"/>
      <c r="HYG351" s="182"/>
      <c r="HYH351" s="182"/>
      <c r="HYI351" s="182"/>
      <c r="HYJ351" s="182"/>
      <c r="HYK351" s="182"/>
      <c r="HYL351" s="182"/>
      <c r="HYM351" s="182"/>
      <c r="HYN351" s="182"/>
      <c r="HYO351" s="182"/>
      <c r="HYP351" s="182"/>
      <c r="HYQ351" s="182"/>
      <c r="HYR351" s="182"/>
      <c r="HYS351" s="182"/>
      <c r="HYT351" s="182"/>
      <c r="HYU351" s="182"/>
      <c r="HYV351" s="182"/>
      <c r="HYW351" s="182"/>
      <c r="HYX351" s="182"/>
      <c r="HYY351" s="182"/>
      <c r="HYZ351" s="182"/>
      <c r="HZA351" s="182"/>
      <c r="HZB351" s="182"/>
      <c r="HZC351" s="182"/>
      <c r="HZD351" s="182"/>
      <c r="HZE351" s="182"/>
      <c r="HZF351" s="182"/>
      <c r="HZG351" s="182"/>
      <c r="HZH351" s="182"/>
      <c r="HZI351" s="182"/>
      <c r="HZJ351" s="182"/>
      <c r="HZK351" s="182"/>
      <c r="HZL351" s="182"/>
      <c r="HZM351" s="182"/>
      <c r="HZN351" s="182"/>
      <c r="HZO351" s="182"/>
      <c r="HZP351" s="182"/>
      <c r="HZQ351" s="182"/>
      <c r="HZR351" s="182"/>
      <c r="HZS351" s="182"/>
      <c r="HZT351" s="182"/>
      <c r="HZU351" s="182"/>
      <c r="HZV351" s="182"/>
      <c r="HZW351" s="182"/>
      <c r="HZX351" s="182"/>
      <c r="HZY351" s="182"/>
      <c r="HZZ351" s="182"/>
      <c r="IAA351" s="182"/>
      <c r="IAB351" s="182"/>
      <c r="IAC351" s="182"/>
      <c r="IAD351" s="182"/>
      <c r="IAE351" s="182"/>
      <c r="IAF351" s="182"/>
      <c r="IAG351" s="182"/>
      <c r="IAH351" s="182"/>
      <c r="IAI351" s="182"/>
      <c r="IAJ351" s="182"/>
      <c r="IAK351" s="182"/>
      <c r="IAL351" s="182"/>
      <c r="IAM351" s="182"/>
      <c r="IAN351" s="182"/>
      <c r="IAO351" s="182"/>
      <c r="IAP351" s="182"/>
      <c r="IAQ351" s="182"/>
      <c r="IAR351" s="182"/>
      <c r="IAS351" s="182"/>
      <c r="IAT351" s="182"/>
      <c r="IAU351" s="182"/>
      <c r="IAV351" s="182"/>
      <c r="IAW351" s="182"/>
      <c r="IAX351" s="182"/>
      <c r="IAY351" s="182"/>
      <c r="IAZ351" s="182"/>
      <c r="IBA351" s="182"/>
      <c r="IBB351" s="182"/>
      <c r="IBC351" s="182"/>
      <c r="IBD351" s="182"/>
      <c r="IBE351" s="182"/>
      <c r="IBF351" s="182"/>
      <c r="IBG351" s="182"/>
      <c r="IBH351" s="182"/>
      <c r="IBI351" s="182"/>
      <c r="IBJ351" s="182"/>
      <c r="IBK351" s="182"/>
      <c r="IBL351" s="182"/>
      <c r="IBM351" s="182"/>
      <c r="IBN351" s="182"/>
      <c r="IBO351" s="182"/>
      <c r="IBP351" s="182"/>
      <c r="IBQ351" s="182"/>
      <c r="IBR351" s="182"/>
      <c r="IBS351" s="182"/>
      <c r="IBT351" s="182"/>
      <c r="IBU351" s="182"/>
      <c r="IBV351" s="182"/>
      <c r="IBW351" s="182"/>
      <c r="IBX351" s="182"/>
      <c r="IBY351" s="182"/>
      <c r="IBZ351" s="182"/>
      <c r="ICA351" s="182"/>
      <c r="ICB351" s="182"/>
      <c r="ICC351" s="182"/>
      <c r="ICD351" s="182"/>
      <c r="ICE351" s="182"/>
      <c r="ICF351" s="182"/>
      <c r="ICG351" s="182"/>
      <c r="ICH351" s="182"/>
      <c r="ICI351" s="182"/>
      <c r="ICJ351" s="182"/>
      <c r="ICK351" s="182"/>
      <c r="ICL351" s="182"/>
      <c r="ICM351" s="182"/>
      <c r="ICN351" s="182"/>
      <c r="ICO351" s="182"/>
      <c r="ICP351" s="182"/>
      <c r="ICQ351" s="182"/>
      <c r="ICR351" s="182"/>
      <c r="ICS351" s="182"/>
      <c r="ICT351" s="182"/>
      <c r="ICU351" s="182"/>
      <c r="ICV351" s="182"/>
      <c r="ICW351" s="182"/>
      <c r="ICX351" s="182"/>
      <c r="ICY351" s="182"/>
      <c r="ICZ351" s="182"/>
      <c r="IDA351" s="182"/>
      <c r="IDB351" s="182"/>
      <c r="IDC351" s="182"/>
      <c r="IDD351" s="182"/>
      <c r="IDE351" s="182"/>
      <c r="IDF351" s="182"/>
      <c r="IDG351" s="182"/>
      <c r="IDH351" s="182"/>
      <c r="IDI351" s="182"/>
      <c r="IDJ351" s="182"/>
      <c r="IDK351" s="182"/>
      <c r="IDL351" s="182"/>
      <c r="IDM351" s="182"/>
      <c r="IDN351" s="182"/>
      <c r="IDO351" s="182"/>
      <c r="IDP351" s="182"/>
      <c r="IDQ351" s="182"/>
      <c r="IDR351" s="182"/>
      <c r="IDS351" s="182"/>
      <c r="IDT351" s="182"/>
      <c r="IDU351" s="182"/>
      <c r="IDV351" s="182"/>
      <c r="IDW351" s="182"/>
      <c r="IDX351" s="182"/>
      <c r="IDY351" s="182"/>
      <c r="IDZ351" s="182"/>
      <c r="IEA351" s="182"/>
      <c r="IEB351" s="182"/>
      <c r="IEC351" s="182"/>
      <c r="IED351" s="182"/>
      <c r="IEE351" s="182"/>
      <c r="IEF351" s="182"/>
      <c r="IEG351" s="182"/>
      <c r="IEH351" s="182"/>
      <c r="IEI351" s="182"/>
      <c r="IEJ351" s="182"/>
      <c r="IEK351" s="182"/>
      <c r="IEL351" s="182"/>
      <c r="IEM351" s="182"/>
      <c r="IEN351" s="182"/>
      <c r="IEO351" s="182"/>
      <c r="IEP351" s="182"/>
      <c r="IEQ351" s="182"/>
      <c r="IER351" s="182"/>
      <c r="IES351" s="182"/>
      <c r="IET351" s="182"/>
      <c r="IEU351" s="182"/>
      <c r="IEV351" s="182"/>
      <c r="IEW351" s="182"/>
      <c r="IEX351" s="182"/>
      <c r="IEY351" s="182"/>
      <c r="IEZ351" s="182"/>
      <c r="IFA351" s="182"/>
      <c r="IFB351" s="182"/>
      <c r="IFC351" s="182"/>
      <c r="IFD351" s="182"/>
      <c r="IFE351" s="182"/>
      <c r="IFF351" s="182"/>
      <c r="IFG351" s="182"/>
      <c r="IFH351" s="182"/>
      <c r="IFI351" s="182"/>
      <c r="IFJ351" s="182"/>
      <c r="IFK351" s="182"/>
      <c r="IFL351" s="182"/>
      <c r="IFM351" s="182"/>
      <c r="IFN351" s="182"/>
      <c r="IFO351" s="182"/>
      <c r="IFP351" s="182"/>
      <c r="IFQ351" s="182"/>
      <c r="IFR351" s="182"/>
      <c r="IFS351" s="182"/>
      <c r="IFT351" s="182"/>
      <c r="IFU351" s="182"/>
      <c r="IFV351" s="182"/>
      <c r="IFW351" s="182"/>
      <c r="IFX351" s="182"/>
      <c r="IFY351" s="182"/>
      <c r="IFZ351" s="182"/>
      <c r="IGA351" s="182"/>
      <c r="IGB351" s="182"/>
      <c r="IGC351" s="182"/>
      <c r="IGD351" s="182"/>
      <c r="IGE351" s="182"/>
      <c r="IGF351" s="182"/>
      <c r="IGG351" s="182"/>
      <c r="IGH351" s="182"/>
      <c r="IGI351" s="182"/>
      <c r="IGJ351" s="182"/>
      <c r="IGK351" s="182"/>
      <c r="IGL351" s="182"/>
      <c r="IGM351" s="182"/>
      <c r="IGN351" s="182"/>
      <c r="IGO351" s="182"/>
      <c r="IGP351" s="182"/>
      <c r="IGQ351" s="182"/>
      <c r="IGR351" s="182"/>
      <c r="IGS351" s="182"/>
      <c r="IGT351" s="182"/>
      <c r="IGU351" s="182"/>
      <c r="IGV351" s="182"/>
      <c r="IGW351" s="182"/>
      <c r="IGX351" s="182"/>
      <c r="IGY351" s="182"/>
      <c r="IGZ351" s="182"/>
      <c r="IHA351" s="182"/>
      <c r="IHB351" s="182"/>
      <c r="IHC351" s="182"/>
      <c r="IHD351" s="182"/>
      <c r="IHE351" s="182"/>
      <c r="IHF351" s="182"/>
      <c r="IHG351" s="182"/>
      <c r="IHH351" s="182"/>
      <c r="IHI351" s="182"/>
      <c r="IHJ351" s="182"/>
      <c r="IHK351" s="182"/>
      <c r="IHL351" s="182"/>
      <c r="IHM351" s="182"/>
      <c r="IHN351" s="182"/>
      <c r="IHO351" s="182"/>
      <c r="IHP351" s="182"/>
      <c r="IHQ351" s="182"/>
      <c r="IHR351" s="182"/>
      <c r="IHS351" s="182"/>
      <c r="IHT351" s="182"/>
      <c r="IHU351" s="182"/>
      <c r="IHV351" s="182"/>
      <c r="IHW351" s="182"/>
      <c r="IHX351" s="182"/>
      <c r="IHY351" s="182"/>
      <c r="IHZ351" s="182"/>
      <c r="IIA351" s="182"/>
      <c r="IIB351" s="182"/>
      <c r="IIC351" s="182"/>
      <c r="IID351" s="182"/>
      <c r="IIE351" s="182"/>
      <c r="IIF351" s="182"/>
      <c r="IIG351" s="182"/>
      <c r="IIH351" s="182"/>
      <c r="III351" s="182"/>
      <c r="IIJ351" s="182"/>
      <c r="IIK351" s="182"/>
      <c r="IIL351" s="182"/>
      <c r="IIM351" s="182"/>
      <c r="IIN351" s="182"/>
      <c r="IIO351" s="182"/>
      <c r="IIP351" s="182"/>
      <c r="IIQ351" s="182"/>
      <c r="IIR351" s="182"/>
      <c r="IIS351" s="182"/>
      <c r="IIT351" s="182"/>
      <c r="IIU351" s="182"/>
      <c r="IIV351" s="182"/>
      <c r="IIW351" s="182"/>
      <c r="IIX351" s="182"/>
      <c r="IIY351" s="182"/>
      <c r="IIZ351" s="182"/>
      <c r="IJA351" s="182"/>
      <c r="IJB351" s="182"/>
      <c r="IJC351" s="182"/>
      <c r="IJD351" s="182"/>
      <c r="IJE351" s="182"/>
      <c r="IJF351" s="182"/>
      <c r="IJG351" s="182"/>
      <c r="IJH351" s="182"/>
      <c r="IJI351" s="182"/>
      <c r="IJJ351" s="182"/>
      <c r="IJK351" s="182"/>
      <c r="IJL351" s="182"/>
      <c r="IJM351" s="182"/>
      <c r="IJN351" s="182"/>
      <c r="IJO351" s="182"/>
      <c r="IJP351" s="182"/>
      <c r="IJQ351" s="182"/>
      <c r="IJR351" s="182"/>
      <c r="IJS351" s="182"/>
      <c r="IJT351" s="182"/>
      <c r="IJU351" s="182"/>
      <c r="IJV351" s="182"/>
      <c r="IJW351" s="182"/>
      <c r="IJX351" s="182"/>
      <c r="IJY351" s="182"/>
      <c r="IJZ351" s="182"/>
      <c r="IKA351" s="182"/>
      <c r="IKB351" s="182"/>
      <c r="IKC351" s="182"/>
      <c r="IKD351" s="182"/>
      <c r="IKE351" s="182"/>
      <c r="IKF351" s="182"/>
      <c r="IKG351" s="182"/>
      <c r="IKH351" s="182"/>
      <c r="IKI351" s="182"/>
      <c r="IKJ351" s="182"/>
      <c r="IKK351" s="182"/>
      <c r="IKL351" s="182"/>
      <c r="IKM351" s="182"/>
      <c r="IKN351" s="182"/>
      <c r="IKO351" s="182"/>
      <c r="IKP351" s="182"/>
      <c r="IKQ351" s="182"/>
      <c r="IKR351" s="182"/>
      <c r="IKS351" s="182"/>
      <c r="IKT351" s="182"/>
      <c r="IKU351" s="182"/>
      <c r="IKV351" s="182"/>
      <c r="IKW351" s="182"/>
      <c r="IKX351" s="182"/>
      <c r="IKY351" s="182"/>
      <c r="IKZ351" s="182"/>
      <c r="ILA351" s="182"/>
      <c r="ILB351" s="182"/>
      <c r="ILC351" s="182"/>
      <c r="ILD351" s="182"/>
      <c r="ILE351" s="182"/>
      <c r="ILF351" s="182"/>
      <c r="ILG351" s="182"/>
      <c r="ILH351" s="182"/>
      <c r="ILI351" s="182"/>
      <c r="ILJ351" s="182"/>
      <c r="ILK351" s="182"/>
      <c r="ILL351" s="182"/>
      <c r="ILM351" s="182"/>
      <c r="ILN351" s="182"/>
      <c r="ILO351" s="182"/>
      <c r="ILP351" s="182"/>
      <c r="ILQ351" s="182"/>
      <c r="ILR351" s="182"/>
      <c r="ILS351" s="182"/>
      <c r="ILT351" s="182"/>
      <c r="ILU351" s="182"/>
      <c r="ILV351" s="182"/>
      <c r="ILW351" s="182"/>
      <c r="ILX351" s="182"/>
      <c r="ILY351" s="182"/>
      <c r="ILZ351" s="182"/>
      <c r="IMA351" s="182"/>
      <c r="IMB351" s="182"/>
      <c r="IMC351" s="182"/>
      <c r="IMD351" s="182"/>
      <c r="IME351" s="182"/>
      <c r="IMF351" s="182"/>
      <c r="IMG351" s="182"/>
      <c r="IMH351" s="182"/>
      <c r="IMI351" s="182"/>
      <c r="IMJ351" s="182"/>
      <c r="IMK351" s="182"/>
      <c r="IML351" s="182"/>
      <c r="IMM351" s="182"/>
      <c r="IMN351" s="182"/>
      <c r="IMO351" s="182"/>
      <c r="IMP351" s="182"/>
      <c r="IMQ351" s="182"/>
      <c r="IMR351" s="182"/>
      <c r="IMS351" s="182"/>
      <c r="IMT351" s="182"/>
      <c r="IMU351" s="182"/>
      <c r="IMV351" s="182"/>
      <c r="IMW351" s="182"/>
      <c r="IMX351" s="182"/>
      <c r="IMY351" s="182"/>
      <c r="IMZ351" s="182"/>
      <c r="INA351" s="182"/>
      <c r="INB351" s="182"/>
      <c r="INC351" s="182"/>
      <c r="IND351" s="182"/>
      <c r="INE351" s="182"/>
      <c r="INF351" s="182"/>
      <c r="ING351" s="182"/>
      <c r="INH351" s="182"/>
      <c r="INI351" s="182"/>
      <c r="INJ351" s="182"/>
      <c r="INK351" s="182"/>
      <c r="INL351" s="182"/>
      <c r="INM351" s="182"/>
      <c r="INN351" s="182"/>
      <c r="INO351" s="182"/>
      <c r="INP351" s="182"/>
      <c r="INQ351" s="182"/>
      <c r="INR351" s="182"/>
      <c r="INS351" s="182"/>
      <c r="INT351" s="182"/>
      <c r="INU351" s="182"/>
      <c r="INV351" s="182"/>
      <c r="INW351" s="182"/>
      <c r="INX351" s="182"/>
      <c r="INY351" s="182"/>
      <c r="INZ351" s="182"/>
      <c r="IOA351" s="182"/>
      <c r="IOB351" s="182"/>
      <c r="IOC351" s="182"/>
      <c r="IOD351" s="182"/>
      <c r="IOE351" s="182"/>
      <c r="IOF351" s="182"/>
      <c r="IOG351" s="182"/>
      <c r="IOH351" s="182"/>
      <c r="IOI351" s="182"/>
      <c r="IOJ351" s="182"/>
      <c r="IOK351" s="182"/>
      <c r="IOL351" s="182"/>
      <c r="IOM351" s="182"/>
      <c r="ION351" s="182"/>
      <c r="IOO351" s="182"/>
      <c r="IOP351" s="182"/>
      <c r="IOQ351" s="182"/>
      <c r="IOR351" s="182"/>
      <c r="IOS351" s="182"/>
      <c r="IOT351" s="182"/>
      <c r="IOU351" s="182"/>
      <c r="IOV351" s="182"/>
      <c r="IOW351" s="182"/>
      <c r="IOX351" s="182"/>
      <c r="IOY351" s="182"/>
      <c r="IOZ351" s="182"/>
      <c r="IPA351" s="182"/>
      <c r="IPB351" s="182"/>
      <c r="IPC351" s="182"/>
      <c r="IPD351" s="182"/>
      <c r="IPE351" s="182"/>
      <c r="IPF351" s="182"/>
      <c r="IPG351" s="182"/>
      <c r="IPH351" s="182"/>
      <c r="IPI351" s="182"/>
      <c r="IPJ351" s="182"/>
      <c r="IPK351" s="182"/>
      <c r="IPL351" s="182"/>
      <c r="IPM351" s="182"/>
      <c r="IPN351" s="182"/>
      <c r="IPO351" s="182"/>
      <c r="IPP351" s="182"/>
      <c r="IPQ351" s="182"/>
      <c r="IPR351" s="182"/>
      <c r="IPS351" s="182"/>
      <c r="IPT351" s="182"/>
      <c r="IPU351" s="182"/>
      <c r="IPV351" s="182"/>
      <c r="IPW351" s="182"/>
      <c r="IPX351" s="182"/>
      <c r="IPY351" s="182"/>
      <c r="IPZ351" s="182"/>
      <c r="IQA351" s="182"/>
      <c r="IQB351" s="182"/>
      <c r="IQC351" s="182"/>
      <c r="IQD351" s="182"/>
      <c r="IQE351" s="182"/>
      <c r="IQF351" s="182"/>
      <c r="IQG351" s="182"/>
      <c r="IQH351" s="182"/>
      <c r="IQI351" s="182"/>
      <c r="IQJ351" s="182"/>
      <c r="IQK351" s="182"/>
      <c r="IQL351" s="182"/>
      <c r="IQM351" s="182"/>
      <c r="IQN351" s="182"/>
      <c r="IQO351" s="182"/>
      <c r="IQP351" s="182"/>
      <c r="IQQ351" s="182"/>
      <c r="IQR351" s="182"/>
      <c r="IQS351" s="182"/>
      <c r="IQT351" s="182"/>
      <c r="IQU351" s="182"/>
      <c r="IQV351" s="182"/>
      <c r="IQW351" s="182"/>
      <c r="IQX351" s="182"/>
      <c r="IQY351" s="182"/>
      <c r="IQZ351" s="182"/>
      <c r="IRA351" s="182"/>
      <c r="IRB351" s="182"/>
      <c r="IRC351" s="182"/>
      <c r="IRD351" s="182"/>
      <c r="IRE351" s="182"/>
      <c r="IRF351" s="182"/>
      <c r="IRG351" s="182"/>
      <c r="IRH351" s="182"/>
      <c r="IRI351" s="182"/>
      <c r="IRJ351" s="182"/>
      <c r="IRK351" s="182"/>
      <c r="IRL351" s="182"/>
      <c r="IRM351" s="182"/>
      <c r="IRN351" s="182"/>
      <c r="IRO351" s="182"/>
      <c r="IRP351" s="182"/>
      <c r="IRQ351" s="182"/>
      <c r="IRR351" s="182"/>
      <c r="IRS351" s="182"/>
      <c r="IRT351" s="182"/>
      <c r="IRU351" s="182"/>
      <c r="IRV351" s="182"/>
      <c r="IRW351" s="182"/>
      <c r="IRX351" s="182"/>
      <c r="IRY351" s="182"/>
      <c r="IRZ351" s="182"/>
      <c r="ISA351" s="182"/>
      <c r="ISB351" s="182"/>
      <c r="ISC351" s="182"/>
      <c r="ISD351" s="182"/>
      <c r="ISE351" s="182"/>
      <c r="ISF351" s="182"/>
      <c r="ISG351" s="182"/>
      <c r="ISH351" s="182"/>
      <c r="ISI351" s="182"/>
      <c r="ISJ351" s="182"/>
      <c r="ISK351" s="182"/>
      <c r="ISL351" s="182"/>
      <c r="ISM351" s="182"/>
      <c r="ISN351" s="182"/>
      <c r="ISO351" s="182"/>
      <c r="ISP351" s="182"/>
      <c r="ISQ351" s="182"/>
      <c r="ISR351" s="182"/>
      <c r="ISS351" s="182"/>
      <c r="IST351" s="182"/>
      <c r="ISU351" s="182"/>
      <c r="ISV351" s="182"/>
      <c r="ISW351" s="182"/>
      <c r="ISX351" s="182"/>
      <c r="ISY351" s="182"/>
      <c r="ISZ351" s="182"/>
      <c r="ITA351" s="182"/>
      <c r="ITB351" s="182"/>
      <c r="ITC351" s="182"/>
      <c r="ITD351" s="182"/>
      <c r="ITE351" s="182"/>
      <c r="ITF351" s="182"/>
      <c r="ITG351" s="182"/>
      <c r="ITH351" s="182"/>
      <c r="ITI351" s="182"/>
      <c r="ITJ351" s="182"/>
      <c r="ITK351" s="182"/>
      <c r="ITL351" s="182"/>
      <c r="ITM351" s="182"/>
      <c r="ITN351" s="182"/>
      <c r="ITO351" s="182"/>
      <c r="ITP351" s="182"/>
      <c r="ITQ351" s="182"/>
      <c r="ITR351" s="182"/>
      <c r="ITS351" s="182"/>
      <c r="ITT351" s="182"/>
      <c r="ITU351" s="182"/>
      <c r="ITV351" s="182"/>
      <c r="ITW351" s="182"/>
      <c r="ITX351" s="182"/>
      <c r="ITY351" s="182"/>
      <c r="ITZ351" s="182"/>
      <c r="IUA351" s="182"/>
      <c r="IUB351" s="182"/>
      <c r="IUC351" s="182"/>
      <c r="IUD351" s="182"/>
      <c r="IUE351" s="182"/>
      <c r="IUF351" s="182"/>
      <c r="IUG351" s="182"/>
      <c r="IUH351" s="182"/>
      <c r="IUI351" s="182"/>
      <c r="IUJ351" s="182"/>
      <c r="IUK351" s="182"/>
      <c r="IUL351" s="182"/>
      <c r="IUM351" s="182"/>
      <c r="IUN351" s="182"/>
      <c r="IUO351" s="182"/>
      <c r="IUP351" s="182"/>
      <c r="IUQ351" s="182"/>
      <c r="IUR351" s="182"/>
      <c r="IUS351" s="182"/>
      <c r="IUT351" s="182"/>
      <c r="IUU351" s="182"/>
      <c r="IUV351" s="182"/>
      <c r="IUW351" s="182"/>
      <c r="IUX351" s="182"/>
      <c r="IUY351" s="182"/>
      <c r="IUZ351" s="182"/>
      <c r="IVA351" s="182"/>
      <c r="IVB351" s="182"/>
      <c r="IVC351" s="182"/>
      <c r="IVD351" s="182"/>
      <c r="IVE351" s="182"/>
      <c r="IVF351" s="182"/>
      <c r="IVG351" s="182"/>
      <c r="IVH351" s="182"/>
      <c r="IVI351" s="182"/>
      <c r="IVJ351" s="182"/>
      <c r="IVK351" s="182"/>
      <c r="IVL351" s="182"/>
      <c r="IVM351" s="182"/>
      <c r="IVN351" s="182"/>
      <c r="IVO351" s="182"/>
      <c r="IVP351" s="182"/>
      <c r="IVQ351" s="182"/>
      <c r="IVR351" s="182"/>
      <c r="IVS351" s="182"/>
      <c r="IVT351" s="182"/>
      <c r="IVU351" s="182"/>
      <c r="IVV351" s="182"/>
      <c r="IVW351" s="182"/>
      <c r="IVX351" s="182"/>
      <c r="IVY351" s="182"/>
      <c r="IVZ351" s="182"/>
      <c r="IWA351" s="182"/>
      <c r="IWB351" s="182"/>
      <c r="IWC351" s="182"/>
      <c r="IWD351" s="182"/>
      <c r="IWE351" s="182"/>
      <c r="IWF351" s="182"/>
      <c r="IWG351" s="182"/>
      <c r="IWH351" s="182"/>
      <c r="IWI351" s="182"/>
      <c r="IWJ351" s="182"/>
      <c r="IWK351" s="182"/>
      <c r="IWL351" s="182"/>
      <c r="IWM351" s="182"/>
      <c r="IWN351" s="182"/>
      <c r="IWO351" s="182"/>
      <c r="IWP351" s="182"/>
      <c r="IWQ351" s="182"/>
      <c r="IWR351" s="182"/>
      <c r="IWS351" s="182"/>
      <c r="IWT351" s="182"/>
      <c r="IWU351" s="182"/>
      <c r="IWV351" s="182"/>
      <c r="IWW351" s="182"/>
      <c r="IWX351" s="182"/>
      <c r="IWY351" s="182"/>
      <c r="IWZ351" s="182"/>
      <c r="IXA351" s="182"/>
      <c r="IXB351" s="182"/>
      <c r="IXC351" s="182"/>
      <c r="IXD351" s="182"/>
      <c r="IXE351" s="182"/>
      <c r="IXF351" s="182"/>
      <c r="IXG351" s="182"/>
      <c r="IXH351" s="182"/>
      <c r="IXI351" s="182"/>
      <c r="IXJ351" s="182"/>
      <c r="IXK351" s="182"/>
      <c r="IXL351" s="182"/>
      <c r="IXM351" s="182"/>
      <c r="IXN351" s="182"/>
      <c r="IXO351" s="182"/>
      <c r="IXP351" s="182"/>
      <c r="IXQ351" s="182"/>
      <c r="IXR351" s="182"/>
      <c r="IXS351" s="182"/>
      <c r="IXT351" s="182"/>
      <c r="IXU351" s="182"/>
      <c r="IXV351" s="182"/>
      <c r="IXW351" s="182"/>
      <c r="IXX351" s="182"/>
      <c r="IXY351" s="182"/>
      <c r="IXZ351" s="182"/>
      <c r="IYA351" s="182"/>
      <c r="IYB351" s="182"/>
      <c r="IYC351" s="182"/>
      <c r="IYD351" s="182"/>
      <c r="IYE351" s="182"/>
      <c r="IYF351" s="182"/>
      <c r="IYG351" s="182"/>
      <c r="IYH351" s="182"/>
      <c r="IYI351" s="182"/>
      <c r="IYJ351" s="182"/>
      <c r="IYK351" s="182"/>
      <c r="IYL351" s="182"/>
      <c r="IYM351" s="182"/>
      <c r="IYN351" s="182"/>
      <c r="IYO351" s="182"/>
      <c r="IYP351" s="182"/>
      <c r="IYQ351" s="182"/>
      <c r="IYR351" s="182"/>
      <c r="IYS351" s="182"/>
      <c r="IYT351" s="182"/>
      <c r="IYU351" s="182"/>
      <c r="IYV351" s="182"/>
      <c r="IYW351" s="182"/>
      <c r="IYX351" s="182"/>
      <c r="IYY351" s="182"/>
      <c r="IYZ351" s="182"/>
      <c r="IZA351" s="182"/>
      <c r="IZB351" s="182"/>
      <c r="IZC351" s="182"/>
      <c r="IZD351" s="182"/>
      <c r="IZE351" s="182"/>
      <c r="IZF351" s="182"/>
      <c r="IZG351" s="182"/>
      <c r="IZH351" s="182"/>
      <c r="IZI351" s="182"/>
      <c r="IZJ351" s="182"/>
      <c r="IZK351" s="182"/>
      <c r="IZL351" s="182"/>
      <c r="IZM351" s="182"/>
      <c r="IZN351" s="182"/>
      <c r="IZO351" s="182"/>
      <c r="IZP351" s="182"/>
      <c r="IZQ351" s="182"/>
      <c r="IZR351" s="182"/>
      <c r="IZS351" s="182"/>
      <c r="IZT351" s="182"/>
      <c r="IZU351" s="182"/>
      <c r="IZV351" s="182"/>
      <c r="IZW351" s="182"/>
      <c r="IZX351" s="182"/>
      <c r="IZY351" s="182"/>
      <c r="IZZ351" s="182"/>
      <c r="JAA351" s="182"/>
      <c r="JAB351" s="182"/>
      <c r="JAC351" s="182"/>
      <c r="JAD351" s="182"/>
      <c r="JAE351" s="182"/>
      <c r="JAF351" s="182"/>
      <c r="JAG351" s="182"/>
      <c r="JAH351" s="182"/>
      <c r="JAI351" s="182"/>
      <c r="JAJ351" s="182"/>
      <c r="JAK351" s="182"/>
      <c r="JAL351" s="182"/>
      <c r="JAM351" s="182"/>
      <c r="JAN351" s="182"/>
      <c r="JAO351" s="182"/>
      <c r="JAP351" s="182"/>
      <c r="JAQ351" s="182"/>
      <c r="JAR351" s="182"/>
      <c r="JAS351" s="182"/>
      <c r="JAT351" s="182"/>
      <c r="JAU351" s="182"/>
      <c r="JAV351" s="182"/>
      <c r="JAW351" s="182"/>
      <c r="JAX351" s="182"/>
      <c r="JAY351" s="182"/>
      <c r="JAZ351" s="182"/>
      <c r="JBA351" s="182"/>
      <c r="JBB351" s="182"/>
      <c r="JBC351" s="182"/>
      <c r="JBD351" s="182"/>
      <c r="JBE351" s="182"/>
      <c r="JBF351" s="182"/>
      <c r="JBG351" s="182"/>
      <c r="JBH351" s="182"/>
      <c r="JBI351" s="182"/>
      <c r="JBJ351" s="182"/>
      <c r="JBK351" s="182"/>
      <c r="JBL351" s="182"/>
      <c r="JBM351" s="182"/>
      <c r="JBN351" s="182"/>
      <c r="JBO351" s="182"/>
      <c r="JBP351" s="182"/>
      <c r="JBQ351" s="182"/>
      <c r="JBR351" s="182"/>
      <c r="JBS351" s="182"/>
      <c r="JBT351" s="182"/>
      <c r="JBU351" s="182"/>
      <c r="JBV351" s="182"/>
      <c r="JBW351" s="182"/>
      <c r="JBX351" s="182"/>
      <c r="JBY351" s="182"/>
      <c r="JBZ351" s="182"/>
      <c r="JCA351" s="182"/>
      <c r="JCB351" s="182"/>
      <c r="JCC351" s="182"/>
      <c r="JCD351" s="182"/>
      <c r="JCE351" s="182"/>
      <c r="JCF351" s="182"/>
      <c r="JCG351" s="182"/>
      <c r="JCH351" s="182"/>
      <c r="JCI351" s="182"/>
      <c r="JCJ351" s="182"/>
      <c r="JCK351" s="182"/>
      <c r="JCL351" s="182"/>
      <c r="JCM351" s="182"/>
      <c r="JCN351" s="182"/>
      <c r="JCO351" s="182"/>
      <c r="JCP351" s="182"/>
      <c r="JCQ351" s="182"/>
      <c r="JCR351" s="182"/>
      <c r="JCS351" s="182"/>
      <c r="JCT351" s="182"/>
      <c r="JCU351" s="182"/>
      <c r="JCV351" s="182"/>
      <c r="JCW351" s="182"/>
      <c r="JCX351" s="182"/>
      <c r="JCY351" s="182"/>
      <c r="JCZ351" s="182"/>
      <c r="JDA351" s="182"/>
      <c r="JDB351" s="182"/>
      <c r="JDC351" s="182"/>
      <c r="JDD351" s="182"/>
      <c r="JDE351" s="182"/>
      <c r="JDF351" s="182"/>
      <c r="JDG351" s="182"/>
      <c r="JDH351" s="182"/>
      <c r="JDI351" s="182"/>
      <c r="JDJ351" s="182"/>
      <c r="JDK351" s="182"/>
      <c r="JDL351" s="182"/>
      <c r="JDM351" s="182"/>
      <c r="JDN351" s="182"/>
      <c r="JDO351" s="182"/>
      <c r="JDP351" s="182"/>
      <c r="JDQ351" s="182"/>
      <c r="JDR351" s="182"/>
      <c r="JDS351" s="182"/>
      <c r="JDT351" s="182"/>
      <c r="JDU351" s="182"/>
      <c r="JDV351" s="182"/>
      <c r="JDW351" s="182"/>
      <c r="JDX351" s="182"/>
      <c r="JDY351" s="182"/>
      <c r="JDZ351" s="182"/>
      <c r="JEA351" s="182"/>
      <c r="JEB351" s="182"/>
      <c r="JEC351" s="182"/>
      <c r="JED351" s="182"/>
      <c r="JEE351" s="182"/>
      <c r="JEF351" s="182"/>
      <c r="JEG351" s="182"/>
      <c r="JEH351" s="182"/>
      <c r="JEI351" s="182"/>
      <c r="JEJ351" s="182"/>
      <c r="JEK351" s="182"/>
      <c r="JEL351" s="182"/>
      <c r="JEM351" s="182"/>
      <c r="JEN351" s="182"/>
      <c r="JEO351" s="182"/>
      <c r="JEP351" s="182"/>
      <c r="JEQ351" s="182"/>
      <c r="JER351" s="182"/>
      <c r="JES351" s="182"/>
      <c r="JET351" s="182"/>
      <c r="JEU351" s="182"/>
      <c r="JEV351" s="182"/>
      <c r="JEW351" s="182"/>
      <c r="JEX351" s="182"/>
      <c r="JEY351" s="182"/>
      <c r="JEZ351" s="182"/>
      <c r="JFA351" s="182"/>
      <c r="JFB351" s="182"/>
      <c r="JFC351" s="182"/>
      <c r="JFD351" s="182"/>
      <c r="JFE351" s="182"/>
      <c r="JFF351" s="182"/>
      <c r="JFG351" s="182"/>
      <c r="JFH351" s="182"/>
      <c r="JFI351" s="182"/>
      <c r="JFJ351" s="182"/>
      <c r="JFK351" s="182"/>
      <c r="JFL351" s="182"/>
      <c r="JFM351" s="182"/>
      <c r="JFN351" s="182"/>
      <c r="JFO351" s="182"/>
      <c r="JFP351" s="182"/>
      <c r="JFQ351" s="182"/>
      <c r="JFR351" s="182"/>
      <c r="JFS351" s="182"/>
      <c r="JFT351" s="182"/>
      <c r="JFU351" s="182"/>
      <c r="JFV351" s="182"/>
      <c r="JFW351" s="182"/>
      <c r="JFX351" s="182"/>
      <c r="JFY351" s="182"/>
      <c r="JFZ351" s="182"/>
      <c r="JGA351" s="182"/>
      <c r="JGB351" s="182"/>
      <c r="JGC351" s="182"/>
      <c r="JGD351" s="182"/>
      <c r="JGE351" s="182"/>
      <c r="JGF351" s="182"/>
      <c r="JGG351" s="182"/>
      <c r="JGH351" s="182"/>
      <c r="JGI351" s="182"/>
      <c r="JGJ351" s="182"/>
      <c r="JGK351" s="182"/>
      <c r="JGL351" s="182"/>
      <c r="JGM351" s="182"/>
      <c r="JGN351" s="182"/>
      <c r="JGO351" s="182"/>
      <c r="JGP351" s="182"/>
      <c r="JGQ351" s="182"/>
      <c r="JGR351" s="182"/>
      <c r="JGS351" s="182"/>
      <c r="JGT351" s="182"/>
      <c r="JGU351" s="182"/>
      <c r="JGV351" s="182"/>
      <c r="JGW351" s="182"/>
      <c r="JGX351" s="182"/>
      <c r="JGY351" s="182"/>
      <c r="JGZ351" s="182"/>
      <c r="JHA351" s="182"/>
      <c r="JHB351" s="182"/>
      <c r="JHC351" s="182"/>
      <c r="JHD351" s="182"/>
      <c r="JHE351" s="182"/>
      <c r="JHF351" s="182"/>
      <c r="JHG351" s="182"/>
      <c r="JHH351" s="182"/>
      <c r="JHI351" s="182"/>
      <c r="JHJ351" s="182"/>
      <c r="JHK351" s="182"/>
      <c r="JHL351" s="182"/>
      <c r="JHM351" s="182"/>
      <c r="JHN351" s="182"/>
      <c r="JHO351" s="182"/>
      <c r="JHP351" s="182"/>
      <c r="JHQ351" s="182"/>
      <c r="JHR351" s="182"/>
      <c r="JHS351" s="182"/>
      <c r="JHT351" s="182"/>
      <c r="JHU351" s="182"/>
      <c r="JHV351" s="182"/>
      <c r="JHW351" s="182"/>
      <c r="JHX351" s="182"/>
      <c r="JHY351" s="182"/>
      <c r="JHZ351" s="182"/>
      <c r="JIA351" s="182"/>
      <c r="JIB351" s="182"/>
      <c r="JIC351" s="182"/>
      <c r="JID351" s="182"/>
      <c r="JIE351" s="182"/>
      <c r="JIF351" s="182"/>
      <c r="JIG351" s="182"/>
      <c r="JIH351" s="182"/>
      <c r="JII351" s="182"/>
      <c r="JIJ351" s="182"/>
      <c r="JIK351" s="182"/>
      <c r="JIL351" s="182"/>
      <c r="JIM351" s="182"/>
      <c r="JIN351" s="182"/>
      <c r="JIO351" s="182"/>
      <c r="JIP351" s="182"/>
      <c r="JIQ351" s="182"/>
      <c r="JIR351" s="182"/>
      <c r="JIS351" s="182"/>
      <c r="JIT351" s="182"/>
      <c r="JIU351" s="182"/>
      <c r="JIV351" s="182"/>
      <c r="JIW351" s="182"/>
      <c r="JIX351" s="182"/>
      <c r="JIY351" s="182"/>
      <c r="JIZ351" s="182"/>
      <c r="JJA351" s="182"/>
      <c r="JJB351" s="182"/>
      <c r="JJC351" s="182"/>
      <c r="JJD351" s="182"/>
      <c r="JJE351" s="182"/>
      <c r="JJF351" s="182"/>
      <c r="JJG351" s="182"/>
      <c r="JJH351" s="182"/>
      <c r="JJI351" s="182"/>
      <c r="JJJ351" s="182"/>
      <c r="JJK351" s="182"/>
      <c r="JJL351" s="182"/>
      <c r="JJM351" s="182"/>
      <c r="JJN351" s="182"/>
      <c r="JJO351" s="182"/>
      <c r="JJP351" s="182"/>
      <c r="JJQ351" s="182"/>
      <c r="JJR351" s="182"/>
      <c r="JJS351" s="182"/>
      <c r="JJT351" s="182"/>
      <c r="JJU351" s="182"/>
      <c r="JJV351" s="182"/>
      <c r="JJW351" s="182"/>
      <c r="JJX351" s="182"/>
      <c r="JJY351" s="182"/>
      <c r="JJZ351" s="182"/>
      <c r="JKA351" s="182"/>
      <c r="JKB351" s="182"/>
      <c r="JKC351" s="182"/>
      <c r="JKD351" s="182"/>
      <c r="JKE351" s="182"/>
      <c r="JKF351" s="182"/>
      <c r="JKG351" s="182"/>
      <c r="JKH351" s="182"/>
      <c r="JKI351" s="182"/>
      <c r="JKJ351" s="182"/>
      <c r="JKK351" s="182"/>
      <c r="JKL351" s="182"/>
      <c r="JKM351" s="182"/>
      <c r="JKN351" s="182"/>
      <c r="JKO351" s="182"/>
      <c r="JKP351" s="182"/>
      <c r="JKQ351" s="182"/>
      <c r="JKR351" s="182"/>
      <c r="JKS351" s="182"/>
      <c r="JKT351" s="182"/>
      <c r="JKU351" s="182"/>
      <c r="JKV351" s="182"/>
      <c r="JKW351" s="182"/>
      <c r="JKX351" s="182"/>
      <c r="JKY351" s="182"/>
      <c r="JKZ351" s="182"/>
      <c r="JLA351" s="182"/>
      <c r="JLB351" s="182"/>
      <c r="JLC351" s="182"/>
      <c r="JLD351" s="182"/>
      <c r="JLE351" s="182"/>
      <c r="JLF351" s="182"/>
      <c r="JLG351" s="182"/>
      <c r="JLH351" s="182"/>
      <c r="JLI351" s="182"/>
      <c r="JLJ351" s="182"/>
      <c r="JLK351" s="182"/>
      <c r="JLL351" s="182"/>
      <c r="JLM351" s="182"/>
      <c r="JLN351" s="182"/>
      <c r="JLO351" s="182"/>
      <c r="JLP351" s="182"/>
      <c r="JLQ351" s="182"/>
      <c r="JLR351" s="182"/>
      <c r="JLS351" s="182"/>
      <c r="JLT351" s="182"/>
      <c r="JLU351" s="182"/>
      <c r="JLV351" s="182"/>
      <c r="JLW351" s="182"/>
      <c r="JLX351" s="182"/>
      <c r="JLY351" s="182"/>
      <c r="JLZ351" s="182"/>
      <c r="JMA351" s="182"/>
      <c r="JMB351" s="182"/>
      <c r="JMC351" s="182"/>
      <c r="JMD351" s="182"/>
      <c r="JME351" s="182"/>
      <c r="JMF351" s="182"/>
      <c r="JMG351" s="182"/>
      <c r="JMH351" s="182"/>
      <c r="JMI351" s="182"/>
      <c r="JMJ351" s="182"/>
      <c r="JMK351" s="182"/>
      <c r="JML351" s="182"/>
      <c r="JMM351" s="182"/>
      <c r="JMN351" s="182"/>
      <c r="JMO351" s="182"/>
      <c r="JMP351" s="182"/>
      <c r="JMQ351" s="182"/>
      <c r="JMR351" s="182"/>
      <c r="JMS351" s="182"/>
      <c r="JMT351" s="182"/>
      <c r="JMU351" s="182"/>
      <c r="JMV351" s="182"/>
      <c r="JMW351" s="182"/>
      <c r="JMX351" s="182"/>
      <c r="JMY351" s="182"/>
      <c r="JMZ351" s="182"/>
      <c r="JNA351" s="182"/>
      <c r="JNB351" s="182"/>
      <c r="JNC351" s="182"/>
      <c r="JND351" s="182"/>
      <c r="JNE351" s="182"/>
      <c r="JNF351" s="182"/>
      <c r="JNG351" s="182"/>
      <c r="JNH351" s="182"/>
      <c r="JNI351" s="182"/>
      <c r="JNJ351" s="182"/>
      <c r="JNK351" s="182"/>
      <c r="JNL351" s="182"/>
      <c r="JNM351" s="182"/>
      <c r="JNN351" s="182"/>
      <c r="JNO351" s="182"/>
      <c r="JNP351" s="182"/>
      <c r="JNQ351" s="182"/>
      <c r="JNR351" s="182"/>
      <c r="JNS351" s="182"/>
      <c r="JNT351" s="182"/>
      <c r="JNU351" s="182"/>
      <c r="JNV351" s="182"/>
      <c r="JNW351" s="182"/>
      <c r="JNX351" s="182"/>
      <c r="JNY351" s="182"/>
      <c r="JNZ351" s="182"/>
      <c r="JOA351" s="182"/>
      <c r="JOB351" s="182"/>
      <c r="JOC351" s="182"/>
      <c r="JOD351" s="182"/>
      <c r="JOE351" s="182"/>
      <c r="JOF351" s="182"/>
      <c r="JOG351" s="182"/>
      <c r="JOH351" s="182"/>
      <c r="JOI351" s="182"/>
      <c r="JOJ351" s="182"/>
      <c r="JOK351" s="182"/>
      <c r="JOL351" s="182"/>
      <c r="JOM351" s="182"/>
      <c r="JON351" s="182"/>
      <c r="JOO351" s="182"/>
      <c r="JOP351" s="182"/>
      <c r="JOQ351" s="182"/>
      <c r="JOR351" s="182"/>
      <c r="JOS351" s="182"/>
      <c r="JOT351" s="182"/>
      <c r="JOU351" s="182"/>
      <c r="JOV351" s="182"/>
      <c r="JOW351" s="182"/>
      <c r="JOX351" s="182"/>
      <c r="JOY351" s="182"/>
      <c r="JOZ351" s="182"/>
      <c r="JPA351" s="182"/>
      <c r="JPB351" s="182"/>
      <c r="JPC351" s="182"/>
      <c r="JPD351" s="182"/>
      <c r="JPE351" s="182"/>
      <c r="JPF351" s="182"/>
      <c r="JPG351" s="182"/>
      <c r="JPH351" s="182"/>
      <c r="JPI351" s="182"/>
      <c r="JPJ351" s="182"/>
      <c r="JPK351" s="182"/>
      <c r="JPL351" s="182"/>
      <c r="JPM351" s="182"/>
      <c r="JPN351" s="182"/>
      <c r="JPO351" s="182"/>
      <c r="JPP351" s="182"/>
      <c r="JPQ351" s="182"/>
      <c r="JPR351" s="182"/>
      <c r="JPS351" s="182"/>
      <c r="JPT351" s="182"/>
      <c r="JPU351" s="182"/>
      <c r="JPV351" s="182"/>
      <c r="JPW351" s="182"/>
      <c r="JPX351" s="182"/>
      <c r="JPY351" s="182"/>
      <c r="JPZ351" s="182"/>
      <c r="JQA351" s="182"/>
      <c r="JQB351" s="182"/>
      <c r="JQC351" s="182"/>
      <c r="JQD351" s="182"/>
      <c r="JQE351" s="182"/>
      <c r="JQF351" s="182"/>
      <c r="JQG351" s="182"/>
      <c r="JQH351" s="182"/>
      <c r="JQI351" s="182"/>
      <c r="JQJ351" s="182"/>
      <c r="JQK351" s="182"/>
      <c r="JQL351" s="182"/>
      <c r="JQM351" s="182"/>
      <c r="JQN351" s="182"/>
      <c r="JQO351" s="182"/>
      <c r="JQP351" s="182"/>
      <c r="JQQ351" s="182"/>
      <c r="JQR351" s="182"/>
      <c r="JQS351" s="182"/>
      <c r="JQT351" s="182"/>
      <c r="JQU351" s="182"/>
      <c r="JQV351" s="182"/>
      <c r="JQW351" s="182"/>
      <c r="JQX351" s="182"/>
      <c r="JQY351" s="182"/>
      <c r="JQZ351" s="182"/>
      <c r="JRA351" s="182"/>
      <c r="JRB351" s="182"/>
      <c r="JRC351" s="182"/>
      <c r="JRD351" s="182"/>
      <c r="JRE351" s="182"/>
      <c r="JRF351" s="182"/>
      <c r="JRG351" s="182"/>
      <c r="JRH351" s="182"/>
      <c r="JRI351" s="182"/>
      <c r="JRJ351" s="182"/>
      <c r="JRK351" s="182"/>
      <c r="JRL351" s="182"/>
      <c r="JRM351" s="182"/>
      <c r="JRN351" s="182"/>
      <c r="JRO351" s="182"/>
      <c r="JRP351" s="182"/>
      <c r="JRQ351" s="182"/>
      <c r="JRR351" s="182"/>
      <c r="JRS351" s="182"/>
      <c r="JRT351" s="182"/>
      <c r="JRU351" s="182"/>
      <c r="JRV351" s="182"/>
      <c r="JRW351" s="182"/>
      <c r="JRX351" s="182"/>
      <c r="JRY351" s="182"/>
      <c r="JRZ351" s="182"/>
      <c r="JSA351" s="182"/>
      <c r="JSB351" s="182"/>
      <c r="JSC351" s="182"/>
      <c r="JSD351" s="182"/>
      <c r="JSE351" s="182"/>
      <c r="JSF351" s="182"/>
      <c r="JSG351" s="182"/>
      <c r="JSH351" s="182"/>
      <c r="JSI351" s="182"/>
      <c r="JSJ351" s="182"/>
      <c r="JSK351" s="182"/>
      <c r="JSL351" s="182"/>
      <c r="JSM351" s="182"/>
      <c r="JSN351" s="182"/>
      <c r="JSO351" s="182"/>
      <c r="JSP351" s="182"/>
      <c r="JSQ351" s="182"/>
      <c r="JSR351" s="182"/>
      <c r="JSS351" s="182"/>
      <c r="JST351" s="182"/>
      <c r="JSU351" s="182"/>
      <c r="JSV351" s="182"/>
      <c r="JSW351" s="182"/>
      <c r="JSX351" s="182"/>
      <c r="JSY351" s="182"/>
      <c r="JSZ351" s="182"/>
      <c r="JTA351" s="182"/>
      <c r="JTB351" s="182"/>
      <c r="JTC351" s="182"/>
      <c r="JTD351" s="182"/>
      <c r="JTE351" s="182"/>
      <c r="JTF351" s="182"/>
      <c r="JTG351" s="182"/>
      <c r="JTH351" s="182"/>
      <c r="JTI351" s="182"/>
      <c r="JTJ351" s="182"/>
      <c r="JTK351" s="182"/>
      <c r="JTL351" s="182"/>
      <c r="JTM351" s="182"/>
      <c r="JTN351" s="182"/>
      <c r="JTO351" s="182"/>
      <c r="JTP351" s="182"/>
      <c r="JTQ351" s="182"/>
      <c r="JTR351" s="182"/>
      <c r="JTS351" s="182"/>
      <c r="JTT351" s="182"/>
      <c r="JTU351" s="182"/>
      <c r="JTV351" s="182"/>
      <c r="JTW351" s="182"/>
      <c r="JTX351" s="182"/>
      <c r="JTY351" s="182"/>
      <c r="JTZ351" s="182"/>
      <c r="JUA351" s="182"/>
      <c r="JUB351" s="182"/>
      <c r="JUC351" s="182"/>
      <c r="JUD351" s="182"/>
      <c r="JUE351" s="182"/>
      <c r="JUF351" s="182"/>
      <c r="JUG351" s="182"/>
      <c r="JUH351" s="182"/>
      <c r="JUI351" s="182"/>
      <c r="JUJ351" s="182"/>
      <c r="JUK351" s="182"/>
      <c r="JUL351" s="182"/>
      <c r="JUM351" s="182"/>
      <c r="JUN351" s="182"/>
      <c r="JUO351" s="182"/>
      <c r="JUP351" s="182"/>
      <c r="JUQ351" s="182"/>
      <c r="JUR351" s="182"/>
      <c r="JUS351" s="182"/>
      <c r="JUT351" s="182"/>
      <c r="JUU351" s="182"/>
      <c r="JUV351" s="182"/>
      <c r="JUW351" s="182"/>
      <c r="JUX351" s="182"/>
      <c r="JUY351" s="182"/>
      <c r="JUZ351" s="182"/>
      <c r="JVA351" s="182"/>
      <c r="JVB351" s="182"/>
      <c r="JVC351" s="182"/>
      <c r="JVD351" s="182"/>
      <c r="JVE351" s="182"/>
      <c r="JVF351" s="182"/>
      <c r="JVG351" s="182"/>
      <c r="JVH351" s="182"/>
      <c r="JVI351" s="182"/>
      <c r="JVJ351" s="182"/>
      <c r="JVK351" s="182"/>
      <c r="JVL351" s="182"/>
      <c r="JVM351" s="182"/>
      <c r="JVN351" s="182"/>
      <c r="JVO351" s="182"/>
      <c r="JVP351" s="182"/>
      <c r="JVQ351" s="182"/>
      <c r="JVR351" s="182"/>
      <c r="JVS351" s="182"/>
      <c r="JVT351" s="182"/>
      <c r="JVU351" s="182"/>
      <c r="JVV351" s="182"/>
      <c r="JVW351" s="182"/>
      <c r="JVX351" s="182"/>
      <c r="JVY351" s="182"/>
      <c r="JVZ351" s="182"/>
      <c r="JWA351" s="182"/>
      <c r="JWB351" s="182"/>
      <c r="JWC351" s="182"/>
      <c r="JWD351" s="182"/>
      <c r="JWE351" s="182"/>
      <c r="JWF351" s="182"/>
      <c r="JWG351" s="182"/>
      <c r="JWH351" s="182"/>
      <c r="JWI351" s="182"/>
      <c r="JWJ351" s="182"/>
      <c r="JWK351" s="182"/>
      <c r="JWL351" s="182"/>
      <c r="JWM351" s="182"/>
      <c r="JWN351" s="182"/>
      <c r="JWO351" s="182"/>
      <c r="JWP351" s="182"/>
      <c r="JWQ351" s="182"/>
      <c r="JWR351" s="182"/>
      <c r="JWS351" s="182"/>
      <c r="JWT351" s="182"/>
      <c r="JWU351" s="182"/>
      <c r="JWV351" s="182"/>
      <c r="JWW351" s="182"/>
      <c r="JWX351" s="182"/>
      <c r="JWY351" s="182"/>
      <c r="JWZ351" s="182"/>
      <c r="JXA351" s="182"/>
      <c r="JXB351" s="182"/>
      <c r="JXC351" s="182"/>
      <c r="JXD351" s="182"/>
      <c r="JXE351" s="182"/>
      <c r="JXF351" s="182"/>
      <c r="JXG351" s="182"/>
      <c r="JXH351" s="182"/>
      <c r="JXI351" s="182"/>
      <c r="JXJ351" s="182"/>
      <c r="JXK351" s="182"/>
      <c r="JXL351" s="182"/>
      <c r="JXM351" s="182"/>
      <c r="JXN351" s="182"/>
      <c r="JXO351" s="182"/>
      <c r="JXP351" s="182"/>
      <c r="JXQ351" s="182"/>
      <c r="JXR351" s="182"/>
      <c r="JXS351" s="182"/>
      <c r="JXT351" s="182"/>
      <c r="JXU351" s="182"/>
      <c r="JXV351" s="182"/>
      <c r="JXW351" s="182"/>
      <c r="JXX351" s="182"/>
      <c r="JXY351" s="182"/>
      <c r="JXZ351" s="182"/>
      <c r="JYA351" s="182"/>
      <c r="JYB351" s="182"/>
      <c r="JYC351" s="182"/>
      <c r="JYD351" s="182"/>
      <c r="JYE351" s="182"/>
      <c r="JYF351" s="182"/>
      <c r="JYG351" s="182"/>
      <c r="JYH351" s="182"/>
      <c r="JYI351" s="182"/>
      <c r="JYJ351" s="182"/>
      <c r="JYK351" s="182"/>
      <c r="JYL351" s="182"/>
      <c r="JYM351" s="182"/>
      <c r="JYN351" s="182"/>
      <c r="JYO351" s="182"/>
      <c r="JYP351" s="182"/>
      <c r="JYQ351" s="182"/>
      <c r="JYR351" s="182"/>
      <c r="JYS351" s="182"/>
      <c r="JYT351" s="182"/>
      <c r="JYU351" s="182"/>
      <c r="JYV351" s="182"/>
      <c r="JYW351" s="182"/>
      <c r="JYX351" s="182"/>
      <c r="JYY351" s="182"/>
      <c r="JYZ351" s="182"/>
      <c r="JZA351" s="182"/>
      <c r="JZB351" s="182"/>
      <c r="JZC351" s="182"/>
      <c r="JZD351" s="182"/>
      <c r="JZE351" s="182"/>
      <c r="JZF351" s="182"/>
      <c r="JZG351" s="182"/>
      <c r="JZH351" s="182"/>
      <c r="JZI351" s="182"/>
      <c r="JZJ351" s="182"/>
      <c r="JZK351" s="182"/>
      <c r="JZL351" s="182"/>
      <c r="JZM351" s="182"/>
      <c r="JZN351" s="182"/>
      <c r="JZO351" s="182"/>
      <c r="JZP351" s="182"/>
      <c r="JZQ351" s="182"/>
      <c r="JZR351" s="182"/>
      <c r="JZS351" s="182"/>
      <c r="JZT351" s="182"/>
      <c r="JZU351" s="182"/>
      <c r="JZV351" s="182"/>
      <c r="JZW351" s="182"/>
      <c r="JZX351" s="182"/>
      <c r="JZY351" s="182"/>
      <c r="JZZ351" s="182"/>
      <c r="KAA351" s="182"/>
      <c r="KAB351" s="182"/>
      <c r="KAC351" s="182"/>
      <c r="KAD351" s="182"/>
      <c r="KAE351" s="182"/>
      <c r="KAF351" s="182"/>
      <c r="KAG351" s="182"/>
      <c r="KAH351" s="182"/>
      <c r="KAI351" s="182"/>
      <c r="KAJ351" s="182"/>
      <c r="KAK351" s="182"/>
      <c r="KAL351" s="182"/>
      <c r="KAM351" s="182"/>
      <c r="KAN351" s="182"/>
      <c r="KAO351" s="182"/>
      <c r="KAP351" s="182"/>
      <c r="KAQ351" s="182"/>
      <c r="KAR351" s="182"/>
      <c r="KAS351" s="182"/>
      <c r="KAT351" s="182"/>
      <c r="KAU351" s="182"/>
      <c r="KAV351" s="182"/>
      <c r="KAW351" s="182"/>
      <c r="KAX351" s="182"/>
      <c r="KAY351" s="182"/>
      <c r="KAZ351" s="182"/>
      <c r="KBA351" s="182"/>
      <c r="KBB351" s="182"/>
      <c r="KBC351" s="182"/>
      <c r="KBD351" s="182"/>
      <c r="KBE351" s="182"/>
      <c r="KBF351" s="182"/>
      <c r="KBG351" s="182"/>
      <c r="KBH351" s="182"/>
      <c r="KBI351" s="182"/>
      <c r="KBJ351" s="182"/>
      <c r="KBK351" s="182"/>
      <c r="KBL351" s="182"/>
      <c r="KBM351" s="182"/>
      <c r="KBN351" s="182"/>
      <c r="KBO351" s="182"/>
      <c r="KBP351" s="182"/>
      <c r="KBQ351" s="182"/>
      <c r="KBR351" s="182"/>
      <c r="KBS351" s="182"/>
      <c r="KBT351" s="182"/>
      <c r="KBU351" s="182"/>
      <c r="KBV351" s="182"/>
      <c r="KBW351" s="182"/>
      <c r="KBX351" s="182"/>
      <c r="KBY351" s="182"/>
      <c r="KBZ351" s="182"/>
      <c r="KCA351" s="182"/>
      <c r="KCB351" s="182"/>
      <c r="KCC351" s="182"/>
      <c r="KCD351" s="182"/>
      <c r="KCE351" s="182"/>
      <c r="KCF351" s="182"/>
      <c r="KCG351" s="182"/>
      <c r="KCH351" s="182"/>
      <c r="KCI351" s="182"/>
      <c r="KCJ351" s="182"/>
      <c r="KCK351" s="182"/>
      <c r="KCL351" s="182"/>
      <c r="KCM351" s="182"/>
      <c r="KCN351" s="182"/>
      <c r="KCO351" s="182"/>
      <c r="KCP351" s="182"/>
      <c r="KCQ351" s="182"/>
      <c r="KCR351" s="182"/>
      <c r="KCS351" s="182"/>
      <c r="KCT351" s="182"/>
      <c r="KCU351" s="182"/>
      <c r="KCV351" s="182"/>
      <c r="KCW351" s="182"/>
      <c r="KCX351" s="182"/>
      <c r="KCY351" s="182"/>
      <c r="KCZ351" s="182"/>
      <c r="KDA351" s="182"/>
      <c r="KDB351" s="182"/>
      <c r="KDC351" s="182"/>
      <c r="KDD351" s="182"/>
      <c r="KDE351" s="182"/>
      <c r="KDF351" s="182"/>
      <c r="KDG351" s="182"/>
      <c r="KDH351" s="182"/>
      <c r="KDI351" s="182"/>
      <c r="KDJ351" s="182"/>
      <c r="KDK351" s="182"/>
      <c r="KDL351" s="182"/>
      <c r="KDM351" s="182"/>
      <c r="KDN351" s="182"/>
      <c r="KDO351" s="182"/>
      <c r="KDP351" s="182"/>
      <c r="KDQ351" s="182"/>
      <c r="KDR351" s="182"/>
      <c r="KDS351" s="182"/>
      <c r="KDT351" s="182"/>
      <c r="KDU351" s="182"/>
      <c r="KDV351" s="182"/>
      <c r="KDW351" s="182"/>
      <c r="KDX351" s="182"/>
      <c r="KDY351" s="182"/>
      <c r="KDZ351" s="182"/>
      <c r="KEA351" s="182"/>
      <c r="KEB351" s="182"/>
      <c r="KEC351" s="182"/>
      <c r="KED351" s="182"/>
      <c r="KEE351" s="182"/>
      <c r="KEF351" s="182"/>
      <c r="KEG351" s="182"/>
      <c r="KEH351" s="182"/>
      <c r="KEI351" s="182"/>
      <c r="KEJ351" s="182"/>
      <c r="KEK351" s="182"/>
      <c r="KEL351" s="182"/>
      <c r="KEM351" s="182"/>
      <c r="KEN351" s="182"/>
      <c r="KEO351" s="182"/>
      <c r="KEP351" s="182"/>
      <c r="KEQ351" s="182"/>
      <c r="KER351" s="182"/>
      <c r="KES351" s="182"/>
      <c r="KET351" s="182"/>
      <c r="KEU351" s="182"/>
      <c r="KEV351" s="182"/>
      <c r="KEW351" s="182"/>
      <c r="KEX351" s="182"/>
      <c r="KEY351" s="182"/>
      <c r="KEZ351" s="182"/>
      <c r="KFA351" s="182"/>
      <c r="KFB351" s="182"/>
      <c r="KFC351" s="182"/>
      <c r="KFD351" s="182"/>
      <c r="KFE351" s="182"/>
      <c r="KFF351" s="182"/>
      <c r="KFG351" s="182"/>
      <c r="KFH351" s="182"/>
      <c r="KFI351" s="182"/>
      <c r="KFJ351" s="182"/>
      <c r="KFK351" s="182"/>
      <c r="KFL351" s="182"/>
      <c r="KFM351" s="182"/>
      <c r="KFN351" s="182"/>
      <c r="KFO351" s="182"/>
      <c r="KFP351" s="182"/>
      <c r="KFQ351" s="182"/>
      <c r="KFR351" s="182"/>
      <c r="KFS351" s="182"/>
      <c r="KFT351" s="182"/>
      <c r="KFU351" s="182"/>
      <c r="KFV351" s="182"/>
      <c r="KFW351" s="182"/>
      <c r="KFX351" s="182"/>
      <c r="KFY351" s="182"/>
      <c r="KFZ351" s="182"/>
      <c r="KGA351" s="182"/>
      <c r="KGB351" s="182"/>
      <c r="KGC351" s="182"/>
      <c r="KGD351" s="182"/>
      <c r="KGE351" s="182"/>
      <c r="KGF351" s="182"/>
      <c r="KGG351" s="182"/>
      <c r="KGH351" s="182"/>
      <c r="KGI351" s="182"/>
      <c r="KGJ351" s="182"/>
      <c r="KGK351" s="182"/>
      <c r="KGL351" s="182"/>
      <c r="KGM351" s="182"/>
      <c r="KGN351" s="182"/>
      <c r="KGO351" s="182"/>
      <c r="KGP351" s="182"/>
      <c r="KGQ351" s="182"/>
      <c r="KGR351" s="182"/>
      <c r="KGS351" s="182"/>
      <c r="KGT351" s="182"/>
      <c r="KGU351" s="182"/>
      <c r="KGV351" s="182"/>
      <c r="KGW351" s="182"/>
      <c r="KGX351" s="182"/>
      <c r="KGY351" s="182"/>
      <c r="KGZ351" s="182"/>
      <c r="KHA351" s="182"/>
      <c r="KHB351" s="182"/>
      <c r="KHC351" s="182"/>
      <c r="KHD351" s="182"/>
      <c r="KHE351" s="182"/>
      <c r="KHF351" s="182"/>
      <c r="KHG351" s="182"/>
      <c r="KHH351" s="182"/>
      <c r="KHI351" s="182"/>
      <c r="KHJ351" s="182"/>
      <c r="KHK351" s="182"/>
      <c r="KHL351" s="182"/>
      <c r="KHM351" s="182"/>
      <c r="KHN351" s="182"/>
      <c r="KHO351" s="182"/>
      <c r="KHP351" s="182"/>
      <c r="KHQ351" s="182"/>
      <c r="KHR351" s="182"/>
      <c r="KHS351" s="182"/>
      <c r="KHT351" s="182"/>
      <c r="KHU351" s="182"/>
      <c r="KHV351" s="182"/>
      <c r="KHW351" s="182"/>
      <c r="KHX351" s="182"/>
      <c r="KHY351" s="182"/>
      <c r="KHZ351" s="182"/>
      <c r="KIA351" s="182"/>
      <c r="KIB351" s="182"/>
      <c r="KIC351" s="182"/>
      <c r="KID351" s="182"/>
      <c r="KIE351" s="182"/>
      <c r="KIF351" s="182"/>
      <c r="KIG351" s="182"/>
      <c r="KIH351" s="182"/>
      <c r="KII351" s="182"/>
      <c r="KIJ351" s="182"/>
      <c r="KIK351" s="182"/>
      <c r="KIL351" s="182"/>
      <c r="KIM351" s="182"/>
      <c r="KIN351" s="182"/>
      <c r="KIO351" s="182"/>
      <c r="KIP351" s="182"/>
      <c r="KIQ351" s="182"/>
      <c r="KIR351" s="182"/>
      <c r="KIS351" s="182"/>
      <c r="KIT351" s="182"/>
      <c r="KIU351" s="182"/>
      <c r="KIV351" s="182"/>
      <c r="KIW351" s="182"/>
      <c r="KIX351" s="182"/>
      <c r="KIY351" s="182"/>
      <c r="KIZ351" s="182"/>
      <c r="KJA351" s="182"/>
      <c r="KJB351" s="182"/>
      <c r="KJC351" s="182"/>
      <c r="KJD351" s="182"/>
      <c r="KJE351" s="182"/>
      <c r="KJF351" s="182"/>
      <c r="KJG351" s="182"/>
      <c r="KJH351" s="182"/>
      <c r="KJI351" s="182"/>
      <c r="KJJ351" s="182"/>
      <c r="KJK351" s="182"/>
      <c r="KJL351" s="182"/>
      <c r="KJM351" s="182"/>
      <c r="KJN351" s="182"/>
      <c r="KJO351" s="182"/>
      <c r="KJP351" s="182"/>
      <c r="KJQ351" s="182"/>
      <c r="KJR351" s="182"/>
      <c r="KJS351" s="182"/>
      <c r="KJT351" s="182"/>
      <c r="KJU351" s="182"/>
      <c r="KJV351" s="182"/>
      <c r="KJW351" s="182"/>
      <c r="KJX351" s="182"/>
      <c r="KJY351" s="182"/>
      <c r="KJZ351" s="182"/>
      <c r="KKA351" s="182"/>
      <c r="KKB351" s="182"/>
      <c r="KKC351" s="182"/>
      <c r="KKD351" s="182"/>
      <c r="KKE351" s="182"/>
      <c r="KKF351" s="182"/>
      <c r="KKG351" s="182"/>
      <c r="KKH351" s="182"/>
      <c r="KKI351" s="182"/>
      <c r="KKJ351" s="182"/>
      <c r="KKK351" s="182"/>
      <c r="KKL351" s="182"/>
      <c r="KKM351" s="182"/>
      <c r="KKN351" s="182"/>
      <c r="KKO351" s="182"/>
      <c r="KKP351" s="182"/>
      <c r="KKQ351" s="182"/>
      <c r="KKR351" s="182"/>
      <c r="KKS351" s="182"/>
      <c r="KKT351" s="182"/>
      <c r="KKU351" s="182"/>
      <c r="KKV351" s="182"/>
      <c r="KKW351" s="182"/>
      <c r="KKX351" s="182"/>
      <c r="KKY351" s="182"/>
      <c r="KKZ351" s="182"/>
      <c r="KLA351" s="182"/>
      <c r="KLB351" s="182"/>
      <c r="KLC351" s="182"/>
      <c r="KLD351" s="182"/>
      <c r="KLE351" s="182"/>
      <c r="KLF351" s="182"/>
      <c r="KLG351" s="182"/>
      <c r="KLH351" s="182"/>
      <c r="KLI351" s="182"/>
      <c r="KLJ351" s="182"/>
      <c r="KLK351" s="182"/>
      <c r="KLL351" s="182"/>
      <c r="KLM351" s="182"/>
      <c r="KLN351" s="182"/>
      <c r="KLO351" s="182"/>
      <c r="KLP351" s="182"/>
      <c r="KLQ351" s="182"/>
      <c r="KLR351" s="182"/>
      <c r="KLS351" s="182"/>
      <c r="KLT351" s="182"/>
      <c r="KLU351" s="182"/>
      <c r="KLV351" s="182"/>
      <c r="KLW351" s="182"/>
      <c r="KLX351" s="182"/>
      <c r="KLY351" s="182"/>
      <c r="KLZ351" s="182"/>
      <c r="KMA351" s="182"/>
      <c r="KMB351" s="182"/>
      <c r="KMC351" s="182"/>
      <c r="KMD351" s="182"/>
      <c r="KME351" s="182"/>
      <c r="KMF351" s="182"/>
      <c r="KMG351" s="182"/>
      <c r="KMH351" s="182"/>
      <c r="KMI351" s="182"/>
      <c r="KMJ351" s="182"/>
      <c r="KMK351" s="182"/>
      <c r="KML351" s="182"/>
      <c r="KMM351" s="182"/>
      <c r="KMN351" s="182"/>
      <c r="KMO351" s="182"/>
      <c r="KMP351" s="182"/>
      <c r="KMQ351" s="182"/>
      <c r="KMR351" s="182"/>
      <c r="KMS351" s="182"/>
      <c r="KMT351" s="182"/>
      <c r="KMU351" s="182"/>
      <c r="KMV351" s="182"/>
      <c r="KMW351" s="182"/>
      <c r="KMX351" s="182"/>
      <c r="KMY351" s="182"/>
      <c r="KMZ351" s="182"/>
      <c r="KNA351" s="182"/>
      <c r="KNB351" s="182"/>
      <c r="KNC351" s="182"/>
      <c r="KND351" s="182"/>
      <c r="KNE351" s="182"/>
      <c r="KNF351" s="182"/>
      <c r="KNG351" s="182"/>
      <c r="KNH351" s="182"/>
      <c r="KNI351" s="182"/>
      <c r="KNJ351" s="182"/>
      <c r="KNK351" s="182"/>
      <c r="KNL351" s="182"/>
      <c r="KNM351" s="182"/>
      <c r="KNN351" s="182"/>
      <c r="KNO351" s="182"/>
      <c r="KNP351" s="182"/>
      <c r="KNQ351" s="182"/>
      <c r="KNR351" s="182"/>
      <c r="KNS351" s="182"/>
      <c r="KNT351" s="182"/>
      <c r="KNU351" s="182"/>
      <c r="KNV351" s="182"/>
      <c r="KNW351" s="182"/>
      <c r="KNX351" s="182"/>
      <c r="KNY351" s="182"/>
      <c r="KNZ351" s="182"/>
      <c r="KOA351" s="182"/>
      <c r="KOB351" s="182"/>
      <c r="KOC351" s="182"/>
      <c r="KOD351" s="182"/>
      <c r="KOE351" s="182"/>
      <c r="KOF351" s="182"/>
      <c r="KOG351" s="182"/>
      <c r="KOH351" s="182"/>
      <c r="KOI351" s="182"/>
      <c r="KOJ351" s="182"/>
      <c r="KOK351" s="182"/>
      <c r="KOL351" s="182"/>
      <c r="KOM351" s="182"/>
      <c r="KON351" s="182"/>
      <c r="KOO351" s="182"/>
      <c r="KOP351" s="182"/>
      <c r="KOQ351" s="182"/>
      <c r="KOR351" s="182"/>
      <c r="KOS351" s="182"/>
      <c r="KOT351" s="182"/>
      <c r="KOU351" s="182"/>
      <c r="KOV351" s="182"/>
      <c r="KOW351" s="182"/>
      <c r="KOX351" s="182"/>
      <c r="KOY351" s="182"/>
      <c r="KOZ351" s="182"/>
      <c r="KPA351" s="182"/>
      <c r="KPB351" s="182"/>
      <c r="KPC351" s="182"/>
      <c r="KPD351" s="182"/>
      <c r="KPE351" s="182"/>
      <c r="KPF351" s="182"/>
      <c r="KPG351" s="182"/>
      <c r="KPH351" s="182"/>
      <c r="KPI351" s="182"/>
      <c r="KPJ351" s="182"/>
      <c r="KPK351" s="182"/>
      <c r="KPL351" s="182"/>
      <c r="KPM351" s="182"/>
      <c r="KPN351" s="182"/>
      <c r="KPO351" s="182"/>
      <c r="KPP351" s="182"/>
      <c r="KPQ351" s="182"/>
      <c r="KPR351" s="182"/>
      <c r="KPS351" s="182"/>
      <c r="KPT351" s="182"/>
      <c r="KPU351" s="182"/>
      <c r="KPV351" s="182"/>
      <c r="KPW351" s="182"/>
      <c r="KPX351" s="182"/>
      <c r="KPY351" s="182"/>
      <c r="KPZ351" s="182"/>
      <c r="KQA351" s="182"/>
      <c r="KQB351" s="182"/>
      <c r="KQC351" s="182"/>
      <c r="KQD351" s="182"/>
      <c r="KQE351" s="182"/>
      <c r="KQF351" s="182"/>
      <c r="KQG351" s="182"/>
      <c r="KQH351" s="182"/>
      <c r="KQI351" s="182"/>
      <c r="KQJ351" s="182"/>
      <c r="KQK351" s="182"/>
      <c r="KQL351" s="182"/>
      <c r="KQM351" s="182"/>
      <c r="KQN351" s="182"/>
      <c r="KQO351" s="182"/>
      <c r="KQP351" s="182"/>
      <c r="KQQ351" s="182"/>
      <c r="KQR351" s="182"/>
      <c r="KQS351" s="182"/>
      <c r="KQT351" s="182"/>
      <c r="KQU351" s="182"/>
      <c r="KQV351" s="182"/>
      <c r="KQW351" s="182"/>
      <c r="KQX351" s="182"/>
      <c r="KQY351" s="182"/>
      <c r="KQZ351" s="182"/>
      <c r="KRA351" s="182"/>
      <c r="KRB351" s="182"/>
      <c r="KRC351" s="182"/>
      <c r="KRD351" s="182"/>
      <c r="KRE351" s="182"/>
      <c r="KRF351" s="182"/>
      <c r="KRG351" s="182"/>
      <c r="KRH351" s="182"/>
      <c r="KRI351" s="182"/>
      <c r="KRJ351" s="182"/>
      <c r="KRK351" s="182"/>
      <c r="KRL351" s="182"/>
      <c r="KRM351" s="182"/>
      <c r="KRN351" s="182"/>
      <c r="KRO351" s="182"/>
      <c r="KRP351" s="182"/>
      <c r="KRQ351" s="182"/>
      <c r="KRR351" s="182"/>
      <c r="KRS351" s="182"/>
      <c r="KRT351" s="182"/>
      <c r="KRU351" s="182"/>
      <c r="KRV351" s="182"/>
      <c r="KRW351" s="182"/>
      <c r="KRX351" s="182"/>
      <c r="KRY351" s="182"/>
      <c r="KRZ351" s="182"/>
      <c r="KSA351" s="182"/>
      <c r="KSB351" s="182"/>
      <c r="KSC351" s="182"/>
      <c r="KSD351" s="182"/>
      <c r="KSE351" s="182"/>
      <c r="KSF351" s="182"/>
      <c r="KSG351" s="182"/>
      <c r="KSH351" s="182"/>
      <c r="KSI351" s="182"/>
      <c r="KSJ351" s="182"/>
      <c r="KSK351" s="182"/>
      <c r="KSL351" s="182"/>
      <c r="KSM351" s="182"/>
      <c r="KSN351" s="182"/>
      <c r="KSO351" s="182"/>
      <c r="KSP351" s="182"/>
      <c r="KSQ351" s="182"/>
      <c r="KSR351" s="182"/>
      <c r="KSS351" s="182"/>
      <c r="KST351" s="182"/>
      <c r="KSU351" s="182"/>
      <c r="KSV351" s="182"/>
      <c r="KSW351" s="182"/>
      <c r="KSX351" s="182"/>
      <c r="KSY351" s="182"/>
      <c r="KSZ351" s="182"/>
      <c r="KTA351" s="182"/>
      <c r="KTB351" s="182"/>
      <c r="KTC351" s="182"/>
      <c r="KTD351" s="182"/>
      <c r="KTE351" s="182"/>
      <c r="KTF351" s="182"/>
      <c r="KTG351" s="182"/>
      <c r="KTH351" s="182"/>
      <c r="KTI351" s="182"/>
      <c r="KTJ351" s="182"/>
      <c r="KTK351" s="182"/>
      <c r="KTL351" s="182"/>
      <c r="KTM351" s="182"/>
      <c r="KTN351" s="182"/>
      <c r="KTO351" s="182"/>
      <c r="KTP351" s="182"/>
      <c r="KTQ351" s="182"/>
      <c r="KTR351" s="182"/>
      <c r="KTS351" s="182"/>
      <c r="KTT351" s="182"/>
      <c r="KTU351" s="182"/>
      <c r="KTV351" s="182"/>
      <c r="KTW351" s="182"/>
      <c r="KTX351" s="182"/>
      <c r="KTY351" s="182"/>
      <c r="KTZ351" s="182"/>
      <c r="KUA351" s="182"/>
      <c r="KUB351" s="182"/>
      <c r="KUC351" s="182"/>
      <c r="KUD351" s="182"/>
      <c r="KUE351" s="182"/>
      <c r="KUF351" s="182"/>
      <c r="KUG351" s="182"/>
      <c r="KUH351" s="182"/>
      <c r="KUI351" s="182"/>
      <c r="KUJ351" s="182"/>
      <c r="KUK351" s="182"/>
      <c r="KUL351" s="182"/>
      <c r="KUM351" s="182"/>
      <c r="KUN351" s="182"/>
      <c r="KUO351" s="182"/>
      <c r="KUP351" s="182"/>
      <c r="KUQ351" s="182"/>
      <c r="KUR351" s="182"/>
      <c r="KUS351" s="182"/>
      <c r="KUT351" s="182"/>
      <c r="KUU351" s="182"/>
      <c r="KUV351" s="182"/>
      <c r="KUW351" s="182"/>
      <c r="KUX351" s="182"/>
      <c r="KUY351" s="182"/>
      <c r="KUZ351" s="182"/>
      <c r="KVA351" s="182"/>
      <c r="KVB351" s="182"/>
      <c r="KVC351" s="182"/>
      <c r="KVD351" s="182"/>
      <c r="KVE351" s="182"/>
      <c r="KVF351" s="182"/>
      <c r="KVG351" s="182"/>
      <c r="KVH351" s="182"/>
      <c r="KVI351" s="182"/>
      <c r="KVJ351" s="182"/>
      <c r="KVK351" s="182"/>
      <c r="KVL351" s="182"/>
      <c r="KVM351" s="182"/>
      <c r="KVN351" s="182"/>
      <c r="KVO351" s="182"/>
      <c r="KVP351" s="182"/>
      <c r="KVQ351" s="182"/>
      <c r="KVR351" s="182"/>
      <c r="KVS351" s="182"/>
      <c r="KVT351" s="182"/>
      <c r="KVU351" s="182"/>
      <c r="KVV351" s="182"/>
      <c r="KVW351" s="182"/>
      <c r="KVX351" s="182"/>
      <c r="KVY351" s="182"/>
      <c r="KVZ351" s="182"/>
      <c r="KWA351" s="182"/>
      <c r="KWB351" s="182"/>
      <c r="KWC351" s="182"/>
      <c r="KWD351" s="182"/>
      <c r="KWE351" s="182"/>
      <c r="KWF351" s="182"/>
      <c r="KWG351" s="182"/>
      <c r="KWH351" s="182"/>
      <c r="KWI351" s="182"/>
      <c r="KWJ351" s="182"/>
      <c r="KWK351" s="182"/>
      <c r="KWL351" s="182"/>
      <c r="KWM351" s="182"/>
      <c r="KWN351" s="182"/>
      <c r="KWO351" s="182"/>
      <c r="KWP351" s="182"/>
      <c r="KWQ351" s="182"/>
      <c r="KWR351" s="182"/>
      <c r="KWS351" s="182"/>
      <c r="KWT351" s="182"/>
      <c r="KWU351" s="182"/>
      <c r="KWV351" s="182"/>
      <c r="KWW351" s="182"/>
      <c r="KWX351" s="182"/>
      <c r="KWY351" s="182"/>
      <c r="KWZ351" s="182"/>
      <c r="KXA351" s="182"/>
      <c r="KXB351" s="182"/>
      <c r="KXC351" s="182"/>
      <c r="KXD351" s="182"/>
      <c r="KXE351" s="182"/>
      <c r="KXF351" s="182"/>
      <c r="KXG351" s="182"/>
      <c r="KXH351" s="182"/>
      <c r="KXI351" s="182"/>
      <c r="KXJ351" s="182"/>
      <c r="KXK351" s="182"/>
      <c r="KXL351" s="182"/>
      <c r="KXM351" s="182"/>
      <c r="KXN351" s="182"/>
      <c r="KXO351" s="182"/>
      <c r="KXP351" s="182"/>
      <c r="KXQ351" s="182"/>
      <c r="KXR351" s="182"/>
      <c r="KXS351" s="182"/>
      <c r="KXT351" s="182"/>
      <c r="KXU351" s="182"/>
      <c r="KXV351" s="182"/>
      <c r="KXW351" s="182"/>
      <c r="KXX351" s="182"/>
      <c r="KXY351" s="182"/>
      <c r="KXZ351" s="182"/>
      <c r="KYA351" s="182"/>
      <c r="KYB351" s="182"/>
      <c r="KYC351" s="182"/>
      <c r="KYD351" s="182"/>
      <c r="KYE351" s="182"/>
      <c r="KYF351" s="182"/>
      <c r="KYG351" s="182"/>
      <c r="KYH351" s="182"/>
      <c r="KYI351" s="182"/>
      <c r="KYJ351" s="182"/>
      <c r="KYK351" s="182"/>
      <c r="KYL351" s="182"/>
      <c r="KYM351" s="182"/>
      <c r="KYN351" s="182"/>
      <c r="KYO351" s="182"/>
      <c r="KYP351" s="182"/>
      <c r="KYQ351" s="182"/>
      <c r="KYR351" s="182"/>
      <c r="KYS351" s="182"/>
      <c r="KYT351" s="182"/>
      <c r="KYU351" s="182"/>
      <c r="KYV351" s="182"/>
      <c r="KYW351" s="182"/>
      <c r="KYX351" s="182"/>
      <c r="KYY351" s="182"/>
      <c r="KYZ351" s="182"/>
      <c r="KZA351" s="182"/>
      <c r="KZB351" s="182"/>
      <c r="KZC351" s="182"/>
      <c r="KZD351" s="182"/>
      <c r="KZE351" s="182"/>
      <c r="KZF351" s="182"/>
      <c r="KZG351" s="182"/>
      <c r="KZH351" s="182"/>
      <c r="KZI351" s="182"/>
      <c r="KZJ351" s="182"/>
      <c r="KZK351" s="182"/>
      <c r="KZL351" s="182"/>
      <c r="KZM351" s="182"/>
      <c r="KZN351" s="182"/>
      <c r="KZO351" s="182"/>
      <c r="KZP351" s="182"/>
      <c r="KZQ351" s="182"/>
      <c r="KZR351" s="182"/>
      <c r="KZS351" s="182"/>
      <c r="KZT351" s="182"/>
      <c r="KZU351" s="182"/>
      <c r="KZV351" s="182"/>
      <c r="KZW351" s="182"/>
      <c r="KZX351" s="182"/>
      <c r="KZY351" s="182"/>
      <c r="KZZ351" s="182"/>
      <c r="LAA351" s="182"/>
      <c r="LAB351" s="182"/>
      <c r="LAC351" s="182"/>
      <c r="LAD351" s="182"/>
      <c r="LAE351" s="182"/>
      <c r="LAF351" s="182"/>
      <c r="LAG351" s="182"/>
      <c r="LAH351" s="182"/>
      <c r="LAI351" s="182"/>
      <c r="LAJ351" s="182"/>
      <c r="LAK351" s="182"/>
      <c r="LAL351" s="182"/>
      <c r="LAM351" s="182"/>
      <c r="LAN351" s="182"/>
      <c r="LAO351" s="182"/>
      <c r="LAP351" s="182"/>
      <c r="LAQ351" s="182"/>
      <c r="LAR351" s="182"/>
      <c r="LAS351" s="182"/>
      <c r="LAT351" s="182"/>
      <c r="LAU351" s="182"/>
      <c r="LAV351" s="182"/>
      <c r="LAW351" s="182"/>
      <c r="LAX351" s="182"/>
      <c r="LAY351" s="182"/>
      <c r="LAZ351" s="182"/>
      <c r="LBA351" s="182"/>
      <c r="LBB351" s="182"/>
      <c r="LBC351" s="182"/>
      <c r="LBD351" s="182"/>
      <c r="LBE351" s="182"/>
      <c r="LBF351" s="182"/>
      <c r="LBG351" s="182"/>
      <c r="LBH351" s="182"/>
      <c r="LBI351" s="182"/>
      <c r="LBJ351" s="182"/>
      <c r="LBK351" s="182"/>
      <c r="LBL351" s="182"/>
      <c r="LBM351" s="182"/>
      <c r="LBN351" s="182"/>
      <c r="LBO351" s="182"/>
      <c r="LBP351" s="182"/>
      <c r="LBQ351" s="182"/>
      <c r="LBR351" s="182"/>
      <c r="LBS351" s="182"/>
      <c r="LBT351" s="182"/>
      <c r="LBU351" s="182"/>
      <c r="LBV351" s="182"/>
      <c r="LBW351" s="182"/>
      <c r="LBX351" s="182"/>
      <c r="LBY351" s="182"/>
      <c r="LBZ351" s="182"/>
      <c r="LCA351" s="182"/>
      <c r="LCB351" s="182"/>
      <c r="LCC351" s="182"/>
      <c r="LCD351" s="182"/>
      <c r="LCE351" s="182"/>
      <c r="LCF351" s="182"/>
      <c r="LCG351" s="182"/>
      <c r="LCH351" s="182"/>
      <c r="LCI351" s="182"/>
      <c r="LCJ351" s="182"/>
      <c r="LCK351" s="182"/>
      <c r="LCL351" s="182"/>
      <c r="LCM351" s="182"/>
      <c r="LCN351" s="182"/>
      <c r="LCO351" s="182"/>
      <c r="LCP351" s="182"/>
      <c r="LCQ351" s="182"/>
      <c r="LCR351" s="182"/>
      <c r="LCS351" s="182"/>
      <c r="LCT351" s="182"/>
      <c r="LCU351" s="182"/>
      <c r="LCV351" s="182"/>
      <c r="LCW351" s="182"/>
      <c r="LCX351" s="182"/>
      <c r="LCY351" s="182"/>
      <c r="LCZ351" s="182"/>
      <c r="LDA351" s="182"/>
      <c r="LDB351" s="182"/>
      <c r="LDC351" s="182"/>
      <c r="LDD351" s="182"/>
      <c r="LDE351" s="182"/>
      <c r="LDF351" s="182"/>
      <c r="LDG351" s="182"/>
      <c r="LDH351" s="182"/>
      <c r="LDI351" s="182"/>
      <c r="LDJ351" s="182"/>
      <c r="LDK351" s="182"/>
      <c r="LDL351" s="182"/>
      <c r="LDM351" s="182"/>
      <c r="LDN351" s="182"/>
      <c r="LDO351" s="182"/>
      <c r="LDP351" s="182"/>
      <c r="LDQ351" s="182"/>
      <c r="LDR351" s="182"/>
      <c r="LDS351" s="182"/>
      <c r="LDT351" s="182"/>
      <c r="LDU351" s="182"/>
      <c r="LDV351" s="182"/>
      <c r="LDW351" s="182"/>
      <c r="LDX351" s="182"/>
      <c r="LDY351" s="182"/>
      <c r="LDZ351" s="182"/>
      <c r="LEA351" s="182"/>
      <c r="LEB351" s="182"/>
      <c r="LEC351" s="182"/>
      <c r="LED351" s="182"/>
      <c r="LEE351" s="182"/>
      <c r="LEF351" s="182"/>
      <c r="LEG351" s="182"/>
      <c r="LEH351" s="182"/>
      <c r="LEI351" s="182"/>
      <c r="LEJ351" s="182"/>
      <c r="LEK351" s="182"/>
      <c r="LEL351" s="182"/>
      <c r="LEM351" s="182"/>
      <c r="LEN351" s="182"/>
      <c r="LEO351" s="182"/>
      <c r="LEP351" s="182"/>
      <c r="LEQ351" s="182"/>
      <c r="LER351" s="182"/>
      <c r="LES351" s="182"/>
      <c r="LET351" s="182"/>
      <c r="LEU351" s="182"/>
      <c r="LEV351" s="182"/>
      <c r="LEW351" s="182"/>
      <c r="LEX351" s="182"/>
      <c r="LEY351" s="182"/>
      <c r="LEZ351" s="182"/>
      <c r="LFA351" s="182"/>
      <c r="LFB351" s="182"/>
      <c r="LFC351" s="182"/>
      <c r="LFD351" s="182"/>
      <c r="LFE351" s="182"/>
      <c r="LFF351" s="182"/>
      <c r="LFG351" s="182"/>
      <c r="LFH351" s="182"/>
      <c r="LFI351" s="182"/>
      <c r="LFJ351" s="182"/>
      <c r="LFK351" s="182"/>
      <c r="LFL351" s="182"/>
      <c r="LFM351" s="182"/>
      <c r="LFN351" s="182"/>
      <c r="LFO351" s="182"/>
      <c r="LFP351" s="182"/>
      <c r="LFQ351" s="182"/>
      <c r="LFR351" s="182"/>
      <c r="LFS351" s="182"/>
      <c r="LFT351" s="182"/>
      <c r="LFU351" s="182"/>
      <c r="LFV351" s="182"/>
      <c r="LFW351" s="182"/>
      <c r="LFX351" s="182"/>
      <c r="LFY351" s="182"/>
      <c r="LFZ351" s="182"/>
      <c r="LGA351" s="182"/>
      <c r="LGB351" s="182"/>
      <c r="LGC351" s="182"/>
      <c r="LGD351" s="182"/>
      <c r="LGE351" s="182"/>
      <c r="LGF351" s="182"/>
      <c r="LGG351" s="182"/>
      <c r="LGH351" s="182"/>
      <c r="LGI351" s="182"/>
      <c r="LGJ351" s="182"/>
      <c r="LGK351" s="182"/>
      <c r="LGL351" s="182"/>
      <c r="LGM351" s="182"/>
      <c r="LGN351" s="182"/>
      <c r="LGO351" s="182"/>
      <c r="LGP351" s="182"/>
      <c r="LGQ351" s="182"/>
      <c r="LGR351" s="182"/>
      <c r="LGS351" s="182"/>
      <c r="LGT351" s="182"/>
      <c r="LGU351" s="182"/>
      <c r="LGV351" s="182"/>
      <c r="LGW351" s="182"/>
      <c r="LGX351" s="182"/>
      <c r="LGY351" s="182"/>
      <c r="LGZ351" s="182"/>
      <c r="LHA351" s="182"/>
      <c r="LHB351" s="182"/>
      <c r="LHC351" s="182"/>
      <c r="LHD351" s="182"/>
      <c r="LHE351" s="182"/>
      <c r="LHF351" s="182"/>
      <c r="LHG351" s="182"/>
      <c r="LHH351" s="182"/>
      <c r="LHI351" s="182"/>
      <c r="LHJ351" s="182"/>
      <c r="LHK351" s="182"/>
      <c r="LHL351" s="182"/>
      <c r="LHM351" s="182"/>
      <c r="LHN351" s="182"/>
      <c r="LHO351" s="182"/>
      <c r="LHP351" s="182"/>
      <c r="LHQ351" s="182"/>
      <c r="LHR351" s="182"/>
      <c r="LHS351" s="182"/>
      <c r="LHT351" s="182"/>
      <c r="LHU351" s="182"/>
      <c r="LHV351" s="182"/>
      <c r="LHW351" s="182"/>
      <c r="LHX351" s="182"/>
      <c r="LHY351" s="182"/>
      <c r="LHZ351" s="182"/>
      <c r="LIA351" s="182"/>
      <c r="LIB351" s="182"/>
      <c r="LIC351" s="182"/>
      <c r="LID351" s="182"/>
      <c r="LIE351" s="182"/>
      <c r="LIF351" s="182"/>
      <c r="LIG351" s="182"/>
      <c r="LIH351" s="182"/>
      <c r="LII351" s="182"/>
      <c r="LIJ351" s="182"/>
      <c r="LIK351" s="182"/>
      <c r="LIL351" s="182"/>
      <c r="LIM351" s="182"/>
      <c r="LIN351" s="182"/>
      <c r="LIO351" s="182"/>
      <c r="LIP351" s="182"/>
      <c r="LIQ351" s="182"/>
      <c r="LIR351" s="182"/>
      <c r="LIS351" s="182"/>
      <c r="LIT351" s="182"/>
      <c r="LIU351" s="182"/>
      <c r="LIV351" s="182"/>
      <c r="LIW351" s="182"/>
      <c r="LIX351" s="182"/>
      <c r="LIY351" s="182"/>
      <c r="LIZ351" s="182"/>
      <c r="LJA351" s="182"/>
      <c r="LJB351" s="182"/>
      <c r="LJC351" s="182"/>
      <c r="LJD351" s="182"/>
      <c r="LJE351" s="182"/>
      <c r="LJF351" s="182"/>
      <c r="LJG351" s="182"/>
      <c r="LJH351" s="182"/>
      <c r="LJI351" s="182"/>
      <c r="LJJ351" s="182"/>
      <c r="LJK351" s="182"/>
      <c r="LJL351" s="182"/>
      <c r="LJM351" s="182"/>
      <c r="LJN351" s="182"/>
      <c r="LJO351" s="182"/>
      <c r="LJP351" s="182"/>
      <c r="LJQ351" s="182"/>
      <c r="LJR351" s="182"/>
      <c r="LJS351" s="182"/>
      <c r="LJT351" s="182"/>
      <c r="LJU351" s="182"/>
      <c r="LJV351" s="182"/>
      <c r="LJW351" s="182"/>
      <c r="LJX351" s="182"/>
      <c r="LJY351" s="182"/>
      <c r="LJZ351" s="182"/>
      <c r="LKA351" s="182"/>
      <c r="LKB351" s="182"/>
      <c r="LKC351" s="182"/>
      <c r="LKD351" s="182"/>
      <c r="LKE351" s="182"/>
      <c r="LKF351" s="182"/>
      <c r="LKG351" s="182"/>
      <c r="LKH351" s="182"/>
      <c r="LKI351" s="182"/>
      <c r="LKJ351" s="182"/>
      <c r="LKK351" s="182"/>
      <c r="LKL351" s="182"/>
      <c r="LKM351" s="182"/>
      <c r="LKN351" s="182"/>
      <c r="LKO351" s="182"/>
      <c r="LKP351" s="182"/>
      <c r="LKQ351" s="182"/>
      <c r="LKR351" s="182"/>
      <c r="LKS351" s="182"/>
      <c r="LKT351" s="182"/>
      <c r="LKU351" s="182"/>
      <c r="LKV351" s="182"/>
      <c r="LKW351" s="182"/>
      <c r="LKX351" s="182"/>
      <c r="LKY351" s="182"/>
      <c r="LKZ351" s="182"/>
      <c r="LLA351" s="182"/>
      <c r="LLB351" s="182"/>
      <c r="LLC351" s="182"/>
      <c r="LLD351" s="182"/>
      <c r="LLE351" s="182"/>
      <c r="LLF351" s="182"/>
      <c r="LLG351" s="182"/>
      <c r="LLH351" s="182"/>
      <c r="LLI351" s="182"/>
      <c r="LLJ351" s="182"/>
      <c r="LLK351" s="182"/>
      <c r="LLL351" s="182"/>
      <c r="LLM351" s="182"/>
      <c r="LLN351" s="182"/>
      <c r="LLO351" s="182"/>
      <c r="LLP351" s="182"/>
      <c r="LLQ351" s="182"/>
      <c r="LLR351" s="182"/>
      <c r="LLS351" s="182"/>
      <c r="LLT351" s="182"/>
      <c r="LLU351" s="182"/>
      <c r="LLV351" s="182"/>
      <c r="LLW351" s="182"/>
      <c r="LLX351" s="182"/>
      <c r="LLY351" s="182"/>
      <c r="LLZ351" s="182"/>
      <c r="LMA351" s="182"/>
      <c r="LMB351" s="182"/>
      <c r="LMC351" s="182"/>
      <c r="LMD351" s="182"/>
      <c r="LME351" s="182"/>
      <c r="LMF351" s="182"/>
      <c r="LMG351" s="182"/>
      <c r="LMH351" s="182"/>
      <c r="LMI351" s="182"/>
      <c r="LMJ351" s="182"/>
      <c r="LMK351" s="182"/>
      <c r="LML351" s="182"/>
      <c r="LMM351" s="182"/>
      <c r="LMN351" s="182"/>
      <c r="LMO351" s="182"/>
      <c r="LMP351" s="182"/>
      <c r="LMQ351" s="182"/>
      <c r="LMR351" s="182"/>
      <c r="LMS351" s="182"/>
      <c r="LMT351" s="182"/>
      <c r="LMU351" s="182"/>
      <c r="LMV351" s="182"/>
      <c r="LMW351" s="182"/>
      <c r="LMX351" s="182"/>
      <c r="LMY351" s="182"/>
      <c r="LMZ351" s="182"/>
      <c r="LNA351" s="182"/>
      <c r="LNB351" s="182"/>
      <c r="LNC351" s="182"/>
      <c r="LND351" s="182"/>
      <c r="LNE351" s="182"/>
      <c r="LNF351" s="182"/>
      <c r="LNG351" s="182"/>
      <c r="LNH351" s="182"/>
      <c r="LNI351" s="182"/>
      <c r="LNJ351" s="182"/>
      <c r="LNK351" s="182"/>
      <c r="LNL351" s="182"/>
      <c r="LNM351" s="182"/>
      <c r="LNN351" s="182"/>
      <c r="LNO351" s="182"/>
      <c r="LNP351" s="182"/>
      <c r="LNQ351" s="182"/>
      <c r="LNR351" s="182"/>
      <c r="LNS351" s="182"/>
      <c r="LNT351" s="182"/>
      <c r="LNU351" s="182"/>
      <c r="LNV351" s="182"/>
      <c r="LNW351" s="182"/>
      <c r="LNX351" s="182"/>
      <c r="LNY351" s="182"/>
      <c r="LNZ351" s="182"/>
      <c r="LOA351" s="182"/>
      <c r="LOB351" s="182"/>
      <c r="LOC351" s="182"/>
      <c r="LOD351" s="182"/>
      <c r="LOE351" s="182"/>
      <c r="LOF351" s="182"/>
      <c r="LOG351" s="182"/>
      <c r="LOH351" s="182"/>
      <c r="LOI351" s="182"/>
      <c r="LOJ351" s="182"/>
      <c r="LOK351" s="182"/>
      <c r="LOL351" s="182"/>
      <c r="LOM351" s="182"/>
      <c r="LON351" s="182"/>
      <c r="LOO351" s="182"/>
      <c r="LOP351" s="182"/>
      <c r="LOQ351" s="182"/>
      <c r="LOR351" s="182"/>
      <c r="LOS351" s="182"/>
      <c r="LOT351" s="182"/>
      <c r="LOU351" s="182"/>
      <c r="LOV351" s="182"/>
      <c r="LOW351" s="182"/>
      <c r="LOX351" s="182"/>
      <c r="LOY351" s="182"/>
      <c r="LOZ351" s="182"/>
      <c r="LPA351" s="182"/>
      <c r="LPB351" s="182"/>
      <c r="LPC351" s="182"/>
      <c r="LPD351" s="182"/>
      <c r="LPE351" s="182"/>
      <c r="LPF351" s="182"/>
      <c r="LPG351" s="182"/>
      <c r="LPH351" s="182"/>
      <c r="LPI351" s="182"/>
      <c r="LPJ351" s="182"/>
      <c r="LPK351" s="182"/>
      <c r="LPL351" s="182"/>
      <c r="LPM351" s="182"/>
      <c r="LPN351" s="182"/>
      <c r="LPO351" s="182"/>
      <c r="LPP351" s="182"/>
      <c r="LPQ351" s="182"/>
      <c r="LPR351" s="182"/>
      <c r="LPS351" s="182"/>
      <c r="LPT351" s="182"/>
      <c r="LPU351" s="182"/>
      <c r="LPV351" s="182"/>
      <c r="LPW351" s="182"/>
      <c r="LPX351" s="182"/>
      <c r="LPY351" s="182"/>
      <c r="LPZ351" s="182"/>
      <c r="LQA351" s="182"/>
      <c r="LQB351" s="182"/>
      <c r="LQC351" s="182"/>
      <c r="LQD351" s="182"/>
      <c r="LQE351" s="182"/>
      <c r="LQF351" s="182"/>
      <c r="LQG351" s="182"/>
      <c r="LQH351" s="182"/>
      <c r="LQI351" s="182"/>
      <c r="LQJ351" s="182"/>
      <c r="LQK351" s="182"/>
      <c r="LQL351" s="182"/>
      <c r="LQM351" s="182"/>
      <c r="LQN351" s="182"/>
      <c r="LQO351" s="182"/>
      <c r="LQP351" s="182"/>
      <c r="LQQ351" s="182"/>
      <c r="LQR351" s="182"/>
      <c r="LQS351" s="182"/>
      <c r="LQT351" s="182"/>
      <c r="LQU351" s="182"/>
      <c r="LQV351" s="182"/>
      <c r="LQW351" s="182"/>
      <c r="LQX351" s="182"/>
      <c r="LQY351" s="182"/>
      <c r="LQZ351" s="182"/>
      <c r="LRA351" s="182"/>
      <c r="LRB351" s="182"/>
      <c r="LRC351" s="182"/>
      <c r="LRD351" s="182"/>
      <c r="LRE351" s="182"/>
      <c r="LRF351" s="182"/>
      <c r="LRG351" s="182"/>
      <c r="LRH351" s="182"/>
      <c r="LRI351" s="182"/>
      <c r="LRJ351" s="182"/>
      <c r="LRK351" s="182"/>
      <c r="LRL351" s="182"/>
      <c r="LRM351" s="182"/>
      <c r="LRN351" s="182"/>
      <c r="LRO351" s="182"/>
      <c r="LRP351" s="182"/>
      <c r="LRQ351" s="182"/>
      <c r="LRR351" s="182"/>
      <c r="LRS351" s="182"/>
      <c r="LRT351" s="182"/>
      <c r="LRU351" s="182"/>
      <c r="LRV351" s="182"/>
      <c r="LRW351" s="182"/>
      <c r="LRX351" s="182"/>
      <c r="LRY351" s="182"/>
      <c r="LRZ351" s="182"/>
      <c r="LSA351" s="182"/>
      <c r="LSB351" s="182"/>
      <c r="LSC351" s="182"/>
      <c r="LSD351" s="182"/>
      <c r="LSE351" s="182"/>
      <c r="LSF351" s="182"/>
      <c r="LSG351" s="182"/>
      <c r="LSH351" s="182"/>
      <c r="LSI351" s="182"/>
      <c r="LSJ351" s="182"/>
      <c r="LSK351" s="182"/>
      <c r="LSL351" s="182"/>
      <c r="LSM351" s="182"/>
      <c r="LSN351" s="182"/>
      <c r="LSO351" s="182"/>
      <c r="LSP351" s="182"/>
      <c r="LSQ351" s="182"/>
      <c r="LSR351" s="182"/>
      <c r="LSS351" s="182"/>
      <c r="LST351" s="182"/>
      <c r="LSU351" s="182"/>
      <c r="LSV351" s="182"/>
      <c r="LSW351" s="182"/>
      <c r="LSX351" s="182"/>
      <c r="LSY351" s="182"/>
      <c r="LSZ351" s="182"/>
      <c r="LTA351" s="182"/>
      <c r="LTB351" s="182"/>
      <c r="LTC351" s="182"/>
      <c r="LTD351" s="182"/>
      <c r="LTE351" s="182"/>
      <c r="LTF351" s="182"/>
      <c r="LTG351" s="182"/>
      <c r="LTH351" s="182"/>
      <c r="LTI351" s="182"/>
      <c r="LTJ351" s="182"/>
      <c r="LTK351" s="182"/>
      <c r="LTL351" s="182"/>
      <c r="LTM351" s="182"/>
      <c r="LTN351" s="182"/>
      <c r="LTO351" s="182"/>
      <c r="LTP351" s="182"/>
      <c r="LTQ351" s="182"/>
      <c r="LTR351" s="182"/>
      <c r="LTS351" s="182"/>
      <c r="LTT351" s="182"/>
      <c r="LTU351" s="182"/>
      <c r="LTV351" s="182"/>
      <c r="LTW351" s="182"/>
      <c r="LTX351" s="182"/>
      <c r="LTY351" s="182"/>
      <c r="LTZ351" s="182"/>
      <c r="LUA351" s="182"/>
      <c r="LUB351" s="182"/>
      <c r="LUC351" s="182"/>
      <c r="LUD351" s="182"/>
      <c r="LUE351" s="182"/>
      <c r="LUF351" s="182"/>
      <c r="LUG351" s="182"/>
      <c r="LUH351" s="182"/>
      <c r="LUI351" s="182"/>
      <c r="LUJ351" s="182"/>
      <c r="LUK351" s="182"/>
      <c r="LUL351" s="182"/>
      <c r="LUM351" s="182"/>
      <c r="LUN351" s="182"/>
      <c r="LUO351" s="182"/>
      <c r="LUP351" s="182"/>
      <c r="LUQ351" s="182"/>
      <c r="LUR351" s="182"/>
      <c r="LUS351" s="182"/>
      <c r="LUT351" s="182"/>
      <c r="LUU351" s="182"/>
      <c r="LUV351" s="182"/>
      <c r="LUW351" s="182"/>
      <c r="LUX351" s="182"/>
      <c r="LUY351" s="182"/>
      <c r="LUZ351" s="182"/>
      <c r="LVA351" s="182"/>
      <c r="LVB351" s="182"/>
      <c r="LVC351" s="182"/>
      <c r="LVD351" s="182"/>
      <c r="LVE351" s="182"/>
      <c r="LVF351" s="182"/>
      <c r="LVG351" s="182"/>
      <c r="LVH351" s="182"/>
      <c r="LVI351" s="182"/>
      <c r="LVJ351" s="182"/>
      <c r="LVK351" s="182"/>
      <c r="LVL351" s="182"/>
      <c r="LVM351" s="182"/>
      <c r="LVN351" s="182"/>
      <c r="LVO351" s="182"/>
      <c r="LVP351" s="182"/>
      <c r="LVQ351" s="182"/>
      <c r="LVR351" s="182"/>
      <c r="LVS351" s="182"/>
      <c r="LVT351" s="182"/>
      <c r="LVU351" s="182"/>
      <c r="LVV351" s="182"/>
      <c r="LVW351" s="182"/>
      <c r="LVX351" s="182"/>
      <c r="LVY351" s="182"/>
      <c r="LVZ351" s="182"/>
      <c r="LWA351" s="182"/>
      <c r="LWB351" s="182"/>
      <c r="LWC351" s="182"/>
      <c r="LWD351" s="182"/>
      <c r="LWE351" s="182"/>
      <c r="LWF351" s="182"/>
      <c r="LWG351" s="182"/>
      <c r="LWH351" s="182"/>
      <c r="LWI351" s="182"/>
      <c r="LWJ351" s="182"/>
      <c r="LWK351" s="182"/>
      <c r="LWL351" s="182"/>
      <c r="LWM351" s="182"/>
      <c r="LWN351" s="182"/>
      <c r="LWO351" s="182"/>
      <c r="LWP351" s="182"/>
      <c r="LWQ351" s="182"/>
      <c r="LWR351" s="182"/>
      <c r="LWS351" s="182"/>
      <c r="LWT351" s="182"/>
      <c r="LWU351" s="182"/>
      <c r="LWV351" s="182"/>
      <c r="LWW351" s="182"/>
      <c r="LWX351" s="182"/>
      <c r="LWY351" s="182"/>
      <c r="LWZ351" s="182"/>
      <c r="LXA351" s="182"/>
      <c r="LXB351" s="182"/>
      <c r="LXC351" s="182"/>
      <c r="LXD351" s="182"/>
      <c r="LXE351" s="182"/>
      <c r="LXF351" s="182"/>
      <c r="LXG351" s="182"/>
      <c r="LXH351" s="182"/>
      <c r="LXI351" s="182"/>
      <c r="LXJ351" s="182"/>
      <c r="LXK351" s="182"/>
      <c r="LXL351" s="182"/>
      <c r="LXM351" s="182"/>
      <c r="LXN351" s="182"/>
      <c r="LXO351" s="182"/>
      <c r="LXP351" s="182"/>
      <c r="LXQ351" s="182"/>
      <c r="LXR351" s="182"/>
      <c r="LXS351" s="182"/>
      <c r="LXT351" s="182"/>
      <c r="LXU351" s="182"/>
      <c r="LXV351" s="182"/>
      <c r="LXW351" s="182"/>
      <c r="LXX351" s="182"/>
      <c r="LXY351" s="182"/>
      <c r="LXZ351" s="182"/>
      <c r="LYA351" s="182"/>
      <c r="LYB351" s="182"/>
      <c r="LYC351" s="182"/>
      <c r="LYD351" s="182"/>
      <c r="LYE351" s="182"/>
      <c r="LYF351" s="182"/>
      <c r="LYG351" s="182"/>
      <c r="LYH351" s="182"/>
      <c r="LYI351" s="182"/>
      <c r="LYJ351" s="182"/>
      <c r="LYK351" s="182"/>
      <c r="LYL351" s="182"/>
      <c r="LYM351" s="182"/>
      <c r="LYN351" s="182"/>
      <c r="LYO351" s="182"/>
      <c r="LYP351" s="182"/>
      <c r="LYQ351" s="182"/>
      <c r="LYR351" s="182"/>
      <c r="LYS351" s="182"/>
      <c r="LYT351" s="182"/>
      <c r="LYU351" s="182"/>
      <c r="LYV351" s="182"/>
      <c r="LYW351" s="182"/>
      <c r="LYX351" s="182"/>
      <c r="LYY351" s="182"/>
      <c r="LYZ351" s="182"/>
      <c r="LZA351" s="182"/>
      <c r="LZB351" s="182"/>
      <c r="LZC351" s="182"/>
      <c r="LZD351" s="182"/>
      <c r="LZE351" s="182"/>
      <c r="LZF351" s="182"/>
      <c r="LZG351" s="182"/>
      <c r="LZH351" s="182"/>
      <c r="LZI351" s="182"/>
      <c r="LZJ351" s="182"/>
      <c r="LZK351" s="182"/>
      <c r="LZL351" s="182"/>
      <c r="LZM351" s="182"/>
      <c r="LZN351" s="182"/>
      <c r="LZO351" s="182"/>
      <c r="LZP351" s="182"/>
      <c r="LZQ351" s="182"/>
      <c r="LZR351" s="182"/>
      <c r="LZS351" s="182"/>
      <c r="LZT351" s="182"/>
      <c r="LZU351" s="182"/>
      <c r="LZV351" s="182"/>
      <c r="LZW351" s="182"/>
      <c r="LZX351" s="182"/>
      <c r="LZY351" s="182"/>
      <c r="LZZ351" s="182"/>
      <c r="MAA351" s="182"/>
      <c r="MAB351" s="182"/>
      <c r="MAC351" s="182"/>
      <c r="MAD351" s="182"/>
      <c r="MAE351" s="182"/>
      <c r="MAF351" s="182"/>
      <c r="MAG351" s="182"/>
      <c r="MAH351" s="182"/>
      <c r="MAI351" s="182"/>
      <c r="MAJ351" s="182"/>
      <c r="MAK351" s="182"/>
      <c r="MAL351" s="182"/>
      <c r="MAM351" s="182"/>
      <c r="MAN351" s="182"/>
      <c r="MAO351" s="182"/>
      <c r="MAP351" s="182"/>
      <c r="MAQ351" s="182"/>
      <c r="MAR351" s="182"/>
      <c r="MAS351" s="182"/>
      <c r="MAT351" s="182"/>
      <c r="MAU351" s="182"/>
      <c r="MAV351" s="182"/>
      <c r="MAW351" s="182"/>
      <c r="MAX351" s="182"/>
      <c r="MAY351" s="182"/>
      <c r="MAZ351" s="182"/>
      <c r="MBA351" s="182"/>
      <c r="MBB351" s="182"/>
      <c r="MBC351" s="182"/>
      <c r="MBD351" s="182"/>
      <c r="MBE351" s="182"/>
      <c r="MBF351" s="182"/>
      <c r="MBG351" s="182"/>
      <c r="MBH351" s="182"/>
      <c r="MBI351" s="182"/>
      <c r="MBJ351" s="182"/>
      <c r="MBK351" s="182"/>
      <c r="MBL351" s="182"/>
      <c r="MBM351" s="182"/>
      <c r="MBN351" s="182"/>
      <c r="MBO351" s="182"/>
      <c r="MBP351" s="182"/>
      <c r="MBQ351" s="182"/>
      <c r="MBR351" s="182"/>
      <c r="MBS351" s="182"/>
      <c r="MBT351" s="182"/>
      <c r="MBU351" s="182"/>
      <c r="MBV351" s="182"/>
      <c r="MBW351" s="182"/>
      <c r="MBX351" s="182"/>
      <c r="MBY351" s="182"/>
      <c r="MBZ351" s="182"/>
      <c r="MCA351" s="182"/>
      <c r="MCB351" s="182"/>
      <c r="MCC351" s="182"/>
      <c r="MCD351" s="182"/>
      <c r="MCE351" s="182"/>
      <c r="MCF351" s="182"/>
      <c r="MCG351" s="182"/>
      <c r="MCH351" s="182"/>
      <c r="MCI351" s="182"/>
      <c r="MCJ351" s="182"/>
      <c r="MCK351" s="182"/>
      <c r="MCL351" s="182"/>
      <c r="MCM351" s="182"/>
      <c r="MCN351" s="182"/>
      <c r="MCO351" s="182"/>
      <c r="MCP351" s="182"/>
      <c r="MCQ351" s="182"/>
      <c r="MCR351" s="182"/>
      <c r="MCS351" s="182"/>
      <c r="MCT351" s="182"/>
      <c r="MCU351" s="182"/>
      <c r="MCV351" s="182"/>
      <c r="MCW351" s="182"/>
      <c r="MCX351" s="182"/>
      <c r="MCY351" s="182"/>
      <c r="MCZ351" s="182"/>
      <c r="MDA351" s="182"/>
      <c r="MDB351" s="182"/>
      <c r="MDC351" s="182"/>
      <c r="MDD351" s="182"/>
      <c r="MDE351" s="182"/>
      <c r="MDF351" s="182"/>
      <c r="MDG351" s="182"/>
      <c r="MDH351" s="182"/>
      <c r="MDI351" s="182"/>
      <c r="MDJ351" s="182"/>
      <c r="MDK351" s="182"/>
      <c r="MDL351" s="182"/>
      <c r="MDM351" s="182"/>
      <c r="MDN351" s="182"/>
      <c r="MDO351" s="182"/>
      <c r="MDP351" s="182"/>
      <c r="MDQ351" s="182"/>
      <c r="MDR351" s="182"/>
      <c r="MDS351" s="182"/>
      <c r="MDT351" s="182"/>
      <c r="MDU351" s="182"/>
      <c r="MDV351" s="182"/>
      <c r="MDW351" s="182"/>
      <c r="MDX351" s="182"/>
      <c r="MDY351" s="182"/>
      <c r="MDZ351" s="182"/>
      <c r="MEA351" s="182"/>
      <c r="MEB351" s="182"/>
      <c r="MEC351" s="182"/>
      <c r="MED351" s="182"/>
      <c r="MEE351" s="182"/>
      <c r="MEF351" s="182"/>
      <c r="MEG351" s="182"/>
      <c r="MEH351" s="182"/>
      <c r="MEI351" s="182"/>
      <c r="MEJ351" s="182"/>
      <c r="MEK351" s="182"/>
      <c r="MEL351" s="182"/>
      <c r="MEM351" s="182"/>
      <c r="MEN351" s="182"/>
      <c r="MEO351" s="182"/>
      <c r="MEP351" s="182"/>
      <c r="MEQ351" s="182"/>
      <c r="MER351" s="182"/>
      <c r="MES351" s="182"/>
      <c r="MET351" s="182"/>
      <c r="MEU351" s="182"/>
      <c r="MEV351" s="182"/>
      <c r="MEW351" s="182"/>
      <c r="MEX351" s="182"/>
      <c r="MEY351" s="182"/>
      <c r="MEZ351" s="182"/>
      <c r="MFA351" s="182"/>
      <c r="MFB351" s="182"/>
      <c r="MFC351" s="182"/>
      <c r="MFD351" s="182"/>
      <c r="MFE351" s="182"/>
      <c r="MFF351" s="182"/>
      <c r="MFG351" s="182"/>
      <c r="MFH351" s="182"/>
      <c r="MFI351" s="182"/>
      <c r="MFJ351" s="182"/>
      <c r="MFK351" s="182"/>
      <c r="MFL351" s="182"/>
      <c r="MFM351" s="182"/>
      <c r="MFN351" s="182"/>
      <c r="MFO351" s="182"/>
      <c r="MFP351" s="182"/>
      <c r="MFQ351" s="182"/>
      <c r="MFR351" s="182"/>
      <c r="MFS351" s="182"/>
      <c r="MFT351" s="182"/>
      <c r="MFU351" s="182"/>
      <c r="MFV351" s="182"/>
      <c r="MFW351" s="182"/>
      <c r="MFX351" s="182"/>
      <c r="MFY351" s="182"/>
      <c r="MFZ351" s="182"/>
      <c r="MGA351" s="182"/>
      <c r="MGB351" s="182"/>
      <c r="MGC351" s="182"/>
      <c r="MGD351" s="182"/>
      <c r="MGE351" s="182"/>
      <c r="MGF351" s="182"/>
      <c r="MGG351" s="182"/>
      <c r="MGH351" s="182"/>
      <c r="MGI351" s="182"/>
      <c r="MGJ351" s="182"/>
      <c r="MGK351" s="182"/>
      <c r="MGL351" s="182"/>
      <c r="MGM351" s="182"/>
      <c r="MGN351" s="182"/>
      <c r="MGO351" s="182"/>
      <c r="MGP351" s="182"/>
      <c r="MGQ351" s="182"/>
      <c r="MGR351" s="182"/>
      <c r="MGS351" s="182"/>
      <c r="MGT351" s="182"/>
      <c r="MGU351" s="182"/>
      <c r="MGV351" s="182"/>
      <c r="MGW351" s="182"/>
      <c r="MGX351" s="182"/>
      <c r="MGY351" s="182"/>
      <c r="MGZ351" s="182"/>
      <c r="MHA351" s="182"/>
      <c r="MHB351" s="182"/>
      <c r="MHC351" s="182"/>
      <c r="MHD351" s="182"/>
      <c r="MHE351" s="182"/>
      <c r="MHF351" s="182"/>
      <c r="MHG351" s="182"/>
      <c r="MHH351" s="182"/>
      <c r="MHI351" s="182"/>
      <c r="MHJ351" s="182"/>
      <c r="MHK351" s="182"/>
      <c r="MHL351" s="182"/>
      <c r="MHM351" s="182"/>
      <c r="MHN351" s="182"/>
      <c r="MHO351" s="182"/>
      <c r="MHP351" s="182"/>
      <c r="MHQ351" s="182"/>
      <c r="MHR351" s="182"/>
      <c r="MHS351" s="182"/>
      <c r="MHT351" s="182"/>
      <c r="MHU351" s="182"/>
      <c r="MHV351" s="182"/>
      <c r="MHW351" s="182"/>
      <c r="MHX351" s="182"/>
      <c r="MHY351" s="182"/>
      <c r="MHZ351" s="182"/>
      <c r="MIA351" s="182"/>
      <c r="MIB351" s="182"/>
      <c r="MIC351" s="182"/>
      <c r="MID351" s="182"/>
      <c r="MIE351" s="182"/>
      <c r="MIF351" s="182"/>
      <c r="MIG351" s="182"/>
      <c r="MIH351" s="182"/>
      <c r="MII351" s="182"/>
      <c r="MIJ351" s="182"/>
      <c r="MIK351" s="182"/>
      <c r="MIL351" s="182"/>
      <c r="MIM351" s="182"/>
      <c r="MIN351" s="182"/>
      <c r="MIO351" s="182"/>
      <c r="MIP351" s="182"/>
      <c r="MIQ351" s="182"/>
      <c r="MIR351" s="182"/>
      <c r="MIS351" s="182"/>
      <c r="MIT351" s="182"/>
      <c r="MIU351" s="182"/>
      <c r="MIV351" s="182"/>
      <c r="MIW351" s="182"/>
      <c r="MIX351" s="182"/>
      <c r="MIY351" s="182"/>
      <c r="MIZ351" s="182"/>
      <c r="MJA351" s="182"/>
      <c r="MJB351" s="182"/>
      <c r="MJC351" s="182"/>
      <c r="MJD351" s="182"/>
      <c r="MJE351" s="182"/>
      <c r="MJF351" s="182"/>
      <c r="MJG351" s="182"/>
      <c r="MJH351" s="182"/>
      <c r="MJI351" s="182"/>
      <c r="MJJ351" s="182"/>
      <c r="MJK351" s="182"/>
      <c r="MJL351" s="182"/>
      <c r="MJM351" s="182"/>
      <c r="MJN351" s="182"/>
      <c r="MJO351" s="182"/>
      <c r="MJP351" s="182"/>
      <c r="MJQ351" s="182"/>
      <c r="MJR351" s="182"/>
      <c r="MJS351" s="182"/>
      <c r="MJT351" s="182"/>
      <c r="MJU351" s="182"/>
      <c r="MJV351" s="182"/>
      <c r="MJW351" s="182"/>
      <c r="MJX351" s="182"/>
      <c r="MJY351" s="182"/>
      <c r="MJZ351" s="182"/>
      <c r="MKA351" s="182"/>
      <c r="MKB351" s="182"/>
      <c r="MKC351" s="182"/>
      <c r="MKD351" s="182"/>
      <c r="MKE351" s="182"/>
      <c r="MKF351" s="182"/>
      <c r="MKG351" s="182"/>
      <c r="MKH351" s="182"/>
      <c r="MKI351" s="182"/>
      <c r="MKJ351" s="182"/>
      <c r="MKK351" s="182"/>
      <c r="MKL351" s="182"/>
      <c r="MKM351" s="182"/>
      <c r="MKN351" s="182"/>
      <c r="MKO351" s="182"/>
      <c r="MKP351" s="182"/>
      <c r="MKQ351" s="182"/>
      <c r="MKR351" s="182"/>
      <c r="MKS351" s="182"/>
      <c r="MKT351" s="182"/>
      <c r="MKU351" s="182"/>
      <c r="MKV351" s="182"/>
      <c r="MKW351" s="182"/>
      <c r="MKX351" s="182"/>
      <c r="MKY351" s="182"/>
      <c r="MKZ351" s="182"/>
      <c r="MLA351" s="182"/>
      <c r="MLB351" s="182"/>
      <c r="MLC351" s="182"/>
      <c r="MLD351" s="182"/>
      <c r="MLE351" s="182"/>
      <c r="MLF351" s="182"/>
      <c r="MLG351" s="182"/>
      <c r="MLH351" s="182"/>
      <c r="MLI351" s="182"/>
      <c r="MLJ351" s="182"/>
      <c r="MLK351" s="182"/>
      <c r="MLL351" s="182"/>
      <c r="MLM351" s="182"/>
      <c r="MLN351" s="182"/>
      <c r="MLO351" s="182"/>
      <c r="MLP351" s="182"/>
      <c r="MLQ351" s="182"/>
      <c r="MLR351" s="182"/>
      <c r="MLS351" s="182"/>
      <c r="MLT351" s="182"/>
      <c r="MLU351" s="182"/>
      <c r="MLV351" s="182"/>
      <c r="MLW351" s="182"/>
      <c r="MLX351" s="182"/>
      <c r="MLY351" s="182"/>
      <c r="MLZ351" s="182"/>
      <c r="MMA351" s="182"/>
      <c r="MMB351" s="182"/>
      <c r="MMC351" s="182"/>
      <c r="MMD351" s="182"/>
      <c r="MME351" s="182"/>
      <c r="MMF351" s="182"/>
      <c r="MMG351" s="182"/>
      <c r="MMH351" s="182"/>
      <c r="MMI351" s="182"/>
      <c r="MMJ351" s="182"/>
      <c r="MMK351" s="182"/>
      <c r="MML351" s="182"/>
      <c r="MMM351" s="182"/>
      <c r="MMN351" s="182"/>
      <c r="MMO351" s="182"/>
      <c r="MMP351" s="182"/>
      <c r="MMQ351" s="182"/>
      <c r="MMR351" s="182"/>
      <c r="MMS351" s="182"/>
      <c r="MMT351" s="182"/>
      <c r="MMU351" s="182"/>
      <c r="MMV351" s="182"/>
      <c r="MMW351" s="182"/>
      <c r="MMX351" s="182"/>
      <c r="MMY351" s="182"/>
      <c r="MMZ351" s="182"/>
      <c r="MNA351" s="182"/>
      <c r="MNB351" s="182"/>
      <c r="MNC351" s="182"/>
      <c r="MND351" s="182"/>
      <c r="MNE351" s="182"/>
      <c r="MNF351" s="182"/>
      <c r="MNG351" s="182"/>
      <c r="MNH351" s="182"/>
      <c r="MNI351" s="182"/>
      <c r="MNJ351" s="182"/>
      <c r="MNK351" s="182"/>
      <c r="MNL351" s="182"/>
      <c r="MNM351" s="182"/>
      <c r="MNN351" s="182"/>
      <c r="MNO351" s="182"/>
      <c r="MNP351" s="182"/>
      <c r="MNQ351" s="182"/>
      <c r="MNR351" s="182"/>
      <c r="MNS351" s="182"/>
      <c r="MNT351" s="182"/>
      <c r="MNU351" s="182"/>
      <c r="MNV351" s="182"/>
      <c r="MNW351" s="182"/>
      <c r="MNX351" s="182"/>
      <c r="MNY351" s="182"/>
      <c r="MNZ351" s="182"/>
      <c r="MOA351" s="182"/>
      <c r="MOB351" s="182"/>
      <c r="MOC351" s="182"/>
      <c r="MOD351" s="182"/>
      <c r="MOE351" s="182"/>
      <c r="MOF351" s="182"/>
      <c r="MOG351" s="182"/>
      <c r="MOH351" s="182"/>
      <c r="MOI351" s="182"/>
      <c r="MOJ351" s="182"/>
      <c r="MOK351" s="182"/>
      <c r="MOL351" s="182"/>
      <c r="MOM351" s="182"/>
      <c r="MON351" s="182"/>
      <c r="MOO351" s="182"/>
      <c r="MOP351" s="182"/>
      <c r="MOQ351" s="182"/>
      <c r="MOR351" s="182"/>
      <c r="MOS351" s="182"/>
      <c r="MOT351" s="182"/>
      <c r="MOU351" s="182"/>
      <c r="MOV351" s="182"/>
      <c r="MOW351" s="182"/>
      <c r="MOX351" s="182"/>
      <c r="MOY351" s="182"/>
      <c r="MOZ351" s="182"/>
      <c r="MPA351" s="182"/>
      <c r="MPB351" s="182"/>
      <c r="MPC351" s="182"/>
      <c r="MPD351" s="182"/>
      <c r="MPE351" s="182"/>
      <c r="MPF351" s="182"/>
      <c r="MPG351" s="182"/>
      <c r="MPH351" s="182"/>
      <c r="MPI351" s="182"/>
      <c r="MPJ351" s="182"/>
      <c r="MPK351" s="182"/>
      <c r="MPL351" s="182"/>
      <c r="MPM351" s="182"/>
      <c r="MPN351" s="182"/>
      <c r="MPO351" s="182"/>
      <c r="MPP351" s="182"/>
      <c r="MPQ351" s="182"/>
      <c r="MPR351" s="182"/>
      <c r="MPS351" s="182"/>
      <c r="MPT351" s="182"/>
      <c r="MPU351" s="182"/>
      <c r="MPV351" s="182"/>
      <c r="MPW351" s="182"/>
      <c r="MPX351" s="182"/>
      <c r="MPY351" s="182"/>
      <c r="MPZ351" s="182"/>
      <c r="MQA351" s="182"/>
      <c r="MQB351" s="182"/>
      <c r="MQC351" s="182"/>
      <c r="MQD351" s="182"/>
      <c r="MQE351" s="182"/>
      <c r="MQF351" s="182"/>
      <c r="MQG351" s="182"/>
      <c r="MQH351" s="182"/>
      <c r="MQI351" s="182"/>
      <c r="MQJ351" s="182"/>
      <c r="MQK351" s="182"/>
      <c r="MQL351" s="182"/>
      <c r="MQM351" s="182"/>
      <c r="MQN351" s="182"/>
      <c r="MQO351" s="182"/>
      <c r="MQP351" s="182"/>
      <c r="MQQ351" s="182"/>
      <c r="MQR351" s="182"/>
      <c r="MQS351" s="182"/>
      <c r="MQT351" s="182"/>
      <c r="MQU351" s="182"/>
      <c r="MQV351" s="182"/>
      <c r="MQW351" s="182"/>
      <c r="MQX351" s="182"/>
      <c r="MQY351" s="182"/>
      <c r="MQZ351" s="182"/>
      <c r="MRA351" s="182"/>
      <c r="MRB351" s="182"/>
      <c r="MRC351" s="182"/>
      <c r="MRD351" s="182"/>
      <c r="MRE351" s="182"/>
      <c r="MRF351" s="182"/>
      <c r="MRG351" s="182"/>
      <c r="MRH351" s="182"/>
      <c r="MRI351" s="182"/>
      <c r="MRJ351" s="182"/>
      <c r="MRK351" s="182"/>
      <c r="MRL351" s="182"/>
      <c r="MRM351" s="182"/>
      <c r="MRN351" s="182"/>
      <c r="MRO351" s="182"/>
      <c r="MRP351" s="182"/>
      <c r="MRQ351" s="182"/>
      <c r="MRR351" s="182"/>
      <c r="MRS351" s="182"/>
      <c r="MRT351" s="182"/>
      <c r="MRU351" s="182"/>
      <c r="MRV351" s="182"/>
      <c r="MRW351" s="182"/>
      <c r="MRX351" s="182"/>
      <c r="MRY351" s="182"/>
      <c r="MRZ351" s="182"/>
      <c r="MSA351" s="182"/>
      <c r="MSB351" s="182"/>
      <c r="MSC351" s="182"/>
      <c r="MSD351" s="182"/>
      <c r="MSE351" s="182"/>
      <c r="MSF351" s="182"/>
      <c r="MSG351" s="182"/>
      <c r="MSH351" s="182"/>
      <c r="MSI351" s="182"/>
      <c r="MSJ351" s="182"/>
      <c r="MSK351" s="182"/>
      <c r="MSL351" s="182"/>
      <c r="MSM351" s="182"/>
      <c r="MSN351" s="182"/>
      <c r="MSO351" s="182"/>
      <c r="MSP351" s="182"/>
      <c r="MSQ351" s="182"/>
      <c r="MSR351" s="182"/>
      <c r="MSS351" s="182"/>
      <c r="MST351" s="182"/>
      <c r="MSU351" s="182"/>
      <c r="MSV351" s="182"/>
      <c r="MSW351" s="182"/>
      <c r="MSX351" s="182"/>
      <c r="MSY351" s="182"/>
      <c r="MSZ351" s="182"/>
      <c r="MTA351" s="182"/>
      <c r="MTB351" s="182"/>
      <c r="MTC351" s="182"/>
      <c r="MTD351" s="182"/>
      <c r="MTE351" s="182"/>
      <c r="MTF351" s="182"/>
      <c r="MTG351" s="182"/>
      <c r="MTH351" s="182"/>
      <c r="MTI351" s="182"/>
      <c r="MTJ351" s="182"/>
      <c r="MTK351" s="182"/>
      <c r="MTL351" s="182"/>
      <c r="MTM351" s="182"/>
      <c r="MTN351" s="182"/>
      <c r="MTO351" s="182"/>
      <c r="MTP351" s="182"/>
      <c r="MTQ351" s="182"/>
      <c r="MTR351" s="182"/>
      <c r="MTS351" s="182"/>
      <c r="MTT351" s="182"/>
      <c r="MTU351" s="182"/>
      <c r="MTV351" s="182"/>
      <c r="MTW351" s="182"/>
      <c r="MTX351" s="182"/>
      <c r="MTY351" s="182"/>
      <c r="MTZ351" s="182"/>
      <c r="MUA351" s="182"/>
      <c r="MUB351" s="182"/>
      <c r="MUC351" s="182"/>
      <c r="MUD351" s="182"/>
      <c r="MUE351" s="182"/>
      <c r="MUF351" s="182"/>
      <c r="MUG351" s="182"/>
      <c r="MUH351" s="182"/>
      <c r="MUI351" s="182"/>
      <c r="MUJ351" s="182"/>
      <c r="MUK351" s="182"/>
      <c r="MUL351" s="182"/>
      <c r="MUM351" s="182"/>
      <c r="MUN351" s="182"/>
      <c r="MUO351" s="182"/>
      <c r="MUP351" s="182"/>
      <c r="MUQ351" s="182"/>
      <c r="MUR351" s="182"/>
      <c r="MUS351" s="182"/>
      <c r="MUT351" s="182"/>
      <c r="MUU351" s="182"/>
      <c r="MUV351" s="182"/>
      <c r="MUW351" s="182"/>
      <c r="MUX351" s="182"/>
      <c r="MUY351" s="182"/>
      <c r="MUZ351" s="182"/>
      <c r="MVA351" s="182"/>
      <c r="MVB351" s="182"/>
      <c r="MVC351" s="182"/>
      <c r="MVD351" s="182"/>
      <c r="MVE351" s="182"/>
      <c r="MVF351" s="182"/>
      <c r="MVG351" s="182"/>
      <c r="MVH351" s="182"/>
      <c r="MVI351" s="182"/>
      <c r="MVJ351" s="182"/>
      <c r="MVK351" s="182"/>
      <c r="MVL351" s="182"/>
      <c r="MVM351" s="182"/>
      <c r="MVN351" s="182"/>
      <c r="MVO351" s="182"/>
      <c r="MVP351" s="182"/>
      <c r="MVQ351" s="182"/>
      <c r="MVR351" s="182"/>
      <c r="MVS351" s="182"/>
      <c r="MVT351" s="182"/>
      <c r="MVU351" s="182"/>
      <c r="MVV351" s="182"/>
      <c r="MVW351" s="182"/>
      <c r="MVX351" s="182"/>
      <c r="MVY351" s="182"/>
      <c r="MVZ351" s="182"/>
      <c r="MWA351" s="182"/>
      <c r="MWB351" s="182"/>
      <c r="MWC351" s="182"/>
      <c r="MWD351" s="182"/>
      <c r="MWE351" s="182"/>
      <c r="MWF351" s="182"/>
      <c r="MWG351" s="182"/>
      <c r="MWH351" s="182"/>
      <c r="MWI351" s="182"/>
      <c r="MWJ351" s="182"/>
      <c r="MWK351" s="182"/>
      <c r="MWL351" s="182"/>
      <c r="MWM351" s="182"/>
      <c r="MWN351" s="182"/>
      <c r="MWO351" s="182"/>
      <c r="MWP351" s="182"/>
      <c r="MWQ351" s="182"/>
      <c r="MWR351" s="182"/>
      <c r="MWS351" s="182"/>
      <c r="MWT351" s="182"/>
      <c r="MWU351" s="182"/>
      <c r="MWV351" s="182"/>
      <c r="MWW351" s="182"/>
      <c r="MWX351" s="182"/>
      <c r="MWY351" s="182"/>
      <c r="MWZ351" s="182"/>
      <c r="MXA351" s="182"/>
      <c r="MXB351" s="182"/>
      <c r="MXC351" s="182"/>
      <c r="MXD351" s="182"/>
      <c r="MXE351" s="182"/>
      <c r="MXF351" s="182"/>
      <c r="MXG351" s="182"/>
      <c r="MXH351" s="182"/>
      <c r="MXI351" s="182"/>
      <c r="MXJ351" s="182"/>
      <c r="MXK351" s="182"/>
      <c r="MXL351" s="182"/>
      <c r="MXM351" s="182"/>
      <c r="MXN351" s="182"/>
      <c r="MXO351" s="182"/>
      <c r="MXP351" s="182"/>
      <c r="MXQ351" s="182"/>
      <c r="MXR351" s="182"/>
      <c r="MXS351" s="182"/>
      <c r="MXT351" s="182"/>
      <c r="MXU351" s="182"/>
      <c r="MXV351" s="182"/>
      <c r="MXW351" s="182"/>
      <c r="MXX351" s="182"/>
      <c r="MXY351" s="182"/>
      <c r="MXZ351" s="182"/>
      <c r="MYA351" s="182"/>
      <c r="MYB351" s="182"/>
      <c r="MYC351" s="182"/>
      <c r="MYD351" s="182"/>
      <c r="MYE351" s="182"/>
      <c r="MYF351" s="182"/>
      <c r="MYG351" s="182"/>
      <c r="MYH351" s="182"/>
      <c r="MYI351" s="182"/>
      <c r="MYJ351" s="182"/>
      <c r="MYK351" s="182"/>
      <c r="MYL351" s="182"/>
      <c r="MYM351" s="182"/>
      <c r="MYN351" s="182"/>
      <c r="MYO351" s="182"/>
      <c r="MYP351" s="182"/>
      <c r="MYQ351" s="182"/>
      <c r="MYR351" s="182"/>
      <c r="MYS351" s="182"/>
      <c r="MYT351" s="182"/>
      <c r="MYU351" s="182"/>
      <c r="MYV351" s="182"/>
      <c r="MYW351" s="182"/>
      <c r="MYX351" s="182"/>
      <c r="MYY351" s="182"/>
      <c r="MYZ351" s="182"/>
      <c r="MZA351" s="182"/>
      <c r="MZB351" s="182"/>
      <c r="MZC351" s="182"/>
      <c r="MZD351" s="182"/>
      <c r="MZE351" s="182"/>
      <c r="MZF351" s="182"/>
      <c r="MZG351" s="182"/>
      <c r="MZH351" s="182"/>
      <c r="MZI351" s="182"/>
      <c r="MZJ351" s="182"/>
      <c r="MZK351" s="182"/>
      <c r="MZL351" s="182"/>
      <c r="MZM351" s="182"/>
      <c r="MZN351" s="182"/>
      <c r="MZO351" s="182"/>
      <c r="MZP351" s="182"/>
      <c r="MZQ351" s="182"/>
      <c r="MZR351" s="182"/>
      <c r="MZS351" s="182"/>
      <c r="MZT351" s="182"/>
      <c r="MZU351" s="182"/>
      <c r="MZV351" s="182"/>
      <c r="MZW351" s="182"/>
      <c r="MZX351" s="182"/>
      <c r="MZY351" s="182"/>
      <c r="MZZ351" s="182"/>
      <c r="NAA351" s="182"/>
      <c r="NAB351" s="182"/>
      <c r="NAC351" s="182"/>
      <c r="NAD351" s="182"/>
      <c r="NAE351" s="182"/>
      <c r="NAF351" s="182"/>
      <c r="NAG351" s="182"/>
      <c r="NAH351" s="182"/>
      <c r="NAI351" s="182"/>
      <c r="NAJ351" s="182"/>
      <c r="NAK351" s="182"/>
      <c r="NAL351" s="182"/>
      <c r="NAM351" s="182"/>
      <c r="NAN351" s="182"/>
      <c r="NAO351" s="182"/>
      <c r="NAP351" s="182"/>
      <c r="NAQ351" s="182"/>
      <c r="NAR351" s="182"/>
      <c r="NAS351" s="182"/>
      <c r="NAT351" s="182"/>
      <c r="NAU351" s="182"/>
      <c r="NAV351" s="182"/>
      <c r="NAW351" s="182"/>
      <c r="NAX351" s="182"/>
      <c r="NAY351" s="182"/>
      <c r="NAZ351" s="182"/>
      <c r="NBA351" s="182"/>
      <c r="NBB351" s="182"/>
      <c r="NBC351" s="182"/>
      <c r="NBD351" s="182"/>
      <c r="NBE351" s="182"/>
      <c r="NBF351" s="182"/>
      <c r="NBG351" s="182"/>
      <c r="NBH351" s="182"/>
      <c r="NBI351" s="182"/>
      <c r="NBJ351" s="182"/>
      <c r="NBK351" s="182"/>
      <c r="NBL351" s="182"/>
      <c r="NBM351" s="182"/>
      <c r="NBN351" s="182"/>
      <c r="NBO351" s="182"/>
      <c r="NBP351" s="182"/>
      <c r="NBQ351" s="182"/>
      <c r="NBR351" s="182"/>
      <c r="NBS351" s="182"/>
      <c r="NBT351" s="182"/>
      <c r="NBU351" s="182"/>
      <c r="NBV351" s="182"/>
      <c r="NBW351" s="182"/>
      <c r="NBX351" s="182"/>
      <c r="NBY351" s="182"/>
      <c r="NBZ351" s="182"/>
      <c r="NCA351" s="182"/>
      <c r="NCB351" s="182"/>
      <c r="NCC351" s="182"/>
      <c r="NCD351" s="182"/>
      <c r="NCE351" s="182"/>
      <c r="NCF351" s="182"/>
      <c r="NCG351" s="182"/>
      <c r="NCH351" s="182"/>
      <c r="NCI351" s="182"/>
      <c r="NCJ351" s="182"/>
      <c r="NCK351" s="182"/>
      <c r="NCL351" s="182"/>
      <c r="NCM351" s="182"/>
      <c r="NCN351" s="182"/>
      <c r="NCO351" s="182"/>
      <c r="NCP351" s="182"/>
      <c r="NCQ351" s="182"/>
      <c r="NCR351" s="182"/>
      <c r="NCS351" s="182"/>
      <c r="NCT351" s="182"/>
      <c r="NCU351" s="182"/>
      <c r="NCV351" s="182"/>
      <c r="NCW351" s="182"/>
      <c r="NCX351" s="182"/>
      <c r="NCY351" s="182"/>
      <c r="NCZ351" s="182"/>
      <c r="NDA351" s="182"/>
      <c r="NDB351" s="182"/>
      <c r="NDC351" s="182"/>
      <c r="NDD351" s="182"/>
      <c r="NDE351" s="182"/>
      <c r="NDF351" s="182"/>
      <c r="NDG351" s="182"/>
      <c r="NDH351" s="182"/>
      <c r="NDI351" s="182"/>
      <c r="NDJ351" s="182"/>
      <c r="NDK351" s="182"/>
      <c r="NDL351" s="182"/>
      <c r="NDM351" s="182"/>
      <c r="NDN351" s="182"/>
      <c r="NDO351" s="182"/>
      <c r="NDP351" s="182"/>
      <c r="NDQ351" s="182"/>
      <c r="NDR351" s="182"/>
      <c r="NDS351" s="182"/>
      <c r="NDT351" s="182"/>
      <c r="NDU351" s="182"/>
      <c r="NDV351" s="182"/>
      <c r="NDW351" s="182"/>
      <c r="NDX351" s="182"/>
      <c r="NDY351" s="182"/>
      <c r="NDZ351" s="182"/>
      <c r="NEA351" s="182"/>
      <c r="NEB351" s="182"/>
      <c r="NEC351" s="182"/>
      <c r="NED351" s="182"/>
      <c r="NEE351" s="182"/>
      <c r="NEF351" s="182"/>
      <c r="NEG351" s="182"/>
      <c r="NEH351" s="182"/>
      <c r="NEI351" s="182"/>
      <c r="NEJ351" s="182"/>
      <c r="NEK351" s="182"/>
      <c r="NEL351" s="182"/>
      <c r="NEM351" s="182"/>
      <c r="NEN351" s="182"/>
      <c r="NEO351" s="182"/>
      <c r="NEP351" s="182"/>
      <c r="NEQ351" s="182"/>
      <c r="NER351" s="182"/>
      <c r="NES351" s="182"/>
      <c r="NET351" s="182"/>
      <c r="NEU351" s="182"/>
      <c r="NEV351" s="182"/>
      <c r="NEW351" s="182"/>
      <c r="NEX351" s="182"/>
      <c r="NEY351" s="182"/>
      <c r="NEZ351" s="182"/>
      <c r="NFA351" s="182"/>
      <c r="NFB351" s="182"/>
      <c r="NFC351" s="182"/>
      <c r="NFD351" s="182"/>
      <c r="NFE351" s="182"/>
      <c r="NFF351" s="182"/>
      <c r="NFG351" s="182"/>
      <c r="NFH351" s="182"/>
      <c r="NFI351" s="182"/>
      <c r="NFJ351" s="182"/>
      <c r="NFK351" s="182"/>
      <c r="NFL351" s="182"/>
      <c r="NFM351" s="182"/>
      <c r="NFN351" s="182"/>
      <c r="NFO351" s="182"/>
      <c r="NFP351" s="182"/>
      <c r="NFQ351" s="182"/>
      <c r="NFR351" s="182"/>
      <c r="NFS351" s="182"/>
      <c r="NFT351" s="182"/>
      <c r="NFU351" s="182"/>
      <c r="NFV351" s="182"/>
      <c r="NFW351" s="182"/>
      <c r="NFX351" s="182"/>
      <c r="NFY351" s="182"/>
      <c r="NFZ351" s="182"/>
      <c r="NGA351" s="182"/>
      <c r="NGB351" s="182"/>
      <c r="NGC351" s="182"/>
      <c r="NGD351" s="182"/>
      <c r="NGE351" s="182"/>
      <c r="NGF351" s="182"/>
      <c r="NGG351" s="182"/>
      <c r="NGH351" s="182"/>
      <c r="NGI351" s="182"/>
      <c r="NGJ351" s="182"/>
      <c r="NGK351" s="182"/>
      <c r="NGL351" s="182"/>
      <c r="NGM351" s="182"/>
      <c r="NGN351" s="182"/>
      <c r="NGO351" s="182"/>
      <c r="NGP351" s="182"/>
      <c r="NGQ351" s="182"/>
      <c r="NGR351" s="182"/>
      <c r="NGS351" s="182"/>
      <c r="NGT351" s="182"/>
      <c r="NGU351" s="182"/>
      <c r="NGV351" s="182"/>
      <c r="NGW351" s="182"/>
      <c r="NGX351" s="182"/>
      <c r="NGY351" s="182"/>
      <c r="NGZ351" s="182"/>
      <c r="NHA351" s="182"/>
      <c r="NHB351" s="182"/>
      <c r="NHC351" s="182"/>
      <c r="NHD351" s="182"/>
      <c r="NHE351" s="182"/>
      <c r="NHF351" s="182"/>
      <c r="NHG351" s="182"/>
      <c r="NHH351" s="182"/>
      <c r="NHI351" s="182"/>
      <c r="NHJ351" s="182"/>
      <c r="NHK351" s="182"/>
      <c r="NHL351" s="182"/>
      <c r="NHM351" s="182"/>
      <c r="NHN351" s="182"/>
      <c r="NHO351" s="182"/>
      <c r="NHP351" s="182"/>
      <c r="NHQ351" s="182"/>
      <c r="NHR351" s="182"/>
      <c r="NHS351" s="182"/>
      <c r="NHT351" s="182"/>
      <c r="NHU351" s="182"/>
      <c r="NHV351" s="182"/>
      <c r="NHW351" s="182"/>
      <c r="NHX351" s="182"/>
      <c r="NHY351" s="182"/>
      <c r="NHZ351" s="182"/>
      <c r="NIA351" s="182"/>
      <c r="NIB351" s="182"/>
      <c r="NIC351" s="182"/>
      <c r="NID351" s="182"/>
      <c r="NIE351" s="182"/>
      <c r="NIF351" s="182"/>
      <c r="NIG351" s="182"/>
      <c r="NIH351" s="182"/>
      <c r="NII351" s="182"/>
      <c r="NIJ351" s="182"/>
      <c r="NIK351" s="182"/>
      <c r="NIL351" s="182"/>
      <c r="NIM351" s="182"/>
      <c r="NIN351" s="182"/>
      <c r="NIO351" s="182"/>
      <c r="NIP351" s="182"/>
      <c r="NIQ351" s="182"/>
      <c r="NIR351" s="182"/>
      <c r="NIS351" s="182"/>
      <c r="NIT351" s="182"/>
      <c r="NIU351" s="182"/>
      <c r="NIV351" s="182"/>
      <c r="NIW351" s="182"/>
      <c r="NIX351" s="182"/>
      <c r="NIY351" s="182"/>
      <c r="NIZ351" s="182"/>
      <c r="NJA351" s="182"/>
      <c r="NJB351" s="182"/>
      <c r="NJC351" s="182"/>
      <c r="NJD351" s="182"/>
      <c r="NJE351" s="182"/>
      <c r="NJF351" s="182"/>
      <c r="NJG351" s="182"/>
      <c r="NJH351" s="182"/>
      <c r="NJI351" s="182"/>
      <c r="NJJ351" s="182"/>
      <c r="NJK351" s="182"/>
      <c r="NJL351" s="182"/>
      <c r="NJM351" s="182"/>
      <c r="NJN351" s="182"/>
      <c r="NJO351" s="182"/>
      <c r="NJP351" s="182"/>
      <c r="NJQ351" s="182"/>
      <c r="NJR351" s="182"/>
      <c r="NJS351" s="182"/>
      <c r="NJT351" s="182"/>
      <c r="NJU351" s="182"/>
      <c r="NJV351" s="182"/>
      <c r="NJW351" s="182"/>
      <c r="NJX351" s="182"/>
      <c r="NJY351" s="182"/>
      <c r="NJZ351" s="182"/>
      <c r="NKA351" s="182"/>
      <c r="NKB351" s="182"/>
      <c r="NKC351" s="182"/>
      <c r="NKD351" s="182"/>
      <c r="NKE351" s="182"/>
      <c r="NKF351" s="182"/>
      <c r="NKG351" s="182"/>
      <c r="NKH351" s="182"/>
      <c r="NKI351" s="182"/>
      <c r="NKJ351" s="182"/>
      <c r="NKK351" s="182"/>
      <c r="NKL351" s="182"/>
      <c r="NKM351" s="182"/>
      <c r="NKN351" s="182"/>
      <c r="NKO351" s="182"/>
      <c r="NKP351" s="182"/>
      <c r="NKQ351" s="182"/>
      <c r="NKR351" s="182"/>
      <c r="NKS351" s="182"/>
      <c r="NKT351" s="182"/>
      <c r="NKU351" s="182"/>
      <c r="NKV351" s="182"/>
      <c r="NKW351" s="182"/>
      <c r="NKX351" s="182"/>
      <c r="NKY351" s="182"/>
      <c r="NKZ351" s="182"/>
      <c r="NLA351" s="182"/>
      <c r="NLB351" s="182"/>
      <c r="NLC351" s="182"/>
      <c r="NLD351" s="182"/>
      <c r="NLE351" s="182"/>
      <c r="NLF351" s="182"/>
      <c r="NLG351" s="182"/>
      <c r="NLH351" s="182"/>
      <c r="NLI351" s="182"/>
      <c r="NLJ351" s="182"/>
      <c r="NLK351" s="182"/>
      <c r="NLL351" s="182"/>
      <c r="NLM351" s="182"/>
      <c r="NLN351" s="182"/>
      <c r="NLO351" s="182"/>
      <c r="NLP351" s="182"/>
      <c r="NLQ351" s="182"/>
      <c r="NLR351" s="182"/>
      <c r="NLS351" s="182"/>
      <c r="NLT351" s="182"/>
      <c r="NLU351" s="182"/>
      <c r="NLV351" s="182"/>
      <c r="NLW351" s="182"/>
      <c r="NLX351" s="182"/>
      <c r="NLY351" s="182"/>
      <c r="NLZ351" s="182"/>
      <c r="NMA351" s="182"/>
      <c r="NMB351" s="182"/>
      <c r="NMC351" s="182"/>
      <c r="NMD351" s="182"/>
      <c r="NME351" s="182"/>
      <c r="NMF351" s="182"/>
      <c r="NMG351" s="182"/>
      <c r="NMH351" s="182"/>
      <c r="NMI351" s="182"/>
      <c r="NMJ351" s="182"/>
      <c r="NMK351" s="182"/>
      <c r="NML351" s="182"/>
      <c r="NMM351" s="182"/>
      <c r="NMN351" s="182"/>
      <c r="NMO351" s="182"/>
      <c r="NMP351" s="182"/>
      <c r="NMQ351" s="182"/>
      <c r="NMR351" s="182"/>
      <c r="NMS351" s="182"/>
      <c r="NMT351" s="182"/>
      <c r="NMU351" s="182"/>
      <c r="NMV351" s="182"/>
      <c r="NMW351" s="182"/>
      <c r="NMX351" s="182"/>
      <c r="NMY351" s="182"/>
      <c r="NMZ351" s="182"/>
      <c r="NNA351" s="182"/>
      <c r="NNB351" s="182"/>
      <c r="NNC351" s="182"/>
      <c r="NND351" s="182"/>
      <c r="NNE351" s="182"/>
      <c r="NNF351" s="182"/>
      <c r="NNG351" s="182"/>
      <c r="NNH351" s="182"/>
      <c r="NNI351" s="182"/>
      <c r="NNJ351" s="182"/>
      <c r="NNK351" s="182"/>
      <c r="NNL351" s="182"/>
      <c r="NNM351" s="182"/>
      <c r="NNN351" s="182"/>
      <c r="NNO351" s="182"/>
      <c r="NNP351" s="182"/>
      <c r="NNQ351" s="182"/>
      <c r="NNR351" s="182"/>
      <c r="NNS351" s="182"/>
      <c r="NNT351" s="182"/>
      <c r="NNU351" s="182"/>
      <c r="NNV351" s="182"/>
      <c r="NNW351" s="182"/>
      <c r="NNX351" s="182"/>
      <c r="NNY351" s="182"/>
      <c r="NNZ351" s="182"/>
      <c r="NOA351" s="182"/>
      <c r="NOB351" s="182"/>
      <c r="NOC351" s="182"/>
      <c r="NOD351" s="182"/>
      <c r="NOE351" s="182"/>
      <c r="NOF351" s="182"/>
      <c r="NOG351" s="182"/>
      <c r="NOH351" s="182"/>
      <c r="NOI351" s="182"/>
      <c r="NOJ351" s="182"/>
      <c r="NOK351" s="182"/>
      <c r="NOL351" s="182"/>
      <c r="NOM351" s="182"/>
      <c r="NON351" s="182"/>
      <c r="NOO351" s="182"/>
      <c r="NOP351" s="182"/>
      <c r="NOQ351" s="182"/>
      <c r="NOR351" s="182"/>
      <c r="NOS351" s="182"/>
      <c r="NOT351" s="182"/>
      <c r="NOU351" s="182"/>
      <c r="NOV351" s="182"/>
      <c r="NOW351" s="182"/>
      <c r="NOX351" s="182"/>
      <c r="NOY351" s="182"/>
      <c r="NOZ351" s="182"/>
      <c r="NPA351" s="182"/>
      <c r="NPB351" s="182"/>
      <c r="NPC351" s="182"/>
      <c r="NPD351" s="182"/>
      <c r="NPE351" s="182"/>
      <c r="NPF351" s="182"/>
      <c r="NPG351" s="182"/>
      <c r="NPH351" s="182"/>
      <c r="NPI351" s="182"/>
      <c r="NPJ351" s="182"/>
      <c r="NPK351" s="182"/>
      <c r="NPL351" s="182"/>
      <c r="NPM351" s="182"/>
      <c r="NPN351" s="182"/>
      <c r="NPO351" s="182"/>
      <c r="NPP351" s="182"/>
      <c r="NPQ351" s="182"/>
      <c r="NPR351" s="182"/>
      <c r="NPS351" s="182"/>
      <c r="NPT351" s="182"/>
      <c r="NPU351" s="182"/>
      <c r="NPV351" s="182"/>
      <c r="NPW351" s="182"/>
      <c r="NPX351" s="182"/>
      <c r="NPY351" s="182"/>
      <c r="NPZ351" s="182"/>
      <c r="NQA351" s="182"/>
      <c r="NQB351" s="182"/>
      <c r="NQC351" s="182"/>
      <c r="NQD351" s="182"/>
      <c r="NQE351" s="182"/>
      <c r="NQF351" s="182"/>
      <c r="NQG351" s="182"/>
      <c r="NQH351" s="182"/>
      <c r="NQI351" s="182"/>
      <c r="NQJ351" s="182"/>
      <c r="NQK351" s="182"/>
      <c r="NQL351" s="182"/>
      <c r="NQM351" s="182"/>
      <c r="NQN351" s="182"/>
      <c r="NQO351" s="182"/>
      <c r="NQP351" s="182"/>
      <c r="NQQ351" s="182"/>
      <c r="NQR351" s="182"/>
      <c r="NQS351" s="182"/>
      <c r="NQT351" s="182"/>
      <c r="NQU351" s="182"/>
      <c r="NQV351" s="182"/>
      <c r="NQW351" s="182"/>
      <c r="NQX351" s="182"/>
      <c r="NQY351" s="182"/>
      <c r="NQZ351" s="182"/>
      <c r="NRA351" s="182"/>
      <c r="NRB351" s="182"/>
      <c r="NRC351" s="182"/>
      <c r="NRD351" s="182"/>
      <c r="NRE351" s="182"/>
      <c r="NRF351" s="182"/>
      <c r="NRG351" s="182"/>
      <c r="NRH351" s="182"/>
      <c r="NRI351" s="182"/>
      <c r="NRJ351" s="182"/>
      <c r="NRK351" s="182"/>
      <c r="NRL351" s="182"/>
      <c r="NRM351" s="182"/>
      <c r="NRN351" s="182"/>
      <c r="NRO351" s="182"/>
      <c r="NRP351" s="182"/>
      <c r="NRQ351" s="182"/>
      <c r="NRR351" s="182"/>
      <c r="NRS351" s="182"/>
      <c r="NRT351" s="182"/>
      <c r="NRU351" s="182"/>
      <c r="NRV351" s="182"/>
      <c r="NRW351" s="182"/>
      <c r="NRX351" s="182"/>
      <c r="NRY351" s="182"/>
      <c r="NRZ351" s="182"/>
      <c r="NSA351" s="182"/>
      <c r="NSB351" s="182"/>
      <c r="NSC351" s="182"/>
      <c r="NSD351" s="182"/>
      <c r="NSE351" s="182"/>
      <c r="NSF351" s="182"/>
      <c r="NSG351" s="182"/>
      <c r="NSH351" s="182"/>
      <c r="NSI351" s="182"/>
      <c r="NSJ351" s="182"/>
      <c r="NSK351" s="182"/>
      <c r="NSL351" s="182"/>
      <c r="NSM351" s="182"/>
      <c r="NSN351" s="182"/>
      <c r="NSO351" s="182"/>
      <c r="NSP351" s="182"/>
      <c r="NSQ351" s="182"/>
      <c r="NSR351" s="182"/>
      <c r="NSS351" s="182"/>
      <c r="NST351" s="182"/>
      <c r="NSU351" s="182"/>
      <c r="NSV351" s="182"/>
      <c r="NSW351" s="182"/>
      <c r="NSX351" s="182"/>
      <c r="NSY351" s="182"/>
      <c r="NSZ351" s="182"/>
      <c r="NTA351" s="182"/>
      <c r="NTB351" s="182"/>
      <c r="NTC351" s="182"/>
      <c r="NTD351" s="182"/>
      <c r="NTE351" s="182"/>
      <c r="NTF351" s="182"/>
      <c r="NTG351" s="182"/>
      <c r="NTH351" s="182"/>
      <c r="NTI351" s="182"/>
      <c r="NTJ351" s="182"/>
      <c r="NTK351" s="182"/>
      <c r="NTL351" s="182"/>
      <c r="NTM351" s="182"/>
      <c r="NTN351" s="182"/>
      <c r="NTO351" s="182"/>
      <c r="NTP351" s="182"/>
      <c r="NTQ351" s="182"/>
      <c r="NTR351" s="182"/>
      <c r="NTS351" s="182"/>
      <c r="NTT351" s="182"/>
      <c r="NTU351" s="182"/>
      <c r="NTV351" s="182"/>
      <c r="NTW351" s="182"/>
      <c r="NTX351" s="182"/>
      <c r="NTY351" s="182"/>
      <c r="NTZ351" s="182"/>
      <c r="NUA351" s="182"/>
      <c r="NUB351" s="182"/>
      <c r="NUC351" s="182"/>
      <c r="NUD351" s="182"/>
      <c r="NUE351" s="182"/>
      <c r="NUF351" s="182"/>
      <c r="NUG351" s="182"/>
      <c r="NUH351" s="182"/>
      <c r="NUI351" s="182"/>
      <c r="NUJ351" s="182"/>
      <c r="NUK351" s="182"/>
      <c r="NUL351" s="182"/>
      <c r="NUM351" s="182"/>
      <c r="NUN351" s="182"/>
      <c r="NUO351" s="182"/>
      <c r="NUP351" s="182"/>
      <c r="NUQ351" s="182"/>
      <c r="NUR351" s="182"/>
      <c r="NUS351" s="182"/>
      <c r="NUT351" s="182"/>
      <c r="NUU351" s="182"/>
      <c r="NUV351" s="182"/>
      <c r="NUW351" s="182"/>
      <c r="NUX351" s="182"/>
      <c r="NUY351" s="182"/>
      <c r="NUZ351" s="182"/>
      <c r="NVA351" s="182"/>
      <c r="NVB351" s="182"/>
      <c r="NVC351" s="182"/>
      <c r="NVD351" s="182"/>
      <c r="NVE351" s="182"/>
      <c r="NVF351" s="182"/>
      <c r="NVG351" s="182"/>
      <c r="NVH351" s="182"/>
      <c r="NVI351" s="182"/>
      <c r="NVJ351" s="182"/>
      <c r="NVK351" s="182"/>
      <c r="NVL351" s="182"/>
      <c r="NVM351" s="182"/>
      <c r="NVN351" s="182"/>
      <c r="NVO351" s="182"/>
      <c r="NVP351" s="182"/>
      <c r="NVQ351" s="182"/>
      <c r="NVR351" s="182"/>
      <c r="NVS351" s="182"/>
      <c r="NVT351" s="182"/>
      <c r="NVU351" s="182"/>
      <c r="NVV351" s="182"/>
      <c r="NVW351" s="182"/>
      <c r="NVX351" s="182"/>
      <c r="NVY351" s="182"/>
      <c r="NVZ351" s="182"/>
      <c r="NWA351" s="182"/>
      <c r="NWB351" s="182"/>
      <c r="NWC351" s="182"/>
      <c r="NWD351" s="182"/>
      <c r="NWE351" s="182"/>
      <c r="NWF351" s="182"/>
      <c r="NWG351" s="182"/>
      <c r="NWH351" s="182"/>
      <c r="NWI351" s="182"/>
      <c r="NWJ351" s="182"/>
      <c r="NWK351" s="182"/>
      <c r="NWL351" s="182"/>
      <c r="NWM351" s="182"/>
      <c r="NWN351" s="182"/>
      <c r="NWO351" s="182"/>
      <c r="NWP351" s="182"/>
      <c r="NWQ351" s="182"/>
      <c r="NWR351" s="182"/>
      <c r="NWS351" s="182"/>
      <c r="NWT351" s="182"/>
      <c r="NWU351" s="182"/>
      <c r="NWV351" s="182"/>
      <c r="NWW351" s="182"/>
      <c r="NWX351" s="182"/>
      <c r="NWY351" s="182"/>
      <c r="NWZ351" s="182"/>
      <c r="NXA351" s="182"/>
      <c r="NXB351" s="182"/>
      <c r="NXC351" s="182"/>
      <c r="NXD351" s="182"/>
      <c r="NXE351" s="182"/>
      <c r="NXF351" s="182"/>
      <c r="NXG351" s="182"/>
      <c r="NXH351" s="182"/>
      <c r="NXI351" s="182"/>
      <c r="NXJ351" s="182"/>
      <c r="NXK351" s="182"/>
      <c r="NXL351" s="182"/>
      <c r="NXM351" s="182"/>
      <c r="NXN351" s="182"/>
      <c r="NXO351" s="182"/>
      <c r="NXP351" s="182"/>
      <c r="NXQ351" s="182"/>
      <c r="NXR351" s="182"/>
      <c r="NXS351" s="182"/>
      <c r="NXT351" s="182"/>
      <c r="NXU351" s="182"/>
      <c r="NXV351" s="182"/>
      <c r="NXW351" s="182"/>
      <c r="NXX351" s="182"/>
      <c r="NXY351" s="182"/>
      <c r="NXZ351" s="182"/>
      <c r="NYA351" s="182"/>
      <c r="NYB351" s="182"/>
      <c r="NYC351" s="182"/>
      <c r="NYD351" s="182"/>
      <c r="NYE351" s="182"/>
      <c r="NYF351" s="182"/>
      <c r="NYG351" s="182"/>
      <c r="NYH351" s="182"/>
      <c r="NYI351" s="182"/>
      <c r="NYJ351" s="182"/>
      <c r="NYK351" s="182"/>
      <c r="NYL351" s="182"/>
      <c r="NYM351" s="182"/>
      <c r="NYN351" s="182"/>
      <c r="NYO351" s="182"/>
      <c r="NYP351" s="182"/>
      <c r="NYQ351" s="182"/>
      <c r="NYR351" s="182"/>
      <c r="NYS351" s="182"/>
      <c r="NYT351" s="182"/>
      <c r="NYU351" s="182"/>
      <c r="NYV351" s="182"/>
      <c r="NYW351" s="182"/>
      <c r="NYX351" s="182"/>
      <c r="NYY351" s="182"/>
      <c r="NYZ351" s="182"/>
      <c r="NZA351" s="182"/>
      <c r="NZB351" s="182"/>
      <c r="NZC351" s="182"/>
      <c r="NZD351" s="182"/>
      <c r="NZE351" s="182"/>
      <c r="NZF351" s="182"/>
      <c r="NZG351" s="182"/>
      <c r="NZH351" s="182"/>
      <c r="NZI351" s="182"/>
      <c r="NZJ351" s="182"/>
      <c r="NZK351" s="182"/>
      <c r="NZL351" s="182"/>
      <c r="NZM351" s="182"/>
      <c r="NZN351" s="182"/>
      <c r="NZO351" s="182"/>
      <c r="NZP351" s="182"/>
      <c r="NZQ351" s="182"/>
      <c r="NZR351" s="182"/>
      <c r="NZS351" s="182"/>
      <c r="NZT351" s="182"/>
      <c r="NZU351" s="182"/>
      <c r="NZV351" s="182"/>
      <c r="NZW351" s="182"/>
      <c r="NZX351" s="182"/>
      <c r="NZY351" s="182"/>
      <c r="NZZ351" s="182"/>
      <c r="OAA351" s="182"/>
      <c r="OAB351" s="182"/>
      <c r="OAC351" s="182"/>
      <c r="OAD351" s="182"/>
      <c r="OAE351" s="182"/>
      <c r="OAF351" s="182"/>
      <c r="OAG351" s="182"/>
      <c r="OAH351" s="182"/>
      <c r="OAI351" s="182"/>
      <c r="OAJ351" s="182"/>
      <c r="OAK351" s="182"/>
      <c r="OAL351" s="182"/>
      <c r="OAM351" s="182"/>
      <c r="OAN351" s="182"/>
      <c r="OAO351" s="182"/>
      <c r="OAP351" s="182"/>
      <c r="OAQ351" s="182"/>
      <c r="OAR351" s="182"/>
      <c r="OAS351" s="182"/>
      <c r="OAT351" s="182"/>
      <c r="OAU351" s="182"/>
      <c r="OAV351" s="182"/>
      <c r="OAW351" s="182"/>
      <c r="OAX351" s="182"/>
      <c r="OAY351" s="182"/>
      <c r="OAZ351" s="182"/>
      <c r="OBA351" s="182"/>
      <c r="OBB351" s="182"/>
      <c r="OBC351" s="182"/>
      <c r="OBD351" s="182"/>
      <c r="OBE351" s="182"/>
      <c r="OBF351" s="182"/>
      <c r="OBG351" s="182"/>
      <c r="OBH351" s="182"/>
      <c r="OBI351" s="182"/>
      <c r="OBJ351" s="182"/>
      <c r="OBK351" s="182"/>
      <c r="OBL351" s="182"/>
      <c r="OBM351" s="182"/>
      <c r="OBN351" s="182"/>
      <c r="OBO351" s="182"/>
      <c r="OBP351" s="182"/>
      <c r="OBQ351" s="182"/>
      <c r="OBR351" s="182"/>
      <c r="OBS351" s="182"/>
      <c r="OBT351" s="182"/>
      <c r="OBU351" s="182"/>
      <c r="OBV351" s="182"/>
      <c r="OBW351" s="182"/>
      <c r="OBX351" s="182"/>
      <c r="OBY351" s="182"/>
      <c r="OBZ351" s="182"/>
      <c r="OCA351" s="182"/>
      <c r="OCB351" s="182"/>
      <c r="OCC351" s="182"/>
      <c r="OCD351" s="182"/>
      <c r="OCE351" s="182"/>
      <c r="OCF351" s="182"/>
      <c r="OCG351" s="182"/>
      <c r="OCH351" s="182"/>
      <c r="OCI351" s="182"/>
      <c r="OCJ351" s="182"/>
      <c r="OCK351" s="182"/>
      <c r="OCL351" s="182"/>
      <c r="OCM351" s="182"/>
      <c r="OCN351" s="182"/>
      <c r="OCO351" s="182"/>
      <c r="OCP351" s="182"/>
      <c r="OCQ351" s="182"/>
      <c r="OCR351" s="182"/>
      <c r="OCS351" s="182"/>
      <c r="OCT351" s="182"/>
      <c r="OCU351" s="182"/>
      <c r="OCV351" s="182"/>
      <c r="OCW351" s="182"/>
      <c r="OCX351" s="182"/>
      <c r="OCY351" s="182"/>
      <c r="OCZ351" s="182"/>
      <c r="ODA351" s="182"/>
      <c r="ODB351" s="182"/>
      <c r="ODC351" s="182"/>
      <c r="ODD351" s="182"/>
      <c r="ODE351" s="182"/>
      <c r="ODF351" s="182"/>
      <c r="ODG351" s="182"/>
      <c r="ODH351" s="182"/>
      <c r="ODI351" s="182"/>
      <c r="ODJ351" s="182"/>
      <c r="ODK351" s="182"/>
      <c r="ODL351" s="182"/>
      <c r="ODM351" s="182"/>
      <c r="ODN351" s="182"/>
      <c r="ODO351" s="182"/>
      <c r="ODP351" s="182"/>
      <c r="ODQ351" s="182"/>
      <c r="ODR351" s="182"/>
      <c r="ODS351" s="182"/>
      <c r="ODT351" s="182"/>
      <c r="ODU351" s="182"/>
      <c r="ODV351" s="182"/>
      <c r="ODW351" s="182"/>
      <c r="ODX351" s="182"/>
      <c r="ODY351" s="182"/>
      <c r="ODZ351" s="182"/>
      <c r="OEA351" s="182"/>
      <c r="OEB351" s="182"/>
      <c r="OEC351" s="182"/>
      <c r="OED351" s="182"/>
      <c r="OEE351" s="182"/>
      <c r="OEF351" s="182"/>
      <c r="OEG351" s="182"/>
      <c r="OEH351" s="182"/>
      <c r="OEI351" s="182"/>
      <c r="OEJ351" s="182"/>
      <c r="OEK351" s="182"/>
      <c r="OEL351" s="182"/>
      <c r="OEM351" s="182"/>
      <c r="OEN351" s="182"/>
      <c r="OEO351" s="182"/>
      <c r="OEP351" s="182"/>
      <c r="OEQ351" s="182"/>
      <c r="OER351" s="182"/>
      <c r="OES351" s="182"/>
      <c r="OET351" s="182"/>
      <c r="OEU351" s="182"/>
      <c r="OEV351" s="182"/>
      <c r="OEW351" s="182"/>
      <c r="OEX351" s="182"/>
      <c r="OEY351" s="182"/>
      <c r="OEZ351" s="182"/>
      <c r="OFA351" s="182"/>
      <c r="OFB351" s="182"/>
      <c r="OFC351" s="182"/>
      <c r="OFD351" s="182"/>
      <c r="OFE351" s="182"/>
      <c r="OFF351" s="182"/>
      <c r="OFG351" s="182"/>
      <c r="OFH351" s="182"/>
      <c r="OFI351" s="182"/>
      <c r="OFJ351" s="182"/>
      <c r="OFK351" s="182"/>
      <c r="OFL351" s="182"/>
      <c r="OFM351" s="182"/>
      <c r="OFN351" s="182"/>
      <c r="OFO351" s="182"/>
      <c r="OFP351" s="182"/>
      <c r="OFQ351" s="182"/>
      <c r="OFR351" s="182"/>
      <c r="OFS351" s="182"/>
      <c r="OFT351" s="182"/>
      <c r="OFU351" s="182"/>
      <c r="OFV351" s="182"/>
      <c r="OFW351" s="182"/>
      <c r="OFX351" s="182"/>
      <c r="OFY351" s="182"/>
      <c r="OFZ351" s="182"/>
      <c r="OGA351" s="182"/>
      <c r="OGB351" s="182"/>
      <c r="OGC351" s="182"/>
      <c r="OGD351" s="182"/>
      <c r="OGE351" s="182"/>
      <c r="OGF351" s="182"/>
      <c r="OGG351" s="182"/>
      <c r="OGH351" s="182"/>
      <c r="OGI351" s="182"/>
      <c r="OGJ351" s="182"/>
      <c r="OGK351" s="182"/>
      <c r="OGL351" s="182"/>
      <c r="OGM351" s="182"/>
      <c r="OGN351" s="182"/>
      <c r="OGO351" s="182"/>
      <c r="OGP351" s="182"/>
      <c r="OGQ351" s="182"/>
      <c r="OGR351" s="182"/>
      <c r="OGS351" s="182"/>
      <c r="OGT351" s="182"/>
      <c r="OGU351" s="182"/>
      <c r="OGV351" s="182"/>
      <c r="OGW351" s="182"/>
      <c r="OGX351" s="182"/>
      <c r="OGY351" s="182"/>
      <c r="OGZ351" s="182"/>
      <c r="OHA351" s="182"/>
      <c r="OHB351" s="182"/>
      <c r="OHC351" s="182"/>
      <c r="OHD351" s="182"/>
      <c r="OHE351" s="182"/>
      <c r="OHF351" s="182"/>
      <c r="OHG351" s="182"/>
      <c r="OHH351" s="182"/>
      <c r="OHI351" s="182"/>
      <c r="OHJ351" s="182"/>
      <c r="OHK351" s="182"/>
      <c r="OHL351" s="182"/>
      <c r="OHM351" s="182"/>
      <c r="OHN351" s="182"/>
      <c r="OHO351" s="182"/>
      <c r="OHP351" s="182"/>
      <c r="OHQ351" s="182"/>
      <c r="OHR351" s="182"/>
      <c r="OHS351" s="182"/>
      <c r="OHT351" s="182"/>
      <c r="OHU351" s="182"/>
      <c r="OHV351" s="182"/>
      <c r="OHW351" s="182"/>
      <c r="OHX351" s="182"/>
      <c r="OHY351" s="182"/>
      <c r="OHZ351" s="182"/>
      <c r="OIA351" s="182"/>
      <c r="OIB351" s="182"/>
      <c r="OIC351" s="182"/>
      <c r="OID351" s="182"/>
      <c r="OIE351" s="182"/>
      <c r="OIF351" s="182"/>
      <c r="OIG351" s="182"/>
      <c r="OIH351" s="182"/>
      <c r="OII351" s="182"/>
      <c r="OIJ351" s="182"/>
      <c r="OIK351" s="182"/>
      <c r="OIL351" s="182"/>
      <c r="OIM351" s="182"/>
      <c r="OIN351" s="182"/>
      <c r="OIO351" s="182"/>
      <c r="OIP351" s="182"/>
      <c r="OIQ351" s="182"/>
      <c r="OIR351" s="182"/>
      <c r="OIS351" s="182"/>
      <c r="OIT351" s="182"/>
      <c r="OIU351" s="182"/>
      <c r="OIV351" s="182"/>
      <c r="OIW351" s="182"/>
      <c r="OIX351" s="182"/>
      <c r="OIY351" s="182"/>
      <c r="OIZ351" s="182"/>
      <c r="OJA351" s="182"/>
      <c r="OJB351" s="182"/>
      <c r="OJC351" s="182"/>
      <c r="OJD351" s="182"/>
      <c r="OJE351" s="182"/>
      <c r="OJF351" s="182"/>
      <c r="OJG351" s="182"/>
      <c r="OJH351" s="182"/>
      <c r="OJI351" s="182"/>
      <c r="OJJ351" s="182"/>
      <c r="OJK351" s="182"/>
      <c r="OJL351" s="182"/>
      <c r="OJM351" s="182"/>
      <c r="OJN351" s="182"/>
      <c r="OJO351" s="182"/>
      <c r="OJP351" s="182"/>
      <c r="OJQ351" s="182"/>
      <c r="OJR351" s="182"/>
      <c r="OJS351" s="182"/>
      <c r="OJT351" s="182"/>
      <c r="OJU351" s="182"/>
      <c r="OJV351" s="182"/>
      <c r="OJW351" s="182"/>
      <c r="OJX351" s="182"/>
      <c r="OJY351" s="182"/>
      <c r="OJZ351" s="182"/>
      <c r="OKA351" s="182"/>
      <c r="OKB351" s="182"/>
      <c r="OKC351" s="182"/>
      <c r="OKD351" s="182"/>
      <c r="OKE351" s="182"/>
      <c r="OKF351" s="182"/>
      <c r="OKG351" s="182"/>
      <c r="OKH351" s="182"/>
      <c r="OKI351" s="182"/>
      <c r="OKJ351" s="182"/>
      <c r="OKK351" s="182"/>
      <c r="OKL351" s="182"/>
      <c r="OKM351" s="182"/>
      <c r="OKN351" s="182"/>
      <c r="OKO351" s="182"/>
      <c r="OKP351" s="182"/>
      <c r="OKQ351" s="182"/>
      <c r="OKR351" s="182"/>
      <c r="OKS351" s="182"/>
      <c r="OKT351" s="182"/>
      <c r="OKU351" s="182"/>
      <c r="OKV351" s="182"/>
      <c r="OKW351" s="182"/>
      <c r="OKX351" s="182"/>
      <c r="OKY351" s="182"/>
      <c r="OKZ351" s="182"/>
      <c r="OLA351" s="182"/>
      <c r="OLB351" s="182"/>
      <c r="OLC351" s="182"/>
      <c r="OLD351" s="182"/>
      <c r="OLE351" s="182"/>
      <c r="OLF351" s="182"/>
      <c r="OLG351" s="182"/>
      <c r="OLH351" s="182"/>
      <c r="OLI351" s="182"/>
      <c r="OLJ351" s="182"/>
      <c r="OLK351" s="182"/>
      <c r="OLL351" s="182"/>
      <c r="OLM351" s="182"/>
      <c r="OLN351" s="182"/>
      <c r="OLO351" s="182"/>
      <c r="OLP351" s="182"/>
      <c r="OLQ351" s="182"/>
      <c r="OLR351" s="182"/>
      <c r="OLS351" s="182"/>
      <c r="OLT351" s="182"/>
      <c r="OLU351" s="182"/>
      <c r="OLV351" s="182"/>
      <c r="OLW351" s="182"/>
      <c r="OLX351" s="182"/>
      <c r="OLY351" s="182"/>
      <c r="OLZ351" s="182"/>
      <c r="OMA351" s="182"/>
      <c r="OMB351" s="182"/>
      <c r="OMC351" s="182"/>
      <c r="OMD351" s="182"/>
      <c r="OME351" s="182"/>
      <c r="OMF351" s="182"/>
      <c r="OMG351" s="182"/>
      <c r="OMH351" s="182"/>
      <c r="OMI351" s="182"/>
      <c r="OMJ351" s="182"/>
      <c r="OMK351" s="182"/>
      <c r="OML351" s="182"/>
      <c r="OMM351" s="182"/>
      <c r="OMN351" s="182"/>
      <c r="OMO351" s="182"/>
      <c r="OMP351" s="182"/>
      <c r="OMQ351" s="182"/>
      <c r="OMR351" s="182"/>
      <c r="OMS351" s="182"/>
      <c r="OMT351" s="182"/>
      <c r="OMU351" s="182"/>
      <c r="OMV351" s="182"/>
      <c r="OMW351" s="182"/>
      <c r="OMX351" s="182"/>
      <c r="OMY351" s="182"/>
      <c r="OMZ351" s="182"/>
      <c r="ONA351" s="182"/>
      <c r="ONB351" s="182"/>
      <c r="ONC351" s="182"/>
      <c r="OND351" s="182"/>
      <c r="ONE351" s="182"/>
      <c r="ONF351" s="182"/>
      <c r="ONG351" s="182"/>
      <c r="ONH351" s="182"/>
      <c r="ONI351" s="182"/>
      <c r="ONJ351" s="182"/>
      <c r="ONK351" s="182"/>
      <c r="ONL351" s="182"/>
      <c r="ONM351" s="182"/>
      <c r="ONN351" s="182"/>
      <c r="ONO351" s="182"/>
      <c r="ONP351" s="182"/>
      <c r="ONQ351" s="182"/>
      <c r="ONR351" s="182"/>
      <c r="ONS351" s="182"/>
      <c r="ONT351" s="182"/>
      <c r="ONU351" s="182"/>
      <c r="ONV351" s="182"/>
      <c r="ONW351" s="182"/>
      <c r="ONX351" s="182"/>
      <c r="ONY351" s="182"/>
      <c r="ONZ351" s="182"/>
      <c r="OOA351" s="182"/>
      <c r="OOB351" s="182"/>
      <c r="OOC351" s="182"/>
      <c r="OOD351" s="182"/>
      <c r="OOE351" s="182"/>
      <c r="OOF351" s="182"/>
      <c r="OOG351" s="182"/>
      <c r="OOH351" s="182"/>
      <c r="OOI351" s="182"/>
      <c r="OOJ351" s="182"/>
      <c r="OOK351" s="182"/>
      <c r="OOL351" s="182"/>
      <c r="OOM351" s="182"/>
      <c r="OON351" s="182"/>
      <c r="OOO351" s="182"/>
      <c r="OOP351" s="182"/>
      <c r="OOQ351" s="182"/>
      <c r="OOR351" s="182"/>
      <c r="OOS351" s="182"/>
      <c r="OOT351" s="182"/>
      <c r="OOU351" s="182"/>
      <c r="OOV351" s="182"/>
      <c r="OOW351" s="182"/>
      <c r="OOX351" s="182"/>
      <c r="OOY351" s="182"/>
      <c r="OOZ351" s="182"/>
      <c r="OPA351" s="182"/>
      <c r="OPB351" s="182"/>
      <c r="OPC351" s="182"/>
      <c r="OPD351" s="182"/>
      <c r="OPE351" s="182"/>
      <c r="OPF351" s="182"/>
      <c r="OPG351" s="182"/>
      <c r="OPH351" s="182"/>
      <c r="OPI351" s="182"/>
      <c r="OPJ351" s="182"/>
      <c r="OPK351" s="182"/>
      <c r="OPL351" s="182"/>
      <c r="OPM351" s="182"/>
      <c r="OPN351" s="182"/>
      <c r="OPO351" s="182"/>
      <c r="OPP351" s="182"/>
      <c r="OPQ351" s="182"/>
      <c r="OPR351" s="182"/>
      <c r="OPS351" s="182"/>
      <c r="OPT351" s="182"/>
      <c r="OPU351" s="182"/>
      <c r="OPV351" s="182"/>
      <c r="OPW351" s="182"/>
      <c r="OPX351" s="182"/>
      <c r="OPY351" s="182"/>
      <c r="OPZ351" s="182"/>
      <c r="OQA351" s="182"/>
      <c r="OQB351" s="182"/>
      <c r="OQC351" s="182"/>
      <c r="OQD351" s="182"/>
      <c r="OQE351" s="182"/>
      <c r="OQF351" s="182"/>
      <c r="OQG351" s="182"/>
      <c r="OQH351" s="182"/>
      <c r="OQI351" s="182"/>
      <c r="OQJ351" s="182"/>
      <c r="OQK351" s="182"/>
      <c r="OQL351" s="182"/>
      <c r="OQM351" s="182"/>
      <c r="OQN351" s="182"/>
      <c r="OQO351" s="182"/>
      <c r="OQP351" s="182"/>
      <c r="OQQ351" s="182"/>
      <c r="OQR351" s="182"/>
      <c r="OQS351" s="182"/>
      <c r="OQT351" s="182"/>
      <c r="OQU351" s="182"/>
      <c r="OQV351" s="182"/>
      <c r="OQW351" s="182"/>
      <c r="OQX351" s="182"/>
      <c r="OQY351" s="182"/>
      <c r="OQZ351" s="182"/>
      <c r="ORA351" s="182"/>
      <c r="ORB351" s="182"/>
      <c r="ORC351" s="182"/>
      <c r="ORD351" s="182"/>
      <c r="ORE351" s="182"/>
      <c r="ORF351" s="182"/>
      <c r="ORG351" s="182"/>
      <c r="ORH351" s="182"/>
      <c r="ORI351" s="182"/>
      <c r="ORJ351" s="182"/>
      <c r="ORK351" s="182"/>
      <c r="ORL351" s="182"/>
      <c r="ORM351" s="182"/>
      <c r="ORN351" s="182"/>
      <c r="ORO351" s="182"/>
      <c r="ORP351" s="182"/>
      <c r="ORQ351" s="182"/>
      <c r="ORR351" s="182"/>
      <c r="ORS351" s="182"/>
      <c r="ORT351" s="182"/>
      <c r="ORU351" s="182"/>
      <c r="ORV351" s="182"/>
      <c r="ORW351" s="182"/>
      <c r="ORX351" s="182"/>
      <c r="ORY351" s="182"/>
      <c r="ORZ351" s="182"/>
      <c r="OSA351" s="182"/>
      <c r="OSB351" s="182"/>
      <c r="OSC351" s="182"/>
      <c r="OSD351" s="182"/>
      <c r="OSE351" s="182"/>
      <c r="OSF351" s="182"/>
      <c r="OSG351" s="182"/>
      <c r="OSH351" s="182"/>
      <c r="OSI351" s="182"/>
      <c r="OSJ351" s="182"/>
      <c r="OSK351" s="182"/>
      <c r="OSL351" s="182"/>
      <c r="OSM351" s="182"/>
      <c r="OSN351" s="182"/>
      <c r="OSO351" s="182"/>
      <c r="OSP351" s="182"/>
      <c r="OSQ351" s="182"/>
      <c r="OSR351" s="182"/>
      <c r="OSS351" s="182"/>
      <c r="OST351" s="182"/>
      <c r="OSU351" s="182"/>
      <c r="OSV351" s="182"/>
      <c r="OSW351" s="182"/>
      <c r="OSX351" s="182"/>
      <c r="OSY351" s="182"/>
      <c r="OSZ351" s="182"/>
      <c r="OTA351" s="182"/>
      <c r="OTB351" s="182"/>
      <c r="OTC351" s="182"/>
      <c r="OTD351" s="182"/>
      <c r="OTE351" s="182"/>
      <c r="OTF351" s="182"/>
      <c r="OTG351" s="182"/>
      <c r="OTH351" s="182"/>
      <c r="OTI351" s="182"/>
      <c r="OTJ351" s="182"/>
      <c r="OTK351" s="182"/>
      <c r="OTL351" s="182"/>
      <c r="OTM351" s="182"/>
      <c r="OTN351" s="182"/>
      <c r="OTO351" s="182"/>
      <c r="OTP351" s="182"/>
      <c r="OTQ351" s="182"/>
      <c r="OTR351" s="182"/>
      <c r="OTS351" s="182"/>
      <c r="OTT351" s="182"/>
      <c r="OTU351" s="182"/>
      <c r="OTV351" s="182"/>
      <c r="OTW351" s="182"/>
      <c r="OTX351" s="182"/>
      <c r="OTY351" s="182"/>
      <c r="OTZ351" s="182"/>
      <c r="OUA351" s="182"/>
      <c r="OUB351" s="182"/>
      <c r="OUC351" s="182"/>
      <c r="OUD351" s="182"/>
      <c r="OUE351" s="182"/>
      <c r="OUF351" s="182"/>
      <c r="OUG351" s="182"/>
      <c r="OUH351" s="182"/>
      <c r="OUI351" s="182"/>
      <c r="OUJ351" s="182"/>
      <c r="OUK351" s="182"/>
      <c r="OUL351" s="182"/>
      <c r="OUM351" s="182"/>
      <c r="OUN351" s="182"/>
      <c r="OUO351" s="182"/>
      <c r="OUP351" s="182"/>
      <c r="OUQ351" s="182"/>
      <c r="OUR351" s="182"/>
      <c r="OUS351" s="182"/>
      <c r="OUT351" s="182"/>
      <c r="OUU351" s="182"/>
      <c r="OUV351" s="182"/>
      <c r="OUW351" s="182"/>
      <c r="OUX351" s="182"/>
      <c r="OUY351" s="182"/>
      <c r="OUZ351" s="182"/>
      <c r="OVA351" s="182"/>
      <c r="OVB351" s="182"/>
      <c r="OVC351" s="182"/>
      <c r="OVD351" s="182"/>
      <c r="OVE351" s="182"/>
      <c r="OVF351" s="182"/>
      <c r="OVG351" s="182"/>
      <c r="OVH351" s="182"/>
      <c r="OVI351" s="182"/>
      <c r="OVJ351" s="182"/>
      <c r="OVK351" s="182"/>
      <c r="OVL351" s="182"/>
      <c r="OVM351" s="182"/>
      <c r="OVN351" s="182"/>
      <c r="OVO351" s="182"/>
      <c r="OVP351" s="182"/>
      <c r="OVQ351" s="182"/>
      <c r="OVR351" s="182"/>
      <c r="OVS351" s="182"/>
      <c r="OVT351" s="182"/>
      <c r="OVU351" s="182"/>
      <c r="OVV351" s="182"/>
      <c r="OVW351" s="182"/>
      <c r="OVX351" s="182"/>
      <c r="OVY351" s="182"/>
      <c r="OVZ351" s="182"/>
      <c r="OWA351" s="182"/>
      <c r="OWB351" s="182"/>
      <c r="OWC351" s="182"/>
      <c r="OWD351" s="182"/>
      <c r="OWE351" s="182"/>
      <c r="OWF351" s="182"/>
      <c r="OWG351" s="182"/>
      <c r="OWH351" s="182"/>
      <c r="OWI351" s="182"/>
      <c r="OWJ351" s="182"/>
      <c r="OWK351" s="182"/>
      <c r="OWL351" s="182"/>
      <c r="OWM351" s="182"/>
      <c r="OWN351" s="182"/>
      <c r="OWO351" s="182"/>
      <c r="OWP351" s="182"/>
      <c r="OWQ351" s="182"/>
      <c r="OWR351" s="182"/>
      <c r="OWS351" s="182"/>
      <c r="OWT351" s="182"/>
      <c r="OWU351" s="182"/>
      <c r="OWV351" s="182"/>
      <c r="OWW351" s="182"/>
      <c r="OWX351" s="182"/>
      <c r="OWY351" s="182"/>
      <c r="OWZ351" s="182"/>
      <c r="OXA351" s="182"/>
      <c r="OXB351" s="182"/>
      <c r="OXC351" s="182"/>
      <c r="OXD351" s="182"/>
      <c r="OXE351" s="182"/>
      <c r="OXF351" s="182"/>
      <c r="OXG351" s="182"/>
      <c r="OXH351" s="182"/>
      <c r="OXI351" s="182"/>
      <c r="OXJ351" s="182"/>
      <c r="OXK351" s="182"/>
      <c r="OXL351" s="182"/>
      <c r="OXM351" s="182"/>
      <c r="OXN351" s="182"/>
      <c r="OXO351" s="182"/>
      <c r="OXP351" s="182"/>
      <c r="OXQ351" s="182"/>
      <c r="OXR351" s="182"/>
      <c r="OXS351" s="182"/>
      <c r="OXT351" s="182"/>
      <c r="OXU351" s="182"/>
      <c r="OXV351" s="182"/>
      <c r="OXW351" s="182"/>
      <c r="OXX351" s="182"/>
      <c r="OXY351" s="182"/>
      <c r="OXZ351" s="182"/>
      <c r="OYA351" s="182"/>
      <c r="OYB351" s="182"/>
      <c r="OYC351" s="182"/>
      <c r="OYD351" s="182"/>
      <c r="OYE351" s="182"/>
      <c r="OYF351" s="182"/>
      <c r="OYG351" s="182"/>
      <c r="OYH351" s="182"/>
      <c r="OYI351" s="182"/>
      <c r="OYJ351" s="182"/>
      <c r="OYK351" s="182"/>
      <c r="OYL351" s="182"/>
      <c r="OYM351" s="182"/>
      <c r="OYN351" s="182"/>
      <c r="OYO351" s="182"/>
      <c r="OYP351" s="182"/>
      <c r="OYQ351" s="182"/>
      <c r="OYR351" s="182"/>
      <c r="OYS351" s="182"/>
      <c r="OYT351" s="182"/>
      <c r="OYU351" s="182"/>
      <c r="OYV351" s="182"/>
      <c r="OYW351" s="182"/>
      <c r="OYX351" s="182"/>
      <c r="OYY351" s="182"/>
      <c r="OYZ351" s="182"/>
      <c r="OZA351" s="182"/>
      <c r="OZB351" s="182"/>
      <c r="OZC351" s="182"/>
      <c r="OZD351" s="182"/>
      <c r="OZE351" s="182"/>
      <c r="OZF351" s="182"/>
      <c r="OZG351" s="182"/>
      <c r="OZH351" s="182"/>
      <c r="OZI351" s="182"/>
      <c r="OZJ351" s="182"/>
      <c r="OZK351" s="182"/>
      <c r="OZL351" s="182"/>
      <c r="OZM351" s="182"/>
      <c r="OZN351" s="182"/>
      <c r="OZO351" s="182"/>
      <c r="OZP351" s="182"/>
      <c r="OZQ351" s="182"/>
      <c r="OZR351" s="182"/>
      <c r="OZS351" s="182"/>
      <c r="OZT351" s="182"/>
      <c r="OZU351" s="182"/>
      <c r="OZV351" s="182"/>
      <c r="OZW351" s="182"/>
      <c r="OZX351" s="182"/>
      <c r="OZY351" s="182"/>
      <c r="OZZ351" s="182"/>
      <c r="PAA351" s="182"/>
      <c r="PAB351" s="182"/>
      <c r="PAC351" s="182"/>
      <c r="PAD351" s="182"/>
      <c r="PAE351" s="182"/>
      <c r="PAF351" s="182"/>
      <c r="PAG351" s="182"/>
      <c r="PAH351" s="182"/>
      <c r="PAI351" s="182"/>
      <c r="PAJ351" s="182"/>
      <c r="PAK351" s="182"/>
      <c r="PAL351" s="182"/>
      <c r="PAM351" s="182"/>
      <c r="PAN351" s="182"/>
      <c r="PAO351" s="182"/>
      <c r="PAP351" s="182"/>
      <c r="PAQ351" s="182"/>
      <c r="PAR351" s="182"/>
      <c r="PAS351" s="182"/>
      <c r="PAT351" s="182"/>
      <c r="PAU351" s="182"/>
      <c r="PAV351" s="182"/>
      <c r="PAW351" s="182"/>
      <c r="PAX351" s="182"/>
      <c r="PAY351" s="182"/>
      <c r="PAZ351" s="182"/>
      <c r="PBA351" s="182"/>
      <c r="PBB351" s="182"/>
      <c r="PBC351" s="182"/>
      <c r="PBD351" s="182"/>
      <c r="PBE351" s="182"/>
      <c r="PBF351" s="182"/>
      <c r="PBG351" s="182"/>
      <c r="PBH351" s="182"/>
      <c r="PBI351" s="182"/>
      <c r="PBJ351" s="182"/>
      <c r="PBK351" s="182"/>
      <c r="PBL351" s="182"/>
      <c r="PBM351" s="182"/>
      <c r="PBN351" s="182"/>
      <c r="PBO351" s="182"/>
      <c r="PBP351" s="182"/>
      <c r="PBQ351" s="182"/>
      <c r="PBR351" s="182"/>
      <c r="PBS351" s="182"/>
      <c r="PBT351" s="182"/>
      <c r="PBU351" s="182"/>
      <c r="PBV351" s="182"/>
      <c r="PBW351" s="182"/>
      <c r="PBX351" s="182"/>
      <c r="PBY351" s="182"/>
      <c r="PBZ351" s="182"/>
      <c r="PCA351" s="182"/>
      <c r="PCB351" s="182"/>
      <c r="PCC351" s="182"/>
      <c r="PCD351" s="182"/>
      <c r="PCE351" s="182"/>
      <c r="PCF351" s="182"/>
      <c r="PCG351" s="182"/>
      <c r="PCH351" s="182"/>
      <c r="PCI351" s="182"/>
      <c r="PCJ351" s="182"/>
      <c r="PCK351" s="182"/>
      <c r="PCL351" s="182"/>
      <c r="PCM351" s="182"/>
      <c r="PCN351" s="182"/>
      <c r="PCO351" s="182"/>
      <c r="PCP351" s="182"/>
      <c r="PCQ351" s="182"/>
      <c r="PCR351" s="182"/>
      <c r="PCS351" s="182"/>
      <c r="PCT351" s="182"/>
      <c r="PCU351" s="182"/>
      <c r="PCV351" s="182"/>
      <c r="PCW351" s="182"/>
      <c r="PCX351" s="182"/>
      <c r="PCY351" s="182"/>
      <c r="PCZ351" s="182"/>
      <c r="PDA351" s="182"/>
      <c r="PDB351" s="182"/>
      <c r="PDC351" s="182"/>
      <c r="PDD351" s="182"/>
      <c r="PDE351" s="182"/>
      <c r="PDF351" s="182"/>
      <c r="PDG351" s="182"/>
      <c r="PDH351" s="182"/>
      <c r="PDI351" s="182"/>
      <c r="PDJ351" s="182"/>
      <c r="PDK351" s="182"/>
      <c r="PDL351" s="182"/>
      <c r="PDM351" s="182"/>
      <c r="PDN351" s="182"/>
      <c r="PDO351" s="182"/>
      <c r="PDP351" s="182"/>
      <c r="PDQ351" s="182"/>
      <c r="PDR351" s="182"/>
      <c r="PDS351" s="182"/>
      <c r="PDT351" s="182"/>
      <c r="PDU351" s="182"/>
      <c r="PDV351" s="182"/>
      <c r="PDW351" s="182"/>
      <c r="PDX351" s="182"/>
      <c r="PDY351" s="182"/>
      <c r="PDZ351" s="182"/>
      <c r="PEA351" s="182"/>
      <c r="PEB351" s="182"/>
      <c r="PEC351" s="182"/>
      <c r="PED351" s="182"/>
      <c r="PEE351" s="182"/>
      <c r="PEF351" s="182"/>
      <c r="PEG351" s="182"/>
      <c r="PEH351" s="182"/>
      <c r="PEI351" s="182"/>
      <c r="PEJ351" s="182"/>
      <c r="PEK351" s="182"/>
      <c r="PEL351" s="182"/>
      <c r="PEM351" s="182"/>
      <c r="PEN351" s="182"/>
      <c r="PEO351" s="182"/>
      <c r="PEP351" s="182"/>
      <c r="PEQ351" s="182"/>
      <c r="PER351" s="182"/>
      <c r="PES351" s="182"/>
      <c r="PET351" s="182"/>
      <c r="PEU351" s="182"/>
      <c r="PEV351" s="182"/>
      <c r="PEW351" s="182"/>
      <c r="PEX351" s="182"/>
      <c r="PEY351" s="182"/>
      <c r="PEZ351" s="182"/>
      <c r="PFA351" s="182"/>
      <c r="PFB351" s="182"/>
      <c r="PFC351" s="182"/>
      <c r="PFD351" s="182"/>
      <c r="PFE351" s="182"/>
      <c r="PFF351" s="182"/>
      <c r="PFG351" s="182"/>
      <c r="PFH351" s="182"/>
      <c r="PFI351" s="182"/>
      <c r="PFJ351" s="182"/>
      <c r="PFK351" s="182"/>
      <c r="PFL351" s="182"/>
      <c r="PFM351" s="182"/>
      <c r="PFN351" s="182"/>
      <c r="PFO351" s="182"/>
      <c r="PFP351" s="182"/>
      <c r="PFQ351" s="182"/>
      <c r="PFR351" s="182"/>
      <c r="PFS351" s="182"/>
      <c r="PFT351" s="182"/>
      <c r="PFU351" s="182"/>
      <c r="PFV351" s="182"/>
      <c r="PFW351" s="182"/>
      <c r="PFX351" s="182"/>
      <c r="PFY351" s="182"/>
      <c r="PFZ351" s="182"/>
      <c r="PGA351" s="182"/>
      <c r="PGB351" s="182"/>
      <c r="PGC351" s="182"/>
      <c r="PGD351" s="182"/>
      <c r="PGE351" s="182"/>
      <c r="PGF351" s="182"/>
      <c r="PGG351" s="182"/>
      <c r="PGH351" s="182"/>
      <c r="PGI351" s="182"/>
      <c r="PGJ351" s="182"/>
      <c r="PGK351" s="182"/>
      <c r="PGL351" s="182"/>
      <c r="PGM351" s="182"/>
      <c r="PGN351" s="182"/>
      <c r="PGO351" s="182"/>
      <c r="PGP351" s="182"/>
      <c r="PGQ351" s="182"/>
      <c r="PGR351" s="182"/>
      <c r="PGS351" s="182"/>
      <c r="PGT351" s="182"/>
      <c r="PGU351" s="182"/>
      <c r="PGV351" s="182"/>
      <c r="PGW351" s="182"/>
      <c r="PGX351" s="182"/>
      <c r="PGY351" s="182"/>
      <c r="PGZ351" s="182"/>
      <c r="PHA351" s="182"/>
      <c r="PHB351" s="182"/>
      <c r="PHC351" s="182"/>
      <c r="PHD351" s="182"/>
      <c r="PHE351" s="182"/>
      <c r="PHF351" s="182"/>
      <c r="PHG351" s="182"/>
      <c r="PHH351" s="182"/>
      <c r="PHI351" s="182"/>
      <c r="PHJ351" s="182"/>
      <c r="PHK351" s="182"/>
      <c r="PHL351" s="182"/>
      <c r="PHM351" s="182"/>
      <c r="PHN351" s="182"/>
      <c r="PHO351" s="182"/>
      <c r="PHP351" s="182"/>
      <c r="PHQ351" s="182"/>
      <c r="PHR351" s="182"/>
      <c r="PHS351" s="182"/>
      <c r="PHT351" s="182"/>
      <c r="PHU351" s="182"/>
      <c r="PHV351" s="182"/>
      <c r="PHW351" s="182"/>
      <c r="PHX351" s="182"/>
      <c r="PHY351" s="182"/>
      <c r="PHZ351" s="182"/>
      <c r="PIA351" s="182"/>
      <c r="PIB351" s="182"/>
      <c r="PIC351" s="182"/>
      <c r="PID351" s="182"/>
      <c r="PIE351" s="182"/>
      <c r="PIF351" s="182"/>
      <c r="PIG351" s="182"/>
      <c r="PIH351" s="182"/>
      <c r="PII351" s="182"/>
      <c r="PIJ351" s="182"/>
      <c r="PIK351" s="182"/>
      <c r="PIL351" s="182"/>
      <c r="PIM351" s="182"/>
      <c r="PIN351" s="182"/>
      <c r="PIO351" s="182"/>
      <c r="PIP351" s="182"/>
      <c r="PIQ351" s="182"/>
      <c r="PIR351" s="182"/>
      <c r="PIS351" s="182"/>
      <c r="PIT351" s="182"/>
      <c r="PIU351" s="182"/>
      <c r="PIV351" s="182"/>
      <c r="PIW351" s="182"/>
      <c r="PIX351" s="182"/>
      <c r="PIY351" s="182"/>
      <c r="PIZ351" s="182"/>
      <c r="PJA351" s="182"/>
      <c r="PJB351" s="182"/>
      <c r="PJC351" s="182"/>
      <c r="PJD351" s="182"/>
      <c r="PJE351" s="182"/>
      <c r="PJF351" s="182"/>
      <c r="PJG351" s="182"/>
      <c r="PJH351" s="182"/>
      <c r="PJI351" s="182"/>
      <c r="PJJ351" s="182"/>
      <c r="PJK351" s="182"/>
      <c r="PJL351" s="182"/>
      <c r="PJM351" s="182"/>
      <c r="PJN351" s="182"/>
      <c r="PJO351" s="182"/>
      <c r="PJP351" s="182"/>
      <c r="PJQ351" s="182"/>
      <c r="PJR351" s="182"/>
      <c r="PJS351" s="182"/>
      <c r="PJT351" s="182"/>
      <c r="PJU351" s="182"/>
      <c r="PJV351" s="182"/>
      <c r="PJW351" s="182"/>
      <c r="PJX351" s="182"/>
      <c r="PJY351" s="182"/>
      <c r="PJZ351" s="182"/>
      <c r="PKA351" s="182"/>
      <c r="PKB351" s="182"/>
      <c r="PKC351" s="182"/>
      <c r="PKD351" s="182"/>
      <c r="PKE351" s="182"/>
      <c r="PKF351" s="182"/>
      <c r="PKG351" s="182"/>
      <c r="PKH351" s="182"/>
      <c r="PKI351" s="182"/>
      <c r="PKJ351" s="182"/>
      <c r="PKK351" s="182"/>
      <c r="PKL351" s="182"/>
      <c r="PKM351" s="182"/>
      <c r="PKN351" s="182"/>
      <c r="PKO351" s="182"/>
      <c r="PKP351" s="182"/>
      <c r="PKQ351" s="182"/>
      <c r="PKR351" s="182"/>
      <c r="PKS351" s="182"/>
      <c r="PKT351" s="182"/>
      <c r="PKU351" s="182"/>
      <c r="PKV351" s="182"/>
      <c r="PKW351" s="182"/>
      <c r="PKX351" s="182"/>
      <c r="PKY351" s="182"/>
      <c r="PKZ351" s="182"/>
      <c r="PLA351" s="182"/>
      <c r="PLB351" s="182"/>
      <c r="PLC351" s="182"/>
      <c r="PLD351" s="182"/>
      <c r="PLE351" s="182"/>
      <c r="PLF351" s="182"/>
      <c r="PLG351" s="182"/>
      <c r="PLH351" s="182"/>
      <c r="PLI351" s="182"/>
      <c r="PLJ351" s="182"/>
      <c r="PLK351" s="182"/>
      <c r="PLL351" s="182"/>
      <c r="PLM351" s="182"/>
      <c r="PLN351" s="182"/>
      <c r="PLO351" s="182"/>
      <c r="PLP351" s="182"/>
      <c r="PLQ351" s="182"/>
      <c r="PLR351" s="182"/>
      <c r="PLS351" s="182"/>
      <c r="PLT351" s="182"/>
      <c r="PLU351" s="182"/>
      <c r="PLV351" s="182"/>
      <c r="PLW351" s="182"/>
      <c r="PLX351" s="182"/>
      <c r="PLY351" s="182"/>
      <c r="PLZ351" s="182"/>
      <c r="PMA351" s="182"/>
      <c r="PMB351" s="182"/>
      <c r="PMC351" s="182"/>
      <c r="PMD351" s="182"/>
      <c r="PME351" s="182"/>
      <c r="PMF351" s="182"/>
      <c r="PMG351" s="182"/>
      <c r="PMH351" s="182"/>
      <c r="PMI351" s="182"/>
      <c r="PMJ351" s="182"/>
      <c r="PMK351" s="182"/>
      <c r="PML351" s="182"/>
      <c r="PMM351" s="182"/>
      <c r="PMN351" s="182"/>
      <c r="PMO351" s="182"/>
      <c r="PMP351" s="182"/>
      <c r="PMQ351" s="182"/>
      <c r="PMR351" s="182"/>
      <c r="PMS351" s="182"/>
      <c r="PMT351" s="182"/>
      <c r="PMU351" s="182"/>
      <c r="PMV351" s="182"/>
      <c r="PMW351" s="182"/>
      <c r="PMX351" s="182"/>
      <c r="PMY351" s="182"/>
      <c r="PMZ351" s="182"/>
      <c r="PNA351" s="182"/>
      <c r="PNB351" s="182"/>
      <c r="PNC351" s="182"/>
      <c r="PND351" s="182"/>
      <c r="PNE351" s="182"/>
      <c r="PNF351" s="182"/>
      <c r="PNG351" s="182"/>
      <c r="PNH351" s="182"/>
      <c r="PNI351" s="182"/>
      <c r="PNJ351" s="182"/>
      <c r="PNK351" s="182"/>
      <c r="PNL351" s="182"/>
      <c r="PNM351" s="182"/>
      <c r="PNN351" s="182"/>
      <c r="PNO351" s="182"/>
      <c r="PNP351" s="182"/>
      <c r="PNQ351" s="182"/>
      <c r="PNR351" s="182"/>
      <c r="PNS351" s="182"/>
      <c r="PNT351" s="182"/>
      <c r="PNU351" s="182"/>
      <c r="PNV351" s="182"/>
      <c r="PNW351" s="182"/>
      <c r="PNX351" s="182"/>
      <c r="PNY351" s="182"/>
      <c r="PNZ351" s="182"/>
      <c r="POA351" s="182"/>
      <c r="POB351" s="182"/>
      <c r="POC351" s="182"/>
      <c r="POD351" s="182"/>
      <c r="POE351" s="182"/>
      <c r="POF351" s="182"/>
      <c r="POG351" s="182"/>
      <c r="POH351" s="182"/>
      <c r="POI351" s="182"/>
      <c r="POJ351" s="182"/>
      <c r="POK351" s="182"/>
      <c r="POL351" s="182"/>
      <c r="POM351" s="182"/>
      <c r="PON351" s="182"/>
      <c r="POO351" s="182"/>
      <c r="POP351" s="182"/>
      <c r="POQ351" s="182"/>
      <c r="POR351" s="182"/>
      <c r="POS351" s="182"/>
      <c r="POT351" s="182"/>
      <c r="POU351" s="182"/>
      <c r="POV351" s="182"/>
      <c r="POW351" s="182"/>
      <c r="POX351" s="182"/>
      <c r="POY351" s="182"/>
      <c r="POZ351" s="182"/>
      <c r="PPA351" s="182"/>
      <c r="PPB351" s="182"/>
      <c r="PPC351" s="182"/>
      <c r="PPD351" s="182"/>
      <c r="PPE351" s="182"/>
      <c r="PPF351" s="182"/>
      <c r="PPG351" s="182"/>
      <c r="PPH351" s="182"/>
      <c r="PPI351" s="182"/>
      <c r="PPJ351" s="182"/>
      <c r="PPK351" s="182"/>
      <c r="PPL351" s="182"/>
      <c r="PPM351" s="182"/>
      <c r="PPN351" s="182"/>
      <c r="PPO351" s="182"/>
      <c r="PPP351" s="182"/>
      <c r="PPQ351" s="182"/>
      <c r="PPR351" s="182"/>
      <c r="PPS351" s="182"/>
      <c r="PPT351" s="182"/>
      <c r="PPU351" s="182"/>
      <c r="PPV351" s="182"/>
      <c r="PPW351" s="182"/>
      <c r="PPX351" s="182"/>
      <c r="PPY351" s="182"/>
      <c r="PPZ351" s="182"/>
      <c r="PQA351" s="182"/>
      <c r="PQB351" s="182"/>
      <c r="PQC351" s="182"/>
      <c r="PQD351" s="182"/>
      <c r="PQE351" s="182"/>
      <c r="PQF351" s="182"/>
      <c r="PQG351" s="182"/>
      <c r="PQH351" s="182"/>
      <c r="PQI351" s="182"/>
      <c r="PQJ351" s="182"/>
      <c r="PQK351" s="182"/>
      <c r="PQL351" s="182"/>
      <c r="PQM351" s="182"/>
      <c r="PQN351" s="182"/>
      <c r="PQO351" s="182"/>
      <c r="PQP351" s="182"/>
      <c r="PQQ351" s="182"/>
      <c r="PQR351" s="182"/>
      <c r="PQS351" s="182"/>
      <c r="PQT351" s="182"/>
      <c r="PQU351" s="182"/>
      <c r="PQV351" s="182"/>
      <c r="PQW351" s="182"/>
      <c r="PQX351" s="182"/>
      <c r="PQY351" s="182"/>
      <c r="PQZ351" s="182"/>
      <c r="PRA351" s="182"/>
      <c r="PRB351" s="182"/>
      <c r="PRC351" s="182"/>
      <c r="PRD351" s="182"/>
      <c r="PRE351" s="182"/>
      <c r="PRF351" s="182"/>
      <c r="PRG351" s="182"/>
      <c r="PRH351" s="182"/>
      <c r="PRI351" s="182"/>
      <c r="PRJ351" s="182"/>
      <c r="PRK351" s="182"/>
      <c r="PRL351" s="182"/>
      <c r="PRM351" s="182"/>
      <c r="PRN351" s="182"/>
      <c r="PRO351" s="182"/>
      <c r="PRP351" s="182"/>
      <c r="PRQ351" s="182"/>
      <c r="PRR351" s="182"/>
      <c r="PRS351" s="182"/>
      <c r="PRT351" s="182"/>
      <c r="PRU351" s="182"/>
      <c r="PRV351" s="182"/>
      <c r="PRW351" s="182"/>
      <c r="PRX351" s="182"/>
      <c r="PRY351" s="182"/>
      <c r="PRZ351" s="182"/>
      <c r="PSA351" s="182"/>
      <c r="PSB351" s="182"/>
      <c r="PSC351" s="182"/>
      <c r="PSD351" s="182"/>
      <c r="PSE351" s="182"/>
      <c r="PSF351" s="182"/>
      <c r="PSG351" s="182"/>
      <c r="PSH351" s="182"/>
      <c r="PSI351" s="182"/>
      <c r="PSJ351" s="182"/>
      <c r="PSK351" s="182"/>
      <c r="PSL351" s="182"/>
      <c r="PSM351" s="182"/>
      <c r="PSN351" s="182"/>
      <c r="PSO351" s="182"/>
      <c r="PSP351" s="182"/>
      <c r="PSQ351" s="182"/>
      <c r="PSR351" s="182"/>
      <c r="PSS351" s="182"/>
      <c r="PST351" s="182"/>
      <c r="PSU351" s="182"/>
      <c r="PSV351" s="182"/>
      <c r="PSW351" s="182"/>
      <c r="PSX351" s="182"/>
      <c r="PSY351" s="182"/>
      <c r="PSZ351" s="182"/>
      <c r="PTA351" s="182"/>
      <c r="PTB351" s="182"/>
      <c r="PTC351" s="182"/>
      <c r="PTD351" s="182"/>
      <c r="PTE351" s="182"/>
      <c r="PTF351" s="182"/>
      <c r="PTG351" s="182"/>
      <c r="PTH351" s="182"/>
      <c r="PTI351" s="182"/>
      <c r="PTJ351" s="182"/>
      <c r="PTK351" s="182"/>
      <c r="PTL351" s="182"/>
      <c r="PTM351" s="182"/>
      <c r="PTN351" s="182"/>
      <c r="PTO351" s="182"/>
      <c r="PTP351" s="182"/>
      <c r="PTQ351" s="182"/>
      <c r="PTR351" s="182"/>
      <c r="PTS351" s="182"/>
      <c r="PTT351" s="182"/>
      <c r="PTU351" s="182"/>
      <c r="PTV351" s="182"/>
      <c r="PTW351" s="182"/>
      <c r="PTX351" s="182"/>
      <c r="PTY351" s="182"/>
      <c r="PTZ351" s="182"/>
      <c r="PUA351" s="182"/>
      <c r="PUB351" s="182"/>
      <c r="PUC351" s="182"/>
      <c r="PUD351" s="182"/>
      <c r="PUE351" s="182"/>
      <c r="PUF351" s="182"/>
      <c r="PUG351" s="182"/>
      <c r="PUH351" s="182"/>
      <c r="PUI351" s="182"/>
      <c r="PUJ351" s="182"/>
      <c r="PUK351" s="182"/>
      <c r="PUL351" s="182"/>
      <c r="PUM351" s="182"/>
      <c r="PUN351" s="182"/>
      <c r="PUO351" s="182"/>
      <c r="PUP351" s="182"/>
      <c r="PUQ351" s="182"/>
      <c r="PUR351" s="182"/>
      <c r="PUS351" s="182"/>
      <c r="PUT351" s="182"/>
      <c r="PUU351" s="182"/>
      <c r="PUV351" s="182"/>
      <c r="PUW351" s="182"/>
      <c r="PUX351" s="182"/>
      <c r="PUY351" s="182"/>
      <c r="PUZ351" s="182"/>
      <c r="PVA351" s="182"/>
      <c r="PVB351" s="182"/>
      <c r="PVC351" s="182"/>
      <c r="PVD351" s="182"/>
      <c r="PVE351" s="182"/>
      <c r="PVF351" s="182"/>
      <c r="PVG351" s="182"/>
      <c r="PVH351" s="182"/>
      <c r="PVI351" s="182"/>
      <c r="PVJ351" s="182"/>
      <c r="PVK351" s="182"/>
      <c r="PVL351" s="182"/>
      <c r="PVM351" s="182"/>
      <c r="PVN351" s="182"/>
      <c r="PVO351" s="182"/>
      <c r="PVP351" s="182"/>
      <c r="PVQ351" s="182"/>
      <c r="PVR351" s="182"/>
      <c r="PVS351" s="182"/>
      <c r="PVT351" s="182"/>
      <c r="PVU351" s="182"/>
      <c r="PVV351" s="182"/>
      <c r="PVW351" s="182"/>
      <c r="PVX351" s="182"/>
      <c r="PVY351" s="182"/>
      <c r="PVZ351" s="182"/>
      <c r="PWA351" s="182"/>
      <c r="PWB351" s="182"/>
      <c r="PWC351" s="182"/>
      <c r="PWD351" s="182"/>
      <c r="PWE351" s="182"/>
      <c r="PWF351" s="182"/>
      <c r="PWG351" s="182"/>
      <c r="PWH351" s="182"/>
      <c r="PWI351" s="182"/>
      <c r="PWJ351" s="182"/>
      <c r="PWK351" s="182"/>
      <c r="PWL351" s="182"/>
      <c r="PWM351" s="182"/>
      <c r="PWN351" s="182"/>
      <c r="PWO351" s="182"/>
      <c r="PWP351" s="182"/>
      <c r="PWQ351" s="182"/>
      <c r="PWR351" s="182"/>
      <c r="PWS351" s="182"/>
      <c r="PWT351" s="182"/>
      <c r="PWU351" s="182"/>
      <c r="PWV351" s="182"/>
      <c r="PWW351" s="182"/>
      <c r="PWX351" s="182"/>
      <c r="PWY351" s="182"/>
      <c r="PWZ351" s="182"/>
      <c r="PXA351" s="182"/>
      <c r="PXB351" s="182"/>
      <c r="PXC351" s="182"/>
      <c r="PXD351" s="182"/>
      <c r="PXE351" s="182"/>
      <c r="PXF351" s="182"/>
      <c r="PXG351" s="182"/>
      <c r="PXH351" s="182"/>
      <c r="PXI351" s="182"/>
      <c r="PXJ351" s="182"/>
      <c r="PXK351" s="182"/>
      <c r="PXL351" s="182"/>
      <c r="PXM351" s="182"/>
      <c r="PXN351" s="182"/>
      <c r="PXO351" s="182"/>
      <c r="PXP351" s="182"/>
      <c r="PXQ351" s="182"/>
      <c r="PXR351" s="182"/>
      <c r="PXS351" s="182"/>
      <c r="PXT351" s="182"/>
      <c r="PXU351" s="182"/>
      <c r="PXV351" s="182"/>
      <c r="PXW351" s="182"/>
      <c r="PXX351" s="182"/>
      <c r="PXY351" s="182"/>
      <c r="PXZ351" s="182"/>
      <c r="PYA351" s="182"/>
      <c r="PYB351" s="182"/>
      <c r="PYC351" s="182"/>
      <c r="PYD351" s="182"/>
      <c r="PYE351" s="182"/>
      <c r="PYF351" s="182"/>
      <c r="PYG351" s="182"/>
      <c r="PYH351" s="182"/>
      <c r="PYI351" s="182"/>
      <c r="PYJ351" s="182"/>
      <c r="PYK351" s="182"/>
      <c r="PYL351" s="182"/>
      <c r="PYM351" s="182"/>
      <c r="PYN351" s="182"/>
      <c r="PYO351" s="182"/>
      <c r="PYP351" s="182"/>
      <c r="PYQ351" s="182"/>
      <c r="PYR351" s="182"/>
      <c r="PYS351" s="182"/>
      <c r="PYT351" s="182"/>
      <c r="PYU351" s="182"/>
      <c r="PYV351" s="182"/>
      <c r="PYW351" s="182"/>
      <c r="PYX351" s="182"/>
      <c r="PYY351" s="182"/>
      <c r="PYZ351" s="182"/>
      <c r="PZA351" s="182"/>
      <c r="PZB351" s="182"/>
      <c r="PZC351" s="182"/>
      <c r="PZD351" s="182"/>
      <c r="PZE351" s="182"/>
      <c r="PZF351" s="182"/>
      <c r="PZG351" s="182"/>
      <c r="PZH351" s="182"/>
      <c r="PZI351" s="182"/>
      <c r="PZJ351" s="182"/>
      <c r="PZK351" s="182"/>
      <c r="PZL351" s="182"/>
      <c r="PZM351" s="182"/>
      <c r="PZN351" s="182"/>
      <c r="PZO351" s="182"/>
      <c r="PZP351" s="182"/>
      <c r="PZQ351" s="182"/>
      <c r="PZR351" s="182"/>
      <c r="PZS351" s="182"/>
      <c r="PZT351" s="182"/>
      <c r="PZU351" s="182"/>
      <c r="PZV351" s="182"/>
      <c r="PZW351" s="182"/>
      <c r="PZX351" s="182"/>
      <c r="PZY351" s="182"/>
      <c r="PZZ351" s="182"/>
      <c r="QAA351" s="182"/>
      <c r="QAB351" s="182"/>
      <c r="QAC351" s="182"/>
      <c r="QAD351" s="182"/>
      <c r="QAE351" s="182"/>
      <c r="QAF351" s="182"/>
      <c r="QAG351" s="182"/>
      <c r="QAH351" s="182"/>
      <c r="QAI351" s="182"/>
      <c r="QAJ351" s="182"/>
      <c r="QAK351" s="182"/>
      <c r="QAL351" s="182"/>
      <c r="QAM351" s="182"/>
      <c r="QAN351" s="182"/>
      <c r="QAO351" s="182"/>
      <c r="QAP351" s="182"/>
      <c r="QAQ351" s="182"/>
      <c r="QAR351" s="182"/>
      <c r="QAS351" s="182"/>
      <c r="QAT351" s="182"/>
      <c r="QAU351" s="182"/>
      <c r="QAV351" s="182"/>
      <c r="QAW351" s="182"/>
      <c r="QAX351" s="182"/>
      <c r="QAY351" s="182"/>
      <c r="QAZ351" s="182"/>
      <c r="QBA351" s="182"/>
      <c r="QBB351" s="182"/>
      <c r="QBC351" s="182"/>
      <c r="QBD351" s="182"/>
      <c r="QBE351" s="182"/>
      <c r="QBF351" s="182"/>
      <c r="QBG351" s="182"/>
      <c r="QBH351" s="182"/>
      <c r="QBI351" s="182"/>
      <c r="QBJ351" s="182"/>
      <c r="QBK351" s="182"/>
      <c r="QBL351" s="182"/>
      <c r="QBM351" s="182"/>
      <c r="QBN351" s="182"/>
      <c r="QBO351" s="182"/>
      <c r="QBP351" s="182"/>
      <c r="QBQ351" s="182"/>
      <c r="QBR351" s="182"/>
      <c r="QBS351" s="182"/>
      <c r="QBT351" s="182"/>
      <c r="QBU351" s="182"/>
      <c r="QBV351" s="182"/>
      <c r="QBW351" s="182"/>
      <c r="QBX351" s="182"/>
      <c r="QBY351" s="182"/>
      <c r="QBZ351" s="182"/>
      <c r="QCA351" s="182"/>
      <c r="QCB351" s="182"/>
      <c r="QCC351" s="182"/>
      <c r="QCD351" s="182"/>
      <c r="QCE351" s="182"/>
      <c r="QCF351" s="182"/>
      <c r="QCG351" s="182"/>
      <c r="QCH351" s="182"/>
      <c r="QCI351" s="182"/>
      <c r="QCJ351" s="182"/>
      <c r="QCK351" s="182"/>
      <c r="QCL351" s="182"/>
      <c r="QCM351" s="182"/>
      <c r="QCN351" s="182"/>
      <c r="QCO351" s="182"/>
      <c r="QCP351" s="182"/>
      <c r="QCQ351" s="182"/>
      <c r="QCR351" s="182"/>
      <c r="QCS351" s="182"/>
      <c r="QCT351" s="182"/>
      <c r="QCU351" s="182"/>
      <c r="QCV351" s="182"/>
      <c r="QCW351" s="182"/>
      <c r="QCX351" s="182"/>
      <c r="QCY351" s="182"/>
      <c r="QCZ351" s="182"/>
      <c r="QDA351" s="182"/>
      <c r="QDB351" s="182"/>
      <c r="QDC351" s="182"/>
      <c r="QDD351" s="182"/>
      <c r="QDE351" s="182"/>
      <c r="QDF351" s="182"/>
      <c r="QDG351" s="182"/>
      <c r="QDH351" s="182"/>
      <c r="QDI351" s="182"/>
      <c r="QDJ351" s="182"/>
      <c r="QDK351" s="182"/>
      <c r="QDL351" s="182"/>
      <c r="QDM351" s="182"/>
      <c r="QDN351" s="182"/>
      <c r="QDO351" s="182"/>
      <c r="QDP351" s="182"/>
      <c r="QDQ351" s="182"/>
      <c r="QDR351" s="182"/>
      <c r="QDS351" s="182"/>
      <c r="QDT351" s="182"/>
      <c r="QDU351" s="182"/>
      <c r="QDV351" s="182"/>
      <c r="QDW351" s="182"/>
      <c r="QDX351" s="182"/>
      <c r="QDY351" s="182"/>
      <c r="QDZ351" s="182"/>
      <c r="QEA351" s="182"/>
      <c r="QEB351" s="182"/>
      <c r="QEC351" s="182"/>
      <c r="QED351" s="182"/>
      <c r="QEE351" s="182"/>
      <c r="QEF351" s="182"/>
      <c r="QEG351" s="182"/>
      <c r="QEH351" s="182"/>
      <c r="QEI351" s="182"/>
      <c r="QEJ351" s="182"/>
      <c r="QEK351" s="182"/>
      <c r="QEL351" s="182"/>
      <c r="QEM351" s="182"/>
      <c r="QEN351" s="182"/>
      <c r="QEO351" s="182"/>
      <c r="QEP351" s="182"/>
      <c r="QEQ351" s="182"/>
      <c r="QER351" s="182"/>
      <c r="QES351" s="182"/>
      <c r="QET351" s="182"/>
      <c r="QEU351" s="182"/>
      <c r="QEV351" s="182"/>
      <c r="QEW351" s="182"/>
      <c r="QEX351" s="182"/>
      <c r="QEY351" s="182"/>
      <c r="QEZ351" s="182"/>
      <c r="QFA351" s="182"/>
      <c r="QFB351" s="182"/>
      <c r="QFC351" s="182"/>
      <c r="QFD351" s="182"/>
      <c r="QFE351" s="182"/>
      <c r="QFF351" s="182"/>
      <c r="QFG351" s="182"/>
      <c r="QFH351" s="182"/>
      <c r="QFI351" s="182"/>
      <c r="QFJ351" s="182"/>
      <c r="QFK351" s="182"/>
      <c r="QFL351" s="182"/>
      <c r="QFM351" s="182"/>
      <c r="QFN351" s="182"/>
      <c r="QFO351" s="182"/>
      <c r="QFP351" s="182"/>
      <c r="QFQ351" s="182"/>
      <c r="QFR351" s="182"/>
      <c r="QFS351" s="182"/>
      <c r="QFT351" s="182"/>
      <c r="QFU351" s="182"/>
      <c r="QFV351" s="182"/>
      <c r="QFW351" s="182"/>
      <c r="QFX351" s="182"/>
      <c r="QFY351" s="182"/>
      <c r="QFZ351" s="182"/>
      <c r="QGA351" s="182"/>
      <c r="QGB351" s="182"/>
      <c r="QGC351" s="182"/>
      <c r="QGD351" s="182"/>
      <c r="QGE351" s="182"/>
      <c r="QGF351" s="182"/>
      <c r="QGG351" s="182"/>
      <c r="QGH351" s="182"/>
      <c r="QGI351" s="182"/>
      <c r="QGJ351" s="182"/>
      <c r="QGK351" s="182"/>
      <c r="QGL351" s="182"/>
      <c r="QGM351" s="182"/>
      <c r="QGN351" s="182"/>
      <c r="QGO351" s="182"/>
      <c r="QGP351" s="182"/>
      <c r="QGQ351" s="182"/>
      <c r="QGR351" s="182"/>
      <c r="QGS351" s="182"/>
      <c r="QGT351" s="182"/>
      <c r="QGU351" s="182"/>
      <c r="QGV351" s="182"/>
      <c r="QGW351" s="182"/>
      <c r="QGX351" s="182"/>
      <c r="QGY351" s="182"/>
      <c r="QGZ351" s="182"/>
      <c r="QHA351" s="182"/>
      <c r="QHB351" s="182"/>
      <c r="QHC351" s="182"/>
      <c r="QHD351" s="182"/>
      <c r="QHE351" s="182"/>
      <c r="QHF351" s="182"/>
      <c r="QHG351" s="182"/>
      <c r="QHH351" s="182"/>
      <c r="QHI351" s="182"/>
      <c r="QHJ351" s="182"/>
      <c r="QHK351" s="182"/>
      <c r="QHL351" s="182"/>
      <c r="QHM351" s="182"/>
      <c r="QHN351" s="182"/>
      <c r="QHO351" s="182"/>
      <c r="QHP351" s="182"/>
      <c r="QHQ351" s="182"/>
      <c r="QHR351" s="182"/>
      <c r="QHS351" s="182"/>
      <c r="QHT351" s="182"/>
      <c r="QHU351" s="182"/>
      <c r="QHV351" s="182"/>
      <c r="QHW351" s="182"/>
      <c r="QHX351" s="182"/>
      <c r="QHY351" s="182"/>
      <c r="QHZ351" s="182"/>
      <c r="QIA351" s="182"/>
      <c r="QIB351" s="182"/>
      <c r="QIC351" s="182"/>
      <c r="QID351" s="182"/>
      <c r="QIE351" s="182"/>
      <c r="QIF351" s="182"/>
      <c r="QIG351" s="182"/>
      <c r="QIH351" s="182"/>
      <c r="QII351" s="182"/>
      <c r="QIJ351" s="182"/>
      <c r="QIK351" s="182"/>
      <c r="QIL351" s="182"/>
      <c r="QIM351" s="182"/>
      <c r="QIN351" s="182"/>
      <c r="QIO351" s="182"/>
      <c r="QIP351" s="182"/>
      <c r="QIQ351" s="182"/>
      <c r="QIR351" s="182"/>
      <c r="QIS351" s="182"/>
      <c r="QIT351" s="182"/>
      <c r="QIU351" s="182"/>
      <c r="QIV351" s="182"/>
      <c r="QIW351" s="182"/>
      <c r="QIX351" s="182"/>
      <c r="QIY351" s="182"/>
      <c r="QIZ351" s="182"/>
      <c r="QJA351" s="182"/>
      <c r="QJB351" s="182"/>
      <c r="QJC351" s="182"/>
      <c r="QJD351" s="182"/>
      <c r="QJE351" s="182"/>
      <c r="QJF351" s="182"/>
      <c r="QJG351" s="182"/>
      <c r="QJH351" s="182"/>
      <c r="QJI351" s="182"/>
      <c r="QJJ351" s="182"/>
      <c r="QJK351" s="182"/>
      <c r="QJL351" s="182"/>
      <c r="QJM351" s="182"/>
      <c r="QJN351" s="182"/>
      <c r="QJO351" s="182"/>
      <c r="QJP351" s="182"/>
      <c r="QJQ351" s="182"/>
      <c r="QJR351" s="182"/>
      <c r="QJS351" s="182"/>
      <c r="QJT351" s="182"/>
      <c r="QJU351" s="182"/>
      <c r="QJV351" s="182"/>
      <c r="QJW351" s="182"/>
      <c r="QJX351" s="182"/>
      <c r="QJY351" s="182"/>
      <c r="QJZ351" s="182"/>
      <c r="QKA351" s="182"/>
      <c r="QKB351" s="182"/>
      <c r="QKC351" s="182"/>
      <c r="QKD351" s="182"/>
      <c r="QKE351" s="182"/>
      <c r="QKF351" s="182"/>
      <c r="QKG351" s="182"/>
      <c r="QKH351" s="182"/>
      <c r="QKI351" s="182"/>
      <c r="QKJ351" s="182"/>
      <c r="QKK351" s="182"/>
      <c r="QKL351" s="182"/>
      <c r="QKM351" s="182"/>
      <c r="QKN351" s="182"/>
      <c r="QKO351" s="182"/>
      <c r="QKP351" s="182"/>
      <c r="QKQ351" s="182"/>
      <c r="QKR351" s="182"/>
      <c r="QKS351" s="182"/>
      <c r="QKT351" s="182"/>
      <c r="QKU351" s="182"/>
      <c r="QKV351" s="182"/>
      <c r="QKW351" s="182"/>
      <c r="QKX351" s="182"/>
      <c r="QKY351" s="182"/>
      <c r="QKZ351" s="182"/>
      <c r="QLA351" s="182"/>
      <c r="QLB351" s="182"/>
      <c r="QLC351" s="182"/>
      <c r="QLD351" s="182"/>
      <c r="QLE351" s="182"/>
      <c r="QLF351" s="182"/>
      <c r="QLG351" s="182"/>
      <c r="QLH351" s="182"/>
      <c r="QLI351" s="182"/>
      <c r="QLJ351" s="182"/>
      <c r="QLK351" s="182"/>
      <c r="QLL351" s="182"/>
      <c r="QLM351" s="182"/>
      <c r="QLN351" s="182"/>
      <c r="QLO351" s="182"/>
      <c r="QLP351" s="182"/>
      <c r="QLQ351" s="182"/>
      <c r="QLR351" s="182"/>
      <c r="QLS351" s="182"/>
      <c r="QLT351" s="182"/>
      <c r="QLU351" s="182"/>
      <c r="QLV351" s="182"/>
      <c r="QLW351" s="182"/>
      <c r="QLX351" s="182"/>
      <c r="QLY351" s="182"/>
      <c r="QLZ351" s="182"/>
      <c r="QMA351" s="182"/>
      <c r="QMB351" s="182"/>
      <c r="QMC351" s="182"/>
      <c r="QMD351" s="182"/>
      <c r="QME351" s="182"/>
      <c r="QMF351" s="182"/>
      <c r="QMG351" s="182"/>
      <c r="QMH351" s="182"/>
      <c r="QMI351" s="182"/>
      <c r="QMJ351" s="182"/>
      <c r="QMK351" s="182"/>
      <c r="QML351" s="182"/>
      <c r="QMM351" s="182"/>
      <c r="QMN351" s="182"/>
      <c r="QMO351" s="182"/>
      <c r="QMP351" s="182"/>
      <c r="QMQ351" s="182"/>
      <c r="QMR351" s="182"/>
      <c r="QMS351" s="182"/>
      <c r="QMT351" s="182"/>
      <c r="QMU351" s="182"/>
      <c r="QMV351" s="182"/>
      <c r="QMW351" s="182"/>
      <c r="QMX351" s="182"/>
      <c r="QMY351" s="182"/>
      <c r="QMZ351" s="182"/>
      <c r="QNA351" s="182"/>
      <c r="QNB351" s="182"/>
      <c r="QNC351" s="182"/>
      <c r="QND351" s="182"/>
      <c r="QNE351" s="182"/>
      <c r="QNF351" s="182"/>
      <c r="QNG351" s="182"/>
      <c r="QNH351" s="182"/>
      <c r="QNI351" s="182"/>
      <c r="QNJ351" s="182"/>
      <c r="QNK351" s="182"/>
      <c r="QNL351" s="182"/>
      <c r="QNM351" s="182"/>
      <c r="QNN351" s="182"/>
      <c r="QNO351" s="182"/>
      <c r="QNP351" s="182"/>
      <c r="QNQ351" s="182"/>
      <c r="QNR351" s="182"/>
      <c r="QNS351" s="182"/>
      <c r="QNT351" s="182"/>
      <c r="QNU351" s="182"/>
      <c r="QNV351" s="182"/>
      <c r="QNW351" s="182"/>
      <c r="QNX351" s="182"/>
      <c r="QNY351" s="182"/>
      <c r="QNZ351" s="182"/>
      <c r="QOA351" s="182"/>
      <c r="QOB351" s="182"/>
      <c r="QOC351" s="182"/>
      <c r="QOD351" s="182"/>
      <c r="QOE351" s="182"/>
      <c r="QOF351" s="182"/>
      <c r="QOG351" s="182"/>
      <c r="QOH351" s="182"/>
      <c r="QOI351" s="182"/>
      <c r="QOJ351" s="182"/>
      <c r="QOK351" s="182"/>
      <c r="QOL351" s="182"/>
      <c r="QOM351" s="182"/>
      <c r="QON351" s="182"/>
      <c r="QOO351" s="182"/>
      <c r="QOP351" s="182"/>
      <c r="QOQ351" s="182"/>
      <c r="QOR351" s="182"/>
      <c r="QOS351" s="182"/>
      <c r="QOT351" s="182"/>
      <c r="QOU351" s="182"/>
      <c r="QOV351" s="182"/>
      <c r="QOW351" s="182"/>
      <c r="QOX351" s="182"/>
      <c r="QOY351" s="182"/>
      <c r="QOZ351" s="182"/>
      <c r="QPA351" s="182"/>
      <c r="QPB351" s="182"/>
      <c r="QPC351" s="182"/>
      <c r="QPD351" s="182"/>
      <c r="QPE351" s="182"/>
      <c r="QPF351" s="182"/>
      <c r="QPG351" s="182"/>
      <c r="QPH351" s="182"/>
      <c r="QPI351" s="182"/>
      <c r="QPJ351" s="182"/>
      <c r="QPK351" s="182"/>
      <c r="QPL351" s="182"/>
      <c r="QPM351" s="182"/>
      <c r="QPN351" s="182"/>
      <c r="QPO351" s="182"/>
      <c r="QPP351" s="182"/>
      <c r="QPQ351" s="182"/>
      <c r="QPR351" s="182"/>
      <c r="QPS351" s="182"/>
      <c r="QPT351" s="182"/>
      <c r="QPU351" s="182"/>
      <c r="QPV351" s="182"/>
      <c r="QPW351" s="182"/>
      <c r="QPX351" s="182"/>
      <c r="QPY351" s="182"/>
      <c r="QPZ351" s="182"/>
      <c r="QQA351" s="182"/>
      <c r="QQB351" s="182"/>
      <c r="QQC351" s="182"/>
      <c r="QQD351" s="182"/>
      <c r="QQE351" s="182"/>
      <c r="QQF351" s="182"/>
      <c r="QQG351" s="182"/>
      <c r="QQH351" s="182"/>
      <c r="QQI351" s="182"/>
      <c r="QQJ351" s="182"/>
      <c r="QQK351" s="182"/>
      <c r="QQL351" s="182"/>
      <c r="QQM351" s="182"/>
      <c r="QQN351" s="182"/>
      <c r="QQO351" s="182"/>
      <c r="QQP351" s="182"/>
      <c r="QQQ351" s="182"/>
      <c r="QQR351" s="182"/>
      <c r="QQS351" s="182"/>
      <c r="QQT351" s="182"/>
      <c r="QQU351" s="182"/>
      <c r="QQV351" s="182"/>
      <c r="QQW351" s="182"/>
      <c r="QQX351" s="182"/>
      <c r="QQY351" s="182"/>
      <c r="QQZ351" s="182"/>
      <c r="QRA351" s="182"/>
      <c r="QRB351" s="182"/>
      <c r="QRC351" s="182"/>
      <c r="QRD351" s="182"/>
      <c r="QRE351" s="182"/>
      <c r="QRF351" s="182"/>
      <c r="QRG351" s="182"/>
      <c r="QRH351" s="182"/>
      <c r="QRI351" s="182"/>
      <c r="QRJ351" s="182"/>
      <c r="QRK351" s="182"/>
      <c r="QRL351" s="182"/>
      <c r="QRM351" s="182"/>
      <c r="QRN351" s="182"/>
      <c r="QRO351" s="182"/>
      <c r="QRP351" s="182"/>
      <c r="QRQ351" s="182"/>
      <c r="QRR351" s="182"/>
      <c r="QRS351" s="182"/>
      <c r="QRT351" s="182"/>
      <c r="QRU351" s="182"/>
      <c r="QRV351" s="182"/>
      <c r="QRW351" s="182"/>
      <c r="QRX351" s="182"/>
      <c r="QRY351" s="182"/>
      <c r="QRZ351" s="182"/>
      <c r="QSA351" s="182"/>
      <c r="QSB351" s="182"/>
      <c r="QSC351" s="182"/>
      <c r="QSD351" s="182"/>
      <c r="QSE351" s="182"/>
      <c r="QSF351" s="182"/>
      <c r="QSG351" s="182"/>
      <c r="QSH351" s="182"/>
      <c r="QSI351" s="182"/>
      <c r="QSJ351" s="182"/>
      <c r="QSK351" s="182"/>
      <c r="QSL351" s="182"/>
      <c r="QSM351" s="182"/>
      <c r="QSN351" s="182"/>
      <c r="QSO351" s="182"/>
      <c r="QSP351" s="182"/>
      <c r="QSQ351" s="182"/>
      <c r="QSR351" s="182"/>
      <c r="QSS351" s="182"/>
      <c r="QST351" s="182"/>
      <c r="QSU351" s="182"/>
      <c r="QSV351" s="182"/>
      <c r="QSW351" s="182"/>
      <c r="QSX351" s="182"/>
      <c r="QSY351" s="182"/>
      <c r="QSZ351" s="182"/>
      <c r="QTA351" s="182"/>
      <c r="QTB351" s="182"/>
      <c r="QTC351" s="182"/>
      <c r="QTD351" s="182"/>
      <c r="QTE351" s="182"/>
      <c r="QTF351" s="182"/>
      <c r="QTG351" s="182"/>
      <c r="QTH351" s="182"/>
      <c r="QTI351" s="182"/>
      <c r="QTJ351" s="182"/>
      <c r="QTK351" s="182"/>
      <c r="QTL351" s="182"/>
      <c r="QTM351" s="182"/>
      <c r="QTN351" s="182"/>
      <c r="QTO351" s="182"/>
      <c r="QTP351" s="182"/>
      <c r="QTQ351" s="182"/>
      <c r="QTR351" s="182"/>
      <c r="QTS351" s="182"/>
      <c r="QTT351" s="182"/>
      <c r="QTU351" s="182"/>
      <c r="QTV351" s="182"/>
      <c r="QTW351" s="182"/>
      <c r="QTX351" s="182"/>
      <c r="QTY351" s="182"/>
      <c r="QTZ351" s="182"/>
      <c r="QUA351" s="182"/>
      <c r="QUB351" s="182"/>
      <c r="QUC351" s="182"/>
      <c r="QUD351" s="182"/>
      <c r="QUE351" s="182"/>
      <c r="QUF351" s="182"/>
      <c r="QUG351" s="182"/>
      <c r="QUH351" s="182"/>
      <c r="QUI351" s="182"/>
      <c r="QUJ351" s="182"/>
      <c r="QUK351" s="182"/>
      <c r="QUL351" s="182"/>
      <c r="QUM351" s="182"/>
      <c r="QUN351" s="182"/>
      <c r="QUO351" s="182"/>
      <c r="QUP351" s="182"/>
      <c r="QUQ351" s="182"/>
      <c r="QUR351" s="182"/>
      <c r="QUS351" s="182"/>
      <c r="QUT351" s="182"/>
      <c r="QUU351" s="182"/>
      <c r="QUV351" s="182"/>
      <c r="QUW351" s="182"/>
      <c r="QUX351" s="182"/>
      <c r="QUY351" s="182"/>
      <c r="QUZ351" s="182"/>
      <c r="QVA351" s="182"/>
      <c r="QVB351" s="182"/>
      <c r="QVC351" s="182"/>
      <c r="QVD351" s="182"/>
      <c r="QVE351" s="182"/>
      <c r="QVF351" s="182"/>
      <c r="QVG351" s="182"/>
      <c r="QVH351" s="182"/>
      <c r="QVI351" s="182"/>
      <c r="QVJ351" s="182"/>
      <c r="QVK351" s="182"/>
      <c r="QVL351" s="182"/>
      <c r="QVM351" s="182"/>
      <c r="QVN351" s="182"/>
      <c r="QVO351" s="182"/>
      <c r="QVP351" s="182"/>
      <c r="QVQ351" s="182"/>
      <c r="QVR351" s="182"/>
      <c r="QVS351" s="182"/>
      <c r="QVT351" s="182"/>
      <c r="QVU351" s="182"/>
      <c r="QVV351" s="182"/>
      <c r="QVW351" s="182"/>
      <c r="QVX351" s="182"/>
      <c r="QVY351" s="182"/>
      <c r="QVZ351" s="182"/>
      <c r="QWA351" s="182"/>
      <c r="QWB351" s="182"/>
      <c r="QWC351" s="182"/>
      <c r="QWD351" s="182"/>
      <c r="QWE351" s="182"/>
      <c r="QWF351" s="182"/>
      <c r="QWG351" s="182"/>
      <c r="QWH351" s="182"/>
      <c r="QWI351" s="182"/>
      <c r="QWJ351" s="182"/>
      <c r="QWK351" s="182"/>
      <c r="QWL351" s="182"/>
      <c r="QWM351" s="182"/>
      <c r="QWN351" s="182"/>
      <c r="QWO351" s="182"/>
      <c r="QWP351" s="182"/>
      <c r="QWQ351" s="182"/>
      <c r="QWR351" s="182"/>
      <c r="QWS351" s="182"/>
      <c r="QWT351" s="182"/>
      <c r="QWU351" s="182"/>
      <c r="QWV351" s="182"/>
      <c r="QWW351" s="182"/>
      <c r="QWX351" s="182"/>
      <c r="QWY351" s="182"/>
      <c r="QWZ351" s="182"/>
      <c r="QXA351" s="182"/>
      <c r="QXB351" s="182"/>
      <c r="QXC351" s="182"/>
      <c r="QXD351" s="182"/>
      <c r="QXE351" s="182"/>
      <c r="QXF351" s="182"/>
      <c r="QXG351" s="182"/>
      <c r="QXH351" s="182"/>
      <c r="QXI351" s="182"/>
      <c r="QXJ351" s="182"/>
      <c r="QXK351" s="182"/>
      <c r="QXL351" s="182"/>
      <c r="QXM351" s="182"/>
      <c r="QXN351" s="182"/>
      <c r="QXO351" s="182"/>
      <c r="QXP351" s="182"/>
      <c r="QXQ351" s="182"/>
      <c r="QXR351" s="182"/>
      <c r="QXS351" s="182"/>
      <c r="QXT351" s="182"/>
      <c r="QXU351" s="182"/>
      <c r="QXV351" s="182"/>
      <c r="QXW351" s="182"/>
      <c r="QXX351" s="182"/>
      <c r="QXY351" s="182"/>
      <c r="QXZ351" s="182"/>
      <c r="QYA351" s="182"/>
      <c r="QYB351" s="182"/>
      <c r="QYC351" s="182"/>
      <c r="QYD351" s="182"/>
      <c r="QYE351" s="182"/>
      <c r="QYF351" s="182"/>
      <c r="QYG351" s="182"/>
      <c r="QYH351" s="182"/>
      <c r="QYI351" s="182"/>
      <c r="QYJ351" s="182"/>
      <c r="QYK351" s="182"/>
      <c r="QYL351" s="182"/>
      <c r="QYM351" s="182"/>
      <c r="QYN351" s="182"/>
      <c r="QYO351" s="182"/>
      <c r="QYP351" s="182"/>
      <c r="QYQ351" s="182"/>
      <c r="QYR351" s="182"/>
      <c r="QYS351" s="182"/>
      <c r="QYT351" s="182"/>
      <c r="QYU351" s="182"/>
      <c r="QYV351" s="182"/>
      <c r="QYW351" s="182"/>
      <c r="QYX351" s="182"/>
      <c r="QYY351" s="182"/>
      <c r="QYZ351" s="182"/>
      <c r="QZA351" s="182"/>
      <c r="QZB351" s="182"/>
      <c r="QZC351" s="182"/>
      <c r="QZD351" s="182"/>
      <c r="QZE351" s="182"/>
      <c r="QZF351" s="182"/>
      <c r="QZG351" s="182"/>
      <c r="QZH351" s="182"/>
      <c r="QZI351" s="182"/>
      <c r="QZJ351" s="182"/>
      <c r="QZK351" s="182"/>
      <c r="QZL351" s="182"/>
      <c r="QZM351" s="182"/>
      <c r="QZN351" s="182"/>
      <c r="QZO351" s="182"/>
      <c r="QZP351" s="182"/>
      <c r="QZQ351" s="182"/>
      <c r="QZR351" s="182"/>
      <c r="QZS351" s="182"/>
      <c r="QZT351" s="182"/>
      <c r="QZU351" s="182"/>
      <c r="QZV351" s="182"/>
      <c r="QZW351" s="182"/>
      <c r="QZX351" s="182"/>
      <c r="QZY351" s="182"/>
      <c r="QZZ351" s="182"/>
      <c r="RAA351" s="182"/>
      <c r="RAB351" s="182"/>
      <c r="RAC351" s="182"/>
      <c r="RAD351" s="182"/>
      <c r="RAE351" s="182"/>
      <c r="RAF351" s="182"/>
      <c r="RAG351" s="182"/>
      <c r="RAH351" s="182"/>
      <c r="RAI351" s="182"/>
      <c r="RAJ351" s="182"/>
      <c r="RAK351" s="182"/>
      <c r="RAL351" s="182"/>
      <c r="RAM351" s="182"/>
      <c r="RAN351" s="182"/>
      <c r="RAO351" s="182"/>
      <c r="RAP351" s="182"/>
      <c r="RAQ351" s="182"/>
      <c r="RAR351" s="182"/>
      <c r="RAS351" s="182"/>
      <c r="RAT351" s="182"/>
      <c r="RAU351" s="182"/>
      <c r="RAV351" s="182"/>
      <c r="RAW351" s="182"/>
      <c r="RAX351" s="182"/>
      <c r="RAY351" s="182"/>
      <c r="RAZ351" s="182"/>
      <c r="RBA351" s="182"/>
      <c r="RBB351" s="182"/>
      <c r="RBC351" s="182"/>
      <c r="RBD351" s="182"/>
      <c r="RBE351" s="182"/>
      <c r="RBF351" s="182"/>
      <c r="RBG351" s="182"/>
      <c r="RBH351" s="182"/>
      <c r="RBI351" s="182"/>
      <c r="RBJ351" s="182"/>
      <c r="RBK351" s="182"/>
      <c r="RBL351" s="182"/>
      <c r="RBM351" s="182"/>
      <c r="RBN351" s="182"/>
      <c r="RBO351" s="182"/>
      <c r="RBP351" s="182"/>
      <c r="RBQ351" s="182"/>
      <c r="RBR351" s="182"/>
      <c r="RBS351" s="182"/>
      <c r="RBT351" s="182"/>
      <c r="RBU351" s="182"/>
      <c r="RBV351" s="182"/>
      <c r="RBW351" s="182"/>
      <c r="RBX351" s="182"/>
      <c r="RBY351" s="182"/>
      <c r="RBZ351" s="182"/>
      <c r="RCA351" s="182"/>
      <c r="RCB351" s="182"/>
      <c r="RCC351" s="182"/>
      <c r="RCD351" s="182"/>
      <c r="RCE351" s="182"/>
      <c r="RCF351" s="182"/>
      <c r="RCG351" s="182"/>
      <c r="RCH351" s="182"/>
      <c r="RCI351" s="182"/>
      <c r="RCJ351" s="182"/>
      <c r="RCK351" s="182"/>
      <c r="RCL351" s="182"/>
      <c r="RCM351" s="182"/>
      <c r="RCN351" s="182"/>
      <c r="RCO351" s="182"/>
      <c r="RCP351" s="182"/>
      <c r="RCQ351" s="182"/>
      <c r="RCR351" s="182"/>
      <c r="RCS351" s="182"/>
      <c r="RCT351" s="182"/>
      <c r="RCU351" s="182"/>
      <c r="RCV351" s="182"/>
      <c r="RCW351" s="182"/>
      <c r="RCX351" s="182"/>
      <c r="RCY351" s="182"/>
      <c r="RCZ351" s="182"/>
      <c r="RDA351" s="182"/>
      <c r="RDB351" s="182"/>
      <c r="RDC351" s="182"/>
      <c r="RDD351" s="182"/>
      <c r="RDE351" s="182"/>
      <c r="RDF351" s="182"/>
      <c r="RDG351" s="182"/>
      <c r="RDH351" s="182"/>
      <c r="RDI351" s="182"/>
      <c r="RDJ351" s="182"/>
      <c r="RDK351" s="182"/>
      <c r="RDL351" s="182"/>
      <c r="RDM351" s="182"/>
      <c r="RDN351" s="182"/>
      <c r="RDO351" s="182"/>
      <c r="RDP351" s="182"/>
      <c r="RDQ351" s="182"/>
      <c r="RDR351" s="182"/>
      <c r="RDS351" s="182"/>
      <c r="RDT351" s="182"/>
      <c r="RDU351" s="182"/>
      <c r="RDV351" s="182"/>
      <c r="RDW351" s="182"/>
      <c r="RDX351" s="182"/>
      <c r="RDY351" s="182"/>
      <c r="RDZ351" s="182"/>
      <c r="REA351" s="182"/>
      <c r="REB351" s="182"/>
      <c r="REC351" s="182"/>
      <c r="RED351" s="182"/>
      <c r="REE351" s="182"/>
      <c r="REF351" s="182"/>
      <c r="REG351" s="182"/>
      <c r="REH351" s="182"/>
      <c r="REI351" s="182"/>
      <c r="REJ351" s="182"/>
      <c r="REK351" s="182"/>
      <c r="REL351" s="182"/>
      <c r="REM351" s="182"/>
      <c r="REN351" s="182"/>
      <c r="REO351" s="182"/>
      <c r="REP351" s="182"/>
      <c r="REQ351" s="182"/>
      <c r="RER351" s="182"/>
      <c r="RES351" s="182"/>
      <c r="RET351" s="182"/>
      <c r="REU351" s="182"/>
      <c r="REV351" s="182"/>
      <c r="REW351" s="182"/>
      <c r="REX351" s="182"/>
      <c r="REY351" s="182"/>
      <c r="REZ351" s="182"/>
      <c r="RFA351" s="182"/>
      <c r="RFB351" s="182"/>
      <c r="RFC351" s="182"/>
      <c r="RFD351" s="182"/>
      <c r="RFE351" s="182"/>
      <c r="RFF351" s="182"/>
      <c r="RFG351" s="182"/>
      <c r="RFH351" s="182"/>
      <c r="RFI351" s="182"/>
      <c r="RFJ351" s="182"/>
      <c r="RFK351" s="182"/>
      <c r="RFL351" s="182"/>
      <c r="RFM351" s="182"/>
      <c r="RFN351" s="182"/>
      <c r="RFO351" s="182"/>
      <c r="RFP351" s="182"/>
      <c r="RFQ351" s="182"/>
      <c r="RFR351" s="182"/>
      <c r="RFS351" s="182"/>
      <c r="RFT351" s="182"/>
      <c r="RFU351" s="182"/>
      <c r="RFV351" s="182"/>
      <c r="RFW351" s="182"/>
      <c r="RFX351" s="182"/>
      <c r="RFY351" s="182"/>
      <c r="RFZ351" s="182"/>
      <c r="RGA351" s="182"/>
      <c r="RGB351" s="182"/>
      <c r="RGC351" s="182"/>
      <c r="RGD351" s="182"/>
      <c r="RGE351" s="182"/>
      <c r="RGF351" s="182"/>
      <c r="RGG351" s="182"/>
      <c r="RGH351" s="182"/>
      <c r="RGI351" s="182"/>
      <c r="RGJ351" s="182"/>
      <c r="RGK351" s="182"/>
      <c r="RGL351" s="182"/>
      <c r="RGM351" s="182"/>
      <c r="RGN351" s="182"/>
      <c r="RGO351" s="182"/>
      <c r="RGP351" s="182"/>
      <c r="RGQ351" s="182"/>
      <c r="RGR351" s="182"/>
      <c r="RGS351" s="182"/>
      <c r="RGT351" s="182"/>
      <c r="RGU351" s="182"/>
      <c r="RGV351" s="182"/>
      <c r="RGW351" s="182"/>
      <c r="RGX351" s="182"/>
      <c r="RGY351" s="182"/>
      <c r="RGZ351" s="182"/>
      <c r="RHA351" s="182"/>
      <c r="RHB351" s="182"/>
      <c r="RHC351" s="182"/>
      <c r="RHD351" s="182"/>
      <c r="RHE351" s="182"/>
      <c r="RHF351" s="182"/>
      <c r="RHG351" s="182"/>
      <c r="RHH351" s="182"/>
      <c r="RHI351" s="182"/>
      <c r="RHJ351" s="182"/>
      <c r="RHK351" s="182"/>
      <c r="RHL351" s="182"/>
      <c r="RHM351" s="182"/>
      <c r="RHN351" s="182"/>
      <c r="RHO351" s="182"/>
      <c r="RHP351" s="182"/>
      <c r="RHQ351" s="182"/>
      <c r="RHR351" s="182"/>
      <c r="RHS351" s="182"/>
      <c r="RHT351" s="182"/>
      <c r="RHU351" s="182"/>
      <c r="RHV351" s="182"/>
      <c r="RHW351" s="182"/>
      <c r="RHX351" s="182"/>
      <c r="RHY351" s="182"/>
      <c r="RHZ351" s="182"/>
      <c r="RIA351" s="182"/>
      <c r="RIB351" s="182"/>
      <c r="RIC351" s="182"/>
      <c r="RID351" s="182"/>
      <c r="RIE351" s="182"/>
      <c r="RIF351" s="182"/>
      <c r="RIG351" s="182"/>
      <c r="RIH351" s="182"/>
      <c r="RII351" s="182"/>
      <c r="RIJ351" s="182"/>
      <c r="RIK351" s="182"/>
      <c r="RIL351" s="182"/>
      <c r="RIM351" s="182"/>
      <c r="RIN351" s="182"/>
      <c r="RIO351" s="182"/>
      <c r="RIP351" s="182"/>
      <c r="RIQ351" s="182"/>
      <c r="RIR351" s="182"/>
      <c r="RIS351" s="182"/>
      <c r="RIT351" s="182"/>
      <c r="RIU351" s="182"/>
      <c r="RIV351" s="182"/>
      <c r="RIW351" s="182"/>
      <c r="RIX351" s="182"/>
      <c r="RIY351" s="182"/>
      <c r="RIZ351" s="182"/>
      <c r="RJA351" s="182"/>
      <c r="RJB351" s="182"/>
      <c r="RJC351" s="182"/>
      <c r="RJD351" s="182"/>
      <c r="RJE351" s="182"/>
      <c r="RJF351" s="182"/>
      <c r="RJG351" s="182"/>
      <c r="RJH351" s="182"/>
      <c r="RJI351" s="182"/>
      <c r="RJJ351" s="182"/>
      <c r="RJK351" s="182"/>
      <c r="RJL351" s="182"/>
      <c r="RJM351" s="182"/>
      <c r="RJN351" s="182"/>
      <c r="RJO351" s="182"/>
      <c r="RJP351" s="182"/>
      <c r="RJQ351" s="182"/>
      <c r="RJR351" s="182"/>
      <c r="RJS351" s="182"/>
      <c r="RJT351" s="182"/>
      <c r="RJU351" s="182"/>
      <c r="RJV351" s="182"/>
      <c r="RJW351" s="182"/>
      <c r="RJX351" s="182"/>
      <c r="RJY351" s="182"/>
      <c r="RJZ351" s="182"/>
      <c r="RKA351" s="182"/>
      <c r="RKB351" s="182"/>
      <c r="RKC351" s="182"/>
      <c r="RKD351" s="182"/>
      <c r="RKE351" s="182"/>
      <c r="RKF351" s="182"/>
      <c r="RKG351" s="182"/>
      <c r="RKH351" s="182"/>
      <c r="RKI351" s="182"/>
      <c r="RKJ351" s="182"/>
      <c r="RKK351" s="182"/>
      <c r="RKL351" s="182"/>
      <c r="RKM351" s="182"/>
      <c r="RKN351" s="182"/>
      <c r="RKO351" s="182"/>
      <c r="RKP351" s="182"/>
      <c r="RKQ351" s="182"/>
      <c r="RKR351" s="182"/>
      <c r="RKS351" s="182"/>
      <c r="RKT351" s="182"/>
      <c r="RKU351" s="182"/>
      <c r="RKV351" s="182"/>
      <c r="RKW351" s="182"/>
      <c r="RKX351" s="182"/>
      <c r="RKY351" s="182"/>
      <c r="RKZ351" s="182"/>
      <c r="RLA351" s="182"/>
      <c r="RLB351" s="182"/>
      <c r="RLC351" s="182"/>
      <c r="RLD351" s="182"/>
      <c r="RLE351" s="182"/>
      <c r="RLF351" s="182"/>
      <c r="RLG351" s="182"/>
      <c r="RLH351" s="182"/>
      <c r="RLI351" s="182"/>
      <c r="RLJ351" s="182"/>
      <c r="RLK351" s="182"/>
      <c r="RLL351" s="182"/>
      <c r="RLM351" s="182"/>
      <c r="RLN351" s="182"/>
      <c r="RLO351" s="182"/>
      <c r="RLP351" s="182"/>
      <c r="RLQ351" s="182"/>
      <c r="RLR351" s="182"/>
      <c r="RLS351" s="182"/>
      <c r="RLT351" s="182"/>
      <c r="RLU351" s="182"/>
      <c r="RLV351" s="182"/>
      <c r="RLW351" s="182"/>
      <c r="RLX351" s="182"/>
      <c r="RLY351" s="182"/>
      <c r="RLZ351" s="182"/>
      <c r="RMA351" s="182"/>
      <c r="RMB351" s="182"/>
      <c r="RMC351" s="182"/>
      <c r="RMD351" s="182"/>
      <c r="RME351" s="182"/>
      <c r="RMF351" s="182"/>
      <c r="RMG351" s="182"/>
      <c r="RMH351" s="182"/>
      <c r="RMI351" s="182"/>
      <c r="RMJ351" s="182"/>
      <c r="RMK351" s="182"/>
      <c r="RML351" s="182"/>
      <c r="RMM351" s="182"/>
      <c r="RMN351" s="182"/>
      <c r="RMO351" s="182"/>
      <c r="RMP351" s="182"/>
      <c r="RMQ351" s="182"/>
      <c r="RMR351" s="182"/>
      <c r="RMS351" s="182"/>
      <c r="RMT351" s="182"/>
      <c r="RMU351" s="182"/>
      <c r="RMV351" s="182"/>
      <c r="RMW351" s="182"/>
      <c r="RMX351" s="182"/>
      <c r="RMY351" s="182"/>
      <c r="RMZ351" s="182"/>
      <c r="RNA351" s="182"/>
      <c r="RNB351" s="182"/>
      <c r="RNC351" s="182"/>
      <c r="RND351" s="182"/>
      <c r="RNE351" s="182"/>
      <c r="RNF351" s="182"/>
      <c r="RNG351" s="182"/>
      <c r="RNH351" s="182"/>
      <c r="RNI351" s="182"/>
      <c r="RNJ351" s="182"/>
      <c r="RNK351" s="182"/>
      <c r="RNL351" s="182"/>
      <c r="RNM351" s="182"/>
      <c r="RNN351" s="182"/>
      <c r="RNO351" s="182"/>
      <c r="RNP351" s="182"/>
      <c r="RNQ351" s="182"/>
      <c r="RNR351" s="182"/>
      <c r="RNS351" s="182"/>
      <c r="RNT351" s="182"/>
      <c r="RNU351" s="182"/>
      <c r="RNV351" s="182"/>
      <c r="RNW351" s="182"/>
      <c r="RNX351" s="182"/>
      <c r="RNY351" s="182"/>
      <c r="RNZ351" s="182"/>
      <c r="ROA351" s="182"/>
      <c r="ROB351" s="182"/>
      <c r="ROC351" s="182"/>
      <c r="ROD351" s="182"/>
      <c r="ROE351" s="182"/>
      <c r="ROF351" s="182"/>
      <c r="ROG351" s="182"/>
      <c r="ROH351" s="182"/>
      <c r="ROI351" s="182"/>
      <c r="ROJ351" s="182"/>
      <c r="ROK351" s="182"/>
      <c r="ROL351" s="182"/>
      <c r="ROM351" s="182"/>
      <c r="RON351" s="182"/>
      <c r="ROO351" s="182"/>
      <c r="ROP351" s="182"/>
      <c r="ROQ351" s="182"/>
      <c r="ROR351" s="182"/>
      <c r="ROS351" s="182"/>
      <c r="ROT351" s="182"/>
      <c r="ROU351" s="182"/>
      <c r="ROV351" s="182"/>
      <c r="ROW351" s="182"/>
      <c r="ROX351" s="182"/>
      <c r="ROY351" s="182"/>
      <c r="ROZ351" s="182"/>
      <c r="RPA351" s="182"/>
      <c r="RPB351" s="182"/>
      <c r="RPC351" s="182"/>
      <c r="RPD351" s="182"/>
      <c r="RPE351" s="182"/>
      <c r="RPF351" s="182"/>
      <c r="RPG351" s="182"/>
      <c r="RPH351" s="182"/>
      <c r="RPI351" s="182"/>
      <c r="RPJ351" s="182"/>
      <c r="RPK351" s="182"/>
      <c r="RPL351" s="182"/>
      <c r="RPM351" s="182"/>
      <c r="RPN351" s="182"/>
      <c r="RPO351" s="182"/>
      <c r="RPP351" s="182"/>
      <c r="RPQ351" s="182"/>
      <c r="RPR351" s="182"/>
      <c r="RPS351" s="182"/>
      <c r="RPT351" s="182"/>
      <c r="RPU351" s="182"/>
      <c r="RPV351" s="182"/>
      <c r="RPW351" s="182"/>
      <c r="RPX351" s="182"/>
      <c r="RPY351" s="182"/>
      <c r="RPZ351" s="182"/>
      <c r="RQA351" s="182"/>
      <c r="RQB351" s="182"/>
      <c r="RQC351" s="182"/>
      <c r="RQD351" s="182"/>
      <c r="RQE351" s="182"/>
      <c r="RQF351" s="182"/>
      <c r="RQG351" s="182"/>
      <c r="RQH351" s="182"/>
      <c r="RQI351" s="182"/>
      <c r="RQJ351" s="182"/>
      <c r="RQK351" s="182"/>
      <c r="RQL351" s="182"/>
      <c r="RQM351" s="182"/>
      <c r="RQN351" s="182"/>
      <c r="RQO351" s="182"/>
      <c r="RQP351" s="182"/>
      <c r="RQQ351" s="182"/>
      <c r="RQR351" s="182"/>
      <c r="RQS351" s="182"/>
      <c r="RQT351" s="182"/>
      <c r="RQU351" s="182"/>
      <c r="RQV351" s="182"/>
      <c r="RQW351" s="182"/>
      <c r="RQX351" s="182"/>
      <c r="RQY351" s="182"/>
      <c r="RQZ351" s="182"/>
      <c r="RRA351" s="182"/>
      <c r="RRB351" s="182"/>
      <c r="RRC351" s="182"/>
      <c r="RRD351" s="182"/>
      <c r="RRE351" s="182"/>
      <c r="RRF351" s="182"/>
      <c r="RRG351" s="182"/>
      <c r="RRH351" s="182"/>
      <c r="RRI351" s="182"/>
      <c r="RRJ351" s="182"/>
      <c r="RRK351" s="182"/>
      <c r="RRL351" s="182"/>
      <c r="RRM351" s="182"/>
      <c r="RRN351" s="182"/>
      <c r="RRO351" s="182"/>
      <c r="RRP351" s="182"/>
      <c r="RRQ351" s="182"/>
      <c r="RRR351" s="182"/>
      <c r="RRS351" s="182"/>
      <c r="RRT351" s="182"/>
      <c r="RRU351" s="182"/>
      <c r="RRV351" s="182"/>
      <c r="RRW351" s="182"/>
      <c r="RRX351" s="182"/>
      <c r="RRY351" s="182"/>
      <c r="RRZ351" s="182"/>
      <c r="RSA351" s="182"/>
      <c r="RSB351" s="182"/>
      <c r="RSC351" s="182"/>
      <c r="RSD351" s="182"/>
      <c r="RSE351" s="182"/>
      <c r="RSF351" s="182"/>
      <c r="RSG351" s="182"/>
      <c r="RSH351" s="182"/>
      <c r="RSI351" s="182"/>
      <c r="RSJ351" s="182"/>
      <c r="RSK351" s="182"/>
      <c r="RSL351" s="182"/>
      <c r="RSM351" s="182"/>
      <c r="RSN351" s="182"/>
      <c r="RSO351" s="182"/>
      <c r="RSP351" s="182"/>
      <c r="RSQ351" s="182"/>
      <c r="RSR351" s="182"/>
      <c r="RSS351" s="182"/>
      <c r="RST351" s="182"/>
      <c r="RSU351" s="182"/>
      <c r="RSV351" s="182"/>
      <c r="RSW351" s="182"/>
      <c r="RSX351" s="182"/>
      <c r="RSY351" s="182"/>
      <c r="RSZ351" s="182"/>
      <c r="RTA351" s="182"/>
      <c r="RTB351" s="182"/>
      <c r="RTC351" s="182"/>
      <c r="RTD351" s="182"/>
      <c r="RTE351" s="182"/>
      <c r="RTF351" s="182"/>
      <c r="RTG351" s="182"/>
      <c r="RTH351" s="182"/>
      <c r="RTI351" s="182"/>
      <c r="RTJ351" s="182"/>
      <c r="RTK351" s="182"/>
      <c r="RTL351" s="182"/>
      <c r="RTM351" s="182"/>
      <c r="RTN351" s="182"/>
      <c r="RTO351" s="182"/>
      <c r="RTP351" s="182"/>
      <c r="RTQ351" s="182"/>
      <c r="RTR351" s="182"/>
      <c r="RTS351" s="182"/>
      <c r="RTT351" s="182"/>
      <c r="RTU351" s="182"/>
      <c r="RTV351" s="182"/>
      <c r="RTW351" s="182"/>
      <c r="RTX351" s="182"/>
      <c r="RTY351" s="182"/>
      <c r="RTZ351" s="182"/>
      <c r="RUA351" s="182"/>
      <c r="RUB351" s="182"/>
      <c r="RUC351" s="182"/>
      <c r="RUD351" s="182"/>
      <c r="RUE351" s="182"/>
      <c r="RUF351" s="182"/>
      <c r="RUG351" s="182"/>
      <c r="RUH351" s="182"/>
      <c r="RUI351" s="182"/>
      <c r="RUJ351" s="182"/>
      <c r="RUK351" s="182"/>
      <c r="RUL351" s="182"/>
      <c r="RUM351" s="182"/>
      <c r="RUN351" s="182"/>
      <c r="RUO351" s="182"/>
      <c r="RUP351" s="182"/>
      <c r="RUQ351" s="182"/>
      <c r="RUR351" s="182"/>
      <c r="RUS351" s="182"/>
      <c r="RUT351" s="182"/>
      <c r="RUU351" s="182"/>
      <c r="RUV351" s="182"/>
      <c r="RUW351" s="182"/>
      <c r="RUX351" s="182"/>
      <c r="RUY351" s="182"/>
      <c r="RUZ351" s="182"/>
      <c r="RVA351" s="182"/>
      <c r="RVB351" s="182"/>
      <c r="RVC351" s="182"/>
      <c r="RVD351" s="182"/>
      <c r="RVE351" s="182"/>
      <c r="RVF351" s="182"/>
      <c r="RVG351" s="182"/>
      <c r="RVH351" s="182"/>
      <c r="RVI351" s="182"/>
      <c r="RVJ351" s="182"/>
      <c r="RVK351" s="182"/>
      <c r="RVL351" s="182"/>
      <c r="RVM351" s="182"/>
      <c r="RVN351" s="182"/>
      <c r="RVO351" s="182"/>
      <c r="RVP351" s="182"/>
      <c r="RVQ351" s="182"/>
      <c r="RVR351" s="182"/>
      <c r="RVS351" s="182"/>
      <c r="RVT351" s="182"/>
      <c r="RVU351" s="182"/>
      <c r="RVV351" s="182"/>
      <c r="RVW351" s="182"/>
      <c r="RVX351" s="182"/>
      <c r="RVY351" s="182"/>
      <c r="RVZ351" s="182"/>
      <c r="RWA351" s="182"/>
      <c r="RWB351" s="182"/>
      <c r="RWC351" s="182"/>
      <c r="RWD351" s="182"/>
      <c r="RWE351" s="182"/>
      <c r="RWF351" s="182"/>
      <c r="RWG351" s="182"/>
      <c r="RWH351" s="182"/>
      <c r="RWI351" s="182"/>
      <c r="RWJ351" s="182"/>
      <c r="RWK351" s="182"/>
      <c r="RWL351" s="182"/>
      <c r="RWM351" s="182"/>
      <c r="RWN351" s="182"/>
      <c r="RWO351" s="182"/>
      <c r="RWP351" s="182"/>
      <c r="RWQ351" s="182"/>
      <c r="RWR351" s="182"/>
      <c r="RWS351" s="182"/>
      <c r="RWT351" s="182"/>
      <c r="RWU351" s="182"/>
      <c r="RWV351" s="182"/>
      <c r="RWW351" s="182"/>
      <c r="RWX351" s="182"/>
      <c r="RWY351" s="182"/>
      <c r="RWZ351" s="182"/>
      <c r="RXA351" s="182"/>
      <c r="RXB351" s="182"/>
      <c r="RXC351" s="182"/>
      <c r="RXD351" s="182"/>
      <c r="RXE351" s="182"/>
      <c r="RXF351" s="182"/>
      <c r="RXG351" s="182"/>
      <c r="RXH351" s="182"/>
      <c r="RXI351" s="182"/>
      <c r="RXJ351" s="182"/>
      <c r="RXK351" s="182"/>
      <c r="RXL351" s="182"/>
      <c r="RXM351" s="182"/>
      <c r="RXN351" s="182"/>
      <c r="RXO351" s="182"/>
      <c r="RXP351" s="182"/>
      <c r="RXQ351" s="182"/>
      <c r="RXR351" s="182"/>
      <c r="RXS351" s="182"/>
      <c r="RXT351" s="182"/>
      <c r="RXU351" s="182"/>
      <c r="RXV351" s="182"/>
      <c r="RXW351" s="182"/>
      <c r="RXX351" s="182"/>
      <c r="RXY351" s="182"/>
      <c r="RXZ351" s="182"/>
      <c r="RYA351" s="182"/>
      <c r="RYB351" s="182"/>
      <c r="RYC351" s="182"/>
      <c r="RYD351" s="182"/>
      <c r="RYE351" s="182"/>
      <c r="RYF351" s="182"/>
      <c r="RYG351" s="182"/>
      <c r="RYH351" s="182"/>
      <c r="RYI351" s="182"/>
      <c r="RYJ351" s="182"/>
      <c r="RYK351" s="182"/>
      <c r="RYL351" s="182"/>
      <c r="RYM351" s="182"/>
      <c r="RYN351" s="182"/>
      <c r="RYO351" s="182"/>
      <c r="RYP351" s="182"/>
      <c r="RYQ351" s="182"/>
      <c r="RYR351" s="182"/>
      <c r="RYS351" s="182"/>
      <c r="RYT351" s="182"/>
      <c r="RYU351" s="182"/>
      <c r="RYV351" s="182"/>
      <c r="RYW351" s="182"/>
      <c r="RYX351" s="182"/>
      <c r="RYY351" s="182"/>
      <c r="RYZ351" s="182"/>
      <c r="RZA351" s="182"/>
      <c r="RZB351" s="182"/>
      <c r="RZC351" s="182"/>
      <c r="RZD351" s="182"/>
      <c r="RZE351" s="182"/>
      <c r="RZF351" s="182"/>
      <c r="RZG351" s="182"/>
      <c r="RZH351" s="182"/>
      <c r="RZI351" s="182"/>
      <c r="RZJ351" s="182"/>
      <c r="RZK351" s="182"/>
      <c r="RZL351" s="182"/>
      <c r="RZM351" s="182"/>
      <c r="RZN351" s="182"/>
      <c r="RZO351" s="182"/>
      <c r="RZP351" s="182"/>
      <c r="RZQ351" s="182"/>
      <c r="RZR351" s="182"/>
      <c r="RZS351" s="182"/>
      <c r="RZT351" s="182"/>
      <c r="RZU351" s="182"/>
      <c r="RZV351" s="182"/>
      <c r="RZW351" s="182"/>
      <c r="RZX351" s="182"/>
      <c r="RZY351" s="182"/>
      <c r="RZZ351" s="182"/>
      <c r="SAA351" s="182"/>
      <c r="SAB351" s="182"/>
      <c r="SAC351" s="182"/>
      <c r="SAD351" s="182"/>
      <c r="SAE351" s="182"/>
      <c r="SAF351" s="182"/>
      <c r="SAG351" s="182"/>
      <c r="SAH351" s="182"/>
      <c r="SAI351" s="182"/>
      <c r="SAJ351" s="182"/>
      <c r="SAK351" s="182"/>
      <c r="SAL351" s="182"/>
      <c r="SAM351" s="182"/>
      <c r="SAN351" s="182"/>
      <c r="SAO351" s="182"/>
      <c r="SAP351" s="182"/>
      <c r="SAQ351" s="182"/>
      <c r="SAR351" s="182"/>
      <c r="SAS351" s="182"/>
      <c r="SAT351" s="182"/>
      <c r="SAU351" s="182"/>
      <c r="SAV351" s="182"/>
      <c r="SAW351" s="182"/>
      <c r="SAX351" s="182"/>
      <c r="SAY351" s="182"/>
      <c r="SAZ351" s="182"/>
      <c r="SBA351" s="182"/>
      <c r="SBB351" s="182"/>
      <c r="SBC351" s="182"/>
      <c r="SBD351" s="182"/>
      <c r="SBE351" s="182"/>
      <c r="SBF351" s="182"/>
      <c r="SBG351" s="182"/>
      <c r="SBH351" s="182"/>
      <c r="SBI351" s="182"/>
      <c r="SBJ351" s="182"/>
      <c r="SBK351" s="182"/>
      <c r="SBL351" s="182"/>
      <c r="SBM351" s="182"/>
      <c r="SBN351" s="182"/>
      <c r="SBO351" s="182"/>
      <c r="SBP351" s="182"/>
      <c r="SBQ351" s="182"/>
      <c r="SBR351" s="182"/>
      <c r="SBS351" s="182"/>
      <c r="SBT351" s="182"/>
      <c r="SBU351" s="182"/>
      <c r="SBV351" s="182"/>
      <c r="SBW351" s="182"/>
      <c r="SBX351" s="182"/>
      <c r="SBY351" s="182"/>
      <c r="SBZ351" s="182"/>
      <c r="SCA351" s="182"/>
      <c r="SCB351" s="182"/>
      <c r="SCC351" s="182"/>
      <c r="SCD351" s="182"/>
      <c r="SCE351" s="182"/>
      <c r="SCF351" s="182"/>
      <c r="SCG351" s="182"/>
      <c r="SCH351" s="182"/>
      <c r="SCI351" s="182"/>
      <c r="SCJ351" s="182"/>
      <c r="SCK351" s="182"/>
      <c r="SCL351" s="182"/>
      <c r="SCM351" s="182"/>
      <c r="SCN351" s="182"/>
      <c r="SCO351" s="182"/>
      <c r="SCP351" s="182"/>
      <c r="SCQ351" s="182"/>
      <c r="SCR351" s="182"/>
      <c r="SCS351" s="182"/>
      <c r="SCT351" s="182"/>
      <c r="SCU351" s="182"/>
      <c r="SCV351" s="182"/>
      <c r="SCW351" s="182"/>
      <c r="SCX351" s="182"/>
      <c r="SCY351" s="182"/>
      <c r="SCZ351" s="182"/>
      <c r="SDA351" s="182"/>
      <c r="SDB351" s="182"/>
      <c r="SDC351" s="182"/>
      <c r="SDD351" s="182"/>
      <c r="SDE351" s="182"/>
      <c r="SDF351" s="182"/>
      <c r="SDG351" s="182"/>
      <c r="SDH351" s="182"/>
      <c r="SDI351" s="182"/>
      <c r="SDJ351" s="182"/>
      <c r="SDK351" s="182"/>
      <c r="SDL351" s="182"/>
      <c r="SDM351" s="182"/>
      <c r="SDN351" s="182"/>
      <c r="SDO351" s="182"/>
      <c r="SDP351" s="182"/>
      <c r="SDQ351" s="182"/>
      <c r="SDR351" s="182"/>
      <c r="SDS351" s="182"/>
      <c r="SDT351" s="182"/>
      <c r="SDU351" s="182"/>
      <c r="SDV351" s="182"/>
      <c r="SDW351" s="182"/>
      <c r="SDX351" s="182"/>
      <c r="SDY351" s="182"/>
      <c r="SDZ351" s="182"/>
      <c r="SEA351" s="182"/>
      <c r="SEB351" s="182"/>
      <c r="SEC351" s="182"/>
      <c r="SED351" s="182"/>
      <c r="SEE351" s="182"/>
      <c r="SEF351" s="182"/>
      <c r="SEG351" s="182"/>
      <c r="SEH351" s="182"/>
      <c r="SEI351" s="182"/>
      <c r="SEJ351" s="182"/>
      <c r="SEK351" s="182"/>
      <c r="SEL351" s="182"/>
      <c r="SEM351" s="182"/>
      <c r="SEN351" s="182"/>
      <c r="SEO351" s="182"/>
      <c r="SEP351" s="182"/>
      <c r="SEQ351" s="182"/>
      <c r="SER351" s="182"/>
      <c r="SES351" s="182"/>
      <c r="SET351" s="182"/>
      <c r="SEU351" s="182"/>
      <c r="SEV351" s="182"/>
      <c r="SEW351" s="182"/>
      <c r="SEX351" s="182"/>
      <c r="SEY351" s="182"/>
      <c r="SEZ351" s="182"/>
      <c r="SFA351" s="182"/>
      <c r="SFB351" s="182"/>
      <c r="SFC351" s="182"/>
      <c r="SFD351" s="182"/>
      <c r="SFE351" s="182"/>
      <c r="SFF351" s="182"/>
      <c r="SFG351" s="182"/>
      <c r="SFH351" s="182"/>
      <c r="SFI351" s="182"/>
      <c r="SFJ351" s="182"/>
      <c r="SFK351" s="182"/>
      <c r="SFL351" s="182"/>
      <c r="SFM351" s="182"/>
      <c r="SFN351" s="182"/>
      <c r="SFO351" s="182"/>
      <c r="SFP351" s="182"/>
      <c r="SFQ351" s="182"/>
      <c r="SFR351" s="182"/>
      <c r="SFS351" s="182"/>
      <c r="SFT351" s="182"/>
      <c r="SFU351" s="182"/>
      <c r="SFV351" s="182"/>
      <c r="SFW351" s="182"/>
      <c r="SFX351" s="182"/>
      <c r="SFY351" s="182"/>
      <c r="SFZ351" s="182"/>
      <c r="SGA351" s="182"/>
      <c r="SGB351" s="182"/>
      <c r="SGC351" s="182"/>
      <c r="SGD351" s="182"/>
      <c r="SGE351" s="182"/>
      <c r="SGF351" s="182"/>
      <c r="SGG351" s="182"/>
      <c r="SGH351" s="182"/>
      <c r="SGI351" s="182"/>
      <c r="SGJ351" s="182"/>
      <c r="SGK351" s="182"/>
      <c r="SGL351" s="182"/>
      <c r="SGM351" s="182"/>
      <c r="SGN351" s="182"/>
      <c r="SGO351" s="182"/>
      <c r="SGP351" s="182"/>
      <c r="SGQ351" s="182"/>
      <c r="SGR351" s="182"/>
      <c r="SGS351" s="182"/>
      <c r="SGT351" s="182"/>
      <c r="SGU351" s="182"/>
      <c r="SGV351" s="182"/>
      <c r="SGW351" s="182"/>
      <c r="SGX351" s="182"/>
      <c r="SGY351" s="182"/>
      <c r="SGZ351" s="182"/>
      <c r="SHA351" s="182"/>
      <c r="SHB351" s="182"/>
      <c r="SHC351" s="182"/>
      <c r="SHD351" s="182"/>
      <c r="SHE351" s="182"/>
      <c r="SHF351" s="182"/>
      <c r="SHG351" s="182"/>
      <c r="SHH351" s="182"/>
      <c r="SHI351" s="182"/>
      <c r="SHJ351" s="182"/>
      <c r="SHK351" s="182"/>
      <c r="SHL351" s="182"/>
      <c r="SHM351" s="182"/>
      <c r="SHN351" s="182"/>
      <c r="SHO351" s="182"/>
      <c r="SHP351" s="182"/>
      <c r="SHQ351" s="182"/>
      <c r="SHR351" s="182"/>
      <c r="SHS351" s="182"/>
      <c r="SHT351" s="182"/>
      <c r="SHU351" s="182"/>
      <c r="SHV351" s="182"/>
      <c r="SHW351" s="182"/>
      <c r="SHX351" s="182"/>
      <c r="SHY351" s="182"/>
      <c r="SHZ351" s="182"/>
      <c r="SIA351" s="182"/>
      <c r="SIB351" s="182"/>
      <c r="SIC351" s="182"/>
      <c r="SID351" s="182"/>
      <c r="SIE351" s="182"/>
      <c r="SIF351" s="182"/>
      <c r="SIG351" s="182"/>
      <c r="SIH351" s="182"/>
      <c r="SII351" s="182"/>
      <c r="SIJ351" s="182"/>
      <c r="SIK351" s="182"/>
      <c r="SIL351" s="182"/>
      <c r="SIM351" s="182"/>
      <c r="SIN351" s="182"/>
      <c r="SIO351" s="182"/>
      <c r="SIP351" s="182"/>
      <c r="SIQ351" s="182"/>
      <c r="SIR351" s="182"/>
      <c r="SIS351" s="182"/>
      <c r="SIT351" s="182"/>
      <c r="SIU351" s="182"/>
      <c r="SIV351" s="182"/>
      <c r="SIW351" s="182"/>
      <c r="SIX351" s="182"/>
      <c r="SIY351" s="182"/>
      <c r="SIZ351" s="182"/>
      <c r="SJA351" s="182"/>
      <c r="SJB351" s="182"/>
      <c r="SJC351" s="182"/>
      <c r="SJD351" s="182"/>
      <c r="SJE351" s="182"/>
      <c r="SJF351" s="182"/>
      <c r="SJG351" s="182"/>
      <c r="SJH351" s="182"/>
      <c r="SJI351" s="182"/>
      <c r="SJJ351" s="182"/>
      <c r="SJK351" s="182"/>
      <c r="SJL351" s="182"/>
      <c r="SJM351" s="182"/>
      <c r="SJN351" s="182"/>
      <c r="SJO351" s="182"/>
      <c r="SJP351" s="182"/>
      <c r="SJQ351" s="182"/>
      <c r="SJR351" s="182"/>
      <c r="SJS351" s="182"/>
      <c r="SJT351" s="182"/>
      <c r="SJU351" s="182"/>
      <c r="SJV351" s="182"/>
      <c r="SJW351" s="182"/>
      <c r="SJX351" s="182"/>
      <c r="SJY351" s="182"/>
      <c r="SJZ351" s="182"/>
      <c r="SKA351" s="182"/>
      <c r="SKB351" s="182"/>
      <c r="SKC351" s="182"/>
      <c r="SKD351" s="182"/>
      <c r="SKE351" s="182"/>
      <c r="SKF351" s="182"/>
      <c r="SKG351" s="182"/>
      <c r="SKH351" s="182"/>
      <c r="SKI351" s="182"/>
      <c r="SKJ351" s="182"/>
      <c r="SKK351" s="182"/>
      <c r="SKL351" s="182"/>
      <c r="SKM351" s="182"/>
      <c r="SKN351" s="182"/>
      <c r="SKO351" s="182"/>
      <c r="SKP351" s="182"/>
      <c r="SKQ351" s="182"/>
      <c r="SKR351" s="182"/>
      <c r="SKS351" s="182"/>
      <c r="SKT351" s="182"/>
      <c r="SKU351" s="182"/>
      <c r="SKV351" s="182"/>
      <c r="SKW351" s="182"/>
      <c r="SKX351" s="182"/>
      <c r="SKY351" s="182"/>
      <c r="SKZ351" s="182"/>
      <c r="SLA351" s="182"/>
      <c r="SLB351" s="182"/>
      <c r="SLC351" s="182"/>
      <c r="SLD351" s="182"/>
      <c r="SLE351" s="182"/>
      <c r="SLF351" s="182"/>
      <c r="SLG351" s="182"/>
      <c r="SLH351" s="182"/>
      <c r="SLI351" s="182"/>
      <c r="SLJ351" s="182"/>
      <c r="SLK351" s="182"/>
      <c r="SLL351" s="182"/>
      <c r="SLM351" s="182"/>
      <c r="SLN351" s="182"/>
      <c r="SLO351" s="182"/>
      <c r="SLP351" s="182"/>
      <c r="SLQ351" s="182"/>
      <c r="SLR351" s="182"/>
      <c r="SLS351" s="182"/>
      <c r="SLT351" s="182"/>
      <c r="SLU351" s="182"/>
      <c r="SLV351" s="182"/>
      <c r="SLW351" s="182"/>
      <c r="SLX351" s="182"/>
      <c r="SLY351" s="182"/>
      <c r="SLZ351" s="182"/>
      <c r="SMA351" s="182"/>
      <c r="SMB351" s="182"/>
      <c r="SMC351" s="182"/>
      <c r="SMD351" s="182"/>
      <c r="SME351" s="182"/>
      <c r="SMF351" s="182"/>
      <c r="SMG351" s="182"/>
      <c r="SMH351" s="182"/>
      <c r="SMI351" s="182"/>
      <c r="SMJ351" s="182"/>
      <c r="SMK351" s="182"/>
      <c r="SML351" s="182"/>
      <c r="SMM351" s="182"/>
      <c r="SMN351" s="182"/>
      <c r="SMO351" s="182"/>
      <c r="SMP351" s="182"/>
      <c r="SMQ351" s="182"/>
      <c r="SMR351" s="182"/>
      <c r="SMS351" s="182"/>
      <c r="SMT351" s="182"/>
      <c r="SMU351" s="182"/>
      <c r="SMV351" s="182"/>
      <c r="SMW351" s="182"/>
      <c r="SMX351" s="182"/>
      <c r="SMY351" s="182"/>
      <c r="SMZ351" s="182"/>
      <c r="SNA351" s="182"/>
      <c r="SNB351" s="182"/>
      <c r="SNC351" s="182"/>
      <c r="SND351" s="182"/>
      <c r="SNE351" s="182"/>
      <c r="SNF351" s="182"/>
      <c r="SNG351" s="182"/>
      <c r="SNH351" s="182"/>
      <c r="SNI351" s="182"/>
      <c r="SNJ351" s="182"/>
      <c r="SNK351" s="182"/>
      <c r="SNL351" s="182"/>
      <c r="SNM351" s="182"/>
      <c r="SNN351" s="182"/>
      <c r="SNO351" s="182"/>
      <c r="SNP351" s="182"/>
      <c r="SNQ351" s="182"/>
      <c r="SNR351" s="182"/>
      <c r="SNS351" s="182"/>
      <c r="SNT351" s="182"/>
      <c r="SNU351" s="182"/>
      <c r="SNV351" s="182"/>
      <c r="SNW351" s="182"/>
      <c r="SNX351" s="182"/>
      <c r="SNY351" s="182"/>
      <c r="SNZ351" s="182"/>
      <c r="SOA351" s="182"/>
      <c r="SOB351" s="182"/>
      <c r="SOC351" s="182"/>
      <c r="SOD351" s="182"/>
      <c r="SOE351" s="182"/>
      <c r="SOF351" s="182"/>
      <c r="SOG351" s="182"/>
      <c r="SOH351" s="182"/>
      <c r="SOI351" s="182"/>
      <c r="SOJ351" s="182"/>
      <c r="SOK351" s="182"/>
      <c r="SOL351" s="182"/>
      <c r="SOM351" s="182"/>
      <c r="SON351" s="182"/>
      <c r="SOO351" s="182"/>
      <c r="SOP351" s="182"/>
      <c r="SOQ351" s="182"/>
      <c r="SOR351" s="182"/>
      <c r="SOS351" s="182"/>
      <c r="SOT351" s="182"/>
      <c r="SOU351" s="182"/>
      <c r="SOV351" s="182"/>
      <c r="SOW351" s="182"/>
      <c r="SOX351" s="182"/>
      <c r="SOY351" s="182"/>
      <c r="SOZ351" s="182"/>
      <c r="SPA351" s="182"/>
      <c r="SPB351" s="182"/>
      <c r="SPC351" s="182"/>
      <c r="SPD351" s="182"/>
      <c r="SPE351" s="182"/>
      <c r="SPF351" s="182"/>
      <c r="SPG351" s="182"/>
      <c r="SPH351" s="182"/>
      <c r="SPI351" s="182"/>
      <c r="SPJ351" s="182"/>
      <c r="SPK351" s="182"/>
      <c r="SPL351" s="182"/>
      <c r="SPM351" s="182"/>
      <c r="SPN351" s="182"/>
      <c r="SPO351" s="182"/>
      <c r="SPP351" s="182"/>
      <c r="SPQ351" s="182"/>
      <c r="SPR351" s="182"/>
      <c r="SPS351" s="182"/>
      <c r="SPT351" s="182"/>
      <c r="SPU351" s="182"/>
      <c r="SPV351" s="182"/>
      <c r="SPW351" s="182"/>
      <c r="SPX351" s="182"/>
      <c r="SPY351" s="182"/>
      <c r="SPZ351" s="182"/>
      <c r="SQA351" s="182"/>
      <c r="SQB351" s="182"/>
      <c r="SQC351" s="182"/>
      <c r="SQD351" s="182"/>
      <c r="SQE351" s="182"/>
      <c r="SQF351" s="182"/>
      <c r="SQG351" s="182"/>
      <c r="SQH351" s="182"/>
      <c r="SQI351" s="182"/>
      <c r="SQJ351" s="182"/>
      <c r="SQK351" s="182"/>
      <c r="SQL351" s="182"/>
      <c r="SQM351" s="182"/>
      <c r="SQN351" s="182"/>
      <c r="SQO351" s="182"/>
      <c r="SQP351" s="182"/>
      <c r="SQQ351" s="182"/>
      <c r="SQR351" s="182"/>
      <c r="SQS351" s="182"/>
      <c r="SQT351" s="182"/>
      <c r="SQU351" s="182"/>
      <c r="SQV351" s="182"/>
      <c r="SQW351" s="182"/>
      <c r="SQX351" s="182"/>
      <c r="SQY351" s="182"/>
      <c r="SQZ351" s="182"/>
      <c r="SRA351" s="182"/>
      <c r="SRB351" s="182"/>
      <c r="SRC351" s="182"/>
      <c r="SRD351" s="182"/>
      <c r="SRE351" s="182"/>
      <c r="SRF351" s="182"/>
      <c r="SRG351" s="182"/>
      <c r="SRH351" s="182"/>
      <c r="SRI351" s="182"/>
      <c r="SRJ351" s="182"/>
      <c r="SRK351" s="182"/>
      <c r="SRL351" s="182"/>
      <c r="SRM351" s="182"/>
      <c r="SRN351" s="182"/>
      <c r="SRO351" s="182"/>
      <c r="SRP351" s="182"/>
      <c r="SRQ351" s="182"/>
      <c r="SRR351" s="182"/>
      <c r="SRS351" s="182"/>
      <c r="SRT351" s="182"/>
      <c r="SRU351" s="182"/>
      <c r="SRV351" s="182"/>
      <c r="SRW351" s="182"/>
      <c r="SRX351" s="182"/>
      <c r="SRY351" s="182"/>
      <c r="SRZ351" s="182"/>
      <c r="SSA351" s="182"/>
      <c r="SSB351" s="182"/>
      <c r="SSC351" s="182"/>
      <c r="SSD351" s="182"/>
      <c r="SSE351" s="182"/>
      <c r="SSF351" s="182"/>
      <c r="SSG351" s="182"/>
      <c r="SSH351" s="182"/>
      <c r="SSI351" s="182"/>
      <c r="SSJ351" s="182"/>
      <c r="SSK351" s="182"/>
      <c r="SSL351" s="182"/>
      <c r="SSM351" s="182"/>
      <c r="SSN351" s="182"/>
      <c r="SSO351" s="182"/>
      <c r="SSP351" s="182"/>
      <c r="SSQ351" s="182"/>
      <c r="SSR351" s="182"/>
      <c r="SSS351" s="182"/>
      <c r="SST351" s="182"/>
      <c r="SSU351" s="182"/>
      <c r="SSV351" s="182"/>
      <c r="SSW351" s="182"/>
      <c r="SSX351" s="182"/>
      <c r="SSY351" s="182"/>
      <c r="SSZ351" s="182"/>
      <c r="STA351" s="182"/>
      <c r="STB351" s="182"/>
      <c r="STC351" s="182"/>
      <c r="STD351" s="182"/>
      <c r="STE351" s="182"/>
      <c r="STF351" s="182"/>
      <c r="STG351" s="182"/>
      <c r="STH351" s="182"/>
      <c r="STI351" s="182"/>
      <c r="STJ351" s="182"/>
      <c r="STK351" s="182"/>
      <c r="STL351" s="182"/>
      <c r="STM351" s="182"/>
      <c r="STN351" s="182"/>
      <c r="STO351" s="182"/>
      <c r="STP351" s="182"/>
      <c r="STQ351" s="182"/>
      <c r="STR351" s="182"/>
      <c r="STS351" s="182"/>
      <c r="STT351" s="182"/>
      <c r="STU351" s="182"/>
      <c r="STV351" s="182"/>
      <c r="STW351" s="182"/>
      <c r="STX351" s="182"/>
      <c r="STY351" s="182"/>
      <c r="STZ351" s="182"/>
      <c r="SUA351" s="182"/>
      <c r="SUB351" s="182"/>
      <c r="SUC351" s="182"/>
      <c r="SUD351" s="182"/>
      <c r="SUE351" s="182"/>
      <c r="SUF351" s="182"/>
      <c r="SUG351" s="182"/>
      <c r="SUH351" s="182"/>
      <c r="SUI351" s="182"/>
      <c r="SUJ351" s="182"/>
      <c r="SUK351" s="182"/>
      <c r="SUL351" s="182"/>
      <c r="SUM351" s="182"/>
      <c r="SUN351" s="182"/>
      <c r="SUO351" s="182"/>
      <c r="SUP351" s="182"/>
      <c r="SUQ351" s="182"/>
      <c r="SUR351" s="182"/>
      <c r="SUS351" s="182"/>
      <c r="SUT351" s="182"/>
      <c r="SUU351" s="182"/>
      <c r="SUV351" s="182"/>
      <c r="SUW351" s="182"/>
      <c r="SUX351" s="182"/>
      <c r="SUY351" s="182"/>
      <c r="SUZ351" s="182"/>
      <c r="SVA351" s="182"/>
      <c r="SVB351" s="182"/>
      <c r="SVC351" s="182"/>
      <c r="SVD351" s="182"/>
      <c r="SVE351" s="182"/>
      <c r="SVF351" s="182"/>
      <c r="SVG351" s="182"/>
      <c r="SVH351" s="182"/>
      <c r="SVI351" s="182"/>
      <c r="SVJ351" s="182"/>
      <c r="SVK351" s="182"/>
      <c r="SVL351" s="182"/>
      <c r="SVM351" s="182"/>
      <c r="SVN351" s="182"/>
      <c r="SVO351" s="182"/>
      <c r="SVP351" s="182"/>
      <c r="SVQ351" s="182"/>
      <c r="SVR351" s="182"/>
      <c r="SVS351" s="182"/>
      <c r="SVT351" s="182"/>
      <c r="SVU351" s="182"/>
      <c r="SVV351" s="182"/>
      <c r="SVW351" s="182"/>
      <c r="SVX351" s="182"/>
      <c r="SVY351" s="182"/>
      <c r="SVZ351" s="182"/>
      <c r="SWA351" s="182"/>
      <c r="SWB351" s="182"/>
      <c r="SWC351" s="182"/>
      <c r="SWD351" s="182"/>
      <c r="SWE351" s="182"/>
      <c r="SWF351" s="182"/>
      <c r="SWG351" s="182"/>
      <c r="SWH351" s="182"/>
      <c r="SWI351" s="182"/>
      <c r="SWJ351" s="182"/>
      <c r="SWK351" s="182"/>
      <c r="SWL351" s="182"/>
      <c r="SWM351" s="182"/>
      <c r="SWN351" s="182"/>
      <c r="SWO351" s="182"/>
      <c r="SWP351" s="182"/>
      <c r="SWQ351" s="182"/>
      <c r="SWR351" s="182"/>
      <c r="SWS351" s="182"/>
      <c r="SWT351" s="182"/>
      <c r="SWU351" s="182"/>
      <c r="SWV351" s="182"/>
      <c r="SWW351" s="182"/>
      <c r="SWX351" s="182"/>
      <c r="SWY351" s="182"/>
      <c r="SWZ351" s="182"/>
      <c r="SXA351" s="182"/>
      <c r="SXB351" s="182"/>
      <c r="SXC351" s="182"/>
      <c r="SXD351" s="182"/>
      <c r="SXE351" s="182"/>
      <c r="SXF351" s="182"/>
      <c r="SXG351" s="182"/>
      <c r="SXH351" s="182"/>
      <c r="SXI351" s="182"/>
      <c r="SXJ351" s="182"/>
      <c r="SXK351" s="182"/>
      <c r="SXL351" s="182"/>
      <c r="SXM351" s="182"/>
      <c r="SXN351" s="182"/>
      <c r="SXO351" s="182"/>
      <c r="SXP351" s="182"/>
      <c r="SXQ351" s="182"/>
      <c r="SXR351" s="182"/>
      <c r="SXS351" s="182"/>
      <c r="SXT351" s="182"/>
      <c r="SXU351" s="182"/>
      <c r="SXV351" s="182"/>
      <c r="SXW351" s="182"/>
      <c r="SXX351" s="182"/>
      <c r="SXY351" s="182"/>
      <c r="SXZ351" s="182"/>
      <c r="SYA351" s="182"/>
      <c r="SYB351" s="182"/>
      <c r="SYC351" s="182"/>
      <c r="SYD351" s="182"/>
      <c r="SYE351" s="182"/>
      <c r="SYF351" s="182"/>
      <c r="SYG351" s="182"/>
      <c r="SYH351" s="182"/>
      <c r="SYI351" s="182"/>
      <c r="SYJ351" s="182"/>
      <c r="SYK351" s="182"/>
      <c r="SYL351" s="182"/>
      <c r="SYM351" s="182"/>
      <c r="SYN351" s="182"/>
      <c r="SYO351" s="182"/>
      <c r="SYP351" s="182"/>
      <c r="SYQ351" s="182"/>
      <c r="SYR351" s="182"/>
      <c r="SYS351" s="182"/>
      <c r="SYT351" s="182"/>
      <c r="SYU351" s="182"/>
      <c r="SYV351" s="182"/>
      <c r="SYW351" s="182"/>
      <c r="SYX351" s="182"/>
      <c r="SYY351" s="182"/>
      <c r="SYZ351" s="182"/>
      <c r="SZA351" s="182"/>
      <c r="SZB351" s="182"/>
      <c r="SZC351" s="182"/>
      <c r="SZD351" s="182"/>
      <c r="SZE351" s="182"/>
      <c r="SZF351" s="182"/>
      <c r="SZG351" s="182"/>
      <c r="SZH351" s="182"/>
      <c r="SZI351" s="182"/>
      <c r="SZJ351" s="182"/>
      <c r="SZK351" s="182"/>
      <c r="SZL351" s="182"/>
      <c r="SZM351" s="182"/>
      <c r="SZN351" s="182"/>
      <c r="SZO351" s="182"/>
      <c r="SZP351" s="182"/>
      <c r="SZQ351" s="182"/>
      <c r="SZR351" s="182"/>
      <c r="SZS351" s="182"/>
      <c r="SZT351" s="182"/>
      <c r="SZU351" s="182"/>
      <c r="SZV351" s="182"/>
      <c r="SZW351" s="182"/>
      <c r="SZX351" s="182"/>
      <c r="SZY351" s="182"/>
      <c r="SZZ351" s="182"/>
      <c r="TAA351" s="182"/>
      <c r="TAB351" s="182"/>
      <c r="TAC351" s="182"/>
      <c r="TAD351" s="182"/>
      <c r="TAE351" s="182"/>
      <c r="TAF351" s="182"/>
      <c r="TAG351" s="182"/>
      <c r="TAH351" s="182"/>
      <c r="TAI351" s="182"/>
      <c r="TAJ351" s="182"/>
      <c r="TAK351" s="182"/>
      <c r="TAL351" s="182"/>
      <c r="TAM351" s="182"/>
      <c r="TAN351" s="182"/>
      <c r="TAO351" s="182"/>
      <c r="TAP351" s="182"/>
      <c r="TAQ351" s="182"/>
      <c r="TAR351" s="182"/>
      <c r="TAS351" s="182"/>
      <c r="TAT351" s="182"/>
      <c r="TAU351" s="182"/>
      <c r="TAV351" s="182"/>
      <c r="TAW351" s="182"/>
      <c r="TAX351" s="182"/>
      <c r="TAY351" s="182"/>
      <c r="TAZ351" s="182"/>
      <c r="TBA351" s="182"/>
      <c r="TBB351" s="182"/>
      <c r="TBC351" s="182"/>
      <c r="TBD351" s="182"/>
      <c r="TBE351" s="182"/>
      <c r="TBF351" s="182"/>
      <c r="TBG351" s="182"/>
      <c r="TBH351" s="182"/>
      <c r="TBI351" s="182"/>
      <c r="TBJ351" s="182"/>
      <c r="TBK351" s="182"/>
      <c r="TBL351" s="182"/>
      <c r="TBM351" s="182"/>
      <c r="TBN351" s="182"/>
      <c r="TBO351" s="182"/>
      <c r="TBP351" s="182"/>
      <c r="TBQ351" s="182"/>
      <c r="TBR351" s="182"/>
      <c r="TBS351" s="182"/>
      <c r="TBT351" s="182"/>
      <c r="TBU351" s="182"/>
      <c r="TBV351" s="182"/>
      <c r="TBW351" s="182"/>
      <c r="TBX351" s="182"/>
      <c r="TBY351" s="182"/>
      <c r="TBZ351" s="182"/>
      <c r="TCA351" s="182"/>
      <c r="TCB351" s="182"/>
      <c r="TCC351" s="182"/>
      <c r="TCD351" s="182"/>
      <c r="TCE351" s="182"/>
      <c r="TCF351" s="182"/>
      <c r="TCG351" s="182"/>
      <c r="TCH351" s="182"/>
      <c r="TCI351" s="182"/>
      <c r="TCJ351" s="182"/>
      <c r="TCK351" s="182"/>
      <c r="TCL351" s="182"/>
      <c r="TCM351" s="182"/>
      <c r="TCN351" s="182"/>
      <c r="TCO351" s="182"/>
      <c r="TCP351" s="182"/>
      <c r="TCQ351" s="182"/>
      <c r="TCR351" s="182"/>
      <c r="TCS351" s="182"/>
      <c r="TCT351" s="182"/>
      <c r="TCU351" s="182"/>
      <c r="TCV351" s="182"/>
      <c r="TCW351" s="182"/>
      <c r="TCX351" s="182"/>
      <c r="TCY351" s="182"/>
      <c r="TCZ351" s="182"/>
      <c r="TDA351" s="182"/>
      <c r="TDB351" s="182"/>
      <c r="TDC351" s="182"/>
      <c r="TDD351" s="182"/>
      <c r="TDE351" s="182"/>
      <c r="TDF351" s="182"/>
      <c r="TDG351" s="182"/>
      <c r="TDH351" s="182"/>
      <c r="TDI351" s="182"/>
      <c r="TDJ351" s="182"/>
      <c r="TDK351" s="182"/>
      <c r="TDL351" s="182"/>
      <c r="TDM351" s="182"/>
      <c r="TDN351" s="182"/>
      <c r="TDO351" s="182"/>
      <c r="TDP351" s="182"/>
      <c r="TDQ351" s="182"/>
      <c r="TDR351" s="182"/>
      <c r="TDS351" s="182"/>
      <c r="TDT351" s="182"/>
      <c r="TDU351" s="182"/>
      <c r="TDV351" s="182"/>
      <c r="TDW351" s="182"/>
      <c r="TDX351" s="182"/>
      <c r="TDY351" s="182"/>
      <c r="TDZ351" s="182"/>
      <c r="TEA351" s="182"/>
      <c r="TEB351" s="182"/>
      <c r="TEC351" s="182"/>
      <c r="TED351" s="182"/>
      <c r="TEE351" s="182"/>
      <c r="TEF351" s="182"/>
      <c r="TEG351" s="182"/>
      <c r="TEH351" s="182"/>
      <c r="TEI351" s="182"/>
      <c r="TEJ351" s="182"/>
      <c r="TEK351" s="182"/>
      <c r="TEL351" s="182"/>
      <c r="TEM351" s="182"/>
      <c r="TEN351" s="182"/>
      <c r="TEO351" s="182"/>
      <c r="TEP351" s="182"/>
      <c r="TEQ351" s="182"/>
      <c r="TER351" s="182"/>
      <c r="TES351" s="182"/>
      <c r="TET351" s="182"/>
      <c r="TEU351" s="182"/>
      <c r="TEV351" s="182"/>
      <c r="TEW351" s="182"/>
      <c r="TEX351" s="182"/>
      <c r="TEY351" s="182"/>
      <c r="TEZ351" s="182"/>
      <c r="TFA351" s="182"/>
      <c r="TFB351" s="182"/>
      <c r="TFC351" s="182"/>
      <c r="TFD351" s="182"/>
      <c r="TFE351" s="182"/>
      <c r="TFF351" s="182"/>
      <c r="TFG351" s="182"/>
      <c r="TFH351" s="182"/>
      <c r="TFI351" s="182"/>
      <c r="TFJ351" s="182"/>
      <c r="TFK351" s="182"/>
      <c r="TFL351" s="182"/>
      <c r="TFM351" s="182"/>
      <c r="TFN351" s="182"/>
      <c r="TFO351" s="182"/>
      <c r="TFP351" s="182"/>
      <c r="TFQ351" s="182"/>
      <c r="TFR351" s="182"/>
      <c r="TFS351" s="182"/>
      <c r="TFT351" s="182"/>
      <c r="TFU351" s="182"/>
      <c r="TFV351" s="182"/>
      <c r="TFW351" s="182"/>
      <c r="TFX351" s="182"/>
      <c r="TFY351" s="182"/>
      <c r="TFZ351" s="182"/>
      <c r="TGA351" s="182"/>
      <c r="TGB351" s="182"/>
      <c r="TGC351" s="182"/>
      <c r="TGD351" s="182"/>
      <c r="TGE351" s="182"/>
      <c r="TGF351" s="182"/>
      <c r="TGG351" s="182"/>
      <c r="TGH351" s="182"/>
      <c r="TGI351" s="182"/>
      <c r="TGJ351" s="182"/>
      <c r="TGK351" s="182"/>
      <c r="TGL351" s="182"/>
      <c r="TGM351" s="182"/>
      <c r="TGN351" s="182"/>
      <c r="TGO351" s="182"/>
      <c r="TGP351" s="182"/>
      <c r="TGQ351" s="182"/>
      <c r="TGR351" s="182"/>
      <c r="TGS351" s="182"/>
      <c r="TGT351" s="182"/>
      <c r="TGU351" s="182"/>
      <c r="TGV351" s="182"/>
      <c r="TGW351" s="182"/>
      <c r="TGX351" s="182"/>
      <c r="TGY351" s="182"/>
      <c r="TGZ351" s="182"/>
      <c r="THA351" s="182"/>
      <c r="THB351" s="182"/>
      <c r="THC351" s="182"/>
      <c r="THD351" s="182"/>
      <c r="THE351" s="182"/>
      <c r="THF351" s="182"/>
      <c r="THG351" s="182"/>
      <c r="THH351" s="182"/>
      <c r="THI351" s="182"/>
      <c r="THJ351" s="182"/>
      <c r="THK351" s="182"/>
      <c r="THL351" s="182"/>
      <c r="THM351" s="182"/>
      <c r="THN351" s="182"/>
      <c r="THO351" s="182"/>
      <c r="THP351" s="182"/>
      <c r="THQ351" s="182"/>
      <c r="THR351" s="182"/>
      <c r="THS351" s="182"/>
      <c r="THT351" s="182"/>
      <c r="THU351" s="182"/>
      <c r="THV351" s="182"/>
      <c r="THW351" s="182"/>
      <c r="THX351" s="182"/>
      <c r="THY351" s="182"/>
      <c r="THZ351" s="182"/>
      <c r="TIA351" s="182"/>
      <c r="TIB351" s="182"/>
      <c r="TIC351" s="182"/>
      <c r="TID351" s="182"/>
      <c r="TIE351" s="182"/>
      <c r="TIF351" s="182"/>
      <c r="TIG351" s="182"/>
      <c r="TIH351" s="182"/>
      <c r="TII351" s="182"/>
      <c r="TIJ351" s="182"/>
      <c r="TIK351" s="182"/>
      <c r="TIL351" s="182"/>
      <c r="TIM351" s="182"/>
      <c r="TIN351" s="182"/>
      <c r="TIO351" s="182"/>
      <c r="TIP351" s="182"/>
      <c r="TIQ351" s="182"/>
      <c r="TIR351" s="182"/>
      <c r="TIS351" s="182"/>
      <c r="TIT351" s="182"/>
      <c r="TIU351" s="182"/>
      <c r="TIV351" s="182"/>
      <c r="TIW351" s="182"/>
      <c r="TIX351" s="182"/>
      <c r="TIY351" s="182"/>
      <c r="TIZ351" s="182"/>
      <c r="TJA351" s="182"/>
      <c r="TJB351" s="182"/>
      <c r="TJC351" s="182"/>
      <c r="TJD351" s="182"/>
      <c r="TJE351" s="182"/>
      <c r="TJF351" s="182"/>
      <c r="TJG351" s="182"/>
      <c r="TJH351" s="182"/>
      <c r="TJI351" s="182"/>
      <c r="TJJ351" s="182"/>
      <c r="TJK351" s="182"/>
      <c r="TJL351" s="182"/>
      <c r="TJM351" s="182"/>
      <c r="TJN351" s="182"/>
      <c r="TJO351" s="182"/>
      <c r="TJP351" s="182"/>
      <c r="TJQ351" s="182"/>
      <c r="TJR351" s="182"/>
      <c r="TJS351" s="182"/>
      <c r="TJT351" s="182"/>
      <c r="TJU351" s="182"/>
      <c r="TJV351" s="182"/>
      <c r="TJW351" s="182"/>
      <c r="TJX351" s="182"/>
      <c r="TJY351" s="182"/>
      <c r="TJZ351" s="182"/>
      <c r="TKA351" s="182"/>
      <c r="TKB351" s="182"/>
      <c r="TKC351" s="182"/>
      <c r="TKD351" s="182"/>
      <c r="TKE351" s="182"/>
      <c r="TKF351" s="182"/>
      <c r="TKG351" s="182"/>
      <c r="TKH351" s="182"/>
      <c r="TKI351" s="182"/>
      <c r="TKJ351" s="182"/>
      <c r="TKK351" s="182"/>
      <c r="TKL351" s="182"/>
      <c r="TKM351" s="182"/>
      <c r="TKN351" s="182"/>
      <c r="TKO351" s="182"/>
      <c r="TKP351" s="182"/>
      <c r="TKQ351" s="182"/>
      <c r="TKR351" s="182"/>
      <c r="TKS351" s="182"/>
      <c r="TKT351" s="182"/>
      <c r="TKU351" s="182"/>
      <c r="TKV351" s="182"/>
      <c r="TKW351" s="182"/>
      <c r="TKX351" s="182"/>
      <c r="TKY351" s="182"/>
      <c r="TKZ351" s="182"/>
      <c r="TLA351" s="182"/>
      <c r="TLB351" s="182"/>
      <c r="TLC351" s="182"/>
      <c r="TLD351" s="182"/>
      <c r="TLE351" s="182"/>
      <c r="TLF351" s="182"/>
      <c r="TLG351" s="182"/>
      <c r="TLH351" s="182"/>
      <c r="TLI351" s="182"/>
      <c r="TLJ351" s="182"/>
      <c r="TLK351" s="182"/>
      <c r="TLL351" s="182"/>
      <c r="TLM351" s="182"/>
      <c r="TLN351" s="182"/>
      <c r="TLO351" s="182"/>
      <c r="TLP351" s="182"/>
      <c r="TLQ351" s="182"/>
      <c r="TLR351" s="182"/>
      <c r="TLS351" s="182"/>
      <c r="TLT351" s="182"/>
      <c r="TLU351" s="182"/>
      <c r="TLV351" s="182"/>
      <c r="TLW351" s="182"/>
      <c r="TLX351" s="182"/>
      <c r="TLY351" s="182"/>
      <c r="TLZ351" s="182"/>
      <c r="TMA351" s="182"/>
      <c r="TMB351" s="182"/>
      <c r="TMC351" s="182"/>
      <c r="TMD351" s="182"/>
      <c r="TME351" s="182"/>
      <c r="TMF351" s="182"/>
      <c r="TMG351" s="182"/>
      <c r="TMH351" s="182"/>
      <c r="TMI351" s="182"/>
      <c r="TMJ351" s="182"/>
      <c r="TMK351" s="182"/>
      <c r="TML351" s="182"/>
      <c r="TMM351" s="182"/>
      <c r="TMN351" s="182"/>
      <c r="TMO351" s="182"/>
      <c r="TMP351" s="182"/>
      <c r="TMQ351" s="182"/>
      <c r="TMR351" s="182"/>
      <c r="TMS351" s="182"/>
      <c r="TMT351" s="182"/>
      <c r="TMU351" s="182"/>
      <c r="TMV351" s="182"/>
      <c r="TMW351" s="182"/>
      <c r="TMX351" s="182"/>
      <c r="TMY351" s="182"/>
      <c r="TMZ351" s="182"/>
      <c r="TNA351" s="182"/>
      <c r="TNB351" s="182"/>
      <c r="TNC351" s="182"/>
      <c r="TND351" s="182"/>
      <c r="TNE351" s="182"/>
      <c r="TNF351" s="182"/>
      <c r="TNG351" s="182"/>
      <c r="TNH351" s="182"/>
      <c r="TNI351" s="182"/>
      <c r="TNJ351" s="182"/>
      <c r="TNK351" s="182"/>
      <c r="TNL351" s="182"/>
      <c r="TNM351" s="182"/>
      <c r="TNN351" s="182"/>
      <c r="TNO351" s="182"/>
      <c r="TNP351" s="182"/>
      <c r="TNQ351" s="182"/>
      <c r="TNR351" s="182"/>
      <c r="TNS351" s="182"/>
      <c r="TNT351" s="182"/>
      <c r="TNU351" s="182"/>
      <c r="TNV351" s="182"/>
      <c r="TNW351" s="182"/>
      <c r="TNX351" s="182"/>
      <c r="TNY351" s="182"/>
      <c r="TNZ351" s="182"/>
      <c r="TOA351" s="182"/>
      <c r="TOB351" s="182"/>
      <c r="TOC351" s="182"/>
      <c r="TOD351" s="182"/>
      <c r="TOE351" s="182"/>
      <c r="TOF351" s="182"/>
      <c r="TOG351" s="182"/>
      <c r="TOH351" s="182"/>
      <c r="TOI351" s="182"/>
      <c r="TOJ351" s="182"/>
      <c r="TOK351" s="182"/>
      <c r="TOL351" s="182"/>
      <c r="TOM351" s="182"/>
      <c r="TON351" s="182"/>
      <c r="TOO351" s="182"/>
      <c r="TOP351" s="182"/>
      <c r="TOQ351" s="182"/>
      <c r="TOR351" s="182"/>
      <c r="TOS351" s="182"/>
      <c r="TOT351" s="182"/>
      <c r="TOU351" s="182"/>
      <c r="TOV351" s="182"/>
      <c r="TOW351" s="182"/>
      <c r="TOX351" s="182"/>
      <c r="TOY351" s="182"/>
      <c r="TOZ351" s="182"/>
      <c r="TPA351" s="182"/>
      <c r="TPB351" s="182"/>
      <c r="TPC351" s="182"/>
      <c r="TPD351" s="182"/>
      <c r="TPE351" s="182"/>
      <c r="TPF351" s="182"/>
      <c r="TPG351" s="182"/>
      <c r="TPH351" s="182"/>
      <c r="TPI351" s="182"/>
      <c r="TPJ351" s="182"/>
      <c r="TPK351" s="182"/>
      <c r="TPL351" s="182"/>
      <c r="TPM351" s="182"/>
      <c r="TPN351" s="182"/>
      <c r="TPO351" s="182"/>
      <c r="TPP351" s="182"/>
      <c r="TPQ351" s="182"/>
      <c r="TPR351" s="182"/>
      <c r="TPS351" s="182"/>
      <c r="TPT351" s="182"/>
      <c r="TPU351" s="182"/>
      <c r="TPV351" s="182"/>
      <c r="TPW351" s="182"/>
      <c r="TPX351" s="182"/>
      <c r="TPY351" s="182"/>
      <c r="TPZ351" s="182"/>
      <c r="TQA351" s="182"/>
      <c r="TQB351" s="182"/>
      <c r="TQC351" s="182"/>
      <c r="TQD351" s="182"/>
      <c r="TQE351" s="182"/>
      <c r="TQF351" s="182"/>
      <c r="TQG351" s="182"/>
      <c r="TQH351" s="182"/>
      <c r="TQI351" s="182"/>
      <c r="TQJ351" s="182"/>
      <c r="TQK351" s="182"/>
      <c r="TQL351" s="182"/>
      <c r="TQM351" s="182"/>
      <c r="TQN351" s="182"/>
      <c r="TQO351" s="182"/>
      <c r="TQP351" s="182"/>
      <c r="TQQ351" s="182"/>
      <c r="TQR351" s="182"/>
      <c r="TQS351" s="182"/>
      <c r="TQT351" s="182"/>
      <c r="TQU351" s="182"/>
      <c r="TQV351" s="182"/>
      <c r="TQW351" s="182"/>
      <c r="TQX351" s="182"/>
      <c r="TQY351" s="182"/>
      <c r="TQZ351" s="182"/>
      <c r="TRA351" s="182"/>
      <c r="TRB351" s="182"/>
      <c r="TRC351" s="182"/>
      <c r="TRD351" s="182"/>
      <c r="TRE351" s="182"/>
      <c r="TRF351" s="182"/>
      <c r="TRG351" s="182"/>
      <c r="TRH351" s="182"/>
      <c r="TRI351" s="182"/>
      <c r="TRJ351" s="182"/>
      <c r="TRK351" s="182"/>
      <c r="TRL351" s="182"/>
      <c r="TRM351" s="182"/>
      <c r="TRN351" s="182"/>
      <c r="TRO351" s="182"/>
      <c r="TRP351" s="182"/>
      <c r="TRQ351" s="182"/>
      <c r="TRR351" s="182"/>
      <c r="TRS351" s="182"/>
      <c r="TRT351" s="182"/>
      <c r="TRU351" s="182"/>
      <c r="TRV351" s="182"/>
      <c r="TRW351" s="182"/>
      <c r="TRX351" s="182"/>
      <c r="TRY351" s="182"/>
      <c r="TRZ351" s="182"/>
      <c r="TSA351" s="182"/>
      <c r="TSB351" s="182"/>
      <c r="TSC351" s="182"/>
      <c r="TSD351" s="182"/>
      <c r="TSE351" s="182"/>
      <c r="TSF351" s="182"/>
      <c r="TSG351" s="182"/>
      <c r="TSH351" s="182"/>
      <c r="TSI351" s="182"/>
      <c r="TSJ351" s="182"/>
      <c r="TSK351" s="182"/>
      <c r="TSL351" s="182"/>
      <c r="TSM351" s="182"/>
      <c r="TSN351" s="182"/>
      <c r="TSO351" s="182"/>
      <c r="TSP351" s="182"/>
      <c r="TSQ351" s="182"/>
      <c r="TSR351" s="182"/>
      <c r="TSS351" s="182"/>
      <c r="TST351" s="182"/>
      <c r="TSU351" s="182"/>
      <c r="TSV351" s="182"/>
      <c r="TSW351" s="182"/>
      <c r="TSX351" s="182"/>
      <c r="TSY351" s="182"/>
      <c r="TSZ351" s="182"/>
      <c r="TTA351" s="182"/>
      <c r="TTB351" s="182"/>
      <c r="TTC351" s="182"/>
      <c r="TTD351" s="182"/>
      <c r="TTE351" s="182"/>
      <c r="TTF351" s="182"/>
      <c r="TTG351" s="182"/>
      <c r="TTH351" s="182"/>
      <c r="TTI351" s="182"/>
      <c r="TTJ351" s="182"/>
      <c r="TTK351" s="182"/>
      <c r="TTL351" s="182"/>
      <c r="TTM351" s="182"/>
      <c r="TTN351" s="182"/>
      <c r="TTO351" s="182"/>
      <c r="TTP351" s="182"/>
      <c r="TTQ351" s="182"/>
      <c r="TTR351" s="182"/>
      <c r="TTS351" s="182"/>
      <c r="TTT351" s="182"/>
      <c r="TTU351" s="182"/>
      <c r="TTV351" s="182"/>
      <c r="TTW351" s="182"/>
      <c r="TTX351" s="182"/>
      <c r="TTY351" s="182"/>
      <c r="TTZ351" s="182"/>
      <c r="TUA351" s="182"/>
      <c r="TUB351" s="182"/>
      <c r="TUC351" s="182"/>
      <c r="TUD351" s="182"/>
      <c r="TUE351" s="182"/>
      <c r="TUF351" s="182"/>
      <c r="TUG351" s="182"/>
      <c r="TUH351" s="182"/>
      <c r="TUI351" s="182"/>
      <c r="TUJ351" s="182"/>
      <c r="TUK351" s="182"/>
      <c r="TUL351" s="182"/>
      <c r="TUM351" s="182"/>
      <c r="TUN351" s="182"/>
      <c r="TUO351" s="182"/>
      <c r="TUP351" s="182"/>
      <c r="TUQ351" s="182"/>
      <c r="TUR351" s="182"/>
      <c r="TUS351" s="182"/>
      <c r="TUT351" s="182"/>
      <c r="TUU351" s="182"/>
      <c r="TUV351" s="182"/>
      <c r="TUW351" s="182"/>
      <c r="TUX351" s="182"/>
      <c r="TUY351" s="182"/>
      <c r="TUZ351" s="182"/>
      <c r="TVA351" s="182"/>
      <c r="TVB351" s="182"/>
      <c r="TVC351" s="182"/>
      <c r="TVD351" s="182"/>
      <c r="TVE351" s="182"/>
      <c r="TVF351" s="182"/>
      <c r="TVG351" s="182"/>
      <c r="TVH351" s="182"/>
      <c r="TVI351" s="182"/>
      <c r="TVJ351" s="182"/>
      <c r="TVK351" s="182"/>
      <c r="TVL351" s="182"/>
      <c r="TVM351" s="182"/>
      <c r="TVN351" s="182"/>
      <c r="TVO351" s="182"/>
      <c r="TVP351" s="182"/>
      <c r="TVQ351" s="182"/>
      <c r="TVR351" s="182"/>
      <c r="TVS351" s="182"/>
      <c r="TVT351" s="182"/>
      <c r="TVU351" s="182"/>
      <c r="TVV351" s="182"/>
      <c r="TVW351" s="182"/>
      <c r="TVX351" s="182"/>
      <c r="TVY351" s="182"/>
      <c r="TVZ351" s="182"/>
      <c r="TWA351" s="182"/>
      <c r="TWB351" s="182"/>
      <c r="TWC351" s="182"/>
      <c r="TWD351" s="182"/>
      <c r="TWE351" s="182"/>
      <c r="TWF351" s="182"/>
      <c r="TWG351" s="182"/>
      <c r="TWH351" s="182"/>
      <c r="TWI351" s="182"/>
      <c r="TWJ351" s="182"/>
      <c r="TWK351" s="182"/>
      <c r="TWL351" s="182"/>
      <c r="TWM351" s="182"/>
      <c r="TWN351" s="182"/>
      <c r="TWO351" s="182"/>
      <c r="TWP351" s="182"/>
      <c r="TWQ351" s="182"/>
      <c r="TWR351" s="182"/>
      <c r="TWS351" s="182"/>
      <c r="TWT351" s="182"/>
      <c r="TWU351" s="182"/>
      <c r="TWV351" s="182"/>
      <c r="TWW351" s="182"/>
      <c r="TWX351" s="182"/>
      <c r="TWY351" s="182"/>
      <c r="TWZ351" s="182"/>
      <c r="TXA351" s="182"/>
      <c r="TXB351" s="182"/>
      <c r="TXC351" s="182"/>
      <c r="TXD351" s="182"/>
      <c r="TXE351" s="182"/>
      <c r="TXF351" s="182"/>
      <c r="TXG351" s="182"/>
      <c r="TXH351" s="182"/>
      <c r="TXI351" s="182"/>
      <c r="TXJ351" s="182"/>
      <c r="TXK351" s="182"/>
      <c r="TXL351" s="182"/>
      <c r="TXM351" s="182"/>
      <c r="TXN351" s="182"/>
      <c r="TXO351" s="182"/>
      <c r="TXP351" s="182"/>
      <c r="TXQ351" s="182"/>
      <c r="TXR351" s="182"/>
      <c r="TXS351" s="182"/>
      <c r="TXT351" s="182"/>
      <c r="TXU351" s="182"/>
      <c r="TXV351" s="182"/>
      <c r="TXW351" s="182"/>
      <c r="TXX351" s="182"/>
      <c r="TXY351" s="182"/>
      <c r="TXZ351" s="182"/>
      <c r="TYA351" s="182"/>
      <c r="TYB351" s="182"/>
      <c r="TYC351" s="182"/>
      <c r="TYD351" s="182"/>
      <c r="TYE351" s="182"/>
      <c r="TYF351" s="182"/>
      <c r="TYG351" s="182"/>
      <c r="TYH351" s="182"/>
      <c r="TYI351" s="182"/>
      <c r="TYJ351" s="182"/>
      <c r="TYK351" s="182"/>
      <c r="TYL351" s="182"/>
      <c r="TYM351" s="182"/>
      <c r="TYN351" s="182"/>
      <c r="TYO351" s="182"/>
      <c r="TYP351" s="182"/>
      <c r="TYQ351" s="182"/>
      <c r="TYR351" s="182"/>
      <c r="TYS351" s="182"/>
      <c r="TYT351" s="182"/>
      <c r="TYU351" s="182"/>
      <c r="TYV351" s="182"/>
      <c r="TYW351" s="182"/>
      <c r="TYX351" s="182"/>
      <c r="TYY351" s="182"/>
      <c r="TYZ351" s="182"/>
      <c r="TZA351" s="182"/>
      <c r="TZB351" s="182"/>
      <c r="TZC351" s="182"/>
      <c r="TZD351" s="182"/>
      <c r="TZE351" s="182"/>
      <c r="TZF351" s="182"/>
      <c r="TZG351" s="182"/>
      <c r="TZH351" s="182"/>
      <c r="TZI351" s="182"/>
      <c r="TZJ351" s="182"/>
      <c r="TZK351" s="182"/>
      <c r="TZL351" s="182"/>
      <c r="TZM351" s="182"/>
      <c r="TZN351" s="182"/>
      <c r="TZO351" s="182"/>
      <c r="TZP351" s="182"/>
      <c r="TZQ351" s="182"/>
      <c r="TZR351" s="182"/>
      <c r="TZS351" s="182"/>
      <c r="TZT351" s="182"/>
      <c r="TZU351" s="182"/>
      <c r="TZV351" s="182"/>
      <c r="TZW351" s="182"/>
      <c r="TZX351" s="182"/>
      <c r="TZY351" s="182"/>
      <c r="TZZ351" s="182"/>
      <c r="UAA351" s="182"/>
      <c r="UAB351" s="182"/>
      <c r="UAC351" s="182"/>
      <c r="UAD351" s="182"/>
      <c r="UAE351" s="182"/>
      <c r="UAF351" s="182"/>
      <c r="UAG351" s="182"/>
      <c r="UAH351" s="182"/>
      <c r="UAI351" s="182"/>
      <c r="UAJ351" s="182"/>
      <c r="UAK351" s="182"/>
      <c r="UAL351" s="182"/>
      <c r="UAM351" s="182"/>
      <c r="UAN351" s="182"/>
      <c r="UAO351" s="182"/>
      <c r="UAP351" s="182"/>
      <c r="UAQ351" s="182"/>
      <c r="UAR351" s="182"/>
      <c r="UAS351" s="182"/>
      <c r="UAT351" s="182"/>
      <c r="UAU351" s="182"/>
      <c r="UAV351" s="182"/>
      <c r="UAW351" s="182"/>
      <c r="UAX351" s="182"/>
      <c r="UAY351" s="182"/>
      <c r="UAZ351" s="182"/>
      <c r="UBA351" s="182"/>
      <c r="UBB351" s="182"/>
      <c r="UBC351" s="182"/>
      <c r="UBD351" s="182"/>
      <c r="UBE351" s="182"/>
      <c r="UBF351" s="182"/>
      <c r="UBG351" s="182"/>
      <c r="UBH351" s="182"/>
      <c r="UBI351" s="182"/>
      <c r="UBJ351" s="182"/>
      <c r="UBK351" s="182"/>
      <c r="UBL351" s="182"/>
      <c r="UBM351" s="182"/>
      <c r="UBN351" s="182"/>
      <c r="UBO351" s="182"/>
      <c r="UBP351" s="182"/>
      <c r="UBQ351" s="182"/>
      <c r="UBR351" s="182"/>
      <c r="UBS351" s="182"/>
      <c r="UBT351" s="182"/>
      <c r="UBU351" s="182"/>
      <c r="UBV351" s="182"/>
      <c r="UBW351" s="182"/>
      <c r="UBX351" s="182"/>
      <c r="UBY351" s="182"/>
      <c r="UBZ351" s="182"/>
      <c r="UCA351" s="182"/>
      <c r="UCB351" s="182"/>
      <c r="UCC351" s="182"/>
      <c r="UCD351" s="182"/>
      <c r="UCE351" s="182"/>
      <c r="UCF351" s="182"/>
      <c r="UCG351" s="182"/>
      <c r="UCH351" s="182"/>
      <c r="UCI351" s="182"/>
      <c r="UCJ351" s="182"/>
      <c r="UCK351" s="182"/>
      <c r="UCL351" s="182"/>
      <c r="UCM351" s="182"/>
      <c r="UCN351" s="182"/>
      <c r="UCO351" s="182"/>
      <c r="UCP351" s="182"/>
      <c r="UCQ351" s="182"/>
      <c r="UCR351" s="182"/>
      <c r="UCS351" s="182"/>
      <c r="UCT351" s="182"/>
      <c r="UCU351" s="182"/>
      <c r="UCV351" s="182"/>
      <c r="UCW351" s="182"/>
      <c r="UCX351" s="182"/>
      <c r="UCY351" s="182"/>
      <c r="UCZ351" s="182"/>
      <c r="UDA351" s="182"/>
      <c r="UDB351" s="182"/>
      <c r="UDC351" s="182"/>
      <c r="UDD351" s="182"/>
      <c r="UDE351" s="182"/>
      <c r="UDF351" s="182"/>
      <c r="UDG351" s="182"/>
      <c r="UDH351" s="182"/>
      <c r="UDI351" s="182"/>
      <c r="UDJ351" s="182"/>
      <c r="UDK351" s="182"/>
      <c r="UDL351" s="182"/>
      <c r="UDM351" s="182"/>
      <c r="UDN351" s="182"/>
      <c r="UDO351" s="182"/>
      <c r="UDP351" s="182"/>
      <c r="UDQ351" s="182"/>
      <c r="UDR351" s="182"/>
      <c r="UDS351" s="182"/>
      <c r="UDT351" s="182"/>
      <c r="UDU351" s="182"/>
      <c r="UDV351" s="182"/>
      <c r="UDW351" s="182"/>
      <c r="UDX351" s="182"/>
      <c r="UDY351" s="182"/>
      <c r="UDZ351" s="182"/>
      <c r="UEA351" s="182"/>
      <c r="UEB351" s="182"/>
      <c r="UEC351" s="182"/>
      <c r="UED351" s="182"/>
      <c r="UEE351" s="182"/>
      <c r="UEF351" s="182"/>
      <c r="UEG351" s="182"/>
      <c r="UEH351" s="182"/>
      <c r="UEI351" s="182"/>
      <c r="UEJ351" s="182"/>
      <c r="UEK351" s="182"/>
      <c r="UEL351" s="182"/>
      <c r="UEM351" s="182"/>
      <c r="UEN351" s="182"/>
      <c r="UEO351" s="182"/>
      <c r="UEP351" s="182"/>
      <c r="UEQ351" s="182"/>
      <c r="UER351" s="182"/>
      <c r="UES351" s="182"/>
      <c r="UET351" s="182"/>
      <c r="UEU351" s="182"/>
      <c r="UEV351" s="182"/>
      <c r="UEW351" s="182"/>
      <c r="UEX351" s="182"/>
      <c r="UEY351" s="182"/>
      <c r="UEZ351" s="182"/>
      <c r="UFA351" s="182"/>
      <c r="UFB351" s="182"/>
      <c r="UFC351" s="182"/>
      <c r="UFD351" s="182"/>
      <c r="UFE351" s="182"/>
      <c r="UFF351" s="182"/>
      <c r="UFG351" s="182"/>
      <c r="UFH351" s="182"/>
      <c r="UFI351" s="182"/>
      <c r="UFJ351" s="182"/>
      <c r="UFK351" s="182"/>
      <c r="UFL351" s="182"/>
      <c r="UFM351" s="182"/>
      <c r="UFN351" s="182"/>
      <c r="UFO351" s="182"/>
      <c r="UFP351" s="182"/>
      <c r="UFQ351" s="182"/>
      <c r="UFR351" s="182"/>
      <c r="UFS351" s="182"/>
      <c r="UFT351" s="182"/>
      <c r="UFU351" s="182"/>
      <c r="UFV351" s="182"/>
      <c r="UFW351" s="182"/>
      <c r="UFX351" s="182"/>
      <c r="UFY351" s="182"/>
      <c r="UFZ351" s="182"/>
      <c r="UGA351" s="182"/>
      <c r="UGB351" s="182"/>
      <c r="UGC351" s="182"/>
      <c r="UGD351" s="182"/>
      <c r="UGE351" s="182"/>
      <c r="UGF351" s="182"/>
      <c r="UGG351" s="182"/>
      <c r="UGH351" s="182"/>
      <c r="UGI351" s="182"/>
      <c r="UGJ351" s="182"/>
      <c r="UGK351" s="182"/>
      <c r="UGL351" s="182"/>
      <c r="UGM351" s="182"/>
      <c r="UGN351" s="182"/>
      <c r="UGO351" s="182"/>
      <c r="UGP351" s="182"/>
      <c r="UGQ351" s="182"/>
      <c r="UGR351" s="182"/>
      <c r="UGS351" s="182"/>
      <c r="UGT351" s="182"/>
      <c r="UGU351" s="182"/>
      <c r="UGV351" s="182"/>
      <c r="UGW351" s="182"/>
      <c r="UGX351" s="182"/>
      <c r="UGY351" s="182"/>
      <c r="UGZ351" s="182"/>
      <c r="UHA351" s="182"/>
      <c r="UHB351" s="182"/>
      <c r="UHC351" s="182"/>
      <c r="UHD351" s="182"/>
      <c r="UHE351" s="182"/>
      <c r="UHF351" s="182"/>
      <c r="UHG351" s="182"/>
      <c r="UHH351" s="182"/>
      <c r="UHI351" s="182"/>
      <c r="UHJ351" s="182"/>
      <c r="UHK351" s="182"/>
      <c r="UHL351" s="182"/>
      <c r="UHM351" s="182"/>
      <c r="UHN351" s="182"/>
      <c r="UHO351" s="182"/>
      <c r="UHP351" s="182"/>
      <c r="UHQ351" s="182"/>
      <c r="UHR351" s="182"/>
      <c r="UHS351" s="182"/>
      <c r="UHT351" s="182"/>
      <c r="UHU351" s="182"/>
      <c r="UHV351" s="182"/>
      <c r="UHW351" s="182"/>
      <c r="UHX351" s="182"/>
      <c r="UHY351" s="182"/>
      <c r="UHZ351" s="182"/>
      <c r="UIA351" s="182"/>
      <c r="UIB351" s="182"/>
      <c r="UIC351" s="182"/>
      <c r="UID351" s="182"/>
      <c r="UIE351" s="182"/>
      <c r="UIF351" s="182"/>
      <c r="UIG351" s="182"/>
      <c r="UIH351" s="182"/>
      <c r="UII351" s="182"/>
      <c r="UIJ351" s="182"/>
      <c r="UIK351" s="182"/>
      <c r="UIL351" s="182"/>
      <c r="UIM351" s="182"/>
      <c r="UIN351" s="182"/>
      <c r="UIO351" s="182"/>
      <c r="UIP351" s="182"/>
      <c r="UIQ351" s="182"/>
      <c r="UIR351" s="182"/>
      <c r="UIS351" s="182"/>
      <c r="UIT351" s="182"/>
      <c r="UIU351" s="182"/>
      <c r="UIV351" s="182"/>
      <c r="UIW351" s="182"/>
      <c r="UIX351" s="182"/>
      <c r="UIY351" s="182"/>
      <c r="UIZ351" s="182"/>
      <c r="UJA351" s="182"/>
      <c r="UJB351" s="182"/>
      <c r="UJC351" s="182"/>
      <c r="UJD351" s="182"/>
      <c r="UJE351" s="182"/>
      <c r="UJF351" s="182"/>
      <c r="UJG351" s="182"/>
      <c r="UJH351" s="182"/>
      <c r="UJI351" s="182"/>
      <c r="UJJ351" s="182"/>
      <c r="UJK351" s="182"/>
      <c r="UJL351" s="182"/>
      <c r="UJM351" s="182"/>
      <c r="UJN351" s="182"/>
      <c r="UJO351" s="182"/>
      <c r="UJP351" s="182"/>
      <c r="UJQ351" s="182"/>
      <c r="UJR351" s="182"/>
      <c r="UJS351" s="182"/>
      <c r="UJT351" s="182"/>
      <c r="UJU351" s="182"/>
      <c r="UJV351" s="182"/>
      <c r="UJW351" s="182"/>
      <c r="UJX351" s="182"/>
      <c r="UJY351" s="182"/>
      <c r="UJZ351" s="182"/>
      <c r="UKA351" s="182"/>
      <c r="UKB351" s="182"/>
      <c r="UKC351" s="182"/>
      <c r="UKD351" s="182"/>
      <c r="UKE351" s="182"/>
      <c r="UKF351" s="182"/>
      <c r="UKG351" s="182"/>
      <c r="UKH351" s="182"/>
      <c r="UKI351" s="182"/>
      <c r="UKJ351" s="182"/>
      <c r="UKK351" s="182"/>
      <c r="UKL351" s="182"/>
      <c r="UKM351" s="182"/>
      <c r="UKN351" s="182"/>
      <c r="UKO351" s="182"/>
      <c r="UKP351" s="182"/>
      <c r="UKQ351" s="182"/>
      <c r="UKR351" s="182"/>
      <c r="UKS351" s="182"/>
      <c r="UKT351" s="182"/>
      <c r="UKU351" s="182"/>
      <c r="UKV351" s="182"/>
      <c r="UKW351" s="182"/>
      <c r="UKX351" s="182"/>
      <c r="UKY351" s="182"/>
      <c r="UKZ351" s="182"/>
      <c r="ULA351" s="182"/>
      <c r="ULB351" s="182"/>
      <c r="ULC351" s="182"/>
      <c r="ULD351" s="182"/>
      <c r="ULE351" s="182"/>
      <c r="ULF351" s="182"/>
      <c r="ULG351" s="182"/>
      <c r="ULH351" s="182"/>
      <c r="ULI351" s="182"/>
      <c r="ULJ351" s="182"/>
      <c r="ULK351" s="182"/>
      <c r="ULL351" s="182"/>
      <c r="ULM351" s="182"/>
      <c r="ULN351" s="182"/>
      <c r="ULO351" s="182"/>
      <c r="ULP351" s="182"/>
      <c r="ULQ351" s="182"/>
      <c r="ULR351" s="182"/>
      <c r="ULS351" s="182"/>
      <c r="ULT351" s="182"/>
      <c r="ULU351" s="182"/>
      <c r="ULV351" s="182"/>
      <c r="ULW351" s="182"/>
      <c r="ULX351" s="182"/>
      <c r="ULY351" s="182"/>
      <c r="ULZ351" s="182"/>
      <c r="UMA351" s="182"/>
      <c r="UMB351" s="182"/>
      <c r="UMC351" s="182"/>
      <c r="UMD351" s="182"/>
      <c r="UME351" s="182"/>
      <c r="UMF351" s="182"/>
      <c r="UMG351" s="182"/>
      <c r="UMH351" s="182"/>
      <c r="UMI351" s="182"/>
      <c r="UMJ351" s="182"/>
      <c r="UMK351" s="182"/>
      <c r="UML351" s="182"/>
      <c r="UMM351" s="182"/>
      <c r="UMN351" s="182"/>
      <c r="UMO351" s="182"/>
      <c r="UMP351" s="182"/>
      <c r="UMQ351" s="182"/>
      <c r="UMR351" s="182"/>
      <c r="UMS351" s="182"/>
      <c r="UMT351" s="182"/>
      <c r="UMU351" s="182"/>
      <c r="UMV351" s="182"/>
      <c r="UMW351" s="182"/>
      <c r="UMX351" s="182"/>
      <c r="UMY351" s="182"/>
      <c r="UMZ351" s="182"/>
      <c r="UNA351" s="182"/>
      <c r="UNB351" s="182"/>
      <c r="UNC351" s="182"/>
      <c r="UND351" s="182"/>
      <c r="UNE351" s="182"/>
      <c r="UNF351" s="182"/>
      <c r="UNG351" s="182"/>
      <c r="UNH351" s="182"/>
      <c r="UNI351" s="182"/>
      <c r="UNJ351" s="182"/>
      <c r="UNK351" s="182"/>
      <c r="UNL351" s="182"/>
      <c r="UNM351" s="182"/>
      <c r="UNN351" s="182"/>
      <c r="UNO351" s="182"/>
      <c r="UNP351" s="182"/>
      <c r="UNQ351" s="182"/>
      <c r="UNR351" s="182"/>
      <c r="UNS351" s="182"/>
      <c r="UNT351" s="182"/>
      <c r="UNU351" s="182"/>
      <c r="UNV351" s="182"/>
      <c r="UNW351" s="182"/>
      <c r="UNX351" s="182"/>
      <c r="UNY351" s="182"/>
      <c r="UNZ351" s="182"/>
      <c r="UOA351" s="182"/>
      <c r="UOB351" s="182"/>
      <c r="UOC351" s="182"/>
      <c r="UOD351" s="182"/>
      <c r="UOE351" s="182"/>
      <c r="UOF351" s="182"/>
      <c r="UOG351" s="182"/>
      <c r="UOH351" s="182"/>
      <c r="UOI351" s="182"/>
      <c r="UOJ351" s="182"/>
      <c r="UOK351" s="182"/>
      <c r="UOL351" s="182"/>
      <c r="UOM351" s="182"/>
      <c r="UON351" s="182"/>
      <c r="UOO351" s="182"/>
      <c r="UOP351" s="182"/>
      <c r="UOQ351" s="182"/>
      <c r="UOR351" s="182"/>
      <c r="UOS351" s="182"/>
      <c r="UOT351" s="182"/>
      <c r="UOU351" s="182"/>
      <c r="UOV351" s="182"/>
      <c r="UOW351" s="182"/>
      <c r="UOX351" s="182"/>
      <c r="UOY351" s="182"/>
      <c r="UOZ351" s="182"/>
      <c r="UPA351" s="182"/>
      <c r="UPB351" s="182"/>
      <c r="UPC351" s="182"/>
      <c r="UPD351" s="182"/>
      <c r="UPE351" s="182"/>
      <c r="UPF351" s="182"/>
      <c r="UPG351" s="182"/>
      <c r="UPH351" s="182"/>
      <c r="UPI351" s="182"/>
      <c r="UPJ351" s="182"/>
      <c r="UPK351" s="182"/>
      <c r="UPL351" s="182"/>
      <c r="UPM351" s="182"/>
      <c r="UPN351" s="182"/>
      <c r="UPO351" s="182"/>
      <c r="UPP351" s="182"/>
      <c r="UPQ351" s="182"/>
      <c r="UPR351" s="182"/>
      <c r="UPS351" s="182"/>
      <c r="UPT351" s="182"/>
      <c r="UPU351" s="182"/>
      <c r="UPV351" s="182"/>
      <c r="UPW351" s="182"/>
      <c r="UPX351" s="182"/>
      <c r="UPY351" s="182"/>
      <c r="UPZ351" s="182"/>
      <c r="UQA351" s="182"/>
      <c r="UQB351" s="182"/>
      <c r="UQC351" s="182"/>
      <c r="UQD351" s="182"/>
      <c r="UQE351" s="182"/>
      <c r="UQF351" s="182"/>
      <c r="UQG351" s="182"/>
      <c r="UQH351" s="182"/>
      <c r="UQI351" s="182"/>
      <c r="UQJ351" s="182"/>
      <c r="UQK351" s="182"/>
      <c r="UQL351" s="182"/>
      <c r="UQM351" s="182"/>
      <c r="UQN351" s="182"/>
      <c r="UQO351" s="182"/>
      <c r="UQP351" s="182"/>
      <c r="UQQ351" s="182"/>
      <c r="UQR351" s="182"/>
      <c r="UQS351" s="182"/>
      <c r="UQT351" s="182"/>
      <c r="UQU351" s="182"/>
      <c r="UQV351" s="182"/>
      <c r="UQW351" s="182"/>
      <c r="UQX351" s="182"/>
      <c r="UQY351" s="182"/>
      <c r="UQZ351" s="182"/>
      <c r="URA351" s="182"/>
      <c r="URB351" s="182"/>
      <c r="URC351" s="182"/>
      <c r="URD351" s="182"/>
      <c r="URE351" s="182"/>
      <c r="URF351" s="182"/>
      <c r="URG351" s="182"/>
      <c r="URH351" s="182"/>
      <c r="URI351" s="182"/>
      <c r="URJ351" s="182"/>
      <c r="URK351" s="182"/>
      <c r="URL351" s="182"/>
      <c r="URM351" s="182"/>
      <c r="URN351" s="182"/>
      <c r="URO351" s="182"/>
      <c r="URP351" s="182"/>
      <c r="URQ351" s="182"/>
      <c r="URR351" s="182"/>
      <c r="URS351" s="182"/>
      <c r="URT351" s="182"/>
      <c r="URU351" s="182"/>
      <c r="URV351" s="182"/>
      <c r="URW351" s="182"/>
      <c r="URX351" s="182"/>
      <c r="URY351" s="182"/>
      <c r="URZ351" s="182"/>
      <c r="USA351" s="182"/>
      <c r="USB351" s="182"/>
      <c r="USC351" s="182"/>
      <c r="USD351" s="182"/>
      <c r="USE351" s="182"/>
      <c r="USF351" s="182"/>
      <c r="USG351" s="182"/>
      <c r="USH351" s="182"/>
      <c r="USI351" s="182"/>
      <c r="USJ351" s="182"/>
      <c r="USK351" s="182"/>
      <c r="USL351" s="182"/>
      <c r="USM351" s="182"/>
      <c r="USN351" s="182"/>
      <c r="USO351" s="182"/>
      <c r="USP351" s="182"/>
      <c r="USQ351" s="182"/>
      <c r="USR351" s="182"/>
      <c r="USS351" s="182"/>
      <c r="UST351" s="182"/>
      <c r="USU351" s="182"/>
      <c r="USV351" s="182"/>
      <c r="USW351" s="182"/>
      <c r="USX351" s="182"/>
      <c r="USY351" s="182"/>
      <c r="USZ351" s="182"/>
      <c r="UTA351" s="182"/>
      <c r="UTB351" s="182"/>
      <c r="UTC351" s="182"/>
      <c r="UTD351" s="182"/>
      <c r="UTE351" s="182"/>
      <c r="UTF351" s="182"/>
      <c r="UTG351" s="182"/>
      <c r="UTH351" s="182"/>
      <c r="UTI351" s="182"/>
      <c r="UTJ351" s="182"/>
      <c r="UTK351" s="182"/>
      <c r="UTL351" s="182"/>
      <c r="UTM351" s="182"/>
      <c r="UTN351" s="182"/>
      <c r="UTO351" s="182"/>
      <c r="UTP351" s="182"/>
      <c r="UTQ351" s="182"/>
      <c r="UTR351" s="182"/>
      <c r="UTS351" s="182"/>
      <c r="UTT351" s="182"/>
      <c r="UTU351" s="182"/>
      <c r="UTV351" s="182"/>
      <c r="UTW351" s="182"/>
      <c r="UTX351" s="182"/>
      <c r="UTY351" s="182"/>
      <c r="UTZ351" s="182"/>
      <c r="UUA351" s="182"/>
      <c r="UUB351" s="182"/>
      <c r="UUC351" s="182"/>
      <c r="UUD351" s="182"/>
      <c r="UUE351" s="182"/>
      <c r="UUF351" s="182"/>
      <c r="UUG351" s="182"/>
      <c r="UUH351" s="182"/>
      <c r="UUI351" s="182"/>
      <c r="UUJ351" s="182"/>
      <c r="UUK351" s="182"/>
      <c r="UUL351" s="182"/>
      <c r="UUM351" s="182"/>
      <c r="UUN351" s="182"/>
      <c r="UUO351" s="182"/>
      <c r="UUP351" s="182"/>
      <c r="UUQ351" s="182"/>
      <c r="UUR351" s="182"/>
      <c r="UUS351" s="182"/>
      <c r="UUT351" s="182"/>
      <c r="UUU351" s="182"/>
      <c r="UUV351" s="182"/>
      <c r="UUW351" s="182"/>
      <c r="UUX351" s="182"/>
      <c r="UUY351" s="182"/>
      <c r="UUZ351" s="182"/>
      <c r="UVA351" s="182"/>
      <c r="UVB351" s="182"/>
      <c r="UVC351" s="182"/>
      <c r="UVD351" s="182"/>
      <c r="UVE351" s="182"/>
      <c r="UVF351" s="182"/>
      <c r="UVG351" s="182"/>
      <c r="UVH351" s="182"/>
      <c r="UVI351" s="182"/>
      <c r="UVJ351" s="182"/>
      <c r="UVK351" s="182"/>
      <c r="UVL351" s="182"/>
      <c r="UVM351" s="182"/>
      <c r="UVN351" s="182"/>
      <c r="UVO351" s="182"/>
      <c r="UVP351" s="182"/>
      <c r="UVQ351" s="182"/>
      <c r="UVR351" s="182"/>
      <c r="UVS351" s="182"/>
      <c r="UVT351" s="182"/>
      <c r="UVU351" s="182"/>
      <c r="UVV351" s="182"/>
      <c r="UVW351" s="182"/>
      <c r="UVX351" s="182"/>
      <c r="UVY351" s="182"/>
      <c r="UVZ351" s="182"/>
      <c r="UWA351" s="182"/>
      <c r="UWB351" s="182"/>
      <c r="UWC351" s="182"/>
      <c r="UWD351" s="182"/>
      <c r="UWE351" s="182"/>
      <c r="UWF351" s="182"/>
      <c r="UWG351" s="182"/>
      <c r="UWH351" s="182"/>
      <c r="UWI351" s="182"/>
      <c r="UWJ351" s="182"/>
      <c r="UWK351" s="182"/>
      <c r="UWL351" s="182"/>
      <c r="UWM351" s="182"/>
      <c r="UWN351" s="182"/>
      <c r="UWO351" s="182"/>
      <c r="UWP351" s="182"/>
      <c r="UWQ351" s="182"/>
      <c r="UWR351" s="182"/>
      <c r="UWS351" s="182"/>
      <c r="UWT351" s="182"/>
      <c r="UWU351" s="182"/>
      <c r="UWV351" s="182"/>
      <c r="UWW351" s="182"/>
      <c r="UWX351" s="182"/>
      <c r="UWY351" s="182"/>
      <c r="UWZ351" s="182"/>
      <c r="UXA351" s="182"/>
      <c r="UXB351" s="182"/>
      <c r="UXC351" s="182"/>
      <c r="UXD351" s="182"/>
      <c r="UXE351" s="182"/>
      <c r="UXF351" s="182"/>
      <c r="UXG351" s="182"/>
      <c r="UXH351" s="182"/>
      <c r="UXI351" s="182"/>
      <c r="UXJ351" s="182"/>
      <c r="UXK351" s="182"/>
      <c r="UXL351" s="182"/>
      <c r="UXM351" s="182"/>
      <c r="UXN351" s="182"/>
      <c r="UXO351" s="182"/>
      <c r="UXP351" s="182"/>
      <c r="UXQ351" s="182"/>
      <c r="UXR351" s="182"/>
      <c r="UXS351" s="182"/>
      <c r="UXT351" s="182"/>
      <c r="UXU351" s="182"/>
      <c r="UXV351" s="182"/>
      <c r="UXW351" s="182"/>
      <c r="UXX351" s="182"/>
      <c r="UXY351" s="182"/>
      <c r="UXZ351" s="182"/>
      <c r="UYA351" s="182"/>
      <c r="UYB351" s="182"/>
      <c r="UYC351" s="182"/>
      <c r="UYD351" s="182"/>
      <c r="UYE351" s="182"/>
      <c r="UYF351" s="182"/>
      <c r="UYG351" s="182"/>
      <c r="UYH351" s="182"/>
      <c r="UYI351" s="182"/>
      <c r="UYJ351" s="182"/>
      <c r="UYK351" s="182"/>
      <c r="UYL351" s="182"/>
      <c r="UYM351" s="182"/>
      <c r="UYN351" s="182"/>
      <c r="UYO351" s="182"/>
      <c r="UYP351" s="182"/>
      <c r="UYQ351" s="182"/>
      <c r="UYR351" s="182"/>
      <c r="UYS351" s="182"/>
      <c r="UYT351" s="182"/>
      <c r="UYU351" s="182"/>
      <c r="UYV351" s="182"/>
      <c r="UYW351" s="182"/>
      <c r="UYX351" s="182"/>
      <c r="UYY351" s="182"/>
      <c r="UYZ351" s="182"/>
      <c r="UZA351" s="182"/>
      <c r="UZB351" s="182"/>
      <c r="UZC351" s="182"/>
      <c r="UZD351" s="182"/>
      <c r="UZE351" s="182"/>
      <c r="UZF351" s="182"/>
      <c r="UZG351" s="182"/>
      <c r="UZH351" s="182"/>
      <c r="UZI351" s="182"/>
      <c r="UZJ351" s="182"/>
      <c r="UZK351" s="182"/>
      <c r="UZL351" s="182"/>
      <c r="UZM351" s="182"/>
      <c r="UZN351" s="182"/>
      <c r="UZO351" s="182"/>
      <c r="UZP351" s="182"/>
      <c r="UZQ351" s="182"/>
      <c r="UZR351" s="182"/>
      <c r="UZS351" s="182"/>
      <c r="UZT351" s="182"/>
      <c r="UZU351" s="182"/>
      <c r="UZV351" s="182"/>
      <c r="UZW351" s="182"/>
      <c r="UZX351" s="182"/>
      <c r="UZY351" s="182"/>
      <c r="UZZ351" s="182"/>
      <c r="VAA351" s="182"/>
      <c r="VAB351" s="182"/>
      <c r="VAC351" s="182"/>
      <c r="VAD351" s="182"/>
      <c r="VAE351" s="182"/>
      <c r="VAF351" s="182"/>
      <c r="VAG351" s="182"/>
      <c r="VAH351" s="182"/>
      <c r="VAI351" s="182"/>
      <c r="VAJ351" s="182"/>
      <c r="VAK351" s="182"/>
      <c r="VAL351" s="182"/>
      <c r="VAM351" s="182"/>
      <c r="VAN351" s="182"/>
      <c r="VAO351" s="182"/>
      <c r="VAP351" s="182"/>
      <c r="VAQ351" s="182"/>
      <c r="VAR351" s="182"/>
      <c r="VAS351" s="182"/>
      <c r="VAT351" s="182"/>
      <c r="VAU351" s="182"/>
      <c r="VAV351" s="182"/>
      <c r="VAW351" s="182"/>
      <c r="VAX351" s="182"/>
      <c r="VAY351" s="182"/>
      <c r="VAZ351" s="182"/>
      <c r="VBA351" s="182"/>
      <c r="VBB351" s="182"/>
      <c r="VBC351" s="182"/>
      <c r="VBD351" s="182"/>
      <c r="VBE351" s="182"/>
      <c r="VBF351" s="182"/>
      <c r="VBG351" s="182"/>
      <c r="VBH351" s="182"/>
      <c r="VBI351" s="182"/>
      <c r="VBJ351" s="182"/>
      <c r="VBK351" s="182"/>
      <c r="VBL351" s="182"/>
      <c r="VBM351" s="182"/>
      <c r="VBN351" s="182"/>
      <c r="VBO351" s="182"/>
      <c r="VBP351" s="182"/>
      <c r="VBQ351" s="182"/>
      <c r="VBR351" s="182"/>
      <c r="VBS351" s="182"/>
      <c r="VBT351" s="182"/>
      <c r="VBU351" s="182"/>
      <c r="VBV351" s="182"/>
      <c r="VBW351" s="182"/>
      <c r="VBX351" s="182"/>
      <c r="VBY351" s="182"/>
      <c r="VBZ351" s="182"/>
      <c r="VCA351" s="182"/>
      <c r="VCB351" s="182"/>
      <c r="VCC351" s="182"/>
      <c r="VCD351" s="182"/>
      <c r="VCE351" s="182"/>
      <c r="VCF351" s="182"/>
      <c r="VCG351" s="182"/>
      <c r="VCH351" s="182"/>
      <c r="VCI351" s="182"/>
      <c r="VCJ351" s="182"/>
      <c r="VCK351" s="182"/>
      <c r="VCL351" s="182"/>
      <c r="VCM351" s="182"/>
      <c r="VCN351" s="182"/>
      <c r="VCO351" s="182"/>
      <c r="VCP351" s="182"/>
      <c r="VCQ351" s="182"/>
      <c r="VCR351" s="182"/>
      <c r="VCS351" s="182"/>
      <c r="VCT351" s="182"/>
      <c r="VCU351" s="182"/>
      <c r="VCV351" s="182"/>
      <c r="VCW351" s="182"/>
      <c r="VCX351" s="182"/>
      <c r="VCY351" s="182"/>
      <c r="VCZ351" s="182"/>
      <c r="VDA351" s="182"/>
      <c r="VDB351" s="182"/>
      <c r="VDC351" s="182"/>
      <c r="VDD351" s="182"/>
      <c r="VDE351" s="182"/>
      <c r="VDF351" s="182"/>
      <c r="VDG351" s="182"/>
      <c r="VDH351" s="182"/>
      <c r="VDI351" s="182"/>
      <c r="VDJ351" s="182"/>
      <c r="VDK351" s="182"/>
      <c r="VDL351" s="182"/>
      <c r="VDM351" s="182"/>
      <c r="VDN351" s="182"/>
      <c r="VDO351" s="182"/>
      <c r="VDP351" s="182"/>
      <c r="VDQ351" s="182"/>
      <c r="VDR351" s="182"/>
      <c r="VDS351" s="182"/>
      <c r="VDT351" s="182"/>
      <c r="VDU351" s="182"/>
      <c r="VDV351" s="182"/>
      <c r="VDW351" s="182"/>
      <c r="VDX351" s="182"/>
      <c r="VDY351" s="182"/>
      <c r="VDZ351" s="182"/>
      <c r="VEA351" s="182"/>
      <c r="VEB351" s="182"/>
      <c r="VEC351" s="182"/>
      <c r="VED351" s="182"/>
      <c r="VEE351" s="182"/>
      <c r="VEF351" s="182"/>
      <c r="VEG351" s="182"/>
      <c r="VEH351" s="182"/>
      <c r="VEI351" s="182"/>
      <c r="VEJ351" s="182"/>
      <c r="VEK351" s="182"/>
      <c r="VEL351" s="182"/>
      <c r="VEM351" s="182"/>
      <c r="VEN351" s="182"/>
      <c r="VEO351" s="182"/>
      <c r="VEP351" s="182"/>
      <c r="VEQ351" s="182"/>
      <c r="VER351" s="182"/>
      <c r="VES351" s="182"/>
      <c r="VET351" s="182"/>
      <c r="VEU351" s="182"/>
      <c r="VEV351" s="182"/>
      <c r="VEW351" s="182"/>
      <c r="VEX351" s="182"/>
      <c r="VEY351" s="182"/>
      <c r="VEZ351" s="182"/>
      <c r="VFA351" s="182"/>
      <c r="VFB351" s="182"/>
      <c r="VFC351" s="182"/>
      <c r="VFD351" s="182"/>
      <c r="VFE351" s="182"/>
      <c r="VFF351" s="182"/>
      <c r="VFG351" s="182"/>
      <c r="VFH351" s="182"/>
      <c r="VFI351" s="182"/>
      <c r="VFJ351" s="182"/>
      <c r="VFK351" s="182"/>
      <c r="VFL351" s="182"/>
      <c r="VFM351" s="182"/>
      <c r="VFN351" s="182"/>
      <c r="VFO351" s="182"/>
      <c r="VFP351" s="182"/>
      <c r="VFQ351" s="182"/>
      <c r="VFR351" s="182"/>
      <c r="VFS351" s="182"/>
      <c r="VFT351" s="182"/>
      <c r="VFU351" s="182"/>
      <c r="VFV351" s="182"/>
      <c r="VFW351" s="182"/>
      <c r="VFX351" s="182"/>
      <c r="VFY351" s="182"/>
      <c r="VFZ351" s="182"/>
      <c r="VGA351" s="182"/>
      <c r="VGB351" s="182"/>
      <c r="VGC351" s="182"/>
      <c r="VGD351" s="182"/>
      <c r="VGE351" s="182"/>
      <c r="VGF351" s="182"/>
      <c r="VGG351" s="182"/>
      <c r="VGH351" s="182"/>
      <c r="VGI351" s="182"/>
      <c r="VGJ351" s="182"/>
      <c r="VGK351" s="182"/>
      <c r="VGL351" s="182"/>
      <c r="VGM351" s="182"/>
      <c r="VGN351" s="182"/>
      <c r="VGO351" s="182"/>
      <c r="VGP351" s="182"/>
      <c r="VGQ351" s="182"/>
      <c r="VGR351" s="182"/>
      <c r="VGS351" s="182"/>
      <c r="VGT351" s="182"/>
      <c r="VGU351" s="182"/>
      <c r="VGV351" s="182"/>
      <c r="VGW351" s="182"/>
      <c r="VGX351" s="182"/>
      <c r="VGY351" s="182"/>
      <c r="VGZ351" s="182"/>
      <c r="VHA351" s="182"/>
      <c r="VHB351" s="182"/>
      <c r="VHC351" s="182"/>
      <c r="VHD351" s="182"/>
      <c r="VHE351" s="182"/>
      <c r="VHF351" s="182"/>
      <c r="VHG351" s="182"/>
      <c r="VHH351" s="182"/>
      <c r="VHI351" s="182"/>
      <c r="VHJ351" s="182"/>
      <c r="VHK351" s="182"/>
      <c r="VHL351" s="182"/>
      <c r="VHM351" s="182"/>
      <c r="VHN351" s="182"/>
      <c r="VHO351" s="182"/>
      <c r="VHP351" s="182"/>
      <c r="VHQ351" s="182"/>
      <c r="VHR351" s="182"/>
      <c r="VHS351" s="182"/>
      <c r="VHT351" s="182"/>
      <c r="VHU351" s="182"/>
      <c r="VHV351" s="182"/>
      <c r="VHW351" s="182"/>
      <c r="VHX351" s="182"/>
      <c r="VHY351" s="182"/>
      <c r="VHZ351" s="182"/>
      <c r="VIA351" s="182"/>
      <c r="VIB351" s="182"/>
      <c r="VIC351" s="182"/>
      <c r="VID351" s="182"/>
      <c r="VIE351" s="182"/>
      <c r="VIF351" s="182"/>
      <c r="VIG351" s="182"/>
      <c r="VIH351" s="182"/>
      <c r="VII351" s="182"/>
      <c r="VIJ351" s="182"/>
      <c r="VIK351" s="182"/>
      <c r="VIL351" s="182"/>
      <c r="VIM351" s="182"/>
      <c r="VIN351" s="182"/>
      <c r="VIO351" s="182"/>
      <c r="VIP351" s="182"/>
      <c r="VIQ351" s="182"/>
      <c r="VIR351" s="182"/>
      <c r="VIS351" s="182"/>
      <c r="VIT351" s="182"/>
      <c r="VIU351" s="182"/>
      <c r="VIV351" s="182"/>
      <c r="VIW351" s="182"/>
      <c r="VIX351" s="182"/>
      <c r="VIY351" s="182"/>
      <c r="VIZ351" s="182"/>
      <c r="VJA351" s="182"/>
      <c r="VJB351" s="182"/>
      <c r="VJC351" s="182"/>
      <c r="VJD351" s="182"/>
      <c r="VJE351" s="182"/>
      <c r="VJF351" s="182"/>
      <c r="VJG351" s="182"/>
      <c r="VJH351" s="182"/>
      <c r="VJI351" s="182"/>
      <c r="VJJ351" s="182"/>
      <c r="VJK351" s="182"/>
      <c r="VJL351" s="182"/>
      <c r="VJM351" s="182"/>
      <c r="VJN351" s="182"/>
      <c r="VJO351" s="182"/>
      <c r="VJP351" s="182"/>
      <c r="VJQ351" s="182"/>
      <c r="VJR351" s="182"/>
      <c r="VJS351" s="182"/>
      <c r="VJT351" s="182"/>
      <c r="VJU351" s="182"/>
      <c r="VJV351" s="182"/>
      <c r="VJW351" s="182"/>
      <c r="VJX351" s="182"/>
      <c r="VJY351" s="182"/>
      <c r="VJZ351" s="182"/>
      <c r="VKA351" s="182"/>
      <c r="VKB351" s="182"/>
      <c r="VKC351" s="182"/>
      <c r="VKD351" s="182"/>
      <c r="VKE351" s="182"/>
      <c r="VKF351" s="182"/>
      <c r="VKG351" s="182"/>
      <c r="VKH351" s="182"/>
      <c r="VKI351" s="182"/>
      <c r="VKJ351" s="182"/>
      <c r="VKK351" s="182"/>
      <c r="VKL351" s="182"/>
      <c r="VKM351" s="182"/>
      <c r="VKN351" s="182"/>
      <c r="VKO351" s="182"/>
      <c r="VKP351" s="182"/>
      <c r="VKQ351" s="182"/>
      <c r="VKR351" s="182"/>
      <c r="VKS351" s="182"/>
      <c r="VKT351" s="182"/>
      <c r="VKU351" s="182"/>
      <c r="VKV351" s="182"/>
      <c r="VKW351" s="182"/>
      <c r="VKX351" s="182"/>
      <c r="VKY351" s="182"/>
      <c r="VKZ351" s="182"/>
      <c r="VLA351" s="182"/>
      <c r="VLB351" s="182"/>
      <c r="VLC351" s="182"/>
      <c r="VLD351" s="182"/>
      <c r="VLE351" s="182"/>
      <c r="VLF351" s="182"/>
      <c r="VLG351" s="182"/>
      <c r="VLH351" s="182"/>
      <c r="VLI351" s="182"/>
      <c r="VLJ351" s="182"/>
      <c r="VLK351" s="182"/>
      <c r="VLL351" s="182"/>
      <c r="VLM351" s="182"/>
      <c r="VLN351" s="182"/>
      <c r="VLO351" s="182"/>
      <c r="VLP351" s="182"/>
      <c r="VLQ351" s="182"/>
      <c r="VLR351" s="182"/>
      <c r="VLS351" s="182"/>
      <c r="VLT351" s="182"/>
      <c r="VLU351" s="182"/>
      <c r="VLV351" s="182"/>
      <c r="VLW351" s="182"/>
      <c r="VLX351" s="182"/>
      <c r="VLY351" s="182"/>
      <c r="VLZ351" s="182"/>
      <c r="VMA351" s="182"/>
      <c r="VMB351" s="182"/>
      <c r="VMC351" s="182"/>
      <c r="VMD351" s="182"/>
      <c r="VME351" s="182"/>
      <c r="VMF351" s="182"/>
      <c r="VMG351" s="182"/>
      <c r="VMH351" s="182"/>
      <c r="VMI351" s="182"/>
      <c r="VMJ351" s="182"/>
      <c r="VMK351" s="182"/>
      <c r="VML351" s="182"/>
      <c r="VMM351" s="182"/>
      <c r="VMN351" s="182"/>
      <c r="VMO351" s="182"/>
      <c r="VMP351" s="182"/>
      <c r="VMQ351" s="182"/>
      <c r="VMR351" s="182"/>
      <c r="VMS351" s="182"/>
      <c r="VMT351" s="182"/>
      <c r="VMU351" s="182"/>
      <c r="VMV351" s="182"/>
      <c r="VMW351" s="182"/>
      <c r="VMX351" s="182"/>
      <c r="VMY351" s="182"/>
      <c r="VMZ351" s="182"/>
      <c r="VNA351" s="182"/>
      <c r="VNB351" s="182"/>
      <c r="VNC351" s="182"/>
      <c r="VND351" s="182"/>
      <c r="VNE351" s="182"/>
      <c r="VNF351" s="182"/>
      <c r="VNG351" s="182"/>
      <c r="VNH351" s="182"/>
      <c r="VNI351" s="182"/>
      <c r="VNJ351" s="182"/>
      <c r="VNK351" s="182"/>
      <c r="VNL351" s="182"/>
      <c r="VNM351" s="182"/>
      <c r="VNN351" s="182"/>
      <c r="VNO351" s="182"/>
      <c r="VNP351" s="182"/>
      <c r="VNQ351" s="182"/>
      <c r="VNR351" s="182"/>
      <c r="VNS351" s="182"/>
      <c r="VNT351" s="182"/>
      <c r="VNU351" s="182"/>
      <c r="VNV351" s="182"/>
      <c r="VNW351" s="182"/>
      <c r="VNX351" s="182"/>
      <c r="VNY351" s="182"/>
      <c r="VNZ351" s="182"/>
      <c r="VOA351" s="182"/>
      <c r="VOB351" s="182"/>
      <c r="VOC351" s="182"/>
      <c r="VOD351" s="182"/>
      <c r="VOE351" s="182"/>
      <c r="VOF351" s="182"/>
      <c r="VOG351" s="182"/>
      <c r="VOH351" s="182"/>
      <c r="VOI351" s="182"/>
      <c r="VOJ351" s="182"/>
      <c r="VOK351" s="182"/>
      <c r="VOL351" s="182"/>
      <c r="VOM351" s="182"/>
      <c r="VON351" s="182"/>
      <c r="VOO351" s="182"/>
      <c r="VOP351" s="182"/>
      <c r="VOQ351" s="182"/>
      <c r="VOR351" s="182"/>
      <c r="VOS351" s="182"/>
      <c r="VOT351" s="182"/>
      <c r="VOU351" s="182"/>
      <c r="VOV351" s="182"/>
      <c r="VOW351" s="182"/>
      <c r="VOX351" s="182"/>
      <c r="VOY351" s="182"/>
      <c r="VOZ351" s="182"/>
      <c r="VPA351" s="182"/>
      <c r="VPB351" s="182"/>
      <c r="VPC351" s="182"/>
      <c r="VPD351" s="182"/>
      <c r="VPE351" s="182"/>
      <c r="VPF351" s="182"/>
      <c r="VPG351" s="182"/>
      <c r="VPH351" s="182"/>
      <c r="VPI351" s="182"/>
      <c r="VPJ351" s="182"/>
      <c r="VPK351" s="182"/>
      <c r="VPL351" s="182"/>
      <c r="VPM351" s="182"/>
      <c r="VPN351" s="182"/>
      <c r="VPO351" s="182"/>
      <c r="VPP351" s="182"/>
      <c r="VPQ351" s="182"/>
      <c r="VPR351" s="182"/>
      <c r="VPS351" s="182"/>
      <c r="VPT351" s="182"/>
      <c r="VPU351" s="182"/>
      <c r="VPV351" s="182"/>
      <c r="VPW351" s="182"/>
      <c r="VPX351" s="182"/>
      <c r="VPY351" s="182"/>
      <c r="VPZ351" s="182"/>
      <c r="VQA351" s="182"/>
      <c r="VQB351" s="182"/>
      <c r="VQC351" s="182"/>
      <c r="VQD351" s="182"/>
      <c r="VQE351" s="182"/>
      <c r="VQF351" s="182"/>
      <c r="VQG351" s="182"/>
      <c r="VQH351" s="182"/>
      <c r="VQI351" s="182"/>
      <c r="VQJ351" s="182"/>
      <c r="VQK351" s="182"/>
      <c r="VQL351" s="182"/>
      <c r="VQM351" s="182"/>
      <c r="VQN351" s="182"/>
      <c r="VQO351" s="182"/>
      <c r="VQP351" s="182"/>
      <c r="VQQ351" s="182"/>
      <c r="VQR351" s="182"/>
      <c r="VQS351" s="182"/>
      <c r="VQT351" s="182"/>
      <c r="VQU351" s="182"/>
      <c r="VQV351" s="182"/>
      <c r="VQW351" s="182"/>
      <c r="VQX351" s="182"/>
      <c r="VQY351" s="182"/>
      <c r="VQZ351" s="182"/>
      <c r="VRA351" s="182"/>
      <c r="VRB351" s="182"/>
      <c r="VRC351" s="182"/>
      <c r="VRD351" s="182"/>
      <c r="VRE351" s="182"/>
      <c r="VRF351" s="182"/>
      <c r="VRG351" s="182"/>
      <c r="VRH351" s="182"/>
      <c r="VRI351" s="182"/>
      <c r="VRJ351" s="182"/>
      <c r="VRK351" s="182"/>
      <c r="VRL351" s="182"/>
      <c r="VRM351" s="182"/>
      <c r="VRN351" s="182"/>
      <c r="VRO351" s="182"/>
      <c r="VRP351" s="182"/>
      <c r="VRQ351" s="182"/>
      <c r="VRR351" s="182"/>
      <c r="VRS351" s="182"/>
      <c r="VRT351" s="182"/>
      <c r="VRU351" s="182"/>
      <c r="VRV351" s="182"/>
      <c r="VRW351" s="182"/>
      <c r="VRX351" s="182"/>
      <c r="VRY351" s="182"/>
      <c r="VRZ351" s="182"/>
      <c r="VSA351" s="182"/>
      <c r="VSB351" s="182"/>
      <c r="VSC351" s="182"/>
      <c r="VSD351" s="182"/>
      <c r="VSE351" s="182"/>
      <c r="VSF351" s="182"/>
      <c r="VSG351" s="182"/>
      <c r="VSH351" s="182"/>
      <c r="VSI351" s="182"/>
      <c r="VSJ351" s="182"/>
      <c r="VSK351" s="182"/>
      <c r="VSL351" s="182"/>
      <c r="VSM351" s="182"/>
      <c r="VSN351" s="182"/>
      <c r="VSO351" s="182"/>
      <c r="VSP351" s="182"/>
      <c r="VSQ351" s="182"/>
      <c r="VSR351" s="182"/>
      <c r="VSS351" s="182"/>
      <c r="VST351" s="182"/>
      <c r="VSU351" s="182"/>
      <c r="VSV351" s="182"/>
      <c r="VSW351" s="182"/>
      <c r="VSX351" s="182"/>
      <c r="VSY351" s="182"/>
      <c r="VSZ351" s="182"/>
      <c r="VTA351" s="182"/>
      <c r="VTB351" s="182"/>
      <c r="VTC351" s="182"/>
      <c r="VTD351" s="182"/>
      <c r="VTE351" s="182"/>
      <c r="VTF351" s="182"/>
      <c r="VTG351" s="182"/>
      <c r="VTH351" s="182"/>
      <c r="VTI351" s="182"/>
      <c r="VTJ351" s="182"/>
      <c r="VTK351" s="182"/>
      <c r="VTL351" s="182"/>
      <c r="VTM351" s="182"/>
      <c r="VTN351" s="182"/>
      <c r="VTO351" s="182"/>
      <c r="VTP351" s="182"/>
      <c r="VTQ351" s="182"/>
      <c r="VTR351" s="182"/>
      <c r="VTS351" s="182"/>
      <c r="VTT351" s="182"/>
      <c r="VTU351" s="182"/>
      <c r="VTV351" s="182"/>
      <c r="VTW351" s="182"/>
      <c r="VTX351" s="182"/>
      <c r="VTY351" s="182"/>
      <c r="VTZ351" s="182"/>
      <c r="VUA351" s="182"/>
      <c r="VUB351" s="182"/>
      <c r="VUC351" s="182"/>
      <c r="VUD351" s="182"/>
      <c r="VUE351" s="182"/>
      <c r="VUF351" s="182"/>
      <c r="VUG351" s="182"/>
      <c r="VUH351" s="182"/>
      <c r="VUI351" s="182"/>
      <c r="VUJ351" s="182"/>
      <c r="VUK351" s="182"/>
      <c r="VUL351" s="182"/>
      <c r="VUM351" s="182"/>
      <c r="VUN351" s="182"/>
      <c r="VUO351" s="182"/>
      <c r="VUP351" s="182"/>
      <c r="VUQ351" s="182"/>
      <c r="VUR351" s="182"/>
      <c r="VUS351" s="182"/>
      <c r="VUT351" s="182"/>
      <c r="VUU351" s="182"/>
      <c r="VUV351" s="182"/>
      <c r="VUW351" s="182"/>
      <c r="VUX351" s="182"/>
      <c r="VUY351" s="182"/>
      <c r="VUZ351" s="182"/>
      <c r="VVA351" s="182"/>
      <c r="VVB351" s="182"/>
      <c r="VVC351" s="182"/>
      <c r="VVD351" s="182"/>
      <c r="VVE351" s="182"/>
      <c r="VVF351" s="182"/>
      <c r="VVG351" s="182"/>
      <c r="VVH351" s="182"/>
      <c r="VVI351" s="182"/>
      <c r="VVJ351" s="182"/>
      <c r="VVK351" s="182"/>
      <c r="VVL351" s="182"/>
      <c r="VVM351" s="182"/>
      <c r="VVN351" s="182"/>
      <c r="VVO351" s="182"/>
      <c r="VVP351" s="182"/>
      <c r="VVQ351" s="182"/>
      <c r="VVR351" s="182"/>
      <c r="VVS351" s="182"/>
      <c r="VVT351" s="182"/>
      <c r="VVU351" s="182"/>
      <c r="VVV351" s="182"/>
      <c r="VVW351" s="182"/>
      <c r="VVX351" s="182"/>
      <c r="VVY351" s="182"/>
      <c r="VVZ351" s="182"/>
      <c r="VWA351" s="182"/>
      <c r="VWB351" s="182"/>
      <c r="VWC351" s="182"/>
      <c r="VWD351" s="182"/>
      <c r="VWE351" s="182"/>
      <c r="VWF351" s="182"/>
      <c r="VWG351" s="182"/>
      <c r="VWH351" s="182"/>
      <c r="VWI351" s="182"/>
      <c r="VWJ351" s="182"/>
      <c r="VWK351" s="182"/>
      <c r="VWL351" s="182"/>
      <c r="VWM351" s="182"/>
      <c r="VWN351" s="182"/>
      <c r="VWO351" s="182"/>
      <c r="VWP351" s="182"/>
      <c r="VWQ351" s="182"/>
      <c r="VWR351" s="182"/>
      <c r="VWS351" s="182"/>
      <c r="VWT351" s="182"/>
      <c r="VWU351" s="182"/>
      <c r="VWV351" s="182"/>
      <c r="VWW351" s="182"/>
      <c r="VWX351" s="182"/>
      <c r="VWY351" s="182"/>
      <c r="VWZ351" s="182"/>
      <c r="VXA351" s="182"/>
      <c r="VXB351" s="182"/>
      <c r="VXC351" s="182"/>
      <c r="VXD351" s="182"/>
      <c r="VXE351" s="182"/>
      <c r="VXF351" s="182"/>
      <c r="VXG351" s="182"/>
      <c r="VXH351" s="182"/>
      <c r="VXI351" s="182"/>
      <c r="VXJ351" s="182"/>
      <c r="VXK351" s="182"/>
      <c r="VXL351" s="182"/>
      <c r="VXM351" s="182"/>
      <c r="VXN351" s="182"/>
      <c r="VXO351" s="182"/>
      <c r="VXP351" s="182"/>
      <c r="VXQ351" s="182"/>
      <c r="VXR351" s="182"/>
      <c r="VXS351" s="182"/>
      <c r="VXT351" s="182"/>
      <c r="VXU351" s="182"/>
      <c r="VXV351" s="182"/>
      <c r="VXW351" s="182"/>
      <c r="VXX351" s="182"/>
      <c r="VXY351" s="182"/>
      <c r="VXZ351" s="182"/>
      <c r="VYA351" s="182"/>
      <c r="VYB351" s="182"/>
      <c r="VYC351" s="182"/>
      <c r="VYD351" s="182"/>
      <c r="VYE351" s="182"/>
      <c r="VYF351" s="182"/>
      <c r="VYG351" s="182"/>
      <c r="VYH351" s="182"/>
      <c r="VYI351" s="182"/>
      <c r="VYJ351" s="182"/>
      <c r="VYK351" s="182"/>
      <c r="VYL351" s="182"/>
      <c r="VYM351" s="182"/>
      <c r="VYN351" s="182"/>
      <c r="VYO351" s="182"/>
      <c r="VYP351" s="182"/>
      <c r="VYQ351" s="182"/>
      <c r="VYR351" s="182"/>
      <c r="VYS351" s="182"/>
      <c r="VYT351" s="182"/>
      <c r="VYU351" s="182"/>
      <c r="VYV351" s="182"/>
      <c r="VYW351" s="182"/>
      <c r="VYX351" s="182"/>
      <c r="VYY351" s="182"/>
      <c r="VYZ351" s="182"/>
      <c r="VZA351" s="182"/>
      <c r="VZB351" s="182"/>
      <c r="VZC351" s="182"/>
      <c r="VZD351" s="182"/>
      <c r="VZE351" s="182"/>
      <c r="VZF351" s="182"/>
      <c r="VZG351" s="182"/>
      <c r="VZH351" s="182"/>
      <c r="VZI351" s="182"/>
      <c r="VZJ351" s="182"/>
      <c r="VZK351" s="182"/>
      <c r="VZL351" s="182"/>
      <c r="VZM351" s="182"/>
      <c r="VZN351" s="182"/>
      <c r="VZO351" s="182"/>
      <c r="VZP351" s="182"/>
      <c r="VZQ351" s="182"/>
      <c r="VZR351" s="182"/>
      <c r="VZS351" s="182"/>
      <c r="VZT351" s="182"/>
      <c r="VZU351" s="182"/>
      <c r="VZV351" s="182"/>
      <c r="VZW351" s="182"/>
      <c r="VZX351" s="182"/>
      <c r="VZY351" s="182"/>
      <c r="VZZ351" s="182"/>
      <c r="WAA351" s="182"/>
      <c r="WAB351" s="182"/>
      <c r="WAC351" s="182"/>
      <c r="WAD351" s="182"/>
      <c r="WAE351" s="182"/>
      <c r="WAF351" s="182"/>
      <c r="WAG351" s="182"/>
      <c r="WAH351" s="182"/>
      <c r="WAI351" s="182"/>
      <c r="WAJ351" s="182"/>
      <c r="WAK351" s="182"/>
      <c r="WAL351" s="182"/>
      <c r="WAM351" s="182"/>
      <c r="WAN351" s="182"/>
      <c r="WAO351" s="182"/>
      <c r="WAP351" s="182"/>
      <c r="WAQ351" s="182"/>
      <c r="WAR351" s="182"/>
      <c r="WAS351" s="182"/>
      <c r="WAT351" s="182"/>
      <c r="WAU351" s="182"/>
      <c r="WAV351" s="182"/>
      <c r="WAW351" s="182"/>
      <c r="WAX351" s="182"/>
      <c r="WAY351" s="182"/>
      <c r="WAZ351" s="182"/>
      <c r="WBA351" s="182"/>
      <c r="WBB351" s="182"/>
      <c r="WBC351" s="182"/>
      <c r="WBD351" s="182"/>
      <c r="WBE351" s="182"/>
      <c r="WBF351" s="182"/>
      <c r="WBG351" s="182"/>
      <c r="WBH351" s="182"/>
      <c r="WBI351" s="182"/>
      <c r="WBJ351" s="182"/>
      <c r="WBK351" s="182"/>
      <c r="WBL351" s="182"/>
      <c r="WBM351" s="182"/>
      <c r="WBN351" s="182"/>
      <c r="WBO351" s="182"/>
      <c r="WBP351" s="182"/>
      <c r="WBQ351" s="182"/>
      <c r="WBR351" s="182"/>
      <c r="WBS351" s="182"/>
      <c r="WBT351" s="182"/>
      <c r="WBU351" s="182"/>
      <c r="WBV351" s="182"/>
      <c r="WBW351" s="182"/>
      <c r="WBX351" s="182"/>
      <c r="WBY351" s="182"/>
      <c r="WBZ351" s="182"/>
      <c r="WCA351" s="182"/>
      <c r="WCB351" s="182"/>
      <c r="WCC351" s="182"/>
      <c r="WCD351" s="182"/>
      <c r="WCE351" s="182"/>
      <c r="WCF351" s="182"/>
      <c r="WCG351" s="182"/>
      <c r="WCH351" s="182"/>
      <c r="WCI351" s="182"/>
      <c r="WCJ351" s="182"/>
      <c r="WCK351" s="182"/>
      <c r="WCL351" s="182"/>
      <c r="WCM351" s="182"/>
      <c r="WCN351" s="182"/>
      <c r="WCO351" s="182"/>
      <c r="WCP351" s="182"/>
      <c r="WCQ351" s="182"/>
      <c r="WCR351" s="182"/>
      <c r="WCS351" s="182"/>
      <c r="WCT351" s="182"/>
      <c r="WCU351" s="182"/>
      <c r="WCV351" s="182"/>
      <c r="WCW351" s="182"/>
      <c r="WCX351" s="182"/>
      <c r="WCY351" s="182"/>
      <c r="WCZ351" s="182"/>
      <c r="WDA351" s="182"/>
      <c r="WDB351" s="182"/>
      <c r="WDC351" s="182"/>
      <c r="WDD351" s="182"/>
      <c r="WDE351" s="182"/>
      <c r="WDF351" s="182"/>
      <c r="WDG351" s="182"/>
      <c r="WDH351" s="182"/>
      <c r="WDI351" s="182"/>
      <c r="WDJ351" s="182"/>
      <c r="WDK351" s="182"/>
      <c r="WDL351" s="182"/>
      <c r="WDM351" s="182"/>
      <c r="WDN351" s="182"/>
      <c r="WDO351" s="182"/>
      <c r="WDP351" s="182"/>
      <c r="WDQ351" s="182"/>
      <c r="WDR351" s="182"/>
      <c r="WDS351" s="182"/>
      <c r="WDT351" s="182"/>
      <c r="WDU351" s="182"/>
      <c r="WDV351" s="182"/>
      <c r="WDW351" s="182"/>
      <c r="WDX351" s="182"/>
      <c r="WDY351" s="182"/>
      <c r="WDZ351" s="182"/>
      <c r="WEA351" s="182"/>
      <c r="WEB351" s="182"/>
      <c r="WEC351" s="182"/>
      <c r="WED351" s="182"/>
      <c r="WEE351" s="182"/>
      <c r="WEF351" s="182"/>
      <c r="WEG351" s="182"/>
      <c r="WEH351" s="182"/>
      <c r="WEI351" s="182"/>
      <c r="WEJ351" s="182"/>
      <c r="WEK351" s="182"/>
      <c r="WEL351" s="182"/>
      <c r="WEM351" s="182"/>
      <c r="WEN351" s="182"/>
      <c r="WEO351" s="182"/>
      <c r="WEP351" s="182"/>
      <c r="WEQ351" s="182"/>
      <c r="WER351" s="182"/>
      <c r="WES351" s="182"/>
      <c r="WET351" s="182"/>
      <c r="WEU351" s="182"/>
      <c r="WEV351" s="182"/>
      <c r="WEW351" s="182"/>
      <c r="WEX351" s="182"/>
      <c r="WEY351" s="182"/>
      <c r="WEZ351" s="182"/>
      <c r="WFA351" s="182"/>
      <c r="WFB351" s="182"/>
      <c r="WFC351" s="182"/>
      <c r="WFD351" s="182"/>
      <c r="WFE351" s="182"/>
      <c r="WFF351" s="182"/>
      <c r="WFG351" s="182"/>
      <c r="WFH351" s="182"/>
      <c r="WFI351" s="182"/>
      <c r="WFJ351" s="182"/>
      <c r="WFK351" s="182"/>
      <c r="WFL351" s="182"/>
      <c r="WFM351" s="182"/>
      <c r="WFN351" s="182"/>
      <c r="WFO351" s="182"/>
      <c r="WFP351" s="182"/>
      <c r="WFQ351" s="182"/>
      <c r="WFR351" s="182"/>
      <c r="WFS351" s="182"/>
      <c r="WFT351" s="182"/>
      <c r="WFU351" s="182"/>
      <c r="WFV351" s="182"/>
      <c r="WFW351" s="182"/>
      <c r="WFX351" s="182"/>
      <c r="WFY351" s="182"/>
      <c r="WFZ351" s="182"/>
      <c r="WGA351" s="182"/>
      <c r="WGB351" s="182"/>
      <c r="WGC351" s="182"/>
      <c r="WGD351" s="182"/>
      <c r="WGE351" s="182"/>
      <c r="WGF351" s="182"/>
      <c r="WGG351" s="182"/>
      <c r="WGH351" s="182"/>
      <c r="WGI351" s="182"/>
      <c r="WGJ351" s="182"/>
      <c r="WGK351" s="182"/>
      <c r="WGL351" s="182"/>
      <c r="WGM351" s="182"/>
      <c r="WGN351" s="182"/>
      <c r="WGO351" s="182"/>
      <c r="WGP351" s="182"/>
      <c r="WGQ351" s="182"/>
      <c r="WGR351" s="182"/>
      <c r="WGS351" s="182"/>
      <c r="WGT351" s="182"/>
      <c r="WGU351" s="182"/>
      <c r="WGV351" s="182"/>
      <c r="WGW351" s="182"/>
      <c r="WGX351" s="182"/>
      <c r="WGY351" s="182"/>
      <c r="WGZ351" s="182"/>
      <c r="WHA351" s="182"/>
      <c r="WHB351" s="182"/>
      <c r="WHC351" s="182"/>
      <c r="WHD351" s="182"/>
      <c r="WHE351" s="182"/>
      <c r="WHF351" s="182"/>
      <c r="WHG351" s="182"/>
      <c r="WHH351" s="182"/>
      <c r="WHI351" s="182"/>
      <c r="WHJ351" s="182"/>
      <c r="WHK351" s="182"/>
      <c r="WHL351" s="182"/>
      <c r="WHM351" s="182"/>
      <c r="WHN351" s="182"/>
      <c r="WHO351" s="182"/>
      <c r="WHP351" s="182"/>
      <c r="WHQ351" s="182"/>
      <c r="WHR351" s="182"/>
      <c r="WHS351" s="182"/>
      <c r="WHT351" s="182"/>
      <c r="WHU351" s="182"/>
      <c r="WHV351" s="182"/>
      <c r="WHW351" s="182"/>
      <c r="WHX351" s="182"/>
      <c r="WHY351" s="182"/>
      <c r="WHZ351" s="182"/>
      <c r="WIA351" s="182"/>
      <c r="WIB351" s="182"/>
      <c r="WIC351" s="182"/>
      <c r="WID351" s="182"/>
      <c r="WIE351" s="182"/>
      <c r="WIF351" s="182"/>
      <c r="WIG351" s="182"/>
      <c r="WIH351" s="182"/>
      <c r="WII351" s="182"/>
      <c r="WIJ351" s="182"/>
      <c r="WIK351" s="182"/>
      <c r="WIL351" s="182"/>
      <c r="WIM351" s="182"/>
      <c r="WIN351" s="182"/>
      <c r="WIO351" s="182"/>
      <c r="WIP351" s="182"/>
      <c r="WIQ351" s="182"/>
      <c r="WIR351" s="182"/>
      <c r="WIS351" s="182"/>
      <c r="WIT351" s="182"/>
      <c r="WIU351" s="182"/>
      <c r="WIV351" s="182"/>
      <c r="WIW351" s="182"/>
      <c r="WIX351" s="182"/>
      <c r="WIY351" s="182"/>
      <c r="WIZ351" s="182"/>
      <c r="WJA351" s="182"/>
      <c r="WJB351" s="182"/>
      <c r="WJC351" s="182"/>
      <c r="WJD351" s="182"/>
      <c r="WJE351" s="182"/>
      <c r="WJF351" s="182"/>
      <c r="WJG351" s="182"/>
      <c r="WJH351" s="182"/>
      <c r="WJI351" s="182"/>
      <c r="WJJ351" s="182"/>
      <c r="WJK351" s="182"/>
      <c r="WJL351" s="182"/>
      <c r="WJM351" s="182"/>
      <c r="WJN351" s="182"/>
      <c r="WJO351" s="182"/>
      <c r="WJP351" s="182"/>
      <c r="WJQ351" s="182"/>
      <c r="WJR351" s="182"/>
      <c r="WJS351" s="182"/>
      <c r="WJT351" s="182"/>
      <c r="WJU351" s="182"/>
      <c r="WJV351" s="182"/>
      <c r="WJW351" s="182"/>
      <c r="WJX351" s="182"/>
      <c r="WJY351" s="182"/>
      <c r="WJZ351" s="182"/>
      <c r="WKA351" s="182"/>
      <c r="WKB351" s="182"/>
      <c r="WKC351" s="182"/>
      <c r="WKD351" s="182"/>
      <c r="WKE351" s="182"/>
      <c r="WKF351" s="182"/>
      <c r="WKG351" s="182"/>
      <c r="WKH351" s="182"/>
      <c r="WKI351" s="182"/>
      <c r="WKJ351" s="182"/>
      <c r="WKK351" s="182"/>
      <c r="WKL351" s="182"/>
      <c r="WKM351" s="182"/>
      <c r="WKN351" s="182"/>
      <c r="WKO351" s="182"/>
      <c r="WKP351" s="182"/>
      <c r="WKQ351" s="182"/>
      <c r="WKR351" s="182"/>
      <c r="WKS351" s="182"/>
      <c r="WKT351" s="182"/>
      <c r="WKU351" s="182"/>
      <c r="WKV351" s="182"/>
      <c r="WKW351" s="182"/>
      <c r="WKX351" s="182"/>
      <c r="WKY351" s="182"/>
      <c r="WKZ351" s="182"/>
      <c r="WLA351" s="182"/>
      <c r="WLB351" s="182"/>
      <c r="WLC351" s="182"/>
      <c r="WLD351" s="182"/>
      <c r="WLE351" s="182"/>
      <c r="WLF351" s="182"/>
      <c r="WLG351" s="182"/>
      <c r="WLH351" s="182"/>
      <c r="WLI351" s="182"/>
      <c r="WLJ351" s="182"/>
      <c r="WLK351" s="182"/>
      <c r="WLL351" s="182"/>
      <c r="WLM351" s="182"/>
      <c r="WLN351" s="182"/>
      <c r="WLO351" s="182"/>
      <c r="WLP351" s="182"/>
      <c r="WLQ351" s="182"/>
      <c r="WLR351" s="182"/>
      <c r="WLS351" s="182"/>
      <c r="WLT351" s="182"/>
      <c r="WLU351" s="182"/>
      <c r="WLV351" s="182"/>
      <c r="WLW351" s="182"/>
      <c r="WLX351" s="182"/>
      <c r="WLY351" s="182"/>
      <c r="WLZ351" s="182"/>
      <c r="WMA351" s="182"/>
      <c r="WMB351" s="182"/>
      <c r="WMC351" s="182"/>
      <c r="WMD351" s="182"/>
      <c r="WME351" s="182"/>
      <c r="WMF351" s="182"/>
      <c r="WMG351" s="182"/>
      <c r="WMH351" s="182"/>
      <c r="WMI351" s="182"/>
      <c r="WMJ351" s="182"/>
      <c r="WMK351" s="182"/>
      <c r="WML351" s="182"/>
      <c r="WMM351" s="182"/>
      <c r="WMN351" s="182"/>
      <c r="WMO351" s="182"/>
      <c r="WMP351" s="182"/>
      <c r="WMQ351" s="182"/>
      <c r="WMR351" s="182"/>
      <c r="WMS351" s="182"/>
      <c r="WMT351" s="182"/>
      <c r="WMU351" s="182"/>
      <c r="WMV351" s="182"/>
      <c r="WMW351" s="182"/>
      <c r="WMX351" s="182"/>
      <c r="WMY351" s="182"/>
      <c r="WMZ351" s="182"/>
      <c r="WNA351" s="182"/>
      <c r="WNB351" s="182"/>
      <c r="WNC351" s="182"/>
      <c r="WND351" s="182"/>
      <c r="WNE351" s="182"/>
      <c r="WNF351" s="182"/>
      <c r="WNG351" s="182"/>
      <c r="WNH351" s="182"/>
      <c r="WNI351" s="182"/>
      <c r="WNJ351" s="182"/>
      <c r="WNK351" s="182"/>
      <c r="WNL351" s="182"/>
      <c r="WNM351" s="182"/>
      <c r="WNN351" s="182"/>
      <c r="WNO351" s="182"/>
      <c r="WNP351" s="182"/>
      <c r="WNQ351" s="182"/>
      <c r="WNR351" s="182"/>
      <c r="WNS351" s="182"/>
      <c r="WNT351" s="182"/>
      <c r="WNU351" s="182"/>
      <c r="WNV351" s="182"/>
      <c r="WNW351" s="182"/>
      <c r="WNX351" s="182"/>
      <c r="WNY351" s="182"/>
      <c r="WNZ351" s="182"/>
      <c r="WOA351" s="182"/>
      <c r="WOB351" s="182"/>
      <c r="WOC351" s="182"/>
      <c r="WOD351" s="182"/>
      <c r="WOE351" s="182"/>
      <c r="WOF351" s="182"/>
      <c r="WOG351" s="182"/>
      <c r="WOH351" s="182"/>
      <c r="WOI351" s="182"/>
      <c r="WOJ351" s="182"/>
      <c r="WOK351" s="182"/>
      <c r="WOL351" s="182"/>
      <c r="WOM351" s="182"/>
      <c r="WON351" s="182"/>
      <c r="WOO351" s="182"/>
      <c r="WOP351" s="182"/>
      <c r="WOQ351" s="182"/>
      <c r="WOR351" s="182"/>
      <c r="WOS351" s="182"/>
      <c r="WOT351" s="182"/>
      <c r="WOU351" s="182"/>
      <c r="WOV351" s="182"/>
      <c r="WOW351" s="182"/>
      <c r="WOX351" s="182"/>
      <c r="WOY351" s="182"/>
      <c r="WOZ351" s="182"/>
      <c r="WPA351" s="182"/>
      <c r="WPB351" s="182"/>
      <c r="WPC351" s="182"/>
      <c r="WPD351" s="182"/>
      <c r="WPE351" s="182"/>
      <c r="WPF351" s="182"/>
      <c r="WPG351" s="182"/>
      <c r="WPH351" s="182"/>
      <c r="WPI351" s="182"/>
      <c r="WPJ351" s="182"/>
      <c r="WPK351" s="182"/>
      <c r="WPL351" s="182"/>
      <c r="WPM351" s="182"/>
      <c r="WPN351" s="182"/>
      <c r="WPO351" s="182"/>
      <c r="WPP351" s="182"/>
      <c r="WPQ351" s="182"/>
      <c r="WPR351" s="182"/>
      <c r="WPS351" s="182"/>
      <c r="WPT351" s="182"/>
      <c r="WPU351" s="182"/>
      <c r="WPV351" s="182"/>
      <c r="WPW351" s="182"/>
      <c r="WPX351" s="182"/>
      <c r="WPY351" s="182"/>
      <c r="WPZ351" s="182"/>
      <c r="WQA351" s="182"/>
      <c r="WQB351" s="182"/>
      <c r="WQC351" s="182"/>
      <c r="WQD351" s="182"/>
      <c r="WQE351" s="182"/>
      <c r="WQF351" s="182"/>
      <c r="WQG351" s="182"/>
      <c r="WQH351" s="182"/>
      <c r="WQI351" s="182"/>
      <c r="WQJ351" s="182"/>
      <c r="WQK351" s="182"/>
      <c r="WQL351" s="182"/>
      <c r="WQM351" s="182"/>
      <c r="WQN351" s="182"/>
      <c r="WQO351" s="182"/>
      <c r="WQP351" s="182"/>
      <c r="WQQ351" s="182"/>
      <c r="WQR351" s="182"/>
      <c r="WQS351" s="182"/>
      <c r="WQT351" s="182"/>
      <c r="WQU351" s="182"/>
      <c r="WQV351" s="182"/>
      <c r="WQW351" s="182"/>
      <c r="WQX351" s="182"/>
      <c r="WQY351" s="182"/>
      <c r="WQZ351" s="182"/>
      <c r="WRA351" s="182"/>
      <c r="WRB351" s="182"/>
      <c r="WRC351" s="182"/>
      <c r="WRD351" s="182"/>
      <c r="WRE351" s="182"/>
      <c r="WRF351" s="182"/>
      <c r="WRG351" s="182"/>
      <c r="WRH351" s="182"/>
      <c r="WRI351" s="182"/>
      <c r="WRJ351" s="182"/>
      <c r="WRK351" s="182"/>
      <c r="WRL351" s="182"/>
      <c r="WRM351" s="182"/>
      <c r="WRN351" s="182"/>
      <c r="WRO351" s="182"/>
      <c r="WRP351" s="182"/>
      <c r="WRQ351" s="182"/>
      <c r="WRR351" s="182"/>
      <c r="WRS351" s="182"/>
      <c r="WRT351" s="182"/>
      <c r="WRU351" s="182"/>
      <c r="WRV351" s="182"/>
      <c r="WRW351" s="182"/>
      <c r="WRX351" s="182"/>
      <c r="WRY351" s="182"/>
      <c r="WRZ351" s="182"/>
      <c r="WSA351" s="182"/>
      <c r="WSB351" s="182"/>
      <c r="WSC351" s="182"/>
      <c r="WSD351" s="182"/>
      <c r="WSE351" s="182"/>
      <c r="WSF351" s="182"/>
      <c r="WSG351" s="182"/>
      <c r="WSH351" s="182"/>
      <c r="WSI351" s="182"/>
      <c r="WSJ351" s="182"/>
      <c r="WSK351" s="182"/>
      <c r="WSL351" s="182"/>
      <c r="WSM351" s="182"/>
      <c r="WSN351" s="182"/>
      <c r="WSO351" s="182"/>
      <c r="WSP351" s="182"/>
      <c r="WSQ351" s="182"/>
      <c r="WSR351" s="182"/>
      <c r="WSS351" s="182"/>
      <c r="WST351" s="182"/>
      <c r="WSU351" s="182"/>
      <c r="WSV351" s="182"/>
      <c r="WSW351" s="182"/>
      <c r="WSX351" s="182"/>
      <c r="WSY351" s="182"/>
      <c r="WSZ351" s="182"/>
      <c r="WTA351" s="182"/>
      <c r="WTB351" s="182"/>
      <c r="WTC351" s="182"/>
      <c r="WTD351" s="182"/>
      <c r="WTE351" s="182"/>
      <c r="WTF351" s="182"/>
      <c r="WTG351" s="182"/>
      <c r="WTH351" s="182"/>
      <c r="WTI351" s="182"/>
      <c r="WTJ351" s="182"/>
      <c r="WTK351" s="182"/>
      <c r="WTL351" s="182"/>
      <c r="WTM351" s="182"/>
      <c r="WTN351" s="182"/>
      <c r="WTO351" s="182"/>
      <c r="WTP351" s="182"/>
      <c r="WTQ351" s="182"/>
      <c r="WTR351" s="182"/>
      <c r="WTS351" s="182"/>
      <c r="WTT351" s="182"/>
      <c r="WTU351" s="182"/>
      <c r="WTV351" s="182"/>
      <c r="WTW351" s="182"/>
      <c r="WTX351" s="182"/>
      <c r="WTY351" s="182"/>
      <c r="WTZ351" s="182"/>
      <c r="WUA351" s="182"/>
      <c r="WUB351" s="182"/>
      <c r="WUC351" s="182"/>
      <c r="WUD351" s="182"/>
      <c r="WUE351" s="182"/>
      <c r="WUF351" s="182"/>
      <c r="WUG351" s="182"/>
      <c r="WUH351" s="182"/>
      <c r="WUI351" s="182"/>
      <c r="WUJ351" s="182"/>
      <c r="WUK351" s="182"/>
      <c r="WUL351" s="182"/>
      <c r="WUM351" s="182"/>
      <c r="WUN351" s="182"/>
      <c r="WUO351" s="182"/>
      <c r="WUP351" s="182"/>
      <c r="WUQ351" s="182"/>
      <c r="WUR351" s="182"/>
      <c r="WUS351" s="182"/>
      <c r="WUT351" s="182"/>
      <c r="WUU351" s="182"/>
      <c r="WUV351" s="182"/>
      <c r="WUW351" s="182"/>
      <c r="WUX351" s="182"/>
      <c r="WUY351" s="182"/>
      <c r="WUZ351" s="182"/>
      <c r="WVA351" s="182"/>
      <c r="WVB351" s="182"/>
      <c r="WVC351" s="182"/>
      <c r="WVD351" s="182"/>
      <c r="WVE351" s="182"/>
      <c r="WVF351" s="182"/>
      <c r="WVG351" s="182"/>
      <c r="WVH351" s="182"/>
      <c r="WVI351" s="182"/>
      <c r="WVJ351" s="182"/>
      <c r="WVK351" s="182"/>
      <c r="WVL351" s="182"/>
      <c r="WVM351" s="182"/>
      <c r="WVN351" s="182"/>
      <c r="WVO351" s="182"/>
      <c r="WVP351" s="182"/>
      <c r="WVQ351" s="182"/>
      <c r="WVR351" s="182"/>
      <c r="WVS351" s="182"/>
      <c r="WVT351" s="182"/>
      <c r="WVU351" s="182"/>
      <c r="WVV351" s="182"/>
      <c r="WVW351" s="182"/>
      <c r="WVX351" s="182"/>
      <c r="WVY351" s="182"/>
      <c r="WVZ351" s="182"/>
      <c r="WWA351" s="182"/>
      <c r="WWB351" s="182"/>
      <c r="WWC351" s="182"/>
      <c r="WWD351" s="182"/>
      <c r="WWE351" s="182"/>
      <c r="WWF351" s="182"/>
      <c r="WWG351" s="182"/>
      <c r="WWH351" s="182"/>
      <c r="WWI351" s="182"/>
      <c r="WWJ351" s="182"/>
      <c r="WWK351" s="182"/>
      <c r="WWL351" s="182"/>
      <c r="WWM351" s="182"/>
      <c r="WWN351" s="182"/>
      <c r="WWO351" s="182"/>
      <c r="WWP351" s="182"/>
      <c r="WWQ351" s="182"/>
      <c r="WWR351" s="182"/>
      <c r="WWS351" s="182"/>
      <c r="WWT351" s="182"/>
      <c r="WWU351" s="182"/>
      <c r="WWV351" s="182"/>
      <c r="WWW351" s="182"/>
      <c r="WWX351" s="182"/>
      <c r="WWY351" s="182"/>
      <c r="WWZ351" s="182"/>
      <c r="WXA351" s="182"/>
      <c r="WXB351" s="182"/>
      <c r="WXC351" s="182"/>
      <c r="WXD351" s="182"/>
      <c r="WXE351" s="182"/>
      <c r="WXF351" s="182"/>
      <c r="WXG351" s="182"/>
      <c r="WXH351" s="182"/>
      <c r="WXI351" s="182"/>
      <c r="WXJ351" s="182"/>
      <c r="WXK351" s="182"/>
      <c r="WXL351" s="182"/>
      <c r="WXM351" s="182"/>
      <c r="WXN351" s="182"/>
      <c r="WXO351" s="182"/>
      <c r="WXP351" s="182"/>
      <c r="WXQ351" s="182"/>
      <c r="WXR351" s="182"/>
      <c r="WXS351" s="182"/>
      <c r="WXT351" s="182"/>
      <c r="WXU351" s="182"/>
      <c r="WXV351" s="182"/>
      <c r="WXW351" s="182"/>
      <c r="WXX351" s="182"/>
      <c r="WXY351" s="182"/>
      <c r="WXZ351" s="182"/>
      <c r="WYA351" s="182"/>
      <c r="WYB351" s="182"/>
      <c r="WYC351" s="182"/>
      <c r="WYD351" s="182"/>
      <c r="WYE351" s="182"/>
      <c r="WYF351" s="182"/>
      <c r="WYG351" s="182"/>
      <c r="WYH351" s="182"/>
      <c r="WYI351" s="182"/>
      <c r="WYJ351" s="182"/>
      <c r="WYK351" s="182"/>
      <c r="WYL351" s="182"/>
      <c r="WYM351" s="182"/>
      <c r="WYN351" s="182"/>
      <c r="WYO351" s="182"/>
      <c r="WYP351" s="182"/>
      <c r="WYQ351" s="182"/>
      <c r="WYR351" s="182"/>
      <c r="WYS351" s="182"/>
      <c r="WYT351" s="182"/>
      <c r="WYU351" s="182"/>
      <c r="WYV351" s="182"/>
      <c r="WYW351" s="182"/>
      <c r="WYX351" s="182"/>
    </row>
    <row r="352" spans="2:16222" s="183" customFormat="1" x14ac:dyDescent="0.25">
      <c r="B352" s="174"/>
      <c r="C352" s="174"/>
      <c r="D352" s="190"/>
      <c r="E352" s="190"/>
      <c r="F352" s="190"/>
      <c r="G352" s="190"/>
      <c r="H352" s="190"/>
      <c r="I352" s="190"/>
      <c r="J352" s="190"/>
      <c r="K352" s="190"/>
      <c r="L352" s="190"/>
      <c r="M352" s="190"/>
      <c r="N352" s="190"/>
      <c r="O352" s="190"/>
      <c r="P352" s="190"/>
      <c r="Q352" s="190"/>
      <c r="R352" s="190"/>
      <c r="S352" s="190"/>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c r="FM352" s="182"/>
      <c r="FN352" s="182"/>
      <c r="FO352" s="182"/>
      <c r="FP352" s="182"/>
      <c r="FQ352" s="182"/>
      <c r="FR352" s="182"/>
      <c r="FS352" s="182"/>
      <c r="FT352" s="182"/>
      <c r="FU352" s="182"/>
      <c r="FV352" s="182"/>
      <c r="FW352" s="182"/>
      <c r="FX352" s="182"/>
      <c r="FY352" s="182"/>
      <c r="FZ352" s="182"/>
      <c r="GA352" s="182"/>
      <c r="GB352" s="182"/>
      <c r="GC352" s="182"/>
      <c r="GD352" s="182"/>
      <c r="GE352" s="182"/>
      <c r="GF352" s="182"/>
      <c r="GG352" s="182"/>
      <c r="GH352" s="182"/>
      <c r="GI352" s="182"/>
      <c r="GJ352" s="182"/>
      <c r="GK352" s="182"/>
      <c r="GL352" s="182"/>
      <c r="GM352" s="182"/>
      <c r="GN352" s="182"/>
      <c r="GO352" s="182"/>
      <c r="GP352" s="182"/>
      <c r="GQ352" s="182"/>
      <c r="GR352" s="182"/>
      <c r="GS352" s="182"/>
      <c r="GT352" s="182"/>
      <c r="GU352" s="182"/>
      <c r="GV352" s="182"/>
      <c r="GW352" s="182"/>
      <c r="GX352" s="182"/>
      <c r="GY352" s="182"/>
      <c r="GZ352" s="182"/>
      <c r="HA352" s="182"/>
      <c r="HB352" s="182"/>
      <c r="HC352" s="182"/>
      <c r="HD352" s="182"/>
      <c r="HE352" s="182"/>
      <c r="HF352" s="182"/>
      <c r="HG352" s="182"/>
      <c r="HH352" s="182"/>
      <c r="HI352" s="182"/>
      <c r="HJ352" s="182"/>
      <c r="HK352" s="182"/>
      <c r="HL352" s="182"/>
      <c r="HM352" s="182"/>
      <c r="HN352" s="182"/>
      <c r="HO352" s="182"/>
      <c r="HP352" s="182"/>
      <c r="HQ352" s="182"/>
      <c r="HR352" s="182"/>
      <c r="HS352" s="182"/>
      <c r="HT352" s="182"/>
      <c r="HU352" s="182"/>
      <c r="HV352" s="182"/>
      <c r="HW352" s="182"/>
      <c r="HX352" s="182"/>
      <c r="HY352" s="182"/>
      <c r="HZ352" s="182"/>
      <c r="IA352" s="182"/>
      <c r="IB352" s="182"/>
      <c r="IC352" s="182"/>
      <c r="ID352" s="182"/>
      <c r="IE352" s="182"/>
      <c r="IF352" s="182"/>
      <c r="IG352" s="182"/>
      <c r="IH352" s="182"/>
      <c r="II352" s="182"/>
      <c r="IJ352" s="182"/>
      <c r="IK352" s="182"/>
      <c r="IL352" s="182"/>
      <c r="IM352" s="182"/>
      <c r="IN352" s="182"/>
      <c r="IO352" s="182"/>
      <c r="IP352" s="182"/>
      <c r="IQ352" s="182"/>
      <c r="IR352" s="182"/>
      <c r="IS352" s="182"/>
      <c r="IT352" s="182"/>
      <c r="IU352" s="182"/>
      <c r="IV352" s="182"/>
      <c r="IW352" s="182"/>
      <c r="IX352" s="182"/>
      <c r="IY352" s="182"/>
      <c r="IZ352" s="182"/>
      <c r="JA352" s="182"/>
      <c r="JB352" s="182"/>
      <c r="JC352" s="182"/>
      <c r="JD352" s="182"/>
      <c r="JE352" s="182"/>
      <c r="JF352" s="182"/>
      <c r="JG352" s="182"/>
      <c r="JH352" s="182"/>
      <c r="JI352" s="182"/>
      <c r="JJ352" s="182"/>
      <c r="JK352" s="182"/>
      <c r="JL352" s="182"/>
      <c r="JM352" s="182"/>
      <c r="JN352" s="182"/>
      <c r="JO352" s="182"/>
      <c r="JP352" s="182"/>
      <c r="JQ352" s="182"/>
      <c r="JR352" s="182"/>
      <c r="JS352" s="182"/>
      <c r="JT352" s="182"/>
      <c r="JU352" s="182"/>
      <c r="JV352" s="182"/>
      <c r="JW352" s="182"/>
      <c r="JX352" s="182"/>
      <c r="JY352" s="182"/>
      <c r="JZ352" s="182"/>
      <c r="KA352" s="182"/>
      <c r="KB352" s="182"/>
      <c r="KC352" s="182"/>
      <c r="KD352" s="182"/>
      <c r="KE352" s="182"/>
      <c r="KF352" s="182"/>
      <c r="KG352" s="182"/>
      <c r="KH352" s="182"/>
      <c r="KI352" s="182"/>
      <c r="KJ352" s="182"/>
      <c r="KK352" s="182"/>
      <c r="KL352" s="182"/>
      <c r="KM352" s="182"/>
      <c r="KN352" s="182"/>
      <c r="KO352" s="182"/>
      <c r="KP352" s="182"/>
      <c r="KQ352" s="182"/>
      <c r="KR352" s="182"/>
      <c r="KS352" s="182"/>
      <c r="KT352" s="182"/>
      <c r="KU352" s="182"/>
      <c r="KV352" s="182"/>
      <c r="KW352" s="182"/>
      <c r="KX352" s="182"/>
      <c r="KY352" s="182"/>
      <c r="KZ352" s="182"/>
      <c r="LA352" s="182"/>
      <c r="LB352" s="182"/>
      <c r="LC352" s="182"/>
      <c r="LD352" s="182"/>
      <c r="LE352" s="182"/>
      <c r="LF352" s="182"/>
      <c r="LG352" s="182"/>
      <c r="LH352" s="182"/>
      <c r="LI352" s="182"/>
      <c r="LJ352" s="182"/>
      <c r="LK352" s="182"/>
      <c r="LL352" s="182"/>
      <c r="LM352" s="182"/>
      <c r="LN352" s="182"/>
      <c r="LO352" s="182"/>
      <c r="LP352" s="182"/>
      <c r="LQ352" s="182"/>
      <c r="LR352" s="182"/>
      <c r="LS352" s="182"/>
      <c r="LT352" s="182"/>
      <c r="LU352" s="182"/>
      <c r="LV352" s="182"/>
      <c r="LW352" s="182"/>
      <c r="LX352" s="182"/>
      <c r="LY352" s="182"/>
      <c r="LZ352" s="182"/>
      <c r="MA352" s="182"/>
      <c r="MB352" s="182"/>
      <c r="MC352" s="182"/>
      <c r="MD352" s="182"/>
      <c r="ME352" s="182"/>
      <c r="MF352" s="182"/>
      <c r="MG352" s="182"/>
      <c r="MH352" s="182"/>
      <c r="MI352" s="182"/>
      <c r="MJ352" s="182"/>
      <c r="MK352" s="182"/>
      <c r="ML352" s="182"/>
      <c r="MM352" s="182"/>
      <c r="MN352" s="182"/>
      <c r="MO352" s="182"/>
      <c r="MP352" s="182"/>
      <c r="MQ352" s="182"/>
      <c r="MR352" s="182"/>
      <c r="MS352" s="182"/>
      <c r="MT352" s="182"/>
      <c r="MU352" s="182"/>
      <c r="MV352" s="182"/>
      <c r="MW352" s="182"/>
      <c r="MX352" s="182"/>
      <c r="MY352" s="182"/>
      <c r="MZ352" s="182"/>
      <c r="NA352" s="182"/>
      <c r="NB352" s="182"/>
      <c r="NC352" s="182"/>
      <c r="ND352" s="182"/>
      <c r="NE352" s="182"/>
      <c r="NF352" s="182"/>
      <c r="NG352" s="182"/>
      <c r="NH352" s="182"/>
      <c r="NI352" s="182"/>
      <c r="NJ352" s="182"/>
      <c r="NK352" s="182"/>
      <c r="NL352" s="182"/>
      <c r="NM352" s="182"/>
      <c r="NN352" s="182"/>
      <c r="NO352" s="182"/>
      <c r="NP352" s="182"/>
      <c r="NQ352" s="182"/>
      <c r="NR352" s="182"/>
      <c r="NS352" s="182"/>
      <c r="NT352" s="182"/>
      <c r="NU352" s="182"/>
      <c r="NV352" s="182"/>
      <c r="NW352" s="182"/>
      <c r="NX352" s="182"/>
      <c r="NY352" s="182"/>
      <c r="NZ352" s="182"/>
      <c r="OA352" s="182"/>
      <c r="OB352" s="182"/>
      <c r="OC352" s="182"/>
      <c r="OD352" s="182"/>
      <c r="OE352" s="182"/>
      <c r="OF352" s="182"/>
      <c r="OG352" s="182"/>
      <c r="OH352" s="182"/>
      <c r="OI352" s="182"/>
      <c r="OJ352" s="182"/>
      <c r="OK352" s="182"/>
      <c r="OL352" s="182"/>
      <c r="OM352" s="182"/>
      <c r="ON352" s="182"/>
      <c r="OO352" s="182"/>
      <c r="OP352" s="182"/>
      <c r="OQ352" s="182"/>
      <c r="OR352" s="182"/>
      <c r="OS352" s="182"/>
      <c r="OT352" s="182"/>
      <c r="OU352" s="182"/>
      <c r="OV352" s="182"/>
      <c r="OW352" s="182"/>
      <c r="OX352" s="182"/>
      <c r="OY352" s="182"/>
      <c r="OZ352" s="182"/>
      <c r="PA352" s="182"/>
      <c r="PB352" s="182"/>
      <c r="PC352" s="182"/>
      <c r="PD352" s="182"/>
      <c r="PE352" s="182"/>
      <c r="PF352" s="182"/>
      <c r="PG352" s="182"/>
      <c r="PH352" s="182"/>
      <c r="PI352" s="182"/>
      <c r="PJ352" s="182"/>
      <c r="PK352" s="182"/>
      <c r="PL352" s="182"/>
      <c r="PM352" s="182"/>
      <c r="PN352" s="182"/>
      <c r="PO352" s="182"/>
      <c r="PP352" s="182"/>
      <c r="PQ352" s="182"/>
      <c r="PR352" s="182"/>
      <c r="PS352" s="182"/>
      <c r="PT352" s="182"/>
      <c r="PU352" s="182"/>
      <c r="PV352" s="182"/>
      <c r="PW352" s="182"/>
      <c r="PX352" s="182"/>
      <c r="PY352" s="182"/>
      <c r="PZ352" s="182"/>
      <c r="QA352" s="182"/>
      <c r="QB352" s="182"/>
      <c r="QC352" s="182"/>
      <c r="QD352" s="182"/>
      <c r="QE352" s="182"/>
      <c r="QF352" s="182"/>
      <c r="QG352" s="182"/>
      <c r="QH352" s="182"/>
      <c r="QI352" s="182"/>
      <c r="QJ352" s="182"/>
      <c r="QK352" s="182"/>
      <c r="QL352" s="182"/>
      <c r="QM352" s="182"/>
      <c r="QN352" s="182"/>
      <c r="QO352" s="182"/>
      <c r="QP352" s="182"/>
      <c r="QQ352" s="182"/>
      <c r="QR352" s="182"/>
      <c r="QS352" s="182"/>
      <c r="QT352" s="182"/>
      <c r="QU352" s="182"/>
      <c r="QV352" s="182"/>
      <c r="QW352" s="182"/>
      <c r="QX352" s="182"/>
      <c r="QY352" s="182"/>
      <c r="QZ352" s="182"/>
      <c r="RA352" s="182"/>
      <c r="RB352" s="182"/>
      <c r="RC352" s="182"/>
      <c r="RD352" s="182"/>
      <c r="RE352" s="182"/>
      <c r="RF352" s="182"/>
      <c r="RG352" s="182"/>
      <c r="RH352" s="182"/>
      <c r="RI352" s="182"/>
      <c r="RJ352" s="182"/>
      <c r="RK352" s="182"/>
      <c r="RL352" s="182"/>
      <c r="RM352" s="182"/>
      <c r="RN352" s="182"/>
      <c r="RO352" s="182"/>
      <c r="RP352" s="182"/>
      <c r="RQ352" s="182"/>
      <c r="RR352" s="182"/>
      <c r="RS352" s="182"/>
      <c r="RT352" s="182"/>
      <c r="RU352" s="182"/>
      <c r="RV352" s="182"/>
      <c r="RW352" s="182"/>
      <c r="RX352" s="182"/>
      <c r="RY352" s="182"/>
      <c r="RZ352" s="182"/>
      <c r="SA352" s="182"/>
      <c r="SB352" s="182"/>
      <c r="SC352" s="182"/>
      <c r="SD352" s="182"/>
      <c r="SE352" s="182"/>
      <c r="SF352" s="182"/>
      <c r="SG352" s="182"/>
      <c r="SH352" s="182"/>
      <c r="SI352" s="182"/>
      <c r="SJ352" s="182"/>
      <c r="SK352" s="182"/>
      <c r="SL352" s="182"/>
      <c r="SM352" s="182"/>
      <c r="SN352" s="182"/>
      <c r="SO352" s="182"/>
      <c r="SP352" s="182"/>
      <c r="SQ352" s="182"/>
      <c r="SR352" s="182"/>
      <c r="SS352" s="182"/>
      <c r="ST352" s="182"/>
      <c r="SU352" s="182"/>
      <c r="SV352" s="182"/>
      <c r="SW352" s="182"/>
      <c r="SX352" s="182"/>
      <c r="SY352" s="182"/>
      <c r="SZ352" s="182"/>
      <c r="TA352" s="182"/>
      <c r="TB352" s="182"/>
      <c r="TC352" s="182"/>
      <c r="TD352" s="182"/>
      <c r="TE352" s="182"/>
      <c r="TF352" s="182"/>
      <c r="TG352" s="182"/>
      <c r="TH352" s="182"/>
      <c r="TI352" s="182"/>
      <c r="TJ352" s="182"/>
      <c r="TK352" s="182"/>
      <c r="TL352" s="182"/>
      <c r="TM352" s="182"/>
      <c r="TN352" s="182"/>
      <c r="TO352" s="182"/>
      <c r="TP352" s="182"/>
      <c r="TQ352" s="182"/>
      <c r="TR352" s="182"/>
      <c r="TS352" s="182"/>
      <c r="TT352" s="182"/>
      <c r="TU352" s="182"/>
      <c r="TV352" s="182"/>
      <c r="TW352" s="182"/>
      <c r="TX352" s="182"/>
      <c r="TY352" s="182"/>
      <c r="TZ352" s="182"/>
      <c r="UA352" s="182"/>
      <c r="UB352" s="182"/>
      <c r="UC352" s="182"/>
      <c r="UD352" s="182"/>
      <c r="UE352" s="182"/>
      <c r="UF352" s="182"/>
      <c r="UG352" s="182"/>
      <c r="UH352" s="182"/>
      <c r="UI352" s="182"/>
      <c r="UJ352" s="182"/>
      <c r="UK352" s="182"/>
      <c r="UL352" s="182"/>
      <c r="UM352" s="182"/>
      <c r="UN352" s="182"/>
      <c r="UO352" s="182"/>
      <c r="UP352" s="182"/>
      <c r="UQ352" s="182"/>
      <c r="UR352" s="182"/>
      <c r="US352" s="182"/>
      <c r="UT352" s="182"/>
      <c r="UU352" s="182"/>
      <c r="UV352" s="182"/>
      <c r="UW352" s="182"/>
      <c r="UX352" s="182"/>
      <c r="UY352" s="182"/>
      <c r="UZ352" s="182"/>
      <c r="VA352" s="182"/>
      <c r="VB352" s="182"/>
      <c r="VC352" s="182"/>
      <c r="VD352" s="182"/>
      <c r="VE352" s="182"/>
      <c r="VF352" s="182"/>
      <c r="VG352" s="182"/>
      <c r="VH352" s="182"/>
      <c r="VI352" s="182"/>
      <c r="VJ352" s="182"/>
      <c r="VK352" s="182"/>
      <c r="VL352" s="182"/>
      <c r="VM352" s="182"/>
      <c r="VN352" s="182"/>
      <c r="VO352" s="182"/>
      <c r="VP352" s="182"/>
      <c r="VQ352" s="182"/>
      <c r="VR352" s="182"/>
      <c r="VS352" s="182"/>
      <c r="VT352" s="182"/>
      <c r="VU352" s="182"/>
      <c r="VV352" s="182"/>
      <c r="VW352" s="182"/>
      <c r="VX352" s="182"/>
      <c r="VY352" s="182"/>
      <c r="VZ352" s="182"/>
      <c r="WA352" s="182"/>
      <c r="WB352" s="182"/>
      <c r="WC352" s="182"/>
      <c r="WD352" s="182"/>
      <c r="WE352" s="182"/>
      <c r="WF352" s="182"/>
      <c r="WG352" s="182"/>
      <c r="WH352" s="182"/>
      <c r="WI352" s="182"/>
      <c r="WJ352" s="182"/>
      <c r="WK352" s="182"/>
      <c r="WL352" s="182"/>
      <c r="WM352" s="182"/>
      <c r="WN352" s="182"/>
      <c r="WO352" s="182"/>
      <c r="WP352" s="182"/>
      <c r="WQ352" s="182"/>
      <c r="WR352" s="182"/>
      <c r="WS352" s="182"/>
      <c r="WT352" s="182"/>
      <c r="WU352" s="182"/>
      <c r="WV352" s="182"/>
      <c r="WW352" s="182"/>
      <c r="WX352" s="182"/>
      <c r="WY352" s="182"/>
      <c r="WZ352" s="182"/>
      <c r="XA352" s="182"/>
      <c r="XB352" s="182"/>
      <c r="XC352" s="182"/>
      <c r="XD352" s="182"/>
      <c r="XE352" s="182"/>
      <c r="XF352" s="182"/>
      <c r="XG352" s="182"/>
      <c r="XH352" s="182"/>
      <c r="XI352" s="182"/>
      <c r="XJ352" s="182"/>
      <c r="XK352" s="182"/>
      <c r="XL352" s="182"/>
      <c r="XM352" s="182"/>
      <c r="XN352" s="182"/>
      <c r="XO352" s="182"/>
      <c r="XP352" s="182"/>
      <c r="XQ352" s="182"/>
      <c r="XR352" s="182"/>
      <c r="XS352" s="182"/>
      <c r="XT352" s="182"/>
      <c r="XU352" s="182"/>
      <c r="XV352" s="182"/>
      <c r="XW352" s="182"/>
      <c r="XX352" s="182"/>
      <c r="XY352" s="182"/>
      <c r="XZ352" s="182"/>
      <c r="YA352" s="182"/>
      <c r="YB352" s="182"/>
      <c r="YC352" s="182"/>
      <c r="YD352" s="182"/>
      <c r="YE352" s="182"/>
      <c r="YF352" s="182"/>
      <c r="YG352" s="182"/>
      <c r="YH352" s="182"/>
      <c r="YI352" s="182"/>
      <c r="YJ352" s="182"/>
      <c r="YK352" s="182"/>
      <c r="YL352" s="182"/>
      <c r="YM352" s="182"/>
      <c r="YN352" s="182"/>
      <c r="YO352" s="182"/>
      <c r="YP352" s="182"/>
      <c r="YQ352" s="182"/>
      <c r="YR352" s="182"/>
      <c r="YS352" s="182"/>
      <c r="YT352" s="182"/>
      <c r="YU352" s="182"/>
      <c r="YV352" s="182"/>
      <c r="YW352" s="182"/>
      <c r="YX352" s="182"/>
      <c r="YY352" s="182"/>
      <c r="YZ352" s="182"/>
      <c r="ZA352" s="182"/>
      <c r="ZB352" s="182"/>
      <c r="ZC352" s="182"/>
      <c r="ZD352" s="182"/>
      <c r="ZE352" s="182"/>
      <c r="ZF352" s="182"/>
      <c r="ZG352" s="182"/>
      <c r="ZH352" s="182"/>
      <c r="ZI352" s="182"/>
      <c r="ZJ352" s="182"/>
      <c r="ZK352" s="182"/>
      <c r="ZL352" s="182"/>
      <c r="ZM352" s="182"/>
      <c r="ZN352" s="182"/>
      <c r="ZO352" s="182"/>
      <c r="ZP352" s="182"/>
      <c r="ZQ352" s="182"/>
      <c r="ZR352" s="182"/>
      <c r="ZS352" s="182"/>
      <c r="ZT352" s="182"/>
      <c r="ZU352" s="182"/>
      <c r="ZV352" s="182"/>
      <c r="ZW352" s="182"/>
      <c r="ZX352" s="182"/>
      <c r="ZY352" s="182"/>
      <c r="ZZ352" s="182"/>
      <c r="AAA352" s="182"/>
      <c r="AAB352" s="182"/>
      <c r="AAC352" s="182"/>
      <c r="AAD352" s="182"/>
      <c r="AAE352" s="182"/>
      <c r="AAF352" s="182"/>
      <c r="AAG352" s="182"/>
      <c r="AAH352" s="182"/>
      <c r="AAI352" s="182"/>
      <c r="AAJ352" s="182"/>
      <c r="AAK352" s="182"/>
      <c r="AAL352" s="182"/>
      <c r="AAM352" s="182"/>
      <c r="AAN352" s="182"/>
      <c r="AAO352" s="182"/>
      <c r="AAP352" s="182"/>
      <c r="AAQ352" s="182"/>
      <c r="AAR352" s="182"/>
      <c r="AAS352" s="182"/>
      <c r="AAT352" s="182"/>
      <c r="AAU352" s="182"/>
      <c r="AAV352" s="182"/>
      <c r="AAW352" s="182"/>
      <c r="AAX352" s="182"/>
      <c r="AAY352" s="182"/>
      <c r="AAZ352" s="182"/>
      <c r="ABA352" s="182"/>
      <c r="ABB352" s="182"/>
      <c r="ABC352" s="182"/>
      <c r="ABD352" s="182"/>
      <c r="ABE352" s="182"/>
      <c r="ABF352" s="182"/>
      <c r="ABG352" s="182"/>
      <c r="ABH352" s="182"/>
      <c r="ABI352" s="182"/>
      <c r="ABJ352" s="182"/>
      <c r="ABK352" s="182"/>
      <c r="ABL352" s="182"/>
      <c r="ABM352" s="182"/>
      <c r="ABN352" s="182"/>
      <c r="ABO352" s="182"/>
      <c r="ABP352" s="182"/>
      <c r="ABQ352" s="182"/>
      <c r="ABR352" s="182"/>
      <c r="ABS352" s="182"/>
      <c r="ABT352" s="182"/>
      <c r="ABU352" s="182"/>
      <c r="ABV352" s="182"/>
      <c r="ABW352" s="182"/>
      <c r="ABX352" s="182"/>
      <c r="ABY352" s="182"/>
      <c r="ABZ352" s="182"/>
      <c r="ACA352" s="182"/>
      <c r="ACB352" s="182"/>
      <c r="ACC352" s="182"/>
      <c r="ACD352" s="182"/>
      <c r="ACE352" s="182"/>
      <c r="ACF352" s="182"/>
      <c r="ACG352" s="182"/>
      <c r="ACH352" s="182"/>
      <c r="ACI352" s="182"/>
      <c r="ACJ352" s="182"/>
      <c r="ACK352" s="182"/>
      <c r="ACL352" s="182"/>
      <c r="ACM352" s="182"/>
      <c r="ACN352" s="182"/>
      <c r="ACO352" s="182"/>
      <c r="ACP352" s="182"/>
      <c r="ACQ352" s="182"/>
      <c r="ACR352" s="182"/>
      <c r="ACS352" s="182"/>
      <c r="ACT352" s="182"/>
      <c r="ACU352" s="182"/>
      <c r="ACV352" s="182"/>
      <c r="ACW352" s="182"/>
      <c r="ACX352" s="182"/>
      <c r="ACY352" s="182"/>
      <c r="ACZ352" s="182"/>
      <c r="ADA352" s="182"/>
      <c r="ADB352" s="182"/>
      <c r="ADC352" s="182"/>
      <c r="ADD352" s="182"/>
      <c r="ADE352" s="182"/>
      <c r="ADF352" s="182"/>
      <c r="ADG352" s="182"/>
      <c r="ADH352" s="182"/>
      <c r="ADI352" s="182"/>
      <c r="ADJ352" s="182"/>
      <c r="ADK352" s="182"/>
      <c r="ADL352" s="182"/>
      <c r="ADM352" s="182"/>
      <c r="ADN352" s="182"/>
      <c r="ADO352" s="182"/>
      <c r="ADP352" s="182"/>
      <c r="ADQ352" s="182"/>
      <c r="ADR352" s="182"/>
      <c r="ADS352" s="182"/>
      <c r="ADT352" s="182"/>
      <c r="ADU352" s="182"/>
      <c r="ADV352" s="182"/>
      <c r="ADW352" s="182"/>
      <c r="ADX352" s="182"/>
      <c r="ADY352" s="182"/>
      <c r="ADZ352" s="182"/>
      <c r="AEA352" s="182"/>
      <c r="AEB352" s="182"/>
      <c r="AEC352" s="182"/>
      <c r="AED352" s="182"/>
      <c r="AEE352" s="182"/>
      <c r="AEF352" s="182"/>
      <c r="AEG352" s="182"/>
      <c r="AEH352" s="182"/>
      <c r="AEI352" s="182"/>
      <c r="AEJ352" s="182"/>
      <c r="AEK352" s="182"/>
      <c r="AEL352" s="182"/>
      <c r="AEM352" s="182"/>
      <c r="AEN352" s="182"/>
      <c r="AEO352" s="182"/>
      <c r="AEP352" s="182"/>
      <c r="AEQ352" s="182"/>
      <c r="AER352" s="182"/>
      <c r="AES352" s="182"/>
      <c r="AET352" s="182"/>
      <c r="AEU352" s="182"/>
      <c r="AEV352" s="182"/>
      <c r="AEW352" s="182"/>
      <c r="AEX352" s="182"/>
      <c r="AEY352" s="182"/>
      <c r="AEZ352" s="182"/>
      <c r="AFA352" s="182"/>
      <c r="AFB352" s="182"/>
      <c r="AFC352" s="182"/>
      <c r="AFD352" s="182"/>
      <c r="AFE352" s="182"/>
      <c r="AFF352" s="182"/>
      <c r="AFG352" s="182"/>
      <c r="AFH352" s="182"/>
      <c r="AFI352" s="182"/>
      <c r="AFJ352" s="182"/>
      <c r="AFK352" s="182"/>
      <c r="AFL352" s="182"/>
      <c r="AFM352" s="182"/>
      <c r="AFN352" s="182"/>
      <c r="AFO352" s="182"/>
      <c r="AFP352" s="182"/>
      <c r="AFQ352" s="182"/>
      <c r="AFR352" s="182"/>
      <c r="AFS352" s="182"/>
      <c r="AFT352" s="182"/>
      <c r="AFU352" s="182"/>
      <c r="AFV352" s="182"/>
      <c r="AFW352" s="182"/>
      <c r="AFX352" s="182"/>
      <c r="AFY352" s="182"/>
      <c r="AFZ352" s="182"/>
      <c r="AGA352" s="182"/>
      <c r="AGB352" s="182"/>
      <c r="AGC352" s="182"/>
      <c r="AGD352" s="182"/>
      <c r="AGE352" s="182"/>
      <c r="AGF352" s="182"/>
      <c r="AGG352" s="182"/>
      <c r="AGH352" s="182"/>
      <c r="AGI352" s="182"/>
      <c r="AGJ352" s="182"/>
      <c r="AGK352" s="182"/>
      <c r="AGL352" s="182"/>
      <c r="AGM352" s="182"/>
      <c r="AGN352" s="182"/>
      <c r="AGO352" s="182"/>
      <c r="AGP352" s="182"/>
      <c r="AGQ352" s="182"/>
      <c r="AGR352" s="182"/>
      <c r="AGS352" s="182"/>
      <c r="AGT352" s="182"/>
      <c r="AGU352" s="182"/>
      <c r="AGV352" s="182"/>
      <c r="AGW352" s="182"/>
      <c r="AGX352" s="182"/>
      <c r="AGY352" s="182"/>
      <c r="AGZ352" s="182"/>
      <c r="AHA352" s="182"/>
      <c r="AHB352" s="182"/>
      <c r="AHC352" s="182"/>
      <c r="AHD352" s="182"/>
      <c r="AHE352" s="182"/>
      <c r="AHF352" s="182"/>
      <c r="AHG352" s="182"/>
      <c r="AHH352" s="182"/>
      <c r="AHI352" s="182"/>
      <c r="AHJ352" s="182"/>
      <c r="AHK352" s="182"/>
      <c r="AHL352" s="182"/>
      <c r="AHM352" s="182"/>
      <c r="AHN352" s="182"/>
      <c r="AHO352" s="182"/>
      <c r="AHP352" s="182"/>
      <c r="AHQ352" s="182"/>
      <c r="AHR352" s="182"/>
      <c r="AHS352" s="182"/>
      <c r="AHT352" s="182"/>
      <c r="AHU352" s="182"/>
      <c r="AHV352" s="182"/>
      <c r="AHW352" s="182"/>
      <c r="AHX352" s="182"/>
      <c r="AHY352" s="182"/>
      <c r="AHZ352" s="182"/>
      <c r="AIA352" s="182"/>
      <c r="AIB352" s="182"/>
      <c r="AIC352" s="182"/>
      <c r="AID352" s="182"/>
      <c r="AIE352" s="182"/>
      <c r="AIF352" s="182"/>
      <c r="AIG352" s="182"/>
      <c r="AIH352" s="182"/>
      <c r="AII352" s="182"/>
      <c r="AIJ352" s="182"/>
      <c r="AIK352" s="182"/>
      <c r="AIL352" s="182"/>
      <c r="AIM352" s="182"/>
      <c r="AIN352" s="182"/>
      <c r="AIO352" s="182"/>
      <c r="AIP352" s="182"/>
      <c r="AIQ352" s="182"/>
      <c r="AIR352" s="182"/>
      <c r="AIS352" s="182"/>
      <c r="AIT352" s="182"/>
      <c r="AIU352" s="182"/>
      <c r="AIV352" s="182"/>
      <c r="AIW352" s="182"/>
      <c r="AIX352" s="182"/>
      <c r="AIY352" s="182"/>
      <c r="AIZ352" s="182"/>
      <c r="AJA352" s="182"/>
      <c r="AJB352" s="182"/>
      <c r="AJC352" s="182"/>
      <c r="AJD352" s="182"/>
      <c r="AJE352" s="182"/>
      <c r="AJF352" s="182"/>
      <c r="AJG352" s="182"/>
      <c r="AJH352" s="182"/>
      <c r="AJI352" s="182"/>
      <c r="AJJ352" s="182"/>
      <c r="AJK352" s="182"/>
      <c r="AJL352" s="182"/>
      <c r="AJM352" s="182"/>
      <c r="AJN352" s="182"/>
      <c r="AJO352" s="182"/>
      <c r="AJP352" s="182"/>
      <c r="AJQ352" s="182"/>
      <c r="AJR352" s="182"/>
      <c r="AJS352" s="182"/>
      <c r="AJT352" s="182"/>
      <c r="AJU352" s="182"/>
      <c r="AJV352" s="182"/>
      <c r="AJW352" s="182"/>
      <c r="AJX352" s="182"/>
      <c r="AJY352" s="182"/>
      <c r="AJZ352" s="182"/>
      <c r="AKA352" s="182"/>
      <c r="AKB352" s="182"/>
      <c r="AKC352" s="182"/>
      <c r="AKD352" s="182"/>
      <c r="AKE352" s="182"/>
      <c r="AKF352" s="182"/>
      <c r="AKG352" s="182"/>
      <c r="AKH352" s="182"/>
      <c r="AKI352" s="182"/>
      <c r="AKJ352" s="182"/>
      <c r="AKK352" s="182"/>
      <c r="AKL352" s="182"/>
      <c r="AKM352" s="182"/>
      <c r="AKN352" s="182"/>
      <c r="AKO352" s="182"/>
      <c r="AKP352" s="182"/>
      <c r="AKQ352" s="182"/>
      <c r="AKR352" s="182"/>
      <c r="AKS352" s="182"/>
      <c r="AKT352" s="182"/>
      <c r="AKU352" s="182"/>
      <c r="AKV352" s="182"/>
      <c r="AKW352" s="182"/>
      <c r="AKX352" s="182"/>
      <c r="AKY352" s="182"/>
      <c r="AKZ352" s="182"/>
      <c r="ALA352" s="182"/>
      <c r="ALB352" s="182"/>
      <c r="ALC352" s="182"/>
      <c r="ALD352" s="182"/>
      <c r="ALE352" s="182"/>
      <c r="ALF352" s="182"/>
      <c r="ALG352" s="182"/>
      <c r="ALH352" s="182"/>
      <c r="ALI352" s="182"/>
      <c r="ALJ352" s="182"/>
      <c r="ALK352" s="182"/>
      <c r="ALL352" s="182"/>
      <c r="ALM352" s="182"/>
      <c r="ALN352" s="182"/>
      <c r="ALO352" s="182"/>
      <c r="ALP352" s="182"/>
      <c r="ALQ352" s="182"/>
      <c r="ALR352" s="182"/>
      <c r="ALS352" s="182"/>
      <c r="ALT352" s="182"/>
      <c r="ALU352" s="182"/>
      <c r="ALV352" s="182"/>
      <c r="ALW352" s="182"/>
      <c r="ALX352" s="182"/>
      <c r="ALY352" s="182"/>
      <c r="ALZ352" s="182"/>
      <c r="AMA352" s="182"/>
      <c r="AMB352" s="182"/>
      <c r="AMC352" s="182"/>
      <c r="AMD352" s="182"/>
      <c r="AME352" s="182"/>
      <c r="AMF352" s="182"/>
      <c r="AMG352" s="182"/>
      <c r="AMH352" s="182"/>
      <c r="AMI352" s="182"/>
      <c r="AMJ352" s="182"/>
      <c r="AMK352" s="182"/>
      <c r="AML352" s="182"/>
      <c r="AMM352" s="182"/>
      <c r="AMN352" s="182"/>
      <c r="AMO352" s="182"/>
      <c r="AMP352" s="182"/>
      <c r="AMQ352" s="182"/>
      <c r="AMR352" s="182"/>
      <c r="AMS352" s="182"/>
      <c r="AMT352" s="182"/>
      <c r="AMU352" s="182"/>
      <c r="AMV352" s="182"/>
      <c r="AMW352" s="182"/>
      <c r="AMX352" s="182"/>
      <c r="AMY352" s="182"/>
      <c r="AMZ352" s="182"/>
      <c r="ANA352" s="182"/>
      <c r="ANB352" s="182"/>
      <c r="ANC352" s="182"/>
      <c r="AND352" s="182"/>
      <c r="ANE352" s="182"/>
      <c r="ANF352" s="182"/>
      <c r="ANG352" s="182"/>
      <c r="ANH352" s="182"/>
      <c r="ANI352" s="182"/>
      <c r="ANJ352" s="182"/>
      <c r="ANK352" s="182"/>
      <c r="ANL352" s="182"/>
      <c r="ANM352" s="182"/>
      <c r="ANN352" s="182"/>
      <c r="ANO352" s="182"/>
      <c r="ANP352" s="182"/>
      <c r="ANQ352" s="182"/>
      <c r="ANR352" s="182"/>
      <c r="ANS352" s="182"/>
      <c r="ANT352" s="182"/>
      <c r="ANU352" s="182"/>
      <c r="ANV352" s="182"/>
      <c r="ANW352" s="182"/>
      <c r="ANX352" s="182"/>
      <c r="ANY352" s="182"/>
      <c r="ANZ352" s="182"/>
      <c r="AOA352" s="182"/>
      <c r="AOB352" s="182"/>
      <c r="AOC352" s="182"/>
      <c r="AOD352" s="182"/>
      <c r="AOE352" s="182"/>
      <c r="AOF352" s="182"/>
      <c r="AOG352" s="182"/>
      <c r="AOH352" s="182"/>
      <c r="AOI352" s="182"/>
      <c r="AOJ352" s="182"/>
      <c r="AOK352" s="182"/>
      <c r="AOL352" s="182"/>
      <c r="AOM352" s="182"/>
      <c r="AON352" s="182"/>
      <c r="AOO352" s="182"/>
      <c r="AOP352" s="182"/>
      <c r="AOQ352" s="182"/>
      <c r="AOR352" s="182"/>
      <c r="AOS352" s="182"/>
      <c r="AOT352" s="182"/>
      <c r="AOU352" s="182"/>
      <c r="AOV352" s="182"/>
      <c r="AOW352" s="182"/>
      <c r="AOX352" s="182"/>
      <c r="AOY352" s="182"/>
      <c r="AOZ352" s="182"/>
      <c r="APA352" s="182"/>
      <c r="APB352" s="182"/>
      <c r="APC352" s="182"/>
      <c r="APD352" s="182"/>
      <c r="APE352" s="182"/>
      <c r="APF352" s="182"/>
      <c r="APG352" s="182"/>
      <c r="APH352" s="182"/>
      <c r="API352" s="182"/>
      <c r="APJ352" s="182"/>
      <c r="APK352" s="182"/>
      <c r="APL352" s="182"/>
      <c r="APM352" s="182"/>
      <c r="APN352" s="182"/>
      <c r="APO352" s="182"/>
      <c r="APP352" s="182"/>
      <c r="APQ352" s="182"/>
      <c r="APR352" s="182"/>
      <c r="APS352" s="182"/>
      <c r="APT352" s="182"/>
      <c r="APU352" s="182"/>
      <c r="APV352" s="182"/>
      <c r="APW352" s="182"/>
      <c r="APX352" s="182"/>
      <c r="APY352" s="182"/>
      <c r="APZ352" s="182"/>
      <c r="AQA352" s="182"/>
      <c r="AQB352" s="182"/>
      <c r="AQC352" s="182"/>
      <c r="AQD352" s="182"/>
      <c r="AQE352" s="182"/>
      <c r="AQF352" s="182"/>
      <c r="AQG352" s="182"/>
      <c r="AQH352" s="182"/>
      <c r="AQI352" s="182"/>
      <c r="AQJ352" s="182"/>
      <c r="AQK352" s="182"/>
      <c r="AQL352" s="182"/>
      <c r="AQM352" s="182"/>
      <c r="AQN352" s="182"/>
      <c r="AQO352" s="182"/>
      <c r="AQP352" s="182"/>
      <c r="AQQ352" s="182"/>
      <c r="AQR352" s="182"/>
      <c r="AQS352" s="182"/>
      <c r="AQT352" s="182"/>
      <c r="AQU352" s="182"/>
      <c r="AQV352" s="182"/>
      <c r="AQW352" s="182"/>
      <c r="AQX352" s="182"/>
      <c r="AQY352" s="182"/>
      <c r="AQZ352" s="182"/>
      <c r="ARA352" s="182"/>
      <c r="ARB352" s="182"/>
      <c r="ARC352" s="182"/>
      <c r="ARD352" s="182"/>
      <c r="ARE352" s="182"/>
      <c r="ARF352" s="182"/>
      <c r="ARG352" s="182"/>
      <c r="ARH352" s="182"/>
      <c r="ARI352" s="182"/>
      <c r="ARJ352" s="182"/>
      <c r="ARK352" s="182"/>
      <c r="ARL352" s="182"/>
      <c r="ARM352" s="182"/>
      <c r="ARN352" s="182"/>
      <c r="ARO352" s="182"/>
      <c r="ARP352" s="182"/>
      <c r="ARQ352" s="182"/>
      <c r="ARR352" s="182"/>
      <c r="ARS352" s="182"/>
      <c r="ART352" s="182"/>
      <c r="ARU352" s="182"/>
      <c r="ARV352" s="182"/>
      <c r="ARW352" s="182"/>
      <c r="ARX352" s="182"/>
      <c r="ARY352" s="182"/>
      <c r="ARZ352" s="182"/>
      <c r="ASA352" s="182"/>
      <c r="ASB352" s="182"/>
      <c r="ASC352" s="182"/>
      <c r="ASD352" s="182"/>
      <c r="ASE352" s="182"/>
      <c r="ASF352" s="182"/>
      <c r="ASG352" s="182"/>
      <c r="ASH352" s="182"/>
      <c r="ASI352" s="182"/>
      <c r="ASJ352" s="182"/>
      <c r="ASK352" s="182"/>
      <c r="ASL352" s="182"/>
      <c r="ASM352" s="182"/>
      <c r="ASN352" s="182"/>
      <c r="ASO352" s="182"/>
      <c r="ASP352" s="182"/>
      <c r="ASQ352" s="182"/>
      <c r="ASR352" s="182"/>
      <c r="ASS352" s="182"/>
      <c r="AST352" s="182"/>
      <c r="ASU352" s="182"/>
      <c r="ASV352" s="182"/>
      <c r="ASW352" s="182"/>
      <c r="ASX352" s="182"/>
      <c r="ASY352" s="182"/>
      <c r="ASZ352" s="182"/>
      <c r="ATA352" s="182"/>
      <c r="ATB352" s="182"/>
      <c r="ATC352" s="182"/>
      <c r="ATD352" s="182"/>
      <c r="ATE352" s="182"/>
      <c r="ATF352" s="182"/>
      <c r="ATG352" s="182"/>
      <c r="ATH352" s="182"/>
      <c r="ATI352" s="182"/>
      <c r="ATJ352" s="182"/>
      <c r="ATK352" s="182"/>
      <c r="ATL352" s="182"/>
      <c r="ATM352" s="182"/>
      <c r="ATN352" s="182"/>
      <c r="ATO352" s="182"/>
      <c r="ATP352" s="182"/>
      <c r="ATQ352" s="182"/>
      <c r="ATR352" s="182"/>
      <c r="ATS352" s="182"/>
      <c r="ATT352" s="182"/>
      <c r="ATU352" s="182"/>
      <c r="ATV352" s="182"/>
      <c r="ATW352" s="182"/>
      <c r="ATX352" s="182"/>
      <c r="ATY352" s="182"/>
      <c r="ATZ352" s="182"/>
      <c r="AUA352" s="182"/>
      <c r="AUB352" s="182"/>
      <c r="AUC352" s="182"/>
      <c r="AUD352" s="182"/>
      <c r="AUE352" s="182"/>
      <c r="AUF352" s="182"/>
      <c r="AUG352" s="182"/>
      <c r="AUH352" s="182"/>
      <c r="AUI352" s="182"/>
      <c r="AUJ352" s="182"/>
      <c r="AUK352" s="182"/>
      <c r="AUL352" s="182"/>
      <c r="AUM352" s="182"/>
      <c r="AUN352" s="182"/>
      <c r="AUO352" s="182"/>
      <c r="AUP352" s="182"/>
      <c r="AUQ352" s="182"/>
      <c r="AUR352" s="182"/>
      <c r="AUS352" s="182"/>
      <c r="AUT352" s="182"/>
      <c r="AUU352" s="182"/>
      <c r="AUV352" s="182"/>
      <c r="AUW352" s="182"/>
      <c r="AUX352" s="182"/>
      <c r="AUY352" s="182"/>
      <c r="AUZ352" s="182"/>
      <c r="AVA352" s="182"/>
      <c r="AVB352" s="182"/>
      <c r="AVC352" s="182"/>
      <c r="AVD352" s="182"/>
      <c r="AVE352" s="182"/>
      <c r="AVF352" s="182"/>
      <c r="AVG352" s="182"/>
      <c r="AVH352" s="182"/>
      <c r="AVI352" s="182"/>
      <c r="AVJ352" s="182"/>
      <c r="AVK352" s="182"/>
      <c r="AVL352" s="182"/>
      <c r="AVM352" s="182"/>
      <c r="AVN352" s="182"/>
      <c r="AVO352" s="182"/>
      <c r="AVP352" s="182"/>
      <c r="AVQ352" s="182"/>
      <c r="AVR352" s="182"/>
      <c r="AVS352" s="182"/>
      <c r="AVT352" s="182"/>
      <c r="AVU352" s="182"/>
      <c r="AVV352" s="182"/>
      <c r="AVW352" s="182"/>
      <c r="AVX352" s="182"/>
      <c r="AVY352" s="182"/>
      <c r="AVZ352" s="182"/>
      <c r="AWA352" s="182"/>
      <c r="AWB352" s="182"/>
      <c r="AWC352" s="182"/>
      <c r="AWD352" s="182"/>
      <c r="AWE352" s="182"/>
      <c r="AWF352" s="182"/>
      <c r="AWG352" s="182"/>
      <c r="AWH352" s="182"/>
      <c r="AWI352" s="182"/>
      <c r="AWJ352" s="182"/>
      <c r="AWK352" s="182"/>
      <c r="AWL352" s="182"/>
      <c r="AWM352" s="182"/>
      <c r="AWN352" s="182"/>
      <c r="AWO352" s="182"/>
      <c r="AWP352" s="182"/>
      <c r="AWQ352" s="182"/>
      <c r="AWR352" s="182"/>
      <c r="AWS352" s="182"/>
      <c r="AWT352" s="182"/>
      <c r="AWU352" s="182"/>
      <c r="AWV352" s="182"/>
      <c r="AWW352" s="182"/>
      <c r="AWX352" s="182"/>
      <c r="AWY352" s="182"/>
      <c r="AWZ352" s="182"/>
      <c r="AXA352" s="182"/>
      <c r="AXB352" s="182"/>
      <c r="AXC352" s="182"/>
      <c r="AXD352" s="182"/>
      <c r="AXE352" s="182"/>
      <c r="AXF352" s="182"/>
      <c r="AXG352" s="182"/>
      <c r="AXH352" s="182"/>
      <c r="AXI352" s="182"/>
      <c r="AXJ352" s="182"/>
      <c r="AXK352" s="182"/>
      <c r="AXL352" s="182"/>
      <c r="AXM352" s="182"/>
      <c r="AXN352" s="182"/>
      <c r="AXO352" s="182"/>
      <c r="AXP352" s="182"/>
      <c r="AXQ352" s="182"/>
      <c r="AXR352" s="182"/>
      <c r="AXS352" s="182"/>
      <c r="AXT352" s="182"/>
      <c r="AXU352" s="182"/>
      <c r="AXV352" s="182"/>
      <c r="AXW352" s="182"/>
      <c r="AXX352" s="182"/>
      <c r="AXY352" s="182"/>
      <c r="AXZ352" s="182"/>
      <c r="AYA352" s="182"/>
      <c r="AYB352" s="182"/>
      <c r="AYC352" s="182"/>
      <c r="AYD352" s="182"/>
      <c r="AYE352" s="182"/>
      <c r="AYF352" s="182"/>
      <c r="AYG352" s="182"/>
      <c r="AYH352" s="182"/>
      <c r="AYI352" s="182"/>
      <c r="AYJ352" s="182"/>
      <c r="AYK352" s="182"/>
      <c r="AYL352" s="182"/>
      <c r="AYM352" s="182"/>
      <c r="AYN352" s="182"/>
      <c r="AYO352" s="182"/>
      <c r="AYP352" s="182"/>
      <c r="AYQ352" s="182"/>
      <c r="AYR352" s="182"/>
      <c r="AYS352" s="182"/>
      <c r="AYT352" s="182"/>
      <c r="AYU352" s="182"/>
      <c r="AYV352" s="182"/>
      <c r="AYW352" s="182"/>
      <c r="AYX352" s="182"/>
      <c r="AYY352" s="182"/>
      <c r="AYZ352" s="182"/>
      <c r="AZA352" s="182"/>
      <c r="AZB352" s="182"/>
      <c r="AZC352" s="182"/>
      <c r="AZD352" s="182"/>
      <c r="AZE352" s="182"/>
      <c r="AZF352" s="182"/>
      <c r="AZG352" s="182"/>
      <c r="AZH352" s="182"/>
      <c r="AZI352" s="182"/>
      <c r="AZJ352" s="182"/>
      <c r="AZK352" s="182"/>
      <c r="AZL352" s="182"/>
      <c r="AZM352" s="182"/>
      <c r="AZN352" s="182"/>
      <c r="AZO352" s="182"/>
      <c r="AZP352" s="182"/>
      <c r="AZQ352" s="182"/>
      <c r="AZR352" s="182"/>
      <c r="AZS352" s="182"/>
      <c r="AZT352" s="182"/>
      <c r="AZU352" s="182"/>
      <c r="AZV352" s="182"/>
      <c r="AZW352" s="182"/>
      <c r="AZX352" s="182"/>
      <c r="AZY352" s="182"/>
      <c r="AZZ352" s="182"/>
      <c r="BAA352" s="182"/>
      <c r="BAB352" s="182"/>
      <c r="BAC352" s="182"/>
      <c r="BAD352" s="182"/>
      <c r="BAE352" s="182"/>
      <c r="BAF352" s="182"/>
      <c r="BAG352" s="182"/>
      <c r="BAH352" s="182"/>
      <c r="BAI352" s="182"/>
      <c r="BAJ352" s="182"/>
      <c r="BAK352" s="182"/>
      <c r="BAL352" s="182"/>
      <c r="BAM352" s="182"/>
      <c r="BAN352" s="182"/>
      <c r="BAO352" s="182"/>
      <c r="BAP352" s="182"/>
      <c r="BAQ352" s="182"/>
      <c r="BAR352" s="182"/>
      <c r="BAS352" s="182"/>
      <c r="BAT352" s="182"/>
      <c r="BAU352" s="182"/>
      <c r="BAV352" s="182"/>
      <c r="BAW352" s="182"/>
      <c r="BAX352" s="182"/>
      <c r="BAY352" s="182"/>
      <c r="BAZ352" s="182"/>
      <c r="BBA352" s="182"/>
      <c r="BBB352" s="182"/>
      <c r="BBC352" s="182"/>
      <c r="BBD352" s="182"/>
      <c r="BBE352" s="182"/>
      <c r="BBF352" s="182"/>
      <c r="BBG352" s="182"/>
      <c r="BBH352" s="182"/>
      <c r="BBI352" s="182"/>
      <c r="BBJ352" s="182"/>
      <c r="BBK352" s="182"/>
      <c r="BBL352" s="182"/>
      <c r="BBM352" s="182"/>
      <c r="BBN352" s="182"/>
      <c r="BBO352" s="182"/>
      <c r="BBP352" s="182"/>
      <c r="BBQ352" s="182"/>
      <c r="BBR352" s="182"/>
      <c r="BBS352" s="182"/>
      <c r="BBT352" s="182"/>
      <c r="BBU352" s="182"/>
      <c r="BBV352" s="182"/>
      <c r="BBW352" s="182"/>
      <c r="BBX352" s="182"/>
      <c r="BBY352" s="182"/>
      <c r="BBZ352" s="182"/>
      <c r="BCA352" s="182"/>
      <c r="BCB352" s="182"/>
      <c r="BCC352" s="182"/>
      <c r="BCD352" s="182"/>
      <c r="BCE352" s="182"/>
      <c r="BCF352" s="182"/>
      <c r="BCG352" s="182"/>
      <c r="BCH352" s="182"/>
      <c r="BCI352" s="182"/>
      <c r="BCJ352" s="182"/>
      <c r="BCK352" s="182"/>
      <c r="BCL352" s="182"/>
      <c r="BCM352" s="182"/>
      <c r="BCN352" s="182"/>
      <c r="BCO352" s="182"/>
      <c r="BCP352" s="182"/>
      <c r="BCQ352" s="182"/>
      <c r="BCR352" s="182"/>
      <c r="BCS352" s="182"/>
      <c r="BCT352" s="182"/>
      <c r="BCU352" s="182"/>
      <c r="BCV352" s="182"/>
      <c r="BCW352" s="182"/>
      <c r="BCX352" s="182"/>
      <c r="BCY352" s="182"/>
      <c r="BCZ352" s="182"/>
      <c r="BDA352" s="182"/>
      <c r="BDB352" s="182"/>
      <c r="BDC352" s="182"/>
      <c r="BDD352" s="182"/>
      <c r="BDE352" s="182"/>
      <c r="BDF352" s="182"/>
      <c r="BDG352" s="182"/>
      <c r="BDH352" s="182"/>
      <c r="BDI352" s="182"/>
      <c r="BDJ352" s="182"/>
      <c r="BDK352" s="182"/>
      <c r="BDL352" s="182"/>
      <c r="BDM352" s="182"/>
      <c r="BDN352" s="182"/>
      <c r="BDO352" s="182"/>
      <c r="BDP352" s="182"/>
      <c r="BDQ352" s="182"/>
      <c r="BDR352" s="182"/>
      <c r="BDS352" s="182"/>
      <c r="BDT352" s="182"/>
      <c r="BDU352" s="182"/>
      <c r="BDV352" s="182"/>
      <c r="BDW352" s="182"/>
      <c r="BDX352" s="182"/>
      <c r="BDY352" s="182"/>
      <c r="BDZ352" s="182"/>
      <c r="BEA352" s="182"/>
      <c r="BEB352" s="182"/>
      <c r="BEC352" s="182"/>
      <c r="BED352" s="182"/>
      <c r="BEE352" s="182"/>
      <c r="BEF352" s="182"/>
      <c r="BEG352" s="182"/>
      <c r="BEH352" s="182"/>
      <c r="BEI352" s="182"/>
      <c r="BEJ352" s="182"/>
      <c r="BEK352" s="182"/>
      <c r="BEL352" s="182"/>
      <c r="BEM352" s="182"/>
      <c r="BEN352" s="182"/>
      <c r="BEO352" s="182"/>
      <c r="BEP352" s="182"/>
      <c r="BEQ352" s="182"/>
      <c r="BER352" s="182"/>
      <c r="BES352" s="182"/>
      <c r="BET352" s="182"/>
      <c r="BEU352" s="182"/>
      <c r="BEV352" s="182"/>
      <c r="BEW352" s="182"/>
      <c r="BEX352" s="182"/>
      <c r="BEY352" s="182"/>
      <c r="BEZ352" s="182"/>
      <c r="BFA352" s="182"/>
      <c r="BFB352" s="182"/>
      <c r="BFC352" s="182"/>
      <c r="BFD352" s="182"/>
      <c r="BFE352" s="182"/>
      <c r="BFF352" s="182"/>
      <c r="BFG352" s="182"/>
      <c r="BFH352" s="182"/>
      <c r="BFI352" s="182"/>
      <c r="BFJ352" s="182"/>
      <c r="BFK352" s="182"/>
      <c r="BFL352" s="182"/>
      <c r="BFM352" s="182"/>
      <c r="BFN352" s="182"/>
      <c r="BFO352" s="182"/>
      <c r="BFP352" s="182"/>
      <c r="BFQ352" s="182"/>
      <c r="BFR352" s="182"/>
      <c r="BFS352" s="182"/>
      <c r="BFT352" s="182"/>
      <c r="BFU352" s="182"/>
      <c r="BFV352" s="182"/>
      <c r="BFW352" s="182"/>
      <c r="BFX352" s="182"/>
      <c r="BFY352" s="182"/>
      <c r="BFZ352" s="182"/>
      <c r="BGA352" s="182"/>
      <c r="BGB352" s="182"/>
      <c r="BGC352" s="182"/>
      <c r="BGD352" s="182"/>
      <c r="BGE352" s="182"/>
      <c r="BGF352" s="182"/>
      <c r="BGG352" s="182"/>
      <c r="BGH352" s="182"/>
      <c r="BGI352" s="182"/>
      <c r="BGJ352" s="182"/>
      <c r="BGK352" s="182"/>
      <c r="BGL352" s="182"/>
      <c r="BGM352" s="182"/>
      <c r="BGN352" s="182"/>
      <c r="BGO352" s="182"/>
      <c r="BGP352" s="182"/>
      <c r="BGQ352" s="182"/>
      <c r="BGR352" s="182"/>
      <c r="BGS352" s="182"/>
      <c r="BGT352" s="182"/>
      <c r="BGU352" s="182"/>
      <c r="BGV352" s="182"/>
      <c r="BGW352" s="182"/>
      <c r="BGX352" s="182"/>
      <c r="BGY352" s="182"/>
      <c r="BGZ352" s="182"/>
      <c r="BHA352" s="182"/>
      <c r="BHB352" s="182"/>
      <c r="BHC352" s="182"/>
      <c r="BHD352" s="182"/>
      <c r="BHE352" s="182"/>
      <c r="BHF352" s="182"/>
      <c r="BHG352" s="182"/>
      <c r="BHH352" s="182"/>
      <c r="BHI352" s="182"/>
      <c r="BHJ352" s="182"/>
      <c r="BHK352" s="182"/>
      <c r="BHL352" s="182"/>
      <c r="BHM352" s="182"/>
      <c r="BHN352" s="182"/>
      <c r="BHO352" s="182"/>
      <c r="BHP352" s="182"/>
      <c r="BHQ352" s="182"/>
      <c r="BHR352" s="182"/>
      <c r="BHS352" s="182"/>
      <c r="BHT352" s="182"/>
      <c r="BHU352" s="182"/>
      <c r="BHV352" s="182"/>
      <c r="BHW352" s="182"/>
      <c r="BHX352" s="182"/>
      <c r="BHY352" s="182"/>
      <c r="BHZ352" s="182"/>
      <c r="BIA352" s="182"/>
      <c r="BIB352" s="182"/>
      <c r="BIC352" s="182"/>
      <c r="BID352" s="182"/>
      <c r="BIE352" s="182"/>
      <c r="BIF352" s="182"/>
      <c r="BIG352" s="182"/>
      <c r="BIH352" s="182"/>
      <c r="BII352" s="182"/>
      <c r="BIJ352" s="182"/>
      <c r="BIK352" s="182"/>
      <c r="BIL352" s="182"/>
      <c r="BIM352" s="182"/>
      <c r="BIN352" s="182"/>
      <c r="BIO352" s="182"/>
      <c r="BIP352" s="182"/>
      <c r="BIQ352" s="182"/>
      <c r="BIR352" s="182"/>
      <c r="BIS352" s="182"/>
      <c r="BIT352" s="182"/>
      <c r="BIU352" s="182"/>
      <c r="BIV352" s="182"/>
      <c r="BIW352" s="182"/>
      <c r="BIX352" s="182"/>
      <c r="BIY352" s="182"/>
      <c r="BIZ352" s="182"/>
      <c r="BJA352" s="182"/>
      <c r="BJB352" s="182"/>
      <c r="BJC352" s="182"/>
      <c r="BJD352" s="182"/>
      <c r="BJE352" s="182"/>
      <c r="BJF352" s="182"/>
      <c r="BJG352" s="182"/>
      <c r="BJH352" s="182"/>
      <c r="BJI352" s="182"/>
      <c r="BJJ352" s="182"/>
      <c r="BJK352" s="182"/>
      <c r="BJL352" s="182"/>
      <c r="BJM352" s="182"/>
      <c r="BJN352" s="182"/>
      <c r="BJO352" s="182"/>
      <c r="BJP352" s="182"/>
      <c r="BJQ352" s="182"/>
      <c r="BJR352" s="182"/>
      <c r="BJS352" s="182"/>
      <c r="BJT352" s="182"/>
      <c r="BJU352" s="182"/>
      <c r="BJV352" s="182"/>
      <c r="BJW352" s="182"/>
      <c r="BJX352" s="182"/>
      <c r="BJY352" s="182"/>
      <c r="BJZ352" s="182"/>
      <c r="BKA352" s="182"/>
      <c r="BKB352" s="182"/>
      <c r="BKC352" s="182"/>
      <c r="BKD352" s="182"/>
      <c r="BKE352" s="182"/>
      <c r="BKF352" s="182"/>
      <c r="BKG352" s="182"/>
      <c r="BKH352" s="182"/>
      <c r="BKI352" s="182"/>
      <c r="BKJ352" s="182"/>
      <c r="BKK352" s="182"/>
      <c r="BKL352" s="182"/>
      <c r="BKM352" s="182"/>
      <c r="BKN352" s="182"/>
      <c r="BKO352" s="182"/>
      <c r="BKP352" s="182"/>
      <c r="BKQ352" s="182"/>
      <c r="BKR352" s="182"/>
      <c r="BKS352" s="182"/>
      <c r="BKT352" s="182"/>
      <c r="BKU352" s="182"/>
      <c r="BKV352" s="182"/>
      <c r="BKW352" s="182"/>
      <c r="BKX352" s="182"/>
      <c r="BKY352" s="182"/>
      <c r="BKZ352" s="182"/>
      <c r="BLA352" s="182"/>
      <c r="BLB352" s="182"/>
      <c r="BLC352" s="182"/>
      <c r="BLD352" s="182"/>
      <c r="BLE352" s="182"/>
      <c r="BLF352" s="182"/>
      <c r="BLG352" s="182"/>
      <c r="BLH352" s="182"/>
      <c r="BLI352" s="182"/>
      <c r="BLJ352" s="182"/>
      <c r="BLK352" s="182"/>
      <c r="BLL352" s="182"/>
      <c r="BLM352" s="182"/>
      <c r="BLN352" s="182"/>
      <c r="BLO352" s="182"/>
      <c r="BLP352" s="182"/>
      <c r="BLQ352" s="182"/>
      <c r="BLR352" s="182"/>
      <c r="BLS352" s="182"/>
      <c r="BLT352" s="182"/>
      <c r="BLU352" s="182"/>
      <c r="BLV352" s="182"/>
      <c r="BLW352" s="182"/>
      <c r="BLX352" s="182"/>
      <c r="BLY352" s="182"/>
      <c r="BLZ352" s="182"/>
      <c r="BMA352" s="182"/>
      <c r="BMB352" s="182"/>
      <c r="BMC352" s="182"/>
      <c r="BMD352" s="182"/>
      <c r="BME352" s="182"/>
      <c r="BMF352" s="182"/>
      <c r="BMG352" s="182"/>
      <c r="BMH352" s="182"/>
      <c r="BMI352" s="182"/>
      <c r="BMJ352" s="182"/>
      <c r="BMK352" s="182"/>
      <c r="BML352" s="182"/>
      <c r="BMM352" s="182"/>
      <c r="BMN352" s="182"/>
      <c r="BMO352" s="182"/>
      <c r="BMP352" s="182"/>
      <c r="BMQ352" s="182"/>
      <c r="BMR352" s="182"/>
      <c r="BMS352" s="182"/>
      <c r="BMT352" s="182"/>
      <c r="BMU352" s="182"/>
      <c r="BMV352" s="182"/>
      <c r="BMW352" s="182"/>
      <c r="BMX352" s="182"/>
      <c r="BMY352" s="182"/>
      <c r="BMZ352" s="182"/>
      <c r="BNA352" s="182"/>
      <c r="BNB352" s="182"/>
      <c r="BNC352" s="182"/>
      <c r="BND352" s="182"/>
      <c r="BNE352" s="182"/>
      <c r="BNF352" s="182"/>
      <c r="BNG352" s="182"/>
      <c r="BNH352" s="182"/>
      <c r="BNI352" s="182"/>
      <c r="BNJ352" s="182"/>
      <c r="BNK352" s="182"/>
      <c r="BNL352" s="182"/>
      <c r="BNM352" s="182"/>
      <c r="BNN352" s="182"/>
      <c r="BNO352" s="182"/>
      <c r="BNP352" s="182"/>
      <c r="BNQ352" s="182"/>
      <c r="BNR352" s="182"/>
      <c r="BNS352" s="182"/>
      <c r="BNT352" s="182"/>
      <c r="BNU352" s="182"/>
      <c r="BNV352" s="182"/>
      <c r="BNW352" s="182"/>
      <c r="BNX352" s="182"/>
      <c r="BNY352" s="182"/>
      <c r="BNZ352" s="182"/>
      <c r="BOA352" s="182"/>
      <c r="BOB352" s="182"/>
      <c r="BOC352" s="182"/>
      <c r="BOD352" s="182"/>
      <c r="BOE352" s="182"/>
      <c r="BOF352" s="182"/>
      <c r="BOG352" s="182"/>
      <c r="BOH352" s="182"/>
      <c r="BOI352" s="182"/>
      <c r="BOJ352" s="182"/>
      <c r="BOK352" s="182"/>
      <c r="BOL352" s="182"/>
      <c r="BOM352" s="182"/>
      <c r="BON352" s="182"/>
      <c r="BOO352" s="182"/>
      <c r="BOP352" s="182"/>
      <c r="BOQ352" s="182"/>
      <c r="BOR352" s="182"/>
      <c r="BOS352" s="182"/>
      <c r="BOT352" s="182"/>
      <c r="BOU352" s="182"/>
      <c r="BOV352" s="182"/>
      <c r="BOW352" s="182"/>
      <c r="BOX352" s="182"/>
      <c r="BOY352" s="182"/>
      <c r="BOZ352" s="182"/>
      <c r="BPA352" s="182"/>
      <c r="BPB352" s="182"/>
      <c r="BPC352" s="182"/>
      <c r="BPD352" s="182"/>
      <c r="BPE352" s="182"/>
      <c r="BPF352" s="182"/>
      <c r="BPG352" s="182"/>
      <c r="BPH352" s="182"/>
      <c r="BPI352" s="182"/>
      <c r="BPJ352" s="182"/>
      <c r="BPK352" s="182"/>
      <c r="BPL352" s="182"/>
      <c r="BPM352" s="182"/>
      <c r="BPN352" s="182"/>
      <c r="BPO352" s="182"/>
      <c r="BPP352" s="182"/>
      <c r="BPQ352" s="182"/>
      <c r="BPR352" s="182"/>
      <c r="BPS352" s="182"/>
      <c r="BPT352" s="182"/>
      <c r="BPU352" s="182"/>
      <c r="BPV352" s="182"/>
      <c r="BPW352" s="182"/>
      <c r="BPX352" s="182"/>
      <c r="BPY352" s="182"/>
      <c r="BPZ352" s="182"/>
      <c r="BQA352" s="182"/>
      <c r="BQB352" s="182"/>
      <c r="BQC352" s="182"/>
      <c r="BQD352" s="182"/>
      <c r="BQE352" s="182"/>
      <c r="BQF352" s="182"/>
      <c r="BQG352" s="182"/>
      <c r="BQH352" s="182"/>
      <c r="BQI352" s="182"/>
      <c r="BQJ352" s="182"/>
      <c r="BQK352" s="182"/>
      <c r="BQL352" s="182"/>
      <c r="BQM352" s="182"/>
      <c r="BQN352" s="182"/>
      <c r="BQO352" s="182"/>
      <c r="BQP352" s="182"/>
      <c r="BQQ352" s="182"/>
      <c r="BQR352" s="182"/>
      <c r="BQS352" s="182"/>
      <c r="BQT352" s="182"/>
      <c r="BQU352" s="182"/>
      <c r="BQV352" s="182"/>
      <c r="BQW352" s="182"/>
      <c r="BQX352" s="182"/>
      <c r="BQY352" s="182"/>
      <c r="BQZ352" s="182"/>
      <c r="BRA352" s="182"/>
      <c r="BRB352" s="182"/>
      <c r="BRC352" s="182"/>
      <c r="BRD352" s="182"/>
      <c r="BRE352" s="182"/>
      <c r="BRF352" s="182"/>
      <c r="BRG352" s="182"/>
      <c r="BRH352" s="182"/>
      <c r="BRI352" s="182"/>
      <c r="BRJ352" s="182"/>
      <c r="BRK352" s="182"/>
      <c r="BRL352" s="182"/>
      <c r="BRM352" s="182"/>
      <c r="BRN352" s="182"/>
      <c r="BRO352" s="182"/>
      <c r="BRP352" s="182"/>
      <c r="BRQ352" s="182"/>
      <c r="BRR352" s="182"/>
      <c r="BRS352" s="182"/>
      <c r="BRT352" s="182"/>
      <c r="BRU352" s="182"/>
      <c r="BRV352" s="182"/>
      <c r="BRW352" s="182"/>
      <c r="BRX352" s="182"/>
      <c r="BRY352" s="182"/>
      <c r="BRZ352" s="182"/>
      <c r="BSA352" s="182"/>
      <c r="BSB352" s="182"/>
      <c r="BSC352" s="182"/>
      <c r="BSD352" s="182"/>
      <c r="BSE352" s="182"/>
      <c r="BSF352" s="182"/>
      <c r="BSG352" s="182"/>
      <c r="BSH352" s="182"/>
      <c r="BSI352" s="182"/>
      <c r="BSJ352" s="182"/>
      <c r="BSK352" s="182"/>
      <c r="BSL352" s="182"/>
      <c r="BSM352" s="182"/>
      <c r="BSN352" s="182"/>
      <c r="BSO352" s="182"/>
      <c r="BSP352" s="182"/>
      <c r="BSQ352" s="182"/>
      <c r="BSR352" s="182"/>
      <c r="BSS352" s="182"/>
      <c r="BST352" s="182"/>
      <c r="BSU352" s="182"/>
      <c r="BSV352" s="182"/>
      <c r="BSW352" s="182"/>
      <c r="BSX352" s="182"/>
      <c r="BSY352" s="182"/>
      <c r="BSZ352" s="182"/>
      <c r="BTA352" s="182"/>
      <c r="BTB352" s="182"/>
      <c r="BTC352" s="182"/>
      <c r="BTD352" s="182"/>
      <c r="BTE352" s="182"/>
      <c r="BTF352" s="182"/>
      <c r="BTG352" s="182"/>
      <c r="BTH352" s="182"/>
      <c r="BTI352" s="182"/>
      <c r="BTJ352" s="182"/>
      <c r="BTK352" s="182"/>
      <c r="BTL352" s="182"/>
      <c r="BTM352" s="182"/>
      <c r="BTN352" s="182"/>
      <c r="BTO352" s="182"/>
      <c r="BTP352" s="182"/>
      <c r="BTQ352" s="182"/>
      <c r="BTR352" s="182"/>
      <c r="BTS352" s="182"/>
      <c r="BTT352" s="182"/>
      <c r="BTU352" s="182"/>
      <c r="BTV352" s="182"/>
      <c r="BTW352" s="182"/>
      <c r="BTX352" s="182"/>
      <c r="BTY352" s="182"/>
      <c r="BTZ352" s="182"/>
      <c r="BUA352" s="182"/>
      <c r="BUB352" s="182"/>
      <c r="BUC352" s="182"/>
      <c r="BUD352" s="182"/>
      <c r="BUE352" s="182"/>
      <c r="BUF352" s="182"/>
      <c r="BUG352" s="182"/>
      <c r="BUH352" s="182"/>
      <c r="BUI352" s="182"/>
      <c r="BUJ352" s="182"/>
      <c r="BUK352" s="182"/>
      <c r="BUL352" s="182"/>
      <c r="BUM352" s="182"/>
      <c r="BUN352" s="182"/>
      <c r="BUO352" s="182"/>
      <c r="BUP352" s="182"/>
      <c r="BUQ352" s="182"/>
      <c r="BUR352" s="182"/>
      <c r="BUS352" s="182"/>
      <c r="BUT352" s="182"/>
      <c r="BUU352" s="182"/>
      <c r="BUV352" s="182"/>
      <c r="BUW352" s="182"/>
      <c r="BUX352" s="182"/>
      <c r="BUY352" s="182"/>
      <c r="BUZ352" s="182"/>
      <c r="BVA352" s="182"/>
      <c r="BVB352" s="182"/>
      <c r="BVC352" s="182"/>
      <c r="BVD352" s="182"/>
      <c r="BVE352" s="182"/>
      <c r="BVF352" s="182"/>
      <c r="BVG352" s="182"/>
      <c r="BVH352" s="182"/>
      <c r="BVI352" s="182"/>
      <c r="BVJ352" s="182"/>
      <c r="BVK352" s="182"/>
      <c r="BVL352" s="182"/>
      <c r="BVM352" s="182"/>
      <c r="BVN352" s="182"/>
      <c r="BVO352" s="182"/>
      <c r="BVP352" s="182"/>
      <c r="BVQ352" s="182"/>
      <c r="BVR352" s="182"/>
      <c r="BVS352" s="182"/>
      <c r="BVT352" s="182"/>
      <c r="BVU352" s="182"/>
      <c r="BVV352" s="182"/>
      <c r="BVW352" s="182"/>
      <c r="BVX352" s="182"/>
      <c r="BVY352" s="182"/>
      <c r="BVZ352" s="182"/>
      <c r="BWA352" s="182"/>
      <c r="BWB352" s="182"/>
      <c r="BWC352" s="182"/>
      <c r="BWD352" s="182"/>
      <c r="BWE352" s="182"/>
      <c r="BWF352" s="182"/>
      <c r="BWG352" s="182"/>
      <c r="BWH352" s="182"/>
      <c r="BWI352" s="182"/>
      <c r="BWJ352" s="182"/>
      <c r="BWK352" s="182"/>
      <c r="BWL352" s="182"/>
      <c r="BWM352" s="182"/>
      <c r="BWN352" s="182"/>
      <c r="BWO352" s="182"/>
      <c r="BWP352" s="182"/>
      <c r="BWQ352" s="182"/>
      <c r="BWR352" s="182"/>
      <c r="BWS352" s="182"/>
      <c r="BWT352" s="182"/>
      <c r="BWU352" s="182"/>
      <c r="BWV352" s="182"/>
      <c r="BWW352" s="182"/>
      <c r="BWX352" s="182"/>
      <c r="BWY352" s="182"/>
      <c r="BWZ352" s="182"/>
      <c r="BXA352" s="182"/>
      <c r="BXB352" s="182"/>
      <c r="BXC352" s="182"/>
      <c r="BXD352" s="182"/>
      <c r="BXE352" s="182"/>
      <c r="BXF352" s="182"/>
      <c r="BXG352" s="182"/>
      <c r="BXH352" s="182"/>
      <c r="BXI352" s="182"/>
      <c r="BXJ352" s="182"/>
      <c r="BXK352" s="182"/>
      <c r="BXL352" s="182"/>
      <c r="BXM352" s="182"/>
      <c r="BXN352" s="182"/>
      <c r="BXO352" s="182"/>
      <c r="BXP352" s="182"/>
      <c r="BXQ352" s="182"/>
      <c r="BXR352" s="182"/>
      <c r="BXS352" s="182"/>
      <c r="BXT352" s="182"/>
      <c r="BXU352" s="182"/>
      <c r="BXV352" s="182"/>
      <c r="BXW352" s="182"/>
      <c r="BXX352" s="182"/>
      <c r="BXY352" s="182"/>
      <c r="BXZ352" s="182"/>
      <c r="BYA352" s="182"/>
      <c r="BYB352" s="182"/>
      <c r="BYC352" s="182"/>
      <c r="BYD352" s="182"/>
      <c r="BYE352" s="182"/>
      <c r="BYF352" s="182"/>
      <c r="BYG352" s="182"/>
      <c r="BYH352" s="182"/>
      <c r="BYI352" s="182"/>
      <c r="BYJ352" s="182"/>
      <c r="BYK352" s="182"/>
      <c r="BYL352" s="182"/>
      <c r="BYM352" s="182"/>
      <c r="BYN352" s="182"/>
      <c r="BYO352" s="182"/>
      <c r="BYP352" s="182"/>
      <c r="BYQ352" s="182"/>
      <c r="BYR352" s="182"/>
      <c r="BYS352" s="182"/>
      <c r="BYT352" s="182"/>
      <c r="BYU352" s="182"/>
      <c r="BYV352" s="182"/>
      <c r="BYW352" s="182"/>
      <c r="BYX352" s="182"/>
      <c r="BYY352" s="182"/>
      <c r="BYZ352" s="182"/>
      <c r="BZA352" s="182"/>
      <c r="BZB352" s="182"/>
      <c r="BZC352" s="182"/>
      <c r="BZD352" s="182"/>
      <c r="BZE352" s="182"/>
      <c r="BZF352" s="182"/>
      <c r="BZG352" s="182"/>
      <c r="BZH352" s="182"/>
      <c r="BZI352" s="182"/>
      <c r="BZJ352" s="182"/>
      <c r="BZK352" s="182"/>
      <c r="BZL352" s="182"/>
      <c r="BZM352" s="182"/>
      <c r="BZN352" s="182"/>
      <c r="BZO352" s="182"/>
      <c r="BZP352" s="182"/>
      <c r="BZQ352" s="182"/>
      <c r="BZR352" s="182"/>
      <c r="BZS352" s="182"/>
      <c r="BZT352" s="182"/>
      <c r="BZU352" s="182"/>
      <c r="BZV352" s="182"/>
      <c r="BZW352" s="182"/>
      <c r="BZX352" s="182"/>
      <c r="BZY352" s="182"/>
      <c r="BZZ352" s="182"/>
      <c r="CAA352" s="182"/>
      <c r="CAB352" s="182"/>
      <c r="CAC352" s="182"/>
      <c r="CAD352" s="182"/>
      <c r="CAE352" s="182"/>
      <c r="CAF352" s="182"/>
      <c r="CAG352" s="182"/>
      <c r="CAH352" s="182"/>
      <c r="CAI352" s="182"/>
      <c r="CAJ352" s="182"/>
      <c r="CAK352" s="182"/>
      <c r="CAL352" s="182"/>
      <c r="CAM352" s="182"/>
      <c r="CAN352" s="182"/>
      <c r="CAO352" s="182"/>
      <c r="CAP352" s="182"/>
      <c r="CAQ352" s="182"/>
      <c r="CAR352" s="182"/>
      <c r="CAS352" s="182"/>
      <c r="CAT352" s="182"/>
      <c r="CAU352" s="182"/>
      <c r="CAV352" s="182"/>
      <c r="CAW352" s="182"/>
      <c r="CAX352" s="182"/>
      <c r="CAY352" s="182"/>
      <c r="CAZ352" s="182"/>
      <c r="CBA352" s="182"/>
      <c r="CBB352" s="182"/>
      <c r="CBC352" s="182"/>
      <c r="CBD352" s="182"/>
      <c r="CBE352" s="182"/>
      <c r="CBF352" s="182"/>
      <c r="CBG352" s="182"/>
      <c r="CBH352" s="182"/>
      <c r="CBI352" s="182"/>
      <c r="CBJ352" s="182"/>
      <c r="CBK352" s="182"/>
      <c r="CBL352" s="182"/>
      <c r="CBM352" s="182"/>
      <c r="CBN352" s="182"/>
      <c r="CBO352" s="182"/>
      <c r="CBP352" s="182"/>
      <c r="CBQ352" s="182"/>
      <c r="CBR352" s="182"/>
      <c r="CBS352" s="182"/>
      <c r="CBT352" s="182"/>
      <c r="CBU352" s="182"/>
      <c r="CBV352" s="182"/>
      <c r="CBW352" s="182"/>
      <c r="CBX352" s="182"/>
      <c r="CBY352" s="182"/>
      <c r="CBZ352" s="182"/>
      <c r="CCA352" s="182"/>
      <c r="CCB352" s="182"/>
      <c r="CCC352" s="182"/>
      <c r="CCD352" s="182"/>
      <c r="CCE352" s="182"/>
      <c r="CCF352" s="182"/>
      <c r="CCG352" s="182"/>
      <c r="CCH352" s="182"/>
      <c r="CCI352" s="182"/>
      <c r="CCJ352" s="182"/>
      <c r="CCK352" s="182"/>
      <c r="CCL352" s="182"/>
      <c r="CCM352" s="182"/>
      <c r="CCN352" s="182"/>
      <c r="CCO352" s="182"/>
      <c r="CCP352" s="182"/>
      <c r="CCQ352" s="182"/>
      <c r="CCR352" s="182"/>
      <c r="CCS352" s="182"/>
      <c r="CCT352" s="182"/>
      <c r="CCU352" s="182"/>
      <c r="CCV352" s="182"/>
      <c r="CCW352" s="182"/>
      <c r="CCX352" s="182"/>
      <c r="CCY352" s="182"/>
      <c r="CCZ352" s="182"/>
      <c r="CDA352" s="182"/>
      <c r="CDB352" s="182"/>
      <c r="CDC352" s="182"/>
      <c r="CDD352" s="182"/>
      <c r="CDE352" s="182"/>
      <c r="CDF352" s="182"/>
      <c r="CDG352" s="182"/>
      <c r="CDH352" s="182"/>
      <c r="CDI352" s="182"/>
      <c r="CDJ352" s="182"/>
      <c r="CDK352" s="182"/>
      <c r="CDL352" s="182"/>
      <c r="CDM352" s="182"/>
      <c r="CDN352" s="182"/>
      <c r="CDO352" s="182"/>
      <c r="CDP352" s="182"/>
      <c r="CDQ352" s="182"/>
      <c r="CDR352" s="182"/>
      <c r="CDS352" s="182"/>
      <c r="CDT352" s="182"/>
      <c r="CDU352" s="182"/>
      <c r="CDV352" s="182"/>
      <c r="CDW352" s="182"/>
      <c r="CDX352" s="182"/>
      <c r="CDY352" s="182"/>
      <c r="CDZ352" s="182"/>
      <c r="CEA352" s="182"/>
      <c r="CEB352" s="182"/>
      <c r="CEC352" s="182"/>
      <c r="CED352" s="182"/>
      <c r="CEE352" s="182"/>
      <c r="CEF352" s="182"/>
      <c r="CEG352" s="182"/>
      <c r="CEH352" s="182"/>
      <c r="CEI352" s="182"/>
      <c r="CEJ352" s="182"/>
      <c r="CEK352" s="182"/>
      <c r="CEL352" s="182"/>
      <c r="CEM352" s="182"/>
      <c r="CEN352" s="182"/>
      <c r="CEO352" s="182"/>
      <c r="CEP352" s="182"/>
      <c r="CEQ352" s="182"/>
      <c r="CER352" s="182"/>
      <c r="CES352" s="182"/>
      <c r="CET352" s="182"/>
      <c r="CEU352" s="182"/>
      <c r="CEV352" s="182"/>
      <c r="CEW352" s="182"/>
      <c r="CEX352" s="182"/>
      <c r="CEY352" s="182"/>
      <c r="CEZ352" s="182"/>
      <c r="CFA352" s="182"/>
      <c r="CFB352" s="182"/>
      <c r="CFC352" s="182"/>
      <c r="CFD352" s="182"/>
      <c r="CFE352" s="182"/>
      <c r="CFF352" s="182"/>
      <c r="CFG352" s="182"/>
      <c r="CFH352" s="182"/>
      <c r="CFI352" s="182"/>
      <c r="CFJ352" s="182"/>
      <c r="CFK352" s="182"/>
      <c r="CFL352" s="182"/>
      <c r="CFM352" s="182"/>
      <c r="CFN352" s="182"/>
      <c r="CFO352" s="182"/>
      <c r="CFP352" s="182"/>
      <c r="CFQ352" s="182"/>
      <c r="CFR352" s="182"/>
      <c r="CFS352" s="182"/>
      <c r="CFT352" s="182"/>
      <c r="CFU352" s="182"/>
      <c r="CFV352" s="182"/>
      <c r="CFW352" s="182"/>
      <c r="CFX352" s="182"/>
      <c r="CFY352" s="182"/>
      <c r="CFZ352" s="182"/>
      <c r="CGA352" s="182"/>
      <c r="CGB352" s="182"/>
      <c r="CGC352" s="182"/>
      <c r="CGD352" s="182"/>
      <c r="CGE352" s="182"/>
      <c r="CGF352" s="182"/>
      <c r="CGG352" s="182"/>
      <c r="CGH352" s="182"/>
      <c r="CGI352" s="182"/>
      <c r="CGJ352" s="182"/>
      <c r="CGK352" s="182"/>
      <c r="CGL352" s="182"/>
      <c r="CGM352" s="182"/>
      <c r="CGN352" s="182"/>
      <c r="CGO352" s="182"/>
      <c r="CGP352" s="182"/>
      <c r="CGQ352" s="182"/>
      <c r="CGR352" s="182"/>
      <c r="CGS352" s="182"/>
      <c r="CGT352" s="182"/>
      <c r="CGU352" s="182"/>
      <c r="CGV352" s="182"/>
      <c r="CGW352" s="182"/>
      <c r="CGX352" s="182"/>
      <c r="CGY352" s="182"/>
      <c r="CGZ352" s="182"/>
      <c r="CHA352" s="182"/>
      <c r="CHB352" s="182"/>
      <c r="CHC352" s="182"/>
      <c r="CHD352" s="182"/>
      <c r="CHE352" s="182"/>
      <c r="CHF352" s="182"/>
      <c r="CHG352" s="182"/>
      <c r="CHH352" s="182"/>
      <c r="CHI352" s="182"/>
      <c r="CHJ352" s="182"/>
      <c r="CHK352" s="182"/>
      <c r="CHL352" s="182"/>
      <c r="CHM352" s="182"/>
      <c r="CHN352" s="182"/>
      <c r="CHO352" s="182"/>
      <c r="CHP352" s="182"/>
      <c r="CHQ352" s="182"/>
      <c r="CHR352" s="182"/>
      <c r="CHS352" s="182"/>
      <c r="CHT352" s="182"/>
      <c r="CHU352" s="182"/>
      <c r="CHV352" s="182"/>
      <c r="CHW352" s="182"/>
      <c r="CHX352" s="182"/>
      <c r="CHY352" s="182"/>
      <c r="CHZ352" s="182"/>
      <c r="CIA352" s="182"/>
      <c r="CIB352" s="182"/>
      <c r="CIC352" s="182"/>
      <c r="CID352" s="182"/>
      <c r="CIE352" s="182"/>
      <c r="CIF352" s="182"/>
      <c r="CIG352" s="182"/>
      <c r="CIH352" s="182"/>
      <c r="CII352" s="182"/>
      <c r="CIJ352" s="182"/>
      <c r="CIK352" s="182"/>
      <c r="CIL352" s="182"/>
      <c r="CIM352" s="182"/>
      <c r="CIN352" s="182"/>
      <c r="CIO352" s="182"/>
      <c r="CIP352" s="182"/>
      <c r="CIQ352" s="182"/>
      <c r="CIR352" s="182"/>
      <c r="CIS352" s="182"/>
      <c r="CIT352" s="182"/>
      <c r="CIU352" s="182"/>
      <c r="CIV352" s="182"/>
      <c r="CIW352" s="182"/>
      <c r="CIX352" s="182"/>
      <c r="CIY352" s="182"/>
      <c r="CIZ352" s="182"/>
      <c r="CJA352" s="182"/>
      <c r="CJB352" s="182"/>
      <c r="CJC352" s="182"/>
      <c r="CJD352" s="182"/>
      <c r="CJE352" s="182"/>
      <c r="CJF352" s="182"/>
      <c r="CJG352" s="182"/>
      <c r="CJH352" s="182"/>
      <c r="CJI352" s="182"/>
      <c r="CJJ352" s="182"/>
      <c r="CJK352" s="182"/>
      <c r="CJL352" s="182"/>
      <c r="CJM352" s="182"/>
      <c r="CJN352" s="182"/>
      <c r="CJO352" s="182"/>
      <c r="CJP352" s="182"/>
      <c r="CJQ352" s="182"/>
      <c r="CJR352" s="182"/>
      <c r="CJS352" s="182"/>
      <c r="CJT352" s="182"/>
      <c r="CJU352" s="182"/>
      <c r="CJV352" s="182"/>
      <c r="CJW352" s="182"/>
      <c r="CJX352" s="182"/>
      <c r="CJY352" s="182"/>
      <c r="CJZ352" s="182"/>
      <c r="CKA352" s="182"/>
      <c r="CKB352" s="182"/>
      <c r="CKC352" s="182"/>
      <c r="CKD352" s="182"/>
      <c r="CKE352" s="182"/>
      <c r="CKF352" s="182"/>
      <c r="CKG352" s="182"/>
      <c r="CKH352" s="182"/>
      <c r="CKI352" s="182"/>
      <c r="CKJ352" s="182"/>
      <c r="CKK352" s="182"/>
      <c r="CKL352" s="182"/>
      <c r="CKM352" s="182"/>
      <c r="CKN352" s="182"/>
      <c r="CKO352" s="182"/>
      <c r="CKP352" s="182"/>
      <c r="CKQ352" s="182"/>
      <c r="CKR352" s="182"/>
      <c r="CKS352" s="182"/>
      <c r="CKT352" s="182"/>
      <c r="CKU352" s="182"/>
      <c r="CKV352" s="182"/>
      <c r="CKW352" s="182"/>
      <c r="CKX352" s="182"/>
      <c r="CKY352" s="182"/>
      <c r="CKZ352" s="182"/>
      <c r="CLA352" s="182"/>
      <c r="CLB352" s="182"/>
      <c r="CLC352" s="182"/>
      <c r="CLD352" s="182"/>
      <c r="CLE352" s="182"/>
      <c r="CLF352" s="182"/>
      <c r="CLG352" s="182"/>
      <c r="CLH352" s="182"/>
      <c r="CLI352" s="182"/>
      <c r="CLJ352" s="182"/>
      <c r="CLK352" s="182"/>
      <c r="CLL352" s="182"/>
      <c r="CLM352" s="182"/>
      <c r="CLN352" s="182"/>
      <c r="CLO352" s="182"/>
      <c r="CLP352" s="182"/>
      <c r="CLQ352" s="182"/>
      <c r="CLR352" s="182"/>
      <c r="CLS352" s="182"/>
      <c r="CLT352" s="182"/>
      <c r="CLU352" s="182"/>
      <c r="CLV352" s="182"/>
      <c r="CLW352" s="182"/>
      <c r="CLX352" s="182"/>
      <c r="CLY352" s="182"/>
      <c r="CLZ352" s="182"/>
      <c r="CMA352" s="182"/>
      <c r="CMB352" s="182"/>
      <c r="CMC352" s="182"/>
      <c r="CMD352" s="182"/>
      <c r="CME352" s="182"/>
      <c r="CMF352" s="182"/>
      <c r="CMG352" s="182"/>
      <c r="CMH352" s="182"/>
      <c r="CMI352" s="182"/>
      <c r="CMJ352" s="182"/>
      <c r="CMK352" s="182"/>
      <c r="CML352" s="182"/>
      <c r="CMM352" s="182"/>
      <c r="CMN352" s="182"/>
      <c r="CMO352" s="182"/>
      <c r="CMP352" s="182"/>
      <c r="CMQ352" s="182"/>
      <c r="CMR352" s="182"/>
      <c r="CMS352" s="182"/>
      <c r="CMT352" s="182"/>
      <c r="CMU352" s="182"/>
      <c r="CMV352" s="182"/>
      <c r="CMW352" s="182"/>
      <c r="CMX352" s="182"/>
      <c r="CMY352" s="182"/>
      <c r="CMZ352" s="182"/>
      <c r="CNA352" s="182"/>
      <c r="CNB352" s="182"/>
      <c r="CNC352" s="182"/>
      <c r="CND352" s="182"/>
      <c r="CNE352" s="182"/>
      <c r="CNF352" s="182"/>
      <c r="CNG352" s="182"/>
      <c r="CNH352" s="182"/>
      <c r="CNI352" s="182"/>
      <c r="CNJ352" s="182"/>
      <c r="CNK352" s="182"/>
      <c r="CNL352" s="182"/>
      <c r="CNM352" s="182"/>
      <c r="CNN352" s="182"/>
      <c r="CNO352" s="182"/>
      <c r="CNP352" s="182"/>
      <c r="CNQ352" s="182"/>
      <c r="CNR352" s="182"/>
      <c r="CNS352" s="182"/>
      <c r="CNT352" s="182"/>
      <c r="CNU352" s="182"/>
      <c r="CNV352" s="182"/>
      <c r="CNW352" s="182"/>
      <c r="CNX352" s="182"/>
      <c r="CNY352" s="182"/>
      <c r="CNZ352" s="182"/>
      <c r="COA352" s="182"/>
      <c r="COB352" s="182"/>
      <c r="COC352" s="182"/>
      <c r="COD352" s="182"/>
      <c r="COE352" s="182"/>
      <c r="COF352" s="182"/>
      <c r="COG352" s="182"/>
      <c r="COH352" s="182"/>
      <c r="COI352" s="182"/>
      <c r="COJ352" s="182"/>
      <c r="COK352" s="182"/>
      <c r="COL352" s="182"/>
      <c r="COM352" s="182"/>
      <c r="CON352" s="182"/>
      <c r="COO352" s="182"/>
      <c r="COP352" s="182"/>
      <c r="COQ352" s="182"/>
      <c r="COR352" s="182"/>
      <c r="COS352" s="182"/>
      <c r="COT352" s="182"/>
      <c r="COU352" s="182"/>
      <c r="COV352" s="182"/>
      <c r="COW352" s="182"/>
      <c r="COX352" s="182"/>
      <c r="COY352" s="182"/>
      <c r="COZ352" s="182"/>
      <c r="CPA352" s="182"/>
      <c r="CPB352" s="182"/>
      <c r="CPC352" s="182"/>
      <c r="CPD352" s="182"/>
      <c r="CPE352" s="182"/>
      <c r="CPF352" s="182"/>
      <c r="CPG352" s="182"/>
      <c r="CPH352" s="182"/>
      <c r="CPI352" s="182"/>
      <c r="CPJ352" s="182"/>
      <c r="CPK352" s="182"/>
      <c r="CPL352" s="182"/>
      <c r="CPM352" s="182"/>
      <c r="CPN352" s="182"/>
      <c r="CPO352" s="182"/>
      <c r="CPP352" s="182"/>
      <c r="CPQ352" s="182"/>
      <c r="CPR352" s="182"/>
      <c r="CPS352" s="182"/>
      <c r="CPT352" s="182"/>
      <c r="CPU352" s="182"/>
      <c r="CPV352" s="182"/>
      <c r="CPW352" s="182"/>
      <c r="CPX352" s="182"/>
      <c r="CPY352" s="182"/>
      <c r="CPZ352" s="182"/>
      <c r="CQA352" s="182"/>
      <c r="CQB352" s="182"/>
      <c r="CQC352" s="182"/>
      <c r="CQD352" s="182"/>
      <c r="CQE352" s="182"/>
      <c r="CQF352" s="182"/>
      <c r="CQG352" s="182"/>
      <c r="CQH352" s="182"/>
      <c r="CQI352" s="182"/>
      <c r="CQJ352" s="182"/>
      <c r="CQK352" s="182"/>
      <c r="CQL352" s="182"/>
      <c r="CQM352" s="182"/>
      <c r="CQN352" s="182"/>
      <c r="CQO352" s="182"/>
      <c r="CQP352" s="182"/>
      <c r="CQQ352" s="182"/>
      <c r="CQR352" s="182"/>
      <c r="CQS352" s="182"/>
      <c r="CQT352" s="182"/>
      <c r="CQU352" s="182"/>
      <c r="CQV352" s="182"/>
      <c r="CQW352" s="182"/>
      <c r="CQX352" s="182"/>
      <c r="CQY352" s="182"/>
      <c r="CQZ352" s="182"/>
      <c r="CRA352" s="182"/>
      <c r="CRB352" s="182"/>
      <c r="CRC352" s="182"/>
      <c r="CRD352" s="182"/>
      <c r="CRE352" s="182"/>
      <c r="CRF352" s="182"/>
      <c r="CRG352" s="182"/>
      <c r="CRH352" s="182"/>
      <c r="CRI352" s="182"/>
      <c r="CRJ352" s="182"/>
      <c r="CRK352" s="182"/>
      <c r="CRL352" s="182"/>
      <c r="CRM352" s="182"/>
      <c r="CRN352" s="182"/>
      <c r="CRO352" s="182"/>
      <c r="CRP352" s="182"/>
      <c r="CRQ352" s="182"/>
      <c r="CRR352" s="182"/>
      <c r="CRS352" s="182"/>
      <c r="CRT352" s="182"/>
      <c r="CRU352" s="182"/>
      <c r="CRV352" s="182"/>
      <c r="CRW352" s="182"/>
      <c r="CRX352" s="182"/>
      <c r="CRY352" s="182"/>
      <c r="CRZ352" s="182"/>
      <c r="CSA352" s="182"/>
      <c r="CSB352" s="182"/>
      <c r="CSC352" s="182"/>
      <c r="CSD352" s="182"/>
      <c r="CSE352" s="182"/>
      <c r="CSF352" s="182"/>
      <c r="CSG352" s="182"/>
      <c r="CSH352" s="182"/>
      <c r="CSI352" s="182"/>
      <c r="CSJ352" s="182"/>
      <c r="CSK352" s="182"/>
      <c r="CSL352" s="182"/>
      <c r="CSM352" s="182"/>
      <c r="CSN352" s="182"/>
      <c r="CSO352" s="182"/>
      <c r="CSP352" s="182"/>
      <c r="CSQ352" s="182"/>
      <c r="CSR352" s="182"/>
      <c r="CSS352" s="182"/>
      <c r="CST352" s="182"/>
      <c r="CSU352" s="182"/>
      <c r="CSV352" s="182"/>
      <c r="CSW352" s="182"/>
      <c r="CSX352" s="182"/>
      <c r="CSY352" s="182"/>
      <c r="CSZ352" s="182"/>
      <c r="CTA352" s="182"/>
      <c r="CTB352" s="182"/>
      <c r="CTC352" s="182"/>
      <c r="CTD352" s="182"/>
      <c r="CTE352" s="182"/>
      <c r="CTF352" s="182"/>
      <c r="CTG352" s="182"/>
      <c r="CTH352" s="182"/>
      <c r="CTI352" s="182"/>
      <c r="CTJ352" s="182"/>
      <c r="CTK352" s="182"/>
      <c r="CTL352" s="182"/>
      <c r="CTM352" s="182"/>
      <c r="CTN352" s="182"/>
      <c r="CTO352" s="182"/>
      <c r="CTP352" s="182"/>
      <c r="CTQ352" s="182"/>
      <c r="CTR352" s="182"/>
      <c r="CTS352" s="182"/>
      <c r="CTT352" s="182"/>
      <c r="CTU352" s="182"/>
      <c r="CTV352" s="182"/>
      <c r="CTW352" s="182"/>
      <c r="CTX352" s="182"/>
      <c r="CTY352" s="182"/>
      <c r="CTZ352" s="182"/>
      <c r="CUA352" s="182"/>
      <c r="CUB352" s="182"/>
      <c r="CUC352" s="182"/>
      <c r="CUD352" s="182"/>
      <c r="CUE352" s="182"/>
      <c r="CUF352" s="182"/>
      <c r="CUG352" s="182"/>
      <c r="CUH352" s="182"/>
      <c r="CUI352" s="182"/>
      <c r="CUJ352" s="182"/>
      <c r="CUK352" s="182"/>
      <c r="CUL352" s="182"/>
      <c r="CUM352" s="182"/>
      <c r="CUN352" s="182"/>
      <c r="CUO352" s="182"/>
      <c r="CUP352" s="182"/>
      <c r="CUQ352" s="182"/>
      <c r="CUR352" s="182"/>
      <c r="CUS352" s="182"/>
      <c r="CUT352" s="182"/>
      <c r="CUU352" s="182"/>
      <c r="CUV352" s="182"/>
      <c r="CUW352" s="182"/>
      <c r="CUX352" s="182"/>
      <c r="CUY352" s="182"/>
      <c r="CUZ352" s="182"/>
      <c r="CVA352" s="182"/>
      <c r="CVB352" s="182"/>
      <c r="CVC352" s="182"/>
      <c r="CVD352" s="182"/>
      <c r="CVE352" s="182"/>
      <c r="CVF352" s="182"/>
      <c r="CVG352" s="182"/>
      <c r="CVH352" s="182"/>
      <c r="CVI352" s="182"/>
      <c r="CVJ352" s="182"/>
      <c r="CVK352" s="182"/>
      <c r="CVL352" s="182"/>
      <c r="CVM352" s="182"/>
      <c r="CVN352" s="182"/>
      <c r="CVO352" s="182"/>
      <c r="CVP352" s="182"/>
      <c r="CVQ352" s="182"/>
      <c r="CVR352" s="182"/>
      <c r="CVS352" s="182"/>
      <c r="CVT352" s="182"/>
      <c r="CVU352" s="182"/>
      <c r="CVV352" s="182"/>
      <c r="CVW352" s="182"/>
      <c r="CVX352" s="182"/>
      <c r="CVY352" s="182"/>
      <c r="CVZ352" s="182"/>
      <c r="CWA352" s="182"/>
      <c r="CWB352" s="182"/>
      <c r="CWC352" s="182"/>
      <c r="CWD352" s="182"/>
      <c r="CWE352" s="182"/>
      <c r="CWF352" s="182"/>
      <c r="CWG352" s="182"/>
      <c r="CWH352" s="182"/>
      <c r="CWI352" s="182"/>
      <c r="CWJ352" s="182"/>
      <c r="CWK352" s="182"/>
      <c r="CWL352" s="182"/>
      <c r="CWM352" s="182"/>
      <c r="CWN352" s="182"/>
      <c r="CWO352" s="182"/>
      <c r="CWP352" s="182"/>
      <c r="CWQ352" s="182"/>
      <c r="CWR352" s="182"/>
      <c r="CWS352" s="182"/>
      <c r="CWT352" s="182"/>
      <c r="CWU352" s="182"/>
      <c r="CWV352" s="182"/>
      <c r="CWW352" s="182"/>
      <c r="CWX352" s="182"/>
      <c r="CWY352" s="182"/>
      <c r="CWZ352" s="182"/>
      <c r="CXA352" s="182"/>
      <c r="CXB352" s="182"/>
      <c r="CXC352" s="182"/>
      <c r="CXD352" s="182"/>
      <c r="CXE352" s="182"/>
      <c r="CXF352" s="182"/>
      <c r="CXG352" s="182"/>
      <c r="CXH352" s="182"/>
      <c r="CXI352" s="182"/>
      <c r="CXJ352" s="182"/>
      <c r="CXK352" s="182"/>
      <c r="CXL352" s="182"/>
      <c r="CXM352" s="182"/>
      <c r="CXN352" s="182"/>
      <c r="CXO352" s="182"/>
      <c r="CXP352" s="182"/>
      <c r="CXQ352" s="182"/>
      <c r="CXR352" s="182"/>
      <c r="CXS352" s="182"/>
      <c r="CXT352" s="182"/>
      <c r="CXU352" s="182"/>
      <c r="CXV352" s="182"/>
      <c r="CXW352" s="182"/>
      <c r="CXX352" s="182"/>
      <c r="CXY352" s="182"/>
      <c r="CXZ352" s="182"/>
      <c r="CYA352" s="182"/>
      <c r="CYB352" s="182"/>
      <c r="CYC352" s="182"/>
      <c r="CYD352" s="182"/>
      <c r="CYE352" s="182"/>
      <c r="CYF352" s="182"/>
      <c r="CYG352" s="182"/>
      <c r="CYH352" s="182"/>
      <c r="CYI352" s="182"/>
      <c r="CYJ352" s="182"/>
      <c r="CYK352" s="182"/>
      <c r="CYL352" s="182"/>
      <c r="CYM352" s="182"/>
      <c r="CYN352" s="182"/>
      <c r="CYO352" s="182"/>
      <c r="CYP352" s="182"/>
      <c r="CYQ352" s="182"/>
      <c r="CYR352" s="182"/>
      <c r="CYS352" s="182"/>
      <c r="CYT352" s="182"/>
      <c r="CYU352" s="182"/>
      <c r="CYV352" s="182"/>
      <c r="CYW352" s="182"/>
      <c r="CYX352" s="182"/>
      <c r="CYY352" s="182"/>
      <c r="CYZ352" s="182"/>
      <c r="CZA352" s="182"/>
      <c r="CZB352" s="182"/>
      <c r="CZC352" s="182"/>
      <c r="CZD352" s="182"/>
      <c r="CZE352" s="182"/>
      <c r="CZF352" s="182"/>
      <c r="CZG352" s="182"/>
      <c r="CZH352" s="182"/>
      <c r="CZI352" s="182"/>
      <c r="CZJ352" s="182"/>
      <c r="CZK352" s="182"/>
      <c r="CZL352" s="182"/>
      <c r="CZM352" s="182"/>
      <c r="CZN352" s="182"/>
      <c r="CZO352" s="182"/>
      <c r="CZP352" s="182"/>
      <c r="CZQ352" s="182"/>
      <c r="CZR352" s="182"/>
      <c r="CZS352" s="182"/>
      <c r="CZT352" s="182"/>
      <c r="CZU352" s="182"/>
      <c r="CZV352" s="182"/>
      <c r="CZW352" s="182"/>
      <c r="CZX352" s="182"/>
      <c r="CZY352" s="182"/>
      <c r="CZZ352" s="182"/>
      <c r="DAA352" s="182"/>
      <c r="DAB352" s="182"/>
      <c r="DAC352" s="182"/>
      <c r="DAD352" s="182"/>
      <c r="DAE352" s="182"/>
      <c r="DAF352" s="182"/>
      <c r="DAG352" s="182"/>
      <c r="DAH352" s="182"/>
      <c r="DAI352" s="182"/>
      <c r="DAJ352" s="182"/>
      <c r="DAK352" s="182"/>
      <c r="DAL352" s="182"/>
      <c r="DAM352" s="182"/>
      <c r="DAN352" s="182"/>
      <c r="DAO352" s="182"/>
      <c r="DAP352" s="182"/>
      <c r="DAQ352" s="182"/>
      <c r="DAR352" s="182"/>
      <c r="DAS352" s="182"/>
      <c r="DAT352" s="182"/>
      <c r="DAU352" s="182"/>
      <c r="DAV352" s="182"/>
      <c r="DAW352" s="182"/>
      <c r="DAX352" s="182"/>
      <c r="DAY352" s="182"/>
      <c r="DAZ352" s="182"/>
      <c r="DBA352" s="182"/>
      <c r="DBB352" s="182"/>
      <c r="DBC352" s="182"/>
      <c r="DBD352" s="182"/>
      <c r="DBE352" s="182"/>
      <c r="DBF352" s="182"/>
      <c r="DBG352" s="182"/>
      <c r="DBH352" s="182"/>
      <c r="DBI352" s="182"/>
      <c r="DBJ352" s="182"/>
      <c r="DBK352" s="182"/>
      <c r="DBL352" s="182"/>
      <c r="DBM352" s="182"/>
      <c r="DBN352" s="182"/>
      <c r="DBO352" s="182"/>
      <c r="DBP352" s="182"/>
      <c r="DBQ352" s="182"/>
      <c r="DBR352" s="182"/>
      <c r="DBS352" s="182"/>
      <c r="DBT352" s="182"/>
      <c r="DBU352" s="182"/>
      <c r="DBV352" s="182"/>
      <c r="DBW352" s="182"/>
      <c r="DBX352" s="182"/>
      <c r="DBY352" s="182"/>
      <c r="DBZ352" s="182"/>
      <c r="DCA352" s="182"/>
      <c r="DCB352" s="182"/>
      <c r="DCC352" s="182"/>
      <c r="DCD352" s="182"/>
      <c r="DCE352" s="182"/>
      <c r="DCF352" s="182"/>
      <c r="DCG352" s="182"/>
      <c r="DCH352" s="182"/>
      <c r="DCI352" s="182"/>
      <c r="DCJ352" s="182"/>
      <c r="DCK352" s="182"/>
      <c r="DCL352" s="182"/>
      <c r="DCM352" s="182"/>
      <c r="DCN352" s="182"/>
      <c r="DCO352" s="182"/>
      <c r="DCP352" s="182"/>
      <c r="DCQ352" s="182"/>
      <c r="DCR352" s="182"/>
      <c r="DCS352" s="182"/>
      <c r="DCT352" s="182"/>
      <c r="DCU352" s="182"/>
      <c r="DCV352" s="182"/>
      <c r="DCW352" s="182"/>
      <c r="DCX352" s="182"/>
      <c r="DCY352" s="182"/>
      <c r="DCZ352" s="182"/>
      <c r="DDA352" s="182"/>
      <c r="DDB352" s="182"/>
      <c r="DDC352" s="182"/>
      <c r="DDD352" s="182"/>
      <c r="DDE352" s="182"/>
      <c r="DDF352" s="182"/>
      <c r="DDG352" s="182"/>
      <c r="DDH352" s="182"/>
      <c r="DDI352" s="182"/>
      <c r="DDJ352" s="182"/>
      <c r="DDK352" s="182"/>
      <c r="DDL352" s="182"/>
      <c r="DDM352" s="182"/>
      <c r="DDN352" s="182"/>
      <c r="DDO352" s="182"/>
      <c r="DDP352" s="182"/>
      <c r="DDQ352" s="182"/>
      <c r="DDR352" s="182"/>
      <c r="DDS352" s="182"/>
      <c r="DDT352" s="182"/>
      <c r="DDU352" s="182"/>
      <c r="DDV352" s="182"/>
      <c r="DDW352" s="182"/>
      <c r="DDX352" s="182"/>
      <c r="DDY352" s="182"/>
      <c r="DDZ352" s="182"/>
      <c r="DEA352" s="182"/>
      <c r="DEB352" s="182"/>
      <c r="DEC352" s="182"/>
      <c r="DED352" s="182"/>
      <c r="DEE352" s="182"/>
      <c r="DEF352" s="182"/>
      <c r="DEG352" s="182"/>
      <c r="DEH352" s="182"/>
      <c r="DEI352" s="182"/>
      <c r="DEJ352" s="182"/>
      <c r="DEK352" s="182"/>
      <c r="DEL352" s="182"/>
      <c r="DEM352" s="182"/>
      <c r="DEN352" s="182"/>
      <c r="DEO352" s="182"/>
      <c r="DEP352" s="182"/>
      <c r="DEQ352" s="182"/>
      <c r="DER352" s="182"/>
      <c r="DES352" s="182"/>
      <c r="DET352" s="182"/>
      <c r="DEU352" s="182"/>
      <c r="DEV352" s="182"/>
      <c r="DEW352" s="182"/>
      <c r="DEX352" s="182"/>
      <c r="DEY352" s="182"/>
      <c r="DEZ352" s="182"/>
      <c r="DFA352" s="182"/>
      <c r="DFB352" s="182"/>
      <c r="DFC352" s="182"/>
      <c r="DFD352" s="182"/>
      <c r="DFE352" s="182"/>
      <c r="DFF352" s="182"/>
      <c r="DFG352" s="182"/>
      <c r="DFH352" s="182"/>
      <c r="DFI352" s="182"/>
      <c r="DFJ352" s="182"/>
      <c r="DFK352" s="182"/>
      <c r="DFL352" s="182"/>
      <c r="DFM352" s="182"/>
      <c r="DFN352" s="182"/>
      <c r="DFO352" s="182"/>
      <c r="DFP352" s="182"/>
      <c r="DFQ352" s="182"/>
      <c r="DFR352" s="182"/>
      <c r="DFS352" s="182"/>
      <c r="DFT352" s="182"/>
      <c r="DFU352" s="182"/>
      <c r="DFV352" s="182"/>
      <c r="DFW352" s="182"/>
      <c r="DFX352" s="182"/>
      <c r="DFY352" s="182"/>
      <c r="DFZ352" s="182"/>
      <c r="DGA352" s="182"/>
      <c r="DGB352" s="182"/>
      <c r="DGC352" s="182"/>
      <c r="DGD352" s="182"/>
      <c r="DGE352" s="182"/>
      <c r="DGF352" s="182"/>
      <c r="DGG352" s="182"/>
      <c r="DGH352" s="182"/>
      <c r="DGI352" s="182"/>
      <c r="DGJ352" s="182"/>
      <c r="DGK352" s="182"/>
      <c r="DGL352" s="182"/>
      <c r="DGM352" s="182"/>
      <c r="DGN352" s="182"/>
      <c r="DGO352" s="182"/>
      <c r="DGP352" s="182"/>
      <c r="DGQ352" s="182"/>
      <c r="DGR352" s="182"/>
      <c r="DGS352" s="182"/>
      <c r="DGT352" s="182"/>
      <c r="DGU352" s="182"/>
      <c r="DGV352" s="182"/>
      <c r="DGW352" s="182"/>
      <c r="DGX352" s="182"/>
      <c r="DGY352" s="182"/>
      <c r="DGZ352" s="182"/>
      <c r="DHA352" s="182"/>
      <c r="DHB352" s="182"/>
      <c r="DHC352" s="182"/>
      <c r="DHD352" s="182"/>
      <c r="DHE352" s="182"/>
      <c r="DHF352" s="182"/>
      <c r="DHG352" s="182"/>
      <c r="DHH352" s="182"/>
      <c r="DHI352" s="182"/>
      <c r="DHJ352" s="182"/>
      <c r="DHK352" s="182"/>
      <c r="DHL352" s="182"/>
      <c r="DHM352" s="182"/>
      <c r="DHN352" s="182"/>
      <c r="DHO352" s="182"/>
      <c r="DHP352" s="182"/>
      <c r="DHQ352" s="182"/>
      <c r="DHR352" s="182"/>
      <c r="DHS352" s="182"/>
      <c r="DHT352" s="182"/>
      <c r="DHU352" s="182"/>
      <c r="DHV352" s="182"/>
      <c r="DHW352" s="182"/>
      <c r="DHX352" s="182"/>
      <c r="DHY352" s="182"/>
      <c r="DHZ352" s="182"/>
      <c r="DIA352" s="182"/>
      <c r="DIB352" s="182"/>
      <c r="DIC352" s="182"/>
      <c r="DID352" s="182"/>
      <c r="DIE352" s="182"/>
      <c r="DIF352" s="182"/>
      <c r="DIG352" s="182"/>
      <c r="DIH352" s="182"/>
      <c r="DII352" s="182"/>
      <c r="DIJ352" s="182"/>
      <c r="DIK352" s="182"/>
      <c r="DIL352" s="182"/>
      <c r="DIM352" s="182"/>
      <c r="DIN352" s="182"/>
      <c r="DIO352" s="182"/>
      <c r="DIP352" s="182"/>
      <c r="DIQ352" s="182"/>
      <c r="DIR352" s="182"/>
      <c r="DIS352" s="182"/>
      <c r="DIT352" s="182"/>
      <c r="DIU352" s="182"/>
      <c r="DIV352" s="182"/>
      <c r="DIW352" s="182"/>
      <c r="DIX352" s="182"/>
      <c r="DIY352" s="182"/>
      <c r="DIZ352" s="182"/>
      <c r="DJA352" s="182"/>
      <c r="DJB352" s="182"/>
      <c r="DJC352" s="182"/>
      <c r="DJD352" s="182"/>
      <c r="DJE352" s="182"/>
      <c r="DJF352" s="182"/>
      <c r="DJG352" s="182"/>
      <c r="DJH352" s="182"/>
      <c r="DJI352" s="182"/>
      <c r="DJJ352" s="182"/>
      <c r="DJK352" s="182"/>
      <c r="DJL352" s="182"/>
      <c r="DJM352" s="182"/>
      <c r="DJN352" s="182"/>
      <c r="DJO352" s="182"/>
      <c r="DJP352" s="182"/>
      <c r="DJQ352" s="182"/>
      <c r="DJR352" s="182"/>
      <c r="DJS352" s="182"/>
      <c r="DJT352" s="182"/>
      <c r="DJU352" s="182"/>
      <c r="DJV352" s="182"/>
      <c r="DJW352" s="182"/>
      <c r="DJX352" s="182"/>
      <c r="DJY352" s="182"/>
      <c r="DJZ352" s="182"/>
      <c r="DKA352" s="182"/>
      <c r="DKB352" s="182"/>
      <c r="DKC352" s="182"/>
      <c r="DKD352" s="182"/>
      <c r="DKE352" s="182"/>
      <c r="DKF352" s="182"/>
      <c r="DKG352" s="182"/>
      <c r="DKH352" s="182"/>
      <c r="DKI352" s="182"/>
      <c r="DKJ352" s="182"/>
      <c r="DKK352" s="182"/>
      <c r="DKL352" s="182"/>
      <c r="DKM352" s="182"/>
      <c r="DKN352" s="182"/>
      <c r="DKO352" s="182"/>
      <c r="DKP352" s="182"/>
      <c r="DKQ352" s="182"/>
      <c r="DKR352" s="182"/>
      <c r="DKS352" s="182"/>
      <c r="DKT352" s="182"/>
      <c r="DKU352" s="182"/>
      <c r="DKV352" s="182"/>
      <c r="DKW352" s="182"/>
      <c r="DKX352" s="182"/>
      <c r="DKY352" s="182"/>
      <c r="DKZ352" s="182"/>
      <c r="DLA352" s="182"/>
      <c r="DLB352" s="182"/>
      <c r="DLC352" s="182"/>
      <c r="DLD352" s="182"/>
      <c r="DLE352" s="182"/>
      <c r="DLF352" s="182"/>
      <c r="DLG352" s="182"/>
      <c r="DLH352" s="182"/>
      <c r="DLI352" s="182"/>
      <c r="DLJ352" s="182"/>
      <c r="DLK352" s="182"/>
      <c r="DLL352" s="182"/>
      <c r="DLM352" s="182"/>
      <c r="DLN352" s="182"/>
      <c r="DLO352" s="182"/>
      <c r="DLP352" s="182"/>
      <c r="DLQ352" s="182"/>
      <c r="DLR352" s="182"/>
      <c r="DLS352" s="182"/>
      <c r="DLT352" s="182"/>
      <c r="DLU352" s="182"/>
      <c r="DLV352" s="182"/>
      <c r="DLW352" s="182"/>
      <c r="DLX352" s="182"/>
      <c r="DLY352" s="182"/>
      <c r="DLZ352" s="182"/>
      <c r="DMA352" s="182"/>
      <c r="DMB352" s="182"/>
      <c r="DMC352" s="182"/>
      <c r="DMD352" s="182"/>
      <c r="DME352" s="182"/>
      <c r="DMF352" s="182"/>
      <c r="DMG352" s="182"/>
      <c r="DMH352" s="182"/>
      <c r="DMI352" s="182"/>
      <c r="DMJ352" s="182"/>
      <c r="DMK352" s="182"/>
      <c r="DML352" s="182"/>
      <c r="DMM352" s="182"/>
      <c r="DMN352" s="182"/>
      <c r="DMO352" s="182"/>
      <c r="DMP352" s="182"/>
      <c r="DMQ352" s="182"/>
      <c r="DMR352" s="182"/>
      <c r="DMS352" s="182"/>
      <c r="DMT352" s="182"/>
      <c r="DMU352" s="182"/>
      <c r="DMV352" s="182"/>
      <c r="DMW352" s="182"/>
      <c r="DMX352" s="182"/>
      <c r="DMY352" s="182"/>
      <c r="DMZ352" s="182"/>
      <c r="DNA352" s="182"/>
      <c r="DNB352" s="182"/>
      <c r="DNC352" s="182"/>
      <c r="DND352" s="182"/>
      <c r="DNE352" s="182"/>
      <c r="DNF352" s="182"/>
      <c r="DNG352" s="182"/>
      <c r="DNH352" s="182"/>
      <c r="DNI352" s="182"/>
      <c r="DNJ352" s="182"/>
      <c r="DNK352" s="182"/>
      <c r="DNL352" s="182"/>
      <c r="DNM352" s="182"/>
      <c r="DNN352" s="182"/>
      <c r="DNO352" s="182"/>
      <c r="DNP352" s="182"/>
      <c r="DNQ352" s="182"/>
      <c r="DNR352" s="182"/>
      <c r="DNS352" s="182"/>
      <c r="DNT352" s="182"/>
      <c r="DNU352" s="182"/>
      <c r="DNV352" s="182"/>
      <c r="DNW352" s="182"/>
      <c r="DNX352" s="182"/>
      <c r="DNY352" s="182"/>
      <c r="DNZ352" s="182"/>
      <c r="DOA352" s="182"/>
      <c r="DOB352" s="182"/>
      <c r="DOC352" s="182"/>
      <c r="DOD352" s="182"/>
      <c r="DOE352" s="182"/>
      <c r="DOF352" s="182"/>
      <c r="DOG352" s="182"/>
      <c r="DOH352" s="182"/>
      <c r="DOI352" s="182"/>
      <c r="DOJ352" s="182"/>
      <c r="DOK352" s="182"/>
      <c r="DOL352" s="182"/>
      <c r="DOM352" s="182"/>
      <c r="DON352" s="182"/>
      <c r="DOO352" s="182"/>
      <c r="DOP352" s="182"/>
      <c r="DOQ352" s="182"/>
      <c r="DOR352" s="182"/>
      <c r="DOS352" s="182"/>
      <c r="DOT352" s="182"/>
      <c r="DOU352" s="182"/>
      <c r="DOV352" s="182"/>
      <c r="DOW352" s="182"/>
      <c r="DOX352" s="182"/>
      <c r="DOY352" s="182"/>
      <c r="DOZ352" s="182"/>
      <c r="DPA352" s="182"/>
      <c r="DPB352" s="182"/>
      <c r="DPC352" s="182"/>
      <c r="DPD352" s="182"/>
      <c r="DPE352" s="182"/>
      <c r="DPF352" s="182"/>
      <c r="DPG352" s="182"/>
      <c r="DPH352" s="182"/>
      <c r="DPI352" s="182"/>
      <c r="DPJ352" s="182"/>
      <c r="DPK352" s="182"/>
      <c r="DPL352" s="182"/>
      <c r="DPM352" s="182"/>
      <c r="DPN352" s="182"/>
      <c r="DPO352" s="182"/>
      <c r="DPP352" s="182"/>
      <c r="DPQ352" s="182"/>
      <c r="DPR352" s="182"/>
      <c r="DPS352" s="182"/>
      <c r="DPT352" s="182"/>
      <c r="DPU352" s="182"/>
      <c r="DPV352" s="182"/>
      <c r="DPW352" s="182"/>
      <c r="DPX352" s="182"/>
      <c r="DPY352" s="182"/>
      <c r="DPZ352" s="182"/>
      <c r="DQA352" s="182"/>
      <c r="DQB352" s="182"/>
      <c r="DQC352" s="182"/>
      <c r="DQD352" s="182"/>
      <c r="DQE352" s="182"/>
      <c r="DQF352" s="182"/>
      <c r="DQG352" s="182"/>
      <c r="DQH352" s="182"/>
      <c r="DQI352" s="182"/>
      <c r="DQJ352" s="182"/>
      <c r="DQK352" s="182"/>
      <c r="DQL352" s="182"/>
      <c r="DQM352" s="182"/>
      <c r="DQN352" s="182"/>
      <c r="DQO352" s="182"/>
      <c r="DQP352" s="182"/>
      <c r="DQQ352" s="182"/>
      <c r="DQR352" s="182"/>
      <c r="DQS352" s="182"/>
      <c r="DQT352" s="182"/>
      <c r="DQU352" s="182"/>
      <c r="DQV352" s="182"/>
      <c r="DQW352" s="182"/>
      <c r="DQX352" s="182"/>
      <c r="DQY352" s="182"/>
      <c r="DQZ352" s="182"/>
      <c r="DRA352" s="182"/>
      <c r="DRB352" s="182"/>
      <c r="DRC352" s="182"/>
      <c r="DRD352" s="182"/>
      <c r="DRE352" s="182"/>
      <c r="DRF352" s="182"/>
      <c r="DRG352" s="182"/>
      <c r="DRH352" s="182"/>
      <c r="DRI352" s="182"/>
      <c r="DRJ352" s="182"/>
      <c r="DRK352" s="182"/>
      <c r="DRL352" s="182"/>
      <c r="DRM352" s="182"/>
      <c r="DRN352" s="182"/>
      <c r="DRO352" s="182"/>
      <c r="DRP352" s="182"/>
      <c r="DRQ352" s="182"/>
      <c r="DRR352" s="182"/>
      <c r="DRS352" s="182"/>
      <c r="DRT352" s="182"/>
      <c r="DRU352" s="182"/>
      <c r="DRV352" s="182"/>
      <c r="DRW352" s="182"/>
      <c r="DRX352" s="182"/>
      <c r="DRY352" s="182"/>
      <c r="DRZ352" s="182"/>
      <c r="DSA352" s="182"/>
      <c r="DSB352" s="182"/>
      <c r="DSC352" s="182"/>
      <c r="DSD352" s="182"/>
      <c r="DSE352" s="182"/>
      <c r="DSF352" s="182"/>
      <c r="DSG352" s="182"/>
      <c r="DSH352" s="182"/>
      <c r="DSI352" s="182"/>
      <c r="DSJ352" s="182"/>
      <c r="DSK352" s="182"/>
      <c r="DSL352" s="182"/>
      <c r="DSM352" s="182"/>
      <c r="DSN352" s="182"/>
      <c r="DSO352" s="182"/>
      <c r="DSP352" s="182"/>
      <c r="DSQ352" s="182"/>
      <c r="DSR352" s="182"/>
      <c r="DSS352" s="182"/>
      <c r="DST352" s="182"/>
      <c r="DSU352" s="182"/>
      <c r="DSV352" s="182"/>
      <c r="DSW352" s="182"/>
      <c r="DSX352" s="182"/>
      <c r="DSY352" s="182"/>
      <c r="DSZ352" s="182"/>
      <c r="DTA352" s="182"/>
      <c r="DTB352" s="182"/>
      <c r="DTC352" s="182"/>
      <c r="DTD352" s="182"/>
      <c r="DTE352" s="182"/>
      <c r="DTF352" s="182"/>
      <c r="DTG352" s="182"/>
      <c r="DTH352" s="182"/>
      <c r="DTI352" s="182"/>
      <c r="DTJ352" s="182"/>
      <c r="DTK352" s="182"/>
      <c r="DTL352" s="182"/>
      <c r="DTM352" s="182"/>
      <c r="DTN352" s="182"/>
      <c r="DTO352" s="182"/>
      <c r="DTP352" s="182"/>
      <c r="DTQ352" s="182"/>
      <c r="DTR352" s="182"/>
      <c r="DTS352" s="182"/>
      <c r="DTT352" s="182"/>
      <c r="DTU352" s="182"/>
      <c r="DTV352" s="182"/>
      <c r="DTW352" s="182"/>
      <c r="DTX352" s="182"/>
      <c r="DTY352" s="182"/>
      <c r="DTZ352" s="182"/>
      <c r="DUA352" s="182"/>
      <c r="DUB352" s="182"/>
      <c r="DUC352" s="182"/>
      <c r="DUD352" s="182"/>
      <c r="DUE352" s="182"/>
      <c r="DUF352" s="182"/>
      <c r="DUG352" s="182"/>
      <c r="DUH352" s="182"/>
      <c r="DUI352" s="182"/>
      <c r="DUJ352" s="182"/>
      <c r="DUK352" s="182"/>
      <c r="DUL352" s="182"/>
      <c r="DUM352" s="182"/>
      <c r="DUN352" s="182"/>
      <c r="DUO352" s="182"/>
      <c r="DUP352" s="182"/>
      <c r="DUQ352" s="182"/>
      <c r="DUR352" s="182"/>
      <c r="DUS352" s="182"/>
      <c r="DUT352" s="182"/>
      <c r="DUU352" s="182"/>
      <c r="DUV352" s="182"/>
      <c r="DUW352" s="182"/>
      <c r="DUX352" s="182"/>
      <c r="DUY352" s="182"/>
      <c r="DUZ352" s="182"/>
      <c r="DVA352" s="182"/>
      <c r="DVB352" s="182"/>
      <c r="DVC352" s="182"/>
      <c r="DVD352" s="182"/>
      <c r="DVE352" s="182"/>
      <c r="DVF352" s="182"/>
      <c r="DVG352" s="182"/>
      <c r="DVH352" s="182"/>
      <c r="DVI352" s="182"/>
      <c r="DVJ352" s="182"/>
      <c r="DVK352" s="182"/>
      <c r="DVL352" s="182"/>
      <c r="DVM352" s="182"/>
      <c r="DVN352" s="182"/>
      <c r="DVO352" s="182"/>
      <c r="DVP352" s="182"/>
      <c r="DVQ352" s="182"/>
      <c r="DVR352" s="182"/>
      <c r="DVS352" s="182"/>
      <c r="DVT352" s="182"/>
      <c r="DVU352" s="182"/>
      <c r="DVV352" s="182"/>
      <c r="DVW352" s="182"/>
      <c r="DVX352" s="182"/>
      <c r="DVY352" s="182"/>
      <c r="DVZ352" s="182"/>
      <c r="DWA352" s="182"/>
      <c r="DWB352" s="182"/>
      <c r="DWC352" s="182"/>
      <c r="DWD352" s="182"/>
      <c r="DWE352" s="182"/>
      <c r="DWF352" s="182"/>
      <c r="DWG352" s="182"/>
      <c r="DWH352" s="182"/>
      <c r="DWI352" s="182"/>
      <c r="DWJ352" s="182"/>
      <c r="DWK352" s="182"/>
      <c r="DWL352" s="182"/>
      <c r="DWM352" s="182"/>
      <c r="DWN352" s="182"/>
      <c r="DWO352" s="182"/>
      <c r="DWP352" s="182"/>
      <c r="DWQ352" s="182"/>
      <c r="DWR352" s="182"/>
      <c r="DWS352" s="182"/>
      <c r="DWT352" s="182"/>
      <c r="DWU352" s="182"/>
      <c r="DWV352" s="182"/>
      <c r="DWW352" s="182"/>
      <c r="DWX352" s="182"/>
      <c r="DWY352" s="182"/>
      <c r="DWZ352" s="182"/>
      <c r="DXA352" s="182"/>
      <c r="DXB352" s="182"/>
      <c r="DXC352" s="182"/>
      <c r="DXD352" s="182"/>
      <c r="DXE352" s="182"/>
      <c r="DXF352" s="182"/>
      <c r="DXG352" s="182"/>
      <c r="DXH352" s="182"/>
      <c r="DXI352" s="182"/>
      <c r="DXJ352" s="182"/>
      <c r="DXK352" s="182"/>
      <c r="DXL352" s="182"/>
      <c r="DXM352" s="182"/>
      <c r="DXN352" s="182"/>
      <c r="DXO352" s="182"/>
      <c r="DXP352" s="182"/>
      <c r="DXQ352" s="182"/>
      <c r="DXR352" s="182"/>
      <c r="DXS352" s="182"/>
      <c r="DXT352" s="182"/>
      <c r="DXU352" s="182"/>
      <c r="DXV352" s="182"/>
      <c r="DXW352" s="182"/>
      <c r="DXX352" s="182"/>
      <c r="DXY352" s="182"/>
      <c r="DXZ352" s="182"/>
      <c r="DYA352" s="182"/>
      <c r="DYB352" s="182"/>
      <c r="DYC352" s="182"/>
      <c r="DYD352" s="182"/>
      <c r="DYE352" s="182"/>
      <c r="DYF352" s="182"/>
      <c r="DYG352" s="182"/>
      <c r="DYH352" s="182"/>
      <c r="DYI352" s="182"/>
      <c r="DYJ352" s="182"/>
      <c r="DYK352" s="182"/>
      <c r="DYL352" s="182"/>
      <c r="DYM352" s="182"/>
      <c r="DYN352" s="182"/>
      <c r="DYO352" s="182"/>
      <c r="DYP352" s="182"/>
      <c r="DYQ352" s="182"/>
      <c r="DYR352" s="182"/>
      <c r="DYS352" s="182"/>
      <c r="DYT352" s="182"/>
      <c r="DYU352" s="182"/>
      <c r="DYV352" s="182"/>
      <c r="DYW352" s="182"/>
      <c r="DYX352" s="182"/>
      <c r="DYY352" s="182"/>
      <c r="DYZ352" s="182"/>
      <c r="DZA352" s="182"/>
      <c r="DZB352" s="182"/>
      <c r="DZC352" s="182"/>
      <c r="DZD352" s="182"/>
      <c r="DZE352" s="182"/>
      <c r="DZF352" s="182"/>
      <c r="DZG352" s="182"/>
      <c r="DZH352" s="182"/>
      <c r="DZI352" s="182"/>
      <c r="DZJ352" s="182"/>
      <c r="DZK352" s="182"/>
      <c r="DZL352" s="182"/>
      <c r="DZM352" s="182"/>
      <c r="DZN352" s="182"/>
      <c r="DZO352" s="182"/>
      <c r="DZP352" s="182"/>
      <c r="DZQ352" s="182"/>
      <c r="DZR352" s="182"/>
      <c r="DZS352" s="182"/>
      <c r="DZT352" s="182"/>
      <c r="DZU352" s="182"/>
      <c r="DZV352" s="182"/>
      <c r="DZW352" s="182"/>
      <c r="DZX352" s="182"/>
      <c r="DZY352" s="182"/>
      <c r="DZZ352" s="182"/>
      <c r="EAA352" s="182"/>
      <c r="EAB352" s="182"/>
      <c r="EAC352" s="182"/>
      <c r="EAD352" s="182"/>
      <c r="EAE352" s="182"/>
      <c r="EAF352" s="182"/>
      <c r="EAG352" s="182"/>
      <c r="EAH352" s="182"/>
      <c r="EAI352" s="182"/>
      <c r="EAJ352" s="182"/>
      <c r="EAK352" s="182"/>
      <c r="EAL352" s="182"/>
      <c r="EAM352" s="182"/>
      <c r="EAN352" s="182"/>
      <c r="EAO352" s="182"/>
      <c r="EAP352" s="182"/>
      <c r="EAQ352" s="182"/>
      <c r="EAR352" s="182"/>
      <c r="EAS352" s="182"/>
      <c r="EAT352" s="182"/>
      <c r="EAU352" s="182"/>
      <c r="EAV352" s="182"/>
      <c r="EAW352" s="182"/>
      <c r="EAX352" s="182"/>
      <c r="EAY352" s="182"/>
      <c r="EAZ352" s="182"/>
      <c r="EBA352" s="182"/>
      <c r="EBB352" s="182"/>
      <c r="EBC352" s="182"/>
      <c r="EBD352" s="182"/>
      <c r="EBE352" s="182"/>
      <c r="EBF352" s="182"/>
      <c r="EBG352" s="182"/>
      <c r="EBH352" s="182"/>
      <c r="EBI352" s="182"/>
      <c r="EBJ352" s="182"/>
      <c r="EBK352" s="182"/>
      <c r="EBL352" s="182"/>
      <c r="EBM352" s="182"/>
      <c r="EBN352" s="182"/>
      <c r="EBO352" s="182"/>
      <c r="EBP352" s="182"/>
      <c r="EBQ352" s="182"/>
      <c r="EBR352" s="182"/>
      <c r="EBS352" s="182"/>
      <c r="EBT352" s="182"/>
      <c r="EBU352" s="182"/>
      <c r="EBV352" s="182"/>
      <c r="EBW352" s="182"/>
      <c r="EBX352" s="182"/>
      <c r="EBY352" s="182"/>
      <c r="EBZ352" s="182"/>
      <c r="ECA352" s="182"/>
      <c r="ECB352" s="182"/>
      <c r="ECC352" s="182"/>
      <c r="ECD352" s="182"/>
      <c r="ECE352" s="182"/>
      <c r="ECF352" s="182"/>
      <c r="ECG352" s="182"/>
      <c r="ECH352" s="182"/>
      <c r="ECI352" s="182"/>
      <c r="ECJ352" s="182"/>
      <c r="ECK352" s="182"/>
      <c r="ECL352" s="182"/>
      <c r="ECM352" s="182"/>
      <c r="ECN352" s="182"/>
      <c r="ECO352" s="182"/>
      <c r="ECP352" s="182"/>
      <c r="ECQ352" s="182"/>
      <c r="ECR352" s="182"/>
      <c r="ECS352" s="182"/>
      <c r="ECT352" s="182"/>
      <c r="ECU352" s="182"/>
      <c r="ECV352" s="182"/>
      <c r="ECW352" s="182"/>
      <c r="ECX352" s="182"/>
      <c r="ECY352" s="182"/>
      <c r="ECZ352" s="182"/>
      <c r="EDA352" s="182"/>
      <c r="EDB352" s="182"/>
      <c r="EDC352" s="182"/>
      <c r="EDD352" s="182"/>
      <c r="EDE352" s="182"/>
      <c r="EDF352" s="182"/>
      <c r="EDG352" s="182"/>
      <c r="EDH352" s="182"/>
      <c r="EDI352" s="182"/>
      <c r="EDJ352" s="182"/>
      <c r="EDK352" s="182"/>
      <c r="EDL352" s="182"/>
      <c r="EDM352" s="182"/>
      <c r="EDN352" s="182"/>
      <c r="EDO352" s="182"/>
      <c r="EDP352" s="182"/>
      <c r="EDQ352" s="182"/>
      <c r="EDR352" s="182"/>
      <c r="EDS352" s="182"/>
      <c r="EDT352" s="182"/>
      <c r="EDU352" s="182"/>
      <c r="EDV352" s="182"/>
      <c r="EDW352" s="182"/>
      <c r="EDX352" s="182"/>
      <c r="EDY352" s="182"/>
      <c r="EDZ352" s="182"/>
      <c r="EEA352" s="182"/>
      <c r="EEB352" s="182"/>
      <c r="EEC352" s="182"/>
      <c r="EED352" s="182"/>
      <c r="EEE352" s="182"/>
      <c r="EEF352" s="182"/>
      <c r="EEG352" s="182"/>
      <c r="EEH352" s="182"/>
      <c r="EEI352" s="182"/>
      <c r="EEJ352" s="182"/>
      <c r="EEK352" s="182"/>
      <c r="EEL352" s="182"/>
      <c r="EEM352" s="182"/>
      <c r="EEN352" s="182"/>
      <c r="EEO352" s="182"/>
      <c r="EEP352" s="182"/>
      <c r="EEQ352" s="182"/>
      <c r="EER352" s="182"/>
      <c r="EES352" s="182"/>
      <c r="EET352" s="182"/>
      <c r="EEU352" s="182"/>
      <c r="EEV352" s="182"/>
      <c r="EEW352" s="182"/>
      <c r="EEX352" s="182"/>
      <c r="EEY352" s="182"/>
      <c r="EEZ352" s="182"/>
      <c r="EFA352" s="182"/>
      <c r="EFB352" s="182"/>
      <c r="EFC352" s="182"/>
      <c r="EFD352" s="182"/>
      <c r="EFE352" s="182"/>
      <c r="EFF352" s="182"/>
      <c r="EFG352" s="182"/>
      <c r="EFH352" s="182"/>
      <c r="EFI352" s="182"/>
      <c r="EFJ352" s="182"/>
      <c r="EFK352" s="182"/>
      <c r="EFL352" s="182"/>
      <c r="EFM352" s="182"/>
      <c r="EFN352" s="182"/>
      <c r="EFO352" s="182"/>
      <c r="EFP352" s="182"/>
      <c r="EFQ352" s="182"/>
      <c r="EFR352" s="182"/>
      <c r="EFS352" s="182"/>
      <c r="EFT352" s="182"/>
      <c r="EFU352" s="182"/>
      <c r="EFV352" s="182"/>
      <c r="EFW352" s="182"/>
      <c r="EFX352" s="182"/>
      <c r="EFY352" s="182"/>
      <c r="EFZ352" s="182"/>
      <c r="EGA352" s="182"/>
      <c r="EGB352" s="182"/>
      <c r="EGC352" s="182"/>
      <c r="EGD352" s="182"/>
      <c r="EGE352" s="182"/>
      <c r="EGF352" s="182"/>
      <c r="EGG352" s="182"/>
      <c r="EGH352" s="182"/>
      <c r="EGI352" s="182"/>
      <c r="EGJ352" s="182"/>
      <c r="EGK352" s="182"/>
      <c r="EGL352" s="182"/>
      <c r="EGM352" s="182"/>
      <c r="EGN352" s="182"/>
      <c r="EGO352" s="182"/>
      <c r="EGP352" s="182"/>
      <c r="EGQ352" s="182"/>
      <c r="EGR352" s="182"/>
      <c r="EGS352" s="182"/>
      <c r="EGT352" s="182"/>
      <c r="EGU352" s="182"/>
      <c r="EGV352" s="182"/>
      <c r="EGW352" s="182"/>
      <c r="EGX352" s="182"/>
      <c r="EGY352" s="182"/>
      <c r="EGZ352" s="182"/>
      <c r="EHA352" s="182"/>
      <c r="EHB352" s="182"/>
      <c r="EHC352" s="182"/>
      <c r="EHD352" s="182"/>
      <c r="EHE352" s="182"/>
      <c r="EHF352" s="182"/>
      <c r="EHG352" s="182"/>
      <c r="EHH352" s="182"/>
      <c r="EHI352" s="182"/>
      <c r="EHJ352" s="182"/>
      <c r="EHK352" s="182"/>
      <c r="EHL352" s="182"/>
      <c r="EHM352" s="182"/>
      <c r="EHN352" s="182"/>
      <c r="EHO352" s="182"/>
      <c r="EHP352" s="182"/>
      <c r="EHQ352" s="182"/>
      <c r="EHR352" s="182"/>
      <c r="EHS352" s="182"/>
      <c r="EHT352" s="182"/>
      <c r="EHU352" s="182"/>
      <c r="EHV352" s="182"/>
      <c r="EHW352" s="182"/>
      <c r="EHX352" s="182"/>
      <c r="EHY352" s="182"/>
      <c r="EHZ352" s="182"/>
      <c r="EIA352" s="182"/>
      <c r="EIB352" s="182"/>
      <c r="EIC352" s="182"/>
      <c r="EID352" s="182"/>
      <c r="EIE352" s="182"/>
      <c r="EIF352" s="182"/>
      <c r="EIG352" s="182"/>
      <c r="EIH352" s="182"/>
      <c r="EII352" s="182"/>
      <c r="EIJ352" s="182"/>
      <c r="EIK352" s="182"/>
      <c r="EIL352" s="182"/>
      <c r="EIM352" s="182"/>
      <c r="EIN352" s="182"/>
      <c r="EIO352" s="182"/>
      <c r="EIP352" s="182"/>
      <c r="EIQ352" s="182"/>
      <c r="EIR352" s="182"/>
      <c r="EIS352" s="182"/>
      <c r="EIT352" s="182"/>
      <c r="EIU352" s="182"/>
      <c r="EIV352" s="182"/>
      <c r="EIW352" s="182"/>
      <c r="EIX352" s="182"/>
      <c r="EIY352" s="182"/>
      <c r="EIZ352" s="182"/>
      <c r="EJA352" s="182"/>
      <c r="EJB352" s="182"/>
      <c r="EJC352" s="182"/>
      <c r="EJD352" s="182"/>
      <c r="EJE352" s="182"/>
      <c r="EJF352" s="182"/>
      <c r="EJG352" s="182"/>
      <c r="EJH352" s="182"/>
      <c r="EJI352" s="182"/>
      <c r="EJJ352" s="182"/>
      <c r="EJK352" s="182"/>
      <c r="EJL352" s="182"/>
      <c r="EJM352" s="182"/>
      <c r="EJN352" s="182"/>
      <c r="EJO352" s="182"/>
      <c r="EJP352" s="182"/>
      <c r="EJQ352" s="182"/>
      <c r="EJR352" s="182"/>
      <c r="EJS352" s="182"/>
      <c r="EJT352" s="182"/>
      <c r="EJU352" s="182"/>
      <c r="EJV352" s="182"/>
      <c r="EJW352" s="182"/>
      <c r="EJX352" s="182"/>
      <c r="EJY352" s="182"/>
      <c r="EJZ352" s="182"/>
      <c r="EKA352" s="182"/>
      <c r="EKB352" s="182"/>
      <c r="EKC352" s="182"/>
      <c r="EKD352" s="182"/>
      <c r="EKE352" s="182"/>
      <c r="EKF352" s="182"/>
      <c r="EKG352" s="182"/>
      <c r="EKH352" s="182"/>
      <c r="EKI352" s="182"/>
      <c r="EKJ352" s="182"/>
      <c r="EKK352" s="182"/>
      <c r="EKL352" s="182"/>
      <c r="EKM352" s="182"/>
      <c r="EKN352" s="182"/>
      <c r="EKO352" s="182"/>
      <c r="EKP352" s="182"/>
      <c r="EKQ352" s="182"/>
      <c r="EKR352" s="182"/>
      <c r="EKS352" s="182"/>
      <c r="EKT352" s="182"/>
      <c r="EKU352" s="182"/>
      <c r="EKV352" s="182"/>
      <c r="EKW352" s="182"/>
      <c r="EKX352" s="182"/>
      <c r="EKY352" s="182"/>
      <c r="EKZ352" s="182"/>
      <c r="ELA352" s="182"/>
      <c r="ELB352" s="182"/>
      <c r="ELC352" s="182"/>
      <c r="ELD352" s="182"/>
      <c r="ELE352" s="182"/>
      <c r="ELF352" s="182"/>
      <c r="ELG352" s="182"/>
      <c r="ELH352" s="182"/>
      <c r="ELI352" s="182"/>
      <c r="ELJ352" s="182"/>
      <c r="ELK352" s="182"/>
      <c r="ELL352" s="182"/>
      <c r="ELM352" s="182"/>
      <c r="ELN352" s="182"/>
      <c r="ELO352" s="182"/>
      <c r="ELP352" s="182"/>
      <c r="ELQ352" s="182"/>
      <c r="ELR352" s="182"/>
      <c r="ELS352" s="182"/>
      <c r="ELT352" s="182"/>
      <c r="ELU352" s="182"/>
      <c r="ELV352" s="182"/>
      <c r="ELW352" s="182"/>
      <c r="ELX352" s="182"/>
      <c r="ELY352" s="182"/>
      <c r="ELZ352" s="182"/>
      <c r="EMA352" s="182"/>
      <c r="EMB352" s="182"/>
      <c r="EMC352" s="182"/>
      <c r="EMD352" s="182"/>
      <c r="EME352" s="182"/>
      <c r="EMF352" s="182"/>
      <c r="EMG352" s="182"/>
      <c r="EMH352" s="182"/>
      <c r="EMI352" s="182"/>
      <c r="EMJ352" s="182"/>
      <c r="EMK352" s="182"/>
      <c r="EML352" s="182"/>
      <c r="EMM352" s="182"/>
      <c r="EMN352" s="182"/>
      <c r="EMO352" s="182"/>
      <c r="EMP352" s="182"/>
      <c r="EMQ352" s="182"/>
      <c r="EMR352" s="182"/>
      <c r="EMS352" s="182"/>
      <c r="EMT352" s="182"/>
      <c r="EMU352" s="182"/>
      <c r="EMV352" s="182"/>
      <c r="EMW352" s="182"/>
      <c r="EMX352" s="182"/>
      <c r="EMY352" s="182"/>
      <c r="EMZ352" s="182"/>
      <c r="ENA352" s="182"/>
      <c r="ENB352" s="182"/>
      <c r="ENC352" s="182"/>
      <c r="END352" s="182"/>
      <c r="ENE352" s="182"/>
      <c r="ENF352" s="182"/>
      <c r="ENG352" s="182"/>
      <c r="ENH352" s="182"/>
      <c r="ENI352" s="182"/>
      <c r="ENJ352" s="182"/>
      <c r="ENK352" s="182"/>
      <c r="ENL352" s="182"/>
      <c r="ENM352" s="182"/>
      <c r="ENN352" s="182"/>
      <c r="ENO352" s="182"/>
      <c r="ENP352" s="182"/>
      <c r="ENQ352" s="182"/>
      <c r="ENR352" s="182"/>
      <c r="ENS352" s="182"/>
      <c r="ENT352" s="182"/>
      <c r="ENU352" s="182"/>
      <c r="ENV352" s="182"/>
      <c r="ENW352" s="182"/>
      <c r="ENX352" s="182"/>
      <c r="ENY352" s="182"/>
      <c r="ENZ352" s="182"/>
      <c r="EOA352" s="182"/>
      <c r="EOB352" s="182"/>
      <c r="EOC352" s="182"/>
      <c r="EOD352" s="182"/>
      <c r="EOE352" s="182"/>
      <c r="EOF352" s="182"/>
      <c r="EOG352" s="182"/>
      <c r="EOH352" s="182"/>
      <c r="EOI352" s="182"/>
      <c r="EOJ352" s="182"/>
      <c r="EOK352" s="182"/>
      <c r="EOL352" s="182"/>
      <c r="EOM352" s="182"/>
      <c r="EON352" s="182"/>
      <c r="EOO352" s="182"/>
      <c r="EOP352" s="182"/>
      <c r="EOQ352" s="182"/>
      <c r="EOR352" s="182"/>
      <c r="EOS352" s="182"/>
      <c r="EOT352" s="182"/>
      <c r="EOU352" s="182"/>
      <c r="EOV352" s="182"/>
      <c r="EOW352" s="182"/>
      <c r="EOX352" s="182"/>
      <c r="EOY352" s="182"/>
      <c r="EOZ352" s="182"/>
      <c r="EPA352" s="182"/>
      <c r="EPB352" s="182"/>
      <c r="EPC352" s="182"/>
      <c r="EPD352" s="182"/>
      <c r="EPE352" s="182"/>
      <c r="EPF352" s="182"/>
      <c r="EPG352" s="182"/>
      <c r="EPH352" s="182"/>
      <c r="EPI352" s="182"/>
      <c r="EPJ352" s="182"/>
      <c r="EPK352" s="182"/>
      <c r="EPL352" s="182"/>
      <c r="EPM352" s="182"/>
      <c r="EPN352" s="182"/>
      <c r="EPO352" s="182"/>
      <c r="EPP352" s="182"/>
      <c r="EPQ352" s="182"/>
      <c r="EPR352" s="182"/>
      <c r="EPS352" s="182"/>
      <c r="EPT352" s="182"/>
      <c r="EPU352" s="182"/>
      <c r="EPV352" s="182"/>
      <c r="EPW352" s="182"/>
      <c r="EPX352" s="182"/>
      <c r="EPY352" s="182"/>
      <c r="EPZ352" s="182"/>
      <c r="EQA352" s="182"/>
      <c r="EQB352" s="182"/>
      <c r="EQC352" s="182"/>
      <c r="EQD352" s="182"/>
      <c r="EQE352" s="182"/>
      <c r="EQF352" s="182"/>
      <c r="EQG352" s="182"/>
      <c r="EQH352" s="182"/>
      <c r="EQI352" s="182"/>
      <c r="EQJ352" s="182"/>
      <c r="EQK352" s="182"/>
      <c r="EQL352" s="182"/>
      <c r="EQM352" s="182"/>
      <c r="EQN352" s="182"/>
      <c r="EQO352" s="182"/>
      <c r="EQP352" s="182"/>
      <c r="EQQ352" s="182"/>
      <c r="EQR352" s="182"/>
      <c r="EQS352" s="182"/>
      <c r="EQT352" s="182"/>
      <c r="EQU352" s="182"/>
      <c r="EQV352" s="182"/>
      <c r="EQW352" s="182"/>
      <c r="EQX352" s="182"/>
      <c r="EQY352" s="182"/>
      <c r="EQZ352" s="182"/>
      <c r="ERA352" s="182"/>
      <c r="ERB352" s="182"/>
      <c r="ERC352" s="182"/>
      <c r="ERD352" s="182"/>
      <c r="ERE352" s="182"/>
      <c r="ERF352" s="182"/>
      <c r="ERG352" s="182"/>
      <c r="ERH352" s="182"/>
      <c r="ERI352" s="182"/>
      <c r="ERJ352" s="182"/>
      <c r="ERK352" s="182"/>
      <c r="ERL352" s="182"/>
      <c r="ERM352" s="182"/>
      <c r="ERN352" s="182"/>
      <c r="ERO352" s="182"/>
      <c r="ERP352" s="182"/>
      <c r="ERQ352" s="182"/>
      <c r="ERR352" s="182"/>
      <c r="ERS352" s="182"/>
      <c r="ERT352" s="182"/>
      <c r="ERU352" s="182"/>
      <c r="ERV352" s="182"/>
      <c r="ERW352" s="182"/>
      <c r="ERX352" s="182"/>
      <c r="ERY352" s="182"/>
      <c r="ERZ352" s="182"/>
      <c r="ESA352" s="182"/>
      <c r="ESB352" s="182"/>
      <c r="ESC352" s="182"/>
      <c r="ESD352" s="182"/>
      <c r="ESE352" s="182"/>
      <c r="ESF352" s="182"/>
      <c r="ESG352" s="182"/>
      <c r="ESH352" s="182"/>
      <c r="ESI352" s="182"/>
      <c r="ESJ352" s="182"/>
      <c r="ESK352" s="182"/>
      <c r="ESL352" s="182"/>
      <c r="ESM352" s="182"/>
      <c r="ESN352" s="182"/>
      <c r="ESO352" s="182"/>
      <c r="ESP352" s="182"/>
      <c r="ESQ352" s="182"/>
      <c r="ESR352" s="182"/>
      <c r="ESS352" s="182"/>
      <c r="EST352" s="182"/>
      <c r="ESU352" s="182"/>
      <c r="ESV352" s="182"/>
      <c r="ESW352" s="182"/>
      <c r="ESX352" s="182"/>
      <c r="ESY352" s="182"/>
      <c r="ESZ352" s="182"/>
      <c r="ETA352" s="182"/>
      <c r="ETB352" s="182"/>
      <c r="ETC352" s="182"/>
      <c r="ETD352" s="182"/>
      <c r="ETE352" s="182"/>
      <c r="ETF352" s="182"/>
      <c r="ETG352" s="182"/>
      <c r="ETH352" s="182"/>
      <c r="ETI352" s="182"/>
      <c r="ETJ352" s="182"/>
      <c r="ETK352" s="182"/>
      <c r="ETL352" s="182"/>
      <c r="ETM352" s="182"/>
      <c r="ETN352" s="182"/>
      <c r="ETO352" s="182"/>
      <c r="ETP352" s="182"/>
      <c r="ETQ352" s="182"/>
      <c r="ETR352" s="182"/>
      <c r="ETS352" s="182"/>
      <c r="ETT352" s="182"/>
      <c r="ETU352" s="182"/>
      <c r="ETV352" s="182"/>
      <c r="ETW352" s="182"/>
      <c r="ETX352" s="182"/>
      <c r="ETY352" s="182"/>
      <c r="ETZ352" s="182"/>
      <c r="EUA352" s="182"/>
      <c r="EUB352" s="182"/>
      <c r="EUC352" s="182"/>
      <c r="EUD352" s="182"/>
      <c r="EUE352" s="182"/>
      <c r="EUF352" s="182"/>
      <c r="EUG352" s="182"/>
      <c r="EUH352" s="182"/>
      <c r="EUI352" s="182"/>
      <c r="EUJ352" s="182"/>
      <c r="EUK352" s="182"/>
      <c r="EUL352" s="182"/>
      <c r="EUM352" s="182"/>
      <c r="EUN352" s="182"/>
      <c r="EUO352" s="182"/>
      <c r="EUP352" s="182"/>
      <c r="EUQ352" s="182"/>
      <c r="EUR352" s="182"/>
      <c r="EUS352" s="182"/>
      <c r="EUT352" s="182"/>
      <c r="EUU352" s="182"/>
      <c r="EUV352" s="182"/>
      <c r="EUW352" s="182"/>
      <c r="EUX352" s="182"/>
      <c r="EUY352" s="182"/>
      <c r="EUZ352" s="182"/>
      <c r="EVA352" s="182"/>
      <c r="EVB352" s="182"/>
      <c r="EVC352" s="182"/>
      <c r="EVD352" s="182"/>
      <c r="EVE352" s="182"/>
      <c r="EVF352" s="182"/>
      <c r="EVG352" s="182"/>
      <c r="EVH352" s="182"/>
      <c r="EVI352" s="182"/>
      <c r="EVJ352" s="182"/>
      <c r="EVK352" s="182"/>
      <c r="EVL352" s="182"/>
      <c r="EVM352" s="182"/>
      <c r="EVN352" s="182"/>
      <c r="EVO352" s="182"/>
      <c r="EVP352" s="182"/>
      <c r="EVQ352" s="182"/>
      <c r="EVR352" s="182"/>
      <c r="EVS352" s="182"/>
      <c r="EVT352" s="182"/>
      <c r="EVU352" s="182"/>
      <c r="EVV352" s="182"/>
      <c r="EVW352" s="182"/>
      <c r="EVX352" s="182"/>
      <c r="EVY352" s="182"/>
      <c r="EVZ352" s="182"/>
      <c r="EWA352" s="182"/>
      <c r="EWB352" s="182"/>
      <c r="EWC352" s="182"/>
      <c r="EWD352" s="182"/>
      <c r="EWE352" s="182"/>
      <c r="EWF352" s="182"/>
      <c r="EWG352" s="182"/>
      <c r="EWH352" s="182"/>
      <c r="EWI352" s="182"/>
      <c r="EWJ352" s="182"/>
      <c r="EWK352" s="182"/>
      <c r="EWL352" s="182"/>
      <c r="EWM352" s="182"/>
      <c r="EWN352" s="182"/>
      <c r="EWO352" s="182"/>
      <c r="EWP352" s="182"/>
      <c r="EWQ352" s="182"/>
      <c r="EWR352" s="182"/>
      <c r="EWS352" s="182"/>
      <c r="EWT352" s="182"/>
      <c r="EWU352" s="182"/>
      <c r="EWV352" s="182"/>
      <c r="EWW352" s="182"/>
      <c r="EWX352" s="182"/>
      <c r="EWY352" s="182"/>
      <c r="EWZ352" s="182"/>
      <c r="EXA352" s="182"/>
      <c r="EXB352" s="182"/>
      <c r="EXC352" s="182"/>
      <c r="EXD352" s="182"/>
      <c r="EXE352" s="182"/>
      <c r="EXF352" s="182"/>
      <c r="EXG352" s="182"/>
      <c r="EXH352" s="182"/>
      <c r="EXI352" s="182"/>
      <c r="EXJ352" s="182"/>
      <c r="EXK352" s="182"/>
      <c r="EXL352" s="182"/>
      <c r="EXM352" s="182"/>
      <c r="EXN352" s="182"/>
      <c r="EXO352" s="182"/>
      <c r="EXP352" s="182"/>
      <c r="EXQ352" s="182"/>
      <c r="EXR352" s="182"/>
      <c r="EXS352" s="182"/>
      <c r="EXT352" s="182"/>
      <c r="EXU352" s="182"/>
      <c r="EXV352" s="182"/>
      <c r="EXW352" s="182"/>
      <c r="EXX352" s="182"/>
      <c r="EXY352" s="182"/>
      <c r="EXZ352" s="182"/>
      <c r="EYA352" s="182"/>
      <c r="EYB352" s="182"/>
      <c r="EYC352" s="182"/>
      <c r="EYD352" s="182"/>
      <c r="EYE352" s="182"/>
      <c r="EYF352" s="182"/>
      <c r="EYG352" s="182"/>
      <c r="EYH352" s="182"/>
      <c r="EYI352" s="182"/>
      <c r="EYJ352" s="182"/>
      <c r="EYK352" s="182"/>
      <c r="EYL352" s="182"/>
      <c r="EYM352" s="182"/>
      <c r="EYN352" s="182"/>
      <c r="EYO352" s="182"/>
      <c r="EYP352" s="182"/>
      <c r="EYQ352" s="182"/>
      <c r="EYR352" s="182"/>
      <c r="EYS352" s="182"/>
      <c r="EYT352" s="182"/>
      <c r="EYU352" s="182"/>
      <c r="EYV352" s="182"/>
      <c r="EYW352" s="182"/>
      <c r="EYX352" s="182"/>
      <c r="EYY352" s="182"/>
      <c r="EYZ352" s="182"/>
      <c r="EZA352" s="182"/>
      <c r="EZB352" s="182"/>
      <c r="EZC352" s="182"/>
      <c r="EZD352" s="182"/>
      <c r="EZE352" s="182"/>
      <c r="EZF352" s="182"/>
      <c r="EZG352" s="182"/>
      <c r="EZH352" s="182"/>
      <c r="EZI352" s="182"/>
      <c r="EZJ352" s="182"/>
      <c r="EZK352" s="182"/>
      <c r="EZL352" s="182"/>
      <c r="EZM352" s="182"/>
      <c r="EZN352" s="182"/>
      <c r="EZO352" s="182"/>
      <c r="EZP352" s="182"/>
      <c r="EZQ352" s="182"/>
      <c r="EZR352" s="182"/>
      <c r="EZS352" s="182"/>
      <c r="EZT352" s="182"/>
      <c r="EZU352" s="182"/>
      <c r="EZV352" s="182"/>
      <c r="EZW352" s="182"/>
      <c r="EZX352" s="182"/>
      <c r="EZY352" s="182"/>
      <c r="EZZ352" s="182"/>
      <c r="FAA352" s="182"/>
      <c r="FAB352" s="182"/>
      <c r="FAC352" s="182"/>
      <c r="FAD352" s="182"/>
      <c r="FAE352" s="182"/>
      <c r="FAF352" s="182"/>
      <c r="FAG352" s="182"/>
      <c r="FAH352" s="182"/>
      <c r="FAI352" s="182"/>
      <c r="FAJ352" s="182"/>
      <c r="FAK352" s="182"/>
      <c r="FAL352" s="182"/>
      <c r="FAM352" s="182"/>
      <c r="FAN352" s="182"/>
      <c r="FAO352" s="182"/>
      <c r="FAP352" s="182"/>
      <c r="FAQ352" s="182"/>
      <c r="FAR352" s="182"/>
      <c r="FAS352" s="182"/>
      <c r="FAT352" s="182"/>
      <c r="FAU352" s="182"/>
      <c r="FAV352" s="182"/>
      <c r="FAW352" s="182"/>
      <c r="FAX352" s="182"/>
      <c r="FAY352" s="182"/>
      <c r="FAZ352" s="182"/>
      <c r="FBA352" s="182"/>
      <c r="FBB352" s="182"/>
      <c r="FBC352" s="182"/>
      <c r="FBD352" s="182"/>
      <c r="FBE352" s="182"/>
      <c r="FBF352" s="182"/>
      <c r="FBG352" s="182"/>
      <c r="FBH352" s="182"/>
      <c r="FBI352" s="182"/>
      <c r="FBJ352" s="182"/>
      <c r="FBK352" s="182"/>
      <c r="FBL352" s="182"/>
      <c r="FBM352" s="182"/>
      <c r="FBN352" s="182"/>
      <c r="FBO352" s="182"/>
      <c r="FBP352" s="182"/>
      <c r="FBQ352" s="182"/>
      <c r="FBR352" s="182"/>
      <c r="FBS352" s="182"/>
      <c r="FBT352" s="182"/>
      <c r="FBU352" s="182"/>
      <c r="FBV352" s="182"/>
      <c r="FBW352" s="182"/>
      <c r="FBX352" s="182"/>
      <c r="FBY352" s="182"/>
      <c r="FBZ352" s="182"/>
      <c r="FCA352" s="182"/>
      <c r="FCB352" s="182"/>
      <c r="FCC352" s="182"/>
      <c r="FCD352" s="182"/>
      <c r="FCE352" s="182"/>
      <c r="FCF352" s="182"/>
      <c r="FCG352" s="182"/>
      <c r="FCH352" s="182"/>
      <c r="FCI352" s="182"/>
      <c r="FCJ352" s="182"/>
      <c r="FCK352" s="182"/>
      <c r="FCL352" s="182"/>
      <c r="FCM352" s="182"/>
      <c r="FCN352" s="182"/>
      <c r="FCO352" s="182"/>
      <c r="FCP352" s="182"/>
      <c r="FCQ352" s="182"/>
      <c r="FCR352" s="182"/>
      <c r="FCS352" s="182"/>
      <c r="FCT352" s="182"/>
      <c r="FCU352" s="182"/>
      <c r="FCV352" s="182"/>
      <c r="FCW352" s="182"/>
      <c r="FCX352" s="182"/>
      <c r="FCY352" s="182"/>
      <c r="FCZ352" s="182"/>
      <c r="FDA352" s="182"/>
      <c r="FDB352" s="182"/>
      <c r="FDC352" s="182"/>
      <c r="FDD352" s="182"/>
      <c r="FDE352" s="182"/>
      <c r="FDF352" s="182"/>
      <c r="FDG352" s="182"/>
      <c r="FDH352" s="182"/>
      <c r="FDI352" s="182"/>
      <c r="FDJ352" s="182"/>
      <c r="FDK352" s="182"/>
      <c r="FDL352" s="182"/>
      <c r="FDM352" s="182"/>
      <c r="FDN352" s="182"/>
      <c r="FDO352" s="182"/>
      <c r="FDP352" s="182"/>
      <c r="FDQ352" s="182"/>
      <c r="FDR352" s="182"/>
      <c r="FDS352" s="182"/>
      <c r="FDT352" s="182"/>
      <c r="FDU352" s="182"/>
      <c r="FDV352" s="182"/>
      <c r="FDW352" s="182"/>
      <c r="FDX352" s="182"/>
      <c r="FDY352" s="182"/>
      <c r="FDZ352" s="182"/>
      <c r="FEA352" s="182"/>
      <c r="FEB352" s="182"/>
      <c r="FEC352" s="182"/>
      <c r="FED352" s="182"/>
      <c r="FEE352" s="182"/>
      <c r="FEF352" s="182"/>
      <c r="FEG352" s="182"/>
      <c r="FEH352" s="182"/>
      <c r="FEI352" s="182"/>
      <c r="FEJ352" s="182"/>
      <c r="FEK352" s="182"/>
      <c r="FEL352" s="182"/>
      <c r="FEM352" s="182"/>
      <c r="FEN352" s="182"/>
      <c r="FEO352" s="182"/>
      <c r="FEP352" s="182"/>
      <c r="FEQ352" s="182"/>
      <c r="FER352" s="182"/>
      <c r="FES352" s="182"/>
      <c r="FET352" s="182"/>
      <c r="FEU352" s="182"/>
      <c r="FEV352" s="182"/>
      <c r="FEW352" s="182"/>
      <c r="FEX352" s="182"/>
      <c r="FEY352" s="182"/>
      <c r="FEZ352" s="182"/>
      <c r="FFA352" s="182"/>
      <c r="FFB352" s="182"/>
      <c r="FFC352" s="182"/>
      <c r="FFD352" s="182"/>
      <c r="FFE352" s="182"/>
      <c r="FFF352" s="182"/>
      <c r="FFG352" s="182"/>
      <c r="FFH352" s="182"/>
      <c r="FFI352" s="182"/>
      <c r="FFJ352" s="182"/>
      <c r="FFK352" s="182"/>
      <c r="FFL352" s="182"/>
      <c r="FFM352" s="182"/>
      <c r="FFN352" s="182"/>
      <c r="FFO352" s="182"/>
      <c r="FFP352" s="182"/>
      <c r="FFQ352" s="182"/>
      <c r="FFR352" s="182"/>
      <c r="FFS352" s="182"/>
      <c r="FFT352" s="182"/>
      <c r="FFU352" s="182"/>
      <c r="FFV352" s="182"/>
      <c r="FFW352" s="182"/>
      <c r="FFX352" s="182"/>
      <c r="FFY352" s="182"/>
      <c r="FFZ352" s="182"/>
      <c r="FGA352" s="182"/>
      <c r="FGB352" s="182"/>
      <c r="FGC352" s="182"/>
      <c r="FGD352" s="182"/>
      <c r="FGE352" s="182"/>
      <c r="FGF352" s="182"/>
      <c r="FGG352" s="182"/>
      <c r="FGH352" s="182"/>
      <c r="FGI352" s="182"/>
      <c r="FGJ352" s="182"/>
      <c r="FGK352" s="182"/>
      <c r="FGL352" s="182"/>
      <c r="FGM352" s="182"/>
      <c r="FGN352" s="182"/>
      <c r="FGO352" s="182"/>
      <c r="FGP352" s="182"/>
      <c r="FGQ352" s="182"/>
      <c r="FGR352" s="182"/>
      <c r="FGS352" s="182"/>
      <c r="FGT352" s="182"/>
      <c r="FGU352" s="182"/>
      <c r="FGV352" s="182"/>
      <c r="FGW352" s="182"/>
      <c r="FGX352" s="182"/>
      <c r="FGY352" s="182"/>
      <c r="FGZ352" s="182"/>
      <c r="FHA352" s="182"/>
      <c r="FHB352" s="182"/>
      <c r="FHC352" s="182"/>
      <c r="FHD352" s="182"/>
      <c r="FHE352" s="182"/>
      <c r="FHF352" s="182"/>
      <c r="FHG352" s="182"/>
      <c r="FHH352" s="182"/>
      <c r="FHI352" s="182"/>
      <c r="FHJ352" s="182"/>
      <c r="FHK352" s="182"/>
      <c r="FHL352" s="182"/>
      <c r="FHM352" s="182"/>
      <c r="FHN352" s="182"/>
      <c r="FHO352" s="182"/>
      <c r="FHP352" s="182"/>
      <c r="FHQ352" s="182"/>
      <c r="FHR352" s="182"/>
      <c r="FHS352" s="182"/>
      <c r="FHT352" s="182"/>
      <c r="FHU352" s="182"/>
      <c r="FHV352" s="182"/>
      <c r="FHW352" s="182"/>
      <c r="FHX352" s="182"/>
      <c r="FHY352" s="182"/>
      <c r="FHZ352" s="182"/>
      <c r="FIA352" s="182"/>
      <c r="FIB352" s="182"/>
      <c r="FIC352" s="182"/>
      <c r="FID352" s="182"/>
      <c r="FIE352" s="182"/>
      <c r="FIF352" s="182"/>
      <c r="FIG352" s="182"/>
      <c r="FIH352" s="182"/>
      <c r="FII352" s="182"/>
      <c r="FIJ352" s="182"/>
      <c r="FIK352" s="182"/>
      <c r="FIL352" s="182"/>
      <c r="FIM352" s="182"/>
      <c r="FIN352" s="182"/>
      <c r="FIO352" s="182"/>
      <c r="FIP352" s="182"/>
      <c r="FIQ352" s="182"/>
      <c r="FIR352" s="182"/>
      <c r="FIS352" s="182"/>
      <c r="FIT352" s="182"/>
      <c r="FIU352" s="182"/>
      <c r="FIV352" s="182"/>
      <c r="FIW352" s="182"/>
      <c r="FIX352" s="182"/>
      <c r="FIY352" s="182"/>
      <c r="FIZ352" s="182"/>
      <c r="FJA352" s="182"/>
      <c r="FJB352" s="182"/>
      <c r="FJC352" s="182"/>
      <c r="FJD352" s="182"/>
      <c r="FJE352" s="182"/>
      <c r="FJF352" s="182"/>
      <c r="FJG352" s="182"/>
      <c r="FJH352" s="182"/>
      <c r="FJI352" s="182"/>
      <c r="FJJ352" s="182"/>
      <c r="FJK352" s="182"/>
      <c r="FJL352" s="182"/>
      <c r="FJM352" s="182"/>
      <c r="FJN352" s="182"/>
      <c r="FJO352" s="182"/>
      <c r="FJP352" s="182"/>
      <c r="FJQ352" s="182"/>
      <c r="FJR352" s="182"/>
      <c r="FJS352" s="182"/>
      <c r="FJT352" s="182"/>
      <c r="FJU352" s="182"/>
      <c r="FJV352" s="182"/>
      <c r="FJW352" s="182"/>
      <c r="FJX352" s="182"/>
      <c r="FJY352" s="182"/>
      <c r="FJZ352" s="182"/>
      <c r="FKA352" s="182"/>
      <c r="FKB352" s="182"/>
      <c r="FKC352" s="182"/>
      <c r="FKD352" s="182"/>
      <c r="FKE352" s="182"/>
      <c r="FKF352" s="182"/>
      <c r="FKG352" s="182"/>
      <c r="FKH352" s="182"/>
      <c r="FKI352" s="182"/>
      <c r="FKJ352" s="182"/>
      <c r="FKK352" s="182"/>
      <c r="FKL352" s="182"/>
      <c r="FKM352" s="182"/>
      <c r="FKN352" s="182"/>
      <c r="FKO352" s="182"/>
      <c r="FKP352" s="182"/>
      <c r="FKQ352" s="182"/>
      <c r="FKR352" s="182"/>
      <c r="FKS352" s="182"/>
      <c r="FKT352" s="182"/>
      <c r="FKU352" s="182"/>
      <c r="FKV352" s="182"/>
      <c r="FKW352" s="182"/>
      <c r="FKX352" s="182"/>
      <c r="FKY352" s="182"/>
      <c r="FKZ352" s="182"/>
      <c r="FLA352" s="182"/>
      <c r="FLB352" s="182"/>
      <c r="FLC352" s="182"/>
      <c r="FLD352" s="182"/>
      <c r="FLE352" s="182"/>
      <c r="FLF352" s="182"/>
      <c r="FLG352" s="182"/>
      <c r="FLH352" s="182"/>
      <c r="FLI352" s="182"/>
      <c r="FLJ352" s="182"/>
      <c r="FLK352" s="182"/>
      <c r="FLL352" s="182"/>
      <c r="FLM352" s="182"/>
      <c r="FLN352" s="182"/>
      <c r="FLO352" s="182"/>
      <c r="FLP352" s="182"/>
      <c r="FLQ352" s="182"/>
      <c r="FLR352" s="182"/>
      <c r="FLS352" s="182"/>
      <c r="FLT352" s="182"/>
      <c r="FLU352" s="182"/>
      <c r="FLV352" s="182"/>
      <c r="FLW352" s="182"/>
      <c r="FLX352" s="182"/>
      <c r="FLY352" s="182"/>
      <c r="FLZ352" s="182"/>
      <c r="FMA352" s="182"/>
      <c r="FMB352" s="182"/>
      <c r="FMC352" s="182"/>
      <c r="FMD352" s="182"/>
      <c r="FME352" s="182"/>
      <c r="FMF352" s="182"/>
      <c r="FMG352" s="182"/>
      <c r="FMH352" s="182"/>
      <c r="FMI352" s="182"/>
      <c r="FMJ352" s="182"/>
      <c r="FMK352" s="182"/>
      <c r="FML352" s="182"/>
      <c r="FMM352" s="182"/>
      <c r="FMN352" s="182"/>
      <c r="FMO352" s="182"/>
      <c r="FMP352" s="182"/>
      <c r="FMQ352" s="182"/>
      <c r="FMR352" s="182"/>
      <c r="FMS352" s="182"/>
      <c r="FMT352" s="182"/>
      <c r="FMU352" s="182"/>
      <c r="FMV352" s="182"/>
      <c r="FMW352" s="182"/>
      <c r="FMX352" s="182"/>
      <c r="FMY352" s="182"/>
      <c r="FMZ352" s="182"/>
      <c r="FNA352" s="182"/>
      <c r="FNB352" s="182"/>
      <c r="FNC352" s="182"/>
      <c r="FND352" s="182"/>
      <c r="FNE352" s="182"/>
      <c r="FNF352" s="182"/>
      <c r="FNG352" s="182"/>
      <c r="FNH352" s="182"/>
      <c r="FNI352" s="182"/>
      <c r="FNJ352" s="182"/>
      <c r="FNK352" s="182"/>
      <c r="FNL352" s="182"/>
      <c r="FNM352" s="182"/>
      <c r="FNN352" s="182"/>
      <c r="FNO352" s="182"/>
      <c r="FNP352" s="182"/>
      <c r="FNQ352" s="182"/>
      <c r="FNR352" s="182"/>
      <c r="FNS352" s="182"/>
      <c r="FNT352" s="182"/>
      <c r="FNU352" s="182"/>
      <c r="FNV352" s="182"/>
      <c r="FNW352" s="182"/>
      <c r="FNX352" s="182"/>
      <c r="FNY352" s="182"/>
      <c r="FNZ352" s="182"/>
      <c r="FOA352" s="182"/>
      <c r="FOB352" s="182"/>
      <c r="FOC352" s="182"/>
      <c r="FOD352" s="182"/>
      <c r="FOE352" s="182"/>
      <c r="FOF352" s="182"/>
      <c r="FOG352" s="182"/>
      <c r="FOH352" s="182"/>
      <c r="FOI352" s="182"/>
      <c r="FOJ352" s="182"/>
      <c r="FOK352" s="182"/>
      <c r="FOL352" s="182"/>
      <c r="FOM352" s="182"/>
      <c r="FON352" s="182"/>
      <c r="FOO352" s="182"/>
      <c r="FOP352" s="182"/>
      <c r="FOQ352" s="182"/>
      <c r="FOR352" s="182"/>
      <c r="FOS352" s="182"/>
      <c r="FOT352" s="182"/>
      <c r="FOU352" s="182"/>
      <c r="FOV352" s="182"/>
      <c r="FOW352" s="182"/>
      <c r="FOX352" s="182"/>
      <c r="FOY352" s="182"/>
      <c r="FOZ352" s="182"/>
      <c r="FPA352" s="182"/>
      <c r="FPB352" s="182"/>
      <c r="FPC352" s="182"/>
      <c r="FPD352" s="182"/>
      <c r="FPE352" s="182"/>
      <c r="FPF352" s="182"/>
      <c r="FPG352" s="182"/>
      <c r="FPH352" s="182"/>
      <c r="FPI352" s="182"/>
      <c r="FPJ352" s="182"/>
      <c r="FPK352" s="182"/>
      <c r="FPL352" s="182"/>
      <c r="FPM352" s="182"/>
      <c r="FPN352" s="182"/>
      <c r="FPO352" s="182"/>
      <c r="FPP352" s="182"/>
      <c r="FPQ352" s="182"/>
      <c r="FPR352" s="182"/>
      <c r="FPS352" s="182"/>
      <c r="FPT352" s="182"/>
      <c r="FPU352" s="182"/>
      <c r="FPV352" s="182"/>
      <c r="FPW352" s="182"/>
      <c r="FPX352" s="182"/>
      <c r="FPY352" s="182"/>
      <c r="FPZ352" s="182"/>
      <c r="FQA352" s="182"/>
      <c r="FQB352" s="182"/>
      <c r="FQC352" s="182"/>
      <c r="FQD352" s="182"/>
      <c r="FQE352" s="182"/>
      <c r="FQF352" s="182"/>
      <c r="FQG352" s="182"/>
      <c r="FQH352" s="182"/>
      <c r="FQI352" s="182"/>
      <c r="FQJ352" s="182"/>
      <c r="FQK352" s="182"/>
      <c r="FQL352" s="182"/>
      <c r="FQM352" s="182"/>
      <c r="FQN352" s="182"/>
      <c r="FQO352" s="182"/>
      <c r="FQP352" s="182"/>
      <c r="FQQ352" s="182"/>
      <c r="FQR352" s="182"/>
      <c r="FQS352" s="182"/>
      <c r="FQT352" s="182"/>
      <c r="FQU352" s="182"/>
      <c r="FQV352" s="182"/>
      <c r="FQW352" s="182"/>
      <c r="FQX352" s="182"/>
      <c r="FQY352" s="182"/>
      <c r="FQZ352" s="182"/>
      <c r="FRA352" s="182"/>
      <c r="FRB352" s="182"/>
      <c r="FRC352" s="182"/>
      <c r="FRD352" s="182"/>
      <c r="FRE352" s="182"/>
      <c r="FRF352" s="182"/>
      <c r="FRG352" s="182"/>
      <c r="FRH352" s="182"/>
      <c r="FRI352" s="182"/>
      <c r="FRJ352" s="182"/>
      <c r="FRK352" s="182"/>
      <c r="FRL352" s="182"/>
      <c r="FRM352" s="182"/>
      <c r="FRN352" s="182"/>
      <c r="FRO352" s="182"/>
      <c r="FRP352" s="182"/>
      <c r="FRQ352" s="182"/>
      <c r="FRR352" s="182"/>
      <c r="FRS352" s="182"/>
      <c r="FRT352" s="182"/>
      <c r="FRU352" s="182"/>
      <c r="FRV352" s="182"/>
      <c r="FRW352" s="182"/>
      <c r="FRX352" s="182"/>
      <c r="FRY352" s="182"/>
      <c r="FRZ352" s="182"/>
      <c r="FSA352" s="182"/>
      <c r="FSB352" s="182"/>
      <c r="FSC352" s="182"/>
      <c r="FSD352" s="182"/>
      <c r="FSE352" s="182"/>
      <c r="FSF352" s="182"/>
      <c r="FSG352" s="182"/>
      <c r="FSH352" s="182"/>
      <c r="FSI352" s="182"/>
      <c r="FSJ352" s="182"/>
      <c r="FSK352" s="182"/>
      <c r="FSL352" s="182"/>
      <c r="FSM352" s="182"/>
      <c r="FSN352" s="182"/>
      <c r="FSO352" s="182"/>
      <c r="FSP352" s="182"/>
      <c r="FSQ352" s="182"/>
      <c r="FSR352" s="182"/>
      <c r="FSS352" s="182"/>
      <c r="FST352" s="182"/>
      <c r="FSU352" s="182"/>
      <c r="FSV352" s="182"/>
      <c r="FSW352" s="182"/>
      <c r="FSX352" s="182"/>
      <c r="FSY352" s="182"/>
      <c r="FSZ352" s="182"/>
      <c r="FTA352" s="182"/>
      <c r="FTB352" s="182"/>
      <c r="FTC352" s="182"/>
      <c r="FTD352" s="182"/>
      <c r="FTE352" s="182"/>
      <c r="FTF352" s="182"/>
      <c r="FTG352" s="182"/>
      <c r="FTH352" s="182"/>
      <c r="FTI352" s="182"/>
      <c r="FTJ352" s="182"/>
      <c r="FTK352" s="182"/>
      <c r="FTL352" s="182"/>
      <c r="FTM352" s="182"/>
      <c r="FTN352" s="182"/>
      <c r="FTO352" s="182"/>
      <c r="FTP352" s="182"/>
      <c r="FTQ352" s="182"/>
      <c r="FTR352" s="182"/>
      <c r="FTS352" s="182"/>
      <c r="FTT352" s="182"/>
      <c r="FTU352" s="182"/>
      <c r="FTV352" s="182"/>
      <c r="FTW352" s="182"/>
      <c r="FTX352" s="182"/>
      <c r="FTY352" s="182"/>
      <c r="FTZ352" s="182"/>
      <c r="FUA352" s="182"/>
      <c r="FUB352" s="182"/>
      <c r="FUC352" s="182"/>
      <c r="FUD352" s="182"/>
      <c r="FUE352" s="182"/>
      <c r="FUF352" s="182"/>
      <c r="FUG352" s="182"/>
      <c r="FUH352" s="182"/>
      <c r="FUI352" s="182"/>
      <c r="FUJ352" s="182"/>
      <c r="FUK352" s="182"/>
      <c r="FUL352" s="182"/>
      <c r="FUM352" s="182"/>
      <c r="FUN352" s="182"/>
      <c r="FUO352" s="182"/>
      <c r="FUP352" s="182"/>
      <c r="FUQ352" s="182"/>
      <c r="FUR352" s="182"/>
      <c r="FUS352" s="182"/>
      <c r="FUT352" s="182"/>
      <c r="FUU352" s="182"/>
      <c r="FUV352" s="182"/>
      <c r="FUW352" s="182"/>
      <c r="FUX352" s="182"/>
      <c r="FUY352" s="182"/>
      <c r="FUZ352" s="182"/>
      <c r="FVA352" s="182"/>
      <c r="FVB352" s="182"/>
      <c r="FVC352" s="182"/>
      <c r="FVD352" s="182"/>
      <c r="FVE352" s="182"/>
      <c r="FVF352" s="182"/>
      <c r="FVG352" s="182"/>
      <c r="FVH352" s="182"/>
      <c r="FVI352" s="182"/>
      <c r="FVJ352" s="182"/>
      <c r="FVK352" s="182"/>
      <c r="FVL352" s="182"/>
      <c r="FVM352" s="182"/>
      <c r="FVN352" s="182"/>
      <c r="FVO352" s="182"/>
      <c r="FVP352" s="182"/>
      <c r="FVQ352" s="182"/>
      <c r="FVR352" s="182"/>
      <c r="FVS352" s="182"/>
      <c r="FVT352" s="182"/>
      <c r="FVU352" s="182"/>
      <c r="FVV352" s="182"/>
      <c r="FVW352" s="182"/>
      <c r="FVX352" s="182"/>
      <c r="FVY352" s="182"/>
      <c r="FVZ352" s="182"/>
      <c r="FWA352" s="182"/>
      <c r="FWB352" s="182"/>
      <c r="FWC352" s="182"/>
      <c r="FWD352" s="182"/>
      <c r="FWE352" s="182"/>
      <c r="FWF352" s="182"/>
      <c r="FWG352" s="182"/>
      <c r="FWH352" s="182"/>
      <c r="FWI352" s="182"/>
      <c r="FWJ352" s="182"/>
      <c r="FWK352" s="182"/>
      <c r="FWL352" s="182"/>
      <c r="FWM352" s="182"/>
      <c r="FWN352" s="182"/>
      <c r="FWO352" s="182"/>
      <c r="FWP352" s="182"/>
      <c r="FWQ352" s="182"/>
      <c r="FWR352" s="182"/>
      <c r="FWS352" s="182"/>
      <c r="FWT352" s="182"/>
      <c r="FWU352" s="182"/>
      <c r="FWV352" s="182"/>
      <c r="FWW352" s="182"/>
      <c r="FWX352" s="182"/>
      <c r="FWY352" s="182"/>
      <c r="FWZ352" s="182"/>
      <c r="FXA352" s="182"/>
      <c r="FXB352" s="182"/>
      <c r="FXC352" s="182"/>
      <c r="FXD352" s="182"/>
      <c r="FXE352" s="182"/>
      <c r="FXF352" s="182"/>
      <c r="FXG352" s="182"/>
      <c r="FXH352" s="182"/>
      <c r="FXI352" s="182"/>
      <c r="FXJ352" s="182"/>
      <c r="FXK352" s="182"/>
      <c r="FXL352" s="182"/>
      <c r="FXM352" s="182"/>
      <c r="FXN352" s="182"/>
      <c r="FXO352" s="182"/>
      <c r="FXP352" s="182"/>
      <c r="FXQ352" s="182"/>
      <c r="FXR352" s="182"/>
      <c r="FXS352" s="182"/>
      <c r="FXT352" s="182"/>
      <c r="FXU352" s="182"/>
      <c r="FXV352" s="182"/>
      <c r="FXW352" s="182"/>
      <c r="FXX352" s="182"/>
      <c r="FXY352" s="182"/>
      <c r="FXZ352" s="182"/>
      <c r="FYA352" s="182"/>
      <c r="FYB352" s="182"/>
      <c r="FYC352" s="182"/>
      <c r="FYD352" s="182"/>
      <c r="FYE352" s="182"/>
      <c r="FYF352" s="182"/>
      <c r="FYG352" s="182"/>
      <c r="FYH352" s="182"/>
      <c r="FYI352" s="182"/>
      <c r="FYJ352" s="182"/>
      <c r="FYK352" s="182"/>
      <c r="FYL352" s="182"/>
      <c r="FYM352" s="182"/>
      <c r="FYN352" s="182"/>
      <c r="FYO352" s="182"/>
      <c r="FYP352" s="182"/>
      <c r="FYQ352" s="182"/>
      <c r="FYR352" s="182"/>
      <c r="FYS352" s="182"/>
      <c r="FYT352" s="182"/>
      <c r="FYU352" s="182"/>
      <c r="FYV352" s="182"/>
      <c r="FYW352" s="182"/>
      <c r="FYX352" s="182"/>
      <c r="FYY352" s="182"/>
      <c r="FYZ352" s="182"/>
      <c r="FZA352" s="182"/>
      <c r="FZB352" s="182"/>
      <c r="FZC352" s="182"/>
      <c r="FZD352" s="182"/>
      <c r="FZE352" s="182"/>
      <c r="FZF352" s="182"/>
      <c r="FZG352" s="182"/>
      <c r="FZH352" s="182"/>
      <c r="FZI352" s="182"/>
      <c r="FZJ352" s="182"/>
      <c r="FZK352" s="182"/>
      <c r="FZL352" s="182"/>
      <c r="FZM352" s="182"/>
      <c r="FZN352" s="182"/>
      <c r="FZO352" s="182"/>
      <c r="FZP352" s="182"/>
      <c r="FZQ352" s="182"/>
      <c r="FZR352" s="182"/>
      <c r="FZS352" s="182"/>
      <c r="FZT352" s="182"/>
      <c r="FZU352" s="182"/>
      <c r="FZV352" s="182"/>
      <c r="FZW352" s="182"/>
      <c r="FZX352" s="182"/>
      <c r="FZY352" s="182"/>
      <c r="FZZ352" s="182"/>
      <c r="GAA352" s="182"/>
      <c r="GAB352" s="182"/>
      <c r="GAC352" s="182"/>
      <c r="GAD352" s="182"/>
      <c r="GAE352" s="182"/>
      <c r="GAF352" s="182"/>
      <c r="GAG352" s="182"/>
      <c r="GAH352" s="182"/>
      <c r="GAI352" s="182"/>
      <c r="GAJ352" s="182"/>
      <c r="GAK352" s="182"/>
      <c r="GAL352" s="182"/>
      <c r="GAM352" s="182"/>
      <c r="GAN352" s="182"/>
      <c r="GAO352" s="182"/>
      <c r="GAP352" s="182"/>
      <c r="GAQ352" s="182"/>
      <c r="GAR352" s="182"/>
      <c r="GAS352" s="182"/>
      <c r="GAT352" s="182"/>
      <c r="GAU352" s="182"/>
      <c r="GAV352" s="182"/>
      <c r="GAW352" s="182"/>
      <c r="GAX352" s="182"/>
      <c r="GAY352" s="182"/>
      <c r="GAZ352" s="182"/>
      <c r="GBA352" s="182"/>
      <c r="GBB352" s="182"/>
      <c r="GBC352" s="182"/>
      <c r="GBD352" s="182"/>
      <c r="GBE352" s="182"/>
      <c r="GBF352" s="182"/>
      <c r="GBG352" s="182"/>
      <c r="GBH352" s="182"/>
      <c r="GBI352" s="182"/>
      <c r="GBJ352" s="182"/>
      <c r="GBK352" s="182"/>
      <c r="GBL352" s="182"/>
      <c r="GBM352" s="182"/>
      <c r="GBN352" s="182"/>
      <c r="GBO352" s="182"/>
      <c r="GBP352" s="182"/>
      <c r="GBQ352" s="182"/>
      <c r="GBR352" s="182"/>
      <c r="GBS352" s="182"/>
      <c r="GBT352" s="182"/>
      <c r="GBU352" s="182"/>
      <c r="GBV352" s="182"/>
      <c r="GBW352" s="182"/>
      <c r="GBX352" s="182"/>
      <c r="GBY352" s="182"/>
      <c r="GBZ352" s="182"/>
      <c r="GCA352" s="182"/>
      <c r="GCB352" s="182"/>
      <c r="GCC352" s="182"/>
      <c r="GCD352" s="182"/>
      <c r="GCE352" s="182"/>
      <c r="GCF352" s="182"/>
      <c r="GCG352" s="182"/>
      <c r="GCH352" s="182"/>
      <c r="GCI352" s="182"/>
      <c r="GCJ352" s="182"/>
      <c r="GCK352" s="182"/>
      <c r="GCL352" s="182"/>
      <c r="GCM352" s="182"/>
      <c r="GCN352" s="182"/>
      <c r="GCO352" s="182"/>
      <c r="GCP352" s="182"/>
      <c r="GCQ352" s="182"/>
      <c r="GCR352" s="182"/>
      <c r="GCS352" s="182"/>
      <c r="GCT352" s="182"/>
      <c r="GCU352" s="182"/>
      <c r="GCV352" s="182"/>
      <c r="GCW352" s="182"/>
      <c r="GCX352" s="182"/>
      <c r="GCY352" s="182"/>
      <c r="GCZ352" s="182"/>
      <c r="GDA352" s="182"/>
      <c r="GDB352" s="182"/>
      <c r="GDC352" s="182"/>
      <c r="GDD352" s="182"/>
      <c r="GDE352" s="182"/>
      <c r="GDF352" s="182"/>
      <c r="GDG352" s="182"/>
      <c r="GDH352" s="182"/>
      <c r="GDI352" s="182"/>
      <c r="GDJ352" s="182"/>
      <c r="GDK352" s="182"/>
      <c r="GDL352" s="182"/>
      <c r="GDM352" s="182"/>
      <c r="GDN352" s="182"/>
      <c r="GDO352" s="182"/>
      <c r="GDP352" s="182"/>
      <c r="GDQ352" s="182"/>
      <c r="GDR352" s="182"/>
      <c r="GDS352" s="182"/>
      <c r="GDT352" s="182"/>
      <c r="GDU352" s="182"/>
      <c r="GDV352" s="182"/>
      <c r="GDW352" s="182"/>
      <c r="GDX352" s="182"/>
      <c r="GDY352" s="182"/>
      <c r="GDZ352" s="182"/>
      <c r="GEA352" s="182"/>
      <c r="GEB352" s="182"/>
      <c r="GEC352" s="182"/>
      <c r="GED352" s="182"/>
      <c r="GEE352" s="182"/>
      <c r="GEF352" s="182"/>
      <c r="GEG352" s="182"/>
      <c r="GEH352" s="182"/>
      <c r="GEI352" s="182"/>
      <c r="GEJ352" s="182"/>
      <c r="GEK352" s="182"/>
      <c r="GEL352" s="182"/>
      <c r="GEM352" s="182"/>
      <c r="GEN352" s="182"/>
      <c r="GEO352" s="182"/>
      <c r="GEP352" s="182"/>
      <c r="GEQ352" s="182"/>
      <c r="GER352" s="182"/>
      <c r="GES352" s="182"/>
      <c r="GET352" s="182"/>
      <c r="GEU352" s="182"/>
      <c r="GEV352" s="182"/>
      <c r="GEW352" s="182"/>
      <c r="GEX352" s="182"/>
      <c r="GEY352" s="182"/>
      <c r="GEZ352" s="182"/>
      <c r="GFA352" s="182"/>
      <c r="GFB352" s="182"/>
      <c r="GFC352" s="182"/>
      <c r="GFD352" s="182"/>
      <c r="GFE352" s="182"/>
      <c r="GFF352" s="182"/>
      <c r="GFG352" s="182"/>
      <c r="GFH352" s="182"/>
      <c r="GFI352" s="182"/>
      <c r="GFJ352" s="182"/>
      <c r="GFK352" s="182"/>
      <c r="GFL352" s="182"/>
      <c r="GFM352" s="182"/>
      <c r="GFN352" s="182"/>
      <c r="GFO352" s="182"/>
      <c r="GFP352" s="182"/>
      <c r="GFQ352" s="182"/>
      <c r="GFR352" s="182"/>
      <c r="GFS352" s="182"/>
      <c r="GFT352" s="182"/>
      <c r="GFU352" s="182"/>
      <c r="GFV352" s="182"/>
      <c r="GFW352" s="182"/>
      <c r="GFX352" s="182"/>
      <c r="GFY352" s="182"/>
      <c r="GFZ352" s="182"/>
      <c r="GGA352" s="182"/>
      <c r="GGB352" s="182"/>
      <c r="GGC352" s="182"/>
      <c r="GGD352" s="182"/>
      <c r="GGE352" s="182"/>
      <c r="GGF352" s="182"/>
      <c r="GGG352" s="182"/>
      <c r="GGH352" s="182"/>
      <c r="GGI352" s="182"/>
      <c r="GGJ352" s="182"/>
      <c r="GGK352" s="182"/>
      <c r="GGL352" s="182"/>
      <c r="GGM352" s="182"/>
      <c r="GGN352" s="182"/>
      <c r="GGO352" s="182"/>
      <c r="GGP352" s="182"/>
      <c r="GGQ352" s="182"/>
      <c r="GGR352" s="182"/>
      <c r="GGS352" s="182"/>
      <c r="GGT352" s="182"/>
      <c r="GGU352" s="182"/>
      <c r="GGV352" s="182"/>
      <c r="GGW352" s="182"/>
      <c r="GGX352" s="182"/>
      <c r="GGY352" s="182"/>
      <c r="GGZ352" s="182"/>
      <c r="GHA352" s="182"/>
      <c r="GHB352" s="182"/>
      <c r="GHC352" s="182"/>
      <c r="GHD352" s="182"/>
      <c r="GHE352" s="182"/>
      <c r="GHF352" s="182"/>
      <c r="GHG352" s="182"/>
      <c r="GHH352" s="182"/>
      <c r="GHI352" s="182"/>
      <c r="GHJ352" s="182"/>
      <c r="GHK352" s="182"/>
      <c r="GHL352" s="182"/>
      <c r="GHM352" s="182"/>
      <c r="GHN352" s="182"/>
      <c r="GHO352" s="182"/>
      <c r="GHP352" s="182"/>
      <c r="GHQ352" s="182"/>
      <c r="GHR352" s="182"/>
      <c r="GHS352" s="182"/>
      <c r="GHT352" s="182"/>
      <c r="GHU352" s="182"/>
      <c r="GHV352" s="182"/>
      <c r="GHW352" s="182"/>
      <c r="GHX352" s="182"/>
      <c r="GHY352" s="182"/>
      <c r="GHZ352" s="182"/>
      <c r="GIA352" s="182"/>
      <c r="GIB352" s="182"/>
      <c r="GIC352" s="182"/>
      <c r="GID352" s="182"/>
      <c r="GIE352" s="182"/>
      <c r="GIF352" s="182"/>
      <c r="GIG352" s="182"/>
      <c r="GIH352" s="182"/>
      <c r="GII352" s="182"/>
      <c r="GIJ352" s="182"/>
      <c r="GIK352" s="182"/>
      <c r="GIL352" s="182"/>
      <c r="GIM352" s="182"/>
      <c r="GIN352" s="182"/>
      <c r="GIO352" s="182"/>
      <c r="GIP352" s="182"/>
      <c r="GIQ352" s="182"/>
      <c r="GIR352" s="182"/>
      <c r="GIS352" s="182"/>
      <c r="GIT352" s="182"/>
      <c r="GIU352" s="182"/>
      <c r="GIV352" s="182"/>
      <c r="GIW352" s="182"/>
      <c r="GIX352" s="182"/>
      <c r="GIY352" s="182"/>
      <c r="GIZ352" s="182"/>
      <c r="GJA352" s="182"/>
      <c r="GJB352" s="182"/>
      <c r="GJC352" s="182"/>
      <c r="GJD352" s="182"/>
      <c r="GJE352" s="182"/>
      <c r="GJF352" s="182"/>
      <c r="GJG352" s="182"/>
      <c r="GJH352" s="182"/>
      <c r="GJI352" s="182"/>
      <c r="GJJ352" s="182"/>
      <c r="GJK352" s="182"/>
      <c r="GJL352" s="182"/>
      <c r="GJM352" s="182"/>
      <c r="GJN352" s="182"/>
      <c r="GJO352" s="182"/>
      <c r="GJP352" s="182"/>
      <c r="GJQ352" s="182"/>
      <c r="GJR352" s="182"/>
      <c r="GJS352" s="182"/>
      <c r="GJT352" s="182"/>
      <c r="GJU352" s="182"/>
      <c r="GJV352" s="182"/>
      <c r="GJW352" s="182"/>
      <c r="GJX352" s="182"/>
      <c r="GJY352" s="182"/>
      <c r="GJZ352" s="182"/>
      <c r="GKA352" s="182"/>
      <c r="GKB352" s="182"/>
      <c r="GKC352" s="182"/>
      <c r="GKD352" s="182"/>
      <c r="GKE352" s="182"/>
      <c r="GKF352" s="182"/>
      <c r="GKG352" s="182"/>
      <c r="GKH352" s="182"/>
      <c r="GKI352" s="182"/>
      <c r="GKJ352" s="182"/>
      <c r="GKK352" s="182"/>
      <c r="GKL352" s="182"/>
      <c r="GKM352" s="182"/>
      <c r="GKN352" s="182"/>
      <c r="GKO352" s="182"/>
      <c r="GKP352" s="182"/>
      <c r="GKQ352" s="182"/>
      <c r="GKR352" s="182"/>
      <c r="GKS352" s="182"/>
      <c r="GKT352" s="182"/>
      <c r="GKU352" s="182"/>
      <c r="GKV352" s="182"/>
      <c r="GKW352" s="182"/>
      <c r="GKX352" s="182"/>
      <c r="GKY352" s="182"/>
      <c r="GKZ352" s="182"/>
      <c r="GLA352" s="182"/>
      <c r="GLB352" s="182"/>
      <c r="GLC352" s="182"/>
      <c r="GLD352" s="182"/>
      <c r="GLE352" s="182"/>
      <c r="GLF352" s="182"/>
      <c r="GLG352" s="182"/>
      <c r="GLH352" s="182"/>
      <c r="GLI352" s="182"/>
      <c r="GLJ352" s="182"/>
      <c r="GLK352" s="182"/>
      <c r="GLL352" s="182"/>
      <c r="GLM352" s="182"/>
      <c r="GLN352" s="182"/>
      <c r="GLO352" s="182"/>
      <c r="GLP352" s="182"/>
      <c r="GLQ352" s="182"/>
      <c r="GLR352" s="182"/>
      <c r="GLS352" s="182"/>
      <c r="GLT352" s="182"/>
      <c r="GLU352" s="182"/>
      <c r="GLV352" s="182"/>
      <c r="GLW352" s="182"/>
      <c r="GLX352" s="182"/>
      <c r="GLY352" s="182"/>
      <c r="GLZ352" s="182"/>
      <c r="GMA352" s="182"/>
      <c r="GMB352" s="182"/>
      <c r="GMC352" s="182"/>
      <c r="GMD352" s="182"/>
      <c r="GME352" s="182"/>
      <c r="GMF352" s="182"/>
      <c r="GMG352" s="182"/>
      <c r="GMH352" s="182"/>
      <c r="GMI352" s="182"/>
      <c r="GMJ352" s="182"/>
      <c r="GMK352" s="182"/>
      <c r="GML352" s="182"/>
      <c r="GMM352" s="182"/>
      <c r="GMN352" s="182"/>
      <c r="GMO352" s="182"/>
      <c r="GMP352" s="182"/>
      <c r="GMQ352" s="182"/>
      <c r="GMR352" s="182"/>
      <c r="GMS352" s="182"/>
      <c r="GMT352" s="182"/>
      <c r="GMU352" s="182"/>
      <c r="GMV352" s="182"/>
      <c r="GMW352" s="182"/>
      <c r="GMX352" s="182"/>
      <c r="GMY352" s="182"/>
      <c r="GMZ352" s="182"/>
      <c r="GNA352" s="182"/>
      <c r="GNB352" s="182"/>
      <c r="GNC352" s="182"/>
      <c r="GND352" s="182"/>
      <c r="GNE352" s="182"/>
      <c r="GNF352" s="182"/>
      <c r="GNG352" s="182"/>
      <c r="GNH352" s="182"/>
      <c r="GNI352" s="182"/>
      <c r="GNJ352" s="182"/>
      <c r="GNK352" s="182"/>
      <c r="GNL352" s="182"/>
      <c r="GNM352" s="182"/>
      <c r="GNN352" s="182"/>
      <c r="GNO352" s="182"/>
      <c r="GNP352" s="182"/>
      <c r="GNQ352" s="182"/>
      <c r="GNR352" s="182"/>
      <c r="GNS352" s="182"/>
      <c r="GNT352" s="182"/>
      <c r="GNU352" s="182"/>
      <c r="GNV352" s="182"/>
      <c r="GNW352" s="182"/>
      <c r="GNX352" s="182"/>
      <c r="GNY352" s="182"/>
      <c r="GNZ352" s="182"/>
      <c r="GOA352" s="182"/>
      <c r="GOB352" s="182"/>
      <c r="GOC352" s="182"/>
      <c r="GOD352" s="182"/>
      <c r="GOE352" s="182"/>
      <c r="GOF352" s="182"/>
      <c r="GOG352" s="182"/>
      <c r="GOH352" s="182"/>
      <c r="GOI352" s="182"/>
      <c r="GOJ352" s="182"/>
      <c r="GOK352" s="182"/>
      <c r="GOL352" s="182"/>
      <c r="GOM352" s="182"/>
      <c r="GON352" s="182"/>
      <c r="GOO352" s="182"/>
      <c r="GOP352" s="182"/>
      <c r="GOQ352" s="182"/>
      <c r="GOR352" s="182"/>
      <c r="GOS352" s="182"/>
      <c r="GOT352" s="182"/>
      <c r="GOU352" s="182"/>
      <c r="GOV352" s="182"/>
      <c r="GOW352" s="182"/>
      <c r="GOX352" s="182"/>
      <c r="GOY352" s="182"/>
      <c r="GOZ352" s="182"/>
      <c r="GPA352" s="182"/>
      <c r="GPB352" s="182"/>
      <c r="GPC352" s="182"/>
      <c r="GPD352" s="182"/>
      <c r="GPE352" s="182"/>
      <c r="GPF352" s="182"/>
      <c r="GPG352" s="182"/>
      <c r="GPH352" s="182"/>
      <c r="GPI352" s="182"/>
      <c r="GPJ352" s="182"/>
      <c r="GPK352" s="182"/>
      <c r="GPL352" s="182"/>
      <c r="GPM352" s="182"/>
      <c r="GPN352" s="182"/>
      <c r="GPO352" s="182"/>
      <c r="GPP352" s="182"/>
      <c r="GPQ352" s="182"/>
      <c r="GPR352" s="182"/>
      <c r="GPS352" s="182"/>
      <c r="GPT352" s="182"/>
      <c r="GPU352" s="182"/>
      <c r="GPV352" s="182"/>
      <c r="GPW352" s="182"/>
      <c r="GPX352" s="182"/>
      <c r="GPY352" s="182"/>
      <c r="GPZ352" s="182"/>
      <c r="GQA352" s="182"/>
      <c r="GQB352" s="182"/>
      <c r="GQC352" s="182"/>
      <c r="GQD352" s="182"/>
      <c r="GQE352" s="182"/>
      <c r="GQF352" s="182"/>
      <c r="GQG352" s="182"/>
      <c r="GQH352" s="182"/>
      <c r="GQI352" s="182"/>
      <c r="GQJ352" s="182"/>
      <c r="GQK352" s="182"/>
      <c r="GQL352" s="182"/>
      <c r="GQM352" s="182"/>
      <c r="GQN352" s="182"/>
      <c r="GQO352" s="182"/>
      <c r="GQP352" s="182"/>
      <c r="GQQ352" s="182"/>
      <c r="GQR352" s="182"/>
      <c r="GQS352" s="182"/>
      <c r="GQT352" s="182"/>
      <c r="GQU352" s="182"/>
      <c r="GQV352" s="182"/>
      <c r="GQW352" s="182"/>
      <c r="GQX352" s="182"/>
      <c r="GQY352" s="182"/>
      <c r="GQZ352" s="182"/>
      <c r="GRA352" s="182"/>
      <c r="GRB352" s="182"/>
      <c r="GRC352" s="182"/>
      <c r="GRD352" s="182"/>
      <c r="GRE352" s="182"/>
      <c r="GRF352" s="182"/>
      <c r="GRG352" s="182"/>
      <c r="GRH352" s="182"/>
      <c r="GRI352" s="182"/>
      <c r="GRJ352" s="182"/>
      <c r="GRK352" s="182"/>
      <c r="GRL352" s="182"/>
      <c r="GRM352" s="182"/>
      <c r="GRN352" s="182"/>
      <c r="GRO352" s="182"/>
      <c r="GRP352" s="182"/>
      <c r="GRQ352" s="182"/>
      <c r="GRR352" s="182"/>
      <c r="GRS352" s="182"/>
      <c r="GRT352" s="182"/>
      <c r="GRU352" s="182"/>
      <c r="GRV352" s="182"/>
      <c r="GRW352" s="182"/>
      <c r="GRX352" s="182"/>
      <c r="GRY352" s="182"/>
      <c r="GRZ352" s="182"/>
      <c r="GSA352" s="182"/>
      <c r="GSB352" s="182"/>
      <c r="GSC352" s="182"/>
      <c r="GSD352" s="182"/>
      <c r="GSE352" s="182"/>
      <c r="GSF352" s="182"/>
      <c r="GSG352" s="182"/>
      <c r="GSH352" s="182"/>
      <c r="GSI352" s="182"/>
      <c r="GSJ352" s="182"/>
      <c r="GSK352" s="182"/>
      <c r="GSL352" s="182"/>
      <c r="GSM352" s="182"/>
      <c r="GSN352" s="182"/>
      <c r="GSO352" s="182"/>
      <c r="GSP352" s="182"/>
      <c r="GSQ352" s="182"/>
      <c r="GSR352" s="182"/>
      <c r="GSS352" s="182"/>
      <c r="GST352" s="182"/>
      <c r="GSU352" s="182"/>
      <c r="GSV352" s="182"/>
      <c r="GSW352" s="182"/>
      <c r="GSX352" s="182"/>
      <c r="GSY352" s="182"/>
      <c r="GSZ352" s="182"/>
      <c r="GTA352" s="182"/>
      <c r="GTB352" s="182"/>
      <c r="GTC352" s="182"/>
      <c r="GTD352" s="182"/>
      <c r="GTE352" s="182"/>
      <c r="GTF352" s="182"/>
      <c r="GTG352" s="182"/>
      <c r="GTH352" s="182"/>
      <c r="GTI352" s="182"/>
      <c r="GTJ352" s="182"/>
      <c r="GTK352" s="182"/>
      <c r="GTL352" s="182"/>
      <c r="GTM352" s="182"/>
      <c r="GTN352" s="182"/>
      <c r="GTO352" s="182"/>
      <c r="GTP352" s="182"/>
      <c r="GTQ352" s="182"/>
      <c r="GTR352" s="182"/>
      <c r="GTS352" s="182"/>
      <c r="GTT352" s="182"/>
      <c r="GTU352" s="182"/>
      <c r="GTV352" s="182"/>
      <c r="GTW352" s="182"/>
      <c r="GTX352" s="182"/>
      <c r="GTY352" s="182"/>
      <c r="GTZ352" s="182"/>
      <c r="GUA352" s="182"/>
      <c r="GUB352" s="182"/>
      <c r="GUC352" s="182"/>
      <c r="GUD352" s="182"/>
      <c r="GUE352" s="182"/>
      <c r="GUF352" s="182"/>
      <c r="GUG352" s="182"/>
      <c r="GUH352" s="182"/>
      <c r="GUI352" s="182"/>
      <c r="GUJ352" s="182"/>
      <c r="GUK352" s="182"/>
      <c r="GUL352" s="182"/>
      <c r="GUM352" s="182"/>
      <c r="GUN352" s="182"/>
      <c r="GUO352" s="182"/>
      <c r="GUP352" s="182"/>
      <c r="GUQ352" s="182"/>
      <c r="GUR352" s="182"/>
      <c r="GUS352" s="182"/>
      <c r="GUT352" s="182"/>
      <c r="GUU352" s="182"/>
      <c r="GUV352" s="182"/>
      <c r="GUW352" s="182"/>
      <c r="GUX352" s="182"/>
      <c r="GUY352" s="182"/>
      <c r="GUZ352" s="182"/>
      <c r="GVA352" s="182"/>
      <c r="GVB352" s="182"/>
      <c r="GVC352" s="182"/>
      <c r="GVD352" s="182"/>
      <c r="GVE352" s="182"/>
      <c r="GVF352" s="182"/>
      <c r="GVG352" s="182"/>
      <c r="GVH352" s="182"/>
      <c r="GVI352" s="182"/>
      <c r="GVJ352" s="182"/>
      <c r="GVK352" s="182"/>
      <c r="GVL352" s="182"/>
      <c r="GVM352" s="182"/>
      <c r="GVN352" s="182"/>
      <c r="GVO352" s="182"/>
      <c r="GVP352" s="182"/>
      <c r="GVQ352" s="182"/>
      <c r="GVR352" s="182"/>
      <c r="GVS352" s="182"/>
      <c r="GVT352" s="182"/>
      <c r="GVU352" s="182"/>
      <c r="GVV352" s="182"/>
      <c r="GVW352" s="182"/>
      <c r="GVX352" s="182"/>
      <c r="GVY352" s="182"/>
      <c r="GVZ352" s="182"/>
      <c r="GWA352" s="182"/>
      <c r="GWB352" s="182"/>
      <c r="GWC352" s="182"/>
      <c r="GWD352" s="182"/>
      <c r="GWE352" s="182"/>
      <c r="GWF352" s="182"/>
      <c r="GWG352" s="182"/>
      <c r="GWH352" s="182"/>
      <c r="GWI352" s="182"/>
      <c r="GWJ352" s="182"/>
      <c r="GWK352" s="182"/>
      <c r="GWL352" s="182"/>
      <c r="GWM352" s="182"/>
      <c r="GWN352" s="182"/>
      <c r="GWO352" s="182"/>
      <c r="GWP352" s="182"/>
      <c r="GWQ352" s="182"/>
      <c r="GWR352" s="182"/>
      <c r="GWS352" s="182"/>
      <c r="GWT352" s="182"/>
      <c r="GWU352" s="182"/>
      <c r="GWV352" s="182"/>
      <c r="GWW352" s="182"/>
      <c r="GWX352" s="182"/>
      <c r="GWY352" s="182"/>
      <c r="GWZ352" s="182"/>
      <c r="GXA352" s="182"/>
      <c r="GXB352" s="182"/>
      <c r="GXC352" s="182"/>
      <c r="GXD352" s="182"/>
      <c r="GXE352" s="182"/>
      <c r="GXF352" s="182"/>
      <c r="GXG352" s="182"/>
      <c r="GXH352" s="182"/>
      <c r="GXI352" s="182"/>
      <c r="GXJ352" s="182"/>
      <c r="GXK352" s="182"/>
      <c r="GXL352" s="182"/>
      <c r="GXM352" s="182"/>
      <c r="GXN352" s="182"/>
      <c r="GXO352" s="182"/>
      <c r="GXP352" s="182"/>
      <c r="GXQ352" s="182"/>
      <c r="GXR352" s="182"/>
      <c r="GXS352" s="182"/>
      <c r="GXT352" s="182"/>
      <c r="GXU352" s="182"/>
      <c r="GXV352" s="182"/>
      <c r="GXW352" s="182"/>
      <c r="GXX352" s="182"/>
      <c r="GXY352" s="182"/>
      <c r="GXZ352" s="182"/>
      <c r="GYA352" s="182"/>
      <c r="GYB352" s="182"/>
      <c r="GYC352" s="182"/>
      <c r="GYD352" s="182"/>
      <c r="GYE352" s="182"/>
      <c r="GYF352" s="182"/>
      <c r="GYG352" s="182"/>
      <c r="GYH352" s="182"/>
      <c r="GYI352" s="182"/>
      <c r="GYJ352" s="182"/>
      <c r="GYK352" s="182"/>
      <c r="GYL352" s="182"/>
      <c r="GYM352" s="182"/>
      <c r="GYN352" s="182"/>
      <c r="GYO352" s="182"/>
      <c r="GYP352" s="182"/>
      <c r="GYQ352" s="182"/>
      <c r="GYR352" s="182"/>
      <c r="GYS352" s="182"/>
      <c r="GYT352" s="182"/>
      <c r="GYU352" s="182"/>
      <c r="GYV352" s="182"/>
      <c r="GYW352" s="182"/>
      <c r="GYX352" s="182"/>
      <c r="GYY352" s="182"/>
      <c r="GYZ352" s="182"/>
      <c r="GZA352" s="182"/>
      <c r="GZB352" s="182"/>
      <c r="GZC352" s="182"/>
      <c r="GZD352" s="182"/>
      <c r="GZE352" s="182"/>
      <c r="GZF352" s="182"/>
      <c r="GZG352" s="182"/>
      <c r="GZH352" s="182"/>
      <c r="GZI352" s="182"/>
      <c r="GZJ352" s="182"/>
      <c r="GZK352" s="182"/>
      <c r="GZL352" s="182"/>
      <c r="GZM352" s="182"/>
      <c r="GZN352" s="182"/>
      <c r="GZO352" s="182"/>
      <c r="GZP352" s="182"/>
      <c r="GZQ352" s="182"/>
      <c r="GZR352" s="182"/>
      <c r="GZS352" s="182"/>
      <c r="GZT352" s="182"/>
      <c r="GZU352" s="182"/>
      <c r="GZV352" s="182"/>
      <c r="GZW352" s="182"/>
      <c r="GZX352" s="182"/>
      <c r="GZY352" s="182"/>
      <c r="GZZ352" s="182"/>
      <c r="HAA352" s="182"/>
      <c r="HAB352" s="182"/>
      <c r="HAC352" s="182"/>
      <c r="HAD352" s="182"/>
      <c r="HAE352" s="182"/>
      <c r="HAF352" s="182"/>
      <c r="HAG352" s="182"/>
      <c r="HAH352" s="182"/>
      <c r="HAI352" s="182"/>
      <c r="HAJ352" s="182"/>
      <c r="HAK352" s="182"/>
      <c r="HAL352" s="182"/>
      <c r="HAM352" s="182"/>
      <c r="HAN352" s="182"/>
      <c r="HAO352" s="182"/>
      <c r="HAP352" s="182"/>
      <c r="HAQ352" s="182"/>
      <c r="HAR352" s="182"/>
      <c r="HAS352" s="182"/>
      <c r="HAT352" s="182"/>
      <c r="HAU352" s="182"/>
      <c r="HAV352" s="182"/>
      <c r="HAW352" s="182"/>
      <c r="HAX352" s="182"/>
      <c r="HAY352" s="182"/>
      <c r="HAZ352" s="182"/>
      <c r="HBA352" s="182"/>
      <c r="HBB352" s="182"/>
      <c r="HBC352" s="182"/>
      <c r="HBD352" s="182"/>
      <c r="HBE352" s="182"/>
      <c r="HBF352" s="182"/>
      <c r="HBG352" s="182"/>
      <c r="HBH352" s="182"/>
      <c r="HBI352" s="182"/>
      <c r="HBJ352" s="182"/>
      <c r="HBK352" s="182"/>
      <c r="HBL352" s="182"/>
      <c r="HBM352" s="182"/>
      <c r="HBN352" s="182"/>
      <c r="HBO352" s="182"/>
      <c r="HBP352" s="182"/>
      <c r="HBQ352" s="182"/>
      <c r="HBR352" s="182"/>
      <c r="HBS352" s="182"/>
      <c r="HBT352" s="182"/>
      <c r="HBU352" s="182"/>
      <c r="HBV352" s="182"/>
      <c r="HBW352" s="182"/>
      <c r="HBX352" s="182"/>
      <c r="HBY352" s="182"/>
      <c r="HBZ352" s="182"/>
      <c r="HCA352" s="182"/>
      <c r="HCB352" s="182"/>
      <c r="HCC352" s="182"/>
      <c r="HCD352" s="182"/>
      <c r="HCE352" s="182"/>
      <c r="HCF352" s="182"/>
      <c r="HCG352" s="182"/>
      <c r="HCH352" s="182"/>
      <c r="HCI352" s="182"/>
      <c r="HCJ352" s="182"/>
      <c r="HCK352" s="182"/>
      <c r="HCL352" s="182"/>
      <c r="HCM352" s="182"/>
      <c r="HCN352" s="182"/>
      <c r="HCO352" s="182"/>
      <c r="HCP352" s="182"/>
      <c r="HCQ352" s="182"/>
      <c r="HCR352" s="182"/>
      <c r="HCS352" s="182"/>
      <c r="HCT352" s="182"/>
      <c r="HCU352" s="182"/>
      <c r="HCV352" s="182"/>
      <c r="HCW352" s="182"/>
      <c r="HCX352" s="182"/>
      <c r="HCY352" s="182"/>
      <c r="HCZ352" s="182"/>
      <c r="HDA352" s="182"/>
      <c r="HDB352" s="182"/>
      <c r="HDC352" s="182"/>
      <c r="HDD352" s="182"/>
      <c r="HDE352" s="182"/>
      <c r="HDF352" s="182"/>
      <c r="HDG352" s="182"/>
      <c r="HDH352" s="182"/>
      <c r="HDI352" s="182"/>
      <c r="HDJ352" s="182"/>
      <c r="HDK352" s="182"/>
      <c r="HDL352" s="182"/>
      <c r="HDM352" s="182"/>
      <c r="HDN352" s="182"/>
      <c r="HDO352" s="182"/>
      <c r="HDP352" s="182"/>
      <c r="HDQ352" s="182"/>
      <c r="HDR352" s="182"/>
      <c r="HDS352" s="182"/>
      <c r="HDT352" s="182"/>
      <c r="HDU352" s="182"/>
      <c r="HDV352" s="182"/>
      <c r="HDW352" s="182"/>
      <c r="HDX352" s="182"/>
      <c r="HDY352" s="182"/>
      <c r="HDZ352" s="182"/>
      <c r="HEA352" s="182"/>
      <c r="HEB352" s="182"/>
      <c r="HEC352" s="182"/>
      <c r="HED352" s="182"/>
      <c r="HEE352" s="182"/>
      <c r="HEF352" s="182"/>
      <c r="HEG352" s="182"/>
      <c r="HEH352" s="182"/>
      <c r="HEI352" s="182"/>
      <c r="HEJ352" s="182"/>
      <c r="HEK352" s="182"/>
      <c r="HEL352" s="182"/>
      <c r="HEM352" s="182"/>
      <c r="HEN352" s="182"/>
      <c r="HEO352" s="182"/>
      <c r="HEP352" s="182"/>
      <c r="HEQ352" s="182"/>
      <c r="HER352" s="182"/>
      <c r="HES352" s="182"/>
      <c r="HET352" s="182"/>
      <c r="HEU352" s="182"/>
      <c r="HEV352" s="182"/>
      <c r="HEW352" s="182"/>
      <c r="HEX352" s="182"/>
      <c r="HEY352" s="182"/>
      <c r="HEZ352" s="182"/>
      <c r="HFA352" s="182"/>
      <c r="HFB352" s="182"/>
      <c r="HFC352" s="182"/>
      <c r="HFD352" s="182"/>
      <c r="HFE352" s="182"/>
      <c r="HFF352" s="182"/>
      <c r="HFG352" s="182"/>
      <c r="HFH352" s="182"/>
      <c r="HFI352" s="182"/>
      <c r="HFJ352" s="182"/>
      <c r="HFK352" s="182"/>
      <c r="HFL352" s="182"/>
      <c r="HFM352" s="182"/>
      <c r="HFN352" s="182"/>
      <c r="HFO352" s="182"/>
      <c r="HFP352" s="182"/>
      <c r="HFQ352" s="182"/>
      <c r="HFR352" s="182"/>
      <c r="HFS352" s="182"/>
      <c r="HFT352" s="182"/>
      <c r="HFU352" s="182"/>
      <c r="HFV352" s="182"/>
      <c r="HFW352" s="182"/>
      <c r="HFX352" s="182"/>
      <c r="HFY352" s="182"/>
      <c r="HFZ352" s="182"/>
      <c r="HGA352" s="182"/>
      <c r="HGB352" s="182"/>
      <c r="HGC352" s="182"/>
      <c r="HGD352" s="182"/>
      <c r="HGE352" s="182"/>
      <c r="HGF352" s="182"/>
      <c r="HGG352" s="182"/>
      <c r="HGH352" s="182"/>
      <c r="HGI352" s="182"/>
      <c r="HGJ352" s="182"/>
      <c r="HGK352" s="182"/>
      <c r="HGL352" s="182"/>
      <c r="HGM352" s="182"/>
      <c r="HGN352" s="182"/>
      <c r="HGO352" s="182"/>
      <c r="HGP352" s="182"/>
      <c r="HGQ352" s="182"/>
      <c r="HGR352" s="182"/>
      <c r="HGS352" s="182"/>
      <c r="HGT352" s="182"/>
      <c r="HGU352" s="182"/>
      <c r="HGV352" s="182"/>
      <c r="HGW352" s="182"/>
      <c r="HGX352" s="182"/>
      <c r="HGY352" s="182"/>
      <c r="HGZ352" s="182"/>
      <c r="HHA352" s="182"/>
      <c r="HHB352" s="182"/>
      <c r="HHC352" s="182"/>
      <c r="HHD352" s="182"/>
      <c r="HHE352" s="182"/>
      <c r="HHF352" s="182"/>
      <c r="HHG352" s="182"/>
      <c r="HHH352" s="182"/>
      <c r="HHI352" s="182"/>
      <c r="HHJ352" s="182"/>
      <c r="HHK352" s="182"/>
      <c r="HHL352" s="182"/>
      <c r="HHM352" s="182"/>
      <c r="HHN352" s="182"/>
      <c r="HHO352" s="182"/>
      <c r="HHP352" s="182"/>
      <c r="HHQ352" s="182"/>
      <c r="HHR352" s="182"/>
      <c r="HHS352" s="182"/>
      <c r="HHT352" s="182"/>
      <c r="HHU352" s="182"/>
      <c r="HHV352" s="182"/>
      <c r="HHW352" s="182"/>
      <c r="HHX352" s="182"/>
      <c r="HHY352" s="182"/>
      <c r="HHZ352" s="182"/>
      <c r="HIA352" s="182"/>
      <c r="HIB352" s="182"/>
      <c r="HIC352" s="182"/>
      <c r="HID352" s="182"/>
      <c r="HIE352" s="182"/>
      <c r="HIF352" s="182"/>
      <c r="HIG352" s="182"/>
      <c r="HIH352" s="182"/>
      <c r="HII352" s="182"/>
      <c r="HIJ352" s="182"/>
      <c r="HIK352" s="182"/>
      <c r="HIL352" s="182"/>
      <c r="HIM352" s="182"/>
      <c r="HIN352" s="182"/>
      <c r="HIO352" s="182"/>
      <c r="HIP352" s="182"/>
      <c r="HIQ352" s="182"/>
      <c r="HIR352" s="182"/>
      <c r="HIS352" s="182"/>
      <c r="HIT352" s="182"/>
      <c r="HIU352" s="182"/>
      <c r="HIV352" s="182"/>
      <c r="HIW352" s="182"/>
      <c r="HIX352" s="182"/>
      <c r="HIY352" s="182"/>
      <c r="HIZ352" s="182"/>
      <c r="HJA352" s="182"/>
      <c r="HJB352" s="182"/>
      <c r="HJC352" s="182"/>
      <c r="HJD352" s="182"/>
      <c r="HJE352" s="182"/>
      <c r="HJF352" s="182"/>
      <c r="HJG352" s="182"/>
      <c r="HJH352" s="182"/>
      <c r="HJI352" s="182"/>
      <c r="HJJ352" s="182"/>
      <c r="HJK352" s="182"/>
      <c r="HJL352" s="182"/>
      <c r="HJM352" s="182"/>
      <c r="HJN352" s="182"/>
      <c r="HJO352" s="182"/>
      <c r="HJP352" s="182"/>
      <c r="HJQ352" s="182"/>
      <c r="HJR352" s="182"/>
      <c r="HJS352" s="182"/>
      <c r="HJT352" s="182"/>
      <c r="HJU352" s="182"/>
      <c r="HJV352" s="182"/>
      <c r="HJW352" s="182"/>
      <c r="HJX352" s="182"/>
      <c r="HJY352" s="182"/>
      <c r="HJZ352" s="182"/>
      <c r="HKA352" s="182"/>
      <c r="HKB352" s="182"/>
      <c r="HKC352" s="182"/>
      <c r="HKD352" s="182"/>
      <c r="HKE352" s="182"/>
      <c r="HKF352" s="182"/>
      <c r="HKG352" s="182"/>
      <c r="HKH352" s="182"/>
      <c r="HKI352" s="182"/>
      <c r="HKJ352" s="182"/>
      <c r="HKK352" s="182"/>
      <c r="HKL352" s="182"/>
      <c r="HKM352" s="182"/>
      <c r="HKN352" s="182"/>
      <c r="HKO352" s="182"/>
      <c r="HKP352" s="182"/>
      <c r="HKQ352" s="182"/>
      <c r="HKR352" s="182"/>
      <c r="HKS352" s="182"/>
      <c r="HKT352" s="182"/>
      <c r="HKU352" s="182"/>
      <c r="HKV352" s="182"/>
      <c r="HKW352" s="182"/>
      <c r="HKX352" s="182"/>
      <c r="HKY352" s="182"/>
      <c r="HKZ352" s="182"/>
      <c r="HLA352" s="182"/>
      <c r="HLB352" s="182"/>
      <c r="HLC352" s="182"/>
      <c r="HLD352" s="182"/>
      <c r="HLE352" s="182"/>
      <c r="HLF352" s="182"/>
      <c r="HLG352" s="182"/>
      <c r="HLH352" s="182"/>
      <c r="HLI352" s="182"/>
      <c r="HLJ352" s="182"/>
      <c r="HLK352" s="182"/>
      <c r="HLL352" s="182"/>
      <c r="HLM352" s="182"/>
      <c r="HLN352" s="182"/>
      <c r="HLO352" s="182"/>
      <c r="HLP352" s="182"/>
      <c r="HLQ352" s="182"/>
      <c r="HLR352" s="182"/>
      <c r="HLS352" s="182"/>
      <c r="HLT352" s="182"/>
      <c r="HLU352" s="182"/>
      <c r="HLV352" s="182"/>
      <c r="HLW352" s="182"/>
      <c r="HLX352" s="182"/>
      <c r="HLY352" s="182"/>
      <c r="HLZ352" s="182"/>
      <c r="HMA352" s="182"/>
      <c r="HMB352" s="182"/>
      <c r="HMC352" s="182"/>
      <c r="HMD352" s="182"/>
      <c r="HME352" s="182"/>
      <c r="HMF352" s="182"/>
      <c r="HMG352" s="182"/>
      <c r="HMH352" s="182"/>
      <c r="HMI352" s="182"/>
      <c r="HMJ352" s="182"/>
      <c r="HMK352" s="182"/>
      <c r="HML352" s="182"/>
      <c r="HMM352" s="182"/>
      <c r="HMN352" s="182"/>
      <c r="HMO352" s="182"/>
      <c r="HMP352" s="182"/>
      <c r="HMQ352" s="182"/>
      <c r="HMR352" s="182"/>
      <c r="HMS352" s="182"/>
      <c r="HMT352" s="182"/>
      <c r="HMU352" s="182"/>
      <c r="HMV352" s="182"/>
      <c r="HMW352" s="182"/>
      <c r="HMX352" s="182"/>
      <c r="HMY352" s="182"/>
      <c r="HMZ352" s="182"/>
      <c r="HNA352" s="182"/>
      <c r="HNB352" s="182"/>
      <c r="HNC352" s="182"/>
      <c r="HND352" s="182"/>
      <c r="HNE352" s="182"/>
      <c r="HNF352" s="182"/>
      <c r="HNG352" s="182"/>
      <c r="HNH352" s="182"/>
      <c r="HNI352" s="182"/>
      <c r="HNJ352" s="182"/>
      <c r="HNK352" s="182"/>
      <c r="HNL352" s="182"/>
      <c r="HNM352" s="182"/>
      <c r="HNN352" s="182"/>
      <c r="HNO352" s="182"/>
      <c r="HNP352" s="182"/>
      <c r="HNQ352" s="182"/>
      <c r="HNR352" s="182"/>
      <c r="HNS352" s="182"/>
      <c r="HNT352" s="182"/>
      <c r="HNU352" s="182"/>
      <c r="HNV352" s="182"/>
      <c r="HNW352" s="182"/>
      <c r="HNX352" s="182"/>
      <c r="HNY352" s="182"/>
      <c r="HNZ352" s="182"/>
      <c r="HOA352" s="182"/>
      <c r="HOB352" s="182"/>
      <c r="HOC352" s="182"/>
      <c r="HOD352" s="182"/>
      <c r="HOE352" s="182"/>
      <c r="HOF352" s="182"/>
      <c r="HOG352" s="182"/>
      <c r="HOH352" s="182"/>
      <c r="HOI352" s="182"/>
      <c r="HOJ352" s="182"/>
      <c r="HOK352" s="182"/>
      <c r="HOL352" s="182"/>
      <c r="HOM352" s="182"/>
      <c r="HON352" s="182"/>
      <c r="HOO352" s="182"/>
      <c r="HOP352" s="182"/>
      <c r="HOQ352" s="182"/>
      <c r="HOR352" s="182"/>
      <c r="HOS352" s="182"/>
      <c r="HOT352" s="182"/>
      <c r="HOU352" s="182"/>
      <c r="HOV352" s="182"/>
      <c r="HOW352" s="182"/>
      <c r="HOX352" s="182"/>
      <c r="HOY352" s="182"/>
      <c r="HOZ352" s="182"/>
      <c r="HPA352" s="182"/>
      <c r="HPB352" s="182"/>
      <c r="HPC352" s="182"/>
      <c r="HPD352" s="182"/>
      <c r="HPE352" s="182"/>
      <c r="HPF352" s="182"/>
      <c r="HPG352" s="182"/>
      <c r="HPH352" s="182"/>
      <c r="HPI352" s="182"/>
      <c r="HPJ352" s="182"/>
      <c r="HPK352" s="182"/>
      <c r="HPL352" s="182"/>
      <c r="HPM352" s="182"/>
      <c r="HPN352" s="182"/>
      <c r="HPO352" s="182"/>
      <c r="HPP352" s="182"/>
      <c r="HPQ352" s="182"/>
      <c r="HPR352" s="182"/>
      <c r="HPS352" s="182"/>
      <c r="HPT352" s="182"/>
      <c r="HPU352" s="182"/>
      <c r="HPV352" s="182"/>
      <c r="HPW352" s="182"/>
      <c r="HPX352" s="182"/>
      <c r="HPY352" s="182"/>
      <c r="HPZ352" s="182"/>
      <c r="HQA352" s="182"/>
      <c r="HQB352" s="182"/>
      <c r="HQC352" s="182"/>
      <c r="HQD352" s="182"/>
      <c r="HQE352" s="182"/>
      <c r="HQF352" s="182"/>
      <c r="HQG352" s="182"/>
      <c r="HQH352" s="182"/>
      <c r="HQI352" s="182"/>
      <c r="HQJ352" s="182"/>
      <c r="HQK352" s="182"/>
      <c r="HQL352" s="182"/>
      <c r="HQM352" s="182"/>
      <c r="HQN352" s="182"/>
      <c r="HQO352" s="182"/>
      <c r="HQP352" s="182"/>
      <c r="HQQ352" s="182"/>
      <c r="HQR352" s="182"/>
      <c r="HQS352" s="182"/>
      <c r="HQT352" s="182"/>
      <c r="HQU352" s="182"/>
      <c r="HQV352" s="182"/>
      <c r="HQW352" s="182"/>
      <c r="HQX352" s="182"/>
      <c r="HQY352" s="182"/>
      <c r="HQZ352" s="182"/>
      <c r="HRA352" s="182"/>
      <c r="HRB352" s="182"/>
      <c r="HRC352" s="182"/>
      <c r="HRD352" s="182"/>
      <c r="HRE352" s="182"/>
      <c r="HRF352" s="182"/>
      <c r="HRG352" s="182"/>
      <c r="HRH352" s="182"/>
      <c r="HRI352" s="182"/>
      <c r="HRJ352" s="182"/>
      <c r="HRK352" s="182"/>
      <c r="HRL352" s="182"/>
      <c r="HRM352" s="182"/>
      <c r="HRN352" s="182"/>
      <c r="HRO352" s="182"/>
      <c r="HRP352" s="182"/>
      <c r="HRQ352" s="182"/>
      <c r="HRR352" s="182"/>
      <c r="HRS352" s="182"/>
      <c r="HRT352" s="182"/>
      <c r="HRU352" s="182"/>
      <c r="HRV352" s="182"/>
      <c r="HRW352" s="182"/>
      <c r="HRX352" s="182"/>
      <c r="HRY352" s="182"/>
      <c r="HRZ352" s="182"/>
      <c r="HSA352" s="182"/>
      <c r="HSB352" s="182"/>
      <c r="HSC352" s="182"/>
      <c r="HSD352" s="182"/>
      <c r="HSE352" s="182"/>
      <c r="HSF352" s="182"/>
      <c r="HSG352" s="182"/>
      <c r="HSH352" s="182"/>
      <c r="HSI352" s="182"/>
      <c r="HSJ352" s="182"/>
      <c r="HSK352" s="182"/>
      <c r="HSL352" s="182"/>
      <c r="HSM352" s="182"/>
      <c r="HSN352" s="182"/>
      <c r="HSO352" s="182"/>
      <c r="HSP352" s="182"/>
      <c r="HSQ352" s="182"/>
      <c r="HSR352" s="182"/>
      <c r="HSS352" s="182"/>
      <c r="HST352" s="182"/>
      <c r="HSU352" s="182"/>
      <c r="HSV352" s="182"/>
      <c r="HSW352" s="182"/>
      <c r="HSX352" s="182"/>
      <c r="HSY352" s="182"/>
      <c r="HSZ352" s="182"/>
      <c r="HTA352" s="182"/>
      <c r="HTB352" s="182"/>
      <c r="HTC352" s="182"/>
      <c r="HTD352" s="182"/>
      <c r="HTE352" s="182"/>
      <c r="HTF352" s="182"/>
      <c r="HTG352" s="182"/>
      <c r="HTH352" s="182"/>
      <c r="HTI352" s="182"/>
      <c r="HTJ352" s="182"/>
      <c r="HTK352" s="182"/>
      <c r="HTL352" s="182"/>
      <c r="HTM352" s="182"/>
      <c r="HTN352" s="182"/>
      <c r="HTO352" s="182"/>
      <c r="HTP352" s="182"/>
      <c r="HTQ352" s="182"/>
      <c r="HTR352" s="182"/>
      <c r="HTS352" s="182"/>
      <c r="HTT352" s="182"/>
      <c r="HTU352" s="182"/>
      <c r="HTV352" s="182"/>
      <c r="HTW352" s="182"/>
      <c r="HTX352" s="182"/>
      <c r="HTY352" s="182"/>
      <c r="HTZ352" s="182"/>
      <c r="HUA352" s="182"/>
      <c r="HUB352" s="182"/>
      <c r="HUC352" s="182"/>
      <c r="HUD352" s="182"/>
      <c r="HUE352" s="182"/>
      <c r="HUF352" s="182"/>
      <c r="HUG352" s="182"/>
      <c r="HUH352" s="182"/>
      <c r="HUI352" s="182"/>
      <c r="HUJ352" s="182"/>
      <c r="HUK352" s="182"/>
      <c r="HUL352" s="182"/>
      <c r="HUM352" s="182"/>
      <c r="HUN352" s="182"/>
      <c r="HUO352" s="182"/>
      <c r="HUP352" s="182"/>
      <c r="HUQ352" s="182"/>
      <c r="HUR352" s="182"/>
      <c r="HUS352" s="182"/>
      <c r="HUT352" s="182"/>
      <c r="HUU352" s="182"/>
      <c r="HUV352" s="182"/>
      <c r="HUW352" s="182"/>
      <c r="HUX352" s="182"/>
      <c r="HUY352" s="182"/>
      <c r="HUZ352" s="182"/>
      <c r="HVA352" s="182"/>
      <c r="HVB352" s="182"/>
      <c r="HVC352" s="182"/>
      <c r="HVD352" s="182"/>
      <c r="HVE352" s="182"/>
      <c r="HVF352" s="182"/>
      <c r="HVG352" s="182"/>
      <c r="HVH352" s="182"/>
      <c r="HVI352" s="182"/>
      <c r="HVJ352" s="182"/>
      <c r="HVK352" s="182"/>
      <c r="HVL352" s="182"/>
      <c r="HVM352" s="182"/>
      <c r="HVN352" s="182"/>
      <c r="HVO352" s="182"/>
      <c r="HVP352" s="182"/>
      <c r="HVQ352" s="182"/>
      <c r="HVR352" s="182"/>
      <c r="HVS352" s="182"/>
      <c r="HVT352" s="182"/>
      <c r="HVU352" s="182"/>
      <c r="HVV352" s="182"/>
      <c r="HVW352" s="182"/>
      <c r="HVX352" s="182"/>
      <c r="HVY352" s="182"/>
      <c r="HVZ352" s="182"/>
      <c r="HWA352" s="182"/>
      <c r="HWB352" s="182"/>
      <c r="HWC352" s="182"/>
      <c r="HWD352" s="182"/>
      <c r="HWE352" s="182"/>
      <c r="HWF352" s="182"/>
      <c r="HWG352" s="182"/>
      <c r="HWH352" s="182"/>
      <c r="HWI352" s="182"/>
      <c r="HWJ352" s="182"/>
      <c r="HWK352" s="182"/>
      <c r="HWL352" s="182"/>
      <c r="HWM352" s="182"/>
      <c r="HWN352" s="182"/>
      <c r="HWO352" s="182"/>
      <c r="HWP352" s="182"/>
      <c r="HWQ352" s="182"/>
      <c r="HWR352" s="182"/>
      <c r="HWS352" s="182"/>
      <c r="HWT352" s="182"/>
      <c r="HWU352" s="182"/>
      <c r="HWV352" s="182"/>
      <c r="HWW352" s="182"/>
      <c r="HWX352" s="182"/>
      <c r="HWY352" s="182"/>
      <c r="HWZ352" s="182"/>
      <c r="HXA352" s="182"/>
      <c r="HXB352" s="182"/>
      <c r="HXC352" s="182"/>
      <c r="HXD352" s="182"/>
      <c r="HXE352" s="182"/>
      <c r="HXF352" s="182"/>
      <c r="HXG352" s="182"/>
      <c r="HXH352" s="182"/>
      <c r="HXI352" s="182"/>
      <c r="HXJ352" s="182"/>
      <c r="HXK352" s="182"/>
      <c r="HXL352" s="182"/>
      <c r="HXM352" s="182"/>
      <c r="HXN352" s="182"/>
      <c r="HXO352" s="182"/>
      <c r="HXP352" s="182"/>
      <c r="HXQ352" s="182"/>
      <c r="HXR352" s="182"/>
      <c r="HXS352" s="182"/>
      <c r="HXT352" s="182"/>
      <c r="HXU352" s="182"/>
      <c r="HXV352" s="182"/>
      <c r="HXW352" s="182"/>
      <c r="HXX352" s="182"/>
      <c r="HXY352" s="182"/>
      <c r="HXZ352" s="182"/>
      <c r="HYA352" s="182"/>
      <c r="HYB352" s="182"/>
      <c r="HYC352" s="182"/>
      <c r="HYD352" s="182"/>
      <c r="HYE352" s="182"/>
      <c r="HYF352" s="182"/>
      <c r="HYG352" s="182"/>
      <c r="HYH352" s="182"/>
      <c r="HYI352" s="182"/>
      <c r="HYJ352" s="182"/>
      <c r="HYK352" s="182"/>
      <c r="HYL352" s="182"/>
      <c r="HYM352" s="182"/>
      <c r="HYN352" s="182"/>
      <c r="HYO352" s="182"/>
      <c r="HYP352" s="182"/>
      <c r="HYQ352" s="182"/>
      <c r="HYR352" s="182"/>
      <c r="HYS352" s="182"/>
      <c r="HYT352" s="182"/>
      <c r="HYU352" s="182"/>
      <c r="HYV352" s="182"/>
      <c r="HYW352" s="182"/>
      <c r="HYX352" s="182"/>
      <c r="HYY352" s="182"/>
      <c r="HYZ352" s="182"/>
      <c r="HZA352" s="182"/>
      <c r="HZB352" s="182"/>
      <c r="HZC352" s="182"/>
      <c r="HZD352" s="182"/>
      <c r="HZE352" s="182"/>
      <c r="HZF352" s="182"/>
      <c r="HZG352" s="182"/>
      <c r="HZH352" s="182"/>
      <c r="HZI352" s="182"/>
      <c r="HZJ352" s="182"/>
      <c r="HZK352" s="182"/>
      <c r="HZL352" s="182"/>
      <c r="HZM352" s="182"/>
      <c r="HZN352" s="182"/>
      <c r="HZO352" s="182"/>
      <c r="HZP352" s="182"/>
      <c r="HZQ352" s="182"/>
      <c r="HZR352" s="182"/>
      <c r="HZS352" s="182"/>
      <c r="HZT352" s="182"/>
      <c r="HZU352" s="182"/>
      <c r="HZV352" s="182"/>
      <c r="HZW352" s="182"/>
      <c r="HZX352" s="182"/>
      <c r="HZY352" s="182"/>
      <c r="HZZ352" s="182"/>
      <c r="IAA352" s="182"/>
      <c r="IAB352" s="182"/>
      <c r="IAC352" s="182"/>
      <c r="IAD352" s="182"/>
      <c r="IAE352" s="182"/>
      <c r="IAF352" s="182"/>
      <c r="IAG352" s="182"/>
      <c r="IAH352" s="182"/>
      <c r="IAI352" s="182"/>
      <c r="IAJ352" s="182"/>
      <c r="IAK352" s="182"/>
      <c r="IAL352" s="182"/>
      <c r="IAM352" s="182"/>
      <c r="IAN352" s="182"/>
      <c r="IAO352" s="182"/>
      <c r="IAP352" s="182"/>
      <c r="IAQ352" s="182"/>
      <c r="IAR352" s="182"/>
      <c r="IAS352" s="182"/>
      <c r="IAT352" s="182"/>
      <c r="IAU352" s="182"/>
      <c r="IAV352" s="182"/>
      <c r="IAW352" s="182"/>
      <c r="IAX352" s="182"/>
      <c r="IAY352" s="182"/>
      <c r="IAZ352" s="182"/>
      <c r="IBA352" s="182"/>
      <c r="IBB352" s="182"/>
      <c r="IBC352" s="182"/>
      <c r="IBD352" s="182"/>
      <c r="IBE352" s="182"/>
      <c r="IBF352" s="182"/>
      <c r="IBG352" s="182"/>
      <c r="IBH352" s="182"/>
      <c r="IBI352" s="182"/>
      <c r="IBJ352" s="182"/>
      <c r="IBK352" s="182"/>
      <c r="IBL352" s="182"/>
      <c r="IBM352" s="182"/>
      <c r="IBN352" s="182"/>
      <c r="IBO352" s="182"/>
      <c r="IBP352" s="182"/>
      <c r="IBQ352" s="182"/>
      <c r="IBR352" s="182"/>
      <c r="IBS352" s="182"/>
      <c r="IBT352" s="182"/>
      <c r="IBU352" s="182"/>
      <c r="IBV352" s="182"/>
      <c r="IBW352" s="182"/>
      <c r="IBX352" s="182"/>
      <c r="IBY352" s="182"/>
      <c r="IBZ352" s="182"/>
      <c r="ICA352" s="182"/>
      <c r="ICB352" s="182"/>
      <c r="ICC352" s="182"/>
      <c r="ICD352" s="182"/>
      <c r="ICE352" s="182"/>
      <c r="ICF352" s="182"/>
      <c r="ICG352" s="182"/>
      <c r="ICH352" s="182"/>
      <c r="ICI352" s="182"/>
      <c r="ICJ352" s="182"/>
      <c r="ICK352" s="182"/>
      <c r="ICL352" s="182"/>
      <c r="ICM352" s="182"/>
      <c r="ICN352" s="182"/>
      <c r="ICO352" s="182"/>
      <c r="ICP352" s="182"/>
      <c r="ICQ352" s="182"/>
      <c r="ICR352" s="182"/>
      <c r="ICS352" s="182"/>
      <c r="ICT352" s="182"/>
      <c r="ICU352" s="182"/>
      <c r="ICV352" s="182"/>
      <c r="ICW352" s="182"/>
      <c r="ICX352" s="182"/>
      <c r="ICY352" s="182"/>
      <c r="ICZ352" s="182"/>
      <c r="IDA352" s="182"/>
      <c r="IDB352" s="182"/>
      <c r="IDC352" s="182"/>
      <c r="IDD352" s="182"/>
      <c r="IDE352" s="182"/>
      <c r="IDF352" s="182"/>
      <c r="IDG352" s="182"/>
      <c r="IDH352" s="182"/>
      <c r="IDI352" s="182"/>
      <c r="IDJ352" s="182"/>
      <c r="IDK352" s="182"/>
      <c r="IDL352" s="182"/>
      <c r="IDM352" s="182"/>
      <c r="IDN352" s="182"/>
      <c r="IDO352" s="182"/>
      <c r="IDP352" s="182"/>
      <c r="IDQ352" s="182"/>
      <c r="IDR352" s="182"/>
      <c r="IDS352" s="182"/>
      <c r="IDT352" s="182"/>
      <c r="IDU352" s="182"/>
      <c r="IDV352" s="182"/>
      <c r="IDW352" s="182"/>
      <c r="IDX352" s="182"/>
      <c r="IDY352" s="182"/>
      <c r="IDZ352" s="182"/>
      <c r="IEA352" s="182"/>
      <c r="IEB352" s="182"/>
      <c r="IEC352" s="182"/>
      <c r="IED352" s="182"/>
      <c r="IEE352" s="182"/>
      <c r="IEF352" s="182"/>
      <c r="IEG352" s="182"/>
      <c r="IEH352" s="182"/>
      <c r="IEI352" s="182"/>
      <c r="IEJ352" s="182"/>
      <c r="IEK352" s="182"/>
      <c r="IEL352" s="182"/>
      <c r="IEM352" s="182"/>
      <c r="IEN352" s="182"/>
      <c r="IEO352" s="182"/>
      <c r="IEP352" s="182"/>
      <c r="IEQ352" s="182"/>
      <c r="IER352" s="182"/>
      <c r="IES352" s="182"/>
      <c r="IET352" s="182"/>
      <c r="IEU352" s="182"/>
      <c r="IEV352" s="182"/>
      <c r="IEW352" s="182"/>
      <c r="IEX352" s="182"/>
      <c r="IEY352" s="182"/>
      <c r="IEZ352" s="182"/>
      <c r="IFA352" s="182"/>
      <c r="IFB352" s="182"/>
      <c r="IFC352" s="182"/>
      <c r="IFD352" s="182"/>
      <c r="IFE352" s="182"/>
      <c r="IFF352" s="182"/>
      <c r="IFG352" s="182"/>
      <c r="IFH352" s="182"/>
      <c r="IFI352" s="182"/>
      <c r="IFJ352" s="182"/>
      <c r="IFK352" s="182"/>
      <c r="IFL352" s="182"/>
      <c r="IFM352" s="182"/>
      <c r="IFN352" s="182"/>
      <c r="IFO352" s="182"/>
      <c r="IFP352" s="182"/>
      <c r="IFQ352" s="182"/>
      <c r="IFR352" s="182"/>
      <c r="IFS352" s="182"/>
      <c r="IFT352" s="182"/>
      <c r="IFU352" s="182"/>
      <c r="IFV352" s="182"/>
      <c r="IFW352" s="182"/>
      <c r="IFX352" s="182"/>
      <c r="IFY352" s="182"/>
      <c r="IFZ352" s="182"/>
      <c r="IGA352" s="182"/>
      <c r="IGB352" s="182"/>
      <c r="IGC352" s="182"/>
      <c r="IGD352" s="182"/>
      <c r="IGE352" s="182"/>
      <c r="IGF352" s="182"/>
      <c r="IGG352" s="182"/>
      <c r="IGH352" s="182"/>
      <c r="IGI352" s="182"/>
      <c r="IGJ352" s="182"/>
      <c r="IGK352" s="182"/>
      <c r="IGL352" s="182"/>
      <c r="IGM352" s="182"/>
      <c r="IGN352" s="182"/>
      <c r="IGO352" s="182"/>
      <c r="IGP352" s="182"/>
      <c r="IGQ352" s="182"/>
      <c r="IGR352" s="182"/>
      <c r="IGS352" s="182"/>
      <c r="IGT352" s="182"/>
      <c r="IGU352" s="182"/>
      <c r="IGV352" s="182"/>
      <c r="IGW352" s="182"/>
      <c r="IGX352" s="182"/>
      <c r="IGY352" s="182"/>
      <c r="IGZ352" s="182"/>
      <c r="IHA352" s="182"/>
      <c r="IHB352" s="182"/>
      <c r="IHC352" s="182"/>
      <c r="IHD352" s="182"/>
      <c r="IHE352" s="182"/>
      <c r="IHF352" s="182"/>
      <c r="IHG352" s="182"/>
      <c r="IHH352" s="182"/>
      <c r="IHI352" s="182"/>
      <c r="IHJ352" s="182"/>
      <c r="IHK352" s="182"/>
      <c r="IHL352" s="182"/>
      <c r="IHM352" s="182"/>
      <c r="IHN352" s="182"/>
      <c r="IHO352" s="182"/>
      <c r="IHP352" s="182"/>
      <c r="IHQ352" s="182"/>
      <c r="IHR352" s="182"/>
      <c r="IHS352" s="182"/>
      <c r="IHT352" s="182"/>
      <c r="IHU352" s="182"/>
      <c r="IHV352" s="182"/>
      <c r="IHW352" s="182"/>
      <c r="IHX352" s="182"/>
      <c r="IHY352" s="182"/>
      <c r="IHZ352" s="182"/>
      <c r="IIA352" s="182"/>
      <c r="IIB352" s="182"/>
      <c r="IIC352" s="182"/>
      <c r="IID352" s="182"/>
      <c r="IIE352" s="182"/>
      <c r="IIF352" s="182"/>
      <c r="IIG352" s="182"/>
      <c r="IIH352" s="182"/>
      <c r="III352" s="182"/>
      <c r="IIJ352" s="182"/>
      <c r="IIK352" s="182"/>
      <c r="IIL352" s="182"/>
      <c r="IIM352" s="182"/>
      <c r="IIN352" s="182"/>
      <c r="IIO352" s="182"/>
      <c r="IIP352" s="182"/>
      <c r="IIQ352" s="182"/>
      <c r="IIR352" s="182"/>
      <c r="IIS352" s="182"/>
      <c r="IIT352" s="182"/>
      <c r="IIU352" s="182"/>
      <c r="IIV352" s="182"/>
      <c r="IIW352" s="182"/>
      <c r="IIX352" s="182"/>
      <c r="IIY352" s="182"/>
      <c r="IIZ352" s="182"/>
      <c r="IJA352" s="182"/>
      <c r="IJB352" s="182"/>
      <c r="IJC352" s="182"/>
      <c r="IJD352" s="182"/>
      <c r="IJE352" s="182"/>
      <c r="IJF352" s="182"/>
      <c r="IJG352" s="182"/>
      <c r="IJH352" s="182"/>
      <c r="IJI352" s="182"/>
      <c r="IJJ352" s="182"/>
      <c r="IJK352" s="182"/>
      <c r="IJL352" s="182"/>
      <c r="IJM352" s="182"/>
      <c r="IJN352" s="182"/>
      <c r="IJO352" s="182"/>
      <c r="IJP352" s="182"/>
      <c r="IJQ352" s="182"/>
      <c r="IJR352" s="182"/>
      <c r="IJS352" s="182"/>
      <c r="IJT352" s="182"/>
      <c r="IJU352" s="182"/>
      <c r="IJV352" s="182"/>
      <c r="IJW352" s="182"/>
      <c r="IJX352" s="182"/>
      <c r="IJY352" s="182"/>
      <c r="IJZ352" s="182"/>
      <c r="IKA352" s="182"/>
      <c r="IKB352" s="182"/>
      <c r="IKC352" s="182"/>
      <c r="IKD352" s="182"/>
      <c r="IKE352" s="182"/>
      <c r="IKF352" s="182"/>
      <c r="IKG352" s="182"/>
      <c r="IKH352" s="182"/>
      <c r="IKI352" s="182"/>
      <c r="IKJ352" s="182"/>
      <c r="IKK352" s="182"/>
      <c r="IKL352" s="182"/>
      <c r="IKM352" s="182"/>
      <c r="IKN352" s="182"/>
      <c r="IKO352" s="182"/>
      <c r="IKP352" s="182"/>
      <c r="IKQ352" s="182"/>
      <c r="IKR352" s="182"/>
      <c r="IKS352" s="182"/>
      <c r="IKT352" s="182"/>
      <c r="IKU352" s="182"/>
      <c r="IKV352" s="182"/>
      <c r="IKW352" s="182"/>
      <c r="IKX352" s="182"/>
      <c r="IKY352" s="182"/>
      <c r="IKZ352" s="182"/>
      <c r="ILA352" s="182"/>
      <c r="ILB352" s="182"/>
      <c r="ILC352" s="182"/>
      <c r="ILD352" s="182"/>
      <c r="ILE352" s="182"/>
      <c r="ILF352" s="182"/>
      <c r="ILG352" s="182"/>
      <c r="ILH352" s="182"/>
      <c r="ILI352" s="182"/>
      <c r="ILJ352" s="182"/>
      <c r="ILK352" s="182"/>
      <c r="ILL352" s="182"/>
      <c r="ILM352" s="182"/>
      <c r="ILN352" s="182"/>
      <c r="ILO352" s="182"/>
      <c r="ILP352" s="182"/>
      <c r="ILQ352" s="182"/>
      <c r="ILR352" s="182"/>
      <c r="ILS352" s="182"/>
      <c r="ILT352" s="182"/>
      <c r="ILU352" s="182"/>
      <c r="ILV352" s="182"/>
      <c r="ILW352" s="182"/>
      <c r="ILX352" s="182"/>
      <c r="ILY352" s="182"/>
      <c r="ILZ352" s="182"/>
      <c r="IMA352" s="182"/>
      <c r="IMB352" s="182"/>
      <c r="IMC352" s="182"/>
      <c r="IMD352" s="182"/>
      <c r="IME352" s="182"/>
      <c r="IMF352" s="182"/>
      <c r="IMG352" s="182"/>
      <c r="IMH352" s="182"/>
      <c r="IMI352" s="182"/>
      <c r="IMJ352" s="182"/>
      <c r="IMK352" s="182"/>
      <c r="IML352" s="182"/>
      <c r="IMM352" s="182"/>
      <c r="IMN352" s="182"/>
      <c r="IMO352" s="182"/>
      <c r="IMP352" s="182"/>
      <c r="IMQ352" s="182"/>
      <c r="IMR352" s="182"/>
      <c r="IMS352" s="182"/>
      <c r="IMT352" s="182"/>
      <c r="IMU352" s="182"/>
      <c r="IMV352" s="182"/>
      <c r="IMW352" s="182"/>
      <c r="IMX352" s="182"/>
      <c r="IMY352" s="182"/>
      <c r="IMZ352" s="182"/>
      <c r="INA352" s="182"/>
      <c r="INB352" s="182"/>
      <c r="INC352" s="182"/>
      <c r="IND352" s="182"/>
      <c r="INE352" s="182"/>
      <c r="INF352" s="182"/>
      <c r="ING352" s="182"/>
      <c r="INH352" s="182"/>
      <c r="INI352" s="182"/>
      <c r="INJ352" s="182"/>
      <c r="INK352" s="182"/>
      <c r="INL352" s="182"/>
      <c r="INM352" s="182"/>
      <c r="INN352" s="182"/>
      <c r="INO352" s="182"/>
      <c r="INP352" s="182"/>
      <c r="INQ352" s="182"/>
      <c r="INR352" s="182"/>
      <c r="INS352" s="182"/>
      <c r="INT352" s="182"/>
      <c r="INU352" s="182"/>
      <c r="INV352" s="182"/>
      <c r="INW352" s="182"/>
      <c r="INX352" s="182"/>
      <c r="INY352" s="182"/>
      <c r="INZ352" s="182"/>
      <c r="IOA352" s="182"/>
      <c r="IOB352" s="182"/>
      <c r="IOC352" s="182"/>
      <c r="IOD352" s="182"/>
      <c r="IOE352" s="182"/>
      <c r="IOF352" s="182"/>
      <c r="IOG352" s="182"/>
      <c r="IOH352" s="182"/>
      <c r="IOI352" s="182"/>
      <c r="IOJ352" s="182"/>
      <c r="IOK352" s="182"/>
      <c r="IOL352" s="182"/>
      <c r="IOM352" s="182"/>
      <c r="ION352" s="182"/>
      <c r="IOO352" s="182"/>
      <c r="IOP352" s="182"/>
      <c r="IOQ352" s="182"/>
      <c r="IOR352" s="182"/>
      <c r="IOS352" s="182"/>
      <c r="IOT352" s="182"/>
      <c r="IOU352" s="182"/>
      <c r="IOV352" s="182"/>
      <c r="IOW352" s="182"/>
      <c r="IOX352" s="182"/>
      <c r="IOY352" s="182"/>
      <c r="IOZ352" s="182"/>
      <c r="IPA352" s="182"/>
      <c r="IPB352" s="182"/>
      <c r="IPC352" s="182"/>
      <c r="IPD352" s="182"/>
      <c r="IPE352" s="182"/>
      <c r="IPF352" s="182"/>
      <c r="IPG352" s="182"/>
      <c r="IPH352" s="182"/>
      <c r="IPI352" s="182"/>
      <c r="IPJ352" s="182"/>
      <c r="IPK352" s="182"/>
      <c r="IPL352" s="182"/>
      <c r="IPM352" s="182"/>
      <c r="IPN352" s="182"/>
      <c r="IPO352" s="182"/>
      <c r="IPP352" s="182"/>
      <c r="IPQ352" s="182"/>
      <c r="IPR352" s="182"/>
      <c r="IPS352" s="182"/>
      <c r="IPT352" s="182"/>
      <c r="IPU352" s="182"/>
      <c r="IPV352" s="182"/>
      <c r="IPW352" s="182"/>
      <c r="IPX352" s="182"/>
      <c r="IPY352" s="182"/>
      <c r="IPZ352" s="182"/>
      <c r="IQA352" s="182"/>
      <c r="IQB352" s="182"/>
      <c r="IQC352" s="182"/>
      <c r="IQD352" s="182"/>
      <c r="IQE352" s="182"/>
      <c r="IQF352" s="182"/>
      <c r="IQG352" s="182"/>
      <c r="IQH352" s="182"/>
      <c r="IQI352" s="182"/>
      <c r="IQJ352" s="182"/>
      <c r="IQK352" s="182"/>
      <c r="IQL352" s="182"/>
      <c r="IQM352" s="182"/>
      <c r="IQN352" s="182"/>
      <c r="IQO352" s="182"/>
      <c r="IQP352" s="182"/>
      <c r="IQQ352" s="182"/>
      <c r="IQR352" s="182"/>
      <c r="IQS352" s="182"/>
      <c r="IQT352" s="182"/>
      <c r="IQU352" s="182"/>
      <c r="IQV352" s="182"/>
      <c r="IQW352" s="182"/>
      <c r="IQX352" s="182"/>
      <c r="IQY352" s="182"/>
      <c r="IQZ352" s="182"/>
      <c r="IRA352" s="182"/>
      <c r="IRB352" s="182"/>
      <c r="IRC352" s="182"/>
      <c r="IRD352" s="182"/>
      <c r="IRE352" s="182"/>
      <c r="IRF352" s="182"/>
      <c r="IRG352" s="182"/>
      <c r="IRH352" s="182"/>
      <c r="IRI352" s="182"/>
      <c r="IRJ352" s="182"/>
      <c r="IRK352" s="182"/>
      <c r="IRL352" s="182"/>
      <c r="IRM352" s="182"/>
      <c r="IRN352" s="182"/>
      <c r="IRO352" s="182"/>
      <c r="IRP352" s="182"/>
      <c r="IRQ352" s="182"/>
      <c r="IRR352" s="182"/>
      <c r="IRS352" s="182"/>
      <c r="IRT352" s="182"/>
      <c r="IRU352" s="182"/>
      <c r="IRV352" s="182"/>
      <c r="IRW352" s="182"/>
      <c r="IRX352" s="182"/>
      <c r="IRY352" s="182"/>
      <c r="IRZ352" s="182"/>
      <c r="ISA352" s="182"/>
      <c r="ISB352" s="182"/>
      <c r="ISC352" s="182"/>
      <c r="ISD352" s="182"/>
      <c r="ISE352" s="182"/>
      <c r="ISF352" s="182"/>
      <c r="ISG352" s="182"/>
      <c r="ISH352" s="182"/>
      <c r="ISI352" s="182"/>
      <c r="ISJ352" s="182"/>
      <c r="ISK352" s="182"/>
      <c r="ISL352" s="182"/>
      <c r="ISM352" s="182"/>
      <c r="ISN352" s="182"/>
      <c r="ISO352" s="182"/>
      <c r="ISP352" s="182"/>
      <c r="ISQ352" s="182"/>
      <c r="ISR352" s="182"/>
      <c r="ISS352" s="182"/>
      <c r="IST352" s="182"/>
      <c r="ISU352" s="182"/>
      <c r="ISV352" s="182"/>
      <c r="ISW352" s="182"/>
      <c r="ISX352" s="182"/>
      <c r="ISY352" s="182"/>
      <c r="ISZ352" s="182"/>
      <c r="ITA352" s="182"/>
      <c r="ITB352" s="182"/>
      <c r="ITC352" s="182"/>
      <c r="ITD352" s="182"/>
      <c r="ITE352" s="182"/>
      <c r="ITF352" s="182"/>
      <c r="ITG352" s="182"/>
      <c r="ITH352" s="182"/>
      <c r="ITI352" s="182"/>
      <c r="ITJ352" s="182"/>
      <c r="ITK352" s="182"/>
      <c r="ITL352" s="182"/>
      <c r="ITM352" s="182"/>
      <c r="ITN352" s="182"/>
      <c r="ITO352" s="182"/>
      <c r="ITP352" s="182"/>
      <c r="ITQ352" s="182"/>
      <c r="ITR352" s="182"/>
      <c r="ITS352" s="182"/>
      <c r="ITT352" s="182"/>
      <c r="ITU352" s="182"/>
      <c r="ITV352" s="182"/>
      <c r="ITW352" s="182"/>
      <c r="ITX352" s="182"/>
      <c r="ITY352" s="182"/>
      <c r="ITZ352" s="182"/>
      <c r="IUA352" s="182"/>
      <c r="IUB352" s="182"/>
      <c r="IUC352" s="182"/>
      <c r="IUD352" s="182"/>
      <c r="IUE352" s="182"/>
      <c r="IUF352" s="182"/>
      <c r="IUG352" s="182"/>
      <c r="IUH352" s="182"/>
      <c r="IUI352" s="182"/>
      <c r="IUJ352" s="182"/>
      <c r="IUK352" s="182"/>
      <c r="IUL352" s="182"/>
      <c r="IUM352" s="182"/>
      <c r="IUN352" s="182"/>
      <c r="IUO352" s="182"/>
      <c r="IUP352" s="182"/>
      <c r="IUQ352" s="182"/>
      <c r="IUR352" s="182"/>
      <c r="IUS352" s="182"/>
      <c r="IUT352" s="182"/>
      <c r="IUU352" s="182"/>
      <c r="IUV352" s="182"/>
      <c r="IUW352" s="182"/>
      <c r="IUX352" s="182"/>
      <c r="IUY352" s="182"/>
      <c r="IUZ352" s="182"/>
      <c r="IVA352" s="182"/>
      <c r="IVB352" s="182"/>
      <c r="IVC352" s="182"/>
      <c r="IVD352" s="182"/>
      <c r="IVE352" s="182"/>
      <c r="IVF352" s="182"/>
      <c r="IVG352" s="182"/>
      <c r="IVH352" s="182"/>
      <c r="IVI352" s="182"/>
      <c r="IVJ352" s="182"/>
      <c r="IVK352" s="182"/>
      <c r="IVL352" s="182"/>
      <c r="IVM352" s="182"/>
      <c r="IVN352" s="182"/>
      <c r="IVO352" s="182"/>
      <c r="IVP352" s="182"/>
      <c r="IVQ352" s="182"/>
      <c r="IVR352" s="182"/>
      <c r="IVS352" s="182"/>
      <c r="IVT352" s="182"/>
      <c r="IVU352" s="182"/>
      <c r="IVV352" s="182"/>
      <c r="IVW352" s="182"/>
      <c r="IVX352" s="182"/>
      <c r="IVY352" s="182"/>
      <c r="IVZ352" s="182"/>
      <c r="IWA352" s="182"/>
      <c r="IWB352" s="182"/>
      <c r="IWC352" s="182"/>
      <c r="IWD352" s="182"/>
      <c r="IWE352" s="182"/>
      <c r="IWF352" s="182"/>
      <c r="IWG352" s="182"/>
      <c r="IWH352" s="182"/>
      <c r="IWI352" s="182"/>
      <c r="IWJ352" s="182"/>
      <c r="IWK352" s="182"/>
      <c r="IWL352" s="182"/>
      <c r="IWM352" s="182"/>
      <c r="IWN352" s="182"/>
      <c r="IWO352" s="182"/>
      <c r="IWP352" s="182"/>
      <c r="IWQ352" s="182"/>
      <c r="IWR352" s="182"/>
      <c r="IWS352" s="182"/>
      <c r="IWT352" s="182"/>
      <c r="IWU352" s="182"/>
      <c r="IWV352" s="182"/>
      <c r="IWW352" s="182"/>
      <c r="IWX352" s="182"/>
      <c r="IWY352" s="182"/>
      <c r="IWZ352" s="182"/>
      <c r="IXA352" s="182"/>
      <c r="IXB352" s="182"/>
      <c r="IXC352" s="182"/>
      <c r="IXD352" s="182"/>
      <c r="IXE352" s="182"/>
      <c r="IXF352" s="182"/>
      <c r="IXG352" s="182"/>
      <c r="IXH352" s="182"/>
      <c r="IXI352" s="182"/>
      <c r="IXJ352" s="182"/>
      <c r="IXK352" s="182"/>
      <c r="IXL352" s="182"/>
      <c r="IXM352" s="182"/>
      <c r="IXN352" s="182"/>
      <c r="IXO352" s="182"/>
      <c r="IXP352" s="182"/>
      <c r="IXQ352" s="182"/>
      <c r="IXR352" s="182"/>
      <c r="IXS352" s="182"/>
      <c r="IXT352" s="182"/>
      <c r="IXU352" s="182"/>
      <c r="IXV352" s="182"/>
      <c r="IXW352" s="182"/>
      <c r="IXX352" s="182"/>
      <c r="IXY352" s="182"/>
      <c r="IXZ352" s="182"/>
      <c r="IYA352" s="182"/>
      <c r="IYB352" s="182"/>
      <c r="IYC352" s="182"/>
      <c r="IYD352" s="182"/>
      <c r="IYE352" s="182"/>
      <c r="IYF352" s="182"/>
      <c r="IYG352" s="182"/>
      <c r="IYH352" s="182"/>
      <c r="IYI352" s="182"/>
      <c r="IYJ352" s="182"/>
      <c r="IYK352" s="182"/>
      <c r="IYL352" s="182"/>
      <c r="IYM352" s="182"/>
      <c r="IYN352" s="182"/>
      <c r="IYO352" s="182"/>
      <c r="IYP352" s="182"/>
      <c r="IYQ352" s="182"/>
      <c r="IYR352" s="182"/>
      <c r="IYS352" s="182"/>
      <c r="IYT352" s="182"/>
      <c r="IYU352" s="182"/>
      <c r="IYV352" s="182"/>
      <c r="IYW352" s="182"/>
      <c r="IYX352" s="182"/>
      <c r="IYY352" s="182"/>
      <c r="IYZ352" s="182"/>
      <c r="IZA352" s="182"/>
      <c r="IZB352" s="182"/>
      <c r="IZC352" s="182"/>
      <c r="IZD352" s="182"/>
      <c r="IZE352" s="182"/>
      <c r="IZF352" s="182"/>
      <c r="IZG352" s="182"/>
      <c r="IZH352" s="182"/>
      <c r="IZI352" s="182"/>
      <c r="IZJ352" s="182"/>
      <c r="IZK352" s="182"/>
      <c r="IZL352" s="182"/>
      <c r="IZM352" s="182"/>
      <c r="IZN352" s="182"/>
      <c r="IZO352" s="182"/>
      <c r="IZP352" s="182"/>
      <c r="IZQ352" s="182"/>
      <c r="IZR352" s="182"/>
      <c r="IZS352" s="182"/>
      <c r="IZT352" s="182"/>
      <c r="IZU352" s="182"/>
      <c r="IZV352" s="182"/>
      <c r="IZW352" s="182"/>
      <c r="IZX352" s="182"/>
      <c r="IZY352" s="182"/>
      <c r="IZZ352" s="182"/>
      <c r="JAA352" s="182"/>
      <c r="JAB352" s="182"/>
      <c r="JAC352" s="182"/>
      <c r="JAD352" s="182"/>
      <c r="JAE352" s="182"/>
      <c r="JAF352" s="182"/>
      <c r="JAG352" s="182"/>
      <c r="JAH352" s="182"/>
      <c r="JAI352" s="182"/>
      <c r="JAJ352" s="182"/>
      <c r="JAK352" s="182"/>
      <c r="JAL352" s="182"/>
      <c r="JAM352" s="182"/>
      <c r="JAN352" s="182"/>
      <c r="JAO352" s="182"/>
      <c r="JAP352" s="182"/>
      <c r="JAQ352" s="182"/>
      <c r="JAR352" s="182"/>
      <c r="JAS352" s="182"/>
      <c r="JAT352" s="182"/>
      <c r="JAU352" s="182"/>
      <c r="JAV352" s="182"/>
      <c r="JAW352" s="182"/>
      <c r="JAX352" s="182"/>
      <c r="JAY352" s="182"/>
      <c r="JAZ352" s="182"/>
      <c r="JBA352" s="182"/>
      <c r="JBB352" s="182"/>
      <c r="JBC352" s="182"/>
      <c r="JBD352" s="182"/>
      <c r="JBE352" s="182"/>
      <c r="JBF352" s="182"/>
      <c r="JBG352" s="182"/>
      <c r="JBH352" s="182"/>
      <c r="JBI352" s="182"/>
      <c r="JBJ352" s="182"/>
      <c r="JBK352" s="182"/>
      <c r="JBL352" s="182"/>
      <c r="JBM352" s="182"/>
      <c r="JBN352" s="182"/>
      <c r="JBO352" s="182"/>
      <c r="JBP352" s="182"/>
      <c r="JBQ352" s="182"/>
      <c r="JBR352" s="182"/>
      <c r="JBS352" s="182"/>
      <c r="JBT352" s="182"/>
      <c r="JBU352" s="182"/>
      <c r="JBV352" s="182"/>
      <c r="JBW352" s="182"/>
      <c r="JBX352" s="182"/>
      <c r="JBY352" s="182"/>
      <c r="JBZ352" s="182"/>
      <c r="JCA352" s="182"/>
      <c r="JCB352" s="182"/>
      <c r="JCC352" s="182"/>
      <c r="JCD352" s="182"/>
      <c r="JCE352" s="182"/>
      <c r="JCF352" s="182"/>
      <c r="JCG352" s="182"/>
      <c r="JCH352" s="182"/>
      <c r="JCI352" s="182"/>
      <c r="JCJ352" s="182"/>
      <c r="JCK352" s="182"/>
      <c r="JCL352" s="182"/>
      <c r="JCM352" s="182"/>
      <c r="JCN352" s="182"/>
      <c r="JCO352" s="182"/>
      <c r="JCP352" s="182"/>
      <c r="JCQ352" s="182"/>
      <c r="JCR352" s="182"/>
      <c r="JCS352" s="182"/>
      <c r="JCT352" s="182"/>
      <c r="JCU352" s="182"/>
      <c r="JCV352" s="182"/>
      <c r="JCW352" s="182"/>
      <c r="JCX352" s="182"/>
      <c r="JCY352" s="182"/>
      <c r="JCZ352" s="182"/>
      <c r="JDA352" s="182"/>
      <c r="JDB352" s="182"/>
      <c r="JDC352" s="182"/>
      <c r="JDD352" s="182"/>
      <c r="JDE352" s="182"/>
      <c r="JDF352" s="182"/>
      <c r="JDG352" s="182"/>
      <c r="JDH352" s="182"/>
      <c r="JDI352" s="182"/>
      <c r="JDJ352" s="182"/>
      <c r="JDK352" s="182"/>
      <c r="JDL352" s="182"/>
      <c r="JDM352" s="182"/>
      <c r="JDN352" s="182"/>
      <c r="JDO352" s="182"/>
      <c r="JDP352" s="182"/>
      <c r="JDQ352" s="182"/>
      <c r="JDR352" s="182"/>
      <c r="JDS352" s="182"/>
      <c r="JDT352" s="182"/>
      <c r="JDU352" s="182"/>
      <c r="JDV352" s="182"/>
      <c r="JDW352" s="182"/>
      <c r="JDX352" s="182"/>
      <c r="JDY352" s="182"/>
      <c r="JDZ352" s="182"/>
      <c r="JEA352" s="182"/>
      <c r="JEB352" s="182"/>
      <c r="JEC352" s="182"/>
      <c r="JED352" s="182"/>
      <c r="JEE352" s="182"/>
      <c r="JEF352" s="182"/>
      <c r="JEG352" s="182"/>
      <c r="JEH352" s="182"/>
      <c r="JEI352" s="182"/>
      <c r="JEJ352" s="182"/>
      <c r="JEK352" s="182"/>
      <c r="JEL352" s="182"/>
      <c r="JEM352" s="182"/>
      <c r="JEN352" s="182"/>
      <c r="JEO352" s="182"/>
      <c r="JEP352" s="182"/>
      <c r="JEQ352" s="182"/>
      <c r="JER352" s="182"/>
      <c r="JES352" s="182"/>
      <c r="JET352" s="182"/>
      <c r="JEU352" s="182"/>
      <c r="JEV352" s="182"/>
      <c r="JEW352" s="182"/>
      <c r="JEX352" s="182"/>
      <c r="JEY352" s="182"/>
      <c r="JEZ352" s="182"/>
      <c r="JFA352" s="182"/>
      <c r="JFB352" s="182"/>
      <c r="JFC352" s="182"/>
      <c r="JFD352" s="182"/>
      <c r="JFE352" s="182"/>
      <c r="JFF352" s="182"/>
      <c r="JFG352" s="182"/>
      <c r="JFH352" s="182"/>
      <c r="JFI352" s="182"/>
      <c r="JFJ352" s="182"/>
      <c r="JFK352" s="182"/>
      <c r="JFL352" s="182"/>
      <c r="JFM352" s="182"/>
      <c r="JFN352" s="182"/>
      <c r="JFO352" s="182"/>
      <c r="JFP352" s="182"/>
      <c r="JFQ352" s="182"/>
      <c r="JFR352" s="182"/>
      <c r="JFS352" s="182"/>
      <c r="JFT352" s="182"/>
      <c r="JFU352" s="182"/>
      <c r="JFV352" s="182"/>
      <c r="JFW352" s="182"/>
      <c r="JFX352" s="182"/>
      <c r="JFY352" s="182"/>
      <c r="JFZ352" s="182"/>
      <c r="JGA352" s="182"/>
      <c r="JGB352" s="182"/>
      <c r="JGC352" s="182"/>
      <c r="JGD352" s="182"/>
      <c r="JGE352" s="182"/>
      <c r="JGF352" s="182"/>
      <c r="JGG352" s="182"/>
      <c r="JGH352" s="182"/>
      <c r="JGI352" s="182"/>
      <c r="JGJ352" s="182"/>
      <c r="JGK352" s="182"/>
      <c r="JGL352" s="182"/>
      <c r="JGM352" s="182"/>
      <c r="JGN352" s="182"/>
      <c r="JGO352" s="182"/>
      <c r="JGP352" s="182"/>
      <c r="JGQ352" s="182"/>
      <c r="JGR352" s="182"/>
      <c r="JGS352" s="182"/>
      <c r="JGT352" s="182"/>
      <c r="JGU352" s="182"/>
      <c r="JGV352" s="182"/>
      <c r="JGW352" s="182"/>
      <c r="JGX352" s="182"/>
      <c r="JGY352" s="182"/>
      <c r="JGZ352" s="182"/>
      <c r="JHA352" s="182"/>
      <c r="JHB352" s="182"/>
      <c r="JHC352" s="182"/>
      <c r="JHD352" s="182"/>
      <c r="JHE352" s="182"/>
      <c r="JHF352" s="182"/>
      <c r="JHG352" s="182"/>
      <c r="JHH352" s="182"/>
      <c r="JHI352" s="182"/>
      <c r="JHJ352" s="182"/>
      <c r="JHK352" s="182"/>
      <c r="JHL352" s="182"/>
      <c r="JHM352" s="182"/>
      <c r="JHN352" s="182"/>
      <c r="JHO352" s="182"/>
      <c r="JHP352" s="182"/>
      <c r="JHQ352" s="182"/>
      <c r="JHR352" s="182"/>
      <c r="JHS352" s="182"/>
      <c r="JHT352" s="182"/>
      <c r="JHU352" s="182"/>
      <c r="JHV352" s="182"/>
      <c r="JHW352" s="182"/>
      <c r="JHX352" s="182"/>
      <c r="JHY352" s="182"/>
      <c r="JHZ352" s="182"/>
      <c r="JIA352" s="182"/>
      <c r="JIB352" s="182"/>
      <c r="JIC352" s="182"/>
      <c r="JID352" s="182"/>
      <c r="JIE352" s="182"/>
      <c r="JIF352" s="182"/>
      <c r="JIG352" s="182"/>
      <c r="JIH352" s="182"/>
      <c r="JII352" s="182"/>
      <c r="JIJ352" s="182"/>
      <c r="JIK352" s="182"/>
      <c r="JIL352" s="182"/>
      <c r="JIM352" s="182"/>
      <c r="JIN352" s="182"/>
      <c r="JIO352" s="182"/>
      <c r="JIP352" s="182"/>
      <c r="JIQ352" s="182"/>
      <c r="JIR352" s="182"/>
      <c r="JIS352" s="182"/>
      <c r="JIT352" s="182"/>
      <c r="JIU352" s="182"/>
      <c r="JIV352" s="182"/>
      <c r="JIW352" s="182"/>
      <c r="JIX352" s="182"/>
      <c r="JIY352" s="182"/>
      <c r="JIZ352" s="182"/>
      <c r="JJA352" s="182"/>
      <c r="JJB352" s="182"/>
      <c r="JJC352" s="182"/>
      <c r="JJD352" s="182"/>
      <c r="JJE352" s="182"/>
      <c r="JJF352" s="182"/>
      <c r="JJG352" s="182"/>
      <c r="JJH352" s="182"/>
      <c r="JJI352" s="182"/>
      <c r="JJJ352" s="182"/>
      <c r="JJK352" s="182"/>
      <c r="JJL352" s="182"/>
      <c r="JJM352" s="182"/>
      <c r="JJN352" s="182"/>
      <c r="JJO352" s="182"/>
      <c r="JJP352" s="182"/>
      <c r="JJQ352" s="182"/>
      <c r="JJR352" s="182"/>
      <c r="JJS352" s="182"/>
      <c r="JJT352" s="182"/>
      <c r="JJU352" s="182"/>
      <c r="JJV352" s="182"/>
      <c r="JJW352" s="182"/>
      <c r="JJX352" s="182"/>
      <c r="JJY352" s="182"/>
      <c r="JJZ352" s="182"/>
      <c r="JKA352" s="182"/>
      <c r="JKB352" s="182"/>
      <c r="JKC352" s="182"/>
      <c r="JKD352" s="182"/>
      <c r="JKE352" s="182"/>
      <c r="JKF352" s="182"/>
      <c r="JKG352" s="182"/>
      <c r="JKH352" s="182"/>
      <c r="JKI352" s="182"/>
      <c r="JKJ352" s="182"/>
      <c r="JKK352" s="182"/>
      <c r="JKL352" s="182"/>
      <c r="JKM352" s="182"/>
      <c r="JKN352" s="182"/>
      <c r="JKO352" s="182"/>
      <c r="JKP352" s="182"/>
      <c r="JKQ352" s="182"/>
      <c r="JKR352" s="182"/>
      <c r="JKS352" s="182"/>
      <c r="JKT352" s="182"/>
      <c r="JKU352" s="182"/>
      <c r="JKV352" s="182"/>
      <c r="JKW352" s="182"/>
      <c r="JKX352" s="182"/>
      <c r="JKY352" s="182"/>
      <c r="JKZ352" s="182"/>
      <c r="JLA352" s="182"/>
      <c r="JLB352" s="182"/>
      <c r="JLC352" s="182"/>
      <c r="JLD352" s="182"/>
      <c r="JLE352" s="182"/>
      <c r="JLF352" s="182"/>
      <c r="JLG352" s="182"/>
      <c r="JLH352" s="182"/>
      <c r="JLI352" s="182"/>
      <c r="JLJ352" s="182"/>
      <c r="JLK352" s="182"/>
      <c r="JLL352" s="182"/>
      <c r="JLM352" s="182"/>
      <c r="JLN352" s="182"/>
      <c r="JLO352" s="182"/>
      <c r="JLP352" s="182"/>
      <c r="JLQ352" s="182"/>
      <c r="JLR352" s="182"/>
      <c r="JLS352" s="182"/>
      <c r="JLT352" s="182"/>
      <c r="JLU352" s="182"/>
      <c r="JLV352" s="182"/>
      <c r="JLW352" s="182"/>
      <c r="JLX352" s="182"/>
      <c r="JLY352" s="182"/>
      <c r="JLZ352" s="182"/>
      <c r="JMA352" s="182"/>
      <c r="JMB352" s="182"/>
      <c r="JMC352" s="182"/>
      <c r="JMD352" s="182"/>
      <c r="JME352" s="182"/>
      <c r="JMF352" s="182"/>
      <c r="JMG352" s="182"/>
      <c r="JMH352" s="182"/>
      <c r="JMI352" s="182"/>
      <c r="JMJ352" s="182"/>
      <c r="JMK352" s="182"/>
      <c r="JML352" s="182"/>
      <c r="JMM352" s="182"/>
      <c r="JMN352" s="182"/>
      <c r="JMO352" s="182"/>
      <c r="JMP352" s="182"/>
      <c r="JMQ352" s="182"/>
      <c r="JMR352" s="182"/>
      <c r="JMS352" s="182"/>
      <c r="JMT352" s="182"/>
      <c r="JMU352" s="182"/>
      <c r="JMV352" s="182"/>
      <c r="JMW352" s="182"/>
      <c r="JMX352" s="182"/>
      <c r="JMY352" s="182"/>
      <c r="JMZ352" s="182"/>
      <c r="JNA352" s="182"/>
      <c r="JNB352" s="182"/>
      <c r="JNC352" s="182"/>
      <c r="JND352" s="182"/>
      <c r="JNE352" s="182"/>
      <c r="JNF352" s="182"/>
      <c r="JNG352" s="182"/>
      <c r="JNH352" s="182"/>
      <c r="JNI352" s="182"/>
      <c r="JNJ352" s="182"/>
      <c r="JNK352" s="182"/>
      <c r="JNL352" s="182"/>
      <c r="JNM352" s="182"/>
      <c r="JNN352" s="182"/>
      <c r="JNO352" s="182"/>
      <c r="JNP352" s="182"/>
      <c r="JNQ352" s="182"/>
      <c r="JNR352" s="182"/>
      <c r="JNS352" s="182"/>
      <c r="JNT352" s="182"/>
      <c r="JNU352" s="182"/>
      <c r="JNV352" s="182"/>
      <c r="JNW352" s="182"/>
      <c r="JNX352" s="182"/>
      <c r="JNY352" s="182"/>
      <c r="JNZ352" s="182"/>
      <c r="JOA352" s="182"/>
      <c r="JOB352" s="182"/>
      <c r="JOC352" s="182"/>
      <c r="JOD352" s="182"/>
      <c r="JOE352" s="182"/>
      <c r="JOF352" s="182"/>
      <c r="JOG352" s="182"/>
      <c r="JOH352" s="182"/>
      <c r="JOI352" s="182"/>
      <c r="JOJ352" s="182"/>
      <c r="JOK352" s="182"/>
      <c r="JOL352" s="182"/>
      <c r="JOM352" s="182"/>
      <c r="JON352" s="182"/>
      <c r="JOO352" s="182"/>
      <c r="JOP352" s="182"/>
      <c r="JOQ352" s="182"/>
      <c r="JOR352" s="182"/>
      <c r="JOS352" s="182"/>
      <c r="JOT352" s="182"/>
      <c r="JOU352" s="182"/>
      <c r="JOV352" s="182"/>
      <c r="JOW352" s="182"/>
      <c r="JOX352" s="182"/>
      <c r="JOY352" s="182"/>
      <c r="JOZ352" s="182"/>
      <c r="JPA352" s="182"/>
      <c r="JPB352" s="182"/>
      <c r="JPC352" s="182"/>
      <c r="JPD352" s="182"/>
      <c r="JPE352" s="182"/>
      <c r="JPF352" s="182"/>
      <c r="JPG352" s="182"/>
      <c r="JPH352" s="182"/>
      <c r="JPI352" s="182"/>
      <c r="JPJ352" s="182"/>
      <c r="JPK352" s="182"/>
      <c r="JPL352" s="182"/>
      <c r="JPM352" s="182"/>
      <c r="JPN352" s="182"/>
      <c r="JPO352" s="182"/>
      <c r="JPP352" s="182"/>
      <c r="JPQ352" s="182"/>
      <c r="JPR352" s="182"/>
      <c r="JPS352" s="182"/>
      <c r="JPT352" s="182"/>
      <c r="JPU352" s="182"/>
      <c r="JPV352" s="182"/>
      <c r="JPW352" s="182"/>
      <c r="JPX352" s="182"/>
      <c r="JPY352" s="182"/>
      <c r="JPZ352" s="182"/>
      <c r="JQA352" s="182"/>
      <c r="JQB352" s="182"/>
      <c r="JQC352" s="182"/>
      <c r="JQD352" s="182"/>
      <c r="JQE352" s="182"/>
      <c r="JQF352" s="182"/>
      <c r="JQG352" s="182"/>
      <c r="JQH352" s="182"/>
      <c r="JQI352" s="182"/>
      <c r="JQJ352" s="182"/>
      <c r="JQK352" s="182"/>
      <c r="JQL352" s="182"/>
      <c r="JQM352" s="182"/>
      <c r="JQN352" s="182"/>
      <c r="JQO352" s="182"/>
      <c r="JQP352" s="182"/>
      <c r="JQQ352" s="182"/>
      <c r="JQR352" s="182"/>
      <c r="JQS352" s="182"/>
      <c r="JQT352" s="182"/>
      <c r="JQU352" s="182"/>
      <c r="JQV352" s="182"/>
      <c r="JQW352" s="182"/>
      <c r="JQX352" s="182"/>
      <c r="JQY352" s="182"/>
      <c r="JQZ352" s="182"/>
      <c r="JRA352" s="182"/>
      <c r="JRB352" s="182"/>
      <c r="JRC352" s="182"/>
      <c r="JRD352" s="182"/>
      <c r="JRE352" s="182"/>
      <c r="JRF352" s="182"/>
      <c r="JRG352" s="182"/>
      <c r="JRH352" s="182"/>
      <c r="JRI352" s="182"/>
      <c r="JRJ352" s="182"/>
      <c r="JRK352" s="182"/>
      <c r="JRL352" s="182"/>
      <c r="JRM352" s="182"/>
      <c r="JRN352" s="182"/>
      <c r="JRO352" s="182"/>
      <c r="JRP352" s="182"/>
      <c r="JRQ352" s="182"/>
      <c r="JRR352" s="182"/>
      <c r="JRS352" s="182"/>
      <c r="JRT352" s="182"/>
      <c r="JRU352" s="182"/>
      <c r="JRV352" s="182"/>
      <c r="JRW352" s="182"/>
      <c r="JRX352" s="182"/>
      <c r="JRY352" s="182"/>
      <c r="JRZ352" s="182"/>
      <c r="JSA352" s="182"/>
      <c r="JSB352" s="182"/>
      <c r="JSC352" s="182"/>
      <c r="JSD352" s="182"/>
      <c r="JSE352" s="182"/>
      <c r="JSF352" s="182"/>
      <c r="JSG352" s="182"/>
      <c r="JSH352" s="182"/>
      <c r="JSI352" s="182"/>
      <c r="JSJ352" s="182"/>
      <c r="JSK352" s="182"/>
      <c r="JSL352" s="182"/>
      <c r="JSM352" s="182"/>
      <c r="JSN352" s="182"/>
      <c r="JSO352" s="182"/>
      <c r="JSP352" s="182"/>
      <c r="JSQ352" s="182"/>
      <c r="JSR352" s="182"/>
      <c r="JSS352" s="182"/>
      <c r="JST352" s="182"/>
      <c r="JSU352" s="182"/>
      <c r="JSV352" s="182"/>
      <c r="JSW352" s="182"/>
      <c r="JSX352" s="182"/>
      <c r="JSY352" s="182"/>
      <c r="JSZ352" s="182"/>
      <c r="JTA352" s="182"/>
      <c r="JTB352" s="182"/>
      <c r="JTC352" s="182"/>
      <c r="JTD352" s="182"/>
      <c r="JTE352" s="182"/>
      <c r="JTF352" s="182"/>
      <c r="JTG352" s="182"/>
      <c r="JTH352" s="182"/>
      <c r="JTI352" s="182"/>
      <c r="JTJ352" s="182"/>
      <c r="JTK352" s="182"/>
      <c r="JTL352" s="182"/>
      <c r="JTM352" s="182"/>
      <c r="JTN352" s="182"/>
      <c r="JTO352" s="182"/>
      <c r="JTP352" s="182"/>
      <c r="JTQ352" s="182"/>
      <c r="JTR352" s="182"/>
      <c r="JTS352" s="182"/>
      <c r="JTT352" s="182"/>
      <c r="JTU352" s="182"/>
      <c r="JTV352" s="182"/>
      <c r="JTW352" s="182"/>
      <c r="JTX352" s="182"/>
      <c r="JTY352" s="182"/>
      <c r="JTZ352" s="182"/>
      <c r="JUA352" s="182"/>
      <c r="JUB352" s="182"/>
      <c r="JUC352" s="182"/>
      <c r="JUD352" s="182"/>
      <c r="JUE352" s="182"/>
      <c r="JUF352" s="182"/>
      <c r="JUG352" s="182"/>
      <c r="JUH352" s="182"/>
      <c r="JUI352" s="182"/>
      <c r="JUJ352" s="182"/>
      <c r="JUK352" s="182"/>
      <c r="JUL352" s="182"/>
      <c r="JUM352" s="182"/>
      <c r="JUN352" s="182"/>
      <c r="JUO352" s="182"/>
      <c r="JUP352" s="182"/>
      <c r="JUQ352" s="182"/>
      <c r="JUR352" s="182"/>
      <c r="JUS352" s="182"/>
      <c r="JUT352" s="182"/>
      <c r="JUU352" s="182"/>
      <c r="JUV352" s="182"/>
      <c r="JUW352" s="182"/>
      <c r="JUX352" s="182"/>
      <c r="JUY352" s="182"/>
      <c r="JUZ352" s="182"/>
      <c r="JVA352" s="182"/>
      <c r="JVB352" s="182"/>
      <c r="JVC352" s="182"/>
      <c r="JVD352" s="182"/>
      <c r="JVE352" s="182"/>
      <c r="JVF352" s="182"/>
      <c r="JVG352" s="182"/>
      <c r="JVH352" s="182"/>
      <c r="JVI352" s="182"/>
      <c r="JVJ352" s="182"/>
      <c r="JVK352" s="182"/>
      <c r="JVL352" s="182"/>
      <c r="JVM352" s="182"/>
      <c r="JVN352" s="182"/>
      <c r="JVO352" s="182"/>
      <c r="JVP352" s="182"/>
      <c r="JVQ352" s="182"/>
      <c r="JVR352" s="182"/>
      <c r="JVS352" s="182"/>
      <c r="JVT352" s="182"/>
      <c r="JVU352" s="182"/>
      <c r="JVV352" s="182"/>
      <c r="JVW352" s="182"/>
      <c r="JVX352" s="182"/>
      <c r="JVY352" s="182"/>
      <c r="JVZ352" s="182"/>
      <c r="JWA352" s="182"/>
      <c r="JWB352" s="182"/>
      <c r="JWC352" s="182"/>
      <c r="JWD352" s="182"/>
      <c r="JWE352" s="182"/>
      <c r="JWF352" s="182"/>
      <c r="JWG352" s="182"/>
      <c r="JWH352" s="182"/>
      <c r="JWI352" s="182"/>
      <c r="JWJ352" s="182"/>
      <c r="JWK352" s="182"/>
      <c r="JWL352" s="182"/>
      <c r="JWM352" s="182"/>
      <c r="JWN352" s="182"/>
      <c r="JWO352" s="182"/>
      <c r="JWP352" s="182"/>
      <c r="JWQ352" s="182"/>
      <c r="JWR352" s="182"/>
      <c r="JWS352" s="182"/>
      <c r="JWT352" s="182"/>
      <c r="JWU352" s="182"/>
      <c r="JWV352" s="182"/>
      <c r="JWW352" s="182"/>
      <c r="JWX352" s="182"/>
      <c r="JWY352" s="182"/>
      <c r="JWZ352" s="182"/>
      <c r="JXA352" s="182"/>
      <c r="JXB352" s="182"/>
      <c r="JXC352" s="182"/>
      <c r="JXD352" s="182"/>
      <c r="JXE352" s="182"/>
      <c r="JXF352" s="182"/>
      <c r="JXG352" s="182"/>
      <c r="JXH352" s="182"/>
      <c r="JXI352" s="182"/>
      <c r="JXJ352" s="182"/>
      <c r="JXK352" s="182"/>
      <c r="JXL352" s="182"/>
      <c r="JXM352" s="182"/>
      <c r="JXN352" s="182"/>
      <c r="JXO352" s="182"/>
      <c r="JXP352" s="182"/>
      <c r="JXQ352" s="182"/>
      <c r="JXR352" s="182"/>
      <c r="JXS352" s="182"/>
      <c r="JXT352" s="182"/>
      <c r="JXU352" s="182"/>
      <c r="JXV352" s="182"/>
      <c r="JXW352" s="182"/>
      <c r="JXX352" s="182"/>
      <c r="JXY352" s="182"/>
      <c r="JXZ352" s="182"/>
      <c r="JYA352" s="182"/>
      <c r="JYB352" s="182"/>
      <c r="JYC352" s="182"/>
      <c r="JYD352" s="182"/>
      <c r="JYE352" s="182"/>
      <c r="JYF352" s="182"/>
      <c r="JYG352" s="182"/>
      <c r="JYH352" s="182"/>
      <c r="JYI352" s="182"/>
      <c r="JYJ352" s="182"/>
      <c r="JYK352" s="182"/>
      <c r="JYL352" s="182"/>
      <c r="JYM352" s="182"/>
      <c r="JYN352" s="182"/>
      <c r="JYO352" s="182"/>
      <c r="JYP352" s="182"/>
      <c r="JYQ352" s="182"/>
      <c r="JYR352" s="182"/>
      <c r="JYS352" s="182"/>
      <c r="JYT352" s="182"/>
      <c r="JYU352" s="182"/>
      <c r="JYV352" s="182"/>
      <c r="JYW352" s="182"/>
      <c r="JYX352" s="182"/>
      <c r="JYY352" s="182"/>
      <c r="JYZ352" s="182"/>
      <c r="JZA352" s="182"/>
      <c r="JZB352" s="182"/>
      <c r="JZC352" s="182"/>
      <c r="JZD352" s="182"/>
      <c r="JZE352" s="182"/>
      <c r="JZF352" s="182"/>
      <c r="JZG352" s="182"/>
      <c r="JZH352" s="182"/>
      <c r="JZI352" s="182"/>
      <c r="JZJ352" s="182"/>
      <c r="JZK352" s="182"/>
      <c r="JZL352" s="182"/>
      <c r="JZM352" s="182"/>
      <c r="JZN352" s="182"/>
      <c r="JZO352" s="182"/>
      <c r="JZP352" s="182"/>
      <c r="JZQ352" s="182"/>
      <c r="JZR352" s="182"/>
      <c r="JZS352" s="182"/>
      <c r="JZT352" s="182"/>
      <c r="JZU352" s="182"/>
      <c r="JZV352" s="182"/>
      <c r="JZW352" s="182"/>
      <c r="JZX352" s="182"/>
      <c r="JZY352" s="182"/>
      <c r="JZZ352" s="182"/>
      <c r="KAA352" s="182"/>
      <c r="KAB352" s="182"/>
      <c r="KAC352" s="182"/>
      <c r="KAD352" s="182"/>
      <c r="KAE352" s="182"/>
      <c r="KAF352" s="182"/>
      <c r="KAG352" s="182"/>
      <c r="KAH352" s="182"/>
      <c r="KAI352" s="182"/>
      <c r="KAJ352" s="182"/>
      <c r="KAK352" s="182"/>
      <c r="KAL352" s="182"/>
      <c r="KAM352" s="182"/>
      <c r="KAN352" s="182"/>
      <c r="KAO352" s="182"/>
      <c r="KAP352" s="182"/>
      <c r="KAQ352" s="182"/>
      <c r="KAR352" s="182"/>
      <c r="KAS352" s="182"/>
      <c r="KAT352" s="182"/>
      <c r="KAU352" s="182"/>
      <c r="KAV352" s="182"/>
      <c r="KAW352" s="182"/>
      <c r="KAX352" s="182"/>
      <c r="KAY352" s="182"/>
      <c r="KAZ352" s="182"/>
      <c r="KBA352" s="182"/>
      <c r="KBB352" s="182"/>
      <c r="KBC352" s="182"/>
      <c r="KBD352" s="182"/>
      <c r="KBE352" s="182"/>
      <c r="KBF352" s="182"/>
      <c r="KBG352" s="182"/>
      <c r="KBH352" s="182"/>
      <c r="KBI352" s="182"/>
      <c r="KBJ352" s="182"/>
      <c r="KBK352" s="182"/>
      <c r="KBL352" s="182"/>
      <c r="KBM352" s="182"/>
      <c r="KBN352" s="182"/>
      <c r="KBO352" s="182"/>
      <c r="KBP352" s="182"/>
      <c r="KBQ352" s="182"/>
      <c r="KBR352" s="182"/>
      <c r="KBS352" s="182"/>
      <c r="KBT352" s="182"/>
      <c r="KBU352" s="182"/>
      <c r="KBV352" s="182"/>
      <c r="KBW352" s="182"/>
      <c r="KBX352" s="182"/>
      <c r="KBY352" s="182"/>
      <c r="KBZ352" s="182"/>
      <c r="KCA352" s="182"/>
      <c r="KCB352" s="182"/>
      <c r="KCC352" s="182"/>
      <c r="KCD352" s="182"/>
      <c r="KCE352" s="182"/>
      <c r="KCF352" s="182"/>
      <c r="KCG352" s="182"/>
      <c r="KCH352" s="182"/>
      <c r="KCI352" s="182"/>
      <c r="KCJ352" s="182"/>
      <c r="KCK352" s="182"/>
      <c r="KCL352" s="182"/>
      <c r="KCM352" s="182"/>
      <c r="KCN352" s="182"/>
      <c r="KCO352" s="182"/>
      <c r="KCP352" s="182"/>
      <c r="KCQ352" s="182"/>
      <c r="KCR352" s="182"/>
      <c r="KCS352" s="182"/>
      <c r="KCT352" s="182"/>
      <c r="KCU352" s="182"/>
      <c r="KCV352" s="182"/>
      <c r="KCW352" s="182"/>
      <c r="KCX352" s="182"/>
      <c r="KCY352" s="182"/>
      <c r="KCZ352" s="182"/>
      <c r="KDA352" s="182"/>
      <c r="KDB352" s="182"/>
      <c r="KDC352" s="182"/>
      <c r="KDD352" s="182"/>
      <c r="KDE352" s="182"/>
      <c r="KDF352" s="182"/>
      <c r="KDG352" s="182"/>
      <c r="KDH352" s="182"/>
      <c r="KDI352" s="182"/>
      <c r="KDJ352" s="182"/>
      <c r="KDK352" s="182"/>
      <c r="KDL352" s="182"/>
      <c r="KDM352" s="182"/>
      <c r="KDN352" s="182"/>
      <c r="KDO352" s="182"/>
      <c r="KDP352" s="182"/>
      <c r="KDQ352" s="182"/>
      <c r="KDR352" s="182"/>
      <c r="KDS352" s="182"/>
      <c r="KDT352" s="182"/>
      <c r="KDU352" s="182"/>
      <c r="KDV352" s="182"/>
      <c r="KDW352" s="182"/>
      <c r="KDX352" s="182"/>
      <c r="KDY352" s="182"/>
      <c r="KDZ352" s="182"/>
      <c r="KEA352" s="182"/>
      <c r="KEB352" s="182"/>
      <c r="KEC352" s="182"/>
      <c r="KED352" s="182"/>
      <c r="KEE352" s="182"/>
      <c r="KEF352" s="182"/>
      <c r="KEG352" s="182"/>
      <c r="KEH352" s="182"/>
      <c r="KEI352" s="182"/>
      <c r="KEJ352" s="182"/>
      <c r="KEK352" s="182"/>
      <c r="KEL352" s="182"/>
      <c r="KEM352" s="182"/>
      <c r="KEN352" s="182"/>
      <c r="KEO352" s="182"/>
      <c r="KEP352" s="182"/>
      <c r="KEQ352" s="182"/>
      <c r="KER352" s="182"/>
      <c r="KES352" s="182"/>
      <c r="KET352" s="182"/>
      <c r="KEU352" s="182"/>
      <c r="KEV352" s="182"/>
      <c r="KEW352" s="182"/>
      <c r="KEX352" s="182"/>
      <c r="KEY352" s="182"/>
      <c r="KEZ352" s="182"/>
      <c r="KFA352" s="182"/>
      <c r="KFB352" s="182"/>
      <c r="KFC352" s="182"/>
      <c r="KFD352" s="182"/>
      <c r="KFE352" s="182"/>
      <c r="KFF352" s="182"/>
      <c r="KFG352" s="182"/>
      <c r="KFH352" s="182"/>
      <c r="KFI352" s="182"/>
      <c r="KFJ352" s="182"/>
      <c r="KFK352" s="182"/>
      <c r="KFL352" s="182"/>
      <c r="KFM352" s="182"/>
      <c r="KFN352" s="182"/>
      <c r="KFO352" s="182"/>
      <c r="KFP352" s="182"/>
      <c r="KFQ352" s="182"/>
      <c r="KFR352" s="182"/>
      <c r="KFS352" s="182"/>
      <c r="KFT352" s="182"/>
      <c r="KFU352" s="182"/>
      <c r="KFV352" s="182"/>
      <c r="KFW352" s="182"/>
      <c r="KFX352" s="182"/>
      <c r="KFY352" s="182"/>
      <c r="KFZ352" s="182"/>
      <c r="KGA352" s="182"/>
      <c r="KGB352" s="182"/>
      <c r="KGC352" s="182"/>
      <c r="KGD352" s="182"/>
      <c r="KGE352" s="182"/>
      <c r="KGF352" s="182"/>
      <c r="KGG352" s="182"/>
      <c r="KGH352" s="182"/>
      <c r="KGI352" s="182"/>
      <c r="KGJ352" s="182"/>
      <c r="KGK352" s="182"/>
      <c r="KGL352" s="182"/>
      <c r="KGM352" s="182"/>
      <c r="KGN352" s="182"/>
      <c r="KGO352" s="182"/>
      <c r="KGP352" s="182"/>
      <c r="KGQ352" s="182"/>
      <c r="KGR352" s="182"/>
      <c r="KGS352" s="182"/>
      <c r="KGT352" s="182"/>
      <c r="KGU352" s="182"/>
      <c r="KGV352" s="182"/>
      <c r="KGW352" s="182"/>
      <c r="KGX352" s="182"/>
      <c r="KGY352" s="182"/>
      <c r="KGZ352" s="182"/>
      <c r="KHA352" s="182"/>
      <c r="KHB352" s="182"/>
      <c r="KHC352" s="182"/>
      <c r="KHD352" s="182"/>
      <c r="KHE352" s="182"/>
      <c r="KHF352" s="182"/>
      <c r="KHG352" s="182"/>
      <c r="KHH352" s="182"/>
      <c r="KHI352" s="182"/>
      <c r="KHJ352" s="182"/>
      <c r="KHK352" s="182"/>
      <c r="KHL352" s="182"/>
      <c r="KHM352" s="182"/>
      <c r="KHN352" s="182"/>
      <c r="KHO352" s="182"/>
      <c r="KHP352" s="182"/>
      <c r="KHQ352" s="182"/>
      <c r="KHR352" s="182"/>
      <c r="KHS352" s="182"/>
      <c r="KHT352" s="182"/>
      <c r="KHU352" s="182"/>
      <c r="KHV352" s="182"/>
      <c r="KHW352" s="182"/>
      <c r="KHX352" s="182"/>
      <c r="KHY352" s="182"/>
      <c r="KHZ352" s="182"/>
      <c r="KIA352" s="182"/>
      <c r="KIB352" s="182"/>
      <c r="KIC352" s="182"/>
      <c r="KID352" s="182"/>
      <c r="KIE352" s="182"/>
      <c r="KIF352" s="182"/>
      <c r="KIG352" s="182"/>
      <c r="KIH352" s="182"/>
      <c r="KII352" s="182"/>
      <c r="KIJ352" s="182"/>
      <c r="KIK352" s="182"/>
      <c r="KIL352" s="182"/>
      <c r="KIM352" s="182"/>
      <c r="KIN352" s="182"/>
      <c r="KIO352" s="182"/>
      <c r="KIP352" s="182"/>
      <c r="KIQ352" s="182"/>
      <c r="KIR352" s="182"/>
      <c r="KIS352" s="182"/>
      <c r="KIT352" s="182"/>
      <c r="KIU352" s="182"/>
      <c r="KIV352" s="182"/>
      <c r="KIW352" s="182"/>
      <c r="KIX352" s="182"/>
      <c r="KIY352" s="182"/>
      <c r="KIZ352" s="182"/>
      <c r="KJA352" s="182"/>
      <c r="KJB352" s="182"/>
      <c r="KJC352" s="182"/>
      <c r="KJD352" s="182"/>
      <c r="KJE352" s="182"/>
      <c r="KJF352" s="182"/>
      <c r="KJG352" s="182"/>
      <c r="KJH352" s="182"/>
      <c r="KJI352" s="182"/>
      <c r="KJJ352" s="182"/>
      <c r="KJK352" s="182"/>
      <c r="KJL352" s="182"/>
      <c r="KJM352" s="182"/>
      <c r="KJN352" s="182"/>
      <c r="KJO352" s="182"/>
      <c r="KJP352" s="182"/>
      <c r="KJQ352" s="182"/>
      <c r="KJR352" s="182"/>
      <c r="KJS352" s="182"/>
      <c r="KJT352" s="182"/>
      <c r="KJU352" s="182"/>
      <c r="KJV352" s="182"/>
      <c r="KJW352" s="182"/>
      <c r="KJX352" s="182"/>
      <c r="KJY352" s="182"/>
      <c r="KJZ352" s="182"/>
      <c r="KKA352" s="182"/>
      <c r="KKB352" s="182"/>
      <c r="KKC352" s="182"/>
      <c r="KKD352" s="182"/>
      <c r="KKE352" s="182"/>
      <c r="KKF352" s="182"/>
      <c r="KKG352" s="182"/>
      <c r="KKH352" s="182"/>
      <c r="KKI352" s="182"/>
      <c r="KKJ352" s="182"/>
      <c r="KKK352" s="182"/>
      <c r="KKL352" s="182"/>
      <c r="KKM352" s="182"/>
      <c r="KKN352" s="182"/>
      <c r="KKO352" s="182"/>
      <c r="KKP352" s="182"/>
      <c r="KKQ352" s="182"/>
      <c r="KKR352" s="182"/>
      <c r="KKS352" s="182"/>
      <c r="KKT352" s="182"/>
      <c r="KKU352" s="182"/>
      <c r="KKV352" s="182"/>
      <c r="KKW352" s="182"/>
      <c r="KKX352" s="182"/>
      <c r="KKY352" s="182"/>
      <c r="KKZ352" s="182"/>
      <c r="KLA352" s="182"/>
      <c r="KLB352" s="182"/>
      <c r="KLC352" s="182"/>
      <c r="KLD352" s="182"/>
      <c r="KLE352" s="182"/>
      <c r="KLF352" s="182"/>
      <c r="KLG352" s="182"/>
      <c r="KLH352" s="182"/>
      <c r="KLI352" s="182"/>
      <c r="KLJ352" s="182"/>
      <c r="KLK352" s="182"/>
      <c r="KLL352" s="182"/>
      <c r="KLM352" s="182"/>
      <c r="KLN352" s="182"/>
      <c r="KLO352" s="182"/>
      <c r="KLP352" s="182"/>
      <c r="KLQ352" s="182"/>
      <c r="KLR352" s="182"/>
      <c r="KLS352" s="182"/>
      <c r="KLT352" s="182"/>
      <c r="KLU352" s="182"/>
      <c r="KLV352" s="182"/>
      <c r="KLW352" s="182"/>
      <c r="KLX352" s="182"/>
      <c r="KLY352" s="182"/>
      <c r="KLZ352" s="182"/>
      <c r="KMA352" s="182"/>
      <c r="KMB352" s="182"/>
      <c r="KMC352" s="182"/>
      <c r="KMD352" s="182"/>
      <c r="KME352" s="182"/>
      <c r="KMF352" s="182"/>
      <c r="KMG352" s="182"/>
      <c r="KMH352" s="182"/>
      <c r="KMI352" s="182"/>
      <c r="KMJ352" s="182"/>
      <c r="KMK352" s="182"/>
      <c r="KML352" s="182"/>
      <c r="KMM352" s="182"/>
      <c r="KMN352" s="182"/>
      <c r="KMO352" s="182"/>
      <c r="KMP352" s="182"/>
      <c r="KMQ352" s="182"/>
      <c r="KMR352" s="182"/>
      <c r="KMS352" s="182"/>
      <c r="KMT352" s="182"/>
      <c r="KMU352" s="182"/>
      <c r="KMV352" s="182"/>
      <c r="KMW352" s="182"/>
      <c r="KMX352" s="182"/>
      <c r="KMY352" s="182"/>
      <c r="KMZ352" s="182"/>
      <c r="KNA352" s="182"/>
      <c r="KNB352" s="182"/>
      <c r="KNC352" s="182"/>
      <c r="KND352" s="182"/>
      <c r="KNE352" s="182"/>
      <c r="KNF352" s="182"/>
      <c r="KNG352" s="182"/>
      <c r="KNH352" s="182"/>
      <c r="KNI352" s="182"/>
      <c r="KNJ352" s="182"/>
      <c r="KNK352" s="182"/>
      <c r="KNL352" s="182"/>
      <c r="KNM352" s="182"/>
      <c r="KNN352" s="182"/>
      <c r="KNO352" s="182"/>
      <c r="KNP352" s="182"/>
      <c r="KNQ352" s="182"/>
      <c r="KNR352" s="182"/>
      <c r="KNS352" s="182"/>
      <c r="KNT352" s="182"/>
      <c r="KNU352" s="182"/>
      <c r="KNV352" s="182"/>
      <c r="KNW352" s="182"/>
      <c r="KNX352" s="182"/>
      <c r="KNY352" s="182"/>
      <c r="KNZ352" s="182"/>
      <c r="KOA352" s="182"/>
      <c r="KOB352" s="182"/>
      <c r="KOC352" s="182"/>
      <c r="KOD352" s="182"/>
      <c r="KOE352" s="182"/>
      <c r="KOF352" s="182"/>
      <c r="KOG352" s="182"/>
      <c r="KOH352" s="182"/>
      <c r="KOI352" s="182"/>
      <c r="KOJ352" s="182"/>
      <c r="KOK352" s="182"/>
      <c r="KOL352" s="182"/>
      <c r="KOM352" s="182"/>
      <c r="KON352" s="182"/>
      <c r="KOO352" s="182"/>
      <c r="KOP352" s="182"/>
      <c r="KOQ352" s="182"/>
      <c r="KOR352" s="182"/>
      <c r="KOS352" s="182"/>
      <c r="KOT352" s="182"/>
      <c r="KOU352" s="182"/>
      <c r="KOV352" s="182"/>
      <c r="KOW352" s="182"/>
      <c r="KOX352" s="182"/>
      <c r="KOY352" s="182"/>
      <c r="KOZ352" s="182"/>
      <c r="KPA352" s="182"/>
      <c r="KPB352" s="182"/>
      <c r="KPC352" s="182"/>
      <c r="KPD352" s="182"/>
      <c r="KPE352" s="182"/>
      <c r="KPF352" s="182"/>
      <c r="KPG352" s="182"/>
      <c r="KPH352" s="182"/>
      <c r="KPI352" s="182"/>
      <c r="KPJ352" s="182"/>
      <c r="KPK352" s="182"/>
      <c r="KPL352" s="182"/>
      <c r="KPM352" s="182"/>
      <c r="KPN352" s="182"/>
      <c r="KPO352" s="182"/>
      <c r="KPP352" s="182"/>
      <c r="KPQ352" s="182"/>
      <c r="KPR352" s="182"/>
      <c r="KPS352" s="182"/>
      <c r="KPT352" s="182"/>
      <c r="KPU352" s="182"/>
      <c r="KPV352" s="182"/>
      <c r="KPW352" s="182"/>
      <c r="KPX352" s="182"/>
      <c r="KPY352" s="182"/>
      <c r="KPZ352" s="182"/>
      <c r="KQA352" s="182"/>
      <c r="KQB352" s="182"/>
      <c r="KQC352" s="182"/>
      <c r="KQD352" s="182"/>
      <c r="KQE352" s="182"/>
      <c r="KQF352" s="182"/>
      <c r="KQG352" s="182"/>
      <c r="KQH352" s="182"/>
      <c r="KQI352" s="182"/>
      <c r="KQJ352" s="182"/>
      <c r="KQK352" s="182"/>
      <c r="KQL352" s="182"/>
      <c r="KQM352" s="182"/>
      <c r="KQN352" s="182"/>
      <c r="KQO352" s="182"/>
      <c r="KQP352" s="182"/>
      <c r="KQQ352" s="182"/>
      <c r="KQR352" s="182"/>
      <c r="KQS352" s="182"/>
      <c r="KQT352" s="182"/>
      <c r="KQU352" s="182"/>
      <c r="KQV352" s="182"/>
      <c r="KQW352" s="182"/>
      <c r="KQX352" s="182"/>
      <c r="KQY352" s="182"/>
      <c r="KQZ352" s="182"/>
      <c r="KRA352" s="182"/>
      <c r="KRB352" s="182"/>
      <c r="KRC352" s="182"/>
      <c r="KRD352" s="182"/>
      <c r="KRE352" s="182"/>
      <c r="KRF352" s="182"/>
      <c r="KRG352" s="182"/>
      <c r="KRH352" s="182"/>
      <c r="KRI352" s="182"/>
      <c r="KRJ352" s="182"/>
      <c r="KRK352" s="182"/>
      <c r="KRL352" s="182"/>
      <c r="KRM352" s="182"/>
      <c r="KRN352" s="182"/>
      <c r="KRO352" s="182"/>
      <c r="KRP352" s="182"/>
      <c r="KRQ352" s="182"/>
      <c r="KRR352" s="182"/>
      <c r="KRS352" s="182"/>
      <c r="KRT352" s="182"/>
      <c r="KRU352" s="182"/>
      <c r="KRV352" s="182"/>
      <c r="KRW352" s="182"/>
      <c r="KRX352" s="182"/>
      <c r="KRY352" s="182"/>
      <c r="KRZ352" s="182"/>
      <c r="KSA352" s="182"/>
      <c r="KSB352" s="182"/>
      <c r="KSC352" s="182"/>
      <c r="KSD352" s="182"/>
      <c r="KSE352" s="182"/>
      <c r="KSF352" s="182"/>
      <c r="KSG352" s="182"/>
      <c r="KSH352" s="182"/>
      <c r="KSI352" s="182"/>
      <c r="KSJ352" s="182"/>
      <c r="KSK352" s="182"/>
      <c r="KSL352" s="182"/>
      <c r="KSM352" s="182"/>
      <c r="KSN352" s="182"/>
      <c r="KSO352" s="182"/>
      <c r="KSP352" s="182"/>
      <c r="KSQ352" s="182"/>
      <c r="KSR352" s="182"/>
      <c r="KSS352" s="182"/>
      <c r="KST352" s="182"/>
      <c r="KSU352" s="182"/>
      <c r="KSV352" s="182"/>
      <c r="KSW352" s="182"/>
      <c r="KSX352" s="182"/>
      <c r="KSY352" s="182"/>
      <c r="KSZ352" s="182"/>
      <c r="KTA352" s="182"/>
      <c r="KTB352" s="182"/>
      <c r="KTC352" s="182"/>
      <c r="KTD352" s="182"/>
      <c r="KTE352" s="182"/>
      <c r="KTF352" s="182"/>
      <c r="KTG352" s="182"/>
      <c r="KTH352" s="182"/>
      <c r="KTI352" s="182"/>
      <c r="KTJ352" s="182"/>
      <c r="KTK352" s="182"/>
      <c r="KTL352" s="182"/>
      <c r="KTM352" s="182"/>
      <c r="KTN352" s="182"/>
      <c r="KTO352" s="182"/>
      <c r="KTP352" s="182"/>
      <c r="KTQ352" s="182"/>
      <c r="KTR352" s="182"/>
      <c r="KTS352" s="182"/>
      <c r="KTT352" s="182"/>
      <c r="KTU352" s="182"/>
      <c r="KTV352" s="182"/>
      <c r="KTW352" s="182"/>
      <c r="KTX352" s="182"/>
      <c r="KTY352" s="182"/>
      <c r="KTZ352" s="182"/>
      <c r="KUA352" s="182"/>
      <c r="KUB352" s="182"/>
      <c r="KUC352" s="182"/>
      <c r="KUD352" s="182"/>
      <c r="KUE352" s="182"/>
      <c r="KUF352" s="182"/>
      <c r="KUG352" s="182"/>
      <c r="KUH352" s="182"/>
      <c r="KUI352" s="182"/>
      <c r="KUJ352" s="182"/>
      <c r="KUK352" s="182"/>
      <c r="KUL352" s="182"/>
      <c r="KUM352" s="182"/>
      <c r="KUN352" s="182"/>
      <c r="KUO352" s="182"/>
      <c r="KUP352" s="182"/>
      <c r="KUQ352" s="182"/>
      <c r="KUR352" s="182"/>
      <c r="KUS352" s="182"/>
      <c r="KUT352" s="182"/>
      <c r="KUU352" s="182"/>
      <c r="KUV352" s="182"/>
      <c r="KUW352" s="182"/>
      <c r="KUX352" s="182"/>
      <c r="KUY352" s="182"/>
      <c r="KUZ352" s="182"/>
      <c r="KVA352" s="182"/>
      <c r="KVB352" s="182"/>
      <c r="KVC352" s="182"/>
      <c r="KVD352" s="182"/>
      <c r="KVE352" s="182"/>
      <c r="KVF352" s="182"/>
      <c r="KVG352" s="182"/>
      <c r="KVH352" s="182"/>
      <c r="KVI352" s="182"/>
      <c r="KVJ352" s="182"/>
      <c r="KVK352" s="182"/>
      <c r="KVL352" s="182"/>
      <c r="KVM352" s="182"/>
      <c r="KVN352" s="182"/>
      <c r="KVO352" s="182"/>
      <c r="KVP352" s="182"/>
      <c r="KVQ352" s="182"/>
      <c r="KVR352" s="182"/>
      <c r="KVS352" s="182"/>
      <c r="KVT352" s="182"/>
      <c r="KVU352" s="182"/>
      <c r="KVV352" s="182"/>
      <c r="KVW352" s="182"/>
      <c r="KVX352" s="182"/>
      <c r="KVY352" s="182"/>
      <c r="KVZ352" s="182"/>
      <c r="KWA352" s="182"/>
      <c r="KWB352" s="182"/>
      <c r="KWC352" s="182"/>
      <c r="KWD352" s="182"/>
      <c r="KWE352" s="182"/>
      <c r="KWF352" s="182"/>
      <c r="KWG352" s="182"/>
      <c r="KWH352" s="182"/>
      <c r="KWI352" s="182"/>
      <c r="KWJ352" s="182"/>
      <c r="KWK352" s="182"/>
      <c r="KWL352" s="182"/>
      <c r="KWM352" s="182"/>
      <c r="KWN352" s="182"/>
      <c r="KWO352" s="182"/>
      <c r="KWP352" s="182"/>
      <c r="KWQ352" s="182"/>
      <c r="KWR352" s="182"/>
      <c r="KWS352" s="182"/>
      <c r="KWT352" s="182"/>
      <c r="KWU352" s="182"/>
      <c r="KWV352" s="182"/>
      <c r="KWW352" s="182"/>
      <c r="KWX352" s="182"/>
      <c r="KWY352" s="182"/>
      <c r="KWZ352" s="182"/>
      <c r="KXA352" s="182"/>
      <c r="KXB352" s="182"/>
      <c r="KXC352" s="182"/>
      <c r="KXD352" s="182"/>
      <c r="KXE352" s="182"/>
      <c r="KXF352" s="182"/>
      <c r="KXG352" s="182"/>
      <c r="KXH352" s="182"/>
      <c r="KXI352" s="182"/>
      <c r="KXJ352" s="182"/>
      <c r="KXK352" s="182"/>
      <c r="KXL352" s="182"/>
      <c r="KXM352" s="182"/>
      <c r="KXN352" s="182"/>
      <c r="KXO352" s="182"/>
      <c r="KXP352" s="182"/>
      <c r="KXQ352" s="182"/>
      <c r="KXR352" s="182"/>
      <c r="KXS352" s="182"/>
      <c r="KXT352" s="182"/>
      <c r="KXU352" s="182"/>
      <c r="KXV352" s="182"/>
      <c r="KXW352" s="182"/>
      <c r="KXX352" s="182"/>
      <c r="KXY352" s="182"/>
      <c r="KXZ352" s="182"/>
      <c r="KYA352" s="182"/>
      <c r="KYB352" s="182"/>
      <c r="KYC352" s="182"/>
      <c r="KYD352" s="182"/>
      <c r="KYE352" s="182"/>
      <c r="KYF352" s="182"/>
      <c r="KYG352" s="182"/>
      <c r="KYH352" s="182"/>
      <c r="KYI352" s="182"/>
      <c r="KYJ352" s="182"/>
      <c r="KYK352" s="182"/>
      <c r="KYL352" s="182"/>
      <c r="KYM352" s="182"/>
      <c r="KYN352" s="182"/>
      <c r="KYO352" s="182"/>
      <c r="KYP352" s="182"/>
      <c r="KYQ352" s="182"/>
      <c r="KYR352" s="182"/>
      <c r="KYS352" s="182"/>
      <c r="KYT352" s="182"/>
      <c r="KYU352" s="182"/>
      <c r="KYV352" s="182"/>
      <c r="KYW352" s="182"/>
      <c r="KYX352" s="182"/>
      <c r="KYY352" s="182"/>
      <c r="KYZ352" s="182"/>
      <c r="KZA352" s="182"/>
      <c r="KZB352" s="182"/>
      <c r="KZC352" s="182"/>
      <c r="KZD352" s="182"/>
      <c r="KZE352" s="182"/>
      <c r="KZF352" s="182"/>
      <c r="KZG352" s="182"/>
      <c r="KZH352" s="182"/>
      <c r="KZI352" s="182"/>
      <c r="KZJ352" s="182"/>
      <c r="KZK352" s="182"/>
      <c r="KZL352" s="182"/>
      <c r="KZM352" s="182"/>
      <c r="KZN352" s="182"/>
      <c r="KZO352" s="182"/>
      <c r="KZP352" s="182"/>
      <c r="KZQ352" s="182"/>
      <c r="KZR352" s="182"/>
      <c r="KZS352" s="182"/>
      <c r="KZT352" s="182"/>
      <c r="KZU352" s="182"/>
      <c r="KZV352" s="182"/>
      <c r="KZW352" s="182"/>
      <c r="KZX352" s="182"/>
      <c r="KZY352" s="182"/>
      <c r="KZZ352" s="182"/>
      <c r="LAA352" s="182"/>
      <c r="LAB352" s="182"/>
      <c r="LAC352" s="182"/>
      <c r="LAD352" s="182"/>
      <c r="LAE352" s="182"/>
      <c r="LAF352" s="182"/>
      <c r="LAG352" s="182"/>
      <c r="LAH352" s="182"/>
      <c r="LAI352" s="182"/>
      <c r="LAJ352" s="182"/>
      <c r="LAK352" s="182"/>
      <c r="LAL352" s="182"/>
      <c r="LAM352" s="182"/>
      <c r="LAN352" s="182"/>
      <c r="LAO352" s="182"/>
      <c r="LAP352" s="182"/>
      <c r="LAQ352" s="182"/>
      <c r="LAR352" s="182"/>
      <c r="LAS352" s="182"/>
      <c r="LAT352" s="182"/>
      <c r="LAU352" s="182"/>
      <c r="LAV352" s="182"/>
      <c r="LAW352" s="182"/>
      <c r="LAX352" s="182"/>
      <c r="LAY352" s="182"/>
      <c r="LAZ352" s="182"/>
      <c r="LBA352" s="182"/>
      <c r="LBB352" s="182"/>
      <c r="LBC352" s="182"/>
      <c r="LBD352" s="182"/>
      <c r="LBE352" s="182"/>
      <c r="LBF352" s="182"/>
      <c r="LBG352" s="182"/>
      <c r="LBH352" s="182"/>
      <c r="LBI352" s="182"/>
      <c r="LBJ352" s="182"/>
      <c r="LBK352" s="182"/>
      <c r="LBL352" s="182"/>
      <c r="LBM352" s="182"/>
      <c r="LBN352" s="182"/>
      <c r="LBO352" s="182"/>
      <c r="LBP352" s="182"/>
      <c r="LBQ352" s="182"/>
      <c r="LBR352" s="182"/>
      <c r="LBS352" s="182"/>
      <c r="LBT352" s="182"/>
      <c r="LBU352" s="182"/>
      <c r="LBV352" s="182"/>
      <c r="LBW352" s="182"/>
      <c r="LBX352" s="182"/>
      <c r="LBY352" s="182"/>
      <c r="LBZ352" s="182"/>
      <c r="LCA352" s="182"/>
      <c r="LCB352" s="182"/>
      <c r="LCC352" s="182"/>
      <c r="LCD352" s="182"/>
      <c r="LCE352" s="182"/>
      <c r="LCF352" s="182"/>
      <c r="LCG352" s="182"/>
      <c r="LCH352" s="182"/>
      <c r="LCI352" s="182"/>
      <c r="LCJ352" s="182"/>
      <c r="LCK352" s="182"/>
      <c r="LCL352" s="182"/>
      <c r="LCM352" s="182"/>
      <c r="LCN352" s="182"/>
      <c r="LCO352" s="182"/>
      <c r="LCP352" s="182"/>
      <c r="LCQ352" s="182"/>
      <c r="LCR352" s="182"/>
      <c r="LCS352" s="182"/>
      <c r="LCT352" s="182"/>
      <c r="LCU352" s="182"/>
      <c r="LCV352" s="182"/>
      <c r="LCW352" s="182"/>
      <c r="LCX352" s="182"/>
      <c r="LCY352" s="182"/>
      <c r="LCZ352" s="182"/>
      <c r="LDA352" s="182"/>
      <c r="LDB352" s="182"/>
      <c r="LDC352" s="182"/>
      <c r="LDD352" s="182"/>
      <c r="LDE352" s="182"/>
      <c r="LDF352" s="182"/>
      <c r="LDG352" s="182"/>
      <c r="LDH352" s="182"/>
      <c r="LDI352" s="182"/>
      <c r="LDJ352" s="182"/>
      <c r="LDK352" s="182"/>
      <c r="LDL352" s="182"/>
      <c r="LDM352" s="182"/>
      <c r="LDN352" s="182"/>
      <c r="LDO352" s="182"/>
      <c r="LDP352" s="182"/>
      <c r="LDQ352" s="182"/>
      <c r="LDR352" s="182"/>
      <c r="LDS352" s="182"/>
      <c r="LDT352" s="182"/>
      <c r="LDU352" s="182"/>
      <c r="LDV352" s="182"/>
      <c r="LDW352" s="182"/>
      <c r="LDX352" s="182"/>
      <c r="LDY352" s="182"/>
      <c r="LDZ352" s="182"/>
      <c r="LEA352" s="182"/>
      <c r="LEB352" s="182"/>
      <c r="LEC352" s="182"/>
      <c r="LED352" s="182"/>
      <c r="LEE352" s="182"/>
      <c r="LEF352" s="182"/>
      <c r="LEG352" s="182"/>
      <c r="LEH352" s="182"/>
      <c r="LEI352" s="182"/>
      <c r="LEJ352" s="182"/>
      <c r="LEK352" s="182"/>
      <c r="LEL352" s="182"/>
      <c r="LEM352" s="182"/>
      <c r="LEN352" s="182"/>
      <c r="LEO352" s="182"/>
      <c r="LEP352" s="182"/>
      <c r="LEQ352" s="182"/>
      <c r="LER352" s="182"/>
      <c r="LES352" s="182"/>
      <c r="LET352" s="182"/>
      <c r="LEU352" s="182"/>
      <c r="LEV352" s="182"/>
      <c r="LEW352" s="182"/>
      <c r="LEX352" s="182"/>
      <c r="LEY352" s="182"/>
      <c r="LEZ352" s="182"/>
      <c r="LFA352" s="182"/>
      <c r="LFB352" s="182"/>
      <c r="LFC352" s="182"/>
      <c r="LFD352" s="182"/>
      <c r="LFE352" s="182"/>
      <c r="LFF352" s="182"/>
      <c r="LFG352" s="182"/>
      <c r="LFH352" s="182"/>
      <c r="LFI352" s="182"/>
      <c r="LFJ352" s="182"/>
      <c r="LFK352" s="182"/>
      <c r="LFL352" s="182"/>
      <c r="LFM352" s="182"/>
      <c r="LFN352" s="182"/>
      <c r="LFO352" s="182"/>
      <c r="LFP352" s="182"/>
      <c r="LFQ352" s="182"/>
      <c r="LFR352" s="182"/>
      <c r="LFS352" s="182"/>
      <c r="LFT352" s="182"/>
      <c r="LFU352" s="182"/>
      <c r="LFV352" s="182"/>
      <c r="LFW352" s="182"/>
      <c r="LFX352" s="182"/>
      <c r="LFY352" s="182"/>
      <c r="LFZ352" s="182"/>
      <c r="LGA352" s="182"/>
      <c r="LGB352" s="182"/>
      <c r="LGC352" s="182"/>
      <c r="LGD352" s="182"/>
      <c r="LGE352" s="182"/>
      <c r="LGF352" s="182"/>
      <c r="LGG352" s="182"/>
      <c r="LGH352" s="182"/>
      <c r="LGI352" s="182"/>
      <c r="LGJ352" s="182"/>
      <c r="LGK352" s="182"/>
      <c r="LGL352" s="182"/>
      <c r="LGM352" s="182"/>
      <c r="LGN352" s="182"/>
      <c r="LGO352" s="182"/>
      <c r="LGP352" s="182"/>
      <c r="LGQ352" s="182"/>
      <c r="LGR352" s="182"/>
      <c r="LGS352" s="182"/>
      <c r="LGT352" s="182"/>
      <c r="LGU352" s="182"/>
      <c r="LGV352" s="182"/>
      <c r="LGW352" s="182"/>
      <c r="LGX352" s="182"/>
      <c r="LGY352" s="182"/>
      <c r="LGZ352" s="182"/>
      <c r="LHA352" s="182"/>
      <c r="LHB352" s="182"/>
      <c r="LHC352" s="182"/>
      <c r="LHD352" s="182"/>
      <c r="LHE352" s="182"/>
      <c r="LHF352" s="182"/>
      <c r="LHG352" s="182"/>
      <c r="LHH352" s="182"/>
      <c r="LHI352" s="182"/>
      <c r="LHJ352" s="182"/>
      <c r="LHK352" s="182"/>
      <c r="LHL352" s="182"/>
      <c r="LHM352" s="182"/>
      <c r="LHN352" s="182"/>
      <c r="LHO352" s="182"/>
      <c r="LHP352" s="182"/>
      <c r="LHQ352" s="182"/>
      <c r="LHR352" s="182"/>
      <c r="LHS352" s="182"/>
      <c r="LHT352" s="182"/>
      <c r="LHU352" s="182"/>
      <c r="LHV352" s="182"/>
      <c r="LHW352" s="182"/>
      <c r="LHX352" s="182"/>
      <c r="LHY352" s="182"/>
      <c r="LHZ352" s="182"/>
      <c r="LIA352" s="182"/>
      <c r="LIB352" s="182"/>
      <c r="LIC352" s="182"/>
      <c r="LID352" s="182"/>
      <c r="LIE352" s="182"/>
      <c r="LIF352" s="182"/>
      <c r="LIG352" s="182"/>
      <c r="LIH352" s="182"/>
      <c r="LII352" s="182"/>
      <c r="LIJ352" s="182"/>
      <c r="LIK352" s="182"/>
      <c r="LIL352" s="182"/>
      <c r="LIM352" s="182"/>
      <c r="LIN352" s="182"/>
      <c r="LIO352" s="182"/>
      <c r="LIP352" s="182"/>
      <c r="LIQ352" s="182"/>
      <c r="LIR352" s="182"/>
      <c r="LIS352" s="182"/>
      <c r="LIT352" s="182"/>
      <c r="LIU352" s="182"/>
      <c r="LIV352" s="182"/>
      <c r="LIW352" s="182"/>
      <c r="LIX352" s="182"/>
      <c r="LIY352" s="182"/>
      <c r="LIZ352" s="182"/>
      <c r="LJA352" s="182"/>
      <c r="LJB352" s="182"/>
      <c r="LJC352" s="182"/>
      <c r="LJD352" s="182"/>
      <c r="LJE352" s="182"/>
      <c r="LJF352" s="182"/>
      <c r="LJG352" s="182"/>
      <c r="LJH352" s="182"/>
      <c r="LJI352" s="182"/>
      <c r="LJJ352" s="182"/>
      <c r="LJK352" s="182"/>
      <c r="LJL352" s="182"/>
      <c r="LJM352" s="182"/>
      <c r="LJN352" s="182"/>
      <c r="LJO352" s="182"/>
      <c r="LJP352" s="182"/>
      <c r="LJQ352" s="182"/>
      <c r="LJR352" s="182"/>
      <c r="LJS352" s="182"/>
      <c r="LJT352" s="182"/>
      <c r="LJU352" s="182"/>
      <c r="LJV352" s="182"/>
      <c r="LJW352" s="182"/>
      <c r="LJX352" s="182"/>
      <c r="LJY352" s="182"/>
      <c r="LJZ352" s="182"/>
      <c r="LKA352" s="182"/>
      <c r="LKB352" s="182"/>
      <c r="LKC352" s="182"/>
      <c r="LKD352" s="182"/>
      <c r="LKE352" s="182"/>
      <c r="LKF352" s="182"/>
      <c r="LKG352" s="182"/>
      <c r="LKH352" s="182"/>
      <c r="LKI352" s="182"/>
      <c r="LKJ352" s="182"/>
      <c r="LKK352" s="182"/>
      <c r="LKL352" s="182"/>
      <c r="LKM352" s="182"/>
      <c r="LKN352" s="182"/>
      <c r="LKO352" s="182"/>
      <c r="LKP352" s="182"/>
      <c r="LKQ352" s="182"/>
      <c r="LKR352" s="182"/>
      <c r="LKS352" s="182"/>
      <c r="LKT352" s="182"/>
      <c r="LKU352" s="182"/>
      <c r="LKV352" s="182"/>
      <c r="LKW352" s="182"/>
      <c r="LKX352" s="182"/>
      <c r="LKY352" s="182"/>
      <c r="LKZ352" s="182"/>
      <c r="LLA352" s="182"/>
      <c r="LLB352" s="182"/>
      <c r="LLC352" s="182"/>
      <c r="LLD352" s="182"/>
      <c r="LLE352" s="182"/>
      <c r="LLF352" s="182"/>
      <c r="LLG352" s="182"/>
      <c r="LLH352" s="182"/>
      <c r="LLI352" s="182"/>
      <c r="LLJ352" s="182"/>
      <c r="LLK352" s="182"/>
      <c r="LLL352" s="182"/>
      <c r="LLM352" s="182"/>
      <c r="LLN352" s="182"/>
      <c r="LLO352" s="182"/>
      <c r="LLP352" s="182"/>
      <c r="LLQ352" s="182"/>
      <c r="LLR352" s="182"/>
      <c r="LLS352" s="182"/>
      <c r="LLT352" s="182"/>
      <c r="LLU352" s="182"/>
      <c r="LLV352" s="182"/>
      <c r="LLW352" s="182"/>
      <c r="LLX352" s="182"/>
      <c r="LLY352" s="182"/>
      <c r="LLZ352" s="182"/>
      <c r="LMA352" s="182"/>
      <c r="LMB352" s="182"/>
      <c r="LMC352" s="182"/>
      <c r="LMD352" s="182"/>
      <c r="LME352" s="182"/>
      <c r="LMF352" s="182"/>
      <c r="LMG352" s="182"/>
      <c r="LMH352" s="182"/>
      <c r="LMI352" s="182"/>
      <c r="LMJ352" s="182"/>
      <c r="LMK352" s="182"/>
      <c r="LML352" s="182"/>
      <c r="LMM352" s="182"/>
      <c r="LMN352" s="182"/>
      <c r="LMO352" s="182"/>
      <c r="LMP352" s="182"/>
      <c r="LMQ352" s="182"/>
      <c r="LMR352" s="182"/>
      <c r="LMS352" s="182"/>
      <c r="LMT352" s="182"/>
      <c r="LMU352" s="182"/>
      <c r="LMV352" s="182"/>
      <c r="LMW352" s="182"/>
      <c r="LMX352" s="182"/>
      <c r="LMY352" s="182"/>
      <c r="LMZ352" s="182"/>
      <c r="LNA352" s="182"/>
      <c r="LNB352" s="182"/>
      <c r="LNC352" s="182"/>
      <c r="LND352" s="182"/>
      <c r="LNE352" s="182"/>
      <c r="LNF352" s="182"/>
      <c r="LNG352" s="182"/>
      <c r="LNH352" s="182"/>
      <c r="LNI352" s="182"/>
      <c r="LNJ352" s="182"/>
      <c r="LNK352" s="182"/>
      <c r="LNL352" s="182"/>
      <c r="LNM352" s="182"/>
      <c r="LNN352" s="182"/>
      <c r="LNO352" s="182"/>
      <c r="LNP352" s="182"/>
      <c r="LNQ352" s="182"/>
      <c r="LNR352" s="182"/>
      <c r="LNS352" s="182"/>
      <c r="LNT352" s="182"/>
      <c r="LNU352" s="182"/>
      <c r="LNV352" s="182"/>
      <c r="LNW352" s="182"/>
      <c r="LNX352" s="182"/>
      <c r="LNY352" s="182"/>
      <c r="LNZ352" s="182"/>
      <c r="LOA352" s="182"/>
      <c r="LOB352" s="182"/>
      <c r="LOC352" s="182"/>
      <c r="LOD352" s="182"/>
      <c r="LOE352" s="182"/>
      <c r="LOF352" s="182"/>
      <c r="LOG352" s="182"/>
      <c r="LOH352" s="182"/>
      <c r="LOI352" s="182"/>
      <c r="LOJ352" s="182"/>
      <c r="LOK352" s="182"/>
      <c r="LOL352" s="182"/>
      <c r="LOM352" s="182"/>
      <c r="LON352" s="182"/>
      <c r="LOO352" s="182"/>
      <c r="LOP352" s="182"/>
      <c r="LOQ352" s="182"/>
      <c r="LOR352" s="182"/>
      <c r="LOS352" s="182"/>
      <c r="LOT352" s="182"/>
      <c r="LOU352" s="182"/>
      <c r="LOV352" s="182"/>
      <c r="LOW352" s="182"/>
      <c r="LOX352" s="182"/>
      <c r="LOY352" s="182"/>
      <c r="LOZ352" s="182"/>
      <c r="LPA352" s="182"/>
      <c r="LPB352" s="182"/>
      <c r="LPC352" s="182"/>
      <c r="LPD352" s="182"/>
      <c r="LPE352" s="182"/>
      <c r="LPF352" s="182"/>
      <c r="LPG352" s="182"/>
      <c r="LPH352" s="182"/>
      <c r="LPI352" s="182"/>
      <c r="LPJ352" s="182"/>
      <c r="LPK352" s="182"/>
      <c r="LPL352" s="182"/>
      <c r="LPM352" s="182"/>
      <c r="LPN352" s="182"/>
      <c r="LPO352" s="182"/>
      <c r="LPP352" s="182"/>
      <c r="LPQ352" s="182"/>
      <c r="LPR352" s="182"/>
      <c r="LPS352" s="182"/>
      <c r="LPT352" s="182"/>
      <c r="LPU352" s="182"/>
      <c r="LPV352" s="182"/>
      <c r="LPW352" s="182"/>
      <c r="LPX352" s="182"/>
      <c r="LPY352" s="182"/>
      <c r="LPZ352" s="182"/>
      <c r="LQA352" s="182"/>
      <c r="LQB352" s="182"/>
      <c r="LQC352" s="182"/>
      <c r="LQD352" s="182"/>
      <c r="LQE352" s="182"/>
      <c r="LQF352" s="182"/>
      <c r="LQG352" s="182"/>
      <c r="LQH352" s="182"/>
      <c r="LQI352" s="182"/>
      <c r="LQJ352" s="182"/>
      <c r="LQK352" s="182"/>
      <c r="LQL352" s="182"/>
      <c r="LQM352" s="182"/>
      <c r="LQN352" s="182"/>
      <c r="LQO352" s="182"/>
      <c r="LQP352" s="182"/>
      <c r="LQQ352" s="182"/>
      <c r="LQR352" s="182"/>
      <c r="LQS352" s="182"/>
      <c r="LQT352" s="182"/>
      <c r="LQU352" s="182"/>
      <c r="LQV352" s="182"/>
      <c r="LQW352" s="182"/>
      <c r="LQX352" s="182"/>
      <c r="LQY352" s="182"/>
      <c r="LQZ352" s="182"/>
      <c r="LRA352" s="182"/>
      <c r="LRB352" s="182"/>
      <c r="LRC352" s="182"/>
      <c r="LRD352" s="182"/>
      <c r="LRE352" s="182"/>
      <c r="LRF352" s="182"/>
      <c r="LRG352" s="182"/>
      <c r="LRH352" s="182"/>
      <c r="LRI352" s="182"/>
      <c r="LRJ352" s="182"/>
      <c r="LRK352" s="182"/>
      <c r="LRL352" s="182"/>
      <c r="LRM352" s="182"/>
      <c r="LRN352" s="182"/>
      <c r="LRO352" s="182"/>
      <c r="LRP352" s="182"/>
      <c r="LRQ352" s="182"/>
      <c r="LRR352" s="182"/>
      <c r="LRS352" s="182"/>
      <c r="LRT352" s="182"/>
      <c r="LRU352" s="182"/>
      <c r="LRV352" s="182"/>
      <c r="LRW352" s="182"/>
      <c r="LRX352" s="182"/>
      <c r="LRY352" s="182"/>
      <c r="LRZ352" s="182"/>
      <c r="LSA352" s="182"/>
      <c r="LSB352" s="182"/>
      <c r="LSC352" s="182"/>
      <c r="LSD352" s="182"/>
      <c r="LSE352" s="182"/>
      <c r="LSF352" s="182"/>
      <c r="LSG352" s="182"/>
      <c r="LSH352" s="182"/>
      <c r="LSI352" s="182"/>
      <c r="LSJ352" s="182"/>
      <c r="LSK352" s="182"/>
      <c r="LSL352" s="182"/>
      <c r="LSM352" s="182"/>
      <c r="LSN352" s="182"/>
      <c r="LSO352" s="182"/>
      <c r="LSP352" s="182"/>
      <c r="LSQ352" s="182"/>
      <c r="LSR352" s="182"/>
      <c r="LSS352" s="182"/>
      <c r="LST352" s="182"/>
      <c r="LSU352" s="182"/>
      <c r="LSV352" s="182"/>
      <c r="LSW352" s="182"/>
      <c r="LSX352" s="182"/>
      <c r="LSY352" s="182"/>
      <c r="LSZ352" s="182"/>
      <c r="LTA352" s="182"/>
      <c r="LTB352" s="182"/>
      <c r="LTC352" s="182"/>
      <c r="LTD352" s="182"/>
      <c r="LTE352" s="182"/>
      <c r="LTF352" s="182"/>
      <c r="LTG352" s="182"/>
      <c r="LTH352" s="182"/>
      <c r="LTI352" s="182"/>
      <c r="LTJ352" s="182"/>
      <c r="LTK352" s="182"/>
      <c r="LTL352" s="182"/>
      <c r="LTM352" s="182"/>
      <c r="LTN352" s="182"/>
      <c r="LTO352" s="182"/>
      <c r="LTP352" s="182"/>
      <c r="LTQ352" s="182"/>
      <c r="LTR352" s="182"/>
      <c r="LTS352" s="182"/>
      <c r="LTT352" s="182"/>
      <c r="LTU352" s="182"/>
      <c r="LTV352" s="182"/>
      <c r="LTW352" s="182"/>
      <c r="LTX352" s="182"/>
      <c r="LTY352" s="182"/>
      <c r="LTZ352" s="182"/>
      <c r="LUA352" s="182"/>
      <c r="LUB352" s="182"/>
      <c r="LUC352" s="182"/>
      <c r="LUD352" s="182"/>
      <c r="LUE352" s="182"/>
      <c r="LUF352" s="182"/>
      <c r="LUG352" s="182"/>
      <c r="LUH352" s="182"/>
      <c r="LUI352" s="182"/>
      <c r="LUJ352" s="182"/>
      <c r="LUK352" s="182"/>
      <c r="LUL352" s="182"/>
      <c r="LUM352" s="182"/>
      <c r="LUN352" s="182"/>
      <c r="LUO352" s="182"/>
      <c r="LUP352" s="182"/>
      <c r="LUQ352" s="182"/>
      <c r="LUR352" s="182"/>
      <c r="LUS352" s="182"/>
      <c r="LUT352" s="182"/>
      <c r="LUU352" s="182"/>
      <c r="LUV352" s="182"/>
      <c r="LUW352" s="182"/>
      <c r="LUX352" s="182"/>
      <c r="LUY352" s="182"/>
      <c r="LUZ352" s="182"/>
      <c r="LVA352" s="182"/>
      <c r="LVB352" s="182"/>
      <c r="LVC352" s="182"/>
      <c r="LVD352" s="182"/>
      <c r="LVE352" s="182"/>
      <c r="LVF352" s="182"/>
      <c r="LVG352" s="182"/>
      <c r="LVH352" s="182"/>
      <c r="LVI352" s="182"/>
      <c r="LVJ352" s="182"/>
      <c r="LVK352" s="182"/>
      <c r="LVL352" s="182"/>
      <c r="LVM352" s="182"/>
      <c r="LVN352" s="182"/>
      <c r="LVO352" s="182"/>
      <c r="LVP352" s="182"/>
      <c r="LVQ352" s="182"/>
      <c r="LVR352" s="182"/>
      <c r="LVS352" s="182"/>
      <c r="LVT352" s="182"/>
      <c r="LVU352" s="182"/>
      <c r="LVV352" s="182"/>
      <c r="LVW352" s="182"/>
      <c r="LVX352" s="182"/>
      <c r="LVY352" s="182"/>
      <c r="LVZ352" s="182"/>
      <c r="LWA352" s="182"/>
      <c r="LWB352" s="182"/>
      <c r="LWC352" s="182"/>
      <c r="LWD352" s="182"/>
      <c r="LWE352" s="182"/>
      <c r="LWF352" s="182"/>
      <c r="LWG352" s="182"/>
      <c r="LWH352" s="182"/>
      <c r="LWI352" s="182"/>
      <c r="LWJ352" s="182"/>
      <c r="LWK352" s="182"/>
      <c r="LWL352" s="182"/>
      <c r="LWM352" s="182"/>
      <c r="LWN352" s="182"/>
      <c r="LWO352" s="182"/>
      <c r="LWP352" s="182"/>
      <c r="LWQ352" s="182"/>
      <c r="LWR352" s="182"/>
      <c r="LWS352" s="182"/>
      <c r="LWT352" s="182"/>
      <c r="LWU352" s="182"/>
      <c r="LWV352" s="182"/>
      <c r="LWW352" s="182"/>
      <c r="LWX352" s="182"/>
      <c r="LWY352" s="182"/>
      <c r="LWZ352" s="182"/>
      <c r="LXA352" s="182"/>
      <c r="LXB352" s="182"/>
      <c r="LXC352" s="182"/>
      <c r="LXD352" s="182"/>
      <c r="LXE352" s="182"/>
      <c r="LXF352" s="182"/>
      <c r="LXG352" s="182"/>
      <c r="LXH352" s="182"/>
      <c r="LXI352" s="182"/>
      <c r="LXJ352" s="182"/>
      <c r="LXK352" s="182"/>
      <c r="LXL352" s="182"/>
      <c r="LXM352" s="182"/>
      <c r="LXN352" s="182"/>
      <c r="LXO352" s="182"/>
      <c r="LXP352" s="182"/>
      <c r="LXQ352" s="182"/>
      <c r="LXR352" s="182"/>
      <c r="LXS352" s="182"/>
      <c r="LXT352" s="182"/>
      <c r="LXU352" s="182"/>
      <c r="LXV352" s="182"/>
      <c r="LXW352" s="182"/>
      <c r="LXX352" s="182"/>
      <c r="LXY352" s="182"/>
      <c r="LXZ352" s="182"/>
      <c r="LYA352" s="182"/>
      <c r="LYB352" s="182"/>
      <c r="LYC352" s="182"/>
      <c r="LYD352" s="182"/>
      <c r="LYE352" s="182"/>
      <c r="LYF352" s="182"/>
      <c r="LYG352" s="182"/>
      <c r="LYH352" s="182"/>
      <c r="LYI352" s="182"/>
      <c r="LYJ352" s="182"/>
      <c r="LYK352" s="182"/>
      <c r="LYL352" s="182"/>
      <c r="LYM352" s="182"/>
      <c r="LYN352" s="182"/>
      <c r="LYO352" s="182"/>
      <c r="LYP352" s="182"/>
      <c r="LYQ352" s="182"/>
      <c r="LYR352" s="182"/>
      <c r="LYS352" s="182"/>
      <c r="LYT352" s="182"/>
      <c r="LYU352" s="182"/>
      <c r="LYV352" s="182"/>
      <c r="LYW352" s="182"/>
      <c r="LYX352" s="182"/>
      <c r="LYY352" s="182"/>
      <c r="LYZ352" s="182"/>
      <c r="LZA352" s="182"/>
      <c r="LZB352" s="182"/>
      <c r="LZC352" s="182"/>
      <c r="LZD352" s="182"/>
      <c r="LZE352" s="182"/>
      <c r="LZF352" s="182"/>
      <c r="LZG352" s="182"/>
      <c r="LZH352" s="182"/>
      <c r="LZI352" s="182"/>
      <c r="LZJ352" s="182"/>
      <c r="LZK352" s="182"/>
      <c r="LZL352" s="182"/>
      <c r="LZM352" s="182"/>
      <c r="LZN352" s="182"/>
      <c r="LZO352" s="182"/>
      <c r="LZP352" s="182"/>
      <c r="LZQ352" s="182"/>
      <c r="LZR352" s="182"/>
      <c r="LZS352" s="182"/>
      <c r="LZT352" s="182"/>
      <c r="LZU352" s="182"/>
      <c r="LZV352" s="182"/>
      <c r="LZW352" s="182"/>
      <c r="LZX352" s="182"/>
      <c r="LZY352" s="182"/>
      <c r="LZZ352" s="182"/>
      <c r="MAA352" s="182"/>
      <c r="MAB352" s="182"/>
      <c r="MAC352" s="182"/>
      <c r="MAD352" s="182"/>
      <c r="MAE352" s="182"/>
      <c r="MAF352" s="182"/>
      <c r="MAG352" s="182"/>
      <c r="MAH352" s="182"/>
      <c r="MAI352" s="182"/>
      <c r="MAJ352" s="182"/>
      <c r="MAK352" s="182"/>
      <c r="MAL352" s="182"/>
      <c r="MAM352" s="182"/>
      <c r="MAN352" s="182"/>
      <c r="MAO352" s="182"/>
      <c r="MAP352" s="182"/>
      <c r="MAQ352" s="182"/>
      <c r="MAR352" s="182"/>
      <c r="MAS352" s="182"/>
      <c r="MAT352" s="182"/>
      <c r="MAU352" s="182"/>
      <c r="MAV352" s="182"/>
      <c r="MAW352" s="182"/>
      <c r="MAX352" s="182"/>
      <c r="MAY352" s="182"/>
      <c r="MAZ352" s="182"/>
      <c r="MBA352" s="182"/>
      <c r="MBB352" s="182"/>
      <c r="MBC352" s="182"/>
      <c r="MBD352" s="182"/>
      <c r="MBE352" s="182"/>
      <c r="MBF352" s="182"/>
      <c r="MBG352" s="182"/>
      <c r="MBH352" s="182"/>
      <c r="MBI352" s="182"/>
      <c r="MBJ352" s="182"/>
      <c r="MBK352" s="182"/>
      <c r="MBL352" s="182"/>
      <c r="MBM352" s="182"/>
      <c r="MBN352" s="182"/>
      <c r="MBO352" s="182"/>
      <c r="MBP352" s="182"/>
      <c r="MBQ352" s="182"/>
      <c r="MBR352" s="182"/>
      <c r="MBS352" s="182"/>
      <c r="MBT352" s="182"/>
      <c r="MBU352" s="182"/>
      <c r="MBV352" s="182"/>
      <c r="MBW352" s="182"/>
      <c r="MBX352" s="182"/>
      <c r="MBY352" s="182"/>
      <c r="MBZ352" s="182"/>
      <c r="MCA352" s="182"/>
      <c r="MCB352" s="182"/>
      <c r="MCC352" s="182"/>
      <c r="MCD352" s="182"/>
      <c r="MCE352" s="182"/>
      <c r="MCF352" s="182"/>
      <c r="MCG352" s="182"/>
      <c r="MCH352" s="182"/>
      <c r="MCI352" s="182"/>
      <c r="MCJ352" s="182"/>
      <c r="MCK352" s="182"/>
      <c r="MCL352" s="182"/>
      <c r="MCM352" s="182"/>
      <c r="MCN352" s="182"/>
      <c r="MCO352" s="182"/>
      <c r="MCP352" s="182"/>
      <c r="MCQ352" s="182"/>
      <c r="MCR352" s="182"/>
      <c r="MCS352" s="182"/>
      <c r="MCT352" s="182"/>
      <c r="MCU352" s="182"/>
      <c r="MCV352" s="182"/>
      <c r="MCW352" s="182"/>
      <c r="MCX352" s="182"/>
      <c r="MCY352" s="182"/>
      <c r="MCZ352" s="182"/>
      <c r="MDA352" s="182"/>
      <c r="MDB352" s="182"/>
      <c r="MDC352" s="182"/>
      <c r="MDD352" s="182"/>
      <c r="MDE352" s="182"/>
      <c r="MDF352" s="182"/>
      <c r="MDG352" s="182"/>
      <c r="MDH352" s="182"/>
      <c r="MDI352" s="182"/>
      <c r="MDJ352" s="182"/>
      <c r="MDK352" s="182"/>
      <c r="MDL352" s="182"/>
      <c r="MDM352" s="182"/>
      <c r="MDN352" s="182"/>
      <c r="MDO352" s="182"/>
      <c r="MDP352" s="182"/>
      <c r="MDQ352" s="182"/>
      <c r="MDR352" s="182"/>
      <c r="MDS352" s="182"/>
      <c r="MDT352" s="182"/>
      <c r="MDU352" s="182"/>
      <c r="MDV352" s="182"/>
      <c r="MDW352" s="182"/>
      <c r="MDX352" s="182"/>
      <c r="MDY352" s="182"/>
      <c r="MDZ352" s="182"/>
      <c r="MEA352" s="182"/>
      <c r="MEB352" s="182"/>
      <c r="MEC352" s="182"/>
      <c r="MED352" s="182"/>
      <c r="MEE352" s="182"/>
      <c r="MEF352" s="182"/>
      <c r="MEG352" s="182"/>
      <c r="MEH352" s="182"/>
      <c r="MEI352" s="182"/>
      <c r="MEJ352" s="182"/>
      <c r="MEK352" s="182"/>
      <c r="MEL352" s="182"/>
      <c r="MEM352" s="182"/>
      <c r="MEN352" s="182"/>
      <c r="MEO352" s="182"/>
      <c r="MEP352" s="182"/>
      <c r="MEQ352" s="182"/>
      <c r="MER352" s="182"/>
      <c r="MES352" s="182"/>
      <c r="MET352" s="182"/>
      <c r="MEU352" s="182"/>
      <c r="MEV352" s="182"/>
      <c r="MEW352" s="182"/>
      <c r="MEX352" s="182"/>
      <c r="MEY352" s="182"/>
      <c r="MEZ352" s="182"/>
      <c r="MFA352" s="182"/>
      <c r="MFB352" s="182"/>
      <c r="MFC352" s="182"/>
      <c r="MFD352" s="182"/>
      <c r="MFE352" s="182"/>
      <c r="MFF352" s="182"/>
      <c r="MFG352" s="182"/>
      <c r="MFH352" s="182"/>
      <c r="MFI352" s="182"/>
      <c r="MFJ352" s="182"/>
      <c r="MFK352" s="182"/>
      <c r="MFL352" s="182"/>
      <c r="MFM352" s="182"/>
      <c r="MFN352" s="182"/>
      <c r="MFO352" s="182"/>
      <c r="MFP352" s="182"/>
      <c r="MFQ352" s="182"/>
      <c r="MFR352" s="182"/>
      <c r="MFS352" s="182"/>
      <c r="MFT352" s="182"/>
      <c r="MFU352" s="182"/>
      <c r="MFV352" s="182"/>
      <c r="MFW352" s="182"/>
      <c r="MFX352" s="182"/>
      <c r="MFY352" s="182"/>
      <c r="MFZ352" s="182"/>
      <c r="MGA352" s="182"/>
      <c r="MGB352" s="182"/>
      <c r="MGC352" s="182"/>
      <c r="MGD352" s="182"/>
      <c r="MGE352" s="182"/>
      <c r="MGF352" s="182"/>
      <c r="MGG352" s="182"/>
      <c r="MGH352" s="182"/>
      <c r="MGI352" s="182"/>
      <c r="MGJ352" s="182"/>
      <c r="MGK352" s="182"/>
      <c r="MGL352" s="182"/>
      <c r="MGM352" s="182"/>
      <c r="MGN352" s="182"/>
      <c r="MGO352" s="182"/>
      <c r="MGP352" s="182"/>
      <c r="MGQ352" s="182"/>
      <c r="MGR352" s="182"/>
      <c r="MGS352" s="182"/>
      <c r="MGT352" s="182"/>
      <c r="MGU352" s="182"/>
      <c r="MGV352" s="182"/>
      <c r="MGW352" s="182"/>
      <c r="MGX352" s="182"/>
      <c r="MGY352" s="182"/>
      <c r="MGZ352" s="182"/>
      <c r="MHA352" s="182"/>
      <c r="MHB352" s="182"/>
      <c r="MHC352" s="182"/>
      <c r="MHD352" s="182"/>
      <c r="MHE352" s="182"/>
      <c r="MHF352" s="182"/>
      <c r="MHG352" s="182"/>
      <c r="MHH352" s="182"/>
      <c r="MHI352" s="182"/>
      <c r="MHJ352" s="182"/>
      <c r="MHK352" s="182"/>
      <c r="MHL352" s="182"/>
      <c r="MHM352" s="182"/>
      <c r="MHN352" s="182"/>
      <c r="MHO352" s="182"/>
      <c r="MHP352" s="182"/>
      <c r="MHQ352" s="182"/>
      <c r="MHR352" s="182"/>
      <c r="MHS352" s="182"/>
      <c r="MHT352" s="182"/>
      <c r="MHU352" s="182"/>
      <c r="MHV352" s="182"/>
      <c r="MHW352" s="182"/>
      <c r="MHX352" s="182"/>
      <c r="MHY352" s="182"/>
      <c r="MHZ352" s="182"/>
      <c r="MIA352" s="182"/>
      <c r="MIB352" s="182"/>
      <c r="MIC352" s="182"/>
      <c r="MID352" s="182"/>
      <c r="MIE352" s="182"/>
      <c r="MIF352" s="182"/>
      <c r="MIG352" s="182"/>
      <c r="MIH352" s="182"/>
      <c r="MII352" s="182"/>
      <c r="MIJ352" s="182"/>
      <c r="MIK352" s="182"/>
      <c r="MIL352" s="182"/>
      <c r="MIM352" s="182"/>
      <c r="MIN352" s="182"/>
      <c r="MIO352" s="182"/>
      <c r="MIP352" s="182"/>
      <c r="MIQ352" s="182"/>
      <c r="MIR352" s="182"/>
      <c r="MIS352" s="182"/>
      <c r="MIT352" s="182"/>
      <c r="MIU352" s="182"/>
      <c r="MIV352" s="182"/>
      <c r="MIW352" s="182"/>
      <c r="MIX352" s="182"/>
      <c r="MIY352" s="182"/>
      <c r="MIZ352" s="182"/>
      <c r="MJA352" s="182"/>
      <c r="MJB352" s="182"/>
      <c r="MJC352" s="182"/>
      <c r="MJD352" s="182"/>
      <c r="MJE352" s="182"/>
      <c r="MJF352" s="182"/>
      <c r="MJG352" s="182"/>
      <c r="MJH352" s="182"/>
      <c r="MJI352" s="182"/>
      <c r="MJJ352" s="182"/>
      <c r="MJK352" s="182"/>
      <c r="MJL352" s="182"/>
      <c r="MJM352" s="182"/>
      <c r="MJN352" s="182"/>
      <c r="MJO352" s="182"/>
      <c r="MJP352" s="182"/>
      <c r="MJQ352" s="182"/>
      <c r="MJR352" s="182"/>
      <c r="MJS352" s="182"/>
      <c r="MJT352" s="182"/>
      <c r="MJU352" s="182"/>
      <c r="MJV352" s="182"/>
      <c r="MJW352" s="182"/>
      <c r="MJX352" s="182"/>
      <c r="MJY352" s="182"/>
      <c r="MJZ352" s="182"/>
      <c r="MKA352" s="182"/>
      <c r="MKB352" s="182"/>
      <c r="MKC352" s="182"/>
      <c r="MKD352" s="182"/>
      <c r="MKE352" s="182"/>
      <c r="MKF352" s="182"/>
      <c r="MKG352" s="182"/>
      <c r="MKH352" s="182"/>
      <c r="MKI352" s="182"/>
      <c r="MKJ352" s="182"/>
      <c r="MKK352" s="182"/>
      <c r="MKL352" s="182"/>
      <c r="MKM352" s="182"/>
      <c r="MKN352" s="182"/>
      <c r="MKO352" s="182"/>
      <c r="MKP352" s="182"/>
      <c r="MKQ352" s="182"/>
      <c r="MKR352" s="182"/>
      <c r="MKS352" s="182"/>
      <c r="MKT352" s="182"/>
      <c r="MKU352" s="182"/>
      <c r="MKV352" s="182"/>
      <c r="MKW352" s="182"/>
      <c r="MKX352" s="182"/>
      <c r="MKY352" s="182"/>
      <c r="MKZ352" s="182"/>
      <c r="MLA352" s="182"/>
      <c r="MLB352" s="182"/>
      <c r="MLC352" s="182"/>
      <c r="MLD352" s="182"/>
      <c r="MLE352" s="182"/>
      <c r="MLF352" s="182"/>
      <c r="MLG352" s="182"/>
      <c r="MLH352" s="182"/>
      <c r="MLI352" s="182"/>
      <c r="MLJ352" s="182"/>
      <c r="MLK352" s="182"/>
      <c r="MLL352" s="182"/>
      <c r="MLM352" s="182"/>
      <c r="MLN352" s="182"/>
      <c r="MLO352" s="182"/>
      <c r="MLP352" s="182"/>
      <c r="MLQ352" s="182"/>
      <c r="MLR352" s="182"/>
      <c r="MLS352" s="182"/>
      <c r="MLT352" s="182"/>
      <c r="MLU352" s="182"/>
      <c r="MLV352" s="182"/>
      <c r="MLW352" s="182"/>
      <c r="MLX352" s="182"/>
      <c r="MLY352" s="182"/>
      <c r="MLZ352" s="182"/>
      <c r="MMA352" s="182"/>
      <c r="MMB352" s="182"/>
      <c r="MMC352" s="182"/>
      <c r="MMD352" s="182"/>
      <c r="MME352" s="182"/>
      <c r="MMF352" s="182"/>
      <c r="MMG352" s="182"/>
      <c r="MMH352" s="182"/>
      <c r="MMI352" s="182"/>
      <c r="MMJ352" s="182"/>
      <c r="MMK352" s="182"/>
      <c r="MML352" s="182"/>
      <c r="MMM352" s="182"/>
      <c r="MMN352" s="182"/>
      <c r="MMO352" s="182"/>
      <c r="MMP352" s="182"/>
      <c r="MMQ352" s="182"/>
      <c r="MMR352" s="182"/>
      <c r="MMS352" s="182"/>
      <c r="MMT352" s="182"/>
      <c r="MMU352" s="182"/>
      <c r="MMV352" s="182"/>
      <c r="MMW352" s="182"/>
      <c r="MMX352" s="182"/>
      <c r="MMY352" s="182"/>
      <c r="MMZ352" s="182"/>
      <c r="MNA352" s="182"/>
      <c r="MNB352" s="182"/>
      <c r="MNC352" s="182"/>
      <c r="MND352" s="182"/>
      <c r="MNE352" s="182"/>
      <c r="MNF352" s="182"/>
      <c r="MNG352" s="182"/>
      <c r="MNH352" s="182"/>
      <c r="MNI352" s="182"/>
      <c r="MNJ352" s="182"/>
      <c r="MNK352" s="182"/>
      <c r="MNL352" s="182"/>
      <c r="MNM352" s="182"/>
      <c r="MNN352" s="182"/>
      <c r="MNO352" s="182"/>
      <c r="MNP352" s="182"/>
      <c r="MNQ352" s="182"/>
      <c r="MNR352" s="182"/>
      <c r="MNS352" s="182"/>
      <c r="MNT352" s="182"/>
      <c r="MNU352" s="182"/>
      <c r="MNV352" s="182"/>
      <c r="MNW352" s="182"/>
      <c r="MNX352" s="182"/>
      <c r="MNY352" s="182"/>
      <c r="MNZ352" s="182"/>
      <c r="MOA352" s="182"/>
      <c r="MOB352" s="182"/>
      <c r="MOC352" s="182"/>
      <c r="MOD352" s="182"/>
      <c r="MOE352" s="182"/>
      <c r="MOF352" s="182"/>
      <c r="MOG352" s="182"/>
      <c r="MOH352" s="182"/>
      <c r="MOI352" s="182"/>
      <c r="MOJ352" s="182"/>
      <c r="MOK352" s="182"/>
      <c r="MOL352" s="182"/>
      <c r="MOM352" s="182"/>
      <c r="MON352" s="182"/>
      <c r="MOO352" s="182"/>
      <c r="MOP352" s="182"/>
      <c r="MOQ352" s="182"/>
      <c r="MOR352" s="182"/>
      <c r="MOS352" s="182"/>
      <c r="MOT352" s="182"/>
      <c r="MOU352" s="182"/>
      <c r="MOV352" s="182"/>
      <c r="MOW352" s="182"/>
      <c r="MOX352" s="182"/>
      <c r="MOY352" s="182"/>
      <c r="MOZ352" s="182"/>
      <c r="MPA352" s="182"/>
      <c r="MPB352" s="182"/>
      <c r="MPC352" s="182"/>
      <c r="MPD352" s="182"/>
      <c r="MPE352" s="182"/>
      <c r="MPF352" s="182"/>
      <c r="MPG352" s="182"/>
      <c r="MPH352" s="182"/>
      <c r="MPI352" s="182"/>
      <c r="MPJ352" s="182"/>
      <c r="MPK352" s="182"/>
      <c r="MPL352" s="182"/>
      <c r="MPM352" s="182"/>
      <c r="MPN352" s="182"/>
      <c r="MPO352" s="182"/>
      <c r="MPP352" s="182"/>
      <c r="MPQ352" s="182"/>
      <c r="MPR352" s="182"/>
      <c r="MPS352" s="182"/>
      <c r="MPT352" s="182"/>
      <c r="MPU352" s="182"/>
      <c r="MPV352" s="182"/>
      <c r="MPW352" s="182"/>
      <c r="MPX352" s="182"/>
      <c r="MPY352" s="182"/>
      <c r="MPZ352" s="182"/>
      <c r="MQA352" s="182"/>
      <c r="MQB352" s="182"/>
      <c r="MQC352" s="182"/>
      <c r="MQD352" s="182"/>
      <c r="MQE352" s="182"/>
      <c r="MQF352" s="182"/>
      <c r="MQG352" s="182"/>
      <c r="MQH352" s="182"/>
      <c r="MQI352" s="182"/>
      <c r="MQJ352" s="182"/>
      <c r="MQK352" s="182"/>
      <c r="MQL352" s="182"/>
      <c r="MQM352" s="182"/>
      <c r="MQN352" s="182"/>
      <c r="MQO352" s="182"/>
      <c r="MQP352" s="182"/>
      <c r="MQQ352" s="182"/>
      <c r="MQR352" s="182"/>
      <c r="MQS352" s="182"/>
      <c r="MQT352" s="182"/>
      <c r="MQU352" s="182"/>
      <c r="MQV352" s="182"/>
      <c r="MQW352" s="182"/>
      <c r="MQX352" s="182"/>
      <c r="MQY352" s="182"/>
      <c r="MQZ352" s="182"/>
      <c r="MRA352" s="182"/>
      <c r="MRB352" s="182"/>
      <c r="MRC352" s="182"/>
      <c r="MRD352" s="182"/>
      <c r="MRE352" s="182"/>
      <c r="MRF352" s="182"/>
      <c r="MRG352" s="182"/>
      <c r="MRH352" s="182"/>
      <c r="MRI352" s="182"/>
      <c r="MRJ352" s="182"/>
      <c r="MRK352" s="182"/>
      <c r="MRL352" s="182"/>
      <c r="MRM352" s="182"/>
      <c r="MRN352" s="182"/>
      <c r="MRO352" s="182"/>
      <c r="MRP352" s="182"/>
      <c r="MRQ352" s="182"/>
      <c r="MRR352" s="182"/>
      <c r="MRS352" s="182"/>
      <c r="MRT352" s="182"/>
      <c r="MRU352" s="182"/>
      <c r="MRV352" s="182"/>
      <c r="MRW352" s="182"/>
      <c r="MRX352" s="182"/>
      <c r="MRY352" s="182"/>
      <c r="MRZ352" s="182"/>
      <c r="MSA352" s="182"/>
      <c r="MSB352" s="182"/>
      <c r="MSC352" s="182"/>
      <c r="MSD352" s="182"/>
      <c r="MSE352" s="182"/>
      <c r="MSF352" s="182"/>
      <c r="MSG352" s="182"/>
      <c r="MSH352" s="182"/>
      <c r="MSI352" s="182"/>
      <c r="MSJ352" s="182"/>
      <c r="MSK352" s="182"/>
      <c r="MSL352" s="182"/>
      <c r="MSM352" s="182"/>
      <c r="MSN352" s="182"/>
      <c r="MSO352" s="182"/>
      <c r="MSP352" s="182"/>
      <c r="MSQ352" s="182"/>
      <c r="MSR352" s="182"/>
      <c r="MSS352" s="182"/>
      <c r="MST352" s="182"/>
      <c r="MSU352" s="182"/>
      <c r="MSV352" s="182"/>
      <c r="MSW352" s="182"/>
      <c r="MSX352" s="182"/>
      <c r="MSY352" s="182"/>
      <c r="MSZ352" s="182"/>
      <c r="MTA352" s="182"/>
      <c r="MTB352" s="182"/>
      <c r="MTC352" s="182"/>
      <c r="MTD352" s="182"/>
      <c r="MTE352" s="182"/>
      <c r="MTF352" s="182"/>
      <c r="MTG352" s="182"/>
      <c r="MTH352" s="182"/>
      <c r="MTI352" s="182"/>
      <c r="MTJ352" s="182"/>
      <c r="MTK352" s="182"/>
      <c r="MTL352" s="182"/>
      <c r="MTM352" s="182"/>
      <c r="MTN352" s="182"/>
      <c r="MTO352" s="182"/>
      <c r="MTP352" s="182"/>
      <c r="MTQ352" s="182"/>
      <c r="MTR352" s="182"/>
      <c r="MTS352" s="182"/>
      <c r="MTT352" s="182"/>
      <c r="MTU352" s="182"/>
      <c r="MTV352" s="182"/>
      <c r="MTW352" s="182"/>
      <c r="MTX352" s="182"/>
      <c r="MTY352" s="182"/>
      <c r="MTZ352" s="182"/>
      <c r="MUA352" s="182"/>
      <c r="MUB352" s="182"/>
      <c r="MUC352" s="182"/>
      <c r="MUD352" s="182"/>
      <c r="MUE352" s="182"/>
      <c r="MUF352" s="182"/>
      <c r="MUG352" s="182"/>
      <c r="MUH352" s="182"/>
      <c r="MUI352" s="182"/>
      <c r="MUJ352" s="182"/>
      <c r="MUK352" s="182"/>
      <c r="MUL352" s="182"/>
      <c r="MUM352" s="182"/>
      <c r="MUN352" s="182"/>
      <c r="MUO352" s="182"/>
      <c r="MUP352" s="182"/>
      <c r="MUQ352" s="182"/>
      <c r="MUR352" s="182"/>
      <c r="MUS352" s="182"/>
      <c r="MUT352" s="182"/>
      <c r="MUU352" s="182"/>
      <c r="MUV352" s="182"/>
      <c r="MUW352" s="182"/>
      <c r="MUX352" s="182"/>
      <c r="MUY352" s="182"/>
      <c r="MUZ352" s="182"/>
      <c r="MVA352" s="182"/>
      <c r="MVB352" s="182"/>
      <c r="MVC352" s="182"/>
      <c r="MVD352" s="182"/>
      <c r="MVE352" s="182"/>
      <c r="MVF352" s="182"/>
      <c r="MVG352" s="182"/>
      <c r="MVH352" s="182"/>
      <c r="MVI352" s="182"/>
      <c r="MVJ352" s="182"/>
      <c r="MVK352" s="182"/>
      <c r="MVL352" s="182"/>
      <c r="MVM352" s="182"/>
      <c r="MVN352" s="182"/>
      <c r="MVO352" s="182"/>
      <c r="MVP352" s="182"/>
      <c r="MVQ352" s="182"/>
      <c r="MVR352" s="182"/>
      <c r="MVS352" s="182"/>
      <c r="MVT352" s="182"/>
      <c r="MVU352" s="182"/>
      <c r="MVV352" s="182"/>
      <c r="MVW352" s="182"/>
      <c r="MVX352" s="182"/>
      <c r="MVY352" s="182"/>
      <c r="MVZ352" s="182"/>
      <c r="MWA352" s="182"/>
      <c r="MWB352" s="182"/>
      <c r="MWC352" s="182"/>
      <c r="MWD352" s="182"/>
      <c r="MWE352" s="182"/>
      <c r="MWF352" s="182"/>
      <c r="MWG352" s="182"/>
      <c r="MWH352" s="182"/>
      <c r="MWI352" s="182"/>
      <c r="MWJ352" s="182"/>
      <c r="MWK352" s="182"/>
      <c r="MWL352" s="182"/>
      <c r="MWM352" s="182"/>
      <c r="MWN352" s="182"/>
      <c r="MWO352" s="182"/>
      <c r="MWP352" s="182"/>
      <c r="MWQ352" s="182"/>
      <c r="MWR352" s="182"/>
      <c r="MWS352" s="182"/>
      <c r="MWT352" s="182"/>
      <c r="MWU352" s="182"/>
      <c r="MWV352" s="182"/>
      <c r="MWW352" s="182"/>
      <c r="MWX352" s="182"/>
      <c r="MWY352" s="182"/>
      <c r="MWZ352" s="182"/>
      <c r="MXA352" s="182"/>
      <c r="MXB352" s="182"/>
      <c r="MXC352" s="182"/>
      <c r="MXD352" s="182"/>
      <c r="MXE352" s="182"/>
      <c r="MXF352" s="182"/>
      <c r="MXG352" s="182"/>
      <c r="MXH352" s="182"/>
      <c r="MXI352" s="182"/>
      <c r="MXJ352" s="182"/>
      <c r="MXK352" s="182"/>
      <c r="MXL352" s="182"/>
      <c r="MXM352" s="182"/>
      <c r="MXN352" s="182"/>
      <c r="MXO352" s="182"/>
      <c r="MXP352" s="182"/>
      <c r="MXQ352" s="182"/>
      <c r="MXR352" s="182"/>
      <c r="MXS352" s="182"/>
      <c r="MXT352" s="182"/>
      <c r="MXU352" s="182"/>
      <c r="MXV352" s="182"/>
      <c r="MXW352" s="182"/>
      <c r="MXX352" s="182"/>
      <c r="MXY352" s="182"/>
      <c r="MXZ352" s="182"/>
      <c r="MYA352" s="182"/>
      <c r="MYB352" s="182"/>
      <c r="MYC352" s="182"/>
      <c r="MYD352" s="182"/>
      <c r="MYE352" s="182"/>
      <c r="MYF352" s="182"/>
      <c r="MYG352" s="182"/>
      <c r="MYH352" s="182"/>
      <c r="MYI352" s="182"/>
      <c r="MYJ352" s="182"/>
      <c r="MYK352" s="182"/>
      <c r="MYL352" s="182"/>
      <c r="MYM352" s="182"/>
      <c r="MYN352" s="182"/>
      <c r="MYO352" s="182"/>
      <c r="MYP352" s="182"/>
      <c r="MYQ352" s="182"/>
      <c r="MYR352" s="182"/>
      <c r="MYS352" s="182"/>
      <c r="MYT352" s="182"/>
      <c r="MYU352" s="182"/>
      <c r="MYV352" s="182"/>
      <c r="MYW352" s="182"/>
      <c r="MYX352" s="182"/>
      <c r="MYY352" s="182"/>
      <c r="MYZ352" s="182"/>
      <c r="MZA352" s="182"/>
      <c r="MZB352" s="182"/>
      <c r="MZC352" s="182"/>
      <c r="MZD352" s="182"/>
      <c r="MZE352" s="182"/>
      <c r="MZF352" s="182"/>
      <c r="MZG352" s="182"/>
      <c r="MZH352" s="182"/>
      <c r="MZI352" s="182"/>
      <c r="MZJ352" s="182"/>
      <c r="MZK352" s="182"/>
      <c r="MZL352" s="182"/>
      <c r="MZM352" s="182"/>
      <c r="MZN352" s="182"/>
      <c r="MZO352" s="182"/>
      <c r="MZP352" s="182"/>
      <c r="MZQ352" s="182"/>
      <c r="MZR352" s="182"/>
      <c r="MZS352" s="182"/>
      <c r="MZT352" s="182"/>
      <c r="MZU352" s="182"/>
      <c r="MZV352" s="182"/>
      <c r="MZW352" s="182"/>
      <c r="MZX352" s="182"/>
      <c r="MZY352" s="182"/>
      <c r="MZZ352" s="182"/>
      <c r="NAA352" s="182"/>
      <c r="NAB352" s="182"/>
      <c r="NAC352" s="182"/>
      <c r="NAD352" s="182"/>
      <c r="NAE352" s="182"/>
      <c r="NAF352" s="182"/>
      <c r="NAG352" s="182"/>
      <c r="NAH352" s="182"/>
      <c r="NAI352" s="182"/>
      <c r="NAJ352" s="182"/>
      <c r="NAK352" s="182"/>
      <c r="NAL352" s="182"/>
      <c r="NAM352" s="182"/>
      <c r="NAN352" s="182"/>
      <c r="NAO352" s="182"/>
      <c r="NAP352" s="182"/>
      <c r="NAQ352" s="182"/>
      <c r="NAR352" s="182"/>
      <c r="NAS352" s="182"/>
      <c r="NAT352" s="182"/>
      <c r="NAU352" s="182"/>
      <c r="NAV352" s="182"/>
      <c r="NAW352" s="182"/>
      <c r="NAX352" s="182"/>
      <c r="NAY352" s="182"/>
      <c r="NAZ352" s="182"/>
      <c r="NBA352" s="182"/>
      <c r="NBB352" s="182"/>
      <c r="NBC352" s="182"/>
      <c r="NBD352" s="182"/>
      <c r="NBE352" s="182"/>
      <c r="NBF352" s="182"/>
      <c r="NBG352" s="182"/>
      <c r="NBH352" s="182"/>
      <c r="NBI352" s="182"/>
      <c r="NBJ352" s="182"/>
      <c r="NBK352" s="182"/>
      <c r="NBL352" s="182"/>
      <c r="NBM352" s="182"/>
      <c r="NBN352" s="182"/>
      <c r="NBO352" s="182"/>
      <c r="NBP352" s="182"/>
      <c r="NBQ352" s="182"/>
      <c r="NBR352" s="182"/>
      <c r="NBS352" s="182"/>
      <c r="NBT352" s="182"/>
      <c r="NBU352" s="182"/>
      <c r="NBV352" s="182"/>
      <c r="NBW352" s="182"/>
      <c r="NBX352" s="182"/>
      <c r="NBY352" s="182"/>
      <c r="NBZ352" s="182"/>
      <c r="NCA352" s="182"/>
      <c r="NCB352" s="182"/>
      <c r="NCC352" s="182"/>
      <c r="NCD352" s="182"/>
      <c r="NCE352" s="182"/>
      <c r="NCF352" s="182"/>
      <c r="NCG352" s="182"/>
      <c r="NCH352" s="182"/>
      <c r="NCI352" s="182"/>
      <c r="NCJ352" s="182"/>
      <c r="NCK352" s="182"/>
      <c r="NCL352" s="182"/>
      <c r="NCM352" s="182"/>
      <c r="NCN352" s="182"/>
      <c r="NCO352" s="182"/>
      <c r="NCP352" s="182"/>
      <c r="NCQ352" s="182"/>
      <c r="NCR352" s="182"/>
      <c r="NCS352" s="182"/>
      <c r="NCT352" s="182"/>
      <c r="NCU352" s="182"/>
      <c r="NCV352" s="182"/>
      <c r="NCW352" s="182"/>
      <c r="NCX352" s="182"/>
      <c r="NCY352" s="182"/>
      <c r="NCZ352" s="182"/>
      <c r="NDA352" s="182"/>
      <c r="NDB352" s="182"/>
      <c r="NDC352" s="182"/>
      <c r="NDD352" s="182"/>
      <c r="NDE352" s="182"/>
      <c r="NDF352" s="182"/>
      <c r="NDG352" s="182"/>
      <c r="NDH352" s="182"/>
      <c r="NDI352" s="182"/>
      <c r="NDJ352" s="182"/>
      <c r="NDK352" s="182"/>
      <c r="NDL352" s="182"/>
      <c r="NDM352" s="182"/>
      <c r="NDN352" s="182"/>
      <c r="NDO352" s="182"/>
      <c r="NDP352" s="182"/>
      <c r="NDQ352" s="182"/>
      <c r="NDR352" s="182"/>
      <c r="NDS352" s="182"/>
      <c r="NDT352" s="182"/>
      <c r="NDU352" s="182"/>
      <c r="NDV352" s="182"/>
      <c r="NDW352" s="182"/>
      <c r="NDX352" s="182"/>
      <c r="NDY352" s="182"/>
      <c r="NDZ352" s="182"/>
      <c r="NEA352" s="182"/>
      <c r="NEB352" s="182"/>
      <c r="NEC352" s="182"/>
      <c r="NED352" s="182"/>
      <c r="NEE352" s="182"/>
      <c r="NEF352" s="182"/>
      <c r="NEG352" s="182"/>
      <c r="NEH352" s="182"/>
      <c r="NEI352" s="182"/>
      <c r="NEJ352" s="182"/>
      <c r="NEK352" s="182"/>
      <c r="NEL352" s="182"/>
      <c r="NEM352" s="182"/>
      <c r="NEN352" s="182"/>
      <c r="NEO352" s="182"/>
      <c r="NEP352" s="182"/>
      <c r="NEQ352" s="182"/>
      <c r="NER352" s="182"/>
      <c r="NES352" s="182"/>
      <c r="NET352" s="182"/>
      <c r="NEU352" s="182"/>
      <c r="NEV352" s="182"/>
      <c r="NEW352" s="182"/>
      <c r="NEX352" s="182"/>
      <c r="NEY352" s="182"/>
      <c r="NEZ352" s="182"/>
      <c r="NFA352" s="182"/>
      <c r="NFB352" s="182"/>
      <c r="NFC352" s="182"/>
      <c r="NFD352" s="182"/>
      <c r="NFE352" s="182"/>
      <c r="NFF352" s="182"/>
      <c r="NFG352" s="182"/>
      <c r="NFH352" s="182"/>
      <c r="NFI352" s="182"/>
      <c r="NFJ352" s="182"/>
      <c r="NFK352" s="182"/>
      <c r="NFL352" s="182"/>
      <c r="NFM352" s="182"/>
      <c r="NFN352" s="182"/>
      <c r="NFO352" s="182"/>
      <c r="NFP352" s="182"/>
      <c r="NFQ352" s="182"/>
      <c r="NFR352" s="182"/>
      <c r="NFS352" s="182"/>
      <c r="NFT352" s="182"/>
      <c r="NFU352" s="182"/>
      <c r="NFV352" s="182"/>
      <c r="NFW352" s="182"/>
      <c r="NFX352" s="182"/>
      <c r="NFY352" s="182"/>
      <c r="NFZ352" s="182"/>
      <c r="NGA352" s="182"/>
      <c r="NGB352" s="182"/>
      <c r="NGC352" s="182"/>
      <c r="NGD352" s="182"/>
      <c r="NGE352" s="182"/>
      <c r="NGF352" s="182"/>
      <c r="NGG352" s="182"/>
      <c r="NGH352" s="182"/>
      <c r="NGI352" s="182"/>
      <c r="NGJ352" s="182"/>
      <c r="NGK352" s="182"/>
      <c r="NGL352" s="182"/>
      <c r="NGM352" s="182"/>
      <c r="NGN352" s="182"/>
      <c r="NGO352" s="182"/>
      <c r="NGP352" s="182"/>
      <c r="NGQ352" s="182"/>
      <c r="NGR352" s="182"/>
      <c r="NGS352" s="182"/>
      <c r="NGT352" s="182"/>
      <c r="NGU352" s="182"/>
      <c r="NGV352" s="182"/>
      <c r="NGW352" s="182"/>
      <c r="NGX352" s="182"/>
      <c r="NGY352" s="182"/>
      <c r="NGZ352" s="182"/>
      <c r="NHA352" s="182"/>
      <c r="NHB352" s="182"/>
      <c r="NHC352" s="182"/>
      <c r="NHD352" s="182"/>
      <c r="NHE352" s="182"/>
      <c r="NHF352" s="182"/>
      <c r="NHG352" s="182"/>
      <c r="NHH352" s="182"/>
      <c r="NHI352" s="182"/>
      <c r="NHJ352" s="182"/>
      <c r="NHK352" s="182"/>
      <c r="NHL352" s="182"/>
      <c r="NHM352" s="182"/>
      <c r="NHN352" s="182"/>
      <c r="NHO352" s="182"/>
      <c r="NHP352" s="182"/>
      <c r="NHQ352" s="182"/>
      <c r="NHR352" s="182"/>
      <c r="NHS352" s="182"/>
      <c r="NHT352" s="182"/>
      <c r="NHU352" s="182"/>
      <c r="NHV352" s="182"/>
      <c r="NHW352" s="182"/>
      <c r="NHX352" s="182"/>
      <c r="NHY352" s="182"/>
      <c r="NHZ352" s="182"/>
      <c r="NIA352" s="182"/>
      <c r="NIB352" s="182"/>
      <c r="NIC352" s="182"/>
      <c r="NID352" s="182"/>
      <c r="NIE352" s="182"/>
      <c r="NIF352" s="182"/>
      <c r="NIG352" s="182"/>
      <c r="NIH352" s="182"/>
      <c r="NII352" s="182"/>
      <c r="NIJ352" s="182"/>
      <c r="NIK352" s="182"/>
      <c r="NIL352" s="182"/>
      <c r="NIM352" s="182"/>
      <c r="NIN352" s="182"/>
      <c r="NIO352" s="182"/>
      <c r="NIP352" s="182"/>
      <c r="NIQ352" s="182"/>
      <c r="NIR352" s="182"/>
      <c r="NIS352" s="182"/>
      <c r="NIT352" s="182"/>
      <c r="NIU352" s="182"/>
      <c r="NIV352" s="182"/>
      <c r="NIW352" s="182"/>
      <c r="NIX352" s="182"/>
      <c r="NIY352" s="182"/>
      <c r="NIZ352" s="182"/>
      <c r="NJA352" s="182"/>
      <c r="NJB352" s="182"/>
      <c r="NJC352" s="182"/>
      <c r="NJD352" s="182"/>
      <c r="NJE352" s="182"/>
      <c r="NJF352" s="182"/>
      <c r="NJG352" s="182"/>
      <c r="NJH352" s="182"/>
      <c r="NJI352" s="182"/>
      <c r="NJJ352" s="182"/>
      <c r="NJK352" s="182"/>
      <c r="NJL352" s="182"/>
      <c r="NJM352" s="182"/>
      <c r="NJN352" s="182"/>
      <c r="NJO352" s="182"/>
      <c r="NJP352" s="182"/>
      <c r="NJQ352" s="182"/>
      <c r="NJR352" s="182"/>
      <c r="NJS352" s="182"/>
      <c r="NJT352" s="182"/>
      <c r="NJU352" s="182"/>
      <c r="NJV352" s="182"/>
      <c r="NJW352" s="182"/>
      <c r="NJX352" s="182"/>
      <c r="NJY352" s="182"/>
      <c r="NJZ352" s="182"/>
      <c r="NKA352" s="182"/>
      <c r="NKB352" s="182"/>
      <c r="NKC352" s="182"/>
      <c r="NKD352" s="182"/>
      <c r="NKE352" s="182"/>
      <c r="NKF352" s="182"/>
      <c r="NKG352" s="182"/>
      <c r="NKH352" s="182"/>
      <c r="NKI352" s="182"/>
      <c r="NKJ352" s="182"/>
      <c r="NKK352" s="182"/>
      <c r="NKL352" s="182"/>
      <c r="NKM352" s="182"/>
      <c r="NKN352" s="182"/>
      <c r="NKO352" s="182"/>
      <c r="NKP352" s="182"/>
      <c r="NKQ352" s="182"/>
      <c r="NKR352" s="182"/>
      <c r="NKS352" s="182"/>
      <c r="NKT352" s="182"/>
      <c r="NKU352" s="182"/>
      <c r="NKV352" s="182"/>
      <c r="NKW352" s="182"/>
      <c r="NKX352" s="182"/>
      <c r="NKY352" s="182"/>
      <c r="NKZ352" s="182"/>
      <c r="NLA352" s="182"/>
      <c r="NLB352" s="182"/>
      <c r="NLC352" s="182"/>
      <c r="NLD352" s="182"/>
      <c r="NLE352" s="182"/>
      <c r="NLF352" s="182"/>
      <c r="NLG352" s="182"/>
      <c r="NLH352" s="182"/>
      <c r="NLI352" s="182"/>
      <c r="NLJ352" s="182"/>
      <c r="NLK352" s="182"/>
      <c r="NLL352" s="182"/>
      <c r="NLM352" s="182"/>
      <c r="NLN352" s="182"/>
      <c r="NLO352" s="182"/>
      <c r="NLP352" s="182"/>
      <c r="NLQ352" s="182"/>
      <c r="NLR352" s="182"/>
      <c r="NLS352" s="182"/>
      <c r="NLT352" s="182"/>
      <c r="NLU352" s="182"/>
      <c r="NLV352" s="182"/>
      <c r="NLW352" s="182"/>
      <c r="NLX352" s="182"/>
      <c r="NLY352" s="182"/>
      <c r="NLZ352" s="182"/>
      <c r="NMA352" s="182"/>
      <c r="NMB352" s="182"/>
      <c r="NMC352" s="182"/>
      <c r="NMD352" s="182"/>
      <c r="NME352" s="182"/>
      <c r="NMF352" s="182"/>
      <c r="NMG352" s="182"/>
      <c r="NMH352" s="182"/>
      <c r="NMI352" s="182"/>
      <c r="NMJ352" s="182"/>
      <c r="NMK352" s="182"/>
      <c r="NML352" s="182"/>
      <c r="NMM352" s="182"/>
      <c r="NMN352" s="182"/>
      <c r="NMO352" s="182"/>
      <c r="NMP352" s="182"/>
      <c r="NMQ352" s="182"/>
      <c r="NMR352" s="182"/>
      <c r="NMS352" s="182"/>
      <c r="NMT352" s="182"/>
      <c r="NMU352" s="182"/>
      <c r="NMV352" s="182"/>
      <c r="NMW352" s="182"/>
      <c r="NMX352" s="182"/>
      <c r="NMY352" s="182"/>
      <c r="NMZ352" s="182"/>
      <c r="NNA352" s="182"/>
      <c r="NNB352" s="182"/>
      <c r="NNC352" s="182"/>
      <c r="NND352" s="182"/>
      <c r="NNE352" s="182"/>
      <c r="NNF352" s="182"/>
      <c r="NNG352" s="182"/>
      <c r="NNH352" s="182"/>
      <c r="NNI352" s="182"/>
      <c r="NNJ352" s="182"/>
      <c r="NNK352" s="182"/>
      <c r="NNL352" s="182"/>
      <c r="NNM352" s="182"/>
      <c r="NNN352" s="182"/>
      <c r="NNO352" s="182"/>
      <c r="NNP352" s="182"/>
      <c r="NNQ352" s="182"/>
      <c r="NNR352" s="182"/>
      <c r="NNS352" s="182"/>
      <c r="NNT352" s="182"/>
      <c r="NNU352" s="182"/>
      <c r="NNV352" s="182"/>
      <c r="NNW352" s="182"/>
      <c r="NNX352" s="182"/>
      <c r="NNY352" s="182"/>
      <c r="NNZ352" s="182"/>
      <c r="NOA352" s="182"/>
      <c r="NOB352" s="182"/>
      <c r="NOC352" s="182"/>
      <c r="NOD352" s="182"/>
      <c r="NOE352" s="182"/>
      <c r="NOF352" s="182"/>
      <c r="NOG352" s="182"/>
      <c r="NOH352" s="182"/>
      <c r="NOI352" s="182"/>
      <c r="NOJ352" s="182"/>
      <c r="NOK352" s="182"/>
      <c r="NOL352" s="182"/>
      <c r="NOM352" s="182"/>
      <c r="NON352" s="182"/>
      <c r="NOO352" s="182"/>
      <c r="NOP352" s="182"/>
      <c r="NOQ352" s="182"/>
      <c r="NOR352" s="182"/>
      <c r="NOS352" s="182"/>
      <c r="NOT352" s="182"/>
      <c r="NOU352" s="182"/>
      <c r="NOV352" s="182"/>
      <c r="NOW352" s="182"/>
      <c r="NOX352" s="182"/>
      <c r="NOY352" s="182"/>
      <c r="NOZ352" s="182"/>
      <c r="NPA352" s="182"/>
      <c r="NPB352" s="182"/>
      <c r="NPC352" s="182"/>
      <c r="NPD352" s="182"/>
      <c r="NPE352" s="182"/>
      <c r="NPF352" s="182"/>
      <c r="NPG352" s="182"/>
      <c r="NPH352" s="182"/>
      <c r="NPI352" s="182"/>
      <c r="NPJ352" s="182"/>
      <c r="NPK352" s="182"/>
      <c r="NPL352" s="182"/>
      <c r="NPM352" s="182"/>
      <c r="NPN352" s="182"/>
      <c r="NPO352" s="182"/>
      <c r="NPP352" s="182"/>
      <c r="NPQ352" s="182"/>
      <c r="NPR352" s="182"/>
      <c r="NPS352" s="182"/>
      <c r="NPT352" s="182"/>
      <c r="NPU352" s="182"/>
      <c r="NPV352" s="182"/>
      <c r="NPW352" s="182"/>
      <c r="NPX352" s="182"/>
      <c r="NPY352" s="182"/>
      <c r="NPZ352" s="182"/>
      <c r="NQA352" s="182"/>
      <c r="NQB352" s="182"/>
      <c r="NQC352" s="182"/>
      <c r="NQD352" s="182"/>
      <c r="NQE352" s="182"/>
      <c r="NQF352" s="182"/>
      <c r="NQG352" s="182"/>
      <c r="NQH352" s="182"/>
      <c r="NQI352" s="182"/>
      <c r="NQJ352" s="182"/>
      <c r="NQK352" s="182"/>
      <c r="NQL352" s="182"/>
      <c r="NQM352" s="182"/>
      <c r="NQN352" s="182"/>
      <c r="NQO352" s="182"/>
      <c r="NQP352" s="182"/>
      <c r="NQQ352" s="182"/>
      <c r="NQR352" s="182"/>
      <c r="NQS352" s="182"/>
      <c r="NQT352" s="182"/>
      <c r="NQU352" s="182"/>
      <c r="NQV352" s="182"/>
      <c r="NQW352" s="182"/>
      <c r="NQX352" s="182"/>
      <c r="NQY352" s="182"/>
      <c r="NQZ352" s="182"/>
      <c r="NRA352" s="182"/>
      <c r="NRB352" s="182"/>
      <c r="NRC352" s="182"/>
      <c r="NRD352" s="182"/>
      <c r="NRE352" s="182"/>
      <c r="NRF352" s="182"/>
      <c r="NRG352" s="182"/>
      <c r="NRH352" s="182"/>
      <c r="NRI352" s="182"/>
      <c r="NRJ352" s="182"/>
      <c r="NRK352" s="182"/>
      <c r="NRL352" s="182"/>
      <c r="NRM352" s="182"/>
      <c r="NRN352" s="182"/>
      <c r="NRO352" s="182"/>
      <c r="NRP352" s="182"/>
      <c r="NRQ352" s="182"/>
      <c r="NRR352" s="182"/>
      <c r="NRS352" s="182"/>
      <c r="NRT352" s="182"/>
      <c r="NRU352" s="182"/>
      <c r="NRV352" s="182"/>
      <c r="NRW352" s="182"/>
      <c r="NRX352" s="182"/>
      <c r="NRY352" s="182"/>
      <c r="NRZ352" s="182"/>
      <c r="NSA352" s="182"/>
      <c r="NSB352" s="182"/>
      <c r="NSC352" s="182"/>
      <c r="NSD352" s="182"/>
      <c r="NSE352" s="182"/>
      <c r="NSF352" s="182"/>
      <c r="NSG352" s="182"/>
      <c r="NSH352" s="182"/>
      <c r="NSI352" s="182"/>
      <c r="NSJ352" s="182"/>
      <c r="NSK352" s="182"/>
      <c r="NSL352" s="182"/>
      <c r="NSM352" s="182"/>
      <c r="NSN352" s="182"/>
      <c r="NSO352" s="182"/>
      <c r="NSP352" s="182"/>
      <c r="NSQ352" s="182"/>
      <c r="NSR352" s="182"/>
      <c r="NSS352" s="182"/>
      <c r="NST352" s="182"/>
      <c r="NSU352" s="182"/>
      <c r="NSV352" s="182"/>
      <c r="NSW352" s="182"/>
      <c r="NSX352" s="182"/>
      <c r="NSY352" s="182"/>
      <c r="NSZ352" s="182"/>
      <c r="NTA352" s="182"/>
      <c r="NTB352" s="182"/>
      <c r="NTC352" s="182"/>
      <c r="NTD352" s="182"/>
      <c r="NTE352" s="182"/>
      <c r="NTF352" s="182"/>
      <c r="NTG352" s="182"/>
      <c r="NTH352" s="182"/>
      <c r="NTI352" s="182"/>
      <c r="NTJ352" s="182"/>
      <c r="NTK352" s="182"/>
      <c r="NTL352" s="182"/>
      <c r="NTM352" s="182"/>
      <c r="NTN352" s="182"/>
      <c r="NTO352" s="182"/>
      <c r="NTP352" s="182"/>
      <c r="NTQ352" s="182"/>
      <c r="NTR352" s="182"/>
      <c r="NTS352" s="182"/>
      <c r="NTT352" s="182"/>
      <c r="NTU352" s="182"/>
      <c r="NTV352" s="182"/>
      <c r="NTW352" s="182"/>
      <c r="NTX352" s="182"/>
      <c r="NTY352" s="182"/>
      <c r="NTZ352" s="182"/>
      <c r="NUA352" s="182"/>
      <c r="NUB352" s="182"/>
      <c r="NUC352" s="182"/>
      <c r="NUD352" s="182"/>
      <c r="NUE352" s="182"/>
      <c r="NUF352" s="182"/>
      <c r="NUG352" s="182"/>
      <c r="NUH352" s="182"/>
      <c r="NUI352" s="182"/>
      <c r="NUJ352" s="182"/>
      <c r="NUK352" s="182"/>
      <c r="NUL352" s="182"/>
      <c r="NUM352" s="182"/>
      <c r="NUN352" s="182"/>
      <c r="NUO352" s="182"/>
      <c r="NUP352" s="182"/>
      <c r="NUQ352" s="182"/>
      <c r="NUR352" s="182"/>
      <c r="NUS352" s="182"/>
      <c r="NUT352" s="182"/>
      <c r="NUU352" s="182"/>
      <c r="NUV352" s="182"/>
      <c r="NUW352" s="182"/>
      <c r="NUX352" s="182"/>
      <c r="NUY352" s="182"/>
      <c r="NUZ352" s="182"/>
      <c r="NVA352" s="182"/>
      <c r="NVB352" s="182"/>
      <c r="NVC352" s="182"/>
      <c r="NVD352" s="182"/>
      <c r="NVE352" s="182"/>
      <c r="NVF352" s="182"/>
      <c r="NVG352" s="182"/>
      <c r="NVH352" s="182"/>
      <c r="NVI352" s="182"/>
      <c r="NVJ352" s="182"/>
      <c r="NVK352" s="182"/>
      <c r="NVL352" s="182"/>
      <c r="NVM352" s="182"/>
      <c r="NVN352" s="182"/>
      <c r="NVO352" s="182"/>
      <c r="NVP352" s="182"/>
      <c r="NVQ352" s="182"/>
      <c r="NVR352" s="182"/>
      <c r="NVS352" s="182"/>
      <c r="NVT352" s="182"/>
      <c r="NVU352" s="182"/>
      <c r="NVV352" s="182"/>
      <c r="NVW352" s="182"/>
      <c r="NVX352" s="182"/>
      <c r="NVY352" s="182"/>
      <c r="NVZ352" s="182"/>
      <c r="NWA352" s="182"/>
      <c r="NWB352" s="182"/>
      <c r="NWC352" s="182"/>
      <c r="NWD352" s="182"/>
      <c r="NWE352" s="182"/>
      <c r="NWF352" s="182"/>
      <c r="NWG352" s="182"/>
      <c r="NWH352" s="182"/>
      <c r="NWI352" s="182"/>
      <c r="NWJ352" s="182"/>
      <c r="NWK352" s="182"/>
      <c r="NWL352" s="182"/>
      <c r="NWM352" s="182"/>
      <c r="NWN352" s="182"/>
      <c r="NWO352" s="182"/>
      <c r="NWP352" s="182"/>
      <c r="NWQ352" s="182"/>
      <c r="NWR352" s="182"/>
      <c r="NWS352" s="182"/>
      <c r="NWT352" s="182"/>
      <c r="NWU352" s="182"/>
      <c r="NWV352" s="182"/>
      <c r="NWW352" s="182"/>
      <c r="NWX352" s="182"/>
      <c r="NWY352" s="182"/>
      <c r="NWZ352" s="182"/>
      <c r="NXA352" s="182"/>
      <c r="NXB352" s="182"/>
      <c r="NXC352" s="182"/>
      <c r="NXD352" s="182"/>
      <c r="NXE352" s="182"/>
      <c r="NXF352" s="182"/>
      <c r="NXG352" s="182"/>
      <c r="NXH352" s="182"/>
      <c r="NXI352" s="182"/>
      <c r="NXJ352" s="182"/>
      <c r="NXK352" s="182"/>
      <c r="NXL352" s="182"/>
      <c r="NXM352" s="182"/>
      <c r="NXN352" s="182"/>
      <c r="NXO352" s="182"/>
      <c r="NXP352" s="182"/>
      <c r="NXQ352" s="182"/>
      <c r="NXR352" s="182"/>
      <c r="NXS352" s="182"/>
      <c r="NXT352" s="182"/>
      <c r="NXU352" s="182"/>
      <c r="NXV352" s="182"/>
      <c r="NXW352" s="182"/>
      <c r="NXX352" s="182"/>
      <c r="NXY352" s="182"/>
      <c r="NXZ352" s="182"/>
      <c r="NYA352" s="182"/>
      <c r="NYB352" s="182"/>
      <c r="NYC352" s="182"/>
      <c r="NYD352" s="182"/>
      <c r="NYE352" s="182"/>
      <c r="NYF352" s="182"/>
      <c r="NYG352" s="182"/>
      <c r="NYH352" s="182"/>
      <c r="NYI352" s="182"/>
      <c r="NYJ352" s="182"/>
      <c r="NYK352" s="182"/>
      <c r="NYL352" s="182"/>
      <c r="NYM352" s="182"/>
      <c r="NYN352" s="182"/>
      <c r="NYO352" s="182"/>
      <c r="NYP352" s="182"/>
      <c r="NYQ352" s="182"/>
      <c r="NYR352" s="182"/>
      <c r="NYS352" s="182"/>
      <c r="NYT352" s="182"/>
      <c r="NYU352" s="182"/>
      <c r="NYV352" s="182"/>
      <c r="NYW352" s="182"/>
      <c r="NYX352" s="182"/>
      <c r="NYY352" s="182"/>
      <c r="NYZ352" s="182"/>
      <c r="NZA352" s="182"/>
      <c r="NZB352" s="182"/>
      <c r="NZC352" s="182"/>
      <c r="NZD352" s="182"/>
      <c r="NZE352" s="182"/>
      <c r="NZF352" s="182"/>
      <c r="NZG352" s="182"/>
      <c r="NZH352" s="182"/>
      <c r="NZI352" s="182"/>
      <c r="NZJ352" s="182"/>
      <c r="NZK352" s="182"/>
      <c r="NZL352" s="182"/>
      <c r="NZM352" s="182"/>
      <c r="NZN352" s="182"/>
      <c r="NZO352" s="182"/>
      <c r="NZP352" s="182"/>
      <c r="NZQ352" s="182"/>
      <c r="NZR352" s="182"/>
      <c r="NZS352" s="182"/>
      <c r="NZT352" s="182"/>
      <c r="NZU352" s="182"/>
      <c r="NZV352" s="182"/>
      <c r="NZW352" s="182"/>
      <c r="NZX352" s="182"/>
      <c r="NZY352" s="182"/>
      <c r="NZZ352" s="182"/>
      <c r="OAA352" s="182"/>
      <c r="OAB352" s="182"/>
      <c r="OAC352" s="182"/>
      <c r="OAD352" s="182"/>
      <c r="OAE352" s="182"/>
      <c r="OAF352" s="182"/>
      <c r="OAG352" s="182"/>
      <c r="OAH352" s="182"/>
      <c r="OAI352" s="182"/>
      <c r="OAJ352" s="182"/>
      <c r="OAK352" s="182"/>
      <c r="OAL352" s="182"/>
      <c r="OAM352" s="182"/>
      <c r="OAN352" s="182"/>
      <c r="OAO352" s="182"/>
      <c r="OAP352" s="182"/>
      <c r="OAQ352" s="182"/>
      <c r="OAR352" s="182"/>
      <c r="OAS352" s="182"/>
      <c r="OAT352" s="182"/>
      <c r="OAU352" s="182"/>
      <c r="OAV352" s="182"/>
      <c r="OAW352" s="182"/>
      <c r="OAX352" s="182"/>
      <c r="OAY352" s="182"/>
      <c r="OAZ352" s="182"/>
      <c r="OBA352" s="182"/>
      <c r="OBB352" s="182"/>
      <c r="OBC352" s="182"/>
      <c r="OBD352" s="182"/>
      <c r="OBE352" s="182"/>
      <c r="OBF352" s="182"/>
      <c r="OBG352" s="182"/>
      <c r="OBH352" s="182"/>
      <c r="OBI352" s="182"/>
      <c r="OBJ352" s="182"/>
      <c r="OBK352" s="182"/>
      <c r="OBL352" s="182"/>
      <c r="OBM352" s="182"/>
      <c r="OBN352" s="182"/>
      <c r="OBO352" s="182"/>
      <c r="OBP352" s="182"/>
      <c r="OBQ352" s="182"/>
      <c r="OBR352" s="182"/>
      <c r="OBS352" s="182"/>
      <c r="OBT352" s="182"/>
      <c r="OBU352" s="182"/>
      <c r="OBV352" s="182"/>
      <c r="OBW352" s="182"/>
      <c r="OBX352" s="182"/>
      <c r="OBY352" s="182"/>
      <c r="OBZ352" s="182"/>
      <c r="OCA352" s="182"/>
      <c r="OCB352" s="182"/>
      <c r="OCC352" s="182"/>
      <c r="OCD352" s="182"/>
      <c r="OCE352" s="182"/>
      <c r="OCF352" s="182"/>
      <c r="OCG352" s="182"/>
      <c r="OCH352" s="182"/>
      <c r="OCI352" s="182"/>
      <c r="OCJ352" s="182"/>
      <c r="OCK352" s="182"/>
      <c r="OCL352" s="182"/>
      <c r="OCM352" s="182"/>
      <c r="OCN352" s="182"/>
      <c r="OCO352" s="182"/>
      <c r="OCP352" s="182"/>
      <c r="OCQ352" s="182"/>
      <c r="OCR352" s="182"/>
      <c r="OCS352" s="182"/>
      <c r="OCT352" s="182"/>
      <c r="OCU352" s="182"/>
      <c r="OCV352" s="182"/>
      <c r="OCW352" s="182"/>
      <c r="OCX352" s="182"/>
      <c r="OCY352" s="182"/>
      <c r="OCZ352" s="182"/>
      <c r="ODA352" s="182"/>
      <c r="ODB352" s="182"/>
      <c r="ODC352" s="182"/>
      <c r="ODD352" s="182"/>
      <c r="ODE352" s="182"/>
      <c r="ODF352" s="182"/>
      <c r="ODG352" s="182"/>
      <c r="ODH352" s="182"/>
      <c r="ODI352" s="182"/>
      <c r="ODJ352" s="182"/>
      <c r="ODK352" s="182"/>
      <c r="ODL352" s="182"/>
      <c r="ODM352" s="182"/>
      <c r="ODN352" s="182"/>
      <c r="ODO352" s="182"/>
      <c r="ODP352" s="182"/>
      <c r="ODQ352" s="182"/>
      <c r="ODR352" s="182"/>
      <c r="ODS352" s="182"/>
      <c r="ODT352" s="182"/>
      <c r="ODU352" s="182"/>
      <c r="ODV352" s="182"/>
      <c r="ODW352" s="182"/>
      <c r="ODX352" s="182"/>
      <c r="ODY352" s="182"/>
      <c r="ODZ352" s="182"/>
      <c r="OEA352" s="182"/>
      <c r="OEB352" s="182"/>
      <c r="OEC352" s="182"/>
      <c r="OED352" s="182"/>
      <c r="OEE352" s="182"/>
      <c r="OEF352" s="182"/>
      <c r="OEG352" s="182"/>
      <c r="OEH352" s="182"/>
      <c r="OEI352" s="182"/>
      <c r="OEJ352" s="182"/>
      <c r="OEK352" s="182"/>
      <c r="OEL352" s="182"/>
      <c r="OEM352" s="182"/>
      <c r="OEN352" s="182"/>
      <c r="OEO352" s="182"/>
      <c r="OEP352" s="182"/>
      <c r="OEQ352" s="182"/>
      <c r="OER352" s="182"/>
      <c r="OES352" s="182"/>
      <c r="OET352" s="182"/>
      <c r="OEU352" s="182"/>
      <c r="OEV352" s="182"/>
      <c r="OEW352" s="182"/>
      <c r="OEX352" s="182"/>
      <c r="OEY352" s="182"/>
      <c r="OEZ352" s="182"/>
      <c r="OFA352" s="182"/>
      <c r="OFB352" s="182"/>
      <c r="OFC352" s="182"/>
      <c r="OFD352" s="182"/>
      <c r="OFE352" s="182"/>
      <c r="OFF352" s="182"/>
      <c r="OFG352" s="182"/>
      <c r="OFH352" s="182"/>
      <c r="OFI352" s="182"/>
      <c r="OFJ352" s="182"/>
      <c r="OFK352" s="182"/>
      <c r="OFL352" s="182"/>
      <c r="OFM352" s="182"/>
      <c r="OFN352" s="182"/>
      <c r="OFO352" s="182"/>
      <c r="OFP352" s="182"/>
      <c r="OFQ352" s="182"/>
      <c r="OFR352" s="182"/>
      <c r="OFS352" s="182"/>
      <c r="OFT352" s="182"/>
      <c r="OFU352" s="182"/>
      <c r="OFV352" s="182"/>
      <c r="OFW352" s="182"/>
      <c r="OFX352" s="182"/>
      <c r="OFY352" s="182"/>
      <c r="OFZ352" s="182"/>
      <c r="OGA352" s="182"/>
      <c r="OGB352" s="182"/>
      <c r="OGC352" s="182"/>
      <c r="OGD352" s="182"/>
      <c r="OGE352" s="182"/>
      <c r="OGF352" s="182"/>
      <c r="OGG352" s="182"/>
      <c r="OGH352" s="182"/>
      <c r="OGI352" s="182"/>
      <c r="OGJ352" s="182"/>
      <c r="OGK352" s="182"/>
      <c r="OGL352" s="182"/>
      <c r="OGM352" s="182"/>
      <c r="OGN352" s="182"/>
      <c r="OGO352" s="182"/>
      <c r="OGP352" s="182"/>
      <c r="OGQ352" s="182"/>
      <c r="OGR352" s="182"/>
      <c r="OGS352" s="182"/>
      <c r="OGT352" s="182"/>
      <c r="OGU352" s="182"/>
      <c r="OGV352" s="182"/>
      <c r="OGW352" s="182"/>
      <c r="OGX352" s="182"/>
      <c r="OGY352" s="182"/>
      <c r="OGZ352" s="182"/>
      <c r="OHA352" s="182"/>
      <c r="OHB352" s="182"/>
      <c r="OHC352" s="182"/>
      <c r="OHD352" s="182"/>
      <c r="OHE352" s="182"/>
      <c r="OHF352" s="182"/>
      <c r="OHG352" s="182"/>
      <c r="OHH352" s="182"/>
      <c r="OHI352" s="182"/>
      <c r="OHJ352" s="182"/>
      <c r="OHK352" s="182"/>
      <c r="OHL352" s="182"/>
      <c r="OHM352" s="182"/>
      <c r="OHN352" s="182"/>
      <c r="OHO352" s="182"/>
      <c r="OHP352" s="182"/>
      <c r="OHQ352" s="182"/>
      <c r="OHR352" s="182"/>
      <c r="OHS352" s="182"/>
      <c r="OHT352" s="182"/>
      <c r="OHU352" s="182"/>
      <c r="OHV352" s="182"/>
      <c r="OHW352" s="182"/>
      <c r="OHX352" s="182"/>
      <c r="OHY352" s="182"/>
      <c r="OHZ352" s="182"/>
      <c r="OIA352" s="182"/>
      <c r="OIB352" s="182"/>
      <c r="OIC352" s="182"/>
      <c r="OID352" s="182"/>
      <c r="OIE352" s="182"/>
      <c r="OIF352" s="182"/>
      <c r="OIG352" s="182"/>
      <c r="OIH352" s="182"/>
      <c r="OII352" s="182"/>
      <c r="OIJ352" s="182"/>
      <c r="OIK352" s="182"/>
      <c r="OIL352" s="182"/>
      <c r="OIM352" s="182"/>
      <c r="OIN352" s="182"/>
      <c r="OIO352" s="182"/>
      <c r="OIP352" s="182"/>
      <c r="OIQ352" s="182"/>
      <c r="OIR352" s="182"/>
      <c r="OIS352" s="182"/>
      <c r="OIT352" s="182"/>
      <c r="OIU352" s="182"/>
      <c r="OIV352" s="182"/>
      <c r="OIW352" s="182"/>
      <c r="OIX352" s="182"/>
      <c r="OIY352" s="182"/>
      <c r="OIZ352" s="182"/>
      <c r="OJA352" s="182"/>
      <c r="OJB352" s="182"/>
      <c r="OJC352" s="182"/>
      <c r="OJD352" s="182"/>
      <c r="OJE352" s="182"/>
      <c r="OJF352" s="182"/>
      <c r="OJG352" s="182"/>
      <c r="OJH352" s="182"/>
      <c r="OJI352" s="182"/>
      <c r="OJJ352" s="182"/>
      <c r="OJK352" s="182"/>
      <c r="OJL352" s="182"/>
      <c r="OJM352" s="182"/>
      <c r="OJN352" s="182"/>
      <c r="OJO352" s="182"/>
      <c r="OJP352" s="182"/>
      <c r="OJQ352" s="182"/>
      <c r="OJR352" s="182"/>
      <c r="OJS352" s="182"/>
      <c r="OJT352" s="182"/>
      <c r="OJU352" s="182"/>
      <c r="OJV352" s="182"/>
      <c r="OJW352" s="182"/>
      <c r="OJX352" s="182"/>
      <c r="OJY352" s="182"/>
      <c r="OJZ352" s="182"/>
      <c r="OKA352" s="182"/>
      <c r="OKB352" s="182"/>
      <c r="OKC352" s="182"/>
      <c r="OKD352" s="182"/>
      <c r="OKE352" s="182"/>
      <c r="OKF352" s="182"/>
      <c r="OKG352" s="182"/>
      <c r="OKH352" s="182"/>
      <c r="OKI352" s="182"/>
      <c r="OKJ352" s="182"/>
      <c r="OKK352" s="182"/>
      <c r="OKL352" s="182"/>
      <c r="OKM352" s="182"/>
      <c r="OKN352" s="182"/>
      <c r="OKO352" s="182"/>
      <c r="OKP352" s="182"/>
      <c r="OKQ352" s="182"/>
      <c r="OKR352" s="182"/>
      <c r="OKS352" s="182"/>
      <c r="OKT352" s="182"/>
      <c r="OKU352" s="182"/>
      <c r="OKV352" s="182"/>
      <c r="OKW352" s="182"/>
      <c r="OKX352" s="182"/>
      <c r="OKY352" s="182"/>
      <c r="OKZ352" s="182"/>
      <c r="OLA352" s="182"/>
      <c r="OLB352" s="182"/>
      <c r="OLC352" s="182"/>
      <c r="OLD352" s="182"/>
      <c r="OLE352" s="182"/>
      <c r="OLF352" s="182"/>
      <c r="OLG352" s="182"/>
      <c r="OLH352" s="182"/>
      <c r="OLI352" s="182"/>
      <c r="OLJ352" s="182"/>
      <c r="OLK352" s="182"/>
      <c r="OLL352" s="182"/>
      <c r="OLM352" s="182"/>
      <c r="OLN352" s="182"/>
      <c r="OLO352" s="182"/>
      <c r="OLP352" s="182"/>
      <c r="OLQ352" s="182"/>
      <c r="OLR352" s="182"/>
      <c r="OLS352" s="182"/>
      <c r="OLT352" s="182"/>
      <c r="OLU352" s="182"/>
      <c r="OLV352" s="182"/>
      <c r="OLW352" s="182"/>
      <c r="OLX352" s="182"/>
      <c r="OLY352" s="182"/>
      <c r="OLZ352" s="182"/>
      <c r="OMA352" s="182"/>
      <c r="OMB352" s="182"/>
      <c r="OMC352" s="182"/>
      <c r="OMD352" s="182"/>
      <c r="OME352" s="182"/>
      <c r="OMF352" s="182"/>
      <c r="OMG352" s="182"/>
      <c r="OMH352" s="182"/>
      <c r="OMI352" s="182"/>
      <c r="OMJ352" s="182"/>
      <c r="OMK352" s="182"/>
      <c r="OML352" s="182"/>
      <c r="OMM352" s="182"/>
      <c r="OMN352" s="182"/>
      <c r="OMO352" s="182"/>
      <c r="OMP352" s="182"/>
      <c r="OMQ352" s="182"/>
      <c r="OMR352" s="182"/>
      <c r="OMS352" s="182"/>
      <c r="OMT352" s="182"/>
      <c r="OMU352" s="182"/>
      <c r="OMV352" s="182"/>
      <c r="OMW352" s="182"/>
      <c r="OMX352" s="182"/>
      <c r="OMY352" s="182"/>
      <c r="OMZ352" s="182"/>
      <c r="ONA352" s="182"/>
      <c r="ONB352" s="182"/>
      <c r="ONC352" s="182"/>
      <c r="OND352" s="182"/>
      <c r="ONE352" s="182"/>
      <c r="ONF352" s="182"/>
      <c r="ONG352" s="182"/>
      <c r="ONH352" s="182"/>
      <c r="ONI352" s="182"/>
      <c r="ONJ352" s="182"/>
      <c r="ONK352" s="182"/>
      <c r="ONL352" s="182"/>
      <c r="ONM352" s="182"/>
      <c r="ONN352" s="182"/>
      <c r="ONO352" s="182"/>
      <c r="ONP352" s="182"/>
      <c r="ONQ352" s="182"/>
      <c r="ONR352" s="182"/>
      <c r="ONS352" s="182"/>
      <c r="ONT352" s="182"/>
      <c r="ONU352" s="182"/>
      <c r="ONV352" s="182"/>
      <c r="ONW352" s="182"/>
      <c r="ONX352" s="182"/>
      <c r="ONY352" s="182"/>
      <c r="ONZ352" s="182"/>
      <c r="OOA352" s="182"/>
      <c r="OOB352" s="182"/>
      <c r="OOC352" s="182"/>
      <c r="OOD352" s="182"/>
      <c r="OOE352" s="182"/>
      <c r="OOF352" s="182"/>
      <c r="OOG352" s="182"/>
      <c r="OOH352" s="182"/>
      <c r="OOI352" s="182"/>
      <c r="OOJ352" s="182"/>
      <c r="OOK352" s="182"/>
      <c r="OOL352" s="182"/>
      <c r="OOM352" s="182"/>
      <c r="OON352" s="182"/>
      <c r="OOO352" s="182"/>
      <c r="OOP352" s="182"/>
      <c r="OOQ352" s="182"/>
      <c r="OOR352" s="182"/>
      <c r="OOS352" s="182"/>
      <c r="OOT352" s="182"/>
      <c r="OOU352" s="182"/>
      <c r="OOV352" s="182"/>
      <c r="OOW352" s="182"/>
      <c r="OOX352" s="182"/>
      <c r="OOY352" s="182"/>
      <c r="OOZ352" s="182"/>
      <c r="OPA352" s="182"/>
      <c r="OPB352" s="182"/>
      <c r="OPC352" s="182"/>
      <c r="OPD352" s="182"/>
      <c r="OPE352" s="182"/>
      <c r="OPF352" s="182"/>
      <c r="OPG352" s="182"/>
      <c r="OPH352" s="182"/>
      <c r="OPI352" s="182"/>
      <c r="OPJ352" s="182"/>
      <c r="OPK352" s="182"/>
      <c r="OPL352" s="182"/>
      <c r="OPM352" s="182"/>
      <c r="OPN352" s="182"/>
      <c r="OPO352" s="182"/>
      <c r="OPP352" s="182"/>
      <c r="OPQ352" s="182"/>
      <c r="OPR352" s="182"/>
      <c r="OPS352" s="182"/>
      <c r="OPT352" s="182"/>
      <c r="OPU352" s="182"/>
      <c r="OPV352" s="182"/>
      <c r="OPW352" s="182"/>
      <c r="OPX352" s="182"/>
      <c r="OPY352" s="182"/>
      <c r="OPZ352" s="182"/>
      <c r="OQA352" s="182"/>
      <c r="OQB352" s="182"/>
      <c r="OQC352" s="182"/>
      <c r="OQD352" s="182"/>
      <c r="OQE352" s="182"/>
      <c r="OQF352" s="182"/>
      <c r="OQG352" s="182"/>
      <c r="OQH352" s="182"/>
      <c r="OQI352" s="182"/>
      <c r="OQJ352" s="182"/>
      <c r="OQK352" s="182"/>
      <c r="OQL352" s="182"/>
      <c r="OQM352" s="182"/>
      <c r="OQN352" s="182"/>
      <c r="OQO352" s="182"/>
      <c r="OQP352" s="182"/>
      <c r="OQQ352" s="182"/>
      <c r="OQR352" s="182"/>
      <c r="OQS352" s="182"/>
      <c r="OQT352" s="182"/>
      <c r="OQU352" s="182"/>
      <c r="OQV352" s="182"/>
      <c r="OQW352" s="182"/>
      <c r="OQX352" s="182"/>
      <c r="OQY352" s="182"/>
      <c r="OQZ352" s="182"/>
      <c r="ORA352" s="182"/>
      <c r="ORB352" s="182"/>
      <c r="ORC352" s="182"/>
      <c r="ORD352" s="182"/>
      <c r="ORE352" s="182"/>
      <c r="ORF352" s="182"/>
      <c r="ORG352" s="182"/>
      <c r="ORH352" s="182"/>
      <c r="ORI352" s="182"/>
      <c r="ORJ352" s="182"/>
      <c r="ORK352" s="182"/>
      <c r="ORL352" s="182"/>
      <c r="ORM352" s="182"/>
      <c r="ORN352" s="182"/>
      <c r="ORO352" s="182"/>
      <c r="ORP352" s="182"/>
      <c r="ORQ352" s="182"/>
      <c r="ORR352" s="182"/>
      <c r="ORS352" s="182"/>
      <c r="ORT352" s="182"/>
      <c r="ORU352" s="182"/>
      <c r="ORV352" s="182"/>
      <c r="ORW352" s="182"/>
      <c r="ORX352" s="182"/>
      <c r="ORY352" s="182"/>
      <c r="ORZ352" s="182"/>
      <c r="OSA352" s="182"/>
      <c r="OSB352" s="182"/>
      <c r="OSC352" s="182"/>
      <c r="OSD352" s="182"/>
      <c r="OSE352" s="182"/>
      <c r="OSF352" s="182"/>
      <c r="OSG352" s="182"/>
      <c r="OSH352" s="182"/>
      <c r="OSI352" s="182"/>
      <c r="OSJ352" s="182"/>
      <c r="OSK352" s="182"/>
      <c r="OSL352" s="182"/>
      <c r="OSM352" s="182"/>
      <c r="OSN352" s="182"/>
      <c r="OSO352" s="182"/>
      <c r="OSP352" s="182"/>
      <c r="OSQ352" s="182"/>
      <c r="OSR352" s="182"/>
      <c r="OSS352" s="182"/>
      <c r="OST352" s="182"/>
      <c r="OSU352" s="182"/>
      <c r="OSV352" s="182"/>
      <c r="OSW352" s="182"/>
      <c r="OSX352" s="182"/>
      <c r="OSY352" s="182"/>
      <c r="OSZ352" s="182"/>
      <c r="OTA352" s="182"/>
      <c r="OTB352" s="182"/>
      <c r="OTC352" s="182"/>
      <c r="OTD352" s="182"/>
      <c r="OTE352" s="182"/>
      <c r="OTF352" s="182"/>
      <c r="OTG352" s="182"/>
      <c r="OTH352" s="182"/>
      <c r="OTI352" s="182"/>
      <c r="OTJ352" s="182"/>
      <c r="OTK352" s="182"/>
      <c r="OTL352" s="182"/>
      <c r="OTM352" s="182"/>
      <c r="OTN352" s="182"/>
      <c r="OTO352" s="182"/>
      <c r="OTP352" s="182"/>
      <c r="OTQ352" s="182"/>
      <c r="OTR352" s="182"/>
      <c r="OTS352" s="182"/>
      <c r="OTT352" s="182"/>
      <c r="OTU352" s="182"/>
      <c r="OTV352" s="182"/>
      <c r="OTW352" s="182"/>
      <c r="OTX352" s="182"/>
      <c r="OTY352" s="182"/>
      <c r="OTZ352" s="182"/>
      <c r="OUA352" s="182"/>
      <c r="OUB352" s="182"/>
      <c r="OUC352" s="182"/>
      <c r="OUD352" s="182"/>
      <c r="OUE352" s="182"/>
      <c r="OUF352" s="182"/>
      <c r="OUG352" s="182"/>
      <c r="OUH352" s="182"/>
      <c r="OUI352" s="182"/>
      <c r="OUJ352" s="182"/>
      <c r="OUK352" s="182"/>
      <c r="OUL352" s="182"/>
      <c r="OUM352" s="182"/>
      <c r="OUN352" s="182"/>
      <c r="OUO352" s="182"/>
      <c r="OUP352" s="182"/>
      <c r="OUQ352" s="182"/>
      <c r="OUR352" s="182"/>
      <c r="OUS352" s="182"/>
      <c r="OUT352" s="182"/>
      <c r="OUU352" s="182"/>
      <c r="OUV352" s="182"/>
      <c r="OUW352" s="182"/>
      <c r="OUX352" s="182"/>
      <c r="OUY352" s="182"/>
      <c r="OUZ352" s="182"/>
      <c r="OVA352" s="182"/>
      <c r="OVB352" s="182"/>
      <c r="OVC352" s="182"/>
      <c r="OVD352" s="182"/>
      <c r="OVE352" s="182"/>
      <c r="OVF352" s="182"/>
      <c r="OVG352" s="182"/>
      <c r="OVH352" s="182"/>
      <c r="OVI352" s="182"/>
      <c r="OVJ352" s="182"/>
      <c r="OVK352" s="182"/>
      <c r="OVL352" s="182"/>
      <c r="OVM352" s="182"/>
      <c r="OVN352" s="182"/>
      <c r="OVO352" s="182"/>
      <c r="OVP352" s="182"/>
      <c r="OVQ352" s="182"/>
      <c r="OVR352" s="182"/>
      <c r="OVS352" s="182"/>
      <c r="OVT352" s="182"/>
      <c r="OVU352" s="182"/>
      <c r="OVV352" s="182"/>
      <c r="OVW352" s="182"/>
      <c r="OVX352" s="182"/>
      <c r="OVY352" s="182"/>
      <c r="OVZ352" s="182"/>
      <c r="OWA352" s="182"/>
      <c r="OWB352" s="182"/>
      <c r="OWC352" s="182"/>
      <c r="OWD352" s="182"/>
      <c r="OWE352" s="182"/>
      <c r="OWF352" s="182"/>
      <c r="OWG352" s="182"/>
      <c r="OWH352" s="182"/>
      <c r="OWI352" s="182"/>
      <c r="OWJ352" s="182"/>
      <c r="OWK352" s="182"/>
      <c r="OWL352" s="182"/>
      <c r="OWM352" s="182"/>
      <c r="OWN352" s="182"/>
      <c r="OWO352" s="182"/>
      <c r="OWP352" s="182"/>
      <c r="OWQ352" s="182"/>
      <c r="OWR352" s="182"/>
      <c r="OWS352" s="182"/>
      <c r="OWT352" s="182"/>
      <c r="OWU352" s="182"/>
      <c r="OWV352" s="182"/>
      <c r="OWW352" s="182"/>
      <c r="OWX352" s="182"/>
      <c r="OWY352" s="182"/>
      <c r="OWZ352" s="182"/>
      <c r="OXA352" s="182"/>
      <c r="OXB352" s="182"/>
      <c r="OXC352" s="182"/>
      <c r="OXD352" s="182"/>
      <c r="OXE352" s="182"/>
      <c r="OXF352" s="182"/>
      <c r="OXG352" s="182"/>
      <c r="OXH352" s="182"/>
      <c r="OXI352" s="182"/>
      <c r="OXJ352" s="182"/>
      <c r="OXK352" s="182"/>
      <c r="OXL352" s="182"/>
      <c r="OXM352" s="182"/>
      <c r="OXN352" s="182"/>
      <c r="OXO352" s="182"/>
      <c r="OXP352" s="182"/>
      <c r="OXQ352" s="182"/>
      <c r="OXR352" s="182"/>
      <c r="OXS352" s="182"/>
      <c r="OXT352" s="182"/>
      <c r="OXU352" s="182"/>
      <c r="OXV352" s="182"/>
      <c r="OXW352" s="182"/>
      <c r="OXX352" s="182"/>
      <c r="OXY352" s="182"/>
      <c r="OXZ352" s="182"/>
      <c r="OYA352" s="182"/>
      <c r="OYB352" s="182"/>
      <c r="OYC352" s="182"/>
      <c r="OYD352" s="182"/>
      <c r="OYE352" s="182"/>
      <c r="OYF352" s="182"/>
      <c r="OYG352" s="182"/>
      <c r="OYH352" s="182"/>
      <c r="OYI352" s="182"/>
      <c r="OYJ352" s="182"/>
      <c r="OYK352" s="182"/>
      <c r="OYL352" s="182"/>
      <c r="OYM352" s="182"/>
      <c r="OYN352" s="182"/>
      <c r="OYO352" s="182"/>
      <c r="OYP352" s="182"/>
      <c r="OYQ352" s="182"/>
      <c r="OYR352" s="182"/>
      <c r="OYS352" s="182"/>
      <c r="OYT352" s="182"/>
      <c r="OYU352" s="182"/>
      <c r="OYV352" s="182"/>
      <c r="OYW352" s="182"/>
      <c r="OYX352" s="182"/>
      <c r="OYY352" s="182"/>
      <c r="OYZ352" s="182"/>
      <c r="OZA352" s="182"/>
      <c r="OZB352" s="182"/>
      <c r="OZC352" s="182"/>
      <c r="OZD352" s="182"/>
      <c r="OZE352" s="182"/>
      <c r="OZF352" s="182"/>
      <c r="OZG352" s="182"/>
      <c r="OZH352" s="182"/>
      <c r="OZI352" s="182"/>
      <c r="OZJ352" s="182"/>
      <c r="OZK352" s="182"/>
      <c r="OZL352" s="182"/>
      <c r="OZM352" s="182"/>
      <c r="OZN352" s="182"/>
      <c r="OZO352" s="182"/>
      <c r="OZP352" s="182"/>
      <c r="OZQ352" s="182"/>
      <c r="OZR352" s="182"/>
      <c r="OZS352" s="182"/>
      <c r="OZT352" s="182"/>
      <c r="OZU352" s="182"/>
      <c r="OZV352" s="182"/>
      <c r="OZW352" s="182"/>
      <c r="OZX352" s="182"/>
      <c r="OZY352" s="182"/>
      <c r="OZZ352" s="182"/>
      <c r="PAA352" s="182"/>
      <c r="PAB352" s="182"/>
      <c r="PAC352" s="182"/>
      <c r="PAD352" s="182"/>
      <c r="PAE352" s="182"/>
      <c r="PAF352" s="182"/>
      <c r="PAG352" s="182"/>
      <c r="PAH352" s="182"/>
      <c r="PAI352" s="182"/>
      <c r="PAJ352" s="182"/>
      <c r="PAK352" s="182"/>
      <c r="PAL352" s="182"/>
      <c r="PAM352" s="182"/>
      <c r="PAN352" s="182"/>
      <c r="PAO352" s="182"/>
      <c r="PAP352" s="182"/>
      <c r="PAQ352" s="182"/>
      <c r="PAR352" s="182"/>
      <c r="PAS352" s="182"/>
      <c r="PAT352" s="182"/>
      <c r="PAU352" s="182"/>
      <c r="PAV352" s="182"/>
      <c r="PAW352" s="182"/>
      <c r="PAX352" s="182"/>
      <c r="PAY352" s="182"/>
      <c r="PAZ352" s="182"/>
      <c r="PBA352" s="182"/>
      <c r="PBB352" s="182"/>
      <c r="PBC352" s="182"/>
      <c r="PBD352" s="182"/>
      <c r="PBE352" s="182"/>
      <c r="PBF352" s="182"/>
      <c r="PBG352" s="182"/>
      <c r="PBH352" s="182"/>
      <c r="PBI352" s="182"/>
      <c r="PBJ352" s="182"/>
      <c r="PBK352" s="182"/>
      <c r="PBL352" s="182"/>
      <c r="PBM352" s="182"/>
      <c r="PBN352" s="182"/>
      <c r="PBO352" s="182"/>
      <c r="PBP352" s="182"/>
      <c r="PBQ352" s="182"/>
      <c r="PBR352" s="182"/>
      <c r="PBS352" s="182"/>
      <c r="PBT352" s="182"/>
      <c r="PBU352" s="182"/>
      <c r="PBV352" s="182"/>
      <c r="PBW352" s="182"/>
      <c r="PBX352" s="182"/>
      <c r="PBY352" s="182"/>
      <c r="PBZ352" s="182"/>
      <c r="PCA352" s="182"/>
      <c r="PCB352" s="182"/>
      <c r="PCC352" s="182"/>
      <c r="PCD352" s="182"/>
      <c r="PCE352" s="182"/>
      <c r="PCF352" s="182"/>
      <c r="PCG352" s="182"/>
      <c r="PCH352" s="182"/>
      <c r="PCI352" s="182"/>
      <c r="PCJ352" s="182"/>
      <c r="PCK352" s="182"/>
      <c r="PCL352" s="182"/>
      <c r="PCM352" s="182"/>
      <c r="PCN352" s="182"/>
      <c r="PCO352" s="182"/>
      <c r="PCP352" s="182"/>
      <c r="PCQ352" s="182"/>
      <c r="PCR352" s="182"/>
      <c r="PCS352" s="182"/>
      <c r="PCT352" s="182"/>
      <c r="PCU352" s="182"/>
      <c r="PCV352" s="182"/>
      <c r="PCW352" s="182"/>
      <c r="PCX352" s="182"/>
      <c r="PCY352" s="182"/>
      <c r="PCZ352" s="182"/>
      <c r="PDA352" s="182"/>
      <c r="PDB352" s="182"/>
      <c r="PDC352" s="182"/>
      <c r="PDD352" s="182"/>
      <c r="PDE352" s="182"/>
      <c r="PDF352" s="182"/>
      <c r="PDG352" s="182"/>
      <c r="PDH352" s="182"/>
      <c r="PDI352" s="182"/>
      <c r="PDJ352" s="182"/>
      <c r="PDK352" s="182"/>
      <c r="PDL352" s="182"/>
      <c r="PDM352" s="182"/>
      <c r="PDN352" s="182"/>
      <c r="PDO352" s="182"/>
      <c r="PDP352" s="182"/>
      <c r="PDQ352" s="182"/>
      <c r="PDR352" s="182"/>
      <c r="PDS352" s="182"/>
      <c r="PDT352" s="182"/>
      <c r="PDU352" s="182"/>
      <c r="PDV352" s="182"/>
      <c r="PDW352" s="182"/>
      <c r="PDX352" s="182"/>
      <c r="PDY352" s="182"/>
      <c r="PDZ352" s="182"/>
      <c r="PEA352" s="182"/>
      <c r="PEB352" s="182"/>
      <c r="PEC352" s="182"/>
      <c r="PED352" s="182"/>
      <c r="PEE352" s="182"/>
      <c r="PEF352" s="182"/>
      <c r="PEG352" s="182"/>
      <c r="PEH352" s="182"/>
      <c r="PEI352" s="182"/>
      <c r="PEJ352" s="182"/>
      <c r="PEK352" s="182"/>
      <c r="PEL352" s="182"/>
      <c r="PEM352" s="182"/>
      <c r="PEN352" s="182"/>
      <c r="PEO352" s="182"/>
      <c r="PEP352" s="182"/>
      <c r="PEQ352" s="182"/>
      <c r="PER352" s="182"/>
      <c r="PES352" s="182"/>
      <c r="PET352" s="182"/>
      <c r="PEU352" s="182"/>
      <c r="PEV352" s="182"/>
      <c r="PEW352" s="182"/>
      <c r="PEX352" s="182"/>
      <c r="PEY352" s="182"/>
      <c r="PEZ352" s="182"/>
      <c r="PFA352" s="182"/>
      <c r="PFB352" s="182"/>
      <c r="PFC352" s="182"/>
      <c r="PFD352" s="182"/>
      <c r="PFE352" s="182"/>
      <c r="PFF352" s="182"/>
      <c r="PFG352" s="182"/>
      <c r="PFH352" s="182"/>
      <c r="PFI352" s="182"/>
      <c r="PFJ352" s="182"/>
      <c r="PFK352" s="182"/>
      <c r="PFL352" s="182"/>
      <c r="PFM352" s="182"/>
      <c r="PFN352" s="182"/>
      <c r="PFO352" s="182"/>
      <c r="PFP352" s="182"/>
      <c r="PFQ352" s="182"/>
      <c r="PFR352" s="182"/>
      <c r="PFS352" s="182"/>
      <c r="PFT352" s="182"/>
      <c r="PFU352" s="182"/>
      <c r="PFV352" s="182"/>
      <c r="PFW352" s="182"/>
      <c r="PFX352" s="182"/>
      <c r="PFY352" s="182"/>
      <c r="PFZ352" s="182"/>
      <c r="PGA352" s="182"/>
      <c r="PGB352" s="182"/>
      <c r="PGC352" s="182"/>
      <c r="PGD352" s="182"/>
      <c r="PGE352" s="182"/>
      <c r="PGF352" s="182"/>
      <c r="PGG352" s="182"/>
      <c r="PGH352" s="182"/>
      <c r="PGI352" s="182"/>
      <c r="PGJ352" s="182"/>
      <c r="PGK352" s="182"/>
      <c r="PGL352" s="182"/>
      <c r="PGM352" s="182"/>
      <c r="PGN352" s="182"/>
      <c r="PGO352" s="182"/>
      <c r="PGP352" s="182"/>
      <c r="PGQ352" s="182"/>
      <c r="PGR352" s="182"/>
      <c r="PGS352" s="182"/>
      <c r="PGT352" s="182"/>
      <c r="PGU352" s="182"/>
      <c r="PGV352" s="182"/>
      <c r="PGW352" s="182"/>
      <c r="PGX352" s="182"/>
      <c r="PGY352" s="182"/>
      <c r="PGZ352" s="182"/>
      <c r="PHA352" s="182"/>
      <c r="PHB352" s="182"/>
      <c r="PHC352" s="182"/>
      <c r="PHD352" s="182"/>
      <c r="PHE352" s="182"/>
      <c r="PHF352" s="182"/>
      <c r="PHG352" s="182"/>
      <c r="PHH352" s="182"/>
      <c r="PHI352" s="182"/>
      <c r="PHJ352" s="182"/>
      <c r="PHK352" s="182"/>
      <c r="PHL352" s="182"/>
      <c r="PHM352" s="182"/>
      <c r="PHN352" s="182"/>
      <c r="PHO352" s="182"/>
      <c r="PHP352" s="182"/>
      <c r="PHQ352" s="182"/>
      <c r="PHR352" s="182"/>
      <c r="PHS352" s="182"/>
      <c r="PHT352" s="182"/>
      <c r="PHU352" s="182"/>
      <c r="PHV352" s="182"/>
      <c r="PHW352" s="182"/>
      <c r="PHX352" s="182"/>
      <c r="PHY352" s="182"/>
      <c r="PHZ352" s="182"/>
      <c r="PIA352" s="182"/>
      <c r="PIB352" s="182"/>
      <c r="PIC352" s="182"/>
      <c r="PID352" s="182"/>
      <c r="PIE352" s="182"/>
      <c r="PIF352" s="182"/>
      <c r="PIG352" s="182"/>
      <c r="PIH352" s="182"/>
      <c r="PII352" s="182"/>
      <c r="PIJ352" s="182"/>
      <c r="PIK352" s="182"/>
      <c r="PIL352" s="182"/>
      <c r="PIM352" s="182"/>
      <c r="PIN352" s="182"/>
      <c r="PIO352" s="182"/>
      <c r="PIP352" s="182"/>
      <c r="PIQ352" s="182"/>
      <c r="PIR352" s="182"/>
      <c r="PIS352" s="182"/>
      <c r="PIT352" s="182"/>
      <c r="PIU352" s="182"/>
      <c r="PIV352" s="182"/>
      <c r="PIW352" s="182"/>
      <c r="PIX352" s="182"/>
      <c r="PIY352" s="182"/>
      <c r="PIZ352" s="182"/>
      <c r="PJA352" s="182"/>
      <c r="PJB352" s="182"/>
      <c r="PJC352" s="182"/>
      <c r="PJD352" s="182"/>
      <c r="PJE352" s="182"/>
      <c r="PJF352" s="182"/>
      <c r="PJG352" s="182"/>
      <c r="PJH352" s="182"/>
      <c r="PJI352" s="182"/>
      <c r="PJJ352" s="182"/>
      <c r="PJK352" s="182"/>
      <c r="PJL352" s="182"/>
      <c r="PJM352" s="182"/>
      <c r="PJN352" s="182"/>
      <c r="PJO352" s="182"/>
      <c r="PJP352" s="182"/>
      <c r="PJQ352" s="182"/>
      <c r="PJR352" s="182"/>
      <c r="PJS352" s="182"/>
      <c r="PJT352" s="182"/>
      <c r="PJU352" s="182"/>
      <c r="PJV352" s="182"/>
      <c r="PJW352" s="182"/>
      <c r="PJX352" s="182"/>
      <c r="PJY352" s="182"/>
      <c r="PJZ352" s="182"/>
      <c r="PKA352" s="182"/>
      <c r="PKB352" s="182"/>
      <c r="PKC352" s="182"/>
      <c r="PKD352" s="182"/>
      <c r="PKE352" s="182"/>
      <c r="PKF352" s="182"/>
      <c r="PKG352" s="182"/>
      <c r="PKH352" s="182"/>
      <c r="PKI352" s="182"/>
      <c r="PKJ352" s="182"/>
      <c r="PKK352" s="182"/>
      <c r="PKL352" s="182"/>
      <c r="PKM352" s="182"/>
      <c r="PKN352" s="182"/>
      <c r="PKO352" s="182"/>
      <c r="PKP352" s="182"/>
      <c r="PKQ352" s="182"/>
      <c r="PKR352" s="182"/>
      <c r="PKS352" s="182"/>
      <c r="PKT352" s="182"/>
      <c r="PKU352" s="182"/>
      <c r="PKV352" s="182"/>
      <c r="PKW352" s="182"/>
      <c r="PKX352" s="182"/>
      <c r="PKY352" s="182"/>
      <c r="PKZ352" s="182"/>
      <c r="PLA352" s="182"/>
      <c r="PLB352" s="182"/>
      <c r="PLC352" s="182"/>
      <c r="PLD352" s="182"/>
      <c r="PLE352" s="182"/>
      <c r="PLF352" s="182"/>
      <c r="PLG352" s="182"/>
      <c r="PLH352" s="182"/>
      <c r="PLI352" s="182"/>
      <c r="PLJ352" s="182"/>
      <c r="PLK352" s="182"/>
      <c r="PLL352" s="182"/>
      <c r="PLM352" s="182"/>
      <c r="PLN352" s="182"/>
      <c r="PLO352" s="182"/>
      <c r="PLP352" s="182"/>
      <c r="PLQ352" s="182"/>
      <c r="PLR352" s="182"/>
      <c r="PLS352" s="182"/>
      <c r="PLT352" s="182"/>
      <c r="PLU352" s="182"/>
      <c r="PLV352" s="182"/>
      <c r="PLW352" s="182"/>
      <c r="PLX352" s="182"/>
      <c r="PLY352" s="182"/>
      <c r="PLZ352" s="182"/>
      <c r="PMA352" s="182"/>
      <c r="PMB352" s="182"/>
      <c r="PMC352" s="182"/>
      <c r="PMD352" s="182"/>
      <c r="PME352" s="182"/>
      <c r="PMF352" s="182"/>
      <c r="PMG352" s="182"/>
      <c r="PMH352" s="182"/>
      <c r="PMI352" s="182"/>
      <c r="PMJ352" s="182"/>
      <c r="PMK352" s="182"/>
      <c r="PML352" s="182"/>
      <c r="PMM352" s="182"/>
      <c r="PMN352" s="182"/>
      <c r="PMO352" s="182"/>
      <c r="PMP352" s="182"/>
      <c r="PMQ352" s="182"/>
      <c r="PMR352" s="182"/>
      <c r="PMS352" s="182"/>
      <c r="PMT352" s="182"/>
      <c r="PMU352" s="182"/>
      <c r="PMV352" s="182"/>
      <c r="PMW352" s="182"/>
      <c r="PMX352" s="182"/>
      <c r="PMY352" s="182"/>
      <c r="PMZ352" s="182"/>
      <c r="PNA352" s="182"/>
      <c r="PNB352" s="182"/>
      <c r="PNC352" s="182"/>
      <c r="PND352" s="182"/>
      <c r="PNE352" s="182"/>
      <c r="PNF352" s="182"/>
      <c r="PNG352" s="182"/>
      <c r="PNH352" s="182"/>
      <c r="PNI352" s="182"/>
      <c r="PNJ352" s="182"/>
      <c r="PNK352" s="182"/>
      <c r="PNL352" s="182"/>
      <c r="PNM352" s="182"/>
      <c r="PNN352" s="182"/>
      <c r="PNO352" s="182"/>
      <c r="PNP352" s="182"/>
      <c r="PNQ352" s="182"/>
      <c r="PNR352" s="182"/>
      <c r="PNS352" s="182"/>
      <c r="PNT352" s="182"/>
      <c r="PNU352" s="182"/>
      <c r="PNV352" s="182"/>
      <c r="PNW352" s="182"/>
      <c r="PNX352" s="182"/>
      <c r="PNY352" s="182"/>
      <c r="PNZ352" s="182"/>
      <c r="POA352" s="182"/>
      <c r="POB352" s="182"/>
      <c r="POC352" s="182"/>
      <c r="POD352" s="182"/>
      <c r="POE352" s="182"/>
      <c r="POF352" s="182"/>
      <c r="POG352" s="182"/>
      <c r="POH352" s="182"/>
      <c r="POI352" s="182"/>
      <c r="POJ352" s="182"/>
      <c r="POK352" s="182"/>
      <c r="POL352" s="182"/>
      <c r="POM352" s="182"/>
      <c r="PON352" s="182"/>
      <c r="POO352" s="182"/>
      <c r="POP352" s="182"/>
      <c r="POQ352" s="182"/>
      <c r="POR352" s="182"/>
      <c r="POS352" s="182"/>
      <c r="POT352" s="182"/>
      <c r="POU352" s="182"/>
      <c r="POV352" s="182"/>
      <c r="POW352" s="182"/>
      <c r="POX352" s="182"/>
      <c r="POY352" s="182"/>
      <c r="POZ352" s="182"/>
      <c r="PPA352" s="182"/>
      <c r="PPB352" s="182"/>
      <c r="PPC352" s="182"/>
      <c r="PPD352" s="182"/>
      <c r="PPE352" s="182"/>
      <c r="PPF352" s="182"/>
      <c r="PPG352" s="182"/>
      <c r="PPH352" s="182"/>
      <c r="PPI352" s="182"/>
      <c r="PPJ352" s="182"/>
      <c r="PPK352" s="182"/>
      <c r="PPL352" s="182"/>
      <c r="PPM352" s="182"/>
      <c r="PPN352" s="182"/>
      <c r="PPO352" s="182"/>
      <c r="PPP352" s="182"/>
      <c r="PPQ352" s="182"/>
      <c r="PPR352" s="182"/>
      <c r="PPS352" s="182"/>
      <c r="PPT352" s="182"/>
      <c r="PPU352" s="182"/>
      <c r="PPV352" s="182"/>
      <c r="PPW352" s="182"/>
      <c r="PPX352" s="182"/>
      <c r="PPY352" s="182"/>
      <c r="PPZ352" s="182"/>
      <c r="PQA352" s="182"/>
      <c r="PQB352" s="182"/>
      <c r="PQC352" s="182"/>
      <c r="PQD352" s="182"/>
      <c r="PQE352" s="182"/>
      <c r="PQF352" s="182"/>
      <c r="PQG352" s="182"/>
      <c r="PQH352" s="182"/>
      <c r="PQI352" s="182"/>
      <c r="PQJ352" s="182"/>
      <c r="PQK352" s="182"/>
      <c r="PQL352" s="182"/>
      <c r="PQM352" s="182"/>
      <c r="PQN352" s="182"/>
      <c r="PQO352" s="182"/>
      <c r="PQP352" s="182"/>
      <c r="PQQ352" s="182"/>
      <c r="PQR352" s="182"/>
      <c r="PQS352" s="182"/>
      <c r="PQT352" s="182"/>
      <c r="PQU352" s="182"/>
      <c r="PQV352" s="182"/>
      <c r="PQW352" s="182"/>
      <c r="PQX352" s="182"/>
      <c r="PQY352" s="182"/>
      <c r="PQZ352" s="182"/>
      <c r="PRA352" s="182"/>
      <c r="PRB352" s="182"/>
      <c r="PRC352" s="182"/>
      <c r="PRD352" s="182"/>
      <c r="PRE352" s="182"/>
      <c r="PRF352" s="182"/>
      <c r="PRG352" s="182"/>
      <c r="PRH352" s="182"/>
      <c r="PRI352" s="182"/>
      <c r="PRJ352" s="182"/>
      <c r="PRK352" s="182"/>
      <c r="PRL352" s="182"/>
      <c r="PRM352" s="182"/>
      <c r="PRN352" s="182"/>
      <c r="PRO352" s="182"/>
      <c r="PRP352" s="182"/>
      <c r="PRQ352" s="182"/>
      <c r="PRR352" s="182"/>
      <c r="PRS352" s="182"/>
      <c r="PRT352" s="182"/>
      <c r="PRU352" s="182"/>
      <c r="PRV352" s="182"/>
      <c r="PRW352" s="182"/>
      <c r="PRX352" s="182"/>
      <c r="PRY352" s="182"/>
      <c r="PRZ352" s="182"/>
      <c r="PSA352" s="182"/>
      <c r="PSB352" s="182"/>
      <c r="PSC352" s="182"/>
      <c r="PSD352" s="182"/>
      <c r="PSE352" s="182"/>
      <c r="PSF352" s="182"/>
      <c r="PSG352" s="182"/>
      <c r="PSH352" s="182"/>
      <c r="PSI352" s="182"/>
      <c r="PSJ352" s="182"/>
      <c r="PSK352" s="182"/>
      <c r="PSL352" s="182"/>
      <c r="PSM352" s="182"/>
      <c r="PSN352" s="182"/>
      <c r="PSO352" s="182"/>
      <c r="PSP352" s="182"/>
      <c r="PSQ352" s="182"/>
      <c r="PSR352" s="182"/>
      <c r="PSS352" s="182"/>
      <c r="PST352" s="182"/>
      <c r="PSU352" s="182"/>
      <c r="PSV352" s="182"/>
      <c r="PSW352" s="182"/>
      <c r="PSX352" s="182"/>
      <c r="PSY352" s="182"/>
      <c r="PSZ352" s="182"/>
      <c r="PTA352" s="182"/>
      <c r="PTB352" s="182"/>
      <c r="PTC352" s="182"/>
      <c r="PTD352" s="182"/>
      <c r="PTE352" s="182"/>
      <c r="PTF352" s="182"/>
      <c r="PTG352" s="182"/>
      <c r="PTH352" s="182"/>
      <c r="PTI352" s="182"/>
      <c r="PTJ352" s="182"/>
      <c r="PTK352" s="182"/>
      <c r="PTL352" s="182"/>
      <c r="PTM352" s="182"/>
      <c r="PTN352" s="182"/>
      <c r="PTO352" s="182"/>
      <c r="PTP352" s="182"/>
      <c r="PTQ352" s="182"/>
      <c r="PTR352" s="182"/>
      <c r="PTS352" s="182"/>
      <c r="PTT352" s="182"/>
      <c r="PTU352" s="182"/>
      <c r="PTV352" s="182"/>
      <c r="PTW352" s="182"/>
      <c r="PTX352" s="182"/>
      <c r="PTY352" s="182"/>
      <c r="PTZ352" s="182"/>
      <c r="PUA352" s="182"/>
      <c r="PUB352" s="182"/>
      <c r="PUC352" s="182"/>
      <c r="PUD352" s="182"/>
      <c r="PUE352" s="182"/>
      <c r="PUF352" s="182"/>
      <c r="PUG352" s="182"/>
      <c r="PUH352" s="182"/>
      <c r="PUI352" s="182"/>
      <c r="PUJ352" s="182"/>
      <c r="PUK352" s="182"/>
      <c r="PUL352" s="182"/>
      <c r="PUM352" s="182"/>
      <c r="PUN352" s="182"/>
      <c r="PUO352" s="182"/>
      <c r="PUP352" s="182"/>
      <c r="PUQ352" s="182"/>
      <c r="PUR352" s="182"/>
      <c r="PUS352" s="182"/>
      <c r="PUT352" s="182"/>
      <c r="PUU352" s="182"/>
      <c r="PUV352" s="182"/>
      <c r="PUW352" s="182"/>
      <c r="PUX352" s="182"/>
      <c r="PUY352" s="182"/>
      <c r="PUZ352" s="182"/>
      <c r="PVA352" s="182"/>
      <c r="PVB352" s="182"/>
      <c r="PVC352" s="182"/>
      <c r="PVD352" s="182"/>
      <c r="PVE352" s="182"/>
      <c r="PVF352" s="182"/>
      <c r="PVG352" s="182"/>
      <c r="PVH352" s="182"/>
      <c r="PVI352" s="182"/>
      <c r="PVJ352" s="182"/>
      <c r="PVK352" s="182"/>
      <c r="PVL352" s="182"/>
      <c r="PVM352" s="182"/>
      <c r="PVN352" s="182"/>
      <c r="PVO352" s="182"/>
      <c r="PVP352" s="182"/>
      <c r="PVQ352" s="182"/>
      <c r="PVR352" s="182"/>
      <c r="PVS352" s="182"/>
      <c r="PVT352" s="182"/>
      <c r="PVU352" s="182"/>
      <c r="PVV352" s="182"/>
      <c r="PVW352" s="182"/>
      <c r="PVX352" s="182"/>
      <c r="PVY352" s="182"/>
      <c r="PVZ352" s="182"/>
      <c r="PWA352" s="182"/>
      <c r="PWB352" s="182"/>
      <c r="PWC352" s="182"/>
      <c r="PWD352" s="182"/>
      <c r="PWE352" s="182"/>
      <c r="PWF352" s="182"/>
      <c r="PWG352" s="182"/>
      <c r="PWH352" s="182"/>
      <c r="PWI352" s="182"/>
      <c r="PWJ352" s="182"/>
      <c r="PWK352" s="182"/>
      <c r="PWL352" s="182"/>
      <c r="PWM352" s="182"/>
      <c r="PWN352" s="182"/>
      <c r="PWO352" s="182"/>
      <c r="PWP352" s="182"/>
      <c r="PWQ352" s="182"/>
      <c r="PWR352" s="182"/>
      <c r="PWS352" s="182"/>
      <c r="PWT352" s="182"/>
      <c r="PWU352" s="182"/>
      <c r="PWV352" s="182"/>
      <c r="PWW352" s="182"/>
      <c r="PWX352" s="182"/>
      <c r="PWY352" s="182"/>
      <c r="PWZ352" s="182"/>
      <c r="PXA352" s="182"/>
      <c r="PXB352" s="182"/>
      <c r="PXC352" s="182"/>
      <c r="PXD352" s="182"/>
      <c r="PXE352" s="182"/>
      <c r="PXF352" s="182"/>
      <c r="PXG352" s="182"/>
      <c r="PXH352" s="182"/>
      <c r="PXI352" s="182"/>
      <c r="PXJ352" s="182"/>
      <c r="PXK352" s="182"/>
      <c r="PXL352" s="182"/>
      <c r="PXM352" s="182"/>
      <c r="PXN352" s="182"/>
      <c r="PXO352" s="182"/>
      <c r="PXP352" s="182"/>
      <c r="PXQ352" s="182"/>
      <c r="PXR352" s="182"/>
      <c r="PXS352" s="182"/>
      <c r="PXT352" s="182"/>
      <c r="PXU352" s="182"/>
      <c r="PXV352" s="182"/>
      <c r="PXW352" s="182"/>
      <c r="PXX352" s="182"/>
      <c r="PXY352" s="182"/>
      <c r="PXZ352" s="182"/>
      <c r="PYA352" s="182"/>
      <c r="PYB352" s="182"/>
      <c r="PYC352" s="182"/>
      <c r="PYD352" s="182"/>
      <c r="PYE352" s="182"/>
      <c r="PYF352" s="182"/>
      <c r="PYG352" s="182"/>
      <c r="PYH352" s="182"/>
      <c r="PYI352" s="182"/>
      <c r="PYJ352" s="182"/>
      <c r="PYK352" s="182"/>
      <c r="PYL352" s="182"/>
      <c r="PYM352" s="182"/>
      <c r="PYN352" s="182"/>
      <c r="PYO352" s="182"/>
      <c r="PYP352" s="182"/>
      <c r="PYQ352" s="182"/>
      <c r="PYR352" s="182"/>
      <c r="PYS352" s="182"/>
      <c r="PYT352" s="182"/>
      <c r="PYU352" s="182"/>
      <c r="PYV352" s="182"/>
      <c r="PYW352" s="182"/>
      <c r="PYX352" s="182"/>
      <c r="PYY352" s="182"/>
      <c r="PYZ352" s="182"/>
      <c r="PZA352" s="182"/>
      <c r="PZB352" s="182"/>
      <c r="PZC352" s="182"/>
      <c r="PZD352" s="182"/>
      <c r="PZE352" s="182"/>
      <c r="PZF352" s="182"/>
      <c r="PZG352" s="182"/>
      <c r="PZH352" s="182"/>
      <c r="PZI352" s="182"/>
      <c r="PZJ352" s="182"/>
      <c r="PZK352" s="182"/>
      <c r="PZL352" s="182"/>
      <c r="PZM352" s="182"/>
      <c r="PZN352" s="182"/>
      <c r="PZO352" s="182"/>
      <c r="PZP352" s="182"/>
      <c r="PZQ352" s="182"/>
      <c r="PZR352" s="182"/>
      <c r="PZS352" s="182"/>
      <c r="PZT352" s="182"/>
      <c r="PZU352" s="182"/>
      <c r="PZV352" s="182"/>
      <c r="PZW352" s="182"/>
      <c r="PZX352" s="182"/>
      <c r="PZY352" s="182"/>
      <c r="PZZ352" s="182"/>
      <c r="QAA352" s="182"/>
      <c r="QAB352" s="182"/>
      <c r="QAC352" s="182"/>
      <c r="QAD352" s="182"/>
      <c r="QAE352" s="182"/>
      <c r="QAF352" s="182"/>
      <c r="QAG352" s="182"/>
      <c r="QAH352" s="182"/>
      <c r="QAI352" s="182"/>
      <c r="QAJ352" s="182"/>
      <c r="QAK352" s="182"/>
      <c r="QAL352" s="182"/>
      <c r="QAM352" s="182"/>
      <c r="QAN352" s="182"/>
      <c r="QAO352" s="182"/>
      <c r="QAP352" s="182"/>
      <c r="QAQ352" s="182"/>
      <c r="QAR352" s="182"/>
      <c r="QAS352" s="182"/>
      <c r="QAT352" s="182"/>
      <c r="QAU352" s="182"/>
      <c r="QAV352" s="182"/>
      <c r="QAW352" s="182"/>
      <c r="QAX352" s="182"/>
      <c r="QAY352" s="182"/>
      <c r="QAZ352" s="182"/>
      <c r="QBA352" s="182"/>
      <c r="QBB352" s="182"/>
      <c r="QBC352" s="182"/>
      <c r="QBD352" s="182"/>
      <c r="QBE352" s="182"/>
      <c r="QBF352" s="182"/>
      <c r="QBG352" s="182"/>
      <c r="QBH352" s="182"/>
      <c r="QBI352" s="182"/>
      <c r="QBJ352" s="182"/>
      <c r="QBK352" s="182"/>
      <c r="QBL352" s="182"/>
      <c r="QBM352" s="182"/>
      <c r="QBN352" s="182"/>
      <c r="QBO352" s="182"/>
      <c r="QBP352" s="182"/>
      <c r="QBQ352" s="182"/>
      <c r="QBR352" s="182"/>
      <c r="QBS352" s="182"/>
      <c r="QBT352" s="182"/>
      <c r="QBU352" s="182"/>
      <c r="QBV352" s="182"/>
      <c r="QBW352" s="182"/>
      <c r="QBX352" s="182"/>
      <c r="QBY352" s="182"/>
      <c r="QBZ352" s="182"/>
      <c r="QCA352" s="182"/>
      <c r="QCB352" s="182"/>
      <c r="QCC352" s="182"/>
      <c r="QCD352" s="182"/>
      <c r="QCE352" s="182"/>
      <c r="QCF352" s="182"/>
      <c r="QCG352" s="182"/>
      <c r="QCH352" s="182"/>
      <c r="QCI352" s="182"/>
      <c r="QCJ352" s="182"/>
      <c r="QCK352" s="182"/>
      <c r="QCL352" s="182"/>
      <c r="QCM352" s="182"/>
      <c r="QCN352" s="182"/>
      <c r="QCO352" s="182"/>
      <c r="QCP352" s="182"/>
      <c r="QCQ352" s="182"/>
      <c r="QCR352" s="182"/>
      <c r="QCS352" s="182"/>
      <c r="QCT352" s="182"/>
      <c r="QCU352" s="182"/>
      <c r="QCV352" s="182"/>
      <c r="QCW352" s="182"/>
      <c r="QCX352" s="182"/>
      <c r="QCY352" s="182"/>
      <c r="QCZ352" s="182"/>
      <c r="QDA352" s="182"/>
      <c r="QDB352" s="182"/>
      <c r="QDC352" s="182"/>
      <c r="QDD352" s="182"/>
      <c r="QDE352" s="182"/>
      <c r="QDF352" s="182"/>
      <c r="QDG352" s="182"/>
      <c r="QDH352" s="182"/>
      <c r="QDI352" s="182"/>
      <c r="QDJ352" s="182"/>
      <c r="QDK352" s="182"/>
      <c r="QDL352" s="182"/>
      <c r="QDM352" s="182"/>
      <c r="QDN352" s="182"/>
      <c r="QDO352" s="182"/>
      <c r="QDP352" s="182"/>
      <c r="QDQ352" s="182"/>
      <c r="QDR352" s="182"/>
      <c r="QDS352" s="182"/>
      <c r="QDT352" s="182"/>
      <c r="QDU352" s="182"/>
      <c r="QDV352" s="182"/>
      <c r="QDW352" s="182"/>
      <c r="QDX352" s="182"/>
      <c r="QDY352" s="182"/>
      <c r="QDZ352" s="182"/>
      <c r="QEA352" s="182"/>
      <c r="QEB352" s="182"/>
      <c r="QEC352" s="182"/>
      <c r="QED352" s="182"/>
      <c r="QEE352" s="182"/>
      <c r="QEF352" s="182"/>
      <c r="QEG352" s="182"/>
      <c r="QEH352" s="182"/>
      <c r="QEI352" s="182"/>
      <c r="QEJ352" s="182"/>
      <c r="QEK352" s="182"/>
      <c r="QEL352" s="182"/>
      <c r="QEM352" s="182"/>
      <c r="QEN352" s="182"/>
      <c r="QEO352" s="182"/>
      <c r="QEP352" s="182"/>
      <c r="QEQ352" s="182"/>
      <c r="QER352" s="182"/>
      <c r="QES352" s="182"/>
      <c r="QET352" s="182"/>
      <c r="QEU352" s="182"/>
      <c r="QEV352" s="182"/>
      <c r="QEW352" s="182"/>
      <c r="QEX352" s="182"/>
      <c r="QEY352" s="182"/>
      <c r="QEZ352" s="182"/>
      <c r="QFA352" s="182"/>
      <c r="QFB352" s="182"/>
      <c r="QFC352" s="182"/>
      <c r="QFD352" s="182"/>
      <c r="QFE352" s="182"/>
      <c r="QFF352" s="182"/>
      <c r="QFG352" s="182"/>
      <c r="QFH352" s="182"/>
      <c r="QFI352" s="182"/>
      <c r="QFJ352" s="182"/>
      <c r="QFK352" s="182"/>
      <c r="QFL352" s="182"/>
      <c r="QFM352" s="182"/>
      <c r="QFN352" s="182"/>
      <c r="QFO352" s="182"/>
      <c r="QFP352" s="182"/>
      <c r="QFQ352" s="182"/>
      <c r="QFR352" s="182"/>
      <c r="QFS352" s="182"/>
      <c r="QFT352" s="182"/>
      <c r="QFU352" s="182"/>
      <c r="QFV352" s="182"/>
      <c r="QFW352" s="182"/>
      <c r="QFX352" s="182"/>
      <c r="QFY352" s="182"/>
      <c r="QFZ352" s="182"/>
      <c r="QGA352" s="182"/>
      <c r="QGB352" s="182"/>
      <c r="QGC352" s="182"/>
      <c r="QGD352" s="182"/>
      <c r="QGE352" s="182"/>
      <c r="QGF352" s="182"/>
      <c r="QGG352" s="182"/>
      <c r="QGH352" s="182"/>
      <c r="QGI352" s="182"/>
      <c r="QGJ352" s="182"/>
      <c r="QGK352" s="182"/>
      <c r="QGL352" s="182"/>
      <c r="QGM352" s="182"/>
      <c r="QGN352" s="182"/>
      <c r="QGO352" s="182"/>
      <c r="QGP352" s="182"/>
      <c r="QGQ352" s="182"/>
      <c r="QGR352" s="182"/>
      <c r="QGS352" s="182"/>
      <c r="QGT352" s="182"/>
      <c r="QGU352" s="182"/>
      <c r="QGV352" s="182"/>
      <c r="QGW352" s="182"/>
      <c r="QGX352" s="182"/>
      <c r="QGY352" s="182"/>
      <c r="QGZ352" s="182"/>
      <c r="QHA352" s="182"/>
      <c r="QHB352" s="182"/>
      <c r="QHC352" s="182"/>
      <c r="QHD352" s="182"/>
      <c r="QHE352" s="182"/>
      <c r="QHF352" s="182"/>
      <c r="QHG352" s="182"/>
      <c r="QHH352" s="182"/>
      <c r="QHI352" s="182"/>
      <c r="QHJ352" s="182"/>
      <c r="QHK352" s="182"/>
      <c r="QHL352" s="182"/>
      <c r="QHM352" s="182"/>
      <c r="QHN352" s="182"/>
      <c r="QHO352" s="182"/>
      <c r="QHP352" s="182"/>
      <c r="QHQ352" s="182"/>
      <c r="QHR352" s="182"/>
      <c r="QHS352" s="182"/>
      <c r="QHT352" s="182"/>
      <c r="QHU352" s="182"/>
      <c r="QHV352" s="182"/>
      <c r="QHW352" s="182"/>
      <c r="QHX352" s="182"/>
      <c r="QHY352" s="182"/>
      <c r="QHZ352" s="182"/>
      <c r="QIA352" s="182"/>
      <c r="QIB352" s="182"/>
      <c r="QIC352" s="182"/>
      <c r="QID352" s="182"/>
      <c r="QIE352" s="182"/>
      <c r="QIF352" s="182"/>
      <c r="QIG352" s="182"/>
      <c r="QIH352" s="182"/>
      <c r="QII352" s="182"/>
      <c r="QIJ352" s="182"/>
      <c r="QIK352" s="182"/>
      <c r="QIL352" s="182"/>
      <c r="QIM352" s="182"/>
      <c r="QIN352" s="182"/>
      <c r="QIO352" s="182"/>
      <c r="QIP352" s="182"/>
      <c r="QIQ352" s="182"/>
      <c r="QIR352" s="182"/>
      <c r="QIS352" s="182"/>
      <c r="QIT352" s="182"/>
      <c r="QIU352" s="182"/>
      <c r="QIV352" s="182"/>
      <c r="QIW352" s="182"/>
      <c r="QIX352" s="182"/>
      <c r="QIY352" s="182"/>
      <c r="QIZ352" s="182"/>
      <c r="QJA352" s="182"/>
      <c r="QJB352" s="182"/>
      <c r="QJC352" s="182"/>
      <c r="QJD352" s="182"/>
      <c r="QJE352" s="182"/>
      <c r="QJF352" s="182"/>
      <c r="QJG352" s="182"/>
      <c r="QJH352" s="182"/>
      <c r="QJI352" s="182"/>
      <c r="QJJ352" s="182"/>
      <c r="QJK352" s="182"/>
      <c r="QJL352" s="182"/>
      <c r="QJM352" s="182"/>
      <c r="QJN352" s="182"/>
      <c r="QJO352" s="182"/>
      <c r="QJP352" s="182"/>
      <c r="QJQ352" s="182"/>
      <c r="QJR352" s="182"/>
      <c r="QJS352" s="182"/>
      <c r="QJT352" s="182"/>
      <c r="QJU352" s="182"/>
      <c r="QJV352" s="182"/>
      <c r="QJW352" s="182"/>
      <c r="QJX352" s="182"/>
      <c r="QJY352" s="182"/>
      <c r="QJZ352" s="182"/>
      <c r="QKA352" s="182"/>
      <c r="QKB352" s="182"/>
      <c r="QKC352" s="182"/>
      <c r="QKD352" s="182"/>
      <c r="QKE352" s="182"/>
      <c r="QKF352" s="182"/>
      <c r="QKG352" s="182"/>
      <c r="QKH352" s="182"/>
      <c r="QKI352" s="182"/>
      <c r="QKJ352" s="182"/>
      <c r="QKK352" s="182"/>
      <c r="QKL352" s="182"/>
      <c r="QKM352" s="182"/>
      <c r="QKN352" s="182"/>
      <c r="QKO352" s="182"/>
      <c r="QKP352" s="182"/>
      <c r="QKQ352" s="182"/>
      <c r="QKR352" s="182"/>
      <c r="QKS352" s="182"/>
      <c r="QKT352" s="182"/>
      <c r="QKU352" s="182"/>
      <c r="QKV352" s="182"/>
      <c r="QKW352" s="182"/>
      <c r="QKX352" s="182"/>
      <c r="QKY352" s="182"/>
      <c r="QKZ352" s="182"/>
      <c r="QLA352" s="182"/>
      <c r="QLB352" s="182"/>
      <c r="QLC352" s="182"/>
      <c r="QLD352" s="182"/>
      <c r="QLE352" s="182"/>
      <c r="QLF352" s="182"/>
      <c r="QLG352" s="182"/>
      <c r="QLH352" s="182"/>
      <c r="QLI352" s="182"/>
      <c r="QLJ352" s="182"/>
      <c r="QLK352" s="182"/>
      <c r="QLL352" s="182"/>
      <c r="QLM352" s="182"/>
      <c r="QLN352" s="182"/>
      <c r="QLO352" s="182"/>
      <c r="QLP352" s="182"/>
      <c r="QLQ352" s="182"/>
      <c r="QLR352" s="182"/>
      <c r="QLS352" s="182"/>
      <c r="QLT352" s="182"/>
      <c r="QLU352" s="182"/>
      <c r="QLV352" s="182"/>
      <c r="QLW352" s="182"/>
      <c r="QLX352" s="182"/>
      <c r="QLY352" s="182"/>
      <c r="QLZ352" s="182"/>
      <c r="QMA352" s="182"/>
      <c r="QMB352" s="182"/>
      <c r="QMC352" s="182"/>
      <c r="QMD352" s="182"/>
      <c r="QME352" s="182"/>
      <c r="QMF352" s="182"/>
      <c r="QMG352" s="182"/>
      <c r="QMH352" s="182"/>
      <c r="QMI352" s="182"/>
      <c r="QMJ352" s="182"/>
      <c r="QMK352" s="182"/>
      <c r="QML352" s="182"/>
      <c r="QMM352" s="182"/>
      <c r="QMN352" s="182"/>
      <c r="QMO352" s="182"/>
      <c r="QMP352" s="182"/>
      <c r="QMQ352" s="182"/>
      <c r="QMR352" s="182"/>
      <c r="QMS352" s="182"/>
      <c r="QMT352" s="182"/>
      <c r="QMU352" s="182"/>
      <c r="QMV352" s="182"/>
      <c r="QMW352" s="182"/>
      <c r="QMX352" s="182"/>
      <c r="QMY352" s="182"/>
      <c r="QMZ352" s="182"/>
      <c r="QNA352" s="182"/>
      <c r="QNB352" s="182"/>
      <c r="QNC352" s="182"/>
      <c r="QND352" s="182"/>
      <c r="QNE352" s="182"/>
      <c r="QNF352" s="182"/>
      <c r="QNG352" s="182"/>
      <c r="QNH352" s="182"/>
      <c r="QNI352" s="182"/>
      <c r="QNJ352" s="182"/>
      <c r="QNK352" s="182"/>
      <c r="QNL352" s="182"/>
      <c r="QNM352" s="182"/>
      <c r="QNN352" s="182"/>
      <c r="QNO352" s="182"/>
      <c r="QNP352" s="182"/>
      <c r="QNQ352" s="182"/>
      <c r="QNR352" s="182"/>
      <c r="QNS352" s="182"/>
      <c r="QNT352" s="182"/>
      <c r="QNU352" s="182"/>
      <c r="QNV352" s="182"/>
      <c r="QNW352" s="182"/>
      <c r="QNX352" s="182"/>
      <c r="QNY352" s="182"/>
      <c r="QNZ352" s="182"/>
      <c r="QOA352" s="182"/>
      <c r="QOB352" s="182"/>
      <c r="QOC352" s="182"/>
      <c r="QOD352" s="182"/>
      <c r="QOE352" s="182"/>
      <c r="QOF352" s="182"/>
      <c r="QOG352" s="182"/>
      <c r="QOH352" s="182"/>
      <c r="QOI352" s="182"/>
      <c r="QOJ352" s="182"/>
      <c r="QOK352" s="182"/>
      <c r="QOL352" s="182"/>
      <c r="QOM352" s="182"/>
      <c r="QON352" s="182"/>
      <c r="QOO352" s="182"/>
      <c r="QOP352" s="182"/>
      <c r="QOQ352" s="182"/>
      <c r="QOR352" s="182"/>
      <c r="QOS352" s="182"/>
      <c r="QOT352" s="182"/>
      <c r="QOU352" s="182"/>
      <c r="QOV352" s="182"/>
      <c r="QOW352" s="182"/>
      <c r="QOX352" s="182"/>
      <c r="QOY352" s="182"/>
      <c r="QOZ352" s="182"/>
      <c r="QPA352" s="182"/>
      <c r="QPB352" s="182"/>
      <c r="QPC352" s="182"/>
      <c r="QPD352" s="182"/>
      <c r="QPE352" s="182"/>
      <c r="QPF352" s="182"/>
      <c r="QPG352" s="182"/>
      <c r="QPH352" s="182"/>
      <c r="QPI352" s="182"/>
      <c r="QPJ352" s="182"/>
      <c r="QPK352" s="182"/>
      <c r="QPL352" s="182"/>
      <c r="QPM352" s="182"/>
      <c r="QPN352" s="182"/>
      <c r="QPO352" s="182"/>
      <c r="QPP352" s="182"/>
      <c r="QPQ352" s="182"/>
      <c r="QPR352" s="182"/>
      <c r="QPS352" s="182"/>
      <c r="QPT352" s="182"/>
      <c r="QPU352" s="182"/>
      <c r="QPV352" s="182"/>
      <c r="QPW352" s="182"/>
      <c r="QPX352" s="182"/>
      <c r="QPY352" s="182"/>
      <c r="QPZ352" s="182"/>
      <c r="QQA352" s="182"/>
      <c r="QQB352" s="182"/>
      <c r="QQC352" s="182"/>
      <c r="QQD352" s="182"/>
      <c r="QQE352" s="182"/>
      <c r="QQF352" s="182"/>
      <c r="QQG352" s="182"/>
      <c r="QQH352" s="182"/>
      <c r="QQI352" s="182"/>
      <c r="QQJ352" s="182"/>
      <c r="QQK352" s="182"/>
      <c r="QQL352" s="182"/>
      <c r="QQM352" s="182"/>
      <c r="QQN352" s="182"/>
      <c r="QQO352" s="182"/>
      <c r="QQP352" s="182"/>
      <c r="QQQ352" s="182"/>
      <c r="QQR352" s="182"/>
      <c r="QQS352" s="182"/>
      <c r="QQT352" s="182"/>
      <c r="QQU352" s="182"/>
      <c r="QQV352" s="182"/>
      <c r="QQW352" s="182"/>
      <c r="QQX352" s="182"/>
      <c r="QQY352" s="182"/>
      <c r="QQZ352" s="182"/>
      <c r="QRA352" s="182"/>
      <c r="QRB352" s="182"/>
      <c r="QRC352" s="182"/>
      <c r="QRD352" s="182"/>
      <c r="QRE352" s="182"/>
      <c r="QRF352" s="182"/>
      <c r="QRG352" s="182"/>
      <c r="QRH352" s="182"/>
      <c r="QRI352" s="182"/>
      <c r="QRJ352" s="182"/>
      <c r="QRK352" s="182"/>
      <c r="QRL352" s="182"/>
      <c r="QRM352" s="182"/>
      <c r="QRN352" s="182"/>
      <c r="QRO352" s="182"/>
      <c r="QRP352" s="182"/>
      <c r="QRQ352" s="182"/>
      <c r="QRR352" s="182"/>
      <c r="QRS352" s="182"/>
      <c r="QRT352" s="182"/>
      <c r="QRU352" s="182"/>
      <c r="QRV352" s="182"/>
      <c r="QRW352" s="182"/>
      <c r="QRX352" s="182"/>
      <c r="QRY352" s="182"/>
      <c r="QRZ352" s="182"/>
      <c r="QSA352" s="182"/>
      <c r="QSB352" s="182"/>
      <c r="QSC352" s="182"/>
      <c r="QSD352" s="182"/>
      <c r="QSE352" s="182"/>
      <c r="QSF352" s="182"/>
      <c r="QSG352" s="182"/>
      <c r="QSH352" s="182"/>
      <c r="QSI352" s="182"/>
      <c r="QSJ352" s="182"/>
      <c r="QSK352" s="182"/>
      <c r="QSL352" s="182"/>
      <c r="QSM352" s="182"/>
      <c r="QSN352" s="182"/>
      <c r="QSO352" s="182"/>
      <c r="QSP352" s="182"/>
      <c r="QSQ352" s="182"/>
      <c r="QSR352" s="182"/>
      <c r="QSS352" s="182"/>
      <c r="QST352" s="182"/>
      <c r="QSU352" s="182"/>
      <c r="QSV352" s="182"/>
      <c r="QSW352" s="182"/>
      <c r="QSX352" s="182"/>
      <c r="QSY352" s="182"/>
      <c r="QSZ352" s="182"/>
      <c r="QTA352" s="182"/>
      <c r="QTB352" s="182"/>
      <c r="QTC352" s="182"/>
      <c r="QTD352" s="182"/>
      <c r="QTE352" s="182"/>
      <c r="QTF352" s="182"/>
      <c r="QTG352" s="182"/>
      <c r="QTH352" s="182"/>
      <c r="QTI352" s="182"/>
      <c r="QTJ352" s="182"/>
      <c r="QTK352" s="182"/>
      <c r="QTL352" s="182"/>
      <c r="QTM352" s="182"/>
      <c r="QTN352" s="182"/>
      <c r="QTO352" s="182"/>
      <c r="QTP352" s="182"/>
      <c r="QTQ352" s="182"/>
      <c r="QTR352" s="182"/>
      <c r="QTS352" s="182"/>
      <c r="QTT352" s="182"/>
      <c r="QTU352" s="182"/>
      <c r="QTV352" s="182"/>
      <c r="QTW352" s="182"/>
      <c r="QTX352" s="182"/>
      <c r="QTY352" s="182"/>
      <c r="QTZ352" s="182"/>
      <c r="QUA352" s="182"/>
      <c r="QUB352" s="182"/>
      <c r="QUC352" s="182"/>
      <c r="QUD352" s="182"/>
      <c r="QUE352" s="182"/>
      <c r="QUF352" s="182"/>
      <c r="QUG352" s="182"/>
      <c r="QUH352" s="182"/>
      <c r="QUI352" s="182"/>
      <c r="QUJ352" s="182"/>
      <c r="QUK352" s="182"/>
      <c r="QUL352" s="182"/>
      <c r="QUM352" s="182"/>
      <c r="QUN352" s="182"/>
      <c r="QUO352" s="182"/>
      <c r="QUP352" s="182"/>
      <c r="QUQ352" s="182"/>
      <c r="QUR352" s="182"/>
      <c r="QUS352" s="182"/>
      <c r="QUT352" s="182"/>
      <c r="QUU352" s="182"/>
      <c r="QUV352" s="182"/>
      <c r="QUW352" s="182"/>
      <c r="QUX352" s="182"/>
      <c r="QUY352" s="182"/>
      <c r="QUZ352" s="182"/>
      <c r="QVA352" s="182"/>
      <c r="QVB352" s="182"/>
      <c r="QVC352" s="182"/>
      <c r="QVD352" s="182"/>
      <c r="QVE352" s="182"/>
      <c r="QVF352" s="182"/>
      <c r="QVG352" s="182"/>
      <c r="QVH352" s="182"/>
      <c r="QVI352" s="182"/>
      <c r="QVJ352" s="182"/>
      <c r="QVK352" s="182"/>
      <c r="QVL352" s="182"/>
      <c r="QVM352" s="182"/>
      <c r="QVN352" s="182"/>
      <c r="QVO352" s="182"/>
      <c r="QVP352" s="182"/>
      <c r="QVQ352" s="182"/>
      <c r="QVR352" s="182"/>
      <c r="QVS352" s="182"/>
      <c r="QVT352" s="182"/>
      <c r="QVU352" s="182"/>
      <c r="QVV352" s="182"/>
      <c r="QVW352" s="182"/>
      <c r="QVX352" s="182"/>
      <c r="QVY352" s="182"/>
      <c r="QVZ352" s="182"/>
      <c r="QWA352" s="182"/>
      <c r="QWB352" s="182"/>
      <c r="QWC352" s="182"/>
      <c r="QWD352" s="182"/>
      <c r="QWE352" s="182"/>
      <c r="QWF352" s="182"/>
      <c r="QWG352" s="182"/>
      <c r="QWH352" s="182"/>
      <c r="QWI352" s="182"/>
      <c r="QWJ352" s="182"/>
      <c r="QWK352" s="182"/>
      <c r="QWL352" s="182"/>
      <c r="QWM352" s="182"/>
      <c r="QWN352" s="182"/>
      <c r="QWO352" s="182"/>
      <c r="QWP352" s="182"/>
      <c r="QWQ352" s="182"/>
      <c r="QWR352" s="182"/>
      <c r="QWS352" s="182"/>
      <c r="QWT352" s="182"/>
      <c r="QWU352" s="182"/>
      <c r="QWV352" s="182"/>
      <c r="QWW352" s="182"/>
      <c r="QWX352" s="182"/>
      <c r="QWY352" s="182"/>
      <c r="QWZ352" s="182"/>
      <c r="QXA352" s="182"/>
      <c r="QXB352" s="182"/>
      <c r="QXC352" s="182"/>
      <c r="QXD352" s="182"/>
      <c r="QXE352" s="182"/>
      <c r="QXF352" s="182"/>
      <c r="QXG352" s="182"/>
      <c r="QXH352" s="182"/>
      <c r="QXI352" s="182"/>
      <c r="QXJ352" s="182"/>
      <c r="QXK352" s="182"/>
      <c r="QXL352" s="182"/>
      <c r="QXM352" s="182"/>
      <c r="QXN352" s="182"/>
      <c r="QXO352" s="182"/>
      <c r="QXP352" s="182"/>
      <c r="QXQ352" s="182"/>
      <c r="QXR352" s="182"/>
      <c r="QXS352" s="182"/>
      <c r="QXT352" s="182"/>
      <c r="QXU352" s="182"/>
      <c r="QXV352" s="182"/>
      <c r="QXW352" s="182"/>
      <c r="QXX352" s="182"/>
      <c r="QXY352" s="182"/>
      <c r="QXZ352" s="182"/>
      <c r="QYA352" s="182"/>
      <c r="QYB352" s="182"/>
      <c r="QYC352" s="182"/>
      <c r="QYD352" s="182"/>
      <c r="QYE352" s="182"/>
      <c r="QYF352" s="182"/>
      <c r="QYG352" s="182"/>
      <c r="QYH352" s="182"/>
      <c r="QYI352" s="182"/>
      <c r="QYJ352" s="182"/>
      <c r="QYK352" s="182"/>
      <c r="QYL352" s="182"/>
      <c r="QYM352" s="182"/>
      <c r="QYN352" s="182"/>
      <c r="QYO352" s="182"/>
      <c r="QYP352" s="182"/>
      <c r="QYQ352" s="182"/>
      <c r="QYR352" s="182"/>
      <c r="QYS352" s="182"/>
      <c r="QYT352" s="182"/>
      <c r="QYU352" s="182"/>
      <c r="QYV352" s="182"/>
      <c r="QYW352" s="182"/>
      <c r="QYX352" s="182"/>
      <c r="QYY352" s="182"/>
      <c r="QYZ352" s="182"/>
      <c r="QZA352" s="182"/>
      <c r="QZB352" s="182"/>
      <c r="QZC352" s="182"/>
      <c r="QZD352" s="182"/>
      <c r="QZE352" s="182"/>
      <c r="QZF352" s="182"/>
      <c r="QZG352" s="182"/>
      <c r="QZH352" s="182"/>
      <c r="QZI352" s="182"/>
      <c r="QZJ352" s="182"/>
      <c r="QZK352" s="182"/>
      <c r="QZL352" s="182"/>
      <c r="QZM352" s="182"/>
      <c r="QZN352" s="182"/>
      <c r="QZO352" s="182"/>
      <c r="QZP352" s="182"/>
      <c r="QZQ352" s="182"/>
      <c r="QZR352" s="182"/>
      <c r="QZS352" s="182"/>
      <c r="QZT352" s="182"/>
      <c r="QZU352" s="182"/>
      <c r="QZV352" s="182"/>
      <c r="QZW352" s="182"/>
      <c r="QZX352" s="182"/>
      <c r="QZY352" s="182"/>
      <c r="QZZ352" s="182"/>
      <c r="RAA352" s="182"/>
      <c r="RAB352" s="182"/>
      <c r="RAC352" s="182"/>
      <c r="RAD352" s="182"/>
      <c r="RAE352" s="182"/>
      <c r="RAF352" s="182"/>
      <c r="RAG352" s="182"/>
      <c r="RAH352" s="182"/>
      <c r="RAI352" s="182"/>
      <c r="RAJ352" s="182"/>
      <c r="RAK352" s="182"/>
      <c r="RAL352" s="182"/>
      <c r="RAM352" s="182"/>
      <c r="RAN352" s="182"/>
      <c r="RAO352" s="182"/>
      <c r="RAP352" s="182"/>
      <c r="RAQ352" s="182"/>
      <c r="RAR352" s="182"/>
      <c r="RAS352" s="182"/>
      <c r="RAT352" s="182"/>
      <c r="RAU352" s="182"/>
      <c r="RAV352" s="182"/>
      <c r="RAW352" s="182"/>
      <c r="RAX352" s="182"/>
      <c r="RAY352" s="182"/>
      <c r="RAZ352" s="182"/>
      <c r="RBA352" s="182"/>
      <c r="RBB352" s="182"/>
      <c r="RBC352" s="182"/>
      <c r="RBD352" s="182"/>
      <c r="RBE352" s="182"/>
      <c r="RBF352" s="182"/>
      <c r="RBG352" s="182"/>
      <c r="RBH352" s="182"/>
      <c r="RBI352" s="182"/>
      <c r="RBJ352" s="182"/>
      <c r="RBK352" s="182"/>
      <c r="RBL352" s="182"/>
      <c r="RBM352" s="182"/>
      <c r="RBN352" s="182"/>
      <c r="RBO352" s="182"/>
      <c r="RBP352" s="182"/>
      <c r="RBQ352" s="182"/>
      <c r="RBR352" s="182"/>
      <c r="RBS352" s="182"/>
      <c r="RBT352" s="182"/>
      <c r="RBU352" s="182"/>
      <c r="RBV352" s="182"/>
      <c r="RBW352" s="182"/>
      <c r="RBX352" s="182"/>
      <c r="RBY352" s="182"/>
      <c r="RBZ352" s="182"/>
      <c r="RCA352" s="182"/>
      <c r="RCB352" s="182"/>
      <c r="RCC352" s="182"/>
      <c r="RCD352" s="182"/>
      <c r="RCE352" s="182"/>
      <c r="RCF352" s="182"/>
      <c r="RCG352" s="182"/>
      <c r="RCH352" s="182"/>
      <c r="RCI352" s="182"/>
      <c r="RCJ352" s="182"/>
      <c r="RCK352" s="182"/>
      <c r="RCL352" s="182"/>
      <c r="RCM352" s="182"/>
      <c r="RCN352" s="182"/>
      <c r="RCO352" s="182"/>
      <c r="RCP352" s="182"/>
      <c r="RCQ352" s="182"/>
      <c r="RCR352" s="182"/>
      <c r="RCS352" s="182"/>
      <c r="RCT352" s="182"/>
      <c r="RCU352" s="182"/>
      <c r="RCV352" s="182"/>
      <c r="RCW352" s="182"/>
      <c r="RCX352" s="182"/>
      <c r="RCY352" s="182"/>
      <c r="RCZ352" s="182"/>
      <c r="RDA352" s="182"/>
      <c r="RDB352" s="182"/>
      <c r="RDC352" s="182"/>
      <c r="RDD352" s="182"/>
      <c r="RDE352" s="182"/>
      <c r="RDF352" s="182"/>
      <c r="RDG352" s="182"/>
      <c r="RDH352" s="182"/>
      <c r="RDI352" s="182"/>
      <c r="RDJ352" s="182"/>
      <c r="RDK352" s="182"/>
      <c r="RDL352" s="182"/>
      <c r="RDM352" s="182"/>
      <c r="RDN352" s="182"/>
      <c r="RDO352" s="182"/>
      <c r="RDP352" s="182"/>
      <c r="RDQ352" s="182"/>
      <c r="RDR352" s="182"/>
      <c r="RDS352" s="182"/>
      <c r="RDT352" s="182"/>
      <c r="RDU352" s="182"/>
      <c r="RDV352" s="182"/>
      <c r="RDW352" s="182"/>
      <c r="RDX352" s="182"/>
      <c r="RDY352" s="182"/>
      <c r="RDZ352" s="182"/>
      <c r="REA352" s="182"/>
      <c r="REB352" s="182"/>
      <c r="REC352" s="182"/>
      <c r="RED352" s="182"/>
      <c r="REE352" s="182"/>
      <c r="REF352" s="182"/>
      <c r="REG352" s="182"/>
      <c r="REH352" s="182"/>
      <c r="REI352" s="182"/>
      <c r="REJ352" s="182"/>
      <c r="REK352" s="182"/>
      <c r="REL352" s="182"/>
      <c r="REM352" s="182"/>
      <c r="REN352" s="182"/>
      <c r="REO352" s="182"/>
      <c r="REP352" s="182"/>
      <c r="REQ352" s="182"/>
      <c r="RER352" s="182"/>
      <c r="RES352" s="182"/>
      <c r="RET352" s="182"/>
      <c r="REU352" s="182"/>
      <c r="REV352" s="182"/>
      <c r="REW352" s="182"/>
      <c r="REX352" s="182"/>
      <c r="REY352" s="182"/>
      <c r="REZ352" s="182"/>
      <c r="RFA352" s="182"/>
      <c r="RFB352" s="182"/>
      <c r="RFC352" s="182"/>
      <c r="RFD352" s="182"/>
      <c r="RFE352" s="182"/>
      <c r="RFF352" s="182"/>
      <c r="RFG352" s="182"/>
      <c r="RFH352" s="182"/>
      <c r="RFI352" s="182"/>
      <c r="RFJ352" s="182"/>
      <c r="RFK352" s="182"/>
      <c r="RFL352" s="182"/>
      <c r="RFM352" s="182"/>
      <c r="RFN352" s="182"/>
      <c r="RFO352" s="182"/>
      <c r="RFP352" s="182"/>
      <c r="RFQ352" s="182"/>
      <c r="RFR352" s="182"/>
      <c r="RFS352" s="182"/>
      <c r="RFT352" s="182"/>
      <c r="RFU352" s="182"/>
      <c r="RFV352" s="182"/>
      <c r="RFW352" s="182"/>
      <c r="RFX352" s="182"/>
      <c r="RFY352" s="182"/>
      <c r="RFZ352" s="182"/>
      <c r="RGA352" s="182"/>
      <c r="RGB352" s="182"/>
      <c r="RGC352" s="182"/>
      <c r="RGD352" s="182"/>
      <c r="RGE352" s="182"/>
      <c r="RGF352" s="182"/>
      <c r="RGG352" s="182"/>
      <c r="RGH352" s="182"/>
      <c r="RGI352" s="182"/>
      <c r="RGJ352" s="182"/>
      <c r="RGK352" s="182"/>
      <c r="RGL352" s="182"/>
      <c r="RGM352" s="182"/>
      <c r="RGN352" s="182"/>
      <c r="RGO352" s="182"/>
      <c r="RGP352" s="182"/>
      <c r="RGQ352" s="182"/>
      <c r="RGR352" s="182"/>
      <c r="RGS352" s="182"/>
      <c r="RGT352" s="182"/>
      <c r="RGU352" s="182"/>
      <c r="RGV352" s="182"/>
      <c r="RGW352" s="182"/>
      <c r="RGX352" s="182"/>
      <c r="RGY352" s="182"/>
      <c r="RGZ352" s="182"/>
      <c r="RHA352" s="182"/>
      <c r="RHB352" s="182"/>
      <c r="RHC352" s="182"/>
      <c r="RHD352" s="182"/>
      <c r="RHE352" s="182"/>
      <c r="RHF352" s="182"/>
      <c r="RHG352" s="182"/>
      <c r="RHH352" s="182"/>
      <c r="RHI352" s="182"/>
      <c r="RHJ352" s="182"/>
      <c r="RHK352" s="182"/>
      <c r="RHL352" s="182"/>
      <c r="RHM352" s="182"/>
      <c r="RHN352" s="182"/>
      <c r="RHO352" s="182"/>
      <c r="RHP352" s="182"/>
      <c r="RHQ352" s="182"/>
      <c r="RHR352" s="182"/>
      <c r="RHS352" s="182"/>
      <c r="RHT352" s="182"/>
      <c r="RHU352" s="182"/>
      <c r="RHV352" s="182"/>
      <c r="RHW352" s="182"/>
      <c r="RHX352" s="182"/>
      <c r="RHY352" s="182"/>
      <c r="RHZ352" s="182"/>
      <c r="RIA352" s="182"/>
      <c r="RIB352" s="182"/>
      <c r="RIC352" s="182"/>
      <c r="RID352" s="182"/>
      <c r="RIE352" s="182"/>
      <c r="RIF352" s="182"/>
      <c r="RIG352" s="182"/>
      <c r="RIH352" s="182"/>
      <c r="RII352" s="182"/>
      <c r="RIJ352" s="182"/>
      <c r="RIK352" s="182"/>
      <c r="RIL352" s="182"/>
      <c r="RIM352" s="182"/>
      <c r="RIN352" s="182"/>
      <c r="RIO352" s="182"/>
      <c r="RIP352" s="182"/>
      <c r="RIQ352" s="182"/>
      <c r="RIR352" s="182"/>
      <c r="RIS352" s="182"/>
      <c r="RIT352" s="182"/>
      <c r="RIU352" s="182"/>
      <c r="RIV352" s="182"/>
      <c r="RIW352" s="182"/>
      <c r="RIX352" s="182"/>
      <c r="RIY352" s="182"/>
      <c r="RIZ352" s="182"/>
      <c r="RJA352" s="182"/>
      <c r="RJB352" s="182"/>
      <c r="RJC352" s="182"/>
      <c r="RJD352" s="182"/>
      <c r="RJE352" s="182"/>
      <c r="RJF352" s="182"/>
      <c r="RJG352" s="182"/>
      <c r="RJH352" s="182"/>
      <c r="RJI352" s="182"/>
      <c r="RJJ352" s="182"/>
      <c r="RJK352" s="182"/>
      <c r="RJL352" s="182"/>
      <c r="RJM352" s="182"/>
      <c r="RJN352" s="182"/>
      <c r="RJO352" s="182"/>
      <c r="RJP352" s="182"/>
      <c r="RJQ352" s="182"/>
      <c r="RJR352" s="182"/>
      <c r="RJS352" s="182"/>
      <c r="RJT352" s="182"/>
      <c r="RJU352" s="182"/>
      <c r="RJV352" s="182"/>
      <c r="RJW352" s="182"/>
      <c r="RJX352" s="182"/>
      <c r="RJY352" s="182"/>
      <c r="RJZ352" s="182"/>
      <c r="RKA352" s="182"/>
      <c r="RKB352" s="182"/>
      <c r="RKC352" s="182"/>
      <c r="RKD352" s="182"/>
      <c r="RKE352" s="182"/>
      <c r="RKF352" s="182"/>
      <c r="RKG352" s="182"/>
      <c r="RKH352" s="182"/>
      <c r="RKI352" s="182"/>
      <c r="RKJ352" s="182"/>
      <c r="RKK352" s="182"/>
      <c r="RKL352" s="182"/>
      <c r="RKM352" s="182"/>
      <c r="RKN352" s="182"/>
      <c r="RKO352" s="182"/>
      <c r="RKP352" s="182"/>
      <c r="RKQ352" s="182"/>
      <c r="RKR352" s="182"/>
      <c r="RKS352" s="182"/>
      <c r="RKT352" s="182"/>
      <c r="RKU352" s="182"/>
      <c r="RKV352" s="182"/>
      <c r="RKW352" s="182"/>
      <c r="RKX352" s="182"/>
      <c r="RKY352" s="182"/>
      <c r="RKZ352" s="182"/>
      <c r="RLA352" s="182"/>
      <c r="RLB352" s="182"/>
      <c r="RLC352" s="182"/>
      <c r="RLD352" s="182"/>
      <c r="RLE352" s="182"/>
      <c r="RLF352" s="182"/>
      <c r="RLG352" s="182"/>
      <c r="RLH352" s="182"/>
      <c r="RLI352" s="182"/>
      <c r="RLJ352" s="182"/>
      <c r="RLK352" s="182"/>
      <c r="RLL352" s="182"/>
      <c r="RLM352" s="182"/>
      <c r="RLN352" s="182"/>
      <c r="RLO352" s="182"/>
      <c r="RLP352" s="182"/>
      <c r="RLQ352" s="182"/>
      <c r="RLR352" s="182"/>
      <c r="RLS352" s="182"/>
      <c r="RLT352" s="182"/>
      <c r="RLU352" s="182"/>
      <c r="RLV352" s="182"/>
      <c r="RLW352" s="182"/>
      <c r="RLX352" s="182"/>
      <c r="RLY352" s="182"/>
      <c r="RLZ352" s="182"/>
      <c r="RMA352" s="182"/>
      <c r="RMB352" s="182"/>
      <c r="RMC352" s="182"/>
      <c r="RMD352" s="182"/>
      <c r="RME352" s="182"/>
      <c r="RMF352" s="182"/>
      <c r="RMG352" s="182"/>
      <c r="RMH352" s="182"/>
      <c r="RMI352" s="182"/>
      <c r="RMJ352" s="182"/>
      <c r="RMK352" s="182"/>
      <c r="RML352" s="182"/>
      <c r="RMM352" s="182"/>
      <c r="RMN352" s="182"/>
      <c r="RMO352" s="182"/>
      <c r="RMP352" s="182"/>
      <c r="RMQ352" s="182"/>
      <c r="RMR352" s="182"/>
      <c r="RMS352" s="182"/>
      <c r="RMT352" s="182"/>
      <c r="RMU352" s="182"/>
      <c r="RMV352" s="182"/>
      <c r="RMW352" s="182"/>
      <c r="RMX352" s="182"/>
      <c r="RMY352" s="182"/>
      <c r="RMZ352" s="182"/>
      <c r="RNA352" s="182"/>
      <c r="RNB352" s="182"/>
      <c r="RNC352" s="182"/>
      <c r="RND352" s="182"/>
      <c r="RNE352" s="182"/>
      <c r="RNF352" s="182"/>
      <c r="RNG352" s="182"/>
      <c r="RNH352" s="182"/>
      <c r="RNI352" s="182"/>
      <c r="RNJ352" s="182"/>
      <c r="RNK352" s="182"/>
      <c r="RNL352" s="182"/>
      <c r="RNM352" s="182"/>
      <c r="RNN352" s="182"/>
      <c r="RNO352" s="182"/>
      <c r="RNP352" s="182"/>
      <c r="RNQ352" s="182"/>
      <c r="RNR352" s="182"/>
      <c r="RNS352" s="182"/>
      <c r="RNT352" s="182"/>
      <c r="RNU352" s="182"/>
      <c r="RNV352" s="182"/>
      <c r="RNW352" s="182"/>
      <c r="RNX352" s="182"/>
      <c r="RNY352" s="182"/>
      <c r="RNZ352" s="182"/>
      <c r="ROA352" s="182"/>
      <c r="ROB352" s="182"/>
      <c r="ROC352" s="182"/>
      <c r="ROD352" s="182"/>
      <c r="ROE352" s="182"/>
      <c r="ROF352" s="182"/>
      <c r="ROG352" s="182"/>
      <c r="ROH352" s="182"/>
      <c r="ROI352" s="182"/>
      <c r="ROJ352" s="182"/>
      <c r="ROK352" s="182"/>
      <c r="ROL352" s="182"/>
      <c r="ROM352" s="182"/>
      <c r="RON352" s="182"/>
      <c r="ROO352" s="182"/>
      <c r="ROP352" s="182"/>
      <c r="ROQ352" s="182"/>
      <c r="ROR352" s="182"/>
      <c r="ROS352" s="182"/>
      <c r="ROT352" s="182"/>
      <c r="ROU352" s="182"/>
      <c r="ROV352" s="182"/>
      <c r="ROW352" s="182"/>
      <c r="ROX352" s="182"/>
      <c r="ROY352" s="182"/>
      <c r="ROZ352" s="182"/>
      <c r="RPA352" s="182"/>
      <c r="RPB352" s="182"/>
      <c r="RPC352" s="182"/>
      <c r="RPD352" s="182"/>
      <c r="RPE352" s="182"/>
      <c r="RPF352" s="182"/>
      <c r="RPG352" s="182"/>
      <c r="RPH352" s="182"/>
      <c r="RPI352" s="182"/>
      <c r="RPJ352" s="182"/>
      <c r="RPK352" s="182"/>
      <c r="RPL352" s="182"/>
      <c r="RPM352" s="182"/>
      <c r="RPN352" s="182"/>
      <c r="RPO352" s="182"/>
      <c r="RPP352" s="182"/>
      <c r="RPQ352" s="182"/>
      <c r="RPR352" s="182"/>
      <c r="RPS352" s="182"/>
      <c r="RPT352" s="182"/>
      <c r="RPU352" s="182"/>
      <c r="RPV352" s="182"/>
      <c r="RPW352" s="182"/>
      <c r="RPX352" s="182"/>
      <c r="RPY352" s="182"/>
      <c r="RPZ352" s="182"/>
      <c r="RQA352" s="182"/>
      <c r="RQB352" s="182"/>
      <c r="RQC352" s="182"/>
      <c r="RQD352" s="182"/>
      <c r="RQE352" s="182"/>
      <c r="RQF352" s="182"/>
      <c r="RQG352" s="182"/>
      <c r="RQH352" s="182"/>
      <c r="RQI352" s="182"/>
      <c r="RQJ352" s="182"/>
      <c r="RQK352" s="182"/>
      <c r="RQL352" s="182"/>
      <c r="RQM352" s="182"/>
      <c r="RQN352" s="182"/>
      <c r="RQO352" s="182"/>
      <c r="RQP352" s="182"/>
      <c r="RQQ352" s="182"/>
      <c r="RQR352" s="182"/>
      <c r="RQS352" s="182"/>
      <c r="RQT352" s="182"/>
      <c r="RQU352" s="182"/>
      <c r="RQV352" s="182"/>
      <c r="RQW352" s="182"/>
      <c r="RQX352" s="182"/>
      <c r="RQY352" s="182"/>
      <c r="RQZ352" s="182"/>
      <c r="RRA352" s="182"/>
      <c r="RRB352" s="182"/>
      <c r="RRC352" s="182"/>
      <c r="RRD352" s="182"/>
      <c r="RRE352" s="182"/>
      <c r="RRF352" s="182"/>
      <c r="RRG352" s="182"/>
      <c r="RRH352" s="182"/>
      <c r="RRI352" s="182"/>
      <c r="RRJ352" s="182"/>
      <c r="RRK352" s="182"/>
      <c r="RRL352" s="182"/>
      <c r="RRM352" s="182"/>
      <c r="RRN352" s="182"/>
      <c r="RRO352" s="182"/>
      <c r="RRP352" s="182"/>
      <c r="RRQ352" s="182"/>
      <c r="RRR352" s="182"/>
      <c r="RRS352" s="182"/>
      <c r="RRT352" s="182"/>
      <c r="RRU352" s="182"/>
      <c r="RRV352" s="182"/>
      <c r="RRW352" s="182"/>
      <c r="RRX352" s="182"/>
      <c r="RRY352" s="182"/>
      <c r="RRZ352" s="182"/>
      <c r="RSA352" s="182"/>
      <c r="RSB352" s="182"/>
      <c r="RSC352" s="182"/>
      <c r="RSD352" s="182"/>
      <c r="RSE352" s="182"/>
      <c r="RSF352" s="182"/>
      <c r="RSG352" s="182"/>
      <c r="RSH352" s="182"/>
      <c r="RSI352" s="182"/>
      <c r="RSJ352" s="182"/>
      <c r="RSK352" s="182"/>
      <c r="RSL352" s="182"/>
      <c r="RSM352" s="182"/>
      <c r="RSN352" s="182"/>
      <c r="RSO352" s="182"/>
      <c r="RSP352" s="182"/>
      <c r="RSQ352" s="182"/>
      <c r="RSR352" s="182"/>
      <c r="RSS352" s="182"/>
      <c r="RST352" s="182"/>
      <c r="RSU352" s="182"/>
      <c r="RSV352" s="182"/>
      <c r="RSW352" s="182"/>
      <c r="RSX352" s="182"/>
      <c r="RSY352" s="182"/>
      <c r="RSZ352" s="182"/>
      <c r="RTA352" s="182"/>
      <c r="RTB352" s="182"/>
      <c r="RTC352" s="182"/>
      <c r="RTD352" s="182"/>
      <c r="RTE352" s="182"/>
      <c r="RTF352" s="182"/>
      <c r="RTG352" s="182"/>
      <c r="RTH352" s="182"/>
      <c r="RTI352" s="182"/>
      <c r="RTJ352" s="182"/>
      <c r="RTK352" s="182"/>
      <c r="RTL352" s="182"/>
      <c r="RTM352" s="182"/>
      <c r="RTN352" s="182"/>
      <c r="RTO352" s="182"/>
      <c r="RTP352" s="182"/>
      <c r="RTQ352" s="182"/>
      <c r="RTR352" s="182"/>
      <c r="RTS352" s="182"/>
      <c r="RTT352" s="182"/>
      <c r="RTU352" s="182"/>
      <c r="RTV352" s="182"/>
      <c r="RTW352" s="182"/>
      <c r="RTX352" s="182"/>
      <c r="RTY352" s="182"/>
      <c r="RTZ352" s="182"/>
      <c r="RUA352" s="182"/>
      <c r="RUB352" s="182"/>
      <c r="RUC352" s="182"/>
      <c r="RUD352" s="182"/>
      <c r="RUE352" s="182"/>
      <c r="RUF352" s="182"/>
      <c r="RUG352" s="182"/>
      <c r="RUH352" s="182"/>
      <c r="RUI352" s="182"/>
      <c r="RUJ352" s="182"/>
      <c r="RUK352" s="182"/>
      <c r="RUL352" s="182"/>
      <c r="RUM352" s="182"/>
      <c r="RUN352" s="182"/>
      <c r="RUO352" s="182"/>
      <c r="RUP352" s="182"/>
      <c r="RUQ352" s="182"/>
      <c r="RUR352" s="182"/>
      <c r="RUS352" s="182"/>
      <c r="RUT352" s="182"/>
      <c r="RUU352" s="182"/>
      <c r="RUV352" s="182"/>
      <c r="RUW352" s="182"/>
      <c r="RUX352" s="182"/>
      <c r="RUY352" s="182"/>
      <c r="RUZ352" s="182"/>
      <c r="RVA352" s="182"/>
      <c r="RVB352" s="182"/>
      <c r="RVC352" s="182"/>
      <c r="RVD352" s="182"/>
      <c r="RVE352" s="182"/>
      <c r="RVF352" s="182"/>
      <c r="RVG352" s="182"/>
      <c r="RVH352" s="182"/>
      <c r="RVI352" s="182"/>
      <c r="RVJ352" s="182"/>
      <c r="RVK352" s="182"/>
      <c r="RVL352" s="182"/>
      <c r="RVM352" s="182"/>
      <c r="RVN352" s="182"/>
      <c r="RVO352" s="182"/>
      <c r="RVP352" s="182"/>
      <c r="RVQ352" s="182"/>
      <c r="RVR352" s="182"/>
      <c r="RVS352" s="182"/>
      <c r="RVT352" s="182"/>
      <c r="RVU352" s="182"/>
      <c r="RVV352" s="182"/>
      <c r="RVW352" s="182"/>
      <c r="RVX352" s="182"/>
      <c r="RVY352" s="182"/>
      <c r="RVZ352" s="182"/>
      <c r="RWA352" s="182"/>
      <c r="RWB352" s="182"/>
      <c r="RWC352" s="182"/>
      <c r="RWD352" s="182"/>
      <c r="RWE352" s="182"/>
      <c r="RWF352" s="182"/>
      <c r="RWG352" s="182"/>
      <c r="RWH352" s="182"/>
      <c r="RWI352" s="182"/>
      <c r="RWJ352" s="182"/>
      <c r="RWK352" s="182"/>
      <c r="RWL352" s="182"/>
      <c r="RWM352" s="182"/>
      <c r="RWN352" s="182"/>
      <c r="RWO352" s="182"/>
      <c r="RWP352" s="182"/>
      <c r="RWQ352" s="182"/>
      <c r="RWR352" s="182"/>
      <c r="RWS352" s="182"/>
      <c r="RWT352" s="182"/>
      <c r="RWU352" s="182"/>
      <c r="RWV352" s="182"/>
      <c r="RWW352" s="182"/>
      <c r="RWX352" s="182"/>
      <c r="RWY352" s="182"/>
      <c r="RWZ352" s="182"/>
      <c r="RXA352" s="182"/>
      <c r="RXB352" s="182"/>
      <c r="RXC352" s="182"/>
      <c r="RXD352" s="182"/>
      <c r="RXE352" s="182"/>
      <c r="RXF352" s="182"/>
      <c r="RXG352" s="182"/>
      <c r="RXH352" s="182"/>
      <c r="RXI352" s="182"/>
      <c r="RXJ352" s="182"/>
      <c r="RXK352" s="182"/>
      <c r="RXL352" s="182"/>
      <c r="RXM352" s="182"/>
      <c r="RXN352" s="182"/>
      <c r="RXO352" s="182"/>
      <c r="RXP352" s="182"/>
      <c r="RXQ352" s="182"/>
      <c r="RXR352" s="182"/>
      <c r="RXS352" s="182"/>
      <c r="RXT352" s="182"/>
      <c r="RXU352" s="182"/>
      <c r="RXV352" s="182"/>
      <c r="RXW352" s="182"/>
      <c r="RXX352" s="182"/>
      <c r="RXY352" s="182"/>
      <c r="RXZ352" s="182"/>
      <c r="RYA352" s="182"/>
      <c r="RYB352" s="182"/>
      <c r="RYC352" s="182"/>
      <c r="RYD352" s="182"/>
      <c r="RYE352" s="182"/>
      <c r="RYF352" s="182"/>
      <c r="RYG352" s="182"/>
      <c r="RYH352" s="182"/>
      <c r="RYI352" s="182"/>
      <c r="RYJ352" s="182"/>
      <c r="RYK352" s="182"/>
      <c r="RYL352" s="182"/>
      <c r="RYM352" s="182"/>
      <c r="RYN352" s="182"/>
      <c r="RYO352" s="182"/>
      <c r="RYP352" s="182"/>
      <c r="RYQ352" s="182"/>
      <c r="RYR352" s="182"/>
      <c r="RYS352" s="182"/>
      <c r="RYT352" s="182"/>
      <c r="RYU352" s="182"/>
      <c r="RYV352" s="182"/>
      <c r="RYW352" s="182"/>
      <c r="RYX352" s="182"/>
      <c r="RYY352" s="182"/>
      <c r="RYZ352" s="182"/>
      <c r="RZA352" s="182"/>
      <c r="RZB352" s="182"/>
      <c r="RZC352" s="182"/>
      <c r="RZD352" s="182"/>
      <c r="RZE352" s="182"/>
      <c r="RZF352" s="182"/>
      <c r="RZG352" s="182"/>
      <c r="RZH352" s="182"/>
      <c r="RZI352" s="182"/>
      <c r="RZJ352" s="182"/>
      <c r="RZK352" s="182"/>
      <c r="RZL352" s="182"/>
      <c r="RZM352" s="182"/>
      <c r="RZN352" s="182"/>
      <c r="RZO352" s="182"/>
      <c r="RZP352" s="182"/>
      <c r="RZQ352" s="182"/>
      <c r="RZR352" s="182"/>
      <c r="RZS352" s="182"/>
      <c r="RZT352" s="182"/>
      <c r="RZU352" s="182"/>
      <c r="RZV352" s="182"/>
      <c r="RZW352" s="182"/>
      <c r="RZX352" s="182"/>
      <c r="RZY352" s="182"/>
      <c r="RZZ352" s="182"/>
      <c r="SAA352" s="182"/>
      <c r="SAB352" s="182"/>
      <c r="SAC352" s="182"/>
      <c r="SAD352" s="182"/>
      <c r="SAE352" s="182"/>
      <c r="SAF352" s="182"/>
      <c r="SAG352" s="182"/>
      <c r="SAH352" s="182"/>
      <c r="SAI352" s="182"/>
      <c r="SAJ352" s="182"/>
      <c r="SAK352" s="182"/>
      <c r="SAL352" s="182"/>
      <c r="SAM352" s="182"/>
      <c r="SAN352" s="182"/>
      <c r="SAO352" s="182"/>
      <c r="SAP352" s="182"/>
      <c r="SAQ352" s="182"/>
      <c r="SAR352" s="182"/>
      <c r="SAS352" s="182"/>
      <c r="SAT352" s="182"/>
      <c r="SAU352" s="182"/>
      <c r="SAV352" s="182"/>
      <c r="SAW352" s="182"/>
      <c r="SAX352" s="182"/>
      <c r="SAY352" s="182"/>
      <c r="SAZ352" s="182"/>
      <c r="SBA352" s="182"/>
      <c r="SBB352" s="182"/>
      <c r="SBC352" s="182"/>
      <c r="SBD352" s="182"/>
      <c r="SBE352" s="182"/>
      <c r="SBF352" s="182"/>
      <c r="SBG352" s="182"/>
      <c r="SBH352" s="182"/>
      <c r="SBI352" s="182"/>
      <c r="SBJ352" s="182"/>
      <c r="SBK352" s="182"/>
      <c r="SBL352" s="182"/>
      <c r="SBM352" s="182"/>
      <c r="SBN352" s="182"/>
      <c r="SBO352" s="182"/>
      <c r="SBP352" s="182"/>
      <c r="SBQ352" s="182"/>
      <c r="SBR352" s="182"/>
      <c r="SBS352" s="182"/>
      <c r="SBT352" s="182"/>
      <c r="SBU352" s="182"/>
      <c r="SBV352" s="182"/>
      <c r="SBW352" s="182"/>
      <c r="SBX352" s="182"/>
      <c r="SBY352" s="182"/>
      <c r="SBZ352" s="182"/>
      <c r="SCA352" s="182"/>
      <c r="SCB352" s="182"/>
      <c r="SCC352" s="182"/>
      <c r="SCD352" s="182"/>
      <c r="SCE352" s="182"/>
      <c r="SCF352" s="182"/>
      <c r="SCG352" s="182"/>
      <c r="SCH352" s="182"/>
      <c r="SCI352" s="182"/>
      <c r="SCJ352" s="182"/>
      <c r="SCK352" s="182"/>
      <c r="SCL352" s="182"/>
      <c r="SCM352" s="182"/>
      <c r="SCN352" s="182"/>
      <c r="SCO352" s="182"/>
      <c r="SCP352" s="182"/>
      <c r="SCQ352" s="182"/>
      <c r="SCR352" s="182"/>
      <c r="SCS352" s="182"/>
      <c r="SCT352" s="182"/>
      <c r="SCU352" s="182"/>
      <c r="SCV352" s="182"/>
      <c r="SCW352" s="182"/>
      <c r="SCX352" s="182"/>
      <c r="SCY352" s="182"/>
      <c r="SCZ352" s="182"/>
      <c r="SDA352" s="182"/>
      <c r="SDB352" s="182"/>
      <c r="SDC352" s="182"/>
      <c r="SDD352" s="182"/>
      <c r="SDE352" s="182"/>
      <c r="SDF352" s="182"/>
      <c r="SDG352" s="182"/>
      <c r="SDH352" s="182"/>
      <c r="SDI352" s="182"/>
      <c r="SDJ352" s="182"/>
      <c r="SDK352" s="182"/>
      <c r="SDL352" s="182"/>
      <c r="SDM352" s="182"/>
      <c r="SDN352" s="182"/>
      <c r="SDO352" s="182"/>
      <c r="SDP352" s="182"/>
      <c r="SDQ352" s="182"/>
      <c r="SDR352" s="182"/>
      <c r="SDS352" s="182"/>
      <c r="SDT352" s="182"/>
      <c r="SDU352" s="182"/>
      <c r="SDV352" s="182"/>
      <c r="SDW352" s="182"/>
      <c r="SDX352" s="182"/>
      <c r="SDY352" s="182"/>
      <c r="SDZ352" s="182"/>
      <c r="SEA352" s="182"/>
      <c r="SEB352" s="182"/>
      <c r="SEC352" s="182"/>
      <c r="SED352" s="182"/>
      <c r="SEE352" s="182"/>
      <c r="SEF352" s="182"/>
      <c r="SEG352" s="182"/>
      <c r="SEH352" s="182"/>
      <c r="SEI352" s="182"/>
      <c r="SEJ352" s="182"/>
      <c r="SEK352" s="182"/>
      <c r="SEL352" s="182"/>
      <c r="SEM352" s="182"/>
      <c r="SEN352" s="182"/>
      <c r="SEO352" s="182"/>
      <c r="SEP352" s="182"/>
      <c r="SEQ352" s="182"/>
      <c r="SER352" s="182"/>
      <c r="SES352" s="182"/>
      <c r="SET352" s="182"/>
      <c r="SEU352" s="182"/>
      <c r="SEV352" s="182"/>
      <c r="SEW352" s="182"/>
      <c r="SEX352" s="182"/>
      <c r="SEY352" s="182"/>
      <c r="SEZ352" s="182"/>
      <c r="SFA352" s="182"/>
      <c r="SFB352" s="182"/>
      <c r="SFC352" s="182"/>
      <c r="SFD352" s="182"/>
      <c r="SFE352" s="182"/>
      <c r="SFF352" s="182"/>
      <c r="SFG352" s="182"/>
      <c r="SFH352" s="182"/>
      <c r="SFI352" s="182"/>
      <c r="SFJ352" s="182"/>
      <c r="SFK352" s="182"/>
      <c r="SFL352" s="182"/>
      <c r="SFM352" s="182"/>
      <c r="SFN352" s="182"/>
      <c r="SFO352" s="182"/>
      <c r="SFP352" s="182"/>
      <c r="SFQ352" s="182"/>
      <c r="SFR352" s="182"/>
      <c r="SFS352" s="182"/>
      <c r="SFT352" s="182"/>
      <c r="SFU352" s="182"/>
      <c r="SFV352" s="182"/>
      <c r="SFW352" s="182"/>
      <c r="SFX352" s="182"/>
      <c r="SFY352" s="182"/>
      <c r="SFZ352" s="182"/>
      <c r="SGA352" s="182"/>
      <c r="SGB352" s="182"/>
      <c r="SGC352" s="182"/>
      <c r="SGD352" s="182"/>
      <c r="SGE352" s="182"/>
      <c r="SGF352" s="182"/>
      <c r="SGG352" s="182"/>
      <c r="SGH352" s="182"/>
      <c r="SGI352" s="182"/>
      <c r="SGJ352" s="182"/>
      <c r="SGK352" s="182"/>
      <c r="SGL352" s="182"/>
      <c r="SGM352" s="182"/>
      <c r="SGN352" s="182"/>
      <c r="SGO352" s="182"/>
      <c r="SGP352" s="182"/>
      <c r="SGQ352" s="182"/>
      <c r="SGR352" s="182"/>
      <c r="SGS352" s="182"/>
      <c r="SGT352" s="182"/>
      <c r="SGU352" s="182"/>
      <c r="SGV352" s="182"/>
      <c r="SGW352" s="182"/>
      <c r="SGX352" s="182"/>
      <c r="SGY352" s="182"/>
      <c r="SGZ352" s="182"/>
      <c r="SHA352" s="182"/>
      <c r="SHB352" s="182"/>
      <c r="SHC352" s="182"/>
      <c r="SHD352" s="182"/>
      <c r="SHE352" s="182"/>
      <c r="SHF352" s="182"/>
      <c r="SHG352" s="182"/>
      <c r="SHH352" s="182"/>
      <c r="SHI352" s="182"/>
      <c r="SHJ352" s="182"/>
      <c r="SHK352" s="182"/>
      <c r="SHL352" s="182"/>
      <c r="SHM352" s="182"/>
      <c r="SHN352" s="182"/>
      <c r="SHO352" s="182"/>
      <c r="SHP352" s="182"/>
      <c r="SHQ352" s="182"/>
      <c r="SHR352" s="182"/>
      <c r="SHS352" s="182"/>
      <c r="SHT352" s="182"/>
      <c r="SHU352" s="182"/>
      <c r="SHV352" s="182"/>
      <c r="SHW352" s="182"/>
      <c r="SHX352" s="182"/>
      <c r="SHY352" s="182"/>
      <c r="SHZ352" s="182"/>
      <c r="SIA352" s="182"/>
      <c r="SIB352" s="182"/>
      <c r="SIC352" s="182"/>
      <c r="SID352" s="182"/>
      <c r="SIE352" s="182"/>
      <c r="SIF352" s="182"/>
      <c r="SIG352" s="182"/>
      <c r="SIH352" s="182"/>
      <c r="SII352" s="182"/>
      <c r="SIJ352" s="182"/>
      <c r="SIK352" s="182"/>
      <c r="SIL352" s="182"/>
      <c r="SIM352" s="182"/>
      <c r="SIN352" s="182"/>
      <c r="SIO352" s="182"/>
      <c r="SIP352" s="182"/>
      <c r="SIQ352" s="182"/>
      <c r="SIR352" s="182"/>
      <c r="SIS352" s="182"/>
      <c r="SIT352" s="182"/>
      <c r="SIU352" s="182"/>
      <c r="SIV352" s="182"/>
      <c r="SIW352" s="182"/>
      <c r="SIX352" s="182"/>
      <c r="SIY352" s="182"/>
      <c r="SIZ352" s="182"/>
      <c r="SJA352" s="182"/>
      <c r="SJB352" s="182"/>
      <c r="SJC352" s="182"/>
      <c r="SJD352" s="182"/>
      <c r="SJE352" s="182"/>
      <c r="SJF352" s="182"/>
      <c r="SJG352" s="182"/>
      <c r="SJH352" s="182"/>
      <c r="SJI352" s="182"/>
      <c r="SJJ352" s="182"/>
      <c r="SJK352" s="182"/>
      <c r="SJL352" s="182"/>
      <c r="SJM352" s="182"/>
      <c r="SJN352" s="182"/>
      <c r="SJO352" s="182"/>
      <c r="SJP352" s="182"/>
      <c r="SJQ352" s="182"/>
      <c r="SJR352" s="182"/>
      <c r="SJS352" s="182"/>
      <c r="SJT352" s="182"/>
      <c r="SJU352" s="182"/>
      <c r="SJV352" s="182"/>
      <c r="SJW352" s="182"/>
      <c r="SJX352" s="182"/>
      <c r="SJY352" s="182"/>
      <c r="SJZ352" s="182"/>
      <c r="SKA352" s="182"/>
      <c r="SKB352" s="182"/>
      <c r="SKC352" s="182"/>
      <c r="SKD352" s="182"/>
      <c r="SKE352" s="182"/>
      <c r="SKF352" s="182"/>
      <c r="SKG352" s="182"/>
      <c r="SKH352" s="182"/>
      <c r="SKI352" s="182"/>
      <c r="SKJ352" s="182"/>
      <c r="SKK352" s="182"/>
      <c r="SKL352" s="182"/>
      <c r="SKM352" s="182"/>
      <c r="SKN352" s="182"/>
      <c r="SKO352" s="182"/>
      <c r="SKP352" s="182"/>
      <c r="SKQ352" s="182"/>
      <c r="SKR352" s="182"/>
      <c r="SKS352" s="182"/>
      <c r="SKT352" s="182"/>
      <c r="SKU352" s="182"/>
      <c r="SKV352" s="182"/>
      <c r="SKW352" s="182"/>
      <c r="SKX352" s="182"/>
      <c r="SKY352" s="182"/>
      <c r="SKZ352" s="182"/>
      <c r="SLA352" s="182"/>
      <c r="SLB352" s="182"/>
      <c r="SLC352" s="182"/>
      <c r="SLD352" s="182"/>
      <c r="SLE352" s="182"/>
      <c r="SLF352" s="182"/>
      <c r="SLG352" s="182"/>
      <c r="SLH352" s="182"/>
      <c r="SLI352" s="182"/>
      <c r="SLJ352" s="182"/>
      <c r="SLK352" s="182"/>
      <c r="SLL352" s="182"/>
      <c r="SLM352" s="182"/>
      <c r="SLN352" s="182"/>
      <c r="SLO352" s="182"/>
      <c r="SLP352" s="182"/>
      <c r="SLQ352" s="182"/>
      <c r="SLR352" s="182"/>
      <c r="SLS352" s="182"/>
      <c r="SLT352" s="182"/>
      <c r="SLU352" s="182"/>
      <c r="SLV352" s="182"/>
      <c r="SLW352" s="182"/>
      <c r="SLX352" s="182"/>
      <c r="SLY352" s="182"/>
      <c r="SLZ352" s="182"/>
      <c r="SMA352" s="182"/>
      <c r="SMB352" s="182"/>
      <c r="SMC352" s="182"/>
      <c r="SMD352" s="182"/>
      <c r="SME352" s="182"/>
      <c r="SMF352" s="182"/>
      <c r="SMG352" s="182"/>
      <c r="SMH352" s="182"/>
      <c r="SMI352" s="182"/>
      <c r="SMJ352" s="182"/>
      <c r="SMK352" s="182"/>
      <c r="SML352" s="182"/>
      <c r="SMM352" s="182"/>
      <c r="SMN352" s="182"/>
      <c r="SMO352" s="182"/>
      <c r="SMP352" s="182"/>
      <c r="SMQ352" s="182"/>
      <c r="SMR352" s="182"/>
      <c r="SMS352" s="182"/>
      <c r="SMT352" s="182"/>
      <c r="SMU352" s="182"/>
      <c r="SMV352" s="182"/>
      <c r="SMW352" s="182"/>
      <c r="SMX352" s="182"/>
      <c r="SMY352" s="182"/>
      <c r="SMZ352" s="182"/>
      <c r="SNA352" s="182"/>
      <c r="SNB352" s="182"/>
      <c r="SNC352" s="182"/>
      <c r="SND352" s="182"/>
      <c r="SNE352" s="182"/>
      <c r="SNF352" s="182"/>
      <c r="SNG352" s="182"/>
      <c r="SNH352" s="182"/>
      <c r="SNI352" s="182"/>
      <c r="SNJ352" s="182"/>
      <c r="SNK352" s="182"/>
      <c r="SNL352" s="182"/>
      <c r="SNM352" s="182"/>
      <c r="SNN352" s="182"/>
      <c r="SNO352" s="182"/>
      <c r="SNP352" s="182"/>
      <c r="SNQ352" s="182"/>
      <c r="SNR352" s="182"/>
      <c r="SNS352" s="182"/>
      <c r="SNT352" s="182"/>
      <c r="SNU352" s="182"/>
      <c r="SNV352" s="182"/>
      <c r="SNW352" s="182"/>
      <c r="SNX352" s="182"/>
      <c r="SNY352" s="182"/>
      <c r="SNZ352" s="182"/>
      <c r="SOA352" s="182"/>
      <c r="SOB352" s="182"/>
      <c r="SOC352" s="182"/>
      <c r="SOD352" s="182"/>
      <c r="SOE352" s="182"/>
      <c r="SOF352" s="182"/>
      <c r="SOG352" s="182"/>
      <c r="SOH352" s="182"/>
      <c r="SOI352" s="182"/>
      <c r="SOJ352" s="182"/>
      <c r="SOK352" s="182"/>
      <c r="SOL352" s="182"/>
      <c r="SOM352" s="182"/>
      <c r="SON352" s="182"/>
      <c r="SOO352" s="182"/>
      <c r="SOP352" s="182"/>
      <c r="SOQ352" s="182"/>
      <c r="SOR352" s="182"/>
      <c r="SOS352" s="182"/>
      <c r="SOT352" s="182"/>
      <c r="SOU352" s="182"/>
      <c r="SOV352" s="182"/>
      <c r="SOW352" s="182"/>
      <c r="SOX352" s="182"/>
      <c r="SOY352" s="182"/>
      <c r="SOZ352" s="182"/>
      <c r="SPA352" s="182"/>
      <c r="SPB352" s="182"/>
      <c r="SPC352" s="182"/>
      <c r="SPD352" s="182"/>
      <c r="SPE352" s="182"/>
      <c r="SPF352" s="182"/>
      <c r="SPG352" s="182"/>
      <c r="SPH352" s="182"/>
      <c r="SPI352" s="182"/>
      <c r="SPJ352" s="182"/>
      <c r="SPK352" s="182"/>
      <c r="SPL352" s="182"/>
      <c r="SPM352" s="182"/>
      <c r="SPN352" s="182"/>
      <c r="SPO352" s="182"/>
      <c r="SPP352" s="182"/>
      <c r="SPQ352" s="182"/>
      <c r="SPR352" s="182"/>
      <c r="SPS352" s="182"/>
      <c r="SPT352" s="182"/>
      <c r="SPU352" s="182"/>
      <c r="SPV352" s="182"/>
      <c r="SPW352" s="182"/>
      <c r="SPX352" s="182"/>
      <c r="SPY352" s="182"/>
      <c r="SPZ352" s="182"/>
      <c r="SQA352" s="182"/>
      <c r="SQB352" s="182"/>
      <c r="SQC352" s="182"/>
      <c r="SQD352" s="182"/>
      <c r="SQE352" s="182"/>
      <c r="SQF352" s="182"/>
      <c r="SQG352" s="182"/>
      <c r="SQH352" s="182"/>
      <c r="SQI352" s="182"/>
      <c r="SQJ352" s="182"/>
      <c r="SQK352" s="182"/>
      <c r="SQL352" s="182"/>
      <c r="SQM352" s="182"/>
      <c r="SQN352" s="182"/>
      <c r="SQO352" s="182"/>
      <c r="SQP352" s="182"/>
      <c r="SQQ352" s="182"/>
      <c r="SQR352" s="182"/>
      <c r="SQS352" s="182"/>
      <c r="SQT352" s="182"/>
      <c r="SQU352" s="182"/>
      <c r="SQV352" s="182"/>
      <c r="SQW352" s="182"/>
      <c r="SQX352" s="182"/>
      <c r="SQY352" s="182"/>
      <c r="SQZ352" s="182"/>
      <c r="SRA352" s="182"/>
      <c r="SRB352" s="182"/>
      <c r="SRC352" s="182"/>
      <c r="SRD352" s="182"/>
      <c r="SRE352" s="182"/>
      <c r="SRF352" s="182"/>
      <c r="SRG352" s="182"/>
      <c r="SRH352" s="182"/>
      <c r="SRI352" s="182"/>
      <c r="SRJ352" s="182"/>
      <c r="SRK352" s="182"/>
      <c r="SRL352" s="182"/>
      <c r="SRM352" s="182"/>
      <c r="SRN352" s="182"/>
      <c r="SRO352" s="182"/>
      <c r="SRP352" s="182"/>
      <c r="SRQ352" s="182"/>
      <c r="SRR352" s="182"/>
      <c r="SRS352" s="182"/>
      <c r="SRT352" s="182"/>
      <c r="SRU352" s="182"/>
      <c r="SRV352" s="182"/>
      <c r="SRW352" s="182"/>
      <c r="SRX352" s="182"/>
      <c r="SRY352" s="182"/>
      <c r="SRZ352" s="182"/>
      <c r="SSA352" s="182"/>
      <c r="SSB352" s="182"/>
      <c r="SSC352" s="182"/>
      <c r="SSD352" s="182"/>
      <c r="SSE352" s="182"/>
      <c r="SSF352" s="182"/>
      <c r="SSG352" s="182"/>
      <c r="SSH352" s="182"/>
      <c r="SSI352" s="182"/>
      <c r="SSJ352" s="182"/>
      <c r="SSK352" s="182"/>
      <c r="SSL352" s="182"/>
      <c r="SSM352" s="182"/>
      <c r="SSN352" s="182"/>
      <c r="SSO352" s="182"/>
      <c r="SSP352" s="182"/>
      <c r="SSQ352" s="182"/>
      <c r="SSR352" s="182"/>
      <c r="SSS352" s="182"/>
      <c r="SST352" s="182"/>
      <c r="SSU352" s="182"/>
      <c r="SSV352" s="182"/>
      <c r="SSW352" s="182"/>
      <c r="SSX352" s="182"/>
      <c r="SSY352" s="182"/>
      <c r="SSZ352" s="182"/>
      <c r="STA352" s="182"/>
      <c r="STB352" s="182"/>
      <c r="STC352" s="182"/>
      <c r="STD352" s="182"/>
      <c r="STE352" s="182"/>
      <c r="STF352" s="182"/>
      <c r="STG352" s="182"/>
      <c r="STH352" s="182"/>
      <c r="STI352" s="182"/>
      <c r="STJ352" s="182"/>
      <c r="STK352" s="182"/>
      <c r="STL352" s="182"/>
      <c r="STM352" s="182"/>
      <c r="STN352" s="182"/>
      <c r="STO352" s="182"/>
      <c r="STP352" s="182"/>
      <c r="STQ352" s="182"/>
      <c r="STR352" s="182"/>
      <c r="STS352" s="182"/>
      <c r="STT352" s="182"/>
      <c r="STU352" s="182"/>
      <c r="STV352" s="182"/>
      <c r="STW352" s="182"/>
      <c r="STX352" s="182"/>
      <c r="STY352" s="182"/>
      <c r="STZ352" s="182"/>
      <c r="SUA352" s="182"/>
      <c r="SUB352" s="182"/>
      <c r="SUC352" s="182"/>
      <c r="SUD352" s="182"/>
      <c r="SUE352" s="182"/>
      <c r="SUF352" s="182"/>
      <c r="SUG352" s="182"/>
      <c r="SUH352" s="182"/>
      <c r="SUI352" s="182"/>
      <c r="SUJ352" s="182"/>
      <c r="SUK352" s="182"/>
      <c r="SUL352" s="182"/>
      <c r="SUM352" s="182"/>
      <c r="SUN352" s="182"/>
      <c r="SUO352" s="182"/>
      <c r="SUP352" s="182"/>
      <c r="SUQ352" s="182"/>
      <c r="SUR352" s="182"/>
      <c r="SUS352" s="182"/>
      <c r="SUT352" s="182"/>
      <c r="SUU352" s="182"/>
      <c r="SUV352" s="182"/>
      <c r="SUW352" s="182"/>
      <c r="SUX352" s="182"/>
      <c r="SUY352" s="182"/>
      <c r="SUZ352" s="182"/>
      <c r="SVA352" s="182"/>
      <c r="SVB352" s="182"/>
      <c r="SVC352" s="182"/>
      <c r="SVD352" s="182"/>
      <c r="SVE352" s="182"/>
      <c r="SVF352" s="182"/>
      <c r="SVG352" s="182"/>
      <c r="SVH352" s="182"/>
      <c r="SVI352" s="182"/>
      <c r="SVJ352" s="182"/>
      <c r="SVK352" s="182"/>
      <c r="SVL352" s="182"/>
      <c r="SVM352" s="182"/>
      <c r="SVN352" s="182"/>
      <c r="SVO352" s="182"/>
      <c r="SVP352" s="182"/>
      <c r="SVQ352" s="182"/>
      <c r="SVR352" s="182"/>
      <c r="SVS352" s="182"/>
      <c r="SVT352" s="182"/>
      <c r="SVU352" s="182"/>
      <c r="SVV352" s="182"/>
      <c r="SVW352" s="182"/>
      <c r="SVX352" s="182"/>
      <c r="SVY352" s="182"/>
      <c r="SVZ352" s="182"/>
      <c r="SWA352" s="182"/>
      <c r="SWB352" s="182"/>
      <c r="SWC352" s="182"/>
      <c r="SWD352" s="182"/>
      <c r="SWE352" s="182"/>
      <c r="SWF352" s="182"/>
      <c r="SWG352" s="182"/>
      <c r="SWH352" s="182"/>
      <c r="SWI352" s="182"/>
      <c r="SWJ352" s="182"/>
      <c r="SWK352" s="182"/>
      <c r="SWL352" s="182"/>
      <c r="SWM352" s="182"/>
      <c r="SWN352" s="182"/>
      <c r="SWO352" s="182"/>
      <c r="SWP352" s="182"/>
      <c r="SWQ352" s="182"/>
      <c r="SWR352" s="182"/>
      <c r="SWS352" s="182"/>
      <c r="SWT352" s="182"/>
      <c r="SWU352" s="182"/>
      <c r="SWV352" s="182"/>
      <c r="SWW352" s="182"/>
      <c r="SWX352" s="182"/>
      <c r="SWY352" s="182"/>
      <c r="SWZ352" s="182"/>
      <c r="SXA352" s="182"/>
      <c r="SXB352" s="182"/>
      <c r="SXC352" s="182"/>
      <c r="SXD352" s="182"/>
      <c r="SXE352" s="182"/>
      <c r="SXF352" s="182"/>
      <c r="SXG352" s="182"/>
      <c r="SXH352" s="182"/>
      <c r="SXI352" s="182"/>
      <c r="SXJ352" s="182"/>
      <c r="SXK352" s="182"/>
      <c r="SXL352" s="182"/>
      <c r="SXM352" s="182"/>
      <c r="SXN352" s="182"/>
      <c r="SXO352" s="182"/>
      <c r="SXP352" s="182"/>
      <c r="SXQ352" s="182"/>
      <c r="SXR352" s="182"/>
      <c r="SXS352" s="182"/>
      <c r="SXT352" s="182"/>
      <c r="SXU352" s="182"/>
      <c r="SXV352" s="182"/>
      <c r="SXW352" s="182"/>
      <c r="SXX352" s="182"/>
      <c r="SXY352" s="182"/>
      <c r="SXZ352" s="182"/>
      <c r="SYA352" s="182"/>
      <c r="SYB352" s="182"/>
      <c r="SYC352" s="182"/>
      <c r="SYD352" s="182"/>
      <c r="SYE352" s="182"/>
      <c r="SYF352" s="182"/>
      <c r="SYG352" s="182"/>
      <c r="SYH352" s="182"/>
      <c r="SYI352" s="182"/>
      <c r="SYJ352" s="182"/>
      <c r="SYK352" s="182"/>
      <c r="SYL352" s="182"/>
      <c r="SYM352" s="182"/>
      <c r="SYN352" s="182"/>
      <c r="SYO352" s="182"/>
      <c r="SYP352" s="182"/>
      <c r="SYQ352" s="182"/>
      <c r="SYR352" s="182"/>
      <c r="SYS352" s="182"/>
      <c r="SYT352" s="182"/>
      <c r="SYU352" s="182"/>
      <c r="SYV352" s="182"/>
      <c r="SYW352" s="182"/>
      <c r="SYX352" s="182"/>
      <c r="SYY352" s="182"/>
      <c r="SYZ352" s="182"/>
      <c r="SZA352" s="182"/>
      <c r="SZB352" s="182"/>
      <c r="SZC352" s="182"/>
      <c r="SZD352" s="182"/>
      <c r="SZE352" s="182"/>
      <c r="SZF352" s="182"/>
      <c r="SZG352" s="182"/>
      <c r="SZH352" s="182"/>
      <c r="SZI352" s="182"/>
      <c r="SZJ352" s="182"/>
      <c r="SZK352" s="182"/>
      <c r="SZL352" s="182"/>
      <c r="SZM352" s="182"/>
      <c r="SZN352" s="182"/>
      <c r="SZO352" s="182"/>
      <c r="SZP352" s="182"/>
      <c r="SZQ352" s="182"/>
      <c r="SZR352" s="182"/>
      <c r="SZS352" s="182"/>
      <c r="SZT352" s="182"/>
      <c r="SZU352" s="182"/>
      <c r="SZV352" s="182"/>
      <c r="SZW352" s="182"/>
      <c r="SZX352" s="182"/>
      <c r="SZY352" s="182"/>
      <c r="SZZ352" s="182"/>
      <c r="TAA352" s="182"/>
      <c r="TAB352" s="182"/>
      <c r="TAC352" s="182"/>
      <c r="TAD352" s="182"/>
      <c r="TAE352" s="182"/>
      <c r="TAF352" s="182"/>
      <c r="TAG352" s="182"/>
      <c r="TAH352" s="182"/>
      <c r="TAI352" s="182"/>
      <c r="TAJ352" s="182"/>
      <c r="TAK352" s="182"/>
      <c r="TAL352" s="182"/>
      <c r="TAM352" s="182"/>
      <c r="TAN352" s="182"/>
      <c r="TAO352" s="182"/>
      <c r="TAP352" s="182"/>
      <c r="TAQ352" s="182"/>
      <c r="TAR352" s="182"/>
      <c r="TAS352" s="182"/>
      <c r="TAT352" s="182"/>
      <c r="TAU352" s="182"/>
      <c r="TAV352" s="182"/>
      <c r="TAW352" s="182"/>
      <c r="TAX352" s="182"/>
      <c r="TAY352" s="182"/>
      <c r="TAZ352" s="182"/>
      <c r="TBA352" s="182"/>
      <c r="TBB352" s="182"/>
      <c r="TBC352" s="182"/>
      <c r="TBD352" s="182"/>
      <c r="TBE352" s="182"/>
      <c r="TBF352" s="182"/>
      <c r="TBG352" s="182"/>
      <c r="TBH352" s="182"/>
      <c r="TBI352" s="182"/>
      <c r="TBJ352" s="182"/>
      <c r="TBK352" s="182"/>
      <c r="TBL352" s="182"/>
      <c r="TBM352" s="182"/>
      <c r="TBN352" s="182"/>
      <c r="TBO352" s="182"/>
      <c r="TBP352" s="182"/>
      <c r="TBQ352" s="182"/>
      <c r="TBR352" s="182"/>
      <c r="TBS352" s="182"/>
      <c r="TBT352" s="182"/>
      <c r="TBU352" s="182"/>
      <c r="TBV352" s="182"/>
      <c r="TBW352" s="182"/>
      <c r="TBX352" s="182"/>
      <c r="TBY352" s="182"/>
      <c r="TBZ352" s="182"/>
      <c r="TCA352" s="182"/>
      <c r="TCB352" s="182"/>
      <c r="TCC352" s="182"/>
      <c r="TCD352" s="182"/>
      <c r="TCE352" s="182"/>
      <c r="TCF352" s="182"/>
      <c r="TCG352" s="182"/>
      <c r="TCH352" s="182"/>
      <c r="TCI352" s="182"/>
      <c r="TCJ352" s="182"/>
      <c r="TCK352" s="182"/>
      <c r="TCL352" s="182"/>
      <c r="TCM352" s="182"/>
      <c r="TCN352" s="182"/>
      <c r="TCO352" s="182"/>
      <c r="TCP352" s="182"/>
      <c r="TCQ352" s="182"/>
      <c r="TCR352" s="182"/>
      <c r="TCS352" s="182"/>
      <c r="TCT352" s="182"/>
      <c r="TCU352" s="182"/>
      <c r="TCV352" s="182"/>
      <c r="TCW352" s="182"/>
      <c r="TCX352" s="182"/>
      <c r="TCY352" s="182"/>
      <c r="TCZ352" s="182"/>
      <c r="TDA352" s="182"/>
      <c r="TDB352" s="182"/>
      <c r="TDC352" s="182"/>
      <c r="TDD352" s="182"/>
      <c r="TDE352" s="182"/>
      <c r="TDF352" s="182"/>
      <c r="TDG352" s="182"/>
      <c r="TDH352" s="182"/>
      <c r="TDI352" s="182"/>
      <c r="TDJ352" s="182"/>
      <c r="TDK352" s="182"/>
      <c r="TDL352" s="182"/>
      <c r="TDM352" s="182"/>
      <c r="TDN352" s="182"/>
      <c r="TDO352" s="182"/>
      <c r="TDP352" s="182"/>
      <c r="TDQ352" s="182"/>
      <c r="TDR352" s="182"/>
      <c r="TDS352" s="182"/>
      <c r="TDT352" s="182"/>
      <c r="TDU352" s="182"/>
      <c r="TDV352" s="182"/>
      <c r="TDW352" s="182"/>
      <c r="TDX352" s="182"/>
      <c r="TDY352" s="182"/>
      <c r="TDZ352" s="182"/>
      <c r="TEA352" s="182"/>
      <c r="TEB352" s="182"/>
      <c r="TEC352" s="182"/>
      <c r="TED352" s="182"/>
      <c r="TEE352" s="182"/>
      <c r="TEF352" s="182"/>
      <c r="TEG352" s="182"/>
      <c r="TEH352" s="182"/>
      <c r="TEI352" s="182"/>
      <c r="TEJ352" s="182"/>
      <c r="TEK352" s="182"/>
      <c r="TEL352" s="182"/>
      <c r="TEM352" s="182"/>
      <c r="TEN352" s="182"/>
      <c r="TEO352" s="182"/>
      <c r="TEP352" s="182"/>
      <c r="TEQ352" s="182"/>
      <c r="TER352" s="182"/>
      <c r="TES352" s="182"/>
      <c r="TET352" s="182"/>
      <c r="TEU352" s="182"/>
      <c r="TEV352" s="182"/>
      <c r="TEW352" s="182"/>
      <c r="TEX352" s="182"/>
      <c r="TEY352" s="182"/>
      <c r="TEZ352" s="182"/>
      <c r="TFA352" s="182"/>
      <c r="TFB352" s="182"/>
      <c r="TFC352" s="182"/>
      <c r="TFD352" s="182"/>
      <c r="TFE352" s="182"/>
      <c r="TFF352" s="182"/>
      <c r="TFG352" s="182"/>
      <c r="TFH352" s="182"/>
      <c r="TFI352" s="182"/>
      <c r="TFJ352" s="182"/>
      <c r="TFK352" s="182"/>
      <c r="TFL352" s="182"/>
      <c r="TFM352" s="182"/>
      <c r="TFN352" s="182"/>
      <c r="TFO352" s="182"/>
      <c r="TFP352" s="182"/>
      <c r="TFQ352" s="182"/>
      <c r="TFR352" s="182"/>
      <c r="TFS352" s="182"/>
      <c r="TFT352" s="182"/>
      <c r="TFU352" s="182"/>
      <c r="TFV352" s="182"/>
      <c r="TFW352" s="182"/>
      <c r="TFX352" s="182"/>
      <c r="TFY352" s="182"/>
      <c r="TFZ352" s="182"/>
      <c r="TGA352" s="182"/>
      <c r="TGB352" s="182"/>
      <c r="TGC352" s="182"/>
      <c r="TGD352" s="182"/>
      <c r="TGE352" s="182"/>
      <c r="TGF352" s="182"/>
      <c r="TGG352" s="182"/>
      <c r="TGH352" s="182"/>
      <c r="TGI352" s="182"/>
      <c r="TGJ352" s="182"/>
      <c r="TGK352" s="182"/>
      <c r="TGL352" s="182"/>
      <c r="TGM352" s="182"/>
      <c r="TGN352" s="182"/>
      <c r="TGO352" s="182"/>
      <c r="TGP352" s="182"/>
      <c r="TGQ352" s="182"/>
      <c r="TGR352" s="182"/>
      <c r="TGS352" s="182"/>
      <c r="TGT352" s="182"/>
      <c r="TGU352" s="182"/>
      <c r="TGV352" s="182"/>
      <c r="TGW352" s="182"/>
      <c r="TGX352" s="182"/>
      <c r="TGY352" s="182"/>
      <c r="TGZ352" s="182"/>
      <c r="THA352" s="182"/>
      <c r="THB352" s="182"/>
      <c r="THC352" s="182"/>
      <c r="THD352" s="182"/>
      <c r="THE352" s="182"/>
      <c r="THF352" s="182"/>
      <c r="THG352" s="182"/>
      <c r="THH352" s="182"/>
      <c r="THI352" s="182"/>
      <c r="THJ352" s="182"/>
      <c r="THK352" s="182"/>
      <c r="THL352" s="182"/>
      <c r="THM352" s="182"/>
      <c r="THN352" s="182"/>
      <c r="THO352" s="182"/>
      <c r="THP352" s="182"/>
      <c r="THQ352" s="182"/>
      <c r="THR352" s="182"/>
      <c r="THS352" s="182"/>
      <c r="THT352" s="182"/>
      <c r="THU352" s="182"/>
      <c r="THV352" s="182"/>
      <c r="THW352" s="182"/>
      <c r="THX352" s="182"/>
      <c r="THY352" s="182"/>
      <c r="THZ352" s="182"/>
      <c r="TIA352" s="182"/>
      <c r="TIB352" s="182"/>
      <c r="TIC352" s="182"/>
      <c r="TID352" s="182"/>
      <c r="TIE352" s="182"/>
      <c r="TIF352" s="182"/>
      <c r="TIG352" s="182"/>
      <c r="TIH352" s="182"/>
      <c r="TII352" s="182"/>
      <c r="TIJ352" s="182"/>
      <c r="TIK352" s="182"/>
      <c r="TIL352" s="182"/>
      <c r="TIM352" s="182"/>
      <c r="TIN352" s="182"/>
      <c r="TIO352" s="182"/>
      <c r="TIP352" s="182"/>
      <c r="TIQ352" s="182"/>
      <c r="TIR352" s="182"/>
      <c r="TIS352" s="182"/>
      <c r="TIT352" s="182"/>
      <c r="TIU352" s="182"/>
      <c r="TIV352" s="182"/>
      <c r="TIW352" s="182"/>
      <c r="TIX352" s="182"/>
      <c r="TIY352" s="182"/>
      <c r="TIZ352" s="182"/>
      <c r="TJA352" s="182"/>
      <c r="TJB352" s="182"/>
      <c r="TJC352" s="182"/>
      <c r="TJD352" s="182"/>
      <c r="TJE352" s="182"/>
      <c r="TJF352" s="182"/>
      <c r="TJG352" s="182"/>
      <c r="TJH352" s="182"/>
      <c r="TJI352" s="182"/>
      <c r="TJJ352" s="182"/>
      <c r="TJK352" s="182"/>
      <c r="TJL352" s="182"/>
      <c r="TJM352" s="182"/>
      <c r="TJN352" s="182"/>
      <c r="TJO352" s="182"/>
      <c r="TJP352" s="182"/>
      <c r="TJQ352" s="182"/>
      <c r="TJR352" s="182"/>
      <c r="TJS352" s="182"/>
      <c r="TJT352" s="182"/>
      <c r="TJU352" s="182"/>
      <c r="TJV352" s="182"/>
      <c r="TJW352" s="182"/>
      <c r="TJX352" s="182"/>
      <c r="TJY352" s="182"/>
      <c r="TJZ352" s="182"/>
      <c r="TKA352" s="182"/>
      <c r="TKB352" s="182"/>
      <c r="TKC352" s="182"/>
      <c r="TKD352" s="182"/>
      <c r="TKE352" s="182"/>
      <c r="TKF352" s="182"/>
      <c r="TKG352" s="182"/>
      <c r="TKH352" s="182"/>
      <c r="TKI352" s="182"/>
      <c r="TKJ352" s="182"/>
      <c r="TKK352" s="182"/>
      <c r="TKL352" s="182"/>
      <c r="TKM352" s="182"/>
      <c r="TKN352" s="182"/>
      <c r="TKO352" s="182"/>
      <c r="TKP352" s="182"/>
      <c r="TKQ352" s="182"/>
      <c r="TKR352" s="182"/>
      <c r="TKS352" s="182"/>
      <c r="TKT352" s="182"/>
      <c r="TKU352" s="182"/>
      <c r="TKV352" s="182"/>
      <c r="TKW352" s="182"/>
      <c r="TKX352" s="182"/>
      <c r="TKY352" s="182"/>
      <c r="TKZ352" s="182"/>
      <c r="TLA352" s="182"/>
      <c r="TLB352" s="182"/>
      <c r="TLC352" s="182"/>
      <c r="TLD352" s="182"/>
      <c r="TLE352" s="182"/>
      <c r="TLF352" s="182"/>
      <c r="TLG352" s="182"/>
      <c r="TLH352" s="182"/>
      <c r="TLI352" s="182"/>
      <c r="TLJ352" s="182"/>
      <c r="TLK352" s="182"/>
      <c r="TLL352" s="182"/>
      <c r="TLM352" s="182"/>
      <c r="TLN352" s="182"/>
      <c r="TLO352" s="182"/>
      <c r="TLP352" s="182"/>
      <c r="TLQ352" s="182"/>
      <c r="TLR352" s="182"/>
      <c r="TLS352" s="182"/>
      <c r="TLT352" s="182"/>
      <c r="TLU352" s="182"/>
      <c r="TLV352" s="182"/>
      <c r="TLW352" s="182"/>
      <c r="TLX352" s="182"/>
      <c r="TLY352" s="182"/>
      <c r="TLZ352" s="182"/>
      <c r="TMA352" s="182"/>
      <c r="TMB352" s="182"/>
      <c r="TMC352" s="182"/>
      <c r="TMD352" s="182"/>
      <c r="TME352" s="182"/>
      <c r="TMF352" s="182"/>
      <c r="TMG352" s="182"/>
      <c r="TMH352" s="182"/>
      <c r="TMI352" s="182"/>
      <c r="TMJ352" s="182"/>
      <c r="TMK352" s="182"/>
      <c r="TML352" s="182"/>
      <c r="TMM352" s="182"/>
      <c r="TMN352" s="182"/>
      <c r="TMO352" s="182"/>
      <c r="TMP352" s="182"/>
      <c r="TMQ352" s="182"/>
      <c r="TMR352" s="182"/>
      <c r="TMS352" s="182"/>
      <c r="TMT352" s="182"/>
      <c r="TMU352" s="182"/>
      <c r="TMV352" s="182"/>
      <c r="TMW352" s="182"/>
      <c r="TMX352" s="182"/>
      <c r="TMY352" s="182"/>
      <c r="TMZ352" s="182"/>
      <c r="TNA352" s="182"/>
      <c r="TNB352" s="182"/>
      <c r="TNC352" s="182"/>
      <c r="TND352" s="182"/>
      <c r="TNE352" s="182"/>
      <c r="TNF352" s="182"/>
      <c r="TNG352" s="182"/>
      <c r="TNH352" s="182"/>
      <c r="TNI352" s="182"/>
      <c r="TNJ352" s="182"/>
      <c r="TNK352" s="182"/>
      <c r="TNL352" s="182"/>
      <c r="TNM352" s="182"/>
      <c r="TNN352" s="182"/>
      <c r="TNO352" s="182"/>
      <c r="TNP352" s="182"/>
      <c r="TNQ352" s="182"/>
      <c r="TNR352" s="182"/>
      <c r="TNS352" s="182"/>
      <c r="TNT352" s="182"/>
      <c r="TNU352" s="182"/>
      <c r="TNV352" s="182"/>
      <c r="TNW352" s="182"/>
      <c r="TNX352" s="182"/>
      <c r="TNY352" s="182"/>
      <c r="TNZ352" s="182"/>
      <c r="TOA352" s="182"/>
      <c r="TOB352" s="182"/>
      <c r="TOC352" s="182"/>
      <c r="TOD352" s="182"/>
      <c r="TOE352" s="182"/>
      <c r="TOF352" s="182"/>
      <c r="TOG352" s="182"/>
      <c r="TOH352" s="182"/>
      <c r="TOI352" s="182"/>
      <c r="TOJ352" s="182"/>
      <c r="TOK352" s="182"/>
      <c r="TOL352" s="182"/>
      <c r="TOM352" s="182"/>
      <c r="TON352" s="182"/>
      <c r="TOO352" s="182"/>
      <c r="TOP352" s="182"/>
      <c r="TOQ352" s="182"/>
      <c r="TOR352" s="182"/>
      <c r="TOS352" s="182"/>
      <c r="TOT352" s="182"/>
      <c r="TOU352" s="182"/>
      <c r="TOV352" s="182"/>
      <c r="TOW352" s="182"/>
      <c r="TOX352" s="182"/>
      <c r="TOY352" s="182"/>
      <c r="TOZ352" s="182"/>
      <c r="TPA352" s="182"/>
      <c r="TPB352" s="182"/>
      <c r="TPC352" s="182"/>
      <c r="TPD352" s="182"/>
      <c r="TPE352" s="182"/>
      <c r="TPF352" s="182"/>
      <c r="TPG352" s="182"/>
      <c r="TPH352" s="182"/>
      <c r="TPI352" s="182"/>
      <c r="TPJ352" s="182"/>
      <c r="TPK352" s="182"/>
      <c r="TPL352" s="182"/>
      <c r="TPM352" s="182"/>
      <c r="TPN352" s="182"/>
      <c r="TPO352" s="182"/>
      <c r="TPP352" s="182"/>
      <c r="TPQ352" s="182"/>
      <c r="TPR352" s="182"/>
      <c r="TPS352" s="182"/>
      <c r="TPT352" s="182"/>
      <c r="TPU352" s="182"/>
      <c r="TPV352" s="182"/>
      <c r="TPW352" s="182"/>
      <c r="TPX352" s="182"/>
      <c r="TPY352" s="182"/>
      <c r="TPZ352" s="182"/>
      <c r="TQA352" s="182"/>
      <c r="TQB352" s="182"/>
      <c r="TQC352" s="182"/>
      <c r="TQD352" s="182"/>
      <c r="TQE352" s="182"/>
      <c r="TQF352" s="182"/>
      <c r="TQG352" s="182"/>
      <c r="TQH352" s="182"/>
      <c r="TQI352" s="182"/>
      <c r="TQJ352" s="182"/>
      <c r="TQK352" s="182"/>
      <c r="TQL352" s="182"/>
      <c r="TQM352" s="182"/>
      <c r="TQN352" s="182"/>
      <c r="TQO352" s="182"/>
      <c r="TQP352" s="182"/>
      <c r="TQQ352" s="182"/>
      <c r="TQR352" s="182"/>
      <c r="TQS352" s="182"/>
      <c r="TQT352" s="182"/>
      <c r="TQU352" s="182"/>
      <c r="TQV352" s="182"/>
      <c r="TQW352" s="182"/>
      <c r="TQX352" s="182"/>
      <c r="TQY352" s="182"/>
      <c r="TQZ352" s="182"/>
      <c r="TRA352" s="182"/>
      <c r="TRB352" s="182"/>
      <c r="TRC352" s="182"/>
      <c r="TRD352" s="182"/>
      <c r="TRE352" s="182"/>
      <c r="TRF352" s="182"/>
      <c r="TRG352" s="182"/>
      <c r="TRH352" s="182"/>
      <c r="TRI352" s="182"/>
      <c r="TRJ352" s="182"/>
      <c r="TRK352" s="182"/>
      <c r="TRL352" s="182"/>
      <c r="TRM352" s="182"/>
      <c r="TRN352" s="182"/>
      <c r="TRO352" s="182"/>
      <c r="TRP352" s="182"/>
      <c r="TRQ352" s="182"/>
      <c r="TRR352" s="182"/>
      <c r="TRS352" s="182"/>
      <c r="TRT352" s="182"/>
      <c r="TRU352" s="182"/>
      <c r="TRV352" s="182"/>
      <c r="TRW352" s="182"/>
      <c r="TRX352" s="182"/>
      <c r="TRY352" s="182"/>
      <c r="TRZ352" s="182"/>
      <c r="TSA352" s="182"/>
      <c r="TSB352" s="182"/>
      <c r="TSC352" s="182"/>
      <c r="TSD352" s="182"/>
      <c r="TSE352" s="182"/>
      <c r="TSF352" s="182"/>
      <c r="TSG352" s="182"/>
      <c r="TSH352" s="182"/>
      <c r="TSI352" s="182"/>
      <c r="TSJ352" s="182"/>
      <c r="TSK352" s="182"/>
      <c r="TSL352" s="182"/>
      <c r="TSM352" s="182"/>
      <c r="TSN352" s="182"/>
      <c r="TSO352" s="182"/>
      <c r="TSP352" s="182"/>
      <c r="TSQ352" s="182"/>
      <c r="TSR352" s="182"/>
      <c r="TSS352" s="182"/>
      <c r="TST352" s="182"/>
      <c r="TSU352" s="182"/>
      <c r="TSV352" s="182"/>
      <c r="TSW352" s="182"/>
      <c r="TSX352" s="182"/>
      <c r="TSY352" s="182"/>
      <c r="TSZ352" s="182"/>
      <c r="TTA352" s="182"/>
      <c r="TTB352" s="182"/>
      <c r="TTC352" s="182"/>
      <c r="TTD352" s="182"/>
      <c r="TTE352" s="182"/>
      <c r="TTF352" s="182"/>
      <c r="TTG352" s="182"/>
      <c r="TTH352" s="182"/>
      <c r="TTI352" s="182"/>
      <c r="TTJ352" s="182"/>
      <c r="TTK352" s="182"/>
      <c r="TTL352" s="182"/>
      <c r="TTM352" s="182"/>
      <c r="TTN352" s="182"/>
      <c r="TTO352" s="182"/>
      <c r="TTP352" s="182"/>
      <c r="TTQ352" s="182"/>
      <c r="TTR352" s="182"/>
      <c r="TTS352" s="182"/>
      <c r="TTT352" s="182"/>
      <c r="TTU352" s="182"/>
      <c r="TTV352" s="182"/>
      <c r="TTW352" s="182"/>
      <c r="TTX352" s="182"/>
      <c r="TTY352" s="182"/>
      <c r="TTZ352" s="182"/>
      <c r="TUA352" s="182"/>
      <c r="TUB352" s="182"/>
      <c r="TUC352" s="182"/>
      <c r="TUD352" s="182"/>
      <c r="TUE352" s="182"/>
      <c r="TUF352" s="182"/>
      <c r="TUG352" s="182"/>
      <c r="TUH352" s="182"/>
      <c r="TUI352" s="182"/>
      <c r="TUJ352" s="182"/>
      <c r="TUK352" s="182"/>
      <c r="TUL352" s="182"/>
      <c r="TUM352" s="182"/>
      <c r="TUN352" s="182"/>
      <c r="TUO352" s="182"/>
      <c r="TUP352" s="182"/>
      <c r="TUQ352" s="182"/>
      <c r="TUR352" s="182"/>
      <c r="TUS352" s="182"/>
      <c r="TUT352" s="182"/>
      <c r="TUU352" s="182"/>
      <c r="TUV352" s="182"/>
      <c r="TUW352" s="182"/>
      <c r="TUX352" s="182"/>
      <c r="TUY352" s="182"/>
      <c r="TUZ352" s="182"/>
      <c r="TVA352" s="182"/>
      <c r="TVB352" s="182"/>
      <c r="TVC352" s="182"/>
      <c r="TVD352" s="182"/>
      <c r="TVE352" s="182"/>
      <c r="TVF352" s="182"/>
      <c r="TVG352" s="182"/>
      <c r="TVH352" s="182"/>
      <c r="TVI352" s="182"/>
      <c r="TVJ352" s="182"/>
      <c r="TVK352" s="182"/>
      <c r="TVL352" s="182"/>
      <c r="TVM352" s="182"/>
      <c r="TVN352" s="182"/>
      <c r="TVO352" s="182"/>
      <c r="TVP352" s="182"/>
      <c r="TVQ352" s="182"/>
      <c r="TVR352" s="182"/>
      <c r="TVS352" s="182"/>
      <c r="TVT352" s="182"/>
      <c r="TVU352" s="182"/>
      <c r="TVV352" s="182"/>
      <c r="TVW352" s="182"/>
      <c r="TVX352" s="182"/>
      <c r="TVY352" s="182"/>
      <c r="TVZ352" s="182"/>
      <c r="TWA352" s="182"/>
      <c r="TWB352" s="182"/>
      <c r="TWC352" s="182"/>
      <c r="TWD352" s="182"/>
      <c r="TWE352" s="182"/>
      <c r="TWF352" s="182"/>
      <c r="TWG352" s="182"/>
      <c r="TWH352" s="182"/>
      <c r="TWI352" s="182"/>
      <c r="TWJ352" s="182"/>
      <c r="TWK352" s="182"/>
      <c r="TWL352" s="182"/>
      <c r="TWM352" s="182"/>
      <c r="TWN352" s="182"/>
      <c r="TWO352" s="182"/>
      <c r="TWP352" s="182"/>
      <c r="TWQ352" s="182"/>
      <c r="TWR352" s="182"/>
      <c r="TWS352" s="182"/>
      <c r="TWT352" s="182"/>
      <c r="TWU352" s="182"/>
      <c r="TWV352" s="182"/>
      <c r="TWW352" s="182"/>
      <c r="TWX352" s="182"/>
      <c r="TWY352" s="182"/>
      <c r="TWZ352" s="182"/>
      <c r="TXA352" s="182"/>
      <c r="TXB352" s="182"/>
      <c r="TXC352" s="182"/>
      <c r="TXD352" s="182"/>
      <c r="TXE352" s="182"/>
      <c r="TXF352" s="182"/>
      <c r="TXG352" s="182"/>
      <c r="TXH352" s="182"/>
      <c r="TXI352" s="182"/>
      <c r="TXJ352" s="182"/>
      <c r="TXK352" s="182"/>
      <c r="TXL352" s="182"/>
      <c r="TXM352" s="182"/>
      <c r="TXN352" s="182"/>
      <c r="TXO352" s="182"/>
      <c r="TXP352" s="182"/>
      <c r="TXQ352" s="182"/>
      <c r="TXR352" s="182"/>
      <c r="TXS352" s="182"/>
      <c r="TXT352" s="182"/>
      <c r="TXU352" s="182"/>
      <c r="TXV352" s="182"/>
      <c r="TXW352" s="182"/>
      <c r="TXX352" s="182"/>
      <c r="TXY352" s="182"/>
      <c r="TXZ352" s="182"/>
      <c r="TYA352" s="182"/>
      <c r="TYB352" s="182"/>
      <c r="TYC352" s="182"/>
      <c r="TYD352" s="182"/>
      <c r="TYE352" s="182"/>
      <c r="TYF352" s="182"/>
      <c r="TYG352" s="182"/>
      <c r="TYH352" s="182"/>
      <c r="TYI352" s="182"/>
      <c r="TYJ352" s="182"/>
      <c r="TYK352" s="182"/>
      <c r="TYL352" s="182"/>
      <c r="TYM352" s="182"/>
      <c r="TYN352" s="182"/>
      <c r="TYO352" s="182"/>
      <c r="TYP352" s="182"/>
      <c r="TYQ352" s="182"/>
      <c r="TYR352" s="182"/>
      <c r="TYS352" s="182"/>
      <c r="TYT352" s="182"/>
      <c r="TYU352" s="182"/>
      <c r="TYV352" s="182"/>
      <c r="TYW352" s="182"/>
      <c r="TYX352" s="182"/>
      <c r="TYY352" s="182"/>
      <c r="TYZ352" s="182"/>
      <c r="TZA352" s="182"/>
      <c r="TZB352" s="182"/>
      <c r="TZC352" s="182"/>
      <c r="TZD352" s="182"/>
      <c r="TZE352" s="182"/>
      <c r="TZF352" s="182"/>
      <c r="TZG352" s="182"/>
      <c r="TZH352" s="182"/>
      <c r="TZI352" s="182"/>
      <c r="TZJ352" s="182"/>
      <c r="TZK352" s="182"/>
      <c r="TZL352" s="182"/>
      <c r="TZM352" s="182"/>
      <c r="TZN352" s="182"/>
      <c r="TZO352" s="182"/>
      <c r="TZP352" s="182"/>
      <c r="TZQ352" s="182"/>
      <c r="TZR352" s="182"/>
      <c r="TZS352" s="182"/>
      <c r="TZT352" s="182"/>
      <c r="TZU352" s="182"/>
      <c r="TZV352" s="182"/>
      <c r="TZW352" s="182"/>
      <c r="TZX352" s="182"/>
      <c r="TZY352" s="182"/>
      <c r="TZZ352" s="182"/>
      <c r="UAA352" s="182"/>
      <c r="UAB352" s="182"/>
      <c r="UAC352" s="182"/>
      <c r="UAD352" s="182"/>
      <c r="UAE352" s="182"/>
      <c r="UAF352" s="182"/>
      <c r="UAG352" s="182"/>
      <c r="UAH352" s="182"/>
      <c r="UAI352" s="182"/>
      <c r="UAJ352" s="182"/>
      <c r="UAK352" s="182"/>
      <c r="UAL352" s="182"/>
      <c r="UAM352" s="182"/>
      <c r="UAN352" s="182"/>
      <c r="UAO352" s="182"/>
      <c r="UAP352" s="182"/>
      <c r="UAQ352" s="182"/>
      <c r="UAR352" s="182"/>
      <c r="UAS352" s="182"/>
      <c r="UAT352" s="182"/>
      <c r="UAU352" s="182"/>
      <c r="UAV352" s="182"/>
      <c r="UAW352" s="182"/>
      <c r="UAX352" s="182"/>
      <c r="UAY352" s="182"/>
      <c r="UAZ352" s="182"/>
      <c r="UBA352" s="182"/>
      <c r="UBB352" s="182"/>
      <c r="UBC352" s="182"/>
      <c r="UBD352" s="182"/>
      <c r="UBE352" s="182"/>
      <c r="UBF352" s="182"/>
      <c r="UBG352" s="182"/>
      <c r="UBH352" s="182"/>
      <c r="UBI352" s="182"/>
      <c r="UBJ352" s="182"/>
      <c r="UBK352" s="182"/>
      <c r="UBL352" s="182"/>
      <c r="UBM352" s="182"/>
      <c r="UBN352" s="182"/>
      <c r="UBO352" s="182"/>
      <c r="UBP352" s="182"/>
      <c r="UBQ352" s="182"/>
      <c r="UBR352" s="182"/>
      <c r="UBS352" s="182"/>
      <c r="UBT352" s="182"/>
      <c r="UBU352" s="182"/>
      <c r="UBV352" s="182"/>
      <c r="UBW352" s="182"/>
      <c r="UBX352" s="182"/>
      <c r="UBY352" s="182"/>
      <c r="UBZ352" s="182"/>
      <c r="UCA352" s="182"/>
      <c r="UCB352" s="182"/>
      <c r="UCC352" s="182"/>
      <c r="UCD352" s="182"/>
      <c r="UCE352" s="182"/>
      <c r="UCF352" s="182"/>
      <c r="UCG352" s="182"/>
      <c r="UCH352" s="182"/>
      <c r="UCI352" s="182"/>
      <c r="UCJ352" s="182"/>
      <c r="UCK352" s="182"/>
      <c r="UCL352" s="182"/>
      <c r="UCM352" s="182"/>
      <c r="UCN352" s="182"/>
      <c r="UCO352" s="182"/>
      <c r="UCP352" s="182"/>
      <c r="UCQ352" s="182"/>
      <c r="UCR352" s="182"/>
      <c r="UCS352" s="182"/>
      <c r="UCT352" s="182"/>
      <c r="UCU352" s="182"/>
      <c r="UCV352" s="182"/>
      <c r="UCW352" s="182"/>
      <c r="UCX352" s="182"/>
      <c r="UCY352" s="182"/>
      <c r="UCZ352" s="182"/>
      <c r="UDA352" s="182"/>
      <c r="UDB352" s="182"/>
      <c r="UDC352" s="182"/>
      <c r="UDD352" s="182"/>
      <c r="UDE352" s="182"/>
      <c r="UDF352" s="182"/>
      <c r="UDG352" s="182"/>
      <c r="UDH352" s="182"/>
      <c r="UDI352" s="182"/>
      <c r="UDJ352" s="182"/>
      <c r="UDK352" s="182"/>
      <c r="UDL352" s="182"/>
      <c r="UDM352" s="182"/>
      <c r="UDN352" s="182"/>
      <c r="UDO352" s="182"/>
      <c r="UDP352" s="182"/>
      <c r="UDQ352" s="182"/>
      <c r="UDR352" s="182"/>
      <c r="UDS352" s="182"/>
      <c r="UDT352" s="182"/>
      <c r="UDU352" s="182"/>
      <c r="UDV352" s="182"/>
      <c r="UDW352" s="182"/>
      <c r="UDX352" s="182"/>
      <c r="UDY352" s="182"/>
      <c r="UDZ352" s="182"/>
      <c r="UEA352" s="182"/>
      <c r="UEB352" s="182"/>
      <c r="UEC352" s="182"/>
      <c r="UED352" s="182"/>
      <c r="UEE352" s="182"/>
      <c r="UEF352" s="182"/>
      <c r="UEG352" s="182"/>
      <c r="UEH352" s="182"/>
      <c r="UEI352" s="182"/>
      <c r="UEJ352" s="182"/>
      <c r="UEK352" s="182"/>
      <c r="UEL352" s="182"/>
      <c r="UEM352" s="182"/>
      <c r="UEN352" s="182"/>
      <c r="UEO352" s="182"/>
      <c r="UEP352" s="182"/>
      <c r="UEQ352" s="182"/>
      <c r="UER352" s="182"/>
      <c r="UES352" s="182"/>
      <c r="UET352" s="182"/>
      <c r="UEU352" s="182"/>
      <c r="UEV352" s="182"/>
      <c r="UEW352" s="182"/>
      <c r="UEX352" s="182"/>
      <c r="UEY352" s="182"/>
      <c r="UEZ352" s="182"/>
      <c r="UFA352" s="182"/>
      <c r="UFB352" s="182"/>
      <c r="UFC352" s="182"/>
      <c r="UFD352" s="182"/>
      <c r="UFE352" s="182"/>
      <c r="UFF352" s="182"/>
      <c r="UFG352" s="182"/>
      <c r="UFH352" s="182"/>
      <c r="UFI352" s="182"/>
      <c r="UFJ352" s="182"/>
      <c r="UFK352" s="182"/>
      <c r="UFL352" s="182"/>
      <c r="UFM352" s="182"/>
      <c r="UFN352" s="182"/>
      <c r="UFO352" s="182"/>
      <c r="UFP352" s="182"/>
      <c r="UFQ352" s="182"/>
      <c r="UFR352" s="182"/>
      <c r="UFS352" s="182"/>
      <c r="UFT352" s="182"/>
      <c r="UFU352" s="182"/>
      <c r="UFV352" s="182"/>
      <c r="UFW352" s="182"/>
      <c r="UFX352" s="182"/>
      <c r="UFY352" s="182"/>
      <c r="UFZ352" s="182"/>
      <c r="UGA352" s="182"/>
      <c r="UGB352" s="182"/>
      <c r="UGC352" s="182"/>
      <c r="UGD352" s="182"/>
      <c r="UGE352" s="182"/>
      <c r="UGF352" s="182"/>
      <c r="UGG352" s="182"/>
      <c r="UGH352" s="182"/>
      <c r="UGI352" s="182"/>
      <c r="UGJ352" s="182"/>
      <c r="UGK352" s="182"/>
      <c r="UGL352" s="182"/>
      <c r="UGM352" s="182"/>
      <c r="UGN352" s="182"/>
      <c r="UGO352" s="182"/>
      <c r="UGP352" s="182"/>
      <c r="UGQ352" s="182"/>
      <c r="UGR352" s="182"/>
      <c r="UGS352" s="182"/>
      <c r="UGT352" s="182"/>
      <c r="UGU352" s="182"/>
      <c r="UGV352" s="182"/>
      <c r="UGW352" s="182"/>
      <c r="UGX352" s="182"/>
      <c r="UGY352" s="182"/>
      <c r="UGZ352" s="182"/>
      <c r="UHA352" s="182"/>
      <c r="UHB352" s="182"/>
      <c r="UHC352" s="182"/>
      <c r="UHD352" s="182"/>
      <c r="UHE352" s="182"/>
      <c r="UHF352" s="182"/>
      <c r="UHG352" s="182"/>
      <c r="UHH352" s="182"/>
      <c r="UHI352" s="182"/>
      <c r="UHJ352" s="182"/>
      <c r="UHK352" s="182"/>
      <c r="UHL352" s="182"/>
      <c r="UHM352" s="182"/>
      <c r="UHN352" s="182"/>
      <c r="UHO352" s="182"/>
      <c r="UHP352" s="182"/>
      <c r="UHQ352" s="182"/>
      <c r="UHR352" s="182"/>
      <c r="UHS352" s="182"/>
      <c r="UHT352" s="182"/>
      <c r="UHU352" s="182"/>
      <c r="UHV352" s="182"/>
      <c r="UHW352" s="182"/>
      <c r="UHX352" s="182"/>
      <c r="UHY352" s="182"/>
      <c r="UHZ352" s="182"/>
      <c r="UIA352" s="182"/>
      <c r="UIB352" s="182"/>
      <c r="UIC352" s="182"/>
      <c r="UID352" s="182"/>
      <c r="UIE352" s="182"/>
      <c r="UIF352" s="182"/>
      <c r="UIG352" s="182"/>
      <c r="UIH352" s="182"/>
      <c r="UII352" s="182"/>
      <c r="UIJ352" s="182"/>
      <c r="UIK352" s="182"/>
      <c r="UIL352" s="182"/>
      <c r="UIM352" s="182"/>
      <c r="UIN352" s="182"/>
      <c r="UIO352" s="182"/>
      <c r="UIP352" s="182"/>
      <c r="UIQ352" s="182"/>
      <c r="UIR352" s="182"/>
      <c r="UIS352" s="182"/>
      <c r="UIT352" s="182"/>
      <c r="UIU352" s="182"/>
      <c r="UIV352" s="182"/>
      <c r="UIW352" s="182"/>
      <c r="UIX352" s="182"/>
      <c r="UIY352" s="182"/>
      <c r="UIZ352" s="182"/>
      <c r="UJA352" s="182"/>
      <c r="UJB352" s="182"/>
      <c r="UJC352" s="182"/>
      <c r="UJD352" s="182"/>
      <c r="UJE352" s="182"/>
      <c r="UJF352" s="182"/>
      <c r="UJG352" s="182"/>
      <c r="UJH352" s="182"/>
      <c r="UJI352" s="182"/>
      <c r="UJJ352" s="182"/>
      <c r="UJK352" s="182"/>
      <c r="UJL352" s="182"/>
      <c r="UJM352" s="182"/>
      <c r="UJN352" s="182"/>
      <c r="UJO352" s="182"/>
      <c r="UJP352" s="182"/>
      <c r="UJQ352" s="182"/>
      <c r="UJR352" s="182"/>
      <c r="UJS352" s="182"/>
      <c r="UJT352" s="182"/>
      <c r="UJU352" s="182"/>
      <c r="UJV352" s="182"/>
      <c r="UJW352" s="182"/>
      <c r="UJX352" s="182"/>
      <c r="UJY352" s="182"/>
      <c r="UJZ352" s="182"/>
      <c r="UKA352" s="182"/>
      <c r="UKB352" s="182"/>
      <c r="UKC352" s="182"/>
      <c r="UKD352" s="182"/>
      <c r="UKE352" s="182"/>
      <c r="UKF352" s="182"/>
      <c r="UKG352" s="182"/>
      <c r="UKH352" s="182"/>
      <c r="UKI352" s="182"/>
      <c r="UKJ352" s="182"/>
      <c r="UKK352" s="182"/>
      <c r="UKL352" s="182"/>
      <c r="UKM352" s="182"/>
      <c r="UKN352" s="182"/>
      <c r="UKO352" s="182"/>
      <c r="UKP352" s="182"/>
      <c r="UKQ352" s="182"/>
      <c r="UKR352" s="182"/>
      <c r="UKS352" s="182"/>
      <c r="UKT352" s="182"/>
      <c r="UKU352" s="182"/>
      <c r="UKV352" s="182"/>
      <c r="UKW352" s="182"/>
      <c r="UKX352" s="182"/>
      <c r="UKY352" s="182"/>
      <c r="UKZ352" s="182"/>
      <c r="ULA352" s="182"/>
      <c r="ULB352" s="182"/>
      <c r="ULC352" s="182"/>
      <c r="ULD352" s="182"/>
      <c r="ULE352" s="182"/>
      <c r="ULF352" s="182"/>
      <c r="ULG352" s="182"/>
      <c r="ULH352" s="182"/>
      <c r="ULI352" s="182"/>
      <c r="ULJ352" s="182"/>
      <c r="ULK352" s="182"/>
      <c r="ULL352" s="182"/>
      <c r="ULM352" s="182"/>
      <c r="ULN352" s="182"/>
      <c r="ULO352" s="182"/>
      <c r="ULP352" s="182"/>
      <c r="ULQ352" s="182"/>
      <c r="ULR352" s="182"/>
      <c r="ULS352" s="182"/>
      <c r="ULT352" s="182"/>
      <c r="ULU352" s="182"/>
      <c r="ULV352" s="182"/>
      <c r="ULW352" s="182"/>
      <c r="ULX352" s="182"/>
      <c r="ULY352" s="182"/>
      <c r="ULZ352" s="182"/>
      <c r="UMA352" s="182"/>
      <c r="UMB352" s="182"/>
      <c r="UMC352" s="182"/>
      <c r="UMD352" s="182"/>
      <c r="UME352" s="182"/>
      <c r="UMF352" s="182"/>
      <c r="UMG352" s="182"/>
      <c r="UMH352" s="182"/>
      <c r="UMI352" s="182"/>
      <c r="UMJ352" s="182"/>
      <c r="UMK352" s="182"/>
      <c r="UML352" s="182"/>
      <c r="UMM352" s="182"/>
      <c r="UMN352" s="182"/>
      <c r="UMO352" s="182"/>
      <c r="UMP352" s="182"/>
      <c r="UMQ352" s="182"/>
      <c r="UMR352" s="182"/>
      <c r="UMS352" s="182"/>
      <c r="UMT352" s="182"/>
      <c r="UMU352" s="182"/>
      <c r="UMV352" s="182"/>
      <c r="UMW352" s="182"/>
      <c r="UMX352" s="182"/>
      <c r="UMY352" s="182"/>
      <c r="UMZ352" s="182"/>
      <c r="UNA352" s="182"/>
      <c r="UNB352" s="182"/>
      <c r="UNC352" s="182"/>
      <c r="UND352" s="182"/>
      <c r="UNE352" s="182"/>
      <c r="UNF352" s="182"/>
      <c r="UNG352" s="182"/>
      <c r="UNH352" s="182"/>
      <c r="UNI352" s="182"/>
      <c r="UNJ352" s="182"/>
      <c r="UNK352" s="182"/>
      <c r="UNL352" s="182"/>
      <c r="UNM352" s="182"/>
      <c r="UNN352" s="182"/>
      <c r="UNO352" s="182"/>
      <c r="UNP352" s="182"/>
      <c r="UNQ352" s="182"/>
      <c r="UNR352" s="182"/>
      <c r="UNS352" s="182"/>
      <c r="UNT352" s="182"/>
      <c r="UNU352" s="182"/>
      <c r="UNV352" s="182"/>
      <c r="UNW352" s="182"/>
      <c r="UNX352" s="182"/>
      <c r="UNY352" s="182"/>
      <c r="UNZ352" s="182"/>
      <c r="UOA352" s="182"/>
      <c r="UOB352" s="182"/>
      <c r="UOC352" s="182"/>
      <c r="UOD352" s="182"/>
      <c r="UOE352" s="182"/>
      <c r="UOF352" s="182"/>
      <c r="UOG352" s="182"/>
      <c r="UOH352" s="182"/>
      <c r="UOI352" s="182"/>
      <c r="UOJ352" s="182"/>
      <c r="UOK352" s="182"/>
      <c r="UOL352" s="182"/>
      <c r="UOM352" s="182"/>
      <c r="UON352" s="182"/>
      <c r="UOO352" s="182"/>
      <c r="UOP352" s="182"/>
      <c r="UOQ352" s="182"/>
      <c r="UOR352" s="182"/>
      <c r="UOS352" s="182"/>
      <c r="UOT352" s="182"/>
      <c r="UOU352" s="182"/>
      <c r="UOV352" s="182"/>
      <c r="UOW352" s="182"/>
      <c r="UOX352" s="182"/>
      <c r="UOY352" s="182"/>
      <c r="UOZ352" s="182"/>
      <c r="UPA352" s="182"/>
      <c r="UPB352" s="182"/>
      <c r="UPC352" s="182"/>
      <c r="UPD352" s="182"/>
      <c r="UPE352" s="182"/>
      <c r="UPF352" s="182"/>
      <c r="UPG352" s="182"/>
      <c r="UPH352" s="182"/>
      <c r="UPI352" s="182"/>
      <c r="UPJ352" s="182"/>
      <c r="UPK352" s="182"/>
      <c r="UPL352" s="182"/>
      <c r="UPM352" s="182"/>
      <c r="UPN352" s="182"/>
      <c r="UPO352" s="182"/>
      <c r="UPP352" s="182"/>
      <c r="UPQ352" s="182"/>
      <c r="UPR352" s="182"/>
      <c r="UPS352" s="182"/>
      <c r="UPT352" s="182"/>
      <c r="UPU352" s="182"/>
      <c r="UPV352" s="182"/>
      <c r="UPW352" s="182"/>
      <c r="UPX352" s="182"/>
      <c r="UPY352" s="182"/>
      <c r="UPZ352" s="182"/>
      <c r="UQA352" s="182"/>
      <c r="UQB352" s="182"/>
      <c r="UQC352" s="182"/>
      <c r="UQD352" s="182"/>
      <c r="UQE352" s="182"/>
      <c r="UQF352" s="182"/>
      <c r="UQG352" s="182"/>
      <c r="UQH352" s="182"/>
      <c r="UQI352" s="182"/>
      <c r="UQJ352" s="182"/>
      <c r="UQK352" s="182"/>
      <c r="UQL352" s="182"/>
      <c r="UQM352" s="182"/>
      <c r="UQN352" s="182"/>
      <c r="UQO352" s="182"/>
      <c r="UQP352" s="182"/>
      <c r="UQQ352" s="182"/>
      <c r="UQR352" s="182"/>
      <c r="UQS352" s="182"/>
      <c r="UQT352" s="182"/>
      <c r="UQU352" s="182"/>
      <c r="UQV352" s="182"/>
      <c r="UQW352" s="182"/>
      <c r="UQX352" s="182"/>
      <c r="UQY352" s="182"/>
      <c r="UQZ352" s="182"/>
      <c r="URA352" s="182"/>
      <c r="URB352" s="182"/>
      <c r="URC352" s="182"/>
      <c r="URD352" s="182"/>
      <c r="URE352" s="182"/>
      <c r="URF352" s="182"/>
      <c r="URG352" s="182"/>
      <c r="URH352" s="182"/>
      <c r="URI352" s="182"/>
      <c r="URJ352" s="182"/>
      <c r="URK352" s="182"/>
      <c r="URL352" s="182"/>
      <c r="URM352" s="182"/>
      <c r="URN352" s="182"/>
      <c r="URO352" s="182"/>
      <c r="URP352" s="182"/>
      <c r="URQ352" s="182"/>
      <c r="URR352" s="182"/>
      <c r="URS352" s="182"/>
      <c r="URT352" s="182"/>
      <c r="URU352" s="182"/>
      <c r="URV352" s="182"/>
      <c r="URW352" s="182"/>
      <c r="URX352" s="182"/>
      <c r="URY352" s="182"/>
      <c r="URZ352" s="182"/>
      <c r="USA352" s="182"/>
      <c r="USB352" s="182"/>
      <c r="USC352" s="182"/>
      <c r="USD352" s="182"/>
      <c r="USE352" s="182"/>
      <c r="USF352" s="182"/>
      <c r="USG352" s="182"/>
      <c r="USH352" s="182"/>
      <c r="USI352" s="182"/>
      <c r="USJ352" s="182"/>
      <c r="USK352" s="182"/>
      <c r="USL352" s="182"/>
      <c r="USM352" s="182"/>
      <c r="USN352" s="182"/>
      <c r="USO352" s="182"/>
      <c r="USP352" s="182"/>
      <c r="USQ352" s="182"/>
      <c r="USR352" s="182"/>
      <c r="USS352" s="182"/>
      <c r="UST352" s="182"/>
      <c r="USU352" s="182"/>
      <c r="USV352" s="182"/>
      <c r="USW352" s="182"/>
      <c r="USX352" s="182"/>
      <c r="USY352" s="182"/>
      <c r="USZ352" s="182"/>
      <c r="UTA352" s="182"/>
      <c r="UTB352" s="182"/>
      <c r="UTC352" s="182"/>
      <c r="UTD352" s="182"/>
      <c r="UTE352" s="182"/>
      <c r="UTF352" s="182"/>
      <c r="UTG352" s="182"/>
      <c r="UTH352" s="182"/>
      <c r="UTI352" s="182"/>
      <c r="UTJ352" s="182"/>
      <c r="UTK352" s="182"/>
      <c r="UTL352" s="182"/>
      <c r="UTM352" s="182"/>
      <c r="UTN352" s="182"/>
      <c r="UTO352" s="182"/>
      <c r="UTP352" s="182"/>
      <c r="UTQ352" s="182"/>
      <c r="UTR352" s="182"/>
      <c r="UTS352" s="182"/>
      <c r="UTT352" s="182"/>
      <c r="UTU352" s="182"/>
      <c r="UTV352" s="182"/>
      <c r="UTW352" s="182"/>
      <c r="UTX352" s="182"/>
      <c r="UTY352" s="182"/>
      <c r="UTZ352" s="182"/>
      <c r="UUA352" s="182"/>
      <c r="UUB352" s="182"/>
      <c r="UUC352" s="182"/>
      <c r="UUD352" s="182"/>
      <c r="UUE352" s="182"/>
      <c r="UUF352" s="182"/>
      <c r="UUG352" s="182"/>
      <c r="UUH352" s="182"/>
      <c r="UUI352" s="182"/>
      <c r="UUJ352" s="182"/>
      <c r="UUK352" s="182"/>
      <c r="UUL352" s="182"/>
      <c r="UUM352" s="182"/>
      <c r="UUN352" s="182"/>
      <c r="UUO352" s="182"/>
      <c r="UUP352" s="182"/>
      <c r="UUQ352" s="182"/>
      <c r="UUR352" s="182"/>
      <c r="UUS352" s="182"/>
      <c r="UUT352" s="182"/>
      <c r="UUU352" s="182"/>
      <c r="UUV352" s="182"/>
      <c r="UUW352" s="182"/>
      <c r="UUX352" s="182"/>
      <c r="UUY352" s="182"/>
      <c r="UUZ352" s="182"/>
      <c r="UVA352" s="182"/>
      <c r="UVB352" s="182"/>
      <c r="UVC352" s="182"/>
      <c r="UVD352" s="182"/>
      <c r="UVE352" s="182"/>
      <c r="UVF352" s="182"/>
      <c r="UVG352" s="182"/>
      <c r="UVH352" s="182"/>
      <c r="UVI352" s="182"/>
      <c r="UVJ352" s="182"/>
      <c r="UVK352" s="182"/>
      <c r="UVL352" s="182"/>
      <c r="UVM352" s="182"/>
      <c r="UVN352" s="182"/>
      <c r="UVO352" s="182"/>
      <c r="UVP352" s="182"/>
      <c r="UVQ352" s="182"/>
      <c r="UVR352" s="182"/>
      <c r="UVS352" s="182"/>
      <c r="UVT352" s="182"/>
      <c r="UVU352" s="182"/>
      <c r="UVV352" s="182"/>
      <c r="UVW352" s="182"/>
      <c r="UVX352" s="182"/>
      <c r="UVY352" s="182"/>
      <c r="UVZ352" s="182"/>
      <c r="UWA352" s="182"/>
      <c r="UWB352" s="182"/>
      <c r="UWC352" s="182"/>
      <c r="UWD352" s="182"/>
      <c r="UWE352" s="182"/>
      <c r="UWF352" s="182"/>
      <c r="UWG352" s="182"/>
      <c r="UWH352" s="182"/>
      <c r="UWI352" s="182"/>
      <c r="UWJ352" s="182"/>
      <c r="UWK352" s="182"/>
      <c r="UWL352" s="182"/>
      <c r="UWM352" s="182"/>
      <c r="UWN352" s="182"/>
      <c r="UWO352" s="182"/>
      <c r="UWP352" s="182"/>
      <c r="UWQ352" s="182"/>
      <c r="UWR352" s="182"/>
      <c r="UWS352" s="182"/>
      <c r="UWT352" s="182"/>
      <c r="UWU352" s="182"/>
      <c r="UWV352" s="182"/>
      <c r="UWW352" s="182"/>
      <c r="UWX352" s="182"/>
      <c r="UWY352" s="182"/>
      <c r="UWZ352" s="182"/>
      <c r="UXA352" s="182"/>
      <c r="UXB352" s="182"/>
      <c r="UXC352" s="182"/>
      <c r="UXD352" s="182"/>
      <c r="UXE352" s="182"/>
      <c r="UXF352" s="182"/>
      <c r="UXG352" s="182"/>
      <c r="UXH352" s="182"/>
      <c r="UXI352" s="182"/>
      <c r="UXJ352" s="182"/>
      <c r="UXK352" s="182"/>
      <c r="UXL352" s="182"/>
      <c r="UXM352" s="182"/>
      <c r="UXN352" s="182"/>
      <c r="UXO352" s="182"/>
      <c r="UXP352" s="182"/>
      <c r="UXQ352" s="182"/>
      <c r="UXR352" s="182"/>
      <c r="UXS352" s="182"/>
      <c r="UXT352" s="182"/>
      <c r="UXU352" s="182"/>
      <c r="UXV352" s="182"/>
      <c r="UXW352" s="182"/>
      <c r="UXX352" s="182"/>
      <c r="UXY352" s="182"/>
      <c r="UXZ352" s="182"/>
      <c r="UYA352" s="182"/>
      <c r="UYB352" s="182"/>
      <c r="UYC352" s="182"/>
      <c r="UYD352" s="182"/>
      <c r="UYE352" s="182"/>
      <c r="UYF352" s="182"/>
      <c r="UYG352" s="182"/>
      <c r="UYH352" s="182"/>
      <c r="UYI352" s="182"/>
      <c r="UYJ352" s="182"/>
      <c r="UYK352" s="182"/>
      <c r="UYL352" s="182"/>
      <c r="UYM352" s="182"/>
      <c r="UYN352" s="182"/>
      <c r="UYO352" s="182"/>
      <c r="UYP352" s="182"/>
      <c r="UYQ352" s="182"/>
      <c r="UYR352" s="182"/>
      <c r="UYS352" s="182"/>
      <c r="UYT352" s="182"/>
      <c r="UYU352" s="182"/>
      <c r="UYV352" s="182"/>
      <c r="UYW352" s="182"/>
      <c r="UYX352" s="182"/>
      <c r="UYY352" s="182"/>
      <c r="UYZ352" s="182"/>
      <c r="UZA352" s="182"/>
      <c r="UZB352" s="182"/>
      <c r="UZC352" s="182"/>
      <c r="UZD352" s="182"/>
      <c r="UZE352" s="182"/>
      <c r="UZF352" s="182"/>
      <c r="UZG352" s="182"/>
      <c r="UZH352" s="182"/>
      <c r="UZI352" s="182"/>
      <c r="UZJ352" s="182"/>
      <c r="UZK352" s="182"/>
      <c r="UZL352" s="182"/>
      <c r="UZM352" s="182"/>
      <c r="UZN352" s="182"/>
      <c r="UZO352" s="182"/>
      <c r="UZP352" s="182"/>
      <c r="UZQ352" s="182"/>
      <c r="UZR352" s="182"/>
      <c r="UZS352" s="182"/>
      <c r="UZT352" s="182"/>
      <c r="UZU352" s="182"/>
      <c r="UZV352" s="182"/>
      <c r="UZW352" s="182"/>
      <c r="UZX352" s="182"/>
      <c r="UZY352" s="182"/>
      <c r="UZZ352" s="182"/>
      <c r="VAA352" s="182"/>
      <c r="VAB352" s="182"/>
      <c r="VAC352" s="182"/>
      <c r="VAD352" s="182"/>
      <c r="VAE352" s="182"/>
      <c r="VAF352" s="182"/>
      <c r="VAG352" s="182"/>
      <c r="VAH352" s="182"/>
      <c r="VAI352" s="182"/>
      <c r="VAJ352" s="182"/>
      <c r="VAK352" s="182"/>
      <c r="VAL352" s="182"/>
      <c r="VAM352" s="182"/>
      <c r="VAN352" s="182"/>
      <c r="VAO352" s="182"/>
      <c r="VAP352" s="182"/>
      <c r="VAQ352" s="182"/>
      <c r="VAR352" s="182"/>
      <c r="VAS352" s="182"/>
      <c r="VAT352" s="182"/>
      <c r="VAU352" s="182"/>
      <c r="VAV352" s="182"/>
      <c r="VAW352" s="182"/>
      <c r="VAX352" s="182"/>
      <c r="VAY352" s="182"/>
      <c r="VAZ352" s="182"/>
      <c r="VBA352" s="182"/>
      <c r="VBB352" s="182"/>
      <c r="VBC352" s="182"/>
      <c r="VBD352" s="182"/>
      <c r="VBE352" s="182"/>
      <c r="VBF352" s="182"/>
      <c r="VBG352" s="182"/>
      <c r="VBH352" s="182"/>
      <c r="VBI352" s="182"/>
      <c r="VBJ352" s="182"/>
      <c r="VBK352" s="182"/>
      <c r="VBL352" s="182"/>
      <c r="VBM352" s="182"/>
      <c r="VBN352" s="182"/>
      <c r="VBO352" s="182"/>
      <c r="VBP352" s="182"/>
      <c r="VBQ352" s="182"/>
      <c r="VBR352" s="182"/>
      <c r="VBS352" s="182"/>
      <c r="VBT352" s="182"/>
      <c r="VBU352" s="182"/>
      <c r="VBV352" s="182"/>
      <c r="VBW352" s="182"/>
      <c r="VBX352" s="182"/>
      <c r="VBY352" s="182"/>
      <c r="VBZ352" s="182"/>
      <c r="VCA352" s="182"/>
      <c r="VCB352" s="182"/>
      <c r="VCC352" s="182"/>
      <c r="VCD352" s="182"/>
      <c r="VCE352" s="182"/>
      <c r="VCF352" s="182"/>
      <c r="VCG352" s="182"/>
      <c r="VCH352" s="182"/>
      <c r="VCI352" s="182"/>
      <c r="VCJ352" s="182"/>
      <c r="VCK352" s="182"/>
      <c r="VCL352" s="182"/>
      <c r="VCM352" s="182"/>
      <c r="VCN352" s="182"/>
      <c r="VCO352" s="182"/>
      <c r="VCP352" s="182"/>
      <c r="VCQ352" s="182"/>
      <c r="VCR352" s="182"/>
      <c r="VCS352" s="182"/>
      <c r="VCT352" s="182"/>
      <c r="VCU352" s="182"/>
      <c r="VCV352" s="182"/>
      <c r="VCW352" s="182"/>
      <c r="VCX352" s="182"/>
      <c r="VCY352" s="182"/>
      <c r="VCZ352" s="182"/>
      <c r="VDA352" s="182"/>
      <c r="VDB352" s="182"/>
      <c r="VDC352" s="182"/>
      <c r="VDD352" s="182"/>
      <c r="VDE352" s="182"/>
      <c r="VDF352" s="182"/>
      <c r="VDG352" s="182"/>
      <c r="VDH352" s="182"/>
      <c r="VDI352" s="182"/>
      <c r="VDJ352" s="182"/>
      <c r="VDK352" s="182"/>
      <c r="VDL352" s="182"/>
      <c r="VDM352" s="182"/>
      <c r="VDN352" s="182"/>
      <c r="VDO352" s="182"/>
      <c r="VDP352" s="182"/>
      <c r="VDQ352" s="182"/>
      <c r="VDR352" s="182"/>
      <c r="VDS352" s="182"/>
      <c r="VDT352" s="182"/>
      <c r="VDU352" s="182"/>
      <c r="VDV352" s="182"/>
      <c r="VDW352" s="182"/>
      <c r="VDX352" s="182"/>
      <c r="VDY352" s="182"/>
      <c r="VDZ352" s="182"/>
      <c r="VEA352" s="182"/>
      <c r="VEB352" s="182"/>
      <c r="VEC352" s="182"/>
      <c r="VED352" s="182"/>
      <c r="VEE352" s="182"/>
      <c r="VEF352" s="182"/>
      <c r="VEG352" s="182"/>
      <c r="VEH352" s="182"/>
      <c r="VEI352" s="182"/>
      <c r="VEJ352" s="182"/>
      <c r="VEK352" s="182"/>
      <c r="VEL352" s="182"/>
      <c r="VEM352" s="182"/>
      <c r="VEN352" s="182"/>
      <c r="VEO352" s="182"/>
      <c r="VEP352" s="182"/>
      <c r="VEQ352" s="182"/>
      <c r="VER352" s="182"/>
      <c r="VES352" s="182"/>
      <c r="VET352" s="182"/>
      <c r="VEU352" s="182"/>
      <c r="VEV352" s="182"/>
      <c r="VEW352" s="182"/>
      <c r="VEX352" s="182"/>
      <c r="VEY352" s="182"/>
      <c r="VEZ352" s="182"/>
      <c r="VFA352" s="182"/>
      <c r="VFB352" s="182"/>
      <c r="VFC352" s="182"/>
      <c r="VFD352" s="182"/>
      <c r="VFE352" s="182"/>
      <c r="VFF352" s="182"/>
      <c r="VFG352" s="182"/>
      <c r="VFH352" s="182"/>
      <c r="VFI352" s="182"/>
      <c r="VFJ352" s="182"/>
      <c r="VFK352" s="182"/>
      <c r="VFL352" s="182"/>
      <c r="VFM352" s="182"/>
      <c r="VFN352" s="182"/>
      <c r="VFO352" s="182"/>
      <c r="VFP352" s="182"/>
      <c r="VFQ352" s="182"/>
      <c r="VFR352" s="182"/>
      <c r="VFS352" s="182"/>
      <c r="VFT352" s="182"/>
      <c r="VFU352" s="182"/>
      <c r="VFV352" s="182"/>
      <c r="VFW352" s="182"/>
      <c r="VFX352" s="182"/>
      <c r="VFY352" s="182"/>
      <c r="VFZ352" s="182"/>
      <c r="VGA352" s="182"/>
      <c r="VGB352" s="182"/>
      <c r="VGC352" s="182"/>
      <c r="VGD352" s="182"/>
      <c r="VGE352" s="182"/>
      <c r="VGF352" s="182"/>
      <c r="VGG352" s="182"/>
      <c r="VGH352" s="182"/>
      <c r="VGI352" s="182"/>
      <c r="VGJ352" s="182"/>
      <c r="VGK352" s="182"/>
      <c r="VGL352" s="182"/>
      <c r="VGM352" s="182"/>
      <c r="VGN352" s="182"/>
      <c r="VGO352" s="182"/>
      <c r="VGP352" s="182"/>
      <c r="VGQ352" s="182"/>
      <c r="VGR352" s="182"/>
      <c r="VGS352" s="182"/>
      <c r="VGT352" s="182"/>
      <c r="VGU352" s="182"/>
      <c r="VGV352" s="182"/>
      <c r="VGW352" s="182"/>
      <c r="VGX352" s="182"/>
      <c r="VGY352" s="182"/>
      <c r="VGZ352" s="182"/>
      <c r="VHA352" s="182"/>
      <c r="VHB352" s="182"/>
      <c r="VHC352" s="182"/>
      <c r="VHD352" s="182"/>
      <c r="VHE352" s="182"/>
      <c r="VHF352" s="182"/>
      <c r="VHG352" s="182"/>
      <c r="VHH352" s="182"/>
      <c r="VHI352" s="182"/>
      <c r="VHJ352" s="182"/>
      <c r="VHK352" s="182"/>
      <c r="VHL352" s="182"/>
      <c r="VHM352" s="182"/>
      <c r="VHN352" s="182"/>
      <c r="VHO352" s="182"/>
      <c r="VHP352" s="182"/>
      <c r="VHQ352" s="182"/>
      <c r="VHR352" s="182"/>
      <c r="VHS352" s="182"/>
      <c r="VHT352" s="182"/>
      <c r="VHU352" s="182"/>
      <c r="VHV352" s="182"/>
      <c r="VHW352" s="182"/>
      <c r="VHX352" s="182"/>
      <c r="VHY352" s="182"/>
      <c r="VHZ352" s="182"/>
      <c r="VIA352" s="182"/>
      <c r="VIB352" s="182"/>
      <c r="VIC352" s="182"/>
      <c r="VID352" s="182"/>
      <c r="VIE352" s="182"/>
      <c r="VIF352" s="182"/>
      <c r="VIG352" s="182"/>
      <c r="VIH352" s="182"/>
      <c r="VII352" s="182"/>
      <c r="VIJ352" s="182"/>
      <c r="VIK352" s="182"/>
      <c r="VIL352" s="182"/>
      <c r="VIM352" s="182"/>
      <c r="VIN352" s="182"/>
      <c r="VIO352" s="182"/>
      <c r="VIP352" s="182"/>
      <c r="VIQ352" s="182"/>
      <c r="VIR352" s="182"/>
      <c r="VIS352" s="182"/>
      <c r="VIT352" s="182"/>
      <c r="VIU352" s="182"/>
      <c r="VIV352" s="182"/>
      <c r="VIW352" s="182"/>
      <c r="VIX352" s="182"/>
      <c r="VIY352" s="182"/>
      <c r="VIZ352" s="182"/>
      <c r="VJA352" s="182"/>
      <c r="VJB352" s="182"/>
      <c r="VJC352" s="182"/>
      <c r="VJD352" s="182"/>
      <c r="VJE352" s="182"/>
      <c r="VJF352" s="182"/>
      <c r="VJG352" s="182"/>
      <c r="VJH352" s="182"/>
      <c r="VJI352" s="182"/>
      <c r="VJJ352" s="182"/>
      <c r="VJK352" s="182"/>
      <c r="VJL352" s="182"/>
      <c r="VJM352" s="182"/>
      <c r="VJN352" s="182"/>
      <c r="VJO352" s="182"/>
      <c r="VJP352" s="182"/>
      <c r="VJQ352" s="182"/>
      <c r="VJR352" s="182"/>
      <c r="VJS352" s="182"/>
      <c r="VJT352" s="182"/>
      <c r="VJU352" s="182"/>
      <c r="VJV352" s="182"/>
      <c r="VJW352" s="182"/>
      <c r="VJX352" s="182"/>
      <c r="VJY352" s="182"/>
      <c r="VJZ352" s="182"/>
      <c r="VKA352" s="182"/>
      <c r="VKB352" s="182"/>
      <c r="VKC352" s="182"/>
      <c r="VKD352" s="182"/>
      <c r="VKE352" s="182"/>
      <c r="VKF352" s="182"/>
      <c r="VKG352" s="182"/>
      <c r="VKH352" s="182"/>
      <c r="VKI352" s="182"/>
      <c r="VKJ352" s="182"/>
      <c r="VKK352" s="182"/>
      <c r="VKL352" s="182"/>
      <c r="VKM352" s="182"/>
      <c r="VKN352" s="182"/>
      <c r="VKO352" s="182"/>
      <c r="VKP352" s="182"/>
      <c r="VKQ352" s="182"/>
      <c r="VKR352" s="182"/>
      <c r="VKS352" s="182"/>
      <c r="VKT352" s="182"/>
      <c r="VKU352" s="182"/>
      <c r="VKV352" s="182"/>
      <c r="VKW352" s="182"/>
      <c r="VKX352" s="182"/>
      <c r="VKY352" s="182"/>
      <c r="VKZ352" s="182"/>
      <c r="VLA352" s="182"/>
      <c r="VLB352" s="182"/>
      <c r="VLC352" s="182"/>
      <c r="VLD352" s="182"/>
      <c r="VLE352" s="182"/>
      <c r="VLF352" s="182"/>
      <c r="VLG352" s="182"/>
      <c r="VLH352" s="182"/>
      <c r="VLI352" s="182"/>
      <c r="VLJ352" s="182"/>
      <c r="VLK352" s="182"/>
      <c r="VLL352" s="182"/>
      <c r="VLM352" s="182"/>
      <c r="VLN352" s="182"/>
      <c r="VLO352" s="182"/>
      <c r="VLP352" s="182"/>
      <c r="VLQ352" s="182"/>
      <c r="VLR352" s="182"/>
      <c r="VLS352" s="182"/>
      <c r="VLT352" s="182"/>
      <c r="VLU352" s="182"/>
      <c r="VLV352" s="182"/>
      <c r="VLW352" s="182"/>
      <c r="VLX352" s="182"/>
      <c r="VLY352" s="182"/>
      <c r="VLZ352" s="182"/>
      <c r="VMA352" s="182"/>
      <c r="VMB352" s="182"/>
      <c r="VMC352" s="182"/>
      <c r="VMD352" s="182"/>
      <c r="VME352" s="182"/>
      <c r="VMF352" s="182"/>
      <c r="VMG352" s="182"/>
      <c r="VMH352" s="182"/>
      <c r="VMI352" s="182"/>
      <c r="VMJ352" s="182"/>
      <c r="VMK352" s="182"/>
      <c r="VML352" s="182"/>
      <c r="VMM352" s="182"/>
      <c r="VMN352" s="182"/>
      <c r="VMO352" s="182"/>
      <c r="VMP352" s="182"/>
      <c r="VMQ352" s="182"/>
      <c r="VMR352" s="182"/>
      <c r="VMS352" s="182"/>
      <c r="VMT352" s="182"/>
      <c r="VMU352" s="182"/>
      <c r="VMV352" s="182"/>
      <c r="VMW352" s="182"/>
      <c r="VMX352" s="182"/>
      <c r="VMY352" s="182"/>
      <c r="VMZ352" s="182"/>
      <c r="VNA352" s="182"/>
      <c r="VNB352" s="182"/>
      <c r="VNC352" s="182"/>
      <c r="VND352" s="182"/>
      <c r="VNE352" s="182"/>
      <c r="VNF352" s="182"/>
      <c r="VNG352" s="182"/>
      <c r="VNH352" s="182"/>
      <c r="VNI352" s="182"/>
      <c r="VNJ352" s="182"/>
      <c r="VNK352" s="182"/>
      <c r="VNL352" s="182"/>
      <c r="VNM352" s="182"/>
      <c r="VNN352" s="182"/>
      <c r="VNO352" s="182"/>
      <c r="VNP352" s="182"/>
      <c r="VNQ352" s="182"/>
      <c r="VNR352" s="182"/>
      <c r="VNS352" s="182"/>
      <c r="VNT352" s="182"/>
      <c r="VNU352" s="182"/>
      <c r="VNV352" s="182"/>
      <c r="VNW352" s="182"/>
      <c r="VNX352" s="182"/>
      <c r="VNY352" s="182"/>
      <c r="VNZ352" s="182"/>
      <c r="VOA352" s="182"/>
      <c r="VOB352" s="182"/>
      <c r="VOC352" s="182"/>
      <c r="VOD352" s="182"/>
      <c r="VOE352" s="182"/>
      <c r="VOF352" s="182"/>
      <c r="VOG352" s="182"/>
      <c r="VOH352" s="182"/>
      <c r="VOI352" s="182"/>
      <c r="VOJ352" s="182"/>
      <c r="VOK352" s="182"/>
      <c r="VOL352" s="182"/>
      <c r="VOM352" s="182"/>
      <c r="VON352" s="182"/>
      <c r="VOO352" s="182"/>
      <c r="VOP352" s="182"/>
      <c r="VOQ352" s="182"/>
      <c r="VOR352" s="182"/>
      <c r="VOS352" s="182"/>
      <c r="VOT352" s="182"/>
      <c r="VOU352" s="182"/>
      <c r="VOV352" s="182"/>
      <c r="VOW352" s="182"/>
      <c r="VOX352" s="182"/>
      <c r="VOY352" s="182"/>
      <c r="VOZ352" s="182"/>
      <c r="VPA352" s="182"/>
      <c r="VPB352" s="182"/>
      <c r="VPC352" s="182"/>
      <c r="VPD352" s="182"/>
      <c r="VPE352" s="182"/>
      <c r="VPF352" s="182"/>
      <c r="VPG352" s="182"/>
      <c r="VPH352" s="182"/>
      <c r="VPI352" s="182"/>
      <c r="VPJ352" s="182"/>
      <c r="VPK352" s="182"/>
      <c r="VPL352" s="182"/>
      <c r="VPM352" s="182"/>
      <c r="VPN352" s="182"/>
      <c r="VPO352" s="182"/>
      <c r="VPP352" s="182"/>
      <c r="VPQ352" s="182"/>
      <c r="VPR352" s="182"/>
      <c r="VPS352" s="182"/>
      <c r="VPT352" s="182"/>
      <c r="VPU352" s="182"/>
      <c r="VPV352" s="182"/>
      <c r="VPW352" s="182"/>
      <c r="VPX352" s="182"/>
      <c r="VPY352" s="182"/>
      <c r="VPZ352" s="182"/>
      <c r="VQA352" s="182"/>
      <c r="VQB352" s="182"/>
      <c r="VQC352" s="182"/>
      <c r="VQD352" s="182"/>
      <c r="VQE352" s="182"/>
      <c r="VQF352" s="182"/>
      <c r="VQG352" s="182"/>
      <c r="VQH352" s="182"/>
      <c r="VQI352" s="182"/>
      <c r="VQJ352" s="182"/>
      <c r="VQK352" s="182"/>
      <c r="VQL352" s="182"/>
      <c r="VQM352" s="182"/>
      <c r="VQN352" s="182"/>
      <c r="VQO352" s="182"/>
      <c r="VQP352" s="182"/>
      <c r="VQQ352" s="182"/>
      <c r="VQR352" s="182"/>
      <c r="VQS352" s="182"/>
      <c r="VQT352" s="182"/>
      <c r="VQU352" s="182"/>
      <c r="VQV352" s="182"/>
      <c r="VQW352" s="182"/>
      <c r="VQX352" s="182"/>
      <c r="VQY352" s="182"/>
      <c r="VQZ352" s="182"/>
      <c r="VRA352" s="182"/>
      <c r="VRB352" s="182"/>
      <c r="VRC352" s="182"/>
      <c r="VRD352" s="182"/>
      <c r="VRE352" s="182"/>
      <c r="VRF352" s="182"/>
      <c r="VRG352" s="182"/>
      <c r="VRH352" s="182"/>
      <c r="VRI352" s="182"/>
      <c r="VRJ352" s="182"/>
      <c r="VRK352" s="182"/>
      <c r="VRL352" s="182"/>
      <c r="VRM352" s="182"/>
      <c r="VRN352" s="182"/>
      <c r="VRO352" s="182"/>
      <c r="VRP352" s="182"/>
      <c r="VRQ352" s="182"/>
      <c r="VRR352" s="182"/>
      <c r="VRS352" s="182"/>
      <c r="VRT352" s="182"/>
      <c r="VRU352" s="182"/>
      <c r="VRV352" s="182"/>
      <c r="VRW352" s="182"/>
      <c r="VRX352" s="182"/>
      <c r="VRY352" s="182"/>
      <c r="VRZ352" s="182"/>
      <c r="VSA352" s="182"/>
      <c r="VSB352" s="182"/>
      <c r="VSC352" s="182"/>
      <c r="VSD352" s="182"/>
      <c r="VSE352" s="182"/>
      <c r="VSF352" s="182"/>
      <c r="VSG352" s="182"/>
      <c r="VSH352" s="182"/>
      <c r="VSI352" s="182"/>
      <c r="VSJ352" s="182"/>
      <c r="VSK352" s="182"/>
      <c r="VSL352" s="182"/>
      <c r="VSM352" s="182"/>
      <c r="VSN352" s="182"/>
      <c r="VSO352" s="182"/>
      <c r="VSP352" s="182"/>
      <c r="VSQ352" s="182"/>
      <c r="VSR352" s="182"/>
      <c r="VSS352" s="182"/>
      <c r="VST352" s="182"/>
      <c r="VSU352" s="182"/>
      <c r="VSV352" s="182"/>
      <c r="VSW352" s="182"/>
      <c r="VSX352" s="182"/>
      <c r="VSY352" s="182"/>
      <c r="VSZ352" s="182"/>
      <c r="VTA352" s="182"/>
      <c r="VTB352" s="182"/>
      <c r="VTC352" s="182"/>
      <c r="VTD352" s="182"/>
      <c r="VTE352" s="182"/>
      <c r="VTF352" s="182"/>
      <c r="VTG352" s="182"/>
      <c r="VTH352" s="182"/>
      <c r="VTI352" s="182"/>
      <c r="VTJ352" s="182"/>
      <c r="VTK352" s="182"/>
      <c r="VTL352" s="182"/>
      <c r="VTM352" s="182"/>
      <c r="VTN352" s="182"/>
      <c r="VTO352" s="182"/>
      <c r="VTP352" s="182"/>
      <c r="VTQ352" s="182"/>
      <c r="VTR352" s="182"/>
      <c r="VTS352" s="182"/>
      <c r="VTT352" s="182"/>
      <c r="VTU352" s="182"/>
      <c r="VTV352" s="182"/>
      <c r="VTW352" s="182"/>
      <c r="VTX352" s="182"/>
      <c r="VTY352" s="182"/>
      <c r="VTZ352" s="182"/>
      <c r="VUA352" s="182"/>
      <c r="VUB352" s="182"/>
      <c r="VUC352" s="182"/>
      <c r="VUD352" s="182"/>
      <c r="VUE352" s="182"/>
      <c r="VUF352" s="182"/>
      <c r="VUG352" s="182"/>
      <c r="VUH352" s="182"/>
      <c r="VUI352" s="182"/>
      <c r="VUJ352" s="182"/>
      <c r="VUK352" s="182"/>
      <c r="VUL352" s="182"/>
      <c r="VUM352" s="182"/>
      <c r="VUN352" s="182"/>
      <c r="VUO352" s="182"/>
      <c r="VUP352" s="182"/>
      <c r="VUQ352" s="182"/>
      <c r="VUR352" s="182"/>
      <c r="VUS352" s="182"/>
      <c r="VUT352" s="182"/>
      <c r="VUU352" s="182"/>
      <c r="VUV352" s="182"/>
      <c r="VUW352" s="182"/>
      <c r="VUX352" s="182"/>
      <c r="VUY352" s="182"/>
      <c r="VUZ352" s="182"/>
      <c r="VVA352" s="182"/>
      <c r="VVB352" s="182"/>
      <c r="VVC352" s="182"/>
      <c r="VVD352" s="182"/>
      <c r="VVE352" s="182"/>
      <c r="VVF352" s="182"/>
      <c r="VVG352" s="182"/>
      <c r="VVH352" s="182"/>
      <c r="VVI352" s="182"/>
      <c r="VVJ352" s="182"/>
      <c r="VVK352" s="182"/>
      <c r="VVL352" s="182"/>
      <c r="VVM352" s="182"/>
      <c r="VVN352" s="182"/>
      <c r="VVO352" s="182"/>
      <c r="VVP352" s="182"/>
      <c r="VVQ352" s="182"/>
      <c r="VVR352" s="182"/>
      <c r="VVS352" s="182"/>
      <c r="VVT352" s="182"/>
      <c r="VVU352" s="182"/>
      <c r="VVV352" s="182"/>
      <c r="VVW352" s="182"/>
      <c r="VVX352" s="182"/>
      <c r="VVY352" s="182"/>
      <c r="VVZ352" s="182"/>
      <c r="VWA352" s="182"/>
      <c r="VWB352" s="182"/>
      <c r="VWC352" s="182"/>
      <c r="VWD352" s="182"/>
      <c r="VWE352" s="182"/>
      <c r="VWF352" s="182"/>
      <c r="VWG352" s="182"/>
      <c r="VWH352" s="182"/>
      <c r="VWI352" s="182"/>
      <c r="VWJ352" s="182"/>
      <c r="VWK352" s="182"/>
      <c r="VWL352" s="182"/>
      <c r="VWM352" s="182"/>
      <c r="VWN352" s="182"/>
      <c r="VWO352" s="182"/>
      <c r="VWP352" s="182"/>
      <c r="VWQ352" s="182"/>
      <c r="VWR352" s="182"/>
      <c r="VWS352" s="182"/>
      <c r="VWT352" s="182"/>
      <c r="VWU352" s="182"/>
      <c r="VWV352" s="182"/>
      <c r="VWW352" s="182"/>
      <c r="VWX352" s="182"/>
      <c r="VWY352" s="182"/>
      <c r="VWZ352" s="182"/>
      <c r="VXA352" s="182"/>
      <c r="VXB352" s="182"/>
      <c r="VXC352" s="182"/>
      <c r="VXD352" s="182"/>
      <c r="VXE352" s="182"/>
      <c r="VXF352" s="182"/>
      <c r="VXG352" s="182"/>
      <c r="VXH352" s="182"/>
      <c r="VXI352" s="182"/>
      <c r="VXJ352" s="182"/>
      <c r="VXK352" s="182"/>
      <c r="VXL352" s="182"/>
      <c r="VXM352" s="182"/>
      <c r="VXN352" s="182"/>
      <c r="VXO352" s="182"/>
      <c r="VXP352" s="182"/>
      <c r="VXQ352" s="182"/>
      <c r="VXR352" s="182"/>
      <c r="VXS352" s="182"/>
      <c r="VXT352" s="182"/>
      <c r="VXU352" s="182"/>
      <c r="VXV352" s="182"/>
      <c r="VXW352" s="182"/>
      <c r="VXX352" s="182"/>
      <c r="VXY352" s="182"/>
      <c r="VXZ352" s="182"/>
      <c r="VYA352" s="182"/>
      <c r="VYB352" s="182"/>
      <c r="VYC352" s="182"/>
      <c r="VYD352" s="182"/>
      <c r="VYE352" s="182"/>
      <c r="VYF352" s="182"/>
      <c r="VYG352" s="182"/>
      <c r="VYH352" s="182"/>
      <c r="VYI352" s="182"/>
      <c r="VYJ352" s="182"/>
      <c r="VYK352" s="182"/>
      <c r="VYL352" s="182"/>
      <c r="VYM352" s="182"/>
      <c r="VYN352" s="182"/>
      <c r="VYO352" s="182"/>
      <c r="VYP352" s="182"/>
      <c r="VYQ352" s="182"/>
      <c r="VYR352" s="182"/>
      <c r="VYS352" s="182"/>
      <c r="VYT352" s="182"/>
      <c r="VYU352" s="182"/>
      <c r="VYV352" s="182"/>
      <c r="VYW352" s="182"/>
      <c r="VYX352" s="182"/>
      <c r="VYY352" s="182"/>
      <c r="VYZ352" s="182"/>
      <c r="VZA352" s="182"/>
      <c r="VZB352" s="182"/>
      <c r="VZC352" s="182"/>
      <c r="VZD352" s="182"/>
      <c r="VZE352" s="182"/>
      <c r="VZF352" s="182"/>
      <c r="VZG352" s="182"/>
      <c r="VZH352" s="182"/>
      <c r="VZI352" s="182"/>
      <c r="VZJ352" s="182"/>
      <c r="VZK352" s="182"/>
      <c r="VZL352" s="182"/>
      <c r="VZM352" s="182"/>
      <c r="VZN352" s="182"/>
      <c r="VZO352" s="182"/>
      <c r="VZP352" s="182"/>
      <c r="VZQ352" s="182"/>
      <c r="VZR352" s="182"/>
      <c r="VZS352" s="182"/>
      <c r="VZT352" s="182"/>
      <c r="VZU352" s="182"/>
      <c r="VZV352" s="182"/>
      <c r="VZW352" s="182"/>
      <c r="VZX352" s="182"/>
      <c r="VZY352" s="182"/>
      <c r="VZZ352" s="182"/>
      <c r="WAA352" s="182"/>
      <c r="WAB352" s="182"/>
      <c r="WAC352" s="182"/>
      <c r="WAD352" s="182"/>
      <c r="WAE352" s="182"/>
      <c r="WAF352" s="182"/>
      <c r="WAG352" s="182"/>
      <c r="WAH352" s="182"/>
      <c r="WAI352" s="182"/>
      <c r="WAJ352" s="182"/>
      <c r="WAK352" s="182"/>
      <c r="WAL352" s="182"/>
      <c r="WAM352" s="182"/>
      <c r="WAN352" s="182"/>
      <c r="WAO352" s="182"/>
      <c r="WAP352" s="182"/>
      <c r="WAQ352" s="182"/>
      <c r="WAR352" s="182"/>
      <c r="WAS352" s="182"/>
      <c r="WAT352" s="182"/>
      <c r="WAU352" s="182"/>
      <c r="WAV352" s="182"/>
      <c r="WAW352" s="182"/>
      <c r="WAX352" s="182"/>
      <c r="WAY352" s="182"/>
      <c r="WAZ352" s="182"/>
      <c r="WBA352" s="182"/>
      <c r="WBB352" s="182"/>
      <c r="WBC352" s="182"/>
      <c r="WBD352" s="182"/>
      <c r="WBE352" s="182"/>
      <c r="WBF352" s="182"/>
      <c r="WBG352" s="182"/>
      <c r="WBH352" s="182"/>
      <c r="WBI352" s="182"/>
      <c r="WBJ352" s="182"/>
      <c r="WBK352" s="182"/>
      <c r="WBL352" s="182"/>
      <c r="WBM352" s="182"/>
      <c r="WBN352" s="182"/>
      <c r="WBO352" s="182"/>
      <c r="WBP352" s="182"/>
      <c r="WBQ352" s="182"/>
      <c r="WBR352" s="182"/>
      <c r="WBS352" s="182"/>
      <c r="WBT352" s="182"/>
      <c r="WBU352" s="182"/>
      <c r="WBV352" s="182"/>
      <c r="WBW352" s="182"/>
      <c r="WBX352" s="182"/>
      <c r="WBY352" s="182"/>
      <c r="WBZ352" s="182"/>
      <c r="WCA352" s="182"/>
      <c r="WCB352" s="182"/>
      <c r="WCC352" s="182"/>
      <c r="WCD352" s="182"/>
      <c r="WCE352" s="182"/>
      <c r="WCF352" s="182"/>
      <c r="WCG352" s="182"/>
      <c r="WCH352" s="182"/>
      <c r="WCI352" s="182"/>
      <c r="WCJ352" s="182"/>
      <c r="WCK352" s="182"/>
      <c r="WCL352" s="182"/>
      <c r="WCM352" s="182"/>
      <c r="WCN352" s="182"/>
      <c r="WCO352" s="182"/>
      <c r="WCP352" s="182"/>
      <c r="WCQ352" s="182"/>
      <c r="WCR352" s="182"/>
      <c r="WCS352" s="182"/>
      <c r="WCT352" s="182"/>
      <c r="WCU352" s="182"/>
      <c r="WCV352" s="182"/>
      <c r="WCW352" s="182"/>
      <c r="WCX352" s="182"/>
      <c r="WCY352" s="182"/>
      <c r="WCZ352" s="182"/>
      <c r="WDA352" s="182"/>
      <c r="WDB352" s="182"/>
      <c r="WDC352" s="182"/>
      <c r="WDD352" s="182"/>
      <c r="WDE352" s="182"/>
      <c r="WDF352" s="182"/>
      <c r="WDG352" s="182"/>
      <c r="WDH352" s="182"/>
      <c r="WDI352" s="182"/>
      <c r="WDJ352" s="182"/>
      <c r="WDK352" s="182"/>
      <c r="WDL352" s="182"/>
      <c r="WDM352" s="182"/>
      <c r="WDN352" s="182"/>
      <c r="WDO352" s="182"/>
      <c r="WDP352" s="182"/>
      <c r="WDQ352" s="182"/>
      <c r="WDR352" s="182"/>
      <c r="WDS352" s="182"/>
      <c r="WDT352" s="182"/>
      <c r="WDU352" s="182"/>
      <c r="WDV352" s="182"/>
      <c r="WDW352" s="182"/>
      <c r="WDX352" s="182"/>
      <c r="WDY352" s="182"/>
      <c r="WDZ352" s="182"/>
      <c r="WEA352" s="182"/>
      <c r="WEB352" s="182"/>
      <c r="WEC352" s="182"/>
      <c r="WED352" s="182"/>
      <c r="WEE352" s="182"/>
      <c r="WEF352" s="182"/>
      <c r="WEG352" s="182"/>
      <c r="WEH352" s="182"/>
      <c r="WEI352" s="182"/>
      <c r="WEJ352" s="182"/>
      <c r="WEK352" s="182"/>
      <c r="WEL352" s="182"/>
      <c r="WEM352" s="182"/>
      <c r="WEN352" s="182"/>
      <c r="WEO352" s="182"/>
      <c r="WEP352" s="182"/>
      <c r="WEQ352" s="182"/>
      <c r="WER352" s="182"/>
      <c r="WES352" s="182"/>
      <c r="WET352" s="182"/>
      <c r="WEU352" s="182"/>
      <c r="WEV352" s="182"/>
      <c r="WEW352" s="182"/>
      <c r="WEX352" s="182"/>
      <c r="WEY352" s="182"/>
      <c r="WEZ352" s="182"/>
      <c r="WFA352" s="182"/>
      <c r="WFB352" s="182"/>
      <c r="WFC352" s="182"/>
      <c r="WFD352" s="182"/>
      <c r="WFE352" s="182"/>
      <c r="WFF352" s="182"/>
      <c r="WFG352" s="182"/>
      <c r="WFH352" s="182"/>
      <c r="WFI352" s="182"/>
      <c r="WFJ352" s="182"/>
      <c r="WFK352" s="182"/>
      <c r="WFL352" s="182"/>
      <c r="WFM352" s="182"/>
      <c r="WFN352" s="182"/>
      <c r="WFO352" s="182"/>
      <c r="WFP352" s="182"/>
      <c r="WFQ352" s="182"/>
      <c r="WFR352" s="182"/>
      <c r="WFS352" s="182"/>
      <c r="WFT352" s="182"/>
      <c r="WFU352" s="182"/>
      <c r="WFV352" s="182"/>
      <c r="WFW352" s="182"/>
      <c r="WFX352" s="182"/>
      <c r="WFY352" s="182"/>
      <c r="WFZ352" s="182"/>
      <c r="WGA352" s="182"/>
      <c r="WGB352" s="182"/>
      <c r="WGC352" s="182"/>
      <c r="WGD352" s="182"/>
      <c r="WGE352" s="182"/>
      <c r="WGF352" s="182"/>
      <c r="WGG352" s="182"/>
      <c r="WGH352" s="182"/>
      <c r="WGI352" s="182"/>
      <c r="WGJ352" s="182"/>
      <c r="WGK352" s="182"/>
      <c r="WGL352" s="182"/>
      <c r="WGM352" s="182"/>
      <c r="WGN352" s="182"/>
      <c r="WGO352" s="182"/>
      <c r="WGP352" s="182"/>
      <c r="WGQ352" s="182"/>
      <c r="WGR352" s="182"/>
      <c r="WGS352" s="182"/>
      <c r="WGT352" s="182"/>
      <c r="WGU352" s="182"/>
      <c r="WGV352" s="182"/>
      <c r="WGW352" s="182"/>
      <c r="WGX352" s="182"/>
      <c r="WGY352" s="182"/>
      <c r="WGZ352" s="182"/>
      <c r="WHA352" s="182"/>
      <c r="WHB352" s="182"/>
      <c r="WHC352" s="182"/>
      <c r="WHD352" s="182"/>
      <c r="WHE352" s="182"/>
      <c r="WHF352" s="182"/>
      <c r="WHG352" s="182"/>
      <c r="WHH352" s="182"/>
      <c r="WHI352" s="182"/>
      <c r="WHJ352" s="182"/>
      <c r="WHK352" s="182"/>
      <c r="WHL352" s="182"/>
      <c r="WHM352" s="182"/>
      <c r="WHN352" s="182"/>
      <c r="WHO352" s="182"/>
      <c r="WHP352" s="182"/>
      <c r="WHQ352" s="182"/>
      <c r="WHR352" s="182"/>
      <c r="WHS352" s="182"/>
      <c r="WHT352" s="182"/>
      <c r="WHU352" s="182"/>
      <c r="WHV352" s="182"/>
      <c r="WHW352" s="182"/>
      <c r="WHX352" s="182"/>
      <c r="WHY352" s="182"/>
      <c r="WHZ352" s="182"/>
      <c r="WIA352" s="182"/>
      <c r="WIB352" s="182"/>
      <c r="WIC352" s="182"/>
      <c r="WID352" s="182"/>
      <c r="WIE352" s="182"/>
      <c r="WIF352" s="182"/>
      <c r="WIG352" s="182"/>
      <c r="WIH352" s="182"/>
      <c r="WII352" s="182"/>
      <c r="WIJ352" s="182"/>
      <c r="WIK352" s="182"/>
      <c r="WIL352" s="182"/>
      <c r="WIM352" s="182"/>
      <c r="WIN352" s="182"/>
      <c r="WIO352" s="182"/>
      <c r="WIP352" s="182"/>
      <c r="WIQ352" s="182"/>
      <c r="WIR352" s="182"/>
      <c r="WIS352" s="182"/>
      <c r="WIT352" s="182"/>
      <c r="WIU352" s="182"/>
      <c r="WIV352" s="182"/>
      <c r="WIW352" s="182"/>
      <c r="WIX352" s="182"/>
      <c r="WIY352" s="182"/>
      <c r="WIZ352" s="182"/>
      <c r="WJA352" s="182"/>
      <c r="WJB352" s="182"/>
      <c r="WJC352" s="182"/>
      <c r="WJD352" s="182"/>
      <c r="WJE352" s="182"/>
      <c r="WJF352" s="182"/>
      <c r="WJG352" s="182"/>
      <c r="WJH352" s="182"/>
      <c r="WJI352" s="182"/>
      <c r="WJJ352" s="182"/>
      <c r="WJK352" s="182"/>
      <c r="WJL352" s="182"/>
      <c r="WJM352" s="182"/>
      <c r="WJN352" s="182"/>
      <c r="WJO352" s="182"/>
      <c r="WJP352" s="182"/>
      <c r="WJQ352" s="182"/>
      <c r="WJR352" s="182"/>
      <c r="WJS352" s="182"/>
      <c r="WJT352" s="182"/>
      <c r="WJU352" s="182"/>
      <c r="WJV352" s="182"/>
      <c r="WJW352" s="182"/>
      <c r="WJX352" s="182"/>
      <c r="WJY352" s="182"/>
      <c r="WJZ352" s="182"/>
      <c r="WKA352" s="182"/>
      <c r="WKB352" s="182"/>
      <c r="WKC352" s="182"/>
      <c r="WKD352" s="182"/>
      <c r="WKE352" s="182"/>
      <c r="WKF352" s="182"/>
      <c r="WKG352" s="182"/>
      <c r="WKH352" s="182"/>
      <c r="WKI352" s="182"/>
      <c r="WKJ352" s="182"/>
      <c r="WKK352" s="182"/>
      <c r="WKL352" s="182"/>
      <c r="WKM352" s="182"/>
      <c r="WKN352" s="182"/>
      <c r="WKO352" s="182"/>
      <c r="WKP352" s="182"/>
      <c r="WKQ352" s="182"/>
      <c r="WKR352" s="182"/>
      <c r="WKS352" s="182"/>
      <c r="WKT352" s="182"/>
      <c r="WKU352" s="182"/>
      <c r="WKV352" s="182"/>
      <c r="WKW352" s="182"/>
      <c r="WKX352" s="182"/>
      <c r="WKY352" s="182"/>
      <c r="WKZ352" s="182"/>
      <c r="WLA352" s="182"/>
      <c r="WLB352" s="182"/>
      <c r="WLC352" s="182"/>
      <c r="WLD352" s="182"/>
      <c r="WLE352" s="182"/>
      <c r="WLF352" s="182"/>
      <c r="WLG352" s="182"/>
      <c r="WLH352" s="182"/>
      <c r="WLI352" s="182"/>
      <c r="WLJ352" s="182"/>
      <c r="WLK352" s="182"/>
      <c r="WLL352" s="182"/>
      <c r="WLM352" s="182"/>
      <c r="WLN352" s="182"/>
      <c r="WLO352" s="182"/>
      <c r="WLP352" s="182"/>
      <c r="WLQ352" s="182"/>
      <c r="WLR352" s="182"/>
      <c r="WLS352" s="182"/>
      <c r="WLT352" s="182"/>
      <c r="WLU352" s="182"/>
      <c r="WLV352" s="182"/>
      <c r="WLW352" s="182"/>
      <c r="WLX352" s="182"/>
      <c r="WLY352" s="182"/>
      <c r="WLZ352" s="182"/>
      <c r="WMA352" s="182"/>
      <c r="WMB352" s="182"/>
      <c r="WMC352" s="182"/>
      <c r="WMD352" s="182"/>
      <c r="WME352" s="182"/>
      <c r="WMF352" s="182"/>
      <c r="WMG352" s="182"/>
      <c r="WMH352" s="182"/>
      <c r="WMI352" s="182"/>
      <c r="WMJ352" s="182"/>
      <c r="WMK352" s="182"/>
      <c r="WML352" s="182"/>
      <c r="WMM352" s="182"/>
      <c r="WMN352" s="182"/>
      <c r="WMO352" s="182"/>
      <c r="WMP352" s="182"/>
      <c r="WMQ352" s="182"/>
      <c r="WMR352" s="182"/>
      <c r="WMS352" s="182"/>
      <c r="WMT352" s="182"/>
      <c r="WMU352" s="182"/>
      <c r="WMV352" s="182"/>
      <c r="WMW352" s="182"/>
      <c r="WMX352" s="182"/>
      <c r="WMY352" s="182"/>
      <c r="WMZ352" s="182"/>
      <c r="WNA352" s="182"/>
      <c r="WNB352" s="182"/>
      <c r="WNC352" s="182"/>
      <c r="WND352" s="182"/>
      <c r="WNE352" s="182"/>
      <c r="WNF352" s="182"/>
      <c r="WNG352" s="182"/>
      <c r="WNH352" s="182"/>
      <c r="WNI352" s="182"/>
      <c r="WNJ352" s="182"/>
      <c r="WNK352" s="182"/>
      <c r="WNL352" s="182"/>
      <c r="WNM352" s="182"/>
      <c r="WNN352" s="182"/>
      <c r="WNO352" s="182"/>
      <c r="WNP352" s="182"/>
      <c r="WNQ352" s="182"/>
      <c r="WNR352" s="182"/>
      <c r="WNS352" s="182"/>
      <c r="WNT352" s="182"/>
      <c r="WNU352" s="182"/>
      <c r="WNV352" s="182"/>
      <c r="WNW352" s="182"/>
      <c r="WNX352" s="182"/>
      <c r="WNY352" s="182"/>
      <c r="WNZ352" s="182"/>
      <c r="WOA352" s="182"/>
      <c r="WOB352" s="182"/>
      <c r="WOC352" s="182"/>
      <c r="WOD352" s="182"/>
      <c r="WOE352" s="182"/>
      <c r="WOF352" s="182"/>
      <c r="WOG352" s="182"/>
      <c r="WOH352" s="182"/>
      <c r="WOI352" s="182"/>
      <c r="WOJ352" s="182"/>
      <c r="WOK352" s="182"/>
      <c r="WOL352" s="182"/>
      <c r="WOM352" s="182"/>
      <c r="WON352" s="182"/>
      <c r="WOO352" s="182"/>
      <c r="WOP352" s="182"/>
      <c r="WOQ352" s="182"/>
      <c r="WOR352" s="182"/>
      <c r="WOS352" s="182"/>
      <c r="WOT352" s="182"/>
      <c r="WOU352" s="182"/>
      <c r="WOV352" s="182"/>
      <c r="WOW352" s="182"/>
      <c r="WOX352" s="182"/>
      <c r="WOY352" s="182"/>
      <c r="WOZ352" s="182"/>
      <c r="WPA352" s="182"/>
      <c r="WPB352" s="182"/>
      <c r="WPC352" s="182"/>
      <c r="WPD352" s="182"/>
      <c r="WPE352" s="182"/>
      <c r="WPF352" s="182"/>
      <c r="WPG352" s="182"/>
      <c r="WPH352" s="182"/>
      <c r="WPI352" s="182"/>
      <c r="WPJ352" s="182"/>
      <c r="WPK352" s="182"/>
      <c r="WPL352" s="182"/>
      <c r="WPM352" s="182"/>
      <c r="WPN352" s="182"/>
      <c r="WPO352" s="182"/>
      <c r="WPP352" s="182"/>
      <c r="WPQ352" s="182"/>
      <c r="WPR352" s="182"/>
      <c r="WPS352" s="182"/>
      <c r="WPT352" s="182"/>
      <c r="WPU352" s="182"/>
      <c r="WPV352" s="182"/>
      <c r="WPW352" s="182"/>
      <c r="WPX352" s="182"/>
      <c r="WPY352" s="182"/>
      <c r="WPZ352" s="182"/>
      <c r="WQA352" s="182"/>
      <c r="WQB352" s="182"/>
      <c r="WQC352" s="182"/>
      <c r="WQD352" s="182"/>
      <c r="WQE352" s="182"/>
      <c r="WQF352" s="182"/>
      <c r="WQG352" s="182"/>
      <c r="WQH352" s="182"/>
      <c r="WQI352" s="182"/>
      <c r="WQJ352" s="182"/>
      <c r="WQK352" s="182"/>
      <c r="WQL352" s="182"/>
      <c r="WQM352" s="182"/>
      <c r="WQN352" s="182"/>
      <c r="WQO352" s="182"/>
      <c r="WQP352" s="182"/>
      <c r="WQQ352" s="182"/>
      <c r="WQR352" s="182"/>
      <c r="WQS352" s="182"/>
      <c r="WQT352" s="182"/>
      <c r="WQU352" s="182"/>
      <c r="WQV352" s="182"/>
      <c r="WQW352" s="182"/>
      <c r="WQX352" s="182"/>
      <c r="WQY352" s="182"/>
      <c r="WQZ352" s="182"/>
      <c r="WRA352" s="182"/>
      <c r="WRB352" s="182"/>
      <c r="WRC352" s="182"/>
      <c r="WRD352" s="182"/>
      <c r="WRE352" s="182"/>
      <c r="WRF352" s="182"/>
      <c r="WRG352" s="182"/>
      <c r="WRH352" s="182"/>
      <c r="WRI352" s="182"/>
      <c r="WRJ352" s="182"/>
      <c r="WRK352" s="182"/>
      <c r="WRL352" s="182"/>
      <c r="WRM352" s="182"/>
      <c r="WRN352" s="182"/>
      <c r="WRO352" s="182"/>
      <c r="WRP352" s="182"/>
      <c r="WRQ352" s="182"/>
      <c r="WRR352" s="182"/>
      <c r="WRS352" s="182"/>
      <c r="WRT352" s="182"/>
      <c r="WRU352" s="182"/>
      <c r="WRV352" s="182"/>
      <c r="WRW352" s="182"/>
      <c r="WRX352" s="182"/>
      <c r="WRY352" s="182"/>
      <c r="WRZ352" s="182"/>
      <c r="WSA352" s="182"/>
      <c r="WSB352" s="182"/>
      <c r="WSC352" s="182"/>
      <c r="WSD352" s="182"/>
      <c r="WSE352" s="182"/>
      <c r="WSF352" s="182"/>
      <c r="WSG352" s="182"/>
      <c r="WSH352" s="182"/>
      <c r="WSI352" s="182"/>
      <c r="WSJ352" s="182"/>
      <c r="WSK352" s="182"/>
      <c r="WSL352" s="182"/>
      <c r="WSM352" s="182"/>
      <c r="WSN352" s="182"/>
      <c r="WSO352" s="182"/>
      <c r="WSP352" s="182"/>
      <c r="WSQ352" s="182"/>
      <c r="WSR352" s="182"/>
      <c r="WSS352" s="182"/>
      <c r="WST352" s="182"/>
      <c r="WSU352" s="182"/>
      <c r="WSV352" s="182"/>
      <c r="WSW352" s="182"/>
      <c r="WSX352" s="182"/>
      <c r="WSY352" s="182"/>
      <c r="WSZ352" s="182"/>
      <c r="WTA352" s="182"/>
      <c r="WTB352" s="182"/>
      <c r="WTC352" s="182"/>
      <c r="WTD352" s="182"/>
      <c r="WTE352" s="182"/>
      <c r="WTF352" s="182"/>
      <c r="WTG352" s="182"/>
      <c r="WTH352" s="182"/>
      <c r="WTI352" s="182"/>
      <c r="WTJ352" s="182"/>
      <c r="WTK352" s="182"/>
      <c r="WTL352" s="182"/>
      <c r="WTM352" s="182"/>
      <c r="WTN352" s="182"/>
      <c r="WTO352" s="182"/>
      <c r="WTP352" s="182"/>
      <c r="WTQ352" s="182"/>
      <c r="WTR352" s="182"/>
      <c r="WTS352" s="182"/>
      <c r="WTT352" s="182"/>
      <c r="WTU352" s="182"/>
      <c r="WTV352" s="182"/>
      <c r="WTW352" s="182"/>
      <c r="WTX352" s="182"/>
      <c r="WTY352" s="182"/>
      <c r="WTZ352" s="182"/>
      <c r="WUA352" s="182"/>
      <c r="WUB352" s="182"/>
      <c r="WUC352" s="182"/>
      <c r="WUD352" s="182"/>
      <c r="WUE352" s="182"/>
      <c r="WUF352" s="182"/>
      <c r="WUG352" s="182"/>
      <c r="WUH352" s="182"/>
      <c r="WUI352" s="182"/>
      <c r="WUJ352" s="182"/>
      <c r="WUK352" s="182"/>
      <c r="WUL352" s="182"/>
      <c r="WUM352" s="182"/>
      <c r="WUN352" s="182"/>
      <c r="WUO352" s="182"/>
      <c r="WUP352" s="182"/>
      <c r="WUQ352" s="182"/>
      <c r="WUR352" s="182"/>
      <c r="WUS352" s="182"/>
      <c r="WUT352" s="182"/>
      <c r="WUU352" s="182"/>
      <c r="WUV352" s="182"/>
      <c r="WUW352" s="182"/>
      <c r="WUX352" s="182"/>
      <c r="WUY352" s="182"/>
      <c r="WUZ352" s="182"/>
      <c r="WVA352" s="182"/>
      <c r="WVB352" s="182"/>
      <c r="WVC352" s="182"/>
      <c r="WVD352" s="182"/>
      <c r="WVE352" s="182"/>
      <c r="WVF352" s="182"/>
      <c r="WVG352" s="182"/>
      <c r="WVH352" s="182"/>
      <c r="WVI352" s="182"/>
      <c r="WVJ352" s="182"/>
      <c r="WVK352" s="182"/>
      <c r="WVL352" s="182"/>
      <c r="WVM352" s="182"/>
      <c r="WVN352" s="182"/>
      <c r="WVO352" s="182"/>
      <c r="WVP352" s="182"/>
      <c r="WVQ352" s="182"/>
      <c r="WVR352" s="182"/>
      <c r="WVS352" s="182"/>
      <c r="WVT352" s="182"/>
      <c r="WVU352" s="182"/>
      <c r="WVV352" s="182"/>
      <c r="WVW352" s="182"/>
      <c r="WVX352" s="182"/>
      <c r="WVY352" s="182"/>
      <c r="WVZ352" s="182"/>
      <c r="WWA352" s="182"/>
      <c r="WWB352" s="182"/>
      <c r="WWC352" s="182"/>
      <c r="WWD352" s="182"/>
      <c r="WWE352" s="182"/>
      <c r="WWF352" s="182"/>
      <c r="WWG352" s="182"/>
      <c r="WWH352" s="182"/>
      <c r="WWI352" s="182"/>
      <c r="WWJ352" s="182"/>
      <c r="WWK352" s="182"/>
      <c r="WWL352" s="182"/>
      <c r="WWM352" s="182"/>
      <c r="WWN352" s="182"/>
      <c r="WWO352" s="182"/>
      <c r="WWP352" s="182"/>
      <c r="WWQ352" s="182"/>
      <c r="WWR352" s="182"/>
      <c r="WWS352" s="182"/>
      <c r="WWT352" s="182"/>
      <c r="WWU352" s="182"/>
      <c r="WWV352" s="182"/>
      <c r="WWW352" s="182"/>
      <c r="WWX352" s="182"/>
      <c r="WWY352" s="182"/>
      <c r="WWZ352" s="182"/>
      <c r="WXA352" s="182"/>
      <c r="WXB352" s="182"/>
      <c r="WXC352" s="182"/>
      <c r="WXD352" s="182"/>
      <c r="WXE352" s="182"/>
      <c r="WXF352" s="182"/>
      <c r="WXG352" s="182"/>
      <c r="WXH352" s="182"/>
      <c r="WXI352" s="182"/>
      <c r="WXJ352" s="182"/>
      <c r="WXK352" s="182"/>
      <c r="WXL352" s="182"/>
      <c r="WXM352" s="182"/>
      <c r="WXN352" s="182"/>
      <c r="WXO352" s="182"/>
      <c r="WXP352" s="182"/>
      <c r="WXQ352" s="182"/>
      <c r="WXR352" s="182"/>
      <c r="WXS352" s="182"/>
      <c r="WXT352" s="182"/>
      <c r="WXU352" s="182"/>
      <c r="WXV352" s="182"/>
      <c r="WXW352" s="182"/>
      <c r="WXX352" s="182"/>
      <c r="WXY352" s="182"/>
      <c r="WXZ352" s="182"/>
      <c r="WYA352" s="182"/>
      <c r="WYB352" s="182"/>
      <c r="WYC352" s="182"/>
      <c r="WYD352" s="182"/>
      <c r="WYE352" s="182"/>
      <c r="WYF352" s="182"/>
      <c r="WYG352" s="182"/>
      <c r="WYH352" s="182"/>
      <c r="WYI352" s="182"/>
      <c r="WYJ352" s="182"/>
      <c r="WYK352" s="182"/>
      <c r="WYL352" s="182"/>
      <c r="WYM352" s="182"/>
      <c r="WYN352" s="182"/>
      <c r="WYO352" s="182"/>
      <c r="WYP352" s="182"/>
      <c r="WYQ352" s="182"/>
      <c r="WYR352" s="182"/>
      <c r="WYS352" s="182"/>
      <c r="WYT352" s="182"/>
      <c r="WYU352" s="182"/>
      <c r="WYV352" s="182"/>
      <c r="WYW352" s="182"/>
      <c r="WYX352" s="182"/>
    </row>
    <row r="353" spans="1:16222" s="183" customFormat="1" x14ac:dyDescent="0.25">
      <c r="B353" s="174"/>
      <c r="C353" s="174"/>
      <c r="D353" s="190"/>
      <c r="E353" s="190"/>
      <c r="F353" s="190"/>
      <c r="G353" s="190"/>
      <c r="H353" s="190"/>
      <c r="I353" s="190"/>
      <c r="J353" s="190"/>
      <c r="K353" s="190"/>
      <c r="L353" s="190"/>
      <c r="M353" s="190"/>
      <c r="N353" s="190"/>
      <c r="O353" s="190"/>
      <c r="P353" s="190"/>
      <c r="Q353" s="190"/>
      <c r="R353" s="190"/>
      <c r="S353" s="190"/>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c r="EE353" s="182"/>
      <c r="EF353" s="182"/>
      <c r="EG353" s="182"/>
      <c r="EH353" s="182"/>
      <c r="EI353" s="182"/>
      <c r="EJ353" s="182"/>
      <c r="EK353" s="182"/>
      <c r="EL353" s="182"/>
      <c r="EM353" s="182"/>
      <c r="EN353" s="182"/>
      <c r="EO353" s="182"/>
      <c r="EP353" s="182"/>
      <c r="EQ353" s="182"/>
      <c r="ER353" s="182"/>
      <c r="ES353" s="182"/>
      <c r="ET353" s="182"/>
      <c r="EU353" s="182"/>
      <c r="EV353" s="182"/>
      <c r="EW353" s="182"/>
      <c r="EX353" s="182"/>
      <c r="EY353" s="182"/>
      <c r="EZ353" s="182"/>
      <c r="FA353" s="182"/>
      <c r="FB353" s="182"/>
      <c r="FC353" s="182"/>
      <c r="FD353" s="182"/>
      <c r="FE353" s="182"/>
      <c r="FF353" s="182"/>
      <c r="FG353" s="182"/>
      <c r="FH353" s="182"/>
      <c r="FI353" s="182"/>
      <c r="FJ353" s="182"/>
      <c r="FK353" s="182"/>
      <c r="FL353" s="182"/>
      <c r="FM353" s="182"/>
      <c r="FN353" s="182"/>
      <c r="FO353" s="182"/>
      <c r="FP353" s="182"/>
      <c r="FQ353" s="182"/>
      <c r="FR353" s="182"/>
      <c r="FS353" s="182"/>
      <c r="FT353" s="182"/>
      <c r="FU353" s="182"/>
      <c r="FV353" s="182"/>
      <c r="FW353" s="182"/>
      <c r="FX353" s="182"/>
      <c r="FY353" s="182"/>
      <c r="FZ353" s="182"/>
      <c r="GA353" s="182"/>
      <c r="GB353" s="182"/>
      <c r="GC353" s="182"/>
      <c r="GD353" s="182"/>
      <c r="GE353" s="182"/>
      <c r="GF353" s="182"/>
      <c r="GG353" s="182"/>
      <c r="GH353" s="182"/>
      <c r="GI353" s="182"/>
      <c r="GJ353" s="182"/>
      <c r="GK353" s="182"/>
      <c r="GL353" s="182"/>
      <c r="GM353" s="182"/>
      <c r="GN353" s="182"/>
      <c r="GO353" s="182"/>
      <c r="GP353" s="182"/>
      <c r="GQ353" s="182"/>
      <c r="GR353" s="182"/>
      <c r="GS353" s="182"/>
      <c r="GT353" s="182"/>
      <c r="GU353" s="182"/>
      <c r="GV353" s="182"/>
      <c r="GW353" s="182"/>
      <c r="GX353" s="182"/>
      <c r="GY353" s="182"/>
      <c r="GZ353" s="182"/>
      <c r="HA353" s="182"/>
      <c r="HB353" s="182"/>
      <c r="HC353" s="182"/>
      <c r="HD353" s="182"/>
      <c r="HE353" s="182"/>
      <c r="HF353" s="182"/>
      <c r="HG353" s="182"/>
      <c r="HH353" s="182"/>
      <c r="HI353" s="182"/>
      <c r="HJ353" s="182"/>
      <c r="HK353" s="182"/>
      <c r="HL353" s="182"/>
      <c r="HM353" s="182"/>
      <c r="HN353" s="182"/>
      <c r="HO353" s="182"/>
      <c r="HP353" s="182"/>
      <c r="HQ353" s="182"/>
      <c r="HR353" s="182"/>
      <c r="HS353" s="182"/>
      <c r="HT353" s="182"/>
      <c r="HU353" s="182"/>
      <c r="HV353" s="182"/>
      <c r="HW353" s="182"/>
      <c r="HX353" s="182"/>
      <c r="HY353" s="182"/>
      <c r="HZ353" s="182"/>
      <c r="IA353" s="182"/>
      <c r="IB353" s="182"/>
      <c r="IC353" s="182"/>
      <c r="ID353" s="182"/>
      <c r="IE353" s="182"/>
      <c r="IF353" s="182"/>
      <c r="IG353" s="182"/>
      <c r="IH353" s="182"/>
      <c r="II353" s="182"/>
      <c r="IJ353" s="182"/>
      <c r="IK353" s="182"/>
      <c r="IL353" s="182"/>
      <c r="IM353" s="182"/>
      <c r="IN353" s="182"/>
      <c r="IO353" s="182"/>
      <c r="IP353" s="182"/>
      <c r="IQ353" s="182"/>
      <c r="IR353" s="182"/>
      <c r="IS353" s="182"/>
      <c r="IT353" s="182"/>
      <c r="IU353" s="182"/>
      <c r="IV353" s="182"/>
      <c r="IW353" s="182"/>
      <c r="IX353" s="182"/>
      <c r="IY353" s="182"/>
      <c r="IZ353" s="182"/>
      <c r="JA353" s="182"/>
      <c r="JB353" s="182"/>
      <c r="JC353" s="182"/>
      <c r="JD353" s="182"/>
      <c r="JE353" s="182"/>
      <c r="JF353" s="182"/>
      <c r="JG353" s="182"/>
      <c r="JH353" s="182"/>
      <c r="JI353" s="182"/>
      <c r="JJ353" s="182"/>
      <c r="JK353" s="182"/>
      <c r="JL353" s="182"/>
      <c r="JM353" s="182"/>
      <c r="JN353" s="182"/>
      <c r="JO353" s="182"/>
      <c r="JP353" s="182"/>
      <c r="JQ353" s="182"/>
      <c r="JR353" s="182"/>
      <c r="JS353" s="182"/>
      <c r="JT353" s="182"/>
      <c r="JU353" s="182"/>
      <c r="JV353" s="182"/>
      <c r="JW353" s="182"/>
      <c r="JX353" s="182"/>
      <c r="JY353" s="182"/>
      <c r="JZ353" s="182"/>
      <c r="KA353" s="182"/>
      <c r="KB353" s="182"/>
      <c r="KC353" s="182"/>
      <c r="KD353" s="182"/>
      <c r="KE353" s="182"/>
      <c r="KF353" s="182"/>
      <c r="KG353" s="182"/>
      <c r="KH353" s="182"/>
      <c r="KI353" s="182"/>
      <c r="KJ353" s="182"/>
      <c r="KK353" s="182"/>
      <c r="KL353" s="182"/>
      <c r="KM353" s="182"/>
      <c r="KN353" s="182"/>
      <c r="KO353" s="182"/>
      <c r="KP353" s="182"/>
      <c r="KQ353" s="182"/>
      <c r="KR353" s="182"/>
      <c r="KS353" s="182"/>
      <c r="KT353" s="182"/>
      <c r="KU353" s="182"/>
      <c r="KV353" s="182"/>
      <c r="KW353" s="182"/>
      <c r="KX353" s="182"/>
      <c r="KY353" s="182"/>
      <c r="KZ353" s="182"/>
      <c r="LA353" s="182"/>
      <c r="LB353" s="182"/>
      <c r="LC353" s="182"/>
      <c r="LD353" s="182"/>
      <c r="LE353" s="182"/>
      <c r="LF353" s="182"/>
      <c r="LG353" s="182"/>
      <c r="LH353" s="182"/>
      <c r="LI353" s="182"/>
      <c r="LJ353" s="182"/>
      <c r="LK353" s="182"/>
      <c r="LL353" s="182"/>
      <c r="LM353" s="182"/>
      <c r="LN353" s="182"/>
      <c r="LO353" s="182"/>
      <c r="LP353" s="182"/>
      <c r="LQ353" s="182"/>
      <c r="LR353" s="182"/>
      <c r="LS353" s="182"/>
      <c r="LT353" s="182"/>
      <c r="LU353" s="182"/>
      <c r="LV353" s="182"/>
      <c r="LW353" s="182"/>
      <c r="LX353" s="182"/>
      <c r="LY353" s="182"/>
      <c r="LZ353" s="182"/>
      <c r="MA353" s="182"/>
      <c r="MB353" s="182"/>
      <c r="MC353" s="182"/>
      <c r="MD353" s="182"/>
      <c r="ME353" s="182"/>
      <c r="MF353" s="182"/>
      <c r="MG353" s="182"/>
      <c r="MH353" s="182"/>
      <c r="MI353" s="182"/>
      <c r="MJ353" s="182"/>
      <c r="MK353" s="182"/>
      <c r="ML353" s="182"/>
      <c r="MM353" s="182"/>
      <c r="MN353" s="182"/>
      <c r="MO353" s="182"/>
      <c r="MP353" s="182"/>
      <c r="MQ353" s="182"/>
      <c r="MR353" s="182"/>
      <c r="MS353" s="182"/>
      <c r="MT353" s="182"/>
      <c r="MU353" s="182"/>
      <c r="MV353" s="182"/>
      <c r="MW353" s="182"/>
      <c r="MX353" s="182"/>
      <c r="MY353" s="182"/>
      <c r="MZ353" s="182"/>
      <c r="NA353" s="182"/>
      <c r="NB353" s="182"/>
      <c r="NC353" s="182"/>
      <c r="ND353" s="182"/>
      <c r="NE353" s="182"/>
      <c r="NF353" s="182"/>
      <c r="NG353" s="182"/>
      <c r="NH353" s="182"/>
      <c r="NI353" s="182"/>
      <c r="NJ353" s="182"/>
      <c r="NK353" s="182"/>
      <c r="NL353" s="182"/>
      <c r="NM353" s="182"/>
      <c r="NN353" s="182"/>
      <c r="NO353" s="182"/>
      <c r="NP353" s="182"/>
      <c r="NQ353" s="182"/>
      <c r="NR353" s="182"/>
      <c r="NS353" s="182"/>
      <c r="NT353" s="182"/>
      <c r="NU353" s="182"/>
      <c r="NV353" s="182"/>
      <c r="NW353" s="182"/>
      <c r="NX353" s="182"/>
      <c r="NY353" s="182"/>
      <c r="NZ353" s="182"/>
      <c r="OA353" s="182"/>
      <c r="OB353" s="182"/>
      <c r="OC353" s="182"/>
      <c r="OD353" s="182"/>
      <c r="OE353" s="182"/>
      <c r="OF353" s="182"/>
      <c r="OG353" s="182"/>
      <c r="OH353" s="182"/>
      <c r="OI353" s="182"/>
      <c r="OJ353" s="182"/>
      <c r="OK353" s="182"/>
      <c r="OL353" s="182"/>
      <c r="OM353" s="182"/>
      <c r="ON353" s="182"/>
      <c r="OO353" s="182"/>
      <c r="OP353" s="182"/>
      <c r="OQ353" s="182"/>
      <c r="OR353" s="182"/>
      <c r="OS353" s="182"/>
      <c r="OT353" s="182"/>
      <c r="OU353" s="182"/>
      <c r="OV353" s="182"/>
      <c r="OW353" s="182"/>
      <c r="OX353" s="182"/>
      <c r="OY353" s="182"/>
      <c r="OZ353" s="182"/>
      <c r="PA353" s="182"/>
      <c r="PB353" s="182"/>
      <c r="PC353" s="182"/>
      <c r="PD353" s="182"/>
      <c r="PE353" s="182"/>
      <c r="PF353" s="182"/>
      <c r="PG353" s="182"/>
      <c r="PH353" s="182"/>
      <c r="PI353" s="182"/>
      <c r="PJ353" s="182"/>
      <c r="PK353" s="182"/>
      <c r="PL353" s="182"/>
      <c r="PM353" s="182"/>
      <c r="PN353" s="182"/>
      <c r="PO353" s="182"/>
      <c r="PP353" s="182"/>
      <c r="PQ353" s="182"/>
      <c r="PR353" s="182"/>
      <c r="PS353" s="182"/>
      <c r="PT353" s="182"/>
      <c r="PU353" s="182"/>
      <c r="PV353" s="182"/>
      <c r="PW353" s="182"/>
      <c r="PX353" s="182"/>
      <c r="PY353" s="182"/>
      <c r="PZ353" s="182"/>
      <c r="QA353" s="182"/>
      <c r="QB353" s="182"/>
      <c r="QC353" s="182"/>
      <c r="QD353" s="182"/>
      <c r="QE353" s="182"/>
      <c r="QF353" s="182"/>
      <c r="QG353" s="182"/>
      <c r="QH353" s="182"/>
      <c r="QI353" s="182"/>
      <c r="QJ353" s="182"/>
      <c r="QK353" s="182"/>
      <c r="QL353" s="182"/>
      <c r="QM353" s="182"/>
      <c r="QN353" s="182"/>
      <c r="QO353" s="182"/>
      <c r="QP353" s="182"/>
      <c r="QQ353" s="182"/>
      <c r="QR353" s="182"/>
      <c r="QS353" s="182"/>
      <c r="QT353" s="182"/>
      <c r="QU353" s="182"/>
      <c r="QV353" s="182"/>
      <c r="QW353" s="182"/>
      <c r="QX353" s="182"/>
      <c r="QY353" s="182"/>
      <c r="QZ353" s="182"/>
      <c r="RA353" s="182"/>
      <c r="RB353" s="182"/>
      <c r="RC353" s="182"/>
      <c r="RD353" s="182"/>
      <c r="RE353" s="182"/>
      <c r="RF353" s="182"/>
      <c r="RG353" s="182"/>
      <c r="RH353" s="182"/>
      <c r="RI353" s="182"/>
      <c r="RJ353" s="182"/>
      <c r="RK353" s="182"/>
      <c r="RL353" s="182"/>
      <c r="RM353" s="182"/>
      <c r="RN353" s="182"/>
      <c r="RO353" s="182"/>
      <c r="RP353" s="182"/>
      <c r="RQ353" s="182"/>
      <c r="RR353" s="182"/>
      <c r="RS353" s="182"/>
      <c r="RT353" s="182"/>
      <c r="RU353" s="182"/>
      <c r="RV353" s="182"/>
      <c r="RW353" s="182"/>
      <c r="RX353" s="182"/>
      <c r="RY353" s="182"/>
      <c r="RZ353" s="182"/>
      <c r="SA353" s="182"/>
      <c r="SB353" s="182"/>
      <c r="SC353" s="182"/>
      <c r="SD353" s="182"/>
      <c r="SE353" s="182"/>
      <c r="SF353" s="182"/>
      <c r="SG353" s="182"/>
      <c r="SH353" s="182"/>
      <c r="SI353" s="182"/>
      <c r="SJ353" s="182"/>
      <c r="SK353" s="182"/>
      <c r="SL353" s="182"/>
      <c r="SM353" s="182"/>
      <c r="SN353" s="182"/>
      <c r="SO353" s="182"/>
      <c r="SP353" s="182"/>
      <c r="SQ353" s="182"/>
      <c r="SR353" s="182"/>
      <c r="SS353" s="182"/>
      <c r="ST353" s="182"/>
      <c r="SU353" s="182"/>
      <c r="SV353" s="182"/>
      <c r="SW353" s="182"/>
      <c r="SX353" s="182"/>
      <c r="SY353" s="182"/>
      <c r="SZ353" s="182"/>
      <c r="TA353" s="182"/>
      <c r="TB353" s="182"/>
      <c r="TC353" s="182"/>
      <c r="TD353" s="182"/>
      <c r="TE353" s="182"/>
      <c r="TF353" s="182"/>
      <c r="TG353" s="182"/>
      <c r="TH353" s="182"/>
      <c r="TI353" s="182"/>
      <c r="TJ353" s="182"/>
      <c r="TK353" s="182"/>
      <c r="TL353" s="182"/>
      <c r="TM353" s="182"/>
      <c r="TN353" s="182"/>
      <c r="TO353" s="182"/>
      <c r="TP353" s="182"/>
      <c r="TQ353" s="182"/>
      <c r="TR353" s="182"/>
      <c r="TS353" s="182"/>
      <c r="TT353" s="182"/>
      <c r="TU353" s="182"/>
      <c r="TV353" s="182"/>
      <c r="TW353" s="182"/>
      <c r="TX353" s="182"/>
      <c r="TY353" s="182"/>
      <c r="TZ353" s="182"/>
      <c r="UA353" s="182"/>
      <c r="UB353" s="182"/>
      <c r="UC353" s="182"/>
      <c r="UD353" s="182"/>
      <c r="UE353" s="182"/>
      <c r="UF353" s="182"/>
      <c r="UG353" s="182"/>
      <c r="UH353" s="182"/>
      <c r="UI353" s="182"/>
      <c r="UJ353" s="182"/>
      <c r="UK353" s="182"/>
      <c r="UL353" s="182"/>
      <c r="UM353" s="182"/>
      <c r="UN353" s="182"/>
      <c r="UO353" s="182"/>
      <c r="UP353" s="182"/>
      <c r="UQ353" s="182"/>
      <c r="UR353" s="182"/>
      <c r="US353" s="182"/>
      <c r="UT353" s="182"/>
      <c r="UU353" s="182"/>
      <c r="UV353" s="182"/>
      <c r="UW353" s="182"/>
      <c r="UX353" s="182"/>
      <c r="UY353" s="182"/>
      <c r="UZ353" s="182"/>
      <c r="VA353" s="182"/>
      <c r="VB353" s="182"/>
      <c r="VC353" s="182"/>
      <c r="VD353" s="182"/>
      <c r="VE353" s="182"/>
      <c r="VF353" s="182"/>
      <c r="VG353" s="182"/>
      <c r="VH353" s="182"/>
      <c r="VI353" s="182"/>
      <c r="VJ353" s="182"/>
      <c r="VK353" s="182"/>
      <c r="VL353" s="182"/>
      <c r="VM353" s="182"/>
      <c r="VN353" s="182"/>
      <c r="VO353" s="182"/>
      <c r="VP353" s="182"/>
      <c r="VQ353" s="182"/>
      <c r="VR353" s="182"/>
      <c r="VS353" s="182"/>
      <c r="VT353" s="182"/>
      <c r="VU353" s="182"/>
      <c r="VV353" s="182"/>
      <c r="VW353" s="182"/>
      <c r="VX353" s="182"/>
      <c r="VY353" s="182"/>
      <c r="VZ353" s="182"/>
      <c r="WA353" s="182"/>
      <c r="WB353" s="182"/>
      <c r="WC353" s="182"/>
      <c r="WD353" s="182"/>
      <c r="WE353" s="182"/>
      <c r="WF353" s="182"/>
      <c r="WG353" s="182"/>
      <c r="WH353" s="182"/>
      <c r="WI353" s="182"/>
      <c r="WJ353" s="182"/>
      <c r="WK353" s="182"/>
      <c r="WL353" s="182"/>
      <c r="WM353" s="182"/>
      <c r="WN353" s="182"/>
      <c r="WO353" s="182"/>
      <c r="WP353" s="182"/>
      <c r="WQ353" s="182"/>
      <c r="WR353" s="182"/>
      <c r="WS353" s="182"/>
      <c r="WT353" s="182"/>
      <c r="WU353" s="182"/>
      <c r="WV353" s="182"/>
      <c r="WW353" s="182"/>
      <c r="WX353" s="182"/>
      <c r="WY353" s="182"/>
      <c r="WZ353" s="182"/>
      <c r="XA353" s="182"/>
      <c r="XB353" s="182"/>
      <c r="XC353" s="182"/>
      <c r="XD353" s="182"/>
      <c r="XE353" s="182"/>
      <c r="XF353" s="182"/>
      <c r="XG353" s="182"/>
      <c r="XH353" s="182"/>
      <c r="XI353" s="182"/>
      <c r="XJ353" s="182"/>
      <c r="XK353" s="182"/>
      <c r="XL353" s="182"/>
      <c r="XM353" s="182"/>
      <c r="XN353" s="182"/>
      <c r="XO353" s="182"/>
      <c r="XP353" s="182"/>
      <c r="XQ353" s="182"/>
      <c r="XR353" s="182"/>
      <c r="XS353" s="182"/>
      <c r="XT353" s="182"/>
      <c r="XU353" s="182"/>
      <c r="XV353" s="182"/>
      <c r="XW353" s="182"/>
      <c r="XX353" s="182"/>
      <c r="XY353" s="182"/>
      <c r="XZ353" s="182"/>
      <c r="YA353" s="182"/>
      <c r="YB353" s="182"/>
      <c r="YC353" s="182"/>
      <c r="YD353" s="182"/>
      <c r="YE353" s="182"/>
      <c r="YF353" s="182"/>
      <c r="YG353" s="182"/>
      <c r="YH353" s="182"/>
      <c r="YI353" s="182"/>
      <c r="YJ353" s="182"/>
      <c r="YK353" s="182"/>
      <c r="YL353" s="182"/>
      <c r="YM353" s="182"/>
      <c r="YN353" s="182"/>
      <c r="YO353" s="182"/>
      <c r="YP353" s="182"/>
      <c r="YQ353" s="182"/>
      <c r="YR353" s="182"/>
      <c r="YS353" s="182"/>
      <c r="YT353" s="182"/>
      <c r="YU353" s="182"/>
      <c r="YV353" s="182"/>
      <c r="YW353" s="182"/>
      <c r="YX353" s="182"/>
      <c r="YY353" s="182"/>
      <c r="YZ353" s="182"/>
      <c r="ZA353" s="182"/>
      <c r="ZB353" s="182"/>
      <c r="ZC353" s="182"/>
      <c r="ZD353" s="182"/>
      <c r="ZE353" s="182"/>
      <c r="ZF353" s="182"/>
      <c r="ZG353" s="182"/>
      <c r="ZH353" s="182"/>
      <c r="ZI353" s="182"/>
      <c r="ZJ353" s="182"/>
      <c r="ZK353" s="182"/>
      <c r="ZL353" s="182"/>
      <c r="ZM353" s="182"/>
      <c r="ZN353" s="182"/>
      <c r="ZO353" s="182"/>
      <c r="ZP353" s="182"/>
      <c r="ZQ353" s="182"/>
      <c r="ZR353" s="182"/>
      <c r="ZS353" s="182"/>
      <c r="ZT353" s="182"/>
      <c r="ZU353" s="182"/>
      <c r="ZV353" s="182"/>
      <c r="ZW353" s="182"/>
      <c r="ZX353" s="182"/>
      <c r="ZY353" s="182"/>
      <c r="ZZ353" s="182"/>
      <c r="AAA353" s="182"/>
      <c r="AAB353" s="182"/>
      <c r="AAC353" s="182"/>
      <c r="AAD353" s="182"/>
      <c r="AAE353" s="182"/>
      <c r="AAF353" s="182"/>
      <c r="AAG353" s="182"/>
      <c r="AAH353" s="182"/>
      <c r="AAI353" s="182"/>
      <c r="AAJ353" s="182"/>
      <c r="AAK353" s="182"/>
      <c r="AAL353" s="182"/>
      <c r="AAM353" s="182"/>
      <c r="AAN353" s="182"/>
      <c r="AAO353" s="182"/>
      <c r="AAP353" s="182"/>
      <c r="AAQ353" s="182"/>
      <c r="AAR353" s="182"/>
      <c r="AAS353" s="182"/>
      <c r="AAT353" s="182"/>
      <c r="AAU353" s="182"/>
      <c r="AAV353" s="182"/>
      <c r="AAW353" s="182"/>
      <c r="AAX353" s="182"/>
      <c r="AAY353" s="182"/>
      <c r="AAZ353" s="182"/>
      <c r="ABA353" s="182"/>
      <c r="ABB353" s="182"/>
      <c r="ABC353" s="182"/>
      <c r="ABD353" s="182"/>
      <c r="ABE353" s="182"/>
      <c r="ABF353" s="182"/>
      <c r="ABG353" s="182"/>
      <c r="ABH353" s="182"/>
      <c r="ABI353" s="182"/>
      <c r="ABJ353" s="182"/>
      <c r="ABK353" s="182"/>
      <c r="ABL353" s="182"/>
      <c r="ABM353" s="182"/>
      <c r="ABN353" s="182"/>
      <c r="ABO353" s="182"/>
      <c r="ABP353" s="182"/>
      <c r="ABQ353" s="182"/>
      <c r="ABR353" s="182"/>
      <c r="ABS353" s="182"/>
      <c r="ABT353" s="182"/>
      <c r="ABU353" s="182"/>
      <c r="ABV353" s="182"/>
      <c r="ABW353" s="182"/>
      <c r="ABX353" s="182"/>
      <c r="ABY353" s="182"/>
      <c r="ABZ353" s="182"/>
      <c r="ACA353" s="182"/>
      <c r="ACB353" s="182"/>
      <c r="ACC353" s="182"/>
      <c r="ACD353" s="182"/>
      <c r="ACE353" s="182"/>
      <c r="ACF353" s="182"/>
      <c r="ACG353" s="182"/>
      <c r="ACH353" s="182"/>
      <c r="ACI353" s="182"/>
      <c r="ACJ353" s="182"/>
      <c r="ACK353" s="182"/>
      <c r="ACL353" s="182"/>
      <c r="ACM353" s="182"/>
      <c r="ACN353" s="182"/>
      <c r="ACO353" s="182"/>
      <c r="ACP353" s="182"/>
      <c r="ACQ353" s="182"/>
      <c r="ACR353" s="182"/>
      <c r="ACS353" s="182"/>
      <c r="ACT353" s="182"/>
      <c r="ACU353" s="182"/>
      <c r="ACV353" s="182"/>
      <c r="ACW353" s="182"/>
      <c r="ACX353" s="182"/>
      <c r="ACY353" s="182"/>
      <c r="ACZ353" s="182"/>
      <c r="ADA353" s="182"/>
      <c r="ADB353" s="182"/>
      <c r="ADC353" s="182"/>
      <c r="ADD353" s="182"/>
      <c r="ADE353" s="182"/>
      <c r="ADF353" s="182"/>
      <c r="ADG353" s="182"/>
      <c r="ADH353" s="182"/>
      <c r="ADI353" s="182"/>
      <c r="ADJ353" s="182"/>
      <c r="ADK353" s="182"/>
      <c r="ADL353" s="182"/>
      <c r="ADM353" s="182"/>
      <c r="ADN353" s="182"/>
      <c r="ADO353" s="182"/>
      <c r="ADP353" s="182"/>
      <c r="ADQ353" s="182"/>
      <c r="ADR353" s="182"/>
      <c r="ADS353" s="182"/>
      <c r="ADT353" s="182"/>
      <c r="ADU353" s="182"/>
      <c r="ADV353" s="182"/>
      <c r="ADW353" s="182"/>
      <c r="ADX353" s="182"/>
      <c r="ADY353" s="182"/>
      <c r="ADZ353" s="182"/>
      <c r="AEA353" s="182"/>
      <c r="AEB353" s="182"/>
      <c r="AEC353" s="182"/>
      <c r="AED353" s="182"/>
      <c r="AEE353" s="182"/>
      <c r="AEF353" s="182"/>
      <c r="AEG353" s="182"/>
      <c r="AEH353" s="182"/>
      <c r="AEI353" s="182"/>
      <c r="AEJ353" s="182"/>
      <c r="AEK353" s="182"/>
      <c r="AEL353" s="182"/>
      <c r="AEM353" s="182"/>
      <c r="AEN353" s="182"/>
      <c r="AEO353" s="182"/>
      <c r="AEP353" s="182"/>
      <c r="AEQ353" s="182"/>
      <c r="AER353" s="182"/>
      <c r="AES353" s="182"/>
      <c r="AET353" s="182"/>
      <c r="AEU353" s="182"/>
      <c r="AEV353" s="182"/>
      <c r="AEW353" s="182"/>
      <c r="AEX353" s="182"/>
      <c r="AEY353" s="182"/>
      <c r="AEZ353" s="182"/>
      <c r="AFA353" s="182"/>
      <c r="AFB353" s="182"/>
      <c r="AFC353" s="182"/>
      <c r="AFD353" s="182"/>
      <c r="AFE353" s="182"/>
      <c r="AFF353" s="182"/>
      <c r="AFG353" s="182"/>
      <c r="AFH353" s="182"/>
      <c r="AFI353" s="182"/>
      <c r="AFJ353" s="182"/>
      <c r="AFK353" s="182"/>
      <c r="AFL353" s="182"/>
      <c r="AFM353" s="182"/>
      <c r="AFN353" s="182"/>
      <c r="AFO353" s="182"/>
      <c r="AFP353" s="182"/>
      <c r="AFQ353" s="182"/>
      <c r="AFR353" s="182"/>
      <c r="AFS353" s="182"/>
      <c r="AFT353" s="182"/>
      <c r="AFU353" s="182"/>
      <c r="AFV353" s="182"/>
      <c r="AFW353" s="182"/>
      <c r="AFX353" s="182"/>
      <c r="AFY353" s="182"/>
      <c r="AFZ353" s="182"/>
      <c r="AGA353" s="182"/>
      <c r="AGB353" s="182"/>
      <c r="AGC353" s="182"/>
      <c r="AGD353" s="182"/>
      <c r="AGE353" s="182"/>
      <c r="AGF353" s="182"/>
      <c r="AGG353" s="182"/>
      <c r="AGH353" s="182"/>
      <c r="AGI353" s="182"/>
      <c r="AGJ353" s="182"/>
      <c r="AGK353" s="182"/>
      <c r="AGL353" s="182"/>
      <c r="AGM353" s="182"/>
      <c r="AGN353" s="182"/>
      <c r="AGO353" s="182"/>
      <c r="AGP353" s="182"/>
      <c r="AGQ353" s="182"/>
      <c r="AGR353" s="182"/>
      <c r="AGS353" s="182"/>
      <c r="AGT353" s="182"/>
      <c r="AGU353" s="182"/>
      <c r="AGV353" s="182"/>
      <c r="AGW353" s="182"/>
      <c r="AGX353" s="182"/>
      <c r="AGY353" s="182"/>
      <c r="AGZ353" s="182"/>
      <c r="AHA353" s="182"/>
      <c r="AHB353" s="182"/>
      <c r="AHC353" s="182"/>
      <c r="AHD353" s="182"/>
      <c r="AHE353" s="182"/>
      <c r="AHF353" s="182"/>
      <c r="AHG353" s="182"/>
      <c r="AHH353" s="182"/>
      <c r="AHI353" s="182"/>
      <c r="AHJ353" s="182"/>
      <c r="AHK353" s="182"/>
      <c r="AHL353" s="182"/>
      <c r="AHM353" s="182"/>
      <c r="AHN353" s="182"/>
      <c r="AHO353" s="182"/>
      <c r="AHP353" s="182"/>
      <c r="AHQ353" s="182"/>
      <c r="AHR353" s="182"/>
      <c r="AHS353" s="182"/>
      <c r="AHT353" s="182"/>
      <c r="AHU353" s="182"/>
      <c r="AHV353" s="182"/>
      <c r="AHW353" s="182"/>
      <c r="AHX353" s="182"/>
      <c r="AHY353" s="182"/>
      <c r="AHZ353" s="182"/>
      <c r="AIA353" s="182"/>
      <c r="AIB353" s="182"/>
      <c r="AIC353" s="182"/>
      <c r="AID353" s="182"/>
      <c r="AIE353" s="182"/>
      <c r="AIF353" s="182"/>
      <c r="AIG353" s="182"/>
      <c r="AIH353" s="182"/>
      <c r="AII353" s="182"/>
      <c r="AIJ353" s="182"/>
      <c r="AIK353" s="182"/>
      <c r="AIL353" s="182"/>
      <c r="AIM353" s="182"/>
      <c r="AIN353" s="182"/>
      <c r="AIO353" s="182"/>
      <c r="AIP353" s="182"/>
      <c r="AIQ353" s="182"/>
      <c r="AIR353" s="182"/>
      <c r="AIS353" s="182"/>
      <c r="AIT353" s="182"/>
      <c r="AIU353" s="182"/>
      <c r="AIV353" s="182"/>
      <c r="AIW353" s="182"/>
      <c r="AIX353" s="182"/>
      <c r="AIY353" s="182"/>
      <c r="AIZ353" s="182"/>
      <c r="AJA353" s="182"/>
      <c r="AJB353" s="182"/>
      <c r="AJC353" s="182"/>
      <c r="AJD353" s="182"/>
      <c r="AJE353" s="182"/>
      <c r="AJF353" s="182"/>
      <c r="AJG353" s="182"/>
      <c r="AJH353" s="182"/>
      <c r="AJI353" s="182"/>
      <c r="AJJ353" s="182"/>
      <c r="AJK353" s="182"/>
      <c r="AJL353" s="182"/>
      <c r="AJM353" s="182"/>
      <c r="AJN353" s="182"/>
      <c r="AJO353" s="182"/>
      <c r="AJP353" s="182"/>
      <c r="AJQ353" s="182"/>
      <c r="AJR353" s="182"/>
      <c r="AJS353" s="182"/>
      <c r="AJT353" s="182"/>
      <c r="AJU353" s="182"/>
      <c r="AJV353" s="182"/>
      <c r="AJW353" s="182"/>
      <c r="AJX353" s="182"/>
      <c r="AJY353" s="182"/>
      <c r="AJZ353" s="182"/>
      <c r="AKA353" s="182"/>
      <c r="AKB353" s="182"/>
      <c r="AKC353" s="182"/>
      <c r="AKD353" s="182"/>
      <c r="AKE353" s="182"/>
      <c r="AKF353" s="182"/>
      <c r="AKG353" s="182"/>
      <c r="AKH353" s="182"/>
      <c r="AKI353" s="182"/>
      <c r="AKJ353" s="182"/>
      <c r="AKK353" s="182"/>
      <c r="AKL353" s="182"/>
      <c r="AKM353" s="182"/>
      <c r="AKN353" s="182"/>
      <c r="AKO353" s="182"/>
      <c r="AKP353" s="182"/>
      <c r="AKQ353" s="182"/>
      <c r="AKR353" s="182"/>
      <c r="AKS353" s="182"/>
      <c r="AKT353" s="182"/>
      <c r="AKU353" s="182"/>
      <c r="AKV353" s="182"/>
      <c r="AKW353" s="182"/>
      <c r="AKX353" s="182"/>
      <c r="AKY353" s="182"/>
      <c r="AKZ353" s="182"/>
      <c r="ALA353" s="182"/>
      <c r="ALB353" s="182"/>
      <c r="ALC353" s="182"/>
      <c r="ALD353" s="182"/>
      <c r="ALE353" s="182"/>
      <c r="ALF353" s="182"/>
      <c r="ALG353" s="182"/>
      <c r="ALH353" s="182"/>
      <c r="ALI353" s="182"/>
      <c r="ALJ353" s="182"/>
      <c r="ALK353" s="182"/>
      <c r="ALL353" s="182"/>
      <c r="ALM353" s="182"/>
      <c r="ALN353" s="182"/>
      <c r="ALO353" s="182"/>
      <c r="ALP353" s="182"/>
      <c r="ALQ353" s="182"/>
      <c r="ALR353" s="182"/>
      <c r="ALS353" s="182"/>
      <c r="ALT353" s="182"/>
      <c r="ALU353" s="182"/>
      <c r="ALV353" s="182"/>
      <c r="ALW353" s="182"/>
      <c r="ALX353" s="182"/>
      <c r="ALY353" s="182"/>
      <c r="ALZ353" s="182"/>
      <c r="AMA353" s="182"/>
      <c r="AMB353" s="182"/>
      <c r="AMC353" s="182"/>
      <c r="AMD353" s="182"/>
      <c r="AME353" s="182"/>
      <c r="AMF353" s="182"/>
      <c r="AMG353" s="182"/>
      <c r="AMH353" s="182"/>
      <c r="AMI353" s="182"/>
      <c r="AMJ353" s="182"/>
      <c r="AMK353" s="182"/>
      <c r="AML353" s="182"/>
      <c r="AMM353" s="182"/>
      <c r="AMN353" s="182"/>
      <c r="AMO353" s="182"/>
      <c r="AMP353" s="182"/>
      <c r="AMQ353" s="182"/>
      <c r="AMR353" s="182"/>
      <c r="AMS353" s="182"/>
      <c r="AMT353" s="182"/>
      <c r="AMU353" s="182"/>
      <c r="AMV353" s="182"/>
      <c r="AMW353" s="182"/>
      <c r="AMX353" s="182"/>
      <c r="AMY353" s="182"/>
      <c r="AMZ353" s="182"/>
      <c r="ANA353" s="182"/>
      <c r="ANB353" s="182"/>
      <c r="ANC353" s="182"/>
      <c r="AND353" s="182"/>
      <c r="ANE353" s="182"/>
      <c r="ANF353" s="182"/>
      <c r="ANG353" s="182"/>
      <c r="ANH353" s="182"/>
      <c r="ANI353" s="182"/>
      <c r="ANJ353" s="182"/>
      <c r="ANK353" s="182"/>
      <c r="ANL353" s="182"/>
      <c r="ANM353" s="182"/>
      <c r="ANN353" s="182"/>
      <c r="ANO353" s="182"/>
      <c r="ANP353" s="182"/>
      <c r="ANQ353" s="182"/>
      <c r="ANR353" s="182"/>
      <c r="ANS353" s="182"/>
      <c r="ANT353" s="182"/>
      <c r="ANU353" s="182"/>
      <c r="ANV353" s="182"/>
      <c r="ANW353" s="182"/>
      <c r="ANX353" s="182"/>
      <c r="ANY353" s="182"/>
      <c r="ANZ353" s="182"/>
      <c r="AOA353" s="182"/>
      <c r="AOB353" s="182"/>
      <c r="AOC353" s="182"/>
      <c r="AOD353" s="182"/>
      <c r="AOE353" s="182"/>
      <c r="AOF353" s="182"/>
      <c r="AOG353" s="182"/>
      <c r="AOH353" s="182"/>
      <c r="AOI353" s="182"/>
      <c r="AOJ353" s="182"/>
      <c r="AOK353" s="182"/>
      <c r="AOL353" s="182"/>
      <c r="AOM353" s="182"/>
      <c r="AON353" s="182"/>
      <c r="AOO353" s="182"/>
      <c r="AOP353" s="182"/>
      <c r="AOQ353" s="182"/>
      <c r="AOR353" s="182"/>
      <c r="AOS353" s="182"/>
      <c r="AOT353" s="182"/>
      <c r="AOU353" s="182"/>
      <c r="AOV353" s="182"/>
      <c r="AOW353" s="182"/>
      <c r="AOX353" s="182"/>
      <c r="AOY353" s="182"/>
      <c r="AOZ353" s="182"/>
      <c r="APA353" s="182"/>
      <c r="APB353" s="182"/>
      <c r="APC353" s="182"/>
      <c r="APD353" s="182"/>
      <c r="APE353" s="182"/>
      <c r="APF353" s="182"/>
      <c r="APG353" s="182"/>
      <c r="APH353" s="182"/>
      <c r="API353" s="182"/>
      <c r="APJ353" s="182"/>
      <c r="APK353" s="182"/>
      <c r="APL353" s="182"/>
      <c r="APM353" s="182"/>
      <c r="APN353" s="182"/>
      <c r="APO353" s="182"/>
      <c r="APP353" s="182"/>
      <c r="APQ353" s="182"/>
      <c r="APR353" s="182"/>
      <c r="APS353" s="182"/>
      <c r="APT353" s="182"/>
      <c r="APU353" s="182"/>
      <c r="APV353" s="182"/>
      <c r="APW353" s="182"/>
      <c r="APX353" s="182"/>
      <c r="APY353" s="182"/>
      <c r="APZ353" s="182"/>
      <c r="AQA353" s="182"/>
      <c r="AQB353" s="182"/>
      <c r="AQC353" s="182"/>
      <c r="AQD353" s="182"/>
      <c r="AQE353" s="182"/>
      <c r="AQF353" s="182"/>
      <c r="AQG353" s="182"/>
      <c r="AQH353" s="182"/>
      <c r="AQI353" s="182"/>
      <c r="AQJ353" s="182"/>
      <c r="AQK353" s="182"/>
      <c r="AQL353" s="182"/>
      <c r="AQM353" s="182"/>
      <c r="AQN353" s="182"/>
      <c r="AQO353" s="182"/>
      <c r="AQP353" s="182"/>
      <c r="AQQ353" s="182"/>
      <c r="AQR353" s="182"/>
      <c r="AQS353" s="182"/>
      <c r="AQT353" s="182"/>
      <c r="AQU353" s="182"/>
      <c r="AQV353" s="182"/>
      <c r="AQW353" s="182"/>
      <c r="AQX353" s="182"/>
      <c r="AQY353" s="182"/>
      <c r="AQZ353" s="182"/>
      <c r="ARA353" s="182"/>
      <c r="ARB353" s="182"/>
      <c r="ARC353" s="182"/>
      <c r="ARD353" s="182"/>
      <c r="ARE353" s="182"/>
      <c r="ARF353" s="182"/>
      <c r="ARG353" s="182"/>
      <c r="ARH353" s="182"/>
      <c r="ARI353" s="182"/>
      <c r="ARJ353" s="182"/>
      <c r="ARK353" s="182"/>
      <c r="ARL353" s="182"/>
      <c r="ARM353" s="182"/>
      <c r="ARN353" s="182"/>
      <c r="ARO353" s="182"/>
      <c r="ARP353" s="182"/>
      <c r="ARQ353" s="182"/>
      <c r="ARR353" s="182"/>
      <c r="ARS353" s="182"/>
      <c r="ART353" s="182"/>
      <c r="ARU353" s="182"/>
      <c r="ARV353" s="182"/>
      <c r="ARW353" s="182"/>
      <c r="ARX353" s="182"/>
      <c r="ARY353" s="182"/>
      <c r="ARZ353" s="182"/>
      <c r="ASA353" s="182"/>
      <c r="ASB353" s="182"/>
      <c r="ASC353" s="182"/>
      <c r="ASD353" s="182"/>
      <c r="ASE353" s="182"/>
      <c r="ASF353" s="182"/>
      <c r="ASG353" s="182"/>
      <c r="ASH353" s="182"/>
      <c r="ASI353" s="182"/>
      <c r="ASJ353" s="182"/>
      <c r="ASK353" s="182"/>
      <c r="ASL353" s="182"/>
      <c r="ASM353" s="182"/>
      <c r="ASN353" s="182"/>
      <c r="ASO353" s="182"/>
      <c r="ASP353" s="182"/>
      <c r="ASQ353" s="182"/>
      <c r="ASR353" s="182"/>
      <c r="ASS353" s="182"/>
      <c r="AST353" s="182"/>
      <c r="ASU353" s="182"/>
      <c r="ASV353" s="182"/>
      <c r="ASW353" s="182"/>
      <c r="ASX353" s="182"/>
      <c r="ASY353" s="182"/>
      <c r="ASZ353" s="182"/>
      <c r="ATA353" s="182"/>
      <c r="ATB353" s="182"/>
      <c r="ATC353" s="182"/>
      <c r="ATD353" s="182"/>
      <c r="ATE353" s="182"/>
      <c r="ATF353" s="182"/>
      <c r="ATG353" s="182"/>
      <c r="ATH353" s="182"/>
      <c r="ATI353" s="182"/>
      <c r="ATJ353" s="182"/>
      <c r="ATK353" s="182"/>
      <c r="ATL353" s="182"/>
      <c r="ATM353" s="182"/>
      <c r="ATN353" s="182"/>
      <c r="ATO353" s="182"/>
      <c r="ATP353" s="182"/>
      <c r="ATQ353" s="182"/>
      <c r="ATR353" s="182"/>
      <c r="ATS353" s="182"/>
      <c r="ATT353" s="182"/>
      <c r="ATU353" s="182"/>
      <c r="ATV353" s="182"/>
      <c r="ATW353" s="182"/>
      <c r="ATX353" s="182"/>
      <c r="ATY353" s="182"/>
      <c r="ATZ353" s="182"/>
      <c r="AUA353" s="182"/>
      <c r="AUB353" s="182"/>
      <c r="AUC353" s="182"/>
      <c r="AUD353" s="182"/>
      <c r="AUE353" s="182"/>
      <c r="AUF353" s="182"/>
      <c r="AUG353" s="182"/>
      <c r="AUH353" s="182"/>
      <c r="AUI353" s="182"/>
      <c r="AUJ353" s="182"/>
      <c r="AUK353" s="182"/>
      <c r="AUL353" s="182"/>
      <c r="AUM353" s="182"/>
      <c r="AUN353" s="182"/>
      <c r="AUO353" s="182"/>
      <c r="AUP353" s="182"/>
      <c r="AUQ353" s="182"/>
      <c r="AUR353" s="182"/>
      <c r="AUS353" s="182"/>
      <c r="AUT353" s="182"/>
      <c r="AUU353" s="182"/>
      <c r="AUV353" s="182"/>
      <c r="AUW353" s="182"/>
      <c r="AUX353" s="182"/>
      <c r="AUY353" s="182"/>
      <c r="AUZ353" s="182"/>
      <c r="AVA353" s="182"/>
      <c r="AVB353" s="182"/>
      <c r="AVC353" s="182"/>
      <c r="AVD353" s="182"/>
      <c r="AVE353" s="182"/>
      <c r="AVF353" s="182"/>
      <c r="AVG353" s="182"/>
      <c r="AVH353" s="182"/>
      <c r="AVI353" s="182"/>
      <c r="AVJ353" s="182"/>
      <c r="AVK353" s="182"/>
      <c r="AVL353" s="182"/>
      <c r="AVM353" s="182"/>
      <c r="AVN353" s="182"/>
      <c r="AVO353" s="182"/>
      <c r="AVP353" s="182"/>
      <c r="AVQ353" s="182"/>
      <c r="AVR353" s="182"/>
      <c r="AVS353" s="182"/>
      <c r="AVT353" s="182"/>
      <c r="AVU353" s="182"/>
      <c r="AVV353" s="182"/>
      <c r="AVW353" s="182"/>
      <c r="AVX353" s="182"/>
      <c r="AVY353" s="182"/>
      <c r="AVZ353" s="182"/>
      <c r="AWA353" s="182"/>
      <c r="AWB353" s="182"/>
      <c r="AWC353" s="182"/>
      <c r="AWD353" s="182"/>
      <c r="AWE353" s="182"/>
      <c r="AWF353" s="182"/>
      <c r="AWG353" s="182"/>
      <c r="AWH353" s="182"/>
      <c r="AWI353" s="182"/>
      <c r="AWJ353" s="182"/>
      <c r="AWK353" s="182"/>
      <c r="AWL353" s="182"/>
      <c r="AWM353" s="182"/>
      <c r="AWN353" s="182"/>
      <c r="AWO353" s="182"/>
      <c r="AWP353" s="182"/>
      <c r="AWQ353" s="182"/>
      <c r="AWR353" s="182"/>
      <c r="AWS353" s="182"/>
      <c r="AWT353" s="182"/>
      <c r="AWU353" s="182"/>
      <c r="AWV353" s="182"/>
      <c r="AWW353" s="182"/>
      <c r="AWX353" s="182"/>
      <c r="AWY353" s="182"/>
      <c r="AWZ353" s="182"/>
      <c r="AXA353" s="182"/>
      <c r="AXB353" s="182"/>
      <c r="AXC353" s="182"/>
      <c r="AXD353" s="182"/>
      <c r="AXE353" s="182"/>
      <c r="AXF353" s="182"/>
      <c r="AXG353" s="182"/>
      <c r="AXH353" s="182"/>
      <c r="AXI353" s="182"/>
      <c r="AXJ353" s="182"/>
      <c r="AXK353" s="182"/>
      <c r="AXL353" s="182"/>
      <c r="AXM353" s="182"/>
      <c r="AXN353" s="182"/>
      <c r="AXO353" s="182"/>
      <c r="AXP353" s="182"/>
      <c r="AXQ353" s="182"/>
      <c r="AXR353" s="182"/>
      <c r="AXS353" s="182"/>
      <c r="AXT353" s="182"/>
      <c r="AXU353" s="182"/>
      <c r="AXV353" s="182"/>
      <c r="AXW353" s="182"/>
      <c r="AXX353" s="182"/>
      <c r="AXY353" s="182"/>
      <c r="AXZ353" s="182"/>
      <c r="AYA353" s="182"/>
      <c r="AYB353" s="182"/>
      <c r="AYC353" s="182"/>
      <c r="AYD353" s="182"/>
      <c r="AYE353" s="182"/>
      <c r="AYF353" s="182"/>
      <c r="AYG353" s="182"/>
      <c r="AYH353" s="182"/>
      <c r="AYI353" s="182"/>
      <c r="AYJ353" s="182"/>
      <c r="AYK353" s="182"/>
      <c r="AYL353" s="182"/>
      <c r="AYM353" s="182"/>
      <c r="AYN353" s="182"/>
      <c r="AYO353" s="182"/>
      <c r="AYP353" s="182"/>
      <c r="AYQ353" s="182"/>
      <c r="AYR353" s="182"/>
      <c r="AYS353" s="182"/>
      <c r="AYT353" s="182"/>
      <c r="AYU353" s="182"/>
      <c r="AYV353" s="182"/>
      <c r="AYW353" s="182"/>
      <c r="AYX353" s="182"/>
      <c r="AYY353" s="182"/>
      <c r="AYZ353" s="182"/>
      <c r="AZA353" s="182"/>
      <c r="AZB353" s="182"/>
      <c r="AZC353" s="182"/>
      <c r="AZD353" s="182"/>
      <c r="AZE353" s="182"/>
      <c r="AZF353" s="182"/>
      <c r="AZG353" s="182"/>
      <c r="AZH353" s="182"/>
      <c r="AZI353" s="182"/>
      <c r="AZJ353" s="182"/>
      <c r="AZK353" s="182"/>
      <c r="AZL353" s="182"/>
      <c r="AZM353" s="182"/>
      <c r="AZN353" s="182"/>
      <c r="AZO353" s="182"/>
      <c r="AZP353" s="182"/>
      <c r="AZQ353" s="182"/>
      <c r="AZR353" s="182"/>
      <c r="AZS353" s="182"/>
      <c r="AZT353" s="182"/>
      <c r="AZU353" s="182"/>
      <c r="AZV353" s="182"/>
      <c r="AZW353" s="182"/>
      <c r="AZX353" s="182"/>
      <c r="AZY353" s="182"/>
      <c r="AZZ353" s="182"/>
      <c r="BAA353" s="182"/>
      <c r="BAB353" s="182"/>
      <c r="BAC353" s="182"/>
      <c r="BAD353" s="182"/>
      <c r="BAE353" s="182"/>
      <c r="BAF353" s="182"/>
      <c r="BAG353" s="182"/>
      <c r="BAH353" s="182"/>
      <c r="BAI353" s="182"/>
      <c r="BAJ353" s="182"/>
      <c r="BAK353" s="182"/>
      <c r="BAL353" s="182"/>
      <c r="BAM353" s="182"/>
      <c r="BAN353" s="182"/>
      <c r="BAO353" s="182"/>
      <c r="BAP353" s="182"/>
      <c r="BAQ353" s="182"/>
      <c r="BAR353" s="182"/>
      <c r="BAS353" s="182"/>
      <c r="BAT353" s="182"/>
      <c r="BAU353" s="182"/>
      <c r="BAV353" s="182"/>
      <c r="BAW353" s="182"/>
      <c r="BAX353" s="182"/>
      <c r="BAY353" s="182"/>
      <c r="BAZ353" s="182"/>
      <c r="BBA353" s="182"/>
      <c r="BBB353" s="182"/>
      <c r="BBC353" s="182"/>
      <c r="BBD353" s="182"/>
      <c r="BBE353" s="182"/>
      <c r="BBF353" s="182"/>
      <c r="BBG353" s="182"/>
      <c r="BBH353" s="182"/>
      <c r="BBI353" s="182"/>
      <c r="BBJ353" s="182"/>
      <c r="BBK353" s="182"/>
      <c r="BBL353" s="182"/>
      <c r="BBM353" s="182"/>
      <c r="BBN353" s="182"/>
      <c r="BBO353" s="182"/>
      <c r="BBP353" s="182"/>
      <c r="BBQ353" s="182"/>
      <c r="BBR353" s="182"/>
      <c r="BBS353" s="182"/>
      <c r="BBT353" s="182"/>
      <c r="BBU353" s="182"/>
      <c r="BBV353" s="182"/>
      <c r="BBW353" s="182"/>
      <c r="BBX353" s="182"/>
      <c r="BBY353" s="182"/>
      <c r="BBZ353" s="182"/>
      <c r="BCA353" s="182"/>
      <c r="BCB353" s="182"/>
      <c r="BCC353" s="182"/>
      <c r="BCD353" s="182"/>
      <c r="BCE353" s="182"/>
      <c r="BCF353" s="182"/>
      <c r="BCG353" s="182"/>
      <c r="BCH353" s="182"/>
      <c r="BCI353" s="182"/>
      <c r="BCJ353" s="182"/>
      <c r="BCK353" s="182"/>
      <c r="BCL353" s="182"/>
      <c r="BCM353" s="182"/>
      <c r="BCN353" s="182"/>
      <c r="BCO353" s="182"/>
      <c r="BCP353" s="182"/>
      <c r="BCQ353" s="182"/>
      <c r="BCR353" s="182"/>
      <c r="BCS353" s="182"/>
      <c r="BCT353" s="182"/>
      <c r="BCU353" s="182"/>
      <c r="BCV353" s="182"/>
      <c r="BCW353" s="182"/>
      <c r="BCX353" s="182"/>
      <c r="BCY353" s="182"/>
      <c r="BCZ353" s="182"/>
      <c r="BDA353" s="182"/>
      <c r="BDB353" s="182"/>
      <c r="BDC353" s="182"/>
      <c r="BDD353" s="182"/>
      <c r="BDE353" s="182"/>
      <c r="BDF353" s="182"/>
      <c r="BDG353" s="182"/>
      <c r="BDH353" s="182"/>
      <c r="BDI353" s="182"/>
      <c r="BDJ353" s="182"/>
      <c r="BDK353" s="182"/>
      <c r="BDL353" s="182"/>
      <c r="BDM353" s="182"/>
      <c r="BDN353" s="182"/>
      <c r="BDO353" s="182"/>
      <c r="BDP353" s="182"/>
      <c r="BDQ353" s="182"/>
      <c r="BDR353" s="182"/>
      <c r="BDS353" s="182"/>
      <c r="BDT353" s="182"/>
      <c r="BDU353" s="182"/>
      <c r="BDV353" s="182"/>
      <c r="BDW353" s="182"/>
      <c r="BDX353" s="182"/>
      <c r="BDY353" s="182"/>
      <c r="BDZ353" s="182"/>
      <c r="BEA353" s="182"/>
      <c r="BEB353" s="182"/>
      <c r="BEC353" s="182"/>
      <c r="BED353" s="182"/>
      <c r="BEE353" s="182"/>
      <c r="BEF353" s="182"/>
      <c r="BEG353" s="182"/>
      <c r="BEH353" s="182"/>
      <c r="BEI353" s="182"/>
      <c r="BEJ353" s="182"/>
      <c r="BEK353" s="182"/>
      <c r="BEL353" s="182"/>
      <c r="BEM353" s="182"/>
      <c r="BEN353" s="182"/>
      <c r="BEO353" s="182"/>
      <c r="BEP353" s="182"/>
      <c r="BEQ353" s="182"/>
      <c r="BER353" s="182"/>
      <c r="BES353" s="182"/>
      <c r="BET353" s="182"/>
      <c r="BEU353" s="182"/>
      <c r="BEV353" s="182"/>
      <c r="BEW353" s="182"/>
      <c r="BEX353" s="182"/>
      <c r="BEY353" s="182"/>
      <c r="BEZ353" s="182"/>
      <c r="BFA353" s="182"/>
      <c r="BFB353" s="182"/>
      <c r="BFC353" s="182"/>
      <c r="BFD353" s="182"/>
      <c r="BFE353" s="182"/>
      <c r="BFF353" s="182"/>
      <c r="BFG353" s="182"/>
      <c r="BFH353" s="182"/>
      <c r="BFI353" s="182"/>
      <c r="BFJ353" s="182"/>
      <c r="BFK353" s="182"/>
      <c r="BFL353" s="182"/>
      <c r="BFM353" s="182"/>
      <c r="BFN353" s="182"/>
      <c r="BFO353" s="182"/>
      <c r="BFP353" s="182"/>
      <c r="BFQ353" s="182"/>
      <c r="BFR353" s="182"/>
      <c r="BFS353" s="182"/>
      <c r="BFT353" s="182"/>
      <c r="BFU353" s="182"/>
      <c r="BFV353" s="182"/>
      <c r="BFW353" s="182"/>
      <c r="BFX353" s="182"/>
      <c r="BFY353" s="182"/>
      <c r="BFZ353" s="182"/>
      <c r="BGA353" s="182"/>
      <c r="BGB353" s="182"/>
      <c r="BGC353" s="182"/>
      <c r="BGD353" s="182"/>
      <c r="BGE353" s="182"/>
      <c r="BGF353" s="182"/>
      <c r="BGG353" s="182"/>
      <c r="BGH353" s="182"/>
      <c r="BGI353" s="182"/>
      <c r="BGJ353" s="182"/>
      <c r="BGK353" s="182"/>
      <c r="BGL353" s="182"/>
      <c r="BGM353" s="182"/>
      <c r="BGN353" s="182"/>
      <c r="BGO353" s="182"/>
      <c r="BGP353" s="182"/>
      <c r="BGQ353" s="182"/>
      <c r="BGR353" s="182"/>
      <c r="BGS353" s="182"/>
      <c r="BGT353" s="182"/>
      <c r="BGU353" s="182"/>
      <c r="BGV353" s="182"/>
      <c r="BGW353" s="182"/>
      <c r="BGX353" s="182"/>
      <c r="BGY353" s="182"/>
      <c r="BGZ353" s="182"/>
      <c r="BHA353" s="182"/>
      <c r="BHB353" s="182"/>
      <c r="BHC353" s="182"/>
      <c r="BHD353" s="182"/>
      <c r="BHE353" s="182"/>
      <c r="BHF353" s="182"/>
      <c r="BHG353" s="182"/>
      <c r="BHH353" s="182"/>
      <c r="BHI353" s="182"/>
      <c r="BHJ353" s="182"/>
      <c r="BHK353" s="182"/>
      <c r="BHL353" s="182"/>
      <c r="BHM353" s="182"/>
      <c r="BHN353" s="182"/>
      <c r="BHO353" s="182"/>
      <c r="BHP353" s="182"/>
      <c r="BHQ353" s="182"/>
      <c r="BHR353" s="182"/>
      <c r="BHS353" s="182"/>
      <c r="BHT353" s="182"/>
      <c r="BHU353" s="182"/>
      <c r="BHV353" s="182"/>
      <c r="BHW353" s="182"/>
      <c r="BHX353" s="182"/>
      <c r="BHY353" s="182"/>
      <c r="BHZ353" s="182"/>
      <c r="BIA353" s="182"/>
      <c r="BIB353" s="182"/>
      <c r="BIC353" s="182"/>
      <c r="BID353" s="182"/>
      <c r="BIE353" s="182"/>
      <c r="BIF353" s="182"/>
      <c r="BIG353" s="182"/>
      <c r="BIH353" s="182"/>
      <c r="BII353" s="182"/>
      <c r="BIJ353" s="182"/>
      <c r="BIK353" s="182"/>
      <c r="BIL353" s="182"/>
      <c r="BIM353" s="182"/>
      <c r="BIN353" s="182"/>
      <c r="BIO353" s="182"/>
      <c r="BIP353" s="182"/>
      <c r="BIQ353" s="182"/>
      <c r="BIR353" s="182"/>
      <c r="BIS353" s="182"/>
      <c r="BIT353" s="182"/>
      <c r="BIU353" s="182"/>
      <c r="BIV353" s="182"/>
      <c r="BIW353" s="182"/>
      <c r="BIX353" s="182"/>
      <c r="BIY353" s="182"/>
      <c r="BIZ353" s="182"/>
      <c r="BJA353" s="182"/>
      <c r="BJB353" s="182"/>
      <c r="BJC353" s="182"/>
      <c r="BJD353" s="182"/>
      <c r="BJE353" s="182"/>
      <c r="BJF353" s="182"/>
      <c r="BJG353" s="182"/>
      <c r="BJH353" s="182"/>
      <c r="BJI353" s="182"/>
      <c r="BJJ353" s="182"/>
      <c r="BJK353" s="182"/>
      <c r="BJL353" s="182"/>
      <c r="BJM353" s="182"/>
      <c r="BJN353" s="182"/>
      <c r="BJO353" s="182"/>
      <c r="BJP353" s="182"/>
      <c r="BJQ353" s="182"/>
      <c r="BJR353" s="182"/>
      <c r="BJS353" s="182"/>
      <c r="BJT353" s="182"/>
      <c r="BJU353" s="182"/>
      <c r="BJV353" s="182"/>
      <c r="BJW353" s="182"/>
      <c r="BJX353" s="182"/>
      <c r="BJY353" s="182"/>
      <c r="BJZ353" s="182"/>
      <c r="BKA353" s="182"/>
      <c r="BKB353" s="182"/>
      <c r="BKC353" s="182"/>
      <c r="BKD353" s="182"/>
      <c r="BKE353" s="182"/>
      <c r="BKF353" s="182"/>
      <c r="BKG353" s="182"/>
      <c r="BKH353" s="182"/>
      <c r="BKI353" s="182"/>
      <c r="BKJ353" s="182"/>
      <c r="BKK353" s="182"/>
      <c r="BKL353" s="182"/>
      <c r="BKM353" s="182"/>
      <c r="BKN353" s="182"/>
      <c r="BKO353" s="182"/>
      <c r="BKP353" s="182"/>
      <c r="BKQ353" s="182"/>
      <c r="BKR353" s="182"/>
      <c r="BKS353" s="182"/>
      <c r="BKT353" s="182"/>
      <c r="BKU353" s="182"/>
      <c r="BKV353" s="182"/>
      <c r="BKW353" s="182"/>
      <c r="BKX353" s="182"/>
      <c r="BKY353" s="182"/>
      <c r="BKZ353" s="182"/>
      <c r="BLA353" s="182"/>
      <c r="BLB353" s="182"/>
      <c r="BLC353" s="182"/>
      <c r="BLD353" s="182"/>
      <c r="BLE353" s="182"/>
      <c r="BLF353" s="182"/>
      <c r="BLG353" s="182"/>
      <c r="BLH353" s="182"/>
      <c r="BLI353" s="182"/>
      <c r="BLJ353" s="182"/>
      <c r="BLK353" s="182"/>
      <c r="BLL353" s="182"/>
      <c r="BLM353" s="182"/>
      <c r="BLN353" s="182"/>
      <c r="BLO353" s="182"/>
      <c r="BLP353" s="182"/>
      <c r="BLQ353" s="182"/>
      <c r="BLR353" s="182"/>
      <c r="BLS353" s="182"/>
      <c r="BLT353" s="182"/>
      <c r="BLU353" s="182"/>
      <c r="BLV353" s="182"/>
      <c r="BLW353" s="182"/>
      <c r="BLX353" s="182"/>
      <c r="BLY353" s="182"/>
      <c r="BLZ353" s="182"/>
      <c r="BMA353" s="182"/>
      <c r="BMB353" s="182"/>
      <c r="BMC353" s="182"/>
      <c r="BMD353" s="182"/>
      <c r="BME353" s="182"/>
      <c r="BMF353" s="182"/>
      <c r="BMG353" s="182"/>
      <c r="BMH353" s="182"/>
      <c r="BMI353" s="182"/>
      <c r="BMJ353" s="182"/>
      <c r="BMK353" s="182"/>
      <c r="BML353" s="182"/>
      <c r="BMM353" s="182"/>
      <c r="BMN353" s="182"/>
      <c r="BMO353" s="182"/>
      <c r="BMP353" s="182"/>
      <c r="BMQ353" s="182"/>
      <c r="BMR353" s="182"/>
      <c r="BMS353" s="182"/>
      <c r="BMT353" s="182"/>
      <c r="BMU353" s="182"/>
      <c r="BMV353" s="182"/>
      <c r="BMW353" s="182"/>
      <c r="BMX353" s="182"/>
      <c r="BMY353" s="182"/>
      <c r="BMZ353" s="182"/>
      <c r="BNA353" s="182"/>
      <c r="BNB353" s="182"/>
      <c r="BNC353" s="182"/>
      <c r="BND353" s="182"/>
      <c r="BNE353" s="182"/>
      <c r="BNF353" s="182"/>
      <c r="BNG353" s="182"/>
      <c r="BNH353" s="182"/>
      <c r="BNI353" s="182"/>
      <c r="BNJ353" s="182"/>
      <c r="BNK353" s="182"/>
      <c r="BNL353" s="182"/>
      <c r="BNM353" s="182"/>
      <c r="BNN353" s="182"/>
      <c r="BNO353" s="182"/>
      <c r="BNP353" s="182"/>
      <c r="BNQ353" s="182"/>
      <c r="BNR353" s="182"/>
      <c r="BNS353" s="182"/>
      <c r="BNT353" s="182"/>
      <c r="BNU353" s="182"/>
      <c r="BNV353" s="182"/>
      <c r="BNW353" s="182"/>
      <c r="BNX353" s="182"/>
      <c r="BNY353" s="182"/>
      <c r="BNZ353" s="182"/>
      <c r="BOA353" s="182"/>
      <c r="BOB353" s="182"/>
      <c r="BOC353" s="182"/>
      <c r="BOD353" s="182"/>
      <c r="BOE353" s="182"/>
      <c r="BOF353" s="182"/>
      <c r="BOG353" s="182"/>
      <c r="BOH353" s="182"/>
      <c r="BOI353" s="182"/>
      <c r="BOJ353" s="182"/>
      <c r="BOK353" s="182"/>
      <c r="BOL353" s="182"/>
      <c r="BOM353" s="182"/>
      <c r="BON353" s="182"/>
      <c r="BOO353" s="182"/>
      <c r="BOP353" s="182"/>
      <c r="BOQ353" s="182"/>
      <c r="BOR353" s="182"/>
      <c r="BOS353" s="182"/>
      <c r="BOT353" s="182"/>
      <c r="BOU353" s="182"/>
      <c r="BOV353" s="182"/>
      <c r="BOW353" s="182"/>
      <c r="BOX353" s="182"/>
      <c r="BOY353" s="182"/>
      <c r="BOZ353" s="182"/>
      <c r="BPA353" s="182"/>
      <c r="BPB353" s="182"/>
      <c r="BPC353" s="182"/>
      <c r="BPD353" s="182"/>
      <c r="BPE353" s="182"/>
      <c r="BPF353" s="182"/>
      <c r="BPG353" s="182"/>
      <c r="BPH353" s="182"/>
      <c r="BPI353" s="182"/>
      <c r="BPJ353" s="182"/>
      <c r="BPK353" s="182"/>
      <c r="BPL353" s="182"/>
      <c r="BPM353" s="182"/>
      <c r="BPN353" s="182"/>
      <c r="BPO353" s="182"/>
      <c r="BPP353" s="182"/>
      <c r="BPQ353" s="182"/>
      <c r="BPR353" s="182"/>
      <c r="BPS353" s="182"/>
      <c r="BPT353" s="182"/>
      <c r="BPU353" s="182"/>
      <c r="BPV353" s="182"/>
      <c r="BPW353" s="182"/>
      <c r="BPX353" s="182"/>
      <c r="BPY353" s="182"/>
      <c r="BPZ353" s="182"/>
      <c r="BQA353" s="182"/>
      <c r="BQB353" s="182"/>
      <c r="BQC353" s="182"/>
      <c r="BQD353" s="182"/>
      <c r="BQE353" s="182"/>
      <c r="BQF353" s="182"/>
      <c r="BQG353" s="182"/>
      <c r="BQH353" s="182"/>
      <c r="BQI353" s="182"/>
      <c r="BQJ353" s="182"/>
      <c r="BQK353" s="182"/>
      <c r="BQL353" s="182"/>
      <c r="BQM353" s="182"/>
      <c r="BQN353" s="182"/>
      <c r="BQO353" s="182"/>
      <c r="BQP353" s="182"/>
      <c r="BQQ353" s="182"/>
      <c r="BQR353" s="182"/>
      <c r="BQS353" s="182"/>
      <c r="BQT353" s="182"/>
      <c r="BQU353" s="182"/>
      <c r="BQV353" s="182"/>
      <c r="BQW353" s="182"/>
      <c r="BQX353" s="182"/>
      <c r="BQY353" s="182"/>
      <c r="BQZ353" s="182"/>
      <c r="BRA353" s="182"/>
      <c r="BRB353" s="182"/>
      <c r="BRC353" s="182"/>
      <c r="BRD353" s="182"/>
      <c r="BRE353" s="182"/>
      <c r="BRF353" s="182"/>
      <c r="BRG353" s="182"/>
      <c r="BRH353" s="182"/>
      <c r="BRI353" s="182"/>
      <c r="BRJ353" s="182"/>
      <c r="BRK353" s="182"/>
      <c r="BRL353" s="182"/>
      <c r="BRM353" s="182"/>
      <c r="BRN353" s="182"/>
      <c r="BRO353" s="182"/>
      <c r="BRP353" s="182"/>
      <c r="BRQ353" s="182"/>
      <c r="BRR353" s="182"/>
      <c r="BRS353" s="182"/>
      <c r="BRT353" s="182"/>
      <c r="BRU353" s="182"/>
      <c r="BRV353" s="182"/>
      <c r="BRW353" s="182"/>
      <c r="BRX353" s="182"/>
      <c r="BRY353" s="182"/>
      <c r="BRZ353" s="182"/>
      <c r="BSA353" s="182"/>
      <c r="BSB353" s="182"/>
      <c r="BSC353" s="182"/>
      <c r="BSD353" s="182"/>
      <c r="BSE353" s="182"/>
      <c r="BSF353" s="182"/>
      <c r="BSG353" s="182"/>
      <c r="BSH353" s="182"/>
      <c r="BSI353" s="182"/>
      <c r="BSJ353" s="182"/>
      <c r="BSK353" s="182"/>
      <c r="BSL353" s="182"/>
      <c r="BSM353" s="182"/>
      <c r="BSN353" s="182"/>
      <c r="BSO353" s="182"/>
      <c r="BSP353" s="182"/>
      <c r="BSQ353" s="182"/>
      <c r="BSR353" s="182"/>
      <c r="BSS353" s="182"/>
      <c r="BST353" s="182"/>
      <c r="BSU353" s="182"/>
      <c r="BSV353" s="182"/>
      <c r="BSW353" s="182"/>
      <c r="BSX353" s="182"/>
      <c r="BSY353" s="182"/>
      <c r="BSZ353" s="182"/>
      <c r="BTA353" s="182"/>
      <c r="BTB353" s="182"/>
      <c r="BTC353" s="182"/>
      <c r="BTD353" s="182"/>
      <c r="BTE353" s="182"/>
      <c r="BTF353" s="182"/>
      <c r="BTG353" s="182"/>
      <c r="BTH353" s="182"/>
      <c r="BTI353" s="182"/>
      <c r="BTJ353" s="182"/>
      <c r="BTK353" s="182"/>
      <c r="BTL353" s="182"/>
      <c r="BTM353" s="182"/>
      <c r="BTN353" s="182"/>
      <c r="BTO353" s="182"/>
      <c r="BTP353" s="182"/>
      <c r="BTQ353" s="182"/>
      <c r="BTR353" s="182"/>
      <c r="BTS353" s="182"/>
      <c r="BTT353" s="182"/>
      <c r="BTU353" s="182"/>
      <c r="BTV353" s="182"/>
      <c r="BTW353" s="182"/>
      <c r="BTX353" s="182"/>
      <c r="BTY353" s="182"/>
      <c r="BTZ353" s="182"/>
      <c r="BUA353" s="182"/>
      <c r="BUB353" s="182"/>
      <c r="BUC353" s="182"/>
      <c r="BUD353" s="182"/>
      <c r="BUE353" s="182"/>
      <c r="BUF353" s="182"/>
      <c r="BUG353" s="182"/>
      <c r="BUH353" s="182"/>
      <c r="BUI353" s="182"/>
      <c r="BUJ353" s="182"/>
      <c r="BUK353" s="182"/>
      <c r="BUL353" s="182"/>
      <c r="BUM353" s="182"/>
      <c r="BUN353" s="182"/>
      <c r="BUO353" s="182"/>
      <c r="BUP353" s="182"/>
      <c r="BUQ353" s="182"/>
      <c r="BUR353" s="182"/>
      <c r="BUS353" s="182"/>
      <c r="BUT353" s="182"/>
      <c r="BUU353" s="182"/>
      <c r="BUV353" s="182"/>
      <c r="BUW353" s="182"/>
      <c r="BUX353" s="182"/>
      <c r="BUY353" s="182"/>
      <c r="BUZ353" s="182"/>
      <c r="BVA353" s="182"/>
      <c r="BVB353" s="182"/>
      <c r="BVC353" s="182"/>
      <c r="BVD353" s="182"/>
      <c r="BVE353" s="182"/>
      <c r="BVF353" s="182"/>
      <c r="BVG353" s="182"/>
      <c r="BVH353" s="182"/>
      <c r="BVI353" s="182"/>
      <c r="BVJ353" s="182"/>
      <c r="BVK353" s="182"/>
      <c r="BVL353" s="182"/>
      <c r="BVM353" s="182"/>
      <c r="BVN353" s="182"/>
      <c r="BVO353" s="182"/>
      <c r="BVP353" s="182"/>
      <c r="BVQ353" s="182"/>
      <c r="BVR353" s="182"/>
      <c r="BVS353" s="182"/>
      <c r="BVT353" s="182"/>
      <c r="BVU353" s="182"/>
      <c r="BVV353" s="182"/>
      <c r="BVW353" s="182"/>
      <c r="BVX353" s="182"/>
      <c r="BVY353" s="182"/>
      <c r="BVZ353" s="182"/>
      <c r="BWA353" s="182"/>
      <c r="BWB353" s="182"/>
      <c r="BWC353" s="182"/>
      <c r="BWD353" s="182"/>
      <c r="BWE353" s="182"/>
      <c r="BWF353" s="182"/>
      <c r="BWG353" s="182"/>
      <c r="BWH353" s="182"/>
      <c r="BWI353" s="182"/>
      <c r="BWJ353" s="182"/>
      <c r="BWK353" s="182"/>
      <c r="BWL353" s="182"/>
      <c r="BWM353" s="182"/>
      <c r="BWN353" s="182"/>
      <c r="BWO353" s="182"/>
      <c r="BWP353" s="182"/>
      <c r="BWQ353" s="182"/>
      <c r="BWR353" s="182"/>
      <c r="BWS353" s="182"/>
      <c r="BWT353" s="182"/>
      <c r="BWU353" s="182"/>
      <c r="BWV353" s="182"/>
      <c r="BWW353" s="182"/>
      <c r="BWX353" s="182"/>
      <c r="BWY353" s="182"/>
      <c r="BWZ353" s="182"/>
      <c r="BXA353" s="182"/>
      <c r="BXB353" s="182"/>
      <c r="BXC353" s="182"/>
      <c r="BXD353" s="182"/>
      <c r="BXE353" s="182"/>
      <c r="BXF353" s="182"/>
      <c r="BXG353" s="182"/>
      <c r="BXH353" s="182"/>
      <c r="BXI353" s="182"/>
      <c r="BXJ353" s="182"/>
      <c r="BXK353" s="182"/>
      <c r="BXL353" s="182"/>
      <c r="BXM353" s="182"/>
      <c r="BXN353" s="182"/>
      <c r="BXO353" s="182"/>
      <c r="BXP353" s="182"/>
      <c r="BXQ353" s="182"/>
      <c r="BXR353" s="182"/>
      <c r="BXS353" s="182"/>
      <c r="BXT353" s="182"/>
      <c r="BXU353" s="182"/>
      <c r="BXV353" s="182"/>
      <c r="BXW353" s="182"/>
      <c r="BXX353" s="182"/>
      <c r="BXY353" s="182"/>
      <c r="BXZ353" s="182"/>
      <c r="BYA353" s="182"/>
      <c r="BYB353" s="182"/>
      <c r="BYC353" s="182"/>
      <c r="BYD353" s="182"/>
      <c r="BYE353" s="182"/>
      <c r="BYF353" s="182"/>
      <c r="BYG353" s="182"/>
      <c r="BYH353" s="182"/>
      <c r="BYI353" s="182"/>
      <c r="BYJ353" s="182"/>
      <c r="BYK353" s="182"/>
      <c r="BYL353" s="182"/>
      <c r="BYM353" s="182"/>
      <c r="BYN353" s="182"/>
      <c r="BYO353" s="182"/>
      <c r="BYP353" s="182"/>
      <c r="BYQ353" s="182"/>
      <c r="BYR353" s="182"/>
      <c r="BYS353" s="182"/>
      <c r="BYT353" s="182"/>
      <c r="BYU353" s="182"/>
      <c r="BYV353" s="182"/>
      <c r="BYW353" s="182"/>
      <c r="BYX353" s="182"/>
      <c r="BYY353" s="182"/>
      <c r="BYZ353" s="182"/>
      <c r="BZA353" s="182"/>
      <c r="BZB353" s="182"/>
      <c r="BZC353" s="182"/>
      <c r="BZD353" s="182"/>
      <c r="BZE353" s="182"/>
      <c r="BZF353" s="182"/>
      <c r="BZG353" s="182"/>
      <c r="BZH353" s="182"/>
      <c r="BZI353" s="182"/>
      <c r="BZJ353" s="182"/>
      <c r="BZK353" s="182"/>
      <c r="BZL353" s="182"/>
      <c r="BZM353" s="182"/>
      <c r="BZN353" s="182"/>
      <c r="BZO353" s="182"/>
      <c r="BZP353" s="182"/>
      <c r="BZQ353" s="182"/>
      <c r="BZR353" s="182"/>
      <c r="BZS353" s="182"/>
      <c r="BZT353" s="182"/>
      <c r="BZU353" s="182"/>
      <c r="BZV353" s="182"/>
      <c r="BZW353" s="182"/>
      <c r="BZX353" s="182"/>
      <c r="BZY353" s="182"/>
      <c r="BZZ353" s="182"/>
      <c r="CAA353" s="182"/>
      <c r="CAB353" s="182"/>
      <c r="CAC353" s="182"/>
      <c r="CAD353" s="182"/>
      <c r="CAE353" s="182"/>
      <c r="CAF353" s="182"/>
      <c r="CAG353" s="182"/>
      <c r="CAH353" s="182"/>
      <c r="CAI353" s="182"/>
      <c r="CAJ353" s="182"/>
      <c r="CAK353" s="182"/>
      <c r="CAL353" s="182"/>
      <c r="CAM353" s="182"/>
      <c r="CAN353" s="182"/>
      <c r="CAO353" s="182"/>
      <c r="CAP353" s="182"/>
      <c r="CAQ353" s="182"/>
      <c r="CAR353" s="182"/>
      <c r="CAS353" s="182"/>
      <c r="CAT353" s="182"/>
      <c r="CAU353" s="182"/>
      <c r="CAV353" s="182"/>
      <c r="CAW353" s="182"/>
      <c r="CAX353" s="182"/>
      <c r="CAY353" s="182"/>
      <c r="CAZ353" s="182"/>
      <c r="CBA353" s="182"/>
      <c r="CBB353" s="182"/>
      <c r="CBC353" s="182"/>
      <c r="CBD353" s="182"/>
      <c r="CBE353" s="182"/>
      <c r="CBF353" s="182"/>
      <c r="CBG353" s="182"/>
      <c r="CBH353" s="182"/>
      <c r="CBI353" s="182"/>
      <c r="CBJ353" s="182"/>
      <c r="CBK353" s="182"/>
      <c r="CBL353" s="182"/>
      <c r="CBM353" s="182"/>
      <c r="CBN353" s="182"/>
      <c r="CBO353" s="182"/>
      <c r="CBP353" s="182"/>
      <c r="CBQ353" s="182"/>
      <c r="CBR353" s="182"/>
      <c r="CBS353" s="182"/>
      <c r="CBT353" s="182"/>
      <c r="CBU353" s="182"/>
      <c r="CBV353" s="182"/>
      <c r="CBW353" s="182"/>
      <c r="CBX353" s="182"/>
      <c r="CBY353" s="182"/>
      <c r="CBZ353" s="182"/>
      <c r="CCA353" s="182"/>
      <c r="CCB353" s="182"/>
      <c r="CCC353" s="182"/>
      <c r="CCD353" s="182"/>
      <c r="CCE353" s="182"/>
      <c r="CCF353" s="182"/>
      <c r="CCG353" s="182"/>
      <c r="CCH353" s="182"/>
      <c r="CCI353" s="182"/>
      <c r="CCJ353" s="182"/>
      <c r="CCK353" s="182"/>
      <c r="CCL353" s="182"/>
      <c r="CCM353" s="182"/>
      <c r="CCN353" s="182"/>
      <c r="CCO353" s="182"/>
      <c r="CCP353" s="182"/>
      <c r="CCQ353" s="182"/>
      <c r="CCR353" s="182"/>
      <c r="CCS353" s="182"/>
      <c r="CCT353" s="182"/>
      <c r="CCU353" s="182"/>
      <c r="CCV353" s="182"/>
      <c r="CCW353" s="182"/>
      <c r="CCX353" s="182"/>
      <c r="CCY353" s="182"/>
      <c r="CCZ353" s="182"/>
      <c r="CDA353" s="182"/>
      <c r="CDB353" s="182"/>
      <c r="CDC353" s="182"/>
      <c r="CDD353" s="182"/>
      <c r="CDE353" s="182"/>
      <c r="CDF353" s="182"/>
      <c r="CDG353" s="182"/>
      <c r="CDH353" s="182"/>
      <c r="CDI353" s="182"/>
      <c r="CDJ353" s="182"/>
      <c r="CDK353" s="182"/>
      <c r="CDL353" s="182"/>
      <c r="CDM353" s="182"/>
      <c r="CDN353" s="182"/>
      <c r="CDO353" s="182"/>
      <c r="CDP353" s="182"/>
      <c r="CDQ353" s="182"/>
      <c r="CDR353" s="182"/>
      <c r="CDS353" s="182"/>
      <c r="CDT353" s="182"/>
      <c r="CDU353" s="182"/>
      <c r="CDV353" s="182"/>
      <c r="CDW353" s="182"/>
      <c r="CDX353" s="182"/>
      <c r="CDY353" s="182"/>
      <c r="CDZ353" s="182"/>
      <c r="CEA353" s="182"/>
      <c r="CEB353" s="182"/>
      <c r="CEC353" s="182"/>
      <c r="CED353" s="182"/>
      <c r="CEE353" s="182"/>
      <c r="CEF353" s="182"/>
      <c r="CEG353" s="182"/>
      <c r="CEH353" s="182"/>
      <c r="CEI353" s="182"/>
      <c r="CEJ353" s="182"/>
      <c r="CEK353" s="182"/>
      <c r="CEL353" s="182"/>
      <c r="CEM353" s="182"/>
      <c r="CEN353" s="182"/>
      <c r="CEO353" s="182"/>
      <c r="CEP353" s="182"/>
      <c r="CEQ353" s="182"/>
      <c r="CER353" s="182"/>
      <c r="CES353" s="182"/>
      <c r="CET353" s="182"/>
      <c r="CEU353" s="182"/>
      <c r="CEV353" s="182"/>
      <c r="CEW353" s="182"/>
      <c r="CEX353" s="182"/>
      <c r="CEY353" s="182"/>
      <c r="CEZ353" s="182"/>
      <c r="CFA353" s="182"/>
      <c r="CFB353" s="182"/>
      <c r="CFC353" s="182"/>
      <c r="CFD353" s="182"/>
      <c r="CFE353" s="182"/>
      <c r="CFF353" s="182"/>
      <c r="CFG353" s="182"/>
      <c r="CFH353" s="182"/>
      <c r="CFI353" s="182"/>
      <c r="CFJ353" s="182"/>
      <c r="CFK353" s="182"/>
      <c r="CFL353" s="182"/>
      <c r="CFM353" s="182"/>
      <c r="CFN353" s="182"/>
      <c r="CFO353" s="182"/>
      <c r="CFP353" s="182"/>
      <c r="CFQ353" s="182"/>
      <c r="CFR353" s="182"/>
      <c r="CFS353" s="182"/>
      <c r="CFT353" s="182"/>
      <c r="CFU353" s="182"/>
      <c r="CFV353" s="182"/>
      <c r="CFW353" s="182"/>
      <c r="CFX353" s="182"/>
      <c r="CFY353" s="182"/>
      <c r="CFZ353" s="182"/>
      <c r="CGA353" s="182"/>
      <c r="CGB353" s="182"/>
      <c r="CGC353" s="182"/>
      <c r="CGD353" s="182"/>
      <c r="CGE353" s="182"/>
      <c r="CGF353" s="182"/>
      <c r="CGG353" s="182"/>
      <c r="CGH353" s="182"/>
      <c r="CGI353" s="182"/>
      <c r="CGJ353" s="182"/>
      <c r="CGK353" s="182"/>
      <c r="CGL353" s="182"/>
      <c r="CGM353" s="182"/>
      <c r="CGN353" s="182"/>
      <c r="CGO353" s="182"/>
      <c r="CGP353" s="182"/>
      <c r="CGQ353" s="182"/>
      <c r="CGR353" s="182"/>
      <c r="CGS353" s="182"/>
      <c r="CGT353" s="182"/>
      <c r="CGU353" s="182"/>
      <c r="CGV353" s="182"/>
      <c r="CGW353" s="182"/>
      <c r="CGX353" s="182"/>
      <c r="CGY353" s="182"/>
      <c r="CGZ353" s="182"/>
      <c r="CHA353" s="182"/>
      <c r="CHB353" s="182"/>
      <c r="CHC353" s="182"/>
      <c r="CHD353" s="182"/>
      <c r="CHE353" s="182"/>
      <c r="CHF353" s="182"/>
      <c r="CHG353" s="182"/>
      <c r="CHH353" s="182"/>
      <c r="CHI353" s="182"/>
      <c r="CHJ353" s="182"/>
      <c r="CHK353" s="182"/>
      <c r="CHL353" s="182"/>
      <c r="CHM353" s="182"/>
      <c r="CHN353" s="182"/>
      <c r="CHO353" s="182"/>
      <c r="CHP353" s="182"/>
      <c r="CHQ353" s="182"/>
      <c r="CHR353" s="182"/>
      <c r="CHS353" s="182"/>
      <c r="CHT353" s="182"/>
      <c r="CHU353" s="182"/>
      <c r="CHV353" s="182"/>
      <c r="CHW353" s="182"/>
      <c r="CHX353" s="182"/>
      <c r="CHY353" s="182"/>
      <c r="CHZ353" s="182"/>
      <c r="CIA353" s="182"/>
      <c r="CIB353" s="182"/>
      <c r="CIC353" s="182"/>
      <c r="CID353" s="182"/>
      <c r="CIE353" s="182"/>
      <c r="CIF353" s="182"/>
      <c r="CIG353" s="182"/>
      <c r="CIH353" s="182"/>
      <c r="CII353" s="182"/>
      <c r="CIJ353" s="182"/>
      <c r="CIK353" s="182"/>
      <c r="CIL353" s="182"/>
      <c r="CIM353" s="182"/>
      <c r="CIN353" s="182"/>
      <c r="CIO353" s="182"/>
      <c r="CIP353" s="182"/>
      <c r="CIQ353" s="182"/>
      <c r="CIR353" s="182"/>
      <c r="CIS353" s="182"/>
      <c r="CIT353" s="182"/>
      <c r="CIU353" s="182"/>
      <c r="CIV353" s="182"/>
      <c r="CIW353" s="182"/>
      <c r="CIX353" s="182"/>
      <c r="CIY353" s="182"/>
      <c r="CIZ353" s="182"/>
      <c r="CJA353" s="182"/>
      <c r="CJB353" s="182"/>
      <c r="CJC353" s="182"/>
      <c r="CJD353" s="182"/>
      <c r="CJE353" s="182"/>
      <c r="CJF353" s="182"/>
      <c r="CJG353" s="182"/>
      <c r="CJH353" s="182"/>
      <c r="CJI353" s="182"/>
      <c r="CJJ353" s="182"/>
      <c r="CJK353" s="182"/>
      <c r="CJL353" s="182"/>
      <c r="CJM353" s="182"/>
      <c r="CJN353" s="182"/>
      <c r="CJO353" s="182"/>
      <c r="CJP353" s="182"/>
      <c r="CJQ353" s="182"/>
      <c r="CJR353" s="182"/>
      <c r="CJS353" s="182"/>
      <c r="CJT353" s="182"/>
      <c r="CJU353" s="182"/>
      <c r="CJV353" s="182"/>
      <c r="CJW353" s="182"/>
      <c r="CJX353" s="182"/>
      <c r="CJY353" s="182"/>
      <c r="CJZ353" s="182"/>
      <c r="CKA353" s="182"/>
      <c r="CKB353" s="182"/>
      <c r="CKC353" s="182"/>
      <c r="CKD353" s="182"/>
      <c r="CKE353" s="182"/>
      <c r="CKF353" s="182"/>
      <c r="CKG353" s="182"/>
      <c r="CKH353" s="182"/>
      <c r="CKI353" s="182"/>
      <c r="CKJ353" s="182"/>
      <c r="CKK353" s="182"/>
      <c r="CKL353" s="182"/>
      <c r="CKM353" s="182"/>
      <c r="CKN353" s="182"/>
      <c r="CKO353" s="182"/>
      <c r="CKP353" s="182"/>
      <c r="CKQ353" s="182"/>
      <c r="CKR353" s="182"/>
      <c r="CKS353" s="182"/>
      <c r="CKT353" s="182"/>
      <c r="CKU353" s="182"/>
      <c r="CKV353" s="182"/>
      <c r="CKW353" s="182"/>
      <c r="CKX353" s="182"/>
      <c r="CKY353" s="182"/>
      <c r="CKZ353" s="182"/>
      <c r="CLA353" s="182"/>
      <c r="CLB353" s="182"/>
      <c r="CLC353" s="182"/>
      <c r="CLD353" s="182"/>
      <c r="CLE353" s="182"/>
      <c r="CLF353" s="182"/>
      <c r="CLG353" s="182"/>
      <c r="CLH353" s="182"/>
      <c r="CLI353" s="182"/>
      <c r="CLJ353" s="182"/>
      <c r="CLK353" s="182"/>
      <c r="CLL353" s="182"/>
      <c r="CLM353" s="182"/>
      <c r="CLN353" s="182"/>
      <c r="CLO353" s="182"/>
      <c r="CLP353" s="182"/>
      <c r="CLQ353" s="182"/>
      <c r="CLR353" s="182"/>
      <c r="CLS353" s="182"/>
      <c r="CLT353" s="182"/>
      <c r="CLU353" s="182"/>
      <c r="CLV353" s="182"/>
      <c r="CLW353" s="182"/>
      <c r="CLX353" s="182"/>
      <c r="CLY353" s="182"/>
      <c r="CLZ353" s="182"/>
      <c r="CMA353" s="182"/>
      <c r="CMB353" s="182"/>
      <c r="CMC353" s="182"/>
      <c r="CMD353" s="182"/>
      <c r="CME353" s="182"/>
      <c r="CMF353" s="182"/>
      <c r="CMG353" s="182"/>
      <c r="CMH353" s="182"/>
      <c r="CMI353" s="182"/>
      <c r="CMJ353" s="182"/>
      <c r="CMK353" s="182"/>
      <c r="CML353" s="182"/>
      <c r="CMM353" s="182"/>
      <c r="CMN353" s="182"/>
      <c r="CMO353" s="182"/>
      <c r="CMP353" s="182"/>
      <c r="CMQ353" s="182"/>
      <c r="CMR353" s="182"/>
      <c r="CMS353" s="182"/>
      <c r="CMT353" s="182"/>
      <c r="CMU353" s="182"/>
      <c r="CMV353" s="182"/>
      <c r="CMW353" s="182"/>
      <c r="CMX353" s="182"/>
      <c r="CMY353" s="182"/>
      <c r="CMZ353" s="182"/>
      <c r="CNA353" s="182"/>
      <c r="CNB353" s="182"/>
      <c r="CNC353" s="182"/>
      <c r="CND353" s="182"/>
      <c r="CNE353" s="182"/>
      <c r="CNF353" s="182"/>
      <c r="CNG353" s="182"/>
      <c r="CNH353" s="182"/>
      <c r="CNI353" s="182"/>
      <c r="CNJ353" s="182"/>
      <c r="CNK353" s="182"/>
      <c r="CNL353" s="182"/>
      <c r="CNM353" s="182"/>
      <c r="CNN353" s="182"/>
      <c r="CNO353" s="182"/>
      <c r="CNP353" s="182"/>
      <c r="CNQ353" s="182"/>
      <c r="CNR353" s="182"/>
      <c r="CNS353" s="182"/>
      <c r="CNT353" s="182"/>
      <c r="CNU353" s="182"/>
      <c r="CNV353" s="182"/>
      <c r="CNW353" s="182"/>
      <c r="CNX353" s="182"/>
      <c r="CNY353" s="182"/>
      <c r="CNZ353" s="182"/>
      <c r="COA353" s="182"/>
      <c r="COB353" s="182"/>
      <c r="COC353" s="182"/>
      <c r="COD353" s="182"/>
      <c r="COE353" s="182"/>
      <c r="COF353" s="182"/>
      <c r="COG353" s="182"/>
      <c r="COH353" s="182"/>
      <c r="COI353" s="182"/>
      <c r="COJ353" s="182"/>
      <c r="COK353" s="182"/>
      <c r="COL353" s="182"/>
      <c r="COM353" s="182"/>
      <c r="CON353" s="182"/>
      <c r="COO353" s="182"/>
      <c r="COP353" s="182"/>
      <c r="COQ353" s="182"/>
      <c r="COR353" s="182"/>
      <c r="COS353" s="182"/>
      <c r="COT353" s="182"/>
      <c r="COU353" s="182"/>
      <c r="COV353" s="182"/>
      <c r="COW353" s="182"/>
      <c r="COX353" s="182"/>
      <c r="COY353" s="182"/>
      <c r="COZ353" s="182"/>
      <c r="CPA353" s="182"/>
      <c r="CPB353" s="182"/>
      <c r="CPC353" s="182"/>
      <c r="CPD353" s="182"/>
      <c r="CPE353" s="182"/>
      <c r="CPF353" s="182"/>
      <c r="CPG353" s="182"/>
      <c r="CPH353" s="182"/>
      <c r="CPI353" s="182"/>
      <c r="CPJ353" s="182"/>
      <c r="CPK353" s="182"/>
      <c r="CPL353" s="182"/>
      <c r="CPM353" s="182"/>
      <c r="CPN353" s="182"/>
      <c r="CPO353" s="182"/>
      <c r="CPP353" s="182"/>
      <c r="CPQ353" s="182"/>
      <c r="CPR353" s="182"/>
      <c r="CPS353" s="182"/>
      <c r="CPT353" s="182"/>
      <c r="CPU353" s="182"/>
      <c r="CPV353" s="182"/>
      <c r="CPW353" s="182"/>
      <c r="CPX353" s="182"/>
      <c r="CPY353" s="182"/>
      <c r="CPZ353" s="182"/>
      <c r="CQA353" s="182"/>
      <c r="CQB353" s="182"/>
      <c r="CQC353" s="182"/>
      <c r="CQD353" s="182"/>
      <c r="CQE353" s="182"/>
      <c r="CQF353" s="182"/>
      <c r="CQG353" s="182"/>
      <c r="CQH353" s="182"/>
      <c r="CQI353" s="182"/>
      <c r="CQJ353" s="182"/>
      <c r="CQK353" s="182"/>
      <c r="CQL353" s="182"/>
      <c r="CQM353" s="182"/>
      <c r="CQN353" s="182"/>
      <c r="CQO353" s="182"/>
      <c r="CQP353" s="182"/>
      <c r="CQQ353" s="182"/>
      <c r="CQR353" s="182"/>
      <c r="CQS353" s="182"/>
      <c r="CQT353" s="182"/>
      <c r="CQU353" s="182"/>
      <c r="CQV353" s="182"/>
      <c r="CQW353" s="182"/>
      <c r="CQX353" s="182"/>
      <c r="CQY353" s="182"/>
      <c r="CQZ353" s="182"/>
      <c r="CRA353" s="182"/>
      <c r="CRB353" s="182"/>
      <c r="CRC353" s="182"/>
      <c r="CRD353" s="182"/>
      <c r="CRE353" s="182"/>
      <c r="CRF353" s="182"/>
      <c r="CRG353" s="182"/>
      <c r="CRH353" s="182"/>
      <c r="CRI353" s="182"/>
      <c r="CRJ353" s="182"/>
      <c r="CRK353" s="182"/>
      <c r="CRL353" s="182"/>
      <c r="CRM353" s="182"/>
      <c r="CRN353" s="182"/>
      <c r="CRO353" s="182"/>
      <c r="CRP353" s="182"/>
      <c r="CRQ353" s="182"/>
      <c r="CRR353" s="182"/>
      <c r="CRS353" s="182"/>
      <c r="CRT353" s="182"/>
      <c r="CRU353" s="182"/>
      <c r="CRV353" s="182"/>
      <c r="CRW353" s="182"/>
      <c r="CRX353" s="182"/>
      <c r="CRY353" s="182"/>
      <c r="CRZ353" s="182"/>
      <c r="CSA353" s="182"/>
      <c r="CSB353" s="182"/>
      <c r="CSC353" s="182"/>
      <c r="CSD353" s="182"/>
      <c r="CSE353" s="182"/>
      <c r="CSF353" s="182"/>
      <c r="CSG353" s="182"/>
      <c r="CSH353" s="182"/>
      <c r="CSI353" s="182"/>
      <c r="CSJ353" s="182"/>
      <c r="CSK353" s="182"/>
      <c r="CSL353" s="182"/>
      <c r="CSM353" s="182"/>
      <c r="CSN353" s="182"/>
      <c r="CSO353" s="182"/>
      <c r="CSP353" s="182"/>
      <c r="CSQ353" s="182"/>
      <c r="CSR353" s="182"/>
      <c r="CSS353" s="182"/>
      <c r="CST353" s="182"/>
      <c r="CSU353" s="182"/>
      <c r="CSV353" s="182"/>
      <c r="CSW353" s="182"/>
      <c r="CSX353" s="182"/>
      <c r="CSY353" s="182"/>
      <c r="CSZ353" s="182"/>
      <c r="CTA353" s="182"/>
      <c r="CTB353" s="182"/>
      <c r="CTC353" s="182"/>
      <c r="CTD353" s="182"/>
      <c r="CTE353" s="182"/>
      <c r="CTF353" s="182"/>
      <c r="CTG353" s="182"/>
      <c r="CTH353" s="182"/>
      <c r="CTI353" s="182"/>
      <c r="CTJ353" s="182"/>
      <c r="CTK353" s="182"/>
      <c r="CTL353" s="182"/>
      <c r="CTM353" s="182"/>
      <c r="CTN353" s="182"/>
      <c r="CTO353" s="182"/>
      <c r="CTP353" s="182"/>
      <c r="CTQ353" s="182"/>
      <c r="CTR353" s="182"/>
      <c r="CTS353" s="182"/>
      <c r="CTT353" s="182"/>
      <c r="CTU353" s="182"/>
      <c r="CTV353" s="182"/>
      <c r="CTW353" s="182"/>
      <c r="CTX353" s="182"/>
      <c r="CTY353" s="182"/>
      <c r="CTZ353" s="182"/>
      <c r="CUA353" s="182"/>
      <c r="CUB353" s="182"/>
      <c r="CUC353" s="182"/>
      <c r="CUD353" s="182"/>
      <c r="CUE353" s="182"/>
      <c r="CUF353" s="182"/>
      <c r="CUG353" s="182"/>
      <c r="CUH353" s="182"/>
      <c r="CUI353" s="182"/>
      <c r="CUJ353" s="182"/>
      <c r="CUK353" s="182"/>
      <c r="CUL353" s="182"/>
      <c r="CUM353" s="182"/>
      <c r="CUN353" s="182"/>
      <c r="CUO353" s="182"/>
      <c r="CUP353" s="182"/>
      <c r="CUQ353" s="182"/>
      <c r="CUR353" s="182"/>
      <c r="CUS353" s="182"/>
      <c r="CUT353" s="182"/>
      <c r="CUU353" s="182"/>
      <c r="CUV353" s="182"/>
      <c r="CUW353" s="182"/>
      <c r="CUX353" s="182"/>
      <c r="CUY353" s="182"/>
      <c r="CUZ353" s="182"/>
      <c r="CVA353" s="182"/>
      <c r="CVB353" s="182"/>
      <c r="CVC353" s="182"/>
      <c r="CVD353" s="182"/>
      <c r="CVE353" s="182"/>
      <c r="CVF353" s="182"/>
      <c r="CVG353" s="182"/>
      <c r="CVH353" s="182"/>
      <c r="CVI353" s="182"/>
      <c r="CVJ353" s="182"/>
      <c r="CVK353" s="182"/>
      <c r="CVL353" s="182"/>
      <c r="CVM353" s="182"/>
      <c r="CVN353" s="182"/>
      <c r="CVO353" s="182"/>
      <c r="CVP353" s="182"/>
      <c r="CVQ353" s="182"/>
      <c r="CVR353" s="182"/>
      <c r="CVS353" s="182"/>
      <c r="CVT353" s="182"/>
      <c r="CVU353" s="182"/>
      <c r="CVV353" s="182"/>
      <c r="CVW353" s="182"/>
      <c r="CVX353" s="182"/>
      <c r="CVY353" s="182"/>
      <c r="CVZ353" s="182"/>
      <c r="CWA353" s="182"/>
      <c r="CWB353" s="182"/>
      <c r="CWC353" s="182"/>
      <c r="CWD353" s="182"/>
      <c r="CWE353" s="182"/>
      <c r="CWF353" s="182"/>
      <c r="CWG353" s="182"/>
      <c r="CWH353" s="182"/>
      <c r="CWI353" s="182"/>
      <c r="CWJ353" s="182"/>
      <c r="CWK353" s="182"/>
      <c r="CWL353" s="182"/>
      <c r="CWM353" s="182"/>
      <c r="CWN353" s="182"/>
      <c r="CWO353" s="182"/>
      <c r="CWP353" s="182"/>
      <c r="CWQ353" s="182"/>
      <c r="CWR353" s="182"/>
      <c r="CWS353" s="182"/>
      <c r="CWT353" s="182"/>
      <c r="CWU353" s="182"/>
      <c r="CWV353" s="182"/>
      <c r="CWW353" s="182"/>
      <c r="CWX353" s="182"/>
      <c r="CWY353" s="182"/>
      <c r="CWZ353" s="182"/>
      <c r="CXA353" s="182"/>
      <c r="CXB353" s="182"/>
      <c r="CXC353" s="182"/>
      <c r="CXD353" s="182"/>
      <c r="CXE353" s="182"/>
      <c r="CXF353" s="182"/>
      <c r="CXG353" s="182"/>
      <c r="CXH353" s="182"/>
      <c r="CXI353" s="182"/>
      <c r="CXJ353" s="182"/>
      <c r="CXK353" s="182"/>
      <c r="CXL353" s="182"/>
      <c r="CXM353" s="182"/>
      <c r="CXN353" s="182"/>
      <c r="CXO353" s="182"/>
      <c r="CXP353" s="182"/>
      <c r="CXQ353" s="182"/>
      <c r="CXR353" s="182"/>
      <c r="CXS353" s="182"/>
      <c r="CXT353" s="182"/>
      <c r="CXU353" s="182"/>
      <c r="CXV353" s="182"/>
      <c r="CXW353" s="182"/>
      <c r="CXX353" s="182"/>
      <c r="CXY353" s="182"/>
      <c r="CXZ353" s="182"/>
      <c r="CYA353" s="182"/>
      <c r="CYB353" s="182"/>
      <c r="CYC353" s="182"/>
      <c r="CYD353" s="182"/>
      <c r="CYE353" s="182"/>
      <c r="CYF353" s="182"/>
      <c r="CYG353" s="182"/>
      <c r="CYH353" s="182"/>
      <c r="CYI353" s="182"/>
      <c r="CYJ353" s="182"/>
      <c r="CYK353" s="182"/>
      <c r="CYL353" s="182"/>
      <c r="CYM353" s="182"/>
      <c r="CYN353" s="182"/>
      <c r="CYO353" s="182"/>
      <c r="CYP353" s="182"/>
      <c r="CYQ353" s="182"/>
      <c r="CYR353" s="182"/>
      <c r="CYS353" s="182"/>
      <c r="CYT353" s="182"/>
      <c r="CYU353" s="182"/>
      <c r="CYV353" s="182"/>
      <c r="CYW353" s="182"/>
      <c r="CYX353" s="182"/>
      <c r="CYY353" s="182"/>
      <c r="CYZ353" s="182"/>
      <c r="CZA353" s="182"/>
      <c r="CZB353" s="182"/>
      <c r="CZC353" s="182"/>
      <c r="CZD353" s="182"/>
      <c r="CZE353" s="182"/>
      <c r="CZF353" s="182"/>
      <c r="CZG353" s="182"/>
      <c r="CZH353" s="182"/>
      <c r="CZI353" s="182"/>
      <c r="CZJ353" s="182"/>
      <c r="CZK353" s="182"/>
      <c r="CZL353" s="182"/>
      <c r="CZM353" s="182"/>
      <c r="CZN353" s="182"/>
      <c r="CZO353" s="182"/>
      <c r="CZP353" s="182"/>
      <c r="CZQ353" s="182"/>
      <c r="CZR353" s="182"/>
      <c r="CZS353" s="182"/>
      <c r="CZT353" s="182"/>
      <c r="CZU353" s="182"/>
      <c r="CZV353" s="182"/>
      <c r="CZW353" s="182"/>
      <c r="CZX353" s="182"/>
      <c r="CZY353" s="182"/>
      <c r="CZZ353" s="182"/>
      <c r="DAA353" s="182"/>
      <c r="DAB353" s="182"/>
      <c r="DAC353" s="182"/>
      <c r="DAD353" s="182"/>
      <c r="DAE353" s="182"/>
      <c r="DAF353" s="182"/>
      <c r="DAG353" s="182"/>
      <c r="DAH353" s="182"/>
      <c r="DAI353" s="182"/>
      <c r="DAJ353" s="182"/>
      <c r="DAK353" s="182"/>
      <c r="DAL353" s="182"/>
      <c r="DAM353" s="182"/>
      <c r="DAN353" s="182"/>
      <c r="DAO353" s="182"/>
      <c r="DAP353" s="182"/>
      <c r="DAQ353" s="182"/>
      <c r="DAR353" s="182"/>
      <c r="DAS353" s="182"/>
      <c r="DAT353" s="182"/>
      <c r="DAU353" s="182"/>
      <c r="DAV353" s="182"/>
      <c r="DAW353" s="182"/>
      <c r="DAX353" s="182"/>
      <c r="DAY353" s="182"/>
      <c r="DAZ353" s="182"/>
      <c r="DBA353" s="182"/>
      <c r="DBB353" s="182"/>
      <c r="DBC353" s="182"/>
      <c r="DBD353" s="182"/>
      <c r="DBE353" s="182"/>
      <c r="DBF353" s="182"/>
      <c r="DBG353" s="182"/>
      <c r="DBH353" s="182"/>
      <c r="DBI353" s="182"/>
      <c r="DBJ353" s="182"/>
      <c r="DBK353" s="182"/>
      <c r="DBL353" s="182"/>
      <c r="DBM353" s="182"/>
      <c r="DBN353" s="182"/>
      <c r="DBO353" s="182"/>
      <c r="DBP353" s="182"/>
      <c r="DBQ353" s="182"/>
      <c r="DBR353" s="182"/>
      <c r="DBS353" s="182"/>
      <c r="DBT353" s="182"/>
      <c r="DBU353" s="182"/>
      <c r="DBV353" s="182"/>
      <c r="DBW353" s="182"/>
      <c r="DBX353" s="182"/>
      <c r="DBY353" s="182"/>
      <c r="DBZ353" s="182"/>
      <c r="DCA353" s="182"/>
      <c r="DCB353" s="182"/>
      <c r="DCC353" s="182"/>
      <c r="DCD353" s="182"/>
      <c r="DCE353" s="182"/>
      <c r="DCF353" s="182"/>
      <c r="DCG353" s="182"/>
      <c r="DCH353" s="182"/>
      <c r="DCI353" s="182"/>
      <c r="DCJ353" s="182"/>
      <c r="DCK353" s="182"/>
      <c r="DCL353" s="182"/>
      <c r="DCM353" s="182"/>
      <c r="DCN353" s="182"/>
      <c r="DCO353" s="182"/>
      <c r="DCP353" s="182"/>
      <c r="DCQ353" s="182"/>
      <c r="DCR353" s="182"/>
      <c r="DCS353" s="182"/>
      <c r="DCT353" s="182"/>
      <c r="DCU353" s="182"/>
      <c r="DCV353" s="182"/>
      <c r="DCW353" s="182"/>
      <c r="DCX353" s="182"/>
      <c r="DCY353" s="182"/>
      <c r="DCZ353" s="182"/>
      <c r="DDA353" s="182"/>
      <c r="DDB353" s="182"/>
      <c r="DDC353" s="182"/>
      <c r="DDD353" s="182"/>
      <c r="DDE353" s="182"/>
      <c r="DDF353" s="182"/>
      <c r="DDG353" s="182"/>
      <c r="DDH353" s="182"/>
      <c r="DDI353" s="182"/>
      <c r="DDJ353" s="182"/>
      <c r="DDK353" s="182"/>
      <c r="DDL353" s="182"/>
      <c r="DDM353" s="182"/>
      <c r="DDN353" s="182"/>
      <c r="DDO353" s="182"/>
      <c r="DDP353" s="182"/>
      <c r="DDQ353" s="182"/>
      <c r="DDR353" s="182"/>
      <c r="DDS353" s="182"/>
      <c r="DDT353" s="182"/>
      <c r="DDU353" s="182"/>
      <c r="DDV353" s="182"/>
      <c r="DDW353" s="182"/>
      <c r="DDX353" s="182"/>
      <c r="DDY353" s="182"/>
      <c r="DDZ353" s="182"/>
      <c r="DEA353" s="182"/>
      <c r="DEB353" s="182"/>
      <c r="DEC353" s="182"/>
      <c r="DED353" s="182"/>
      <c r="DEE353" s="182"/>
      <c r="DEF353" s="182"/>
      <c r="DEG353" s="182"/>
      <c r="DEH353" s="182"/>
      <c r="DEI353" s="182"/>
      <c r="DEJ353" s="182"/>
      <c r="DEK353" s="182"/>
      <c r="DEL353" s="182"/>
      <c r="DEM353" s="182"/>
      <c r="DEN353" s="182"/>
      <c r="DEO353" s="182"/>
      <c r="DEP353" s="182"/>
      <c r="DEQ353" s="182"/>
      <c r="DER353" s="182"/>
      <c r="DES353" s="182"/>
      <c r="DET353" s="182"/>
      <c r="DEU353" s="182"/>
      <c r="DEV353" s="182"/>
      <c r="DEW353" s="182"/>
      <c r="DEX353" s="182"/>
      <c r="DEY353" s="182"/>
      <c r="DEZ353" s="182"/>
      <c r="DFA353" s="182"/>
      <c r="DFB353" s="182"/>
      <c r="DFC353" s="182"/>
      <c r="DFD353" s="182"/>
      <c r="DFE353" s="182"/>
      <c r="DFF353" s="182"/>
      <c r="DFG353" s="182"/>
      <c r="DFH353" s="182"/>
      <c r="DFI353" s="182"/>
      <c r="DFJ353" s="182"/>
      <c r="DFK353" s="182"/>
      <c r="DFL353" s="182"/>
      <c r="DFM353" s="182"/>
      <c r="DFN353" s="182"/>
      <c r="DFO353" s="182"/>
      <c r="DFP353" s="182"/>
      <c r="DFQ353" s="182"/>
      <c r="DFR353" s="182"/>
      <c r="DFS353" s="182"/>
      <c r="DFT353" s="182"/>
      <c r="DFU353" s="182"/>
      <c r="DFV353" s="182"/>
      <c r="DFW353" s="182"/>
      <c r="DFX353" s="182"/>
      <c r="DFY353" s="182"/>
      <c r="DFZ353" s="182"/>
      <c r="DGA353" s="182"/>
      <c r="DGB353" s="182"/>
      <c r="DGC353" s="182"/>
      <c r="DGD353" s="182"/>
      <c r="DGE353" s="182"/>
      <c r="DGF353" s="182"/>
      <c r="DGG353" s="182"/>
      <c r="DGH353" s="182"/>
      <c r="DGI353" s="182"/>
      <c r="DGJ353" s="182"/>
      <c r="DGK353" s="182"/>
      <c r="DGL353" s="182"/>
      <c r="DGM353" s="182"/>
      <c r="DGN353" s="182"/>
      <c r="DGO353" s="182"/>
      <c r="DGP353" s="182"/>
      <c r="DGQ353" s="182"/>
      <c r="DGR353" s="182"/>
      <c r="DGS353" s="182"/>
      <c r="DGT353" s="182"/>
      <c r="DGU353" s="182"/>
      <c r="DGV353" s="182"/>
      <c r="DGW353" s="182"/>
      <c r="DGX353" s="182"/>
      <c r="DGY353" s="182"/>
      <c r="DGZ353" s="182"/>
      <c r="DHA353" s="182"/>
      <c r="DHB353" s="182"/>
      <c r="DHC353" s="182"/>
      <c r="DHD353" s="182"/>
      <c r="DHE353" s="182"/>
      <c r="DHF353" s="182"/>
      <c r="DHG353" s="182"/>
      <c r="DHH353" s="182"/>
      <c r="DHI353" s="182"/>
      <c r="DHJ353" s="182"/>
      <c r="DHK353" s="182"/>
      <c r="DHL353" s="182"/>
      <c r="DHM353" s="182"/>
      <c r="DHN353" s="182"/>
      <c r="DHO353" s="182"/>
      <c r="DHP353" s="182"/>
      <c r="DHQ353" s="182"/>
      <c r="DHR353" s="182"/>
      <c r="DHS353" s="182"/>
      <c r="DHT353" s="182"/>
      <c r="DHU353" s="182"/>
      <c r="DHV353" s="182"/>
      <c r="DHW353" s="182"/>
      <c r="DHX353" s="182"/>
      <c r="DHY353" s="182"/>
      <c r="DHZ353" s="182"/>
      <c r="DIA353" s="182"/>
      <c r="DIB353" s="182"/>
      <c r="DIC353" s="182"/>
      <c r="DID353" s="182"/>
      <c r="DIE353" s="182"/>
      <c r="DIF353" s="182"/>
      <c r="DIG353" s="182"/>
      <c r="DIH353" s="182"/>
      <c r="DII353" s="182"/>
      <c r="DIJ353" s="182"/>
      <c r="DIK353" s="182"/>
      <c r="DIL353" s="182"/>
      <c r="DIM353" s="182"/>
      <c r="DIN353" s="182"/>
      <c r="DIO353" s="182"/>
      <c r="DIP353" s="182"/>
      <c r="DIQ353" s="182"/>
      <c r="DIR353" s="182"/>
      <c r="DIS353" s="182"/>
      <c r="DIT353" s="182"/>
      <c r="DIU353" s="182"/>
      <c r="DIV353" s="182"/>
      <c r="DIW353" s="182"/>
      <c r="DIX353" s="182"/>
      <c r="DIY353" s="182"/>
      <c r="DIZ353" s="182"/>
      <c r="DJA353" s="182"/>
      <c r="DJB353" s="182"/>
      <c r="DJC353" s="182"/>
      <c r="DJD353" s="182"/>
      <c r="DJE353" s="182"/>
      <c r="DJF353" s="182"/>
      <c r="DJG353" s="182"/>
      <c r="DJH353" s="182"/>
      <c r="DJI353" s="182"/>
      <c r="DJJ353" s="182"/>
      <c r="DJK353" s="182"/>
      <c r="DJL353" s="182"/>
      <c r="DJM353" s="182"/>
      <c r="DJN353" s="182"/>
      <c r="DJO353" s="182"/>
      <c r="DJP353" s="182"/>
      <c r="DJQ353" s="182"/>
      <c r="DJR353" s="182"/>
      <c r="DJS353" s="182"/>
      <c r="DJT353" s="182"/>
      <c r="DJU353" s="182"/>
      <c r="DJV353" s="182"/>
      <c r="DJW353" s="182"/>
      <c r="DJX353" s="182"/>
      <c r="DJY353" s="182"/>
      <c r="DJZ353" s="182"/>
      <c r="DKA353" s="182"/>
      <c r="DKB353" s="182"/>
      <c r="DKC353" s="182"/>
      <c r="DKD353" s="182"/>
      <c r="DKE353" s="182"/>
      <c r="DKF353" s="182"/>
      <c r="DKG353" s="182"/>
      <c r="DKH353" s="182"/>
      <c r="DKI353" s="182"/>
      <c r="DKJ353" s="182"/>
      <c r="DKK353" s="182"/>
      <c r="DKL353" s="182"/>
      <c r="DKM353" s="182"/>
      <c r="DKN353" s="182"/>
      <c r="DKO353" s="182"/>
      <c r="DKP353" s="182"/>
      <c r="DKQ353" s="182"/>
      <c r="DKR353" s="182"/>
      <c r="DKS353" s="182"/>
      <c r="DKT353" s="182"/>
      <c r="DKU353" s="182"/>
      <c r="DKV353" s="182"/>
      <c r="DKW353" s="182"/>
      <c r="DKX353" s="182"/>
      <c r="DKY353" s="182"/>
      <c r="DKZ353" s="182"/>
      <c r="DLA353" s="182"/>
      <c r="DLB353" s="182"/>
      <c r="DLC353" s="182"/>
      <c r="DLD353" s="182"/>
      <c r="DLE353" s="182"/>
      <c r="DLF353" s="182"/>
      <c r="DLG353" s="182"/>
      <c r="DLH353" s="182"/>
      <c r="DLI353" s="182"/>
      <c r="DLJ353" s="182"/>
      <c r="DLK353" s="182"/>
      <c r="DLL353" s="182"/>
      <c r="DLM353" s="182"/>
      <c r="DLN353" s="182"/>
      <c r="DLO353" s="182"/>
      <c r="DLP353" s="182"/>
      <c r="DLQ353" s="182"/>
      <c r="DLR353" s="182"/>
      <c r="DLS353" s="182"/>
      <c r="DLT353" s="182"/>
      <c r="DLU353" s="182"/>
      <c r="DLV353" s="182"/>
      <c r="DLW353" s="182"/>
      <c r="DLX353" s="182"/>
      <c r="DLY353" s="182"/>
      <c r="DLZ353" s="182"/>
      <c r="DMA353" s="182"/>
      <c r="DMB353" s="182"/>
      <c r="DMC353" s="182"/>
      <c r="DMD353" s="182"/>
      <c r="DME353" s="182"/>
      <c r="DMF353" s="182"/>
      <c r="DMG353" s="182"/>
      <c r="DMH353" s="182"/>
      <c r="DMI353" s="182"/>
      <c r="DMJ353" s="182"/>
      <c r="DMK353" s="182"/>
      <c r="DML353" s="182"/>
      <c r="DMM353" s="182"/>
      <c r="DMN353" s="182"/>
      <c r="DMO353" s="182"/>
      <c r="DMP353" s="182"/>
      <c r="DMQ353" s="182"/>
      <c r="DMR353" s="182"/>
      <c r="DMS353" s="182"/>
      <c r="DMT353" s="182"/>
      <c r="DMU353" s="182"/>
      <c r="DMV353" s="182"/>
      <c r="DMW353" s="182"/>
      <c r="DMX353" s="182"/>
      <c r="DMY353" s="182"/>
      <c r="DMZ353" s="182"/>
      <c r="DNA353" s="182"/>
      <c r="DNB353" s="182"/>
      <c r="DNC353" s="182"/>
      <c r="DND353" s="182"/>
      <c r="DNE353" s="182"/>
      <c r="DNF353" s="182"/>
      <c r="DNG353" s="182"/>
      <c r="DNH353" s="182"/>
      <c r="DNI353" s="182"/>
      <c r="DNJ353" s="182"/>
      <c r="DNK353" s="182"/>
      <c r="DNL353" s="182"/>
      <c r="DNM353" s="182"/>
      <c r="DNN353" s="182"/>
      <c r="DNO353" s="182"/>
      <c r="DNP353" s="182"/>
      <c r="DNQ353" s="182"/>
      <c r="DNR353" s="182"/>
      <c r="DNS353" s="182"/>
      <c r="DNT353" s="182"/>
      <c r="DNU353" s="182"/>
      <c r="DNV353" s="182"/>
      <c r="DNW353" s="182"/>
      <c r="DNX353" s="182"/>
      <c r="DNY353" s="182"/>
      <c r="DNZ353" s="182"/>
      <c r="DOA353" s="182"/>
      <c r="DOB353" s="182"/>
      <c r="DOC353" s="182"/>
      <c r="DOD353" s="182"/>
      <c r="DOE353" s="182"/>
      <c r="DOF353" s="182"/>
      <c r="DOG353" s="182"/>
      <c r="DOH353" s="182"/>
      <c r="DOI353" s="182"/>
      <c r="DOJ353" s="182"/>
      <c r="DOK353" s="182"/>
      <c r="DOL353" s="182"/>
      <c r="DOM353" s="182"/>
      <c r="DON353" s="182"/>
      <c r="DOO353" s="182"/>
      <c r="DOP353" s="182"/>
      <c r="DOQ353" s="182"/>
      <c r="DOR353" s="182"/>
      <c r="DOS353" s="182"/>
      <c r="DOT353" s="182"/>
      <c r="DOU353" s="182"/>
      <c r="DOV353" s="182"/>
      <c r="DOW353" s="182"/>
      <c r="DOX353" s="182"/>
      <c r="DOY353" s="182"/>
      <c r="DOZ353" s="182"/>
      <c r="DPA353" s="182"/>
      <c r="DPB353" s="182"/>
      <c r="DPC353" s="182"/>
      <c r="DPD353" s="182"/>
      <c r="DPE353" s="182"/>
      <c r="DPF353" s="182"/>
      <c r="DPG353" s="182"/>
      <c r="DPH353" s="182"/>
      <c r="DPI353" s="182"/>
      <c r="DPJ353" s="182"/>
      <c r="DPK353" s="182"/>
      <c r="DPL353" s="182"/>
      <c r="DPM353" s="182"/>
      <c r="DPN353" s="182"/>
      <c r="DPO353" s="182"/>
      <c r="DPP353" s="182"/>
      <c r="DPQ353" s="182"/>
      <c r="DPR353" s="182"/>
      <c r="DPS353" s="182"/>
      <c r="DPT353" s="182"/>
      <c r="DPU353" s="182"/>
      <c r="DPV353" s="182"/>
      <c r="DPW353" s="182"/>
      <c r="DPX353" s="182"/>
      <c r="DPY353" s="182"/>
      <c r="DPZ353" s="182"/>
      <c r="DQA353" s="182"/>
      <c r="DQB353" s="182"/>
      <c r="DQC353" s="182"/>
      <c r="DQD353" s="182"/>
      <c r="DQE353" s="182"/>
      <c r="DQF353" s="182"/>
      <c r="DQG353" s="182"/>
      <c r="DQH353" s="182"/>
      <c r="DQI353" s="182"/>
      <c r="DQJ353" s="182"/>
      <c r="DQK353" s="182"/>
      <c r="DQL353" s="182"/>
      <c r="DQM353" s="182"/>
      <c r="DQN353" s="182"/>
      <c r="DQO353" s="182"/>
      <c r="DQP353" s="182"/>
      <c r="DQQ353" s="182"/>
      <c r="DQR353" s="182"/>
      <c r="DQS353" s="182"/>
      <c r="DQT353" s="182"/>
      <c r="DQU353" s="182"/>
      <c r="DQV353" s="182"/>
      <c r="DQW353" s="182"/>
      <c r="DQX353" s="182"/>
      <c r="DQY353" s="182"/>
      <c r="DQZ353" s="182"/>
      <c r="DRA353" s="182"/>
      <c r="DRB353" s="182"/>
      <c r="DRC353" s="182"/>
      <c r="DRD353" s="182"/>
      <c r="DRE353" s="182"/>
      <c r="DRF353" s="182"/>
      <c r="DRG353" s="182"/>
      <c r="DRH353" s="182"/>
      <c r="DRI353" s="182"/>
      <c r="DRJ353" s="182"/>
      <c r="DRK353" s="182"/>
      <c r="DRL353" s="182"/>
      <c r="DRM353" s="182"/>
      <c r="DRN353" s="182"/>
      <c r="DRO353" s="182"/>
      <c r="DRP353" s="182"/>
      <c r="DRQ353" s="182"/>
      <c r="DRR353" s="182"/>
      <c r="DRS353" s="182"/>
      <c r="DRT353" s="182"/>
      <c r="DRU353" s="182"/>
      <c r="DRV353" s="182"/>
      <c r="DRW353" s="182"/>
      <c r="DRX353" s="182"/>
      <c r="DRY353" s="182"/>
      <c r="DRZ353" s="182"/>
      <c r="DSA353" s="182"/>
      <c r="DSB353" s="182"/>
      <c r="DSC353" s="182"/>
      <c r="DSD353" s="182"/>
      <c r="DSE353" s="182"/>
      <c r="DSF353" s="182"/>
      <c r="DSG353" s="182"/>
      <c r="DSH353" s="182"/>
      <c r="DSI353" s="182"/>
      <c r="DSJ353" s="182"/>
      <c r="DSK353" s="182"/>
      <c r="DSL353" s="182"/>
      <c r="DSM353" s="182"/>
      <c r="DSN353" s="182"/>
      <c r="DSO353" s="182"/>
      <c r="DSP353" s="182"/>
      <c r="DSQ353" s="182"/>
      <c r="DSR353" s="182"/>
      <c r="DSS353" s="182"/>
      <c r="DST353" s="182"/>
      <c r="DSU353" s="182"/>
      <c r="DSV353" s="182"/>
      <c r="DSW353" s="182"/>
      <c r="DSX353" s="182"/>
      <c r="DSY353" s="182"/>
      <c r="DSZ353" s="182"/>
      <c r="DTA353" s="182"/>
      <c r="DTB353" s="182"/>
      <c r="DTC353" s="182"/>
      <c r="DTD353" s="182"/>
      <c r="DTE353" s="182"/>
      <c r="DTF353" s="182"/>
      <c r="DTG353" s="182"/>
      <c r="DTH353" s="182"/>
      <c r="DTI353" s="182"/>
      <c r="DTJ353" s="182"/>
      <c r="DTK353" s="182"/>
      <c r="DTL353" s="182"/>
      <c r="DTM353" s="182"/>
      <c r="DTN353" s="182"/>
      <c r="DTO353" s="182"/>
      <c r="DTP353" s="182"/>
      <c r="DTQ353" s="182"/>
      <c r="DTR353" s="182"/>
      <c r="DTS353" s="182"/>
      <c r="DTT353" s="182"/>
      <c r="DTU353" s="182"/>
      <c r="DTV353" s="182"/>
      <c r="DTW353" s="182"/>
      <c r="DTX353" s="182"/>
      <c r="DTY353" s="182"/>
      <c r="DTZ353" s="182"/>
      <c r="DUA353" s="182"/>
      <c r="DUB353" s="182"/>
      <c r="DUC353" s="182"/>
      <c r="DUD353" s="182"/>
      <c r="DUE353" s="182"/>
      <c r="DUF353" s="182"/>
      <c r="DUG353" s="182"/>
      <c r="DUH353" s="182"/>
      <c r="DUI353" s="182"/>
      <c r="DUJ353" s="182"/>
      <c r="DUK353" s="182"/>
      <c r="DUL353" s="182"/>
      <c r="DUM353" s="182"/>
      <c r="DUN353" s="182"/>
      <c r="DUO353" s="182"/>
      <c r="DUP353" s="182"/>
      <c r="DUQ353" s="182"/>
      <c r="DUR353" s="182"/>
      <c r="DUS353" s="182"/>
      <c r="DUT353" s="182"/>
      <c r="DUU353" s="182"/>
      <c r="DUV353" s="182"/>
      <c r="DUW353" s="182"/>
      <c r="DUX353" s="182"/>
      <c r="DUY353" s="182"/>
      <c r="DUZ353" s="182"/>
      <c r="DVA353" s="182"/>
      <c r="DVB353" s="182"/>
      <c r="DVC353" s="182"/>
      <c r="DVD353" s="182"/>
      <c r="DVE353" s="182"/>
      <c r="DVF353" s="182"/>
      <c r="DVG353" s="182"/>
      <c r="DVH353" s="182"/>
      <c r="DVI353" s="182"/>
      <c r="DVJ353" s="182"/>
      <c r="DVK353" s="182"/>
      <c r="DVL353" s="182"/>
      <c r="DVM353" s="182"/>
      <c r="DVN353" s="182"/>
      <c r="DVO353" s="182"/>
      <c r="DVP353" s="182"/>
      <c r="DVQ353" s="182"/>
      <c r="DVR353" s="182"/>
      <c r="DVS353" s="182"/>
      <c r="DVT353" s="182"/>
      <c r="DVU353" s="182"/>
      <c r="DVV353" s="182"/>
      <c r="DVW353" s="182"/>
      <c r="DVX353" s="182"/>
      <c r="DVY353" s="182"/>
      <c r="DVZ353" s="182"/>
      <c r="DWA353" s="182"/>
      <c r="DWB353" s="182"/>
      <c r="DWC353" s="182"/>
      <c r="DWD353" s="182"/>
      <c r="DWE353" s="182"/>
      <c r="DWF353" s="182"/>
      <c r="DWG353" s="182"/>
      <c r="DWH353" s="182"/>
      <c r="DWI353" s="182"/>
      <c r="DWJ353" s="182"/>
      <c r="DWK353" s="182"/>
      <c r="DWL353" s="182"/>
      <c r="DWM353" s="182"/>
      <c r="DWN353" s="182"/>
      <c r="DWO353" s="182"/>
      <c r="DWP353" s="182"/>
      <c r="DWQ353" s="182"/>
      <c r="DWR353" s="182"/>
      <c r="DWS353" s="182"/>
      <c r="DWT353" s="182"/>
      <c r="DWU353" s="182"/>
      <c r="DWV353" s="182"/>
      <c r="DWW353" s="182"/>
      <c r="DWX353" s="182"/>
      <c r="DWY353" s="182"/>
      <c r="DWZ353" s="182"/>
      <c r="DXA353" s="182"/>
      <c r="DXB353" s="182"/>
      <c r="DXC353" s="182"/>
      <c r="DXD353" s="182"/>
      <c r="DXE353" s="182"/>
      <c r="DXF353" s="182"/>
      <c r="DXG353" s="182"/>
      <c r="DXH353" s="182"/>
      <c r="DXI353" s="182"/>
      <c r="DXJ353" s="182"/>
      <c r="DXK353" s="182"/>
      <c r="DXL353" s="182"/>
      <c r="DXM353" s="182"/>
      <c r="DXN353" s="182"/>
      <c r="DXO353" s="182"/>
      <c r="DXP353" s="182"/>
      <c r="DXQ353" s="182"/>
      <c r="DXR353" s="182"/>
      <c r="DXS353" s="182"/>
      <c r="DXT353" s="182"/>
      <c r="DXU353" s="182"/>
      <c r="DXV353" s="182"/>
      <c r="DXW353" s="182"/>
      <c r="DXX353" s="182"/>
      <c r="DXY353" s="182"/>
      <c r="DXZ353" s="182"/>
      <c r="DYA353" s="182"/>
      <c r="DYB353" s="182"/>
      <c r="DYC353" s="182"/>
      <c r="DYD353" s="182"/>
      <c r="DYE353" s="182"/>
      <c r="DYF353" s="182"/>
      <c r="DYG353" s="182"/>
      <c r="DYH353" s="182"/>
      <c r="DYI353" s="182"/>
      <c r="DYJ353" s="182"/>
      <c r="DYK353" s="182"/>
      <c r="DYL353" s="182"/>
      <c r="DYM353" s="182"/>
      <c r="DYN353" s="182"/>
      <c r="DYO353" s="182"/>
      <c r="DYP353" s="182"/>
      <c r="DYQ353" s="182"/>
      <c r="DYR353" s="182"/>
      <c r="DYS353" s="182"/>
      <c r="DYT353" s="182"/>
      <c r="DYU353" s="182"/>
      <c r="DYV353" s="182"/>
      <c r="DYW353" s="182"/>
      <c r="DYX353" s="182"/>
      <c r="DYY353" s="182"/>
      <c r="DYZ353" s="182"/>
      <c r="DZA353" s="182"/>
      <c r="DZB353" s="182"/>
      <c r="DZC353" s="182"/>
      <c r="DZD353" s="182"/>
      <c r="DZE353" s="182"/>
      <c r="DZF353" s="182"/>
      <c r="DZG353" s="182"/>
      <c r="DZH353" s="182"/>
      <c r="DZI353" s="182"/>
      <c r="DZJ353" s="182"/>
      <c r="DZK353" s="182"/>
      <c r="DZL353" s="182"/>
      <c r="DZM353" s="182"/>
      <c r="DZN353" s="182"/>
      <c r="DZO353" s="182"/>
      <c r="DZP353" s="182"/>
      <c r="DZQ353" s="182"/>
      <c r="DZR353" s="182"/>
      <c r="DZS353" s="182"/>
      <c r="DZT353" s="182"/>
      <c r="DZU353" s="182"/>
      <c r="DZV353" s="182"/>
      <c r="DZW353" s="182"/>
      <c r="DZX353" s="182"/>
      <c r="DZY353" s="182"/>
      <c r="DZZ353" s="182"/>
      <c r="EAA353" s="182"/>
      <c r="EAB353" s="182"/>
      <c r="EAC353" s="182"/>
      <c r="EAD353" s="182"/>
      <c r="EAE353" s="182"/>
      <c r="EAF353" s="182"/>
      <c r="EAG353" s="182"/>
      <c r="EAH353" s="182"/>
      <c r="EAI353" s="182"/>
      <c r="EAJ353" s="182"/>
      <c r="EAK353" s="182"/>
      <c r="EAL353" s="182"/>
      <c r="EAM353" s="182"/>
      <c r="EAN353" s="182"/>
      <c r="EAO353" s="182"/>
      <c r="EAP353" s="182"/>
      <c r="EAQ353" s="182"/>
      <c r="EAR353" s="182"/>
      <c r="EAS353" s="182"/>
      <c r="EAT353" s="182"/>
      <c r="EAU353" s="182"/>
      <c r="EAV353" s="182"/>
      <c r="EAW353" s="182"/>
      <c r="EAX353" s="182"/>
      <c r="EAY353" s="182"/>
      <c r="EAZ353" s="182"/>
      <c r="EBA353" s="182"/>
      <c r="EBB353" s="182"/>
      <c r="EBC353" s="182"/>
      <c r="EBD353" s="182"/>
      <c r="EBE353" s="182"/>
      <c r="EBF353" s="182"/>
      <c r="EBG353" s="182"/>
      <c r="EBH353" s="182"/>
      <c r="EBI353" s="182"/>
      <c r="EBJ353" s="182"/>
      <c r="EBK353" s="182"/>
      <c r="EBL353" s="182"/>
      <c r="EBM353" s="182"/>
      <c r="EBN353" s="182"/>
      <c r="EBO353" s="182"/>
      <c r="EBP353" s="182"/>
      <c r="EBQ353" s="182"/>
      <c r="EBR353" s="182"/>
      <c r="EBS353" s="182"/>
      <c r="EBT353" s="182"/>
      <c r="EBU353" s="182"/>
      <c r="EBV353" s="182"/>
      <c r="EBW353" s="182"/>
      <c r="EBX353" s="182"/>
      <c r="EBY353" s="182"/>
      <c r="EBZ353" s="182"/>
      <c r="ECA353" s="182"/>
      <c r="ECB353" s="182"/>
      <c r="ECC353" s="182"/>
      <c r="ECD353" s="182"/>
      <c r="ECE353" s="182"/>
      <c r="ECF353" s="182"/>
      <c r="ECG353" s="182"/>
      <c r="ECH353" s="182"/>
      <c r="ECI353" s="182"/>
      <c r="ECJ353" s="182"/>
      <c r="ECK353" s="182"/>
      <c r="ECL353" s="182"/>
      <c r="ECM353" s="182"/>
      <c r="ECN353" s="182"/>
      <c r="ECO353" s="182"/>
      <c r="ECP353" s="182"/>
      <c r="ECQ353" s="182"/>
      <c r="ECR353" s="182"/>
      <c r="ECS353" s="182"/>
      <c r="ECT353" s="182"/>
      <c r="ECU353" s="182"/>
      <c r="ECV353" s="182"/>
      <c r="ECW353" s="182"/>
      <c r="ECX353" s="182"/>
      <c r="ECY353" s="182"/>
      <c r="ECZ353" s="182"/>
      <c r="EDA353" s="182"/>
      <c r="EDB353" s="182"/>
      <c r="EDC353" s="182"/>
      <c r="EDD353" s="182"/>
      <c r="EDE353" s="182"/>
      <c r="EDF353" s="182"/>
      <c r="EDG353" s="182"/>
      <c r="EDH353" s="182"/>
      <c r="EDI353" s="182"/>
      <c r="EDJ353" s="182"/>
      <c r="EDK353" s="182"/>
      <c r="EDL353" s="182"/>
      <c r="EDM353" s="182"/>
      <c r="EDN353" s="182"/>
      <c r="EDO353" s="182"/>
      <c r="EDP353" s="182"/>
      <c r="EDQ353" s="182"/>
      <c r="EDR353" s="182"/>
      <c r="EDS353" s="182"/>
      <c r="EDT353" s="182"/>
      <c r="EDU353" s="182"/>
      <c r="EDV353" s="182"/>
      <c r="EDW353" s="182"/>
      <c r="EDX353" s="182"/>
      <c r="EDY353" s="182"/>
      <c r="EDZ353" s="182"/>
      <c r="EEA353" s="182"/>
      <c r="EEB353" s="182"/>
      <c r="EEC353" s="182"/>
      <c r="EED353" s="182"/>
      <c r="EEE353" s="182"/>
      <c r="EEF353" s="182"/>
      <c r="EEG353" s="182"/>
      <c r="EEH353" s="182"/>
      <c r="EEI353" s="182"/>
      <c r="EEJ353" s="182"/>
      <c r="EEK353" s="182"/>
      <c r="EEL353" s="182"/>
      <c r="EEM353" s="182"/>
      <c r="EEN353" s="182"/>
      <c r="EEO353" s="182"/>
      <c r="EEP353" s="182"/>
      <c r="EEQ353" s="182"/>
      <c r="EER353" s="182"/>
      <c r="EES353" s="182"/>
      <c r="EET353" s="182"/>
      <c r="EEU353" s="182"/>
      <c r="EEV353" s="182"/>
      <c r="EEW353" s="182"/>
      <c r="EEX353" s="182"/>
      <c r="EEY353" s="182"/>
      <c r="EEZ353" s="182"/>
      <c r="EFA353" s="182"/>
      <c r="EFB353" s="182"/>
      <c r="EFC353" s="182"/>
      <c r="EFD353" s="182"/>
      <c r="EFE353" s="182"/>
      <c r="EFF353" s="182"/>
      <c r="EFG353" s="182"/>
      <c r="EFH353" s="182"/>
      <c r="EFI353" s="182"/>
      <c r="EFJ353" s="182"/>
      <c r="EFK353" s="182"/>
      <c r="EFL353" s="182"/>
      <c r="EFM353" s="182"/>
      <c r="EFN353" s="182"/>
      <c r="EFO353" s="182"/>
      <c r="EFP353" s="182"/>
      <c r="EFQ353" s="182"/>
      <c r="EFR353" s="182"/>
      <c r="EFS353" s="182"/>
      <c r="EFT353" s="182"/>
      <c r="EFU353" s="182"/>
      <c r="EFV353" s="182"/>
      <c r="EFW353" s="182"/>
      <c r="EFX353" s="182"/>
      <c r="EFY353" s="182"/>
      <c r="EFZ353" s="182"/>
      <c r="EGA353" s="182"/>
      <c r="EGB353" s="182"/>
      <c r="EGC353" s="182"/>
      <c r="EGD353" s="182"/>
      <c r="EGE353" s="182"/>
      <c r="EGF353" s="182"/>
      <c r="EGG353" s="182"/>
      <c r="EGH353" s="182"/>
      <c r="EGI353" s="182"/>
      <c r="EGJ353" s="182"/>
      <c r="EGK353" s="182"/>
      <c r="EGL353" s="182"/>
      <c r="EGM353" s="182"/>
      <c r="EGN353" s="182"/>
      <c r="EGO353" s="182"/>
      <c r="EGP353" s="182"/>
      <c r="EGQ353" s="182"/>
      <c r="EGR353" s="182"/>
      <c r="EGS353" s="182"/>
      <c r="EGT353" s="182"/>
      <c r="EGU353" s="182"/>
      <c r="EGV353" s="182"/>
      <c r="EGW353" s="182"/>
      <c r="EGX353" s="182"/>
      <c r="EGY353" s="182"/>
      <c r="EGZ353" s="182"/>
      <c r="EHA353" s="182"/>
      <c r="EHB353" s="182"/>
      <c r="EHC353" s="182"/>
      <c r="EHD353" s="182"/>
      <c r="EHE353" s="182"/>
      <c r="EHF353" s="182"/>
      <c r="EHG353" s="182"/>
      <c r="EHH353" s="182"/>
      <c r="EHI353" s="182"/>
      <c r="EHJ353" s="182"/>
      <c r="EHK353" s="182"/>
      <c r="EHL353" s="182"/>
      <c r="EHM353" s="182"/>
      <c r="EHN353" s="182"/>
      <c r="EHO353" s="182"/>
      <c r="EHP353" s="182"/>
      <c r="EHQ353" s="182"/>
      <c r="EHR353" s="182"/>
      <c r="EHS353" s="182"/>
      <c r="EHT353" s="182"/>
      <c r="EHU353" s="182"/>
      <c r="EHV353" s="182"/>
      <c r="EHW353" s="182"/>
      <c r="EHX353" s="182"/>
      <c r="EHY353" s="182"/>
      <c r="EHZ353" s="182"/>
      <c r="EIA353" s="182"/>
      <c r="EIB353" s="182"/>
      <c r="EIC353" s="182"/>
      <c r="EID353" s="182"/>
      <c r="EIE353" s="182"/>
      <c r="EIF353" s="182"/>
      <c r="EIG353" s="182"/>
      <c r="EIH353" s="182"/>
      <c r="EII353" s="182"/>
      <c r="EIJ353" s="182"/>
      <c r="EIK353" s="182"/>
      <c r="EIL353" s="182"/>
      <c r="EIM353" s="182"/>
      <c r="EIN353" s="182"/>
      <c r="EIO353" s="182"/>
      <c r="EIP353" s="182"/>
      <c r="EIQ353" s="182"/>
      <c r="EIR353" s="182"/>
      <c r="EIS353" s="182"/>
      <c r="EIT353" s="182"/>
      <c r="EIU353" s="182"/>
      <c r="EIV353" s="182"/>
      <c r="EIW353" s="182"/>
      <c r="EIX353" s="182"/>
      <c r="EIY353" s="182"/>
      <c r="EIZ353" s="182"/>
      <c r="EJA353" s="182"/>
      <c r="EJB353" s="182"/>
      <c r="EJC353" s="182"/>
      <c r="EJD353" s="182"/>
      <c r="EJE353" s="182"/>
      <c r="EJF353" s="182"/>
      <c r="EJG353" s="182"/>
      <c r="EJH353" s="182"/>
      <c r="EJI353" s="182"/>
      <c r="EJJ353" s="182"/>
      <c r="EJK353" s="182"/>
      <c r="EJL353" s="182"/>
      <c r="EJM353" s="182"/>
      <c r="EJN353" s="182"/>
      <c r="EJO353" s="182"/>
      <c r="EJP353" s="182"/>
      <c r="EJQ353" s="182"/>
      <c r="EJR353" s="182"/>
      <c r="EJS353" s="182"/>
      <c r="EJT353" s="182"/>
      <c r="EJU353" s="182"/>
      <c r="EJV353" s="182"/>
      <c r="EJW353" s="182"/>
      <c r="EJX353" s="182"/>
      <c r="EJY353" s="182"/>
      <c r="EJZ353" s="182"/>
      <c r="EKA353" s="182"/>
      <c r="EKB353" s="182"/>
      <c r="EKC353" s="182"/>
      <c r="EKD353" s="182"/>
      <c r="EKE353" s="182"/>
      <c r="EKF353" s="182"/>
      <c r="EKG353" s="182"/>
      <c r="EKH353" s="182"/>
      <c r="EKI353" s="182"/>
      <c r="EKJ353" s="182"/>
      <c r="EKK353" s="182"/>
      <c r="EKL353" s="182"/>
      <c r="EKM353" s="182"/>
      <c r="EKN353" s="182"/>
      <c r="EKO353" s="182"/>
      <c r="EKP353" s="182"/>
      <c r="EKQ353" s="182"/>
      <c r="EKR353" s="182"/>
      <c r="EKS353" s="182"/>
      <c r="EKT353" s="182"/>
      <c r="EKU353" s="182"/>
      <c r="EKV353" s="182"/>
      <c r="EKW353" s="182"/>
      <c r="EKX353" s="182"/>
      <c r="EKY353" s="182"/>
      <c r="EKZ353" s="182"/>
      <c r="ELA353" s="182"/>
      <c r="ELB353" s="182"/>
      <c r="ELC353" s="182"/>
      <c r="ELD353" s="182"/>
      <c r="ELE353" s="182"/>
      <c r="ELF353" s="182"/>
      <c r="ELG353" s="182"/>
      <c r="ELH353" s="182"/>
      <c r="ELI353" s="182"/>
      <c r="ELJ353" s="182"/>
      <c r="ELK353" s="182"/>
      <c r="ELL353" s="182"/>
      <c r="ELM353" s="182"/>
      <c r="ELN353" s="182"/>
      <c r="ELO353" s="182"/>
      <c r="ELP353" s="182"/>
      <c r="ELQ353" s="182"/>
      <c r="ELR353" s="182"/>
      <c r="ELS353" s="182"/>
      <c r="ELT353" s="182"/>
      <c r="ELU353" s="182"/>
      <c r="ELV353" s="182"/>
      <c r="ELW353" s="182"/>
      <c r="ELX353" s="182"/>
      <c r="ELY353" s="182"/>
      <c r="ELZ353" s="182"/>
      <c r="EMA353" s="182"/>
      <c r="EMB353" s="182"/>
      <c r="EMC353" s="182"/>
      <c r="EMD353" s="182"/>
      <c r="EME353" s="182"/>
      <c r="EMF353" s="182"/>
      <c r="EMG353" s="182"/>
      <c r="EMH353" s="182"/>
      <c r="EMI353" s="182"/>
      <c r="EMJ353" s="182"/>
      <c r="EMK353" s="182"/>
      <c r="EML353" s="182"/>
      <c r="EMM353" s="182"/>
      <c r="EMN353" s="182"/>
      <c r="EMO353" s="182"/>
      <c r="EMP353" s="182"/>
      <c r="EMQ353" s="182"/>
      <c r="EMR353" s="182"/>
      <c r="EMS353" s="182"/>
      <c r="EMT353" s="182"/>
      <c r="EMU353" s="182"/>
      <c r="EMV353" s="182"/>
      <c r="EMW353" s="182"/>
      <c r="EMX353" s="182"/>
      <c r="EMY353" s="182"/>
      <c r="EMZ353" s="182"/>
      <c r="ENA353" s="182"/>
      <c r="ENB353" s="182"/>
      <c r="ENC353" s="182"/>
      <c r="END353" s="182"/>
      <c r="ENE353" s="182"/>
      <c r="ENF353" s="182"/>
      <c r="ENG353" s="182"/>
      <c r="ENH353" s="182"/>
      <c r="ENI353" s="182"/>
      <c r="ENJ353" s="182"/>
      <c r="ENK353" s="182"/>
      <c r="ENL353" s="182"/>
      <c r="ENM353" s="182"/>
      <c r="ENN353" s="182"/>
      <c r="ENO353" s="182"/>
      <c r="ENP353" s="182"/>
      <c r="ENQ353" s="182"/>
      <c r="ENR353" s="182"/>
      <c r="ENS353" s="182"/>
      <c r="ENT353" s="182"/>
      <c r="ENU353" s="182"/>
      <c r="ENV353" s="182"/>
      <c r="ENW353" s="182"/>
      <c r="ENX353" s="182"/>
      <c r="ENY353" s="182"/>
      <c r="ENZ353" s="182"/>
      <c r="EOA353" s="182"/>
      <c r="EOB353" s="182"/>
      <c r="EOC353" s="182"/>
      <c r="EOD353" s="182"/>
      <c r="EOE353" s="182"/>
      <c r="EOF353" s="182"/>
      <c r="EOG353" s="182"/>
      <c r="EOH353" s="182"/>
      <c r="EOI353" s="182"/>
      <c r="EOJ353" s="182"/>
      <c r="EOK353" s="182"/>
      <c r="EOL353" s="182"/>
      <c r="EOM353" s="182"/>
      <c r="EON353" s="182"/>
      <c r="EOO353" s="182"/>
      <c r="EOP353" s="182"/>
      <c r="EOQ353" s="182"/>
      <c r="EOR353" s="182"/>
      <c r="EOS353" s="182"/>
      <c r="EOT353" s="182"/>
      <c r="EOU353" s="182"/>
      <c r="EOV353" s="182"/>
      <c r="EOW353" s="182"/>
      <c r="EOX353" s="182"/>
      <c r="EOY353" s="182"/>
      <c r="EOZ353" s="182"/>
      <c r="EPA353" s="182"/>
      <c r="EPB353" s="182"/>
      <c r="EPC353" s="182"/>
      <c r="EPD353" s="182"/>
      <c r="EPE353" s="182"/>
      <c r="EPF353" s="182"/>
      <c r="EPG353" s="182"/>
      <c r="EPH353" s="182"/>
      <c r="EPI353" s="182"/>
      <c r="EPJ353" s="182"/>
      <c r="EPK353" s="182"/>
      <c r="EPL353" s="182"/>
      <c r="EPM353" s="182"/>
      <c r="EPN353" s="182"/>
      <c r="EPO353" s="182"/>
      <c r="EPP353" s="182"/>
      <c r="EPQ353" s="182"/>
      <c r="EPR353" s="182"/>
      <c r="EPS353" s="182"/>
      <c r="EPT353" s="182"/>
      <c r="EPU353" s="182"/>
      <c r="EPV353" s="182"/>
      <c r="EPW353" s="182"/>
      <c r="EPX353" s="182"/>
      <c r="EPY353" s="182"/>
      <c r="EPZ353" s="182"/>
      <c r="EQA353" s="182"/>
      <c r="EQB353" s="182"/>
      <c r="EQC353" s="182"/>
      <c r="EQD353" s="182"/>
      <c r="EQE353" s="182"/>
      <c r="EQF353" s="182"/>
      <c r="EQG353" s="182"/>
      <c r="EQH353" s="182"/>
      <c r="EQI353" s="182"/>
      <c r="EQJ353" s="182"/>
      <c r="EQK353" s="182"/>
      <c r="EQL353" s="182"/>
      <c r="EQM353" s="182"/>
      <c r="EQN353" s="182"/>
      <c r="EQO353" s="182"/>
      <c r="EQP353" s="182"/>
      <c r="EQQ353" s="182"/>
      <c r="EQR353" s="182"/>
      <c r="EQS353" s="182"/>
      <c r="EQT353" s="182"/>
      <c r="EQU353" s="182"/>
      <c r="EQV353" s="182"/>
      <c r="EQW353" s="182"/>
      <c r="EQX353" s="182"/>
      <c r="EQY353" s="182"/>
      <c r="EQZ353" s="182"/>
      <c r="ERA353" s="182"/>
      <c r="ERB353" s="182"/>
      <c r="ERC353" s="182"/>
      <c r="ERD353" s="182"/>
      <c r="ERE353" s="182"/>
      <c r="ERF353" s="182"/>
      <c r="ERG353" s="182"/>
      <c r="ERH353" s="182"/>
      <c r="ERI353" s="182"/>
      <c r="ERJ353" s="182"/>
      <c r="ERK353" s="182"/>
      <c r="ERL353" s="182"/>
      <c r="ERM353" s="182"/>
      <c r="ERN353" s="182"/>
      <c r="ERO353" s="182"/>
      <c r="ERP353" s="182"/>
      <c r="ERQ353" s="182"/>
      <c r="ERR353" s="182"/>
      <c r="ERS353" s="182"/>
      <c r="ERT353" s="182"/>
      <c r="ERU353" s="182"/>
      <c r="ERV353" s="182"/>
      <c r="ERW353" s="182"/>
      <c r="ERX353" s="182"/>
      <c r="ERY353" s="182"/>
      <c r="ERZ353" s="182"/>
      <c r="ESA353" s="182"/>
      <c r="ESB353" s="182"/>
      <c r="ESC353" s="182"/>
      <c r="ESD353" s="182"/>
      <c r="ESE353" s="182"/>
      <c r="ESF353" s="182"/>
      <c r="ESG353" s="182"/>
      <c r="ESH353" s="182"/>
      <c r="ESI353" s="182"/>
      <c r="ESJ353" s="182"/>
      <c r="ESK353" s="182"/>
      <c r="ESL353" s="182"/>
      <c r="ESM353" s="182"/>
      <c r="ESN353" s="182"/>
      <c r="ESO353" s="182"/>
      <c r="ESP353" s="182"/>
      <c r="ESQ353" s="182"/>
      <c r="ESR353" s="182"/>
      <c r="ESS353" s="182"/>
      <c r="EST353" s="182"/>
      <c r="ESU353" s="182"/>
      <c r="ESV353" s="182"/>
      <c r="ESW353" s="182"/>
      <c r="ESX353" s="182"/>
      <c r="ESY353" s="182"/>
      <c r="ESZ353" s="182"/>
      <c r="ETA353" s="182"/>
      <c r="ETB353" s="182"/>
      <c r="ETC353" s="182"/>
      <c r="ETD353" s="182"/>
      <c r="ETE353" s="182"/>
      <c r="ETF353" s="182"/>
      <c r="ETG353" s="182"/>
      <c r="ETH353" s="182"/>
      <c r="ETI353" s="182"/>
      <c r="ETJ353" s="182"/>
      <c r="ETK353" s="182"/>
      <c r="ETL353" s="182"/>
      <c r="ETM353" s="182"/>
      <c r="ETN353" s="182"/>
      <c r="ETO353" s="182"/>
      <c r="ETP353" s="182"/>
      <c r="ETQ353" s="182"/>
      <c r="ETR353" s="182"/>
      <c r="ETS353" s="182"/>
      <c r="ETT353" s="182"/>
      <c r="ETU353" s="182"/>
      <c r="ETV353" s="182"/>
      <c r="ETW353" s="182"/>
      <c r="ETX353" s="182"/>
      <c r="ETY353" s="182"/>
      <c r="ETZ353" s="182"/>
      <c r="EUA353" s="182"/>
      <c r="EUB353" s="182"/>
      <c r="EUC353" s="182"/>
      <c r="EUD353" s="182"/>
      <c r="EUE353" s="182"/>
      <c r="EUF353" s="182"/>
      <c r="EUG353" s="182"/>
      <c r="EUH353" s="182"/>
      <c r="EUI353" s="182"/>
      <c r="EUJ353" s="182"/>
      <c r="EUK353" s="182"/>
      <c r="EUL353" s="182"/>
      <c r="EUM353" s="182"/>
      <c r="EUN353" s="182"/>
      <c r="EUO353" s="182"/>
      <c r="EUP353" s="182"/>
      <c r="EUQ353" s="182"/>
      <c r="EUR353" s="182"/>
      <c r="EUS353" s="182"/>
      <c r="EUT353" s="182"/>
      <c r="EUU353" s="182"/>
      <c r="EUV353" s="182"/>
      <c r="EUW353" s="182"/>
      <c r="EUX353" s="182"/>
      <c r="EUY353" s="182"/>
      <c r="EUZ353" s="182"/>
      <c r="EVA353" s="182"/>
      <c r="EVB353" s="182"/>
      <c r="EVC353" s="182"/>
      <c r="EVD353" s="182"/>
      <c r="EVE353" s="182"/>
      <c r="EVF353" s="182"/>
      <c r="EVG353" s="182"/>
      <c r="EVH353" s="182"/>
      <c r="EVI353" s="182"/>
      <c r="EVJ353" s="182"/>
      <c r="EVK353" s="182"/>
      <c r="EVL353" s="182"/>
      <c r="EVM353" s="182"/>
      <c r="EVN353" s="182"/>
      <c r="EVO353" s="182"/>
      <c r="EVP353" s="182"/>
      <c r="EVQ353" s="182"/>
      <c r="EVR353" s="182"/>
      <c r="EVS353" s="182"/>
      <c r="EVT353" s="182"/>
      <c r="EVU353" s="182"/>
      <c r="EVV353" s="182"/>
      <c r="EVW353" s="182"/>
      <c r="EVX353" s="182"/>
      <c r="EVY353" s="182"/>
      <c r="EVZ353" s="182"/>
      <c r="EWA353" s="182"/>
      <c r="EWB353" s="182"/>
      <c r="EWC353" s="182"/>
      <c r="EWD353" s="182"/>
      <c r="EWE353" s="182"/>
      <c r="EWF353" s="182"/>
      <c r="EWG353" s="182"/>
      <c r="EWH353" s="182"/>
      <c r="EWI353" s="182"/>
      <c r="EWJ353" s="182"/>
      <c r="EWK353" s="182"/>
      <c r="EWL353" s="182"/>
      <c r="EWM353" s="182"/>
      <c r="EWN353" s="182"/>
      <c r="EWO353" s="182"/>
      <c r="EWP353" s="182"/>
      <c r="EWQ353" s="182"/>
      <c r="EWR353" s="182"/>
      <c r="EWS353" s="182"/>
      <c r="EWT353" s="182"/>
      <c r="EWU353" s="182"/>
      <c r="EWV353" s="182"/>
      <c r="EWW353" s="182"/>
      <c r="EWX353" s="182"/>
      <c r="EWY353" s="182"/>
      <c r="EWZ353" s="182"/>
      <c r="EXA353" s="182"/>
      <c r="EXB353" s="182"/>
      <c r="EXC353" s="182"/>
      <c r="EXD353" s="182"/>
      <c r="EXE353" s="182"/>
      <c r="EXF353" s="182"/>
      <c r="EXG353" s="182"/>
      <c r="EXH353" s="182"/>
      <c r="EXI353" s="182"/>
      <c r="EXJ353" s="182"/>
      <c r="EXK353" s="182"/>
      <c r="EXL353" s="182"/>
      <c r="EXM353" s="182"/>
      <c r="EXN353" s="182"/>
      <c r="EXO353" s="182"/>
      <c r="EXP353" s="182"/>
      <c r="EXQ353" s="182"/>
      <c r="EXR353" s="182"/>
      <c r="EXS353" s="182"/>
      <c r="EXT353" s="182"/>
      <c r="EXU353" s="182"/>
      <c r="EXV353" s="182"/>
      <c r="EXW353" s="182"/>
      <c r="EXX353" s="182"/>
      <c r="EXY353" s="182"/>
      <c r="EXZ353" s="182"/>
      <c r="EYA353" s="182"/>
      <c r="EYB353" s="182"/>
      <c r="EYC353" s="182"/>
      <c r="EYD353" s="182"/>
      <c r="EYE353" s="182"/>
      <c r="EYF353" s="182"/>
      <c r="EYG353" s="182"/>
      <c r="EYH353" s="182"/>
      <c r="EYI353" s="182"/>
      <c r="EYJ353" s="182"/>
      <c r="EYK353" s="182"/>
      <c r="EYL353" s="182"/>
      <c r="EYM353" s="182"/>
      <c r="EYN353" s="182"/>
      <c r="EYO353" s="182"/>
      <c r="EYP353" s="182"/>
      <c r="EYQ353" s="182"/>
      <c r="EYR353" s="182"/>
      <c r="EYS353" s="182"/>
      <c r="EYT353" s="182"/>
      <c r="EYU353" s="182"/>
      <c r="EYV353" s="182"/>
      <c r="EYW353" s="182"/>
      <c r="EYX353" s="182"/>
      <c r="EYY353" s="182"/>
      <c r="EYZ353" s="182"/>
      <c r="EZA353" s="182"/>
      <c r="EZB353" s="182"/>
      <c r="EZC353" s="182"/>
      <c r="EZD353" s="182"/>
      <c r="EZE353" s="182"/>
      <c r="EZF353" s="182"/>
      <c r="EZG353" s="182"/>
      <c r="EZH353" s="182"/>
      <c r="EZI353" s="182"/>
      <c r="EZJ353" s="182"/>
      <c r="EZK353" s="182"/>
      <c r="EZL353" s="182"/>
      <c r="EZM353" s="182"/>
      <c r="EZN353" s="182"/>
      <c r="EZO353" s="182"/>
      <c r="EZP353" s="182"/>
      <c r="EZQ353" s="182"/>
      <c r="EZR353" s="182"/>
      <c r="EZS353" s="182"/>
      <c r="EZT353" s="182"/>
      <c r="EZU353" s="182"/>
      <c r="EZV353" s="182"/>
      <c r="EZW353" s="182"/>
      <c r="EZX353" s="182"/>
      <c r="EZY353" s="182"/>
      <c r="EZZ353" s="182"/>
      <c r="FAA353" s="182"/>
      <c r="FAB353" s="182"/>
      <c r="FAC353" s="182"/>
      <c r="FAD353" s="182"/>
      <c r="FAE353" s="182"/>
      <c r="FAF353" s="182"/>
      <c r="FAG353" s="182"/>
      <c r="FAH353" s="182"/>
      <c r="FAI353" s="182"/>
      <c r="FAJ353" s="182"/>
      <c r="FAK353" s="182"/>
      <c r="FAL353" s="182"/>
      <c r="FAM353" s="182"/>
      <c r="FAN353" s="182"/>
      <c r="FAO353" s="182"/>
      <c r="FAP353" s="182"/>
      <c r="FAQ353" s="182"/>
      <c r="FAR353" s="182"/>
      <c r="FAS353" s="182"/>
      <c r="FAT353" s="182"/>
      <c r="FAU353" s="182"/>
      <c r="FAV353" s="182"/>
      <c r="FAW353" s="182"/>
      <c r="FAX353" s="182"/>
      <c r="FAY353" s="182"/>
      <c r="FAZ353" s="182"/>
      <c r="FBA353" s="182"/>
      <c r="FBB353" s="182"/>
      <c r="FBC353" s="182"/>
      <c r="FBD353" s="182"/>
      <c r="FBE353" s="182"/>
      <c r="FBF353" s="182"/>
      <c r="FBG353" s="182"/>
      <c r="FBH353" s="182"/>
      <c r="FBI353" s="182"/>
      <c r="FBJ353" s="182"/>
      <c r="FBK353" s="182"/>
      <c r="FBL353" s="182"/>
      <c r="FBM353" s="182"/>
      <c r="FBN353" s="182"/>
      <c r="FBO353" s="182"/>
      <c r="FBP353" s="182"/>
      <c r="FBQ353" s="182"/>
      <c r="FBR353" s="182"/>
      <c r="FBS353" s="182"/>
      <c r="FBT353" s="182"/>
      <c r="FBU353" s="182"/>
      <c r="FBV353" s="182"/>
      <c r="FBW353" s="182"/>
      <c r="FBX353" s="182"/>
      <c r="FBY353" s="182"/>
      <c r="FBZ353" s="182"/>
      <c r="FCA353" s="182"/>
      <c r="FCB353" s="182"/>
      <c r="FCC353" s="182"/>
      <c r="FCD353" s="182"/>
      <c r="FCE353" s="182"/>
      <c r="FCF353" s="182"/>
      <c r="FCG353" s="182"/>
      <c r="FCH353" s="182"/>
      <c r="FCI353" s="182"/>
      <c r="FCJ353" s="182"/>
      <c r="FCK353" s="182"/>
      <c r="FCL353" s="182"/>
      <c r="FCM353" s="182"/>
      <c r="FCN353" s="182"/>
      <c r="FCO353" s="182"/>
      <c r="FCP353" s="182"/>
      <c r="FCQ353" s="182"/>
      <c r="FCR353" s="182"/>
      <c r="FCS353" s="182"/>
      <c r="FCT353" s="182"/>
      <c r="FCU353" s="182"/>
      <c r="FCV353" s="182"/>
      <c r="FCW353" s="182"/>
      <c r="FCX353" s="182"/>
      <c r="FCY353" s="182"/>
      <c r="FCZ353" s="182"/>
      <c r="FDA353" s="182"/>
      <c r="FDB353" s="182"/>
      <c r="FDC353" s="182"/>
      <c r="FDD353" s="182"/>
      <c r="FDE353" s="182"/>
      <c r="FDF353" s="182"/>
      <c r="FDG353" s="182"/>
      <c r="FDH353" s="182"/>
      <c r="FDI353" s="182"/>
      <c r="FDJ353" s="182"/>
      <c r="FDK353" s="182"/>
      <c r="FDL353" s="182"/>
      <c r="FDM353" s="182"/>
      <c r="FDN353" s="182"/>
      <c r="FDO353" s="182"/>
      <c r="FDP353" s="182"/>
      <c r="FDQ353" s="182"/>
      <c r="FDR353" s="182"/>
      <c r="FDS353" s="182"/>
      <c r="FDT353" s="182"/>
      <c r="FDU353" s="182"/>
      <c r="FDV353" s="182"/>
      <c r="FDW353" s="182"/>
      <c r="FDX353" s="182"/>
      <c r="FDY353" s="182"/>
      <c r="FDZ353" s="182"/>
      <c r="FEA353" s="182"/>
      <c r="FEB353" s="182"/>
      <c r="FEC353" s="182"/>
      <c r="FED353" s="182"/>
      <c r="FEE353" s="182"/>
      <c r="FEF353" s="182"/>
      <c r="FEG353" s="182"/>
      <c r="FEH353" s="182"/>
      <c r="FEI353" s="182"/>
      <c r="FEJ353" s="182"/>
      <c r="FEK353" s="182"/>
      <c r="FEL353" s="182"/>
      <c r="FEM353" s="182"/>
      <c r="FEN353" s="182"/>
      <c r="FEO353" s="182"/>
      <c r="FEP353" s="182"/>
      <c r="FEQ353" s="182"/>
      <c r="FER353" s="182"/>
      <c r="FES353" s="182"/>
      <c r="FET353" s="182"/>
      <c r="FEU353" s="182"/>
      <c r="FEV353" s="182"/>
      <c r="FEW353" s="182"/>
      <c r="FEX353" s="182"/>
      <c r="FEY353" s="182"/>
      <c r="FEZ353" s="182"/>
      <c r="FFA353" s="182"/>
      <c r="FFB353" s="182"/>
      <c r="FFC353" s="182"/>
      <c r="FFD353" s="182"/>
      <c r="FFE353" s="182"/>
      <c r="FFF353" s="182"/>
      <c r="FFG353" s="182"/>
      <c r="FFH353" s="182"/>
      <c r="FFI353" s="182"/>
      <c r="FFJ353" s="182"/>
      <c r="FFK353" s="182"/>
      <c r="FFL353" s="182"/>
      <c r="FFM353" s="182"/>
      <c r="FFN353" s="182"/>
      <c r="FFO353" s="182"/>
      <c r="FFP353" s="182"/>
      <c r="FFQ353" s="182"/>
      <c r="FFR353" s="182"/>
      <c r="FFS353" s="182"/>
      <c r="FFT353" s="182"/>
      <c r="FFU353" s="182"/>
      <c r="FFV353" s="182"/>
      <c r="FFW353" s="182"/>
      <c r="FFX353" s="182"/>
      <c r="FFY353" s="182"/>
      <c r="FFZ353" s="182"/>
      <c r="FGA353" s="182"/>
      <c r="FGB353" s="182"/>
      <c r="FGC353" s="182"/>
      <c r="FGD353" s="182"/>
      <c r="FGE353" s="182"/>
      <c r="FGF353" s="182"/>
      <c r="FGG353" s="182"/>
      <c r="FGH353" s="182"/>
      <c r="FGI353" s="182"/>
      <c r="FGJ353" s="182"/>
      <c r="FGK353" s="182"/>
      <c r="FGL353" s="182"/>
      <c r="FGM353" s="182"/>
      <c r="FGN353" s="182"/>
      <c r="FGO353" s="182"/>
      <c r="FGP353" s="182"/>
      <c r="FGQ353" s="182"/>
      <c r="FGR353" s="182"/>
      <c r="FGS353" s="182"/>
      <c r="FGT353" s="182"/>
      <c r="FGU353" s="182"/>
      <c r="FGV353" s="182"/>
      <c r="FGW353" s="182"/>
      <c r="FGX353" s="182"/>
      <c r="FGY353" s="182"/>
      <c r="FGZ353" s="182"/>
      <c r="FHA353" s="182"/>
      <c r="FHB353" s="182"/>
      <c r="FHC353" s="182"/>
      <c r="FHD353" s="182"/>
      <c r="FHE353" s="182"/>
      <c r="FHF353" s="182"/>
      <c r="FHG353" s="182"/>
      <c r="FHH353" s="182"/>
      <c r="FHI353" s="182"/>
      <c r="FHJ353" s="182"/>
      <c r="FHK353" s="182"/>
      <c r="FHL353" s="182"/>
      <c r="FHM353" s="182"/>
      <c r="FHN353" s="182"/>
      <c r="FHO353" s="182"/>
      <c r="FHP353" s="182"/>
      <c r="FHQ353" s="182"/>
      <c r="FHR353" s="182"/>
      <c r="FHS353" s="182"/>
      <c r="FHT353" s="182"/>
      <c r="FHU353" s="182"/>
      <c r="FHV353" s="182"/>
      <c r="FHW353" s="182"/>
      <c r="FHX353" s="182"/>
      <c r="FHY353" s="182"/>
      <c r="FHZ353" s="182"/>
      <c r="FIA353" s="182"/>
      <c r="FIB353" s="182"/>
      <c r="FIC353" s="182"/>
      <c r="FID353" s="182"/>
      <c r="FIE353" s="182"/>
      <c r="FIF353" s="182"/>
      <c r="FIG353" s="182"/>
      <c r="FIH353" s="182"/>
      <c r="FII353" s="182"/>
      <c r="FIJ353" s="182"/>
      <c r="FIK353" s="182"/>
      <c r="FIL353" s="182"/>
      <c r="FIM353" s="182"/>
      <c r="FIN353" s="182"/>
      <c r="FIO353" s="182"/>
      <c r="FIP353" s="182"/>
      <c r="FIQ353" s="182"/>
      <c r="FIR353" s="182"/>
      <c r="FIS353" s="182"/>
      <c r="FIT353" s="182"/>
      <c r="FIU353" s="182"/>
      <c r="FIV353" s="182"/>
      <c r="FIW353" s="182"/>
      <c r="FIX353" s="182"/>
      <c r="FIY353" s="182"/>
      <c r="FIZ353" s="182"/>
      <c r="FJA353" s="182"/>
      <c r="FJB353" s="182"/>
      <c r="FJC353" s="182"/>
      <c r="FJD353" s="182"/>
      <c r="FJE353" s="182"/>
      <c r="FJF353" s="182"/>
      <c r="FJG353" s="182"/>
      <c r="FJH353" s="182"/>
      <c r="FJI353" s="182"/>
      <c r="FJJ353" s="182"/>
      <c r="FJK353" s="182"/>
      <c r="FJL353" s="182"/>
      <c r="FJM353" s="182"/>
      <c r="FJN353" s="182"/>
      <c r="FJO353" s="182"/>
      <c r="FJP353" s="182"/>
      <c r="FJQ353" s="182"/>
      <c r="FJR353" s="182"/>
      <c r="FJS353" s="182"/>
      <c r="FJT353" s="182"/>
      <c r="FJU353" s="182"/>
      <c r="FJV353" s="182"/>
      <c r="FJW353" s="182"/>
      <c r="FJX353" s="182"/>
      <c r="FJY353" s="182"/>
      <c r="FJZ353" s="182"/>
      <c r="FKA353" s="182"/>
      <c r="FKB353" s="182"/>
      <c r="FKC353" s="182"/>
      <c r="FKD353" s="182"/>
      <c r="FKE353" s="182"/>
      <c r="FKF353" s="182"/>
      <c r="FKG353" s="182"/>
      <c r="FKH353" s="182"/>
      <c r="FKI353" s="182"/>
      <c r="FKJ353" s="182"/>
      <c r="FKK353" s="182"/>
      <c r="FKL353" s="182"/>
      <c r="FKM353" s="182"/>
      <c r="FKN353" s="182"/>
      <c r="FKO353" s="182"/>
      <c r="FKP353" s="182"/>
      <c r="FKQ353" s="182"/>
      <c r="FKR353" s="182"/>
      <c r="FKS353" s="182"/>
      <c r="FKT353" s="182"/>
      <c r="FKU353" s="182"/>
      <c r="FKV353" s="182"/>
      <c r="FKW353" s="182"/>
      <c r="FKX353" s="182"/>
      <c r="FKY353" s="182"/>
      <c r="FKZ353" s="182"/>
      <c r="FLA353" s="182"/>
      <c r="FLB353" s="182"/>
      <c r="FLC353" s="182"/>
      <c r="FLD353" s="182"/>
      <c r="FLE353" s="182"/>
      <c r="FLF353" s="182"/>
      <c r="FLG353" s="182"/>
      <c r="FLH353" s="182"/>
      <c r="FLI353" s="182"/>
      <c r="FLJ353" s="182"/>
      <c r="FLK353" s="182"/>
      <c r="FLL353" s="182"/>
      <c r="FLM353" s="182"/>
      <c r="FLN353" s="182"/>
      <c r="FLO353" s="182"/>
      <c r="FLP353" s="182"/>
      <c r="FLQ353" s="182"/>
      <c r="FLR353" s="182"/>
      <c r="FLS353" s="182"/>
      <c r="FLT353" s="182"/>
      <c r="FLU353" s="182"/>
      <c r="FLV353" s="182"/>
      <c r="FLW353" s="182"/>
      <c r="FLX353" s="182"/>
      <c r="FLY353" s="182"/>
      <c r="FLZ353" s="182"/>
      <c r="FMA353" s="182"/>
      <c r="FMB353" s="182"/>
      <c r="FMC353" s="182"/>
      <c r="FMD353" s="182"/>
      <c r="FME353" s="182"/>
      <c r="FMF353" s="182"/>
      <c r="FMG353" s="182"/>
      <c r="FMH353" s="182"/>
      <c r="FMI353" s="182"/>
      <c r="FMJ353" s="182"/>
      <c r="FMK353" s="182"/>
      <c r="FML353" s="182"/>
      <c r="FMM353" s="182"/>
      <c r="FMN353" s="182"/>
      <c r="FMO353" s="182"/>
      <c r="FMP353" s="182"/>
      <c r="FMQ353" s="182"/>
      <c r="FMR353" s="182"/>
      <c r="FMS353" s="182"/>
      <c r="FMT353" s="182"/>
      <c r="FMU353" s="182"/>
      <c r="FMV353" s="182"/>
      <c r="FMW353" s="182"/>
      <c r="FMX353" s="182"/>
      <c r="FMY353" s="182"/>
      <c r="FMZ353" s="182"/>
      <c r="FNA353" s="182"/>
      <c r="FNB353" s="182"/>
      <c r="FNC353" s="182"/>
      <c r="FND353" s="182"/>
      <c r="FNE353" s="182"/>
      <c r="FNF353" s="182"/>
      <c r="FNG353" s="182"/>
      <c r="FNH353" s="182"/>
      <c r="FNI353" s="182"/>
      <c r="FNJ353" s="182"/>
      <c r="FNK353" s="182"/>
      <c r="FNL353" s="182"/>
      <c r="FNM353" s="182"/>
      <c r="FNN353" s="182"/>
      <c r="FNO353" s="182"/>
      <c r="FNP353" s="182"/>
      <c r="FNQ353" s="182"/>
      <c r="FNR353" s="182"/>
      <c r="FNS353" s="182"/>
      <c r="FNT353" s="182"/>
      <c r="FNU353" s="182"/>
      <c r="FNV353" s="182"/>
      <c r="FNW353" s="182"/>
      <c r="FNX353" s="182"/>
      <c r="FNY353" s="182"/>
      <c r="FNZ353" s="182"/>
      <c r="FOA353" s="182"/>
      <c r="FOB353" s="182"/>
      <c r="FOC353" s="182"/>
      <c r="FOD353" s="182"/>
      <c r="FOE353" s="182"/>
      <c r="FOF353" s="182"/>
      <c r="FOG353" s="182"/>
      <c r="FOH353" s="182"/>
      <c r="FOI353" s="182"/>
      <c r="FOJ353" s="182"/>
      <c r="FOK353" s="182"/>
      <c r="FOL353" s="182"/>
      <c r="FOM353" s="182"/>
      <c r="FON353" s="182"/>
      <c r="FOO353" s="182"/>
      <c r="FOP353" s="182"/>
      <c r="FOQ353" s="182"/>
      <c r="FOR353" s="182"/>
      <c r="FOS353" s="182"/>
      <c r="FOT353" s="182"/>
      <c r="FOU353" s="182"/>
      <c r="FOV353" s="182"/>
      <c r="FOW353" s="182"/>
      <c r="FOX353" s="182"/>
      <c r="FOY353" s="182"/>
      <c r="FOZ353" s="182"/>
      <c r="FPA353" s="182"/>
      <c r="FPB353" s="182"/>
      <c r="FPC353" s="182"/>
      <c r="FPD353" s="182"/>
      <c r="FPE353" s="182"/>
      <c r="FPF353" s="182"/>
      <c r="FPG353" s="182"/>
      <c r="FPH353" s="182"/>
      <c r="FPI353" s="182"/>
      <c r="FPJ353" s="182"/>
      <c r="FPK353" s="182"/>
      <c r="FPL353" s="182"/>
      <c r="FPM353" s="182"/>
      <c r="FPN353" s="182"/>
      <c r="FPO353" s="182"/>
      <c r="FPP353" s="182"/>
      <c r="FPQ353" s="182"/>
      <c r="FPR353" s="182"/>
      <c r="FPS353" s="182"/>
      <c r="FPT353" s="182"/>
      <c r="FPU353" s="182"/>
      <c r="FPV353" s="182"/>
      <c r="FPW353" s="182"/>
      <c r="FPX353" s="182"/>
      <c r="FPY353" s="182"/>
      <c r="FPZ353" s="182"/>
      <c r="FQA353" s="182"/>
      <c r="FQB353" s="182"/>
      <c r="FQC353" s="182"/>
      <c r="FQD353" s="182"/>
      <c r="FQE353" s="182"/>
      <c r="FQF353" s="182"/>
      <c r="FQG353" s="182"/>
      <c r="FQH353" s="182"/>
      <c r="FQI353" s="182"/>
      <c r="FQJ353" s="182"/>
      <c r="FQK353" s="182"/>
      <c r="FQL353" s="182"/>
      <c r="FQM353" s="182"/>
      <c r="FQN353" s="182"/>
      <c r="FQO353" s="182"/>
      <c r="FQP353" s="182"/>
      <c r="FQQ353" s="182"/>
      <c r="FQR353" s="182"/>
      <c r="FQS353" s="182"/>
      <c r="FQT353" s="182"/>
      <c r="FQU353" s="182"/>
      <c r="FQV353" s="182"/>
      <c r="FQW353" s="182"/>
      <c r="FQX353" s="182"/>
      <c r="FQY353" s="182"/>
      <c r="FQZ353" s="182"/>
      <c r="FRA353" s="182"/>
      <c r="FRB353" s="182"/>
      <c r="FRC353" s="182"/>
      <c r="FRD353" s="182"/>
      <c r="FRE353" s="182"/>
      <c r="FRF353" s="182"/>
      <c r="FRG353" s="182"/>
      <c r="FRH353" s="182"/>
      <c r="FRI353" s="182"/>
      <c r="FRJ353" s="182"/>
      <c r="FRK353" s="182"/>
      <c r="FRL353" s="182"/>
      <c r="FRM353" s="182"/>
      <c r="FRN353" s="182"/>
      <c r="FRO353" s="182"/>
      <c r="FRP353" s="182"/>
      <c r="FRQ353" s="182"/>
      <c r="FRR353" s="182"/>
      <c r="FRS353" s="182"/>
      <c r="FRT353" s="182"/>
      <c r="FRU353" s="182"/>
      <c r="FRV353" s="182"/>
      <c r="FRW353" s="182"/>
      <c r="FRX353" s="182"/>
      <c r="FRY353" s="182"/>
      <c r="FRZ353" s="182"/>
      <c r="FSA353" s="182"/>
      <c r="FSB353" s="182"/>
      <c r="FSC353" s="182"/>
      <c r="FSD353" s="182"/>
      <c r="FSE353" s="182"/>
      <c r="FSF353" s="182"/>
      <c r="FSG353" s="182"/>
      <c r="FSH353" s="182"/>
      <c r="FSI353" s="182"/>
      <c r="FSJ353" s="182"/>
      <c r="FSK353" s="182"/>
      <c r="FSL353" s="182"/>
      <c r="FSM353" s="182"/>
      <c r="FSN353" s="182"/>
      <c r="FSO353" s="182"/>
      <c r="FSP353" s="182"/>
      <c r="FSQ353" s="182"/>
      <c r="FSR353" s="182"/>
      <c r="FSS353" s="182"/>
      <c r="FST353" s="182"/>
      <c r="FSU353" s="182"/>
      <c r="FSV353" s="182"/>
      <c r="FSW353" s="182"/>
      <c r="FSX353" s="182"/>
      <c r="FSY353" s="182"/>
      <c r="FSZ353" s="182"/>
      <c r="FTA353" s="182"/>
      <c r="FTB353" s="182"/>
      <c r="FTC353" s="182"/>
      <c r="FTD353" s="182"/>
      <c r="FTE353" s="182"/>
      <c r="FTF353" s="182"/>
      <c r="FTG353" s="182"/>
      <c r="FTH353" s="182"/>
      <c r="FTI353" s="182"/>
      <c r="FTJ353" s="182"/>
      <c r="FTK353" s="182"/>
      <c r="FTL353" s="182"/>
      <c r="FTM353" s="182"/>
      <c r="FTN353" s="182"/>
      <c r="FTO353" s="182"/>
      <c r="FTP353" s="182"/>
      <c r="FTQ353" s="182"/>
      <c r="FTR353" s="182"/>
      <c r="FTS353" s="182"/>
      <c r="FTT353" s="182"/>
      <c r="FTU353" s="182"/>
      <c r="FTV353" s="182"/>
      <c r="FTW353" s="182"/>
      <c r="FTX353" s="182"/>
      <c r="FTY353" s="182"/>
      <c r="FTZ353" s="182"/>
      <c r="FUA353" s="182"/>
      <c r="FUB353" s="182"/>
      <c r="FUC353" s="182"/>
      <c r="FUD353" s="182"/>
      <c r="FUE353" s="182"/>
      <c r="FUF353" s="182"/>
      <c r="FUG353" s="182"/>
      <c r="FUH353" s="182"/>
      <c r="FUI353" s="182"/>
      <c r="FUJ353" s="182"/>
      <c r="FUK353" s="182"/>
      <c r="FUL353" s="182"/>
      <c r="FUM353" s="182"/>
      <c r="FUN353" s="182"/>
      <c r="FUO353" s="182"/>
      <c r="FUP353" s="182"/>
      <c r="FUQ353" s="182"/>
      <c r="FUR353" s="182"/>
      <c r="FUS353" s="182"/>
      <c r="FUT353" s="182"/>
      <c r="FUU353" s="182"/>
      <c r="FUV353" s="182"/>
      <c r="FUW353" s="182"/>
      <c r="FUX353" s="182"/>
      <c r="FUY353" s="182"/>
      <c r="FUZ353" s="182"/>
      <c r="FVA353" s="182"/>
      <c r="FVB353" s="182"/>
      <c r="FVC353" s="182"/>
      <c r="FVD353" s="182"/>
      <c r="FVE353" s="182"/>
      <c r="FVF353" s="182"/>
      <c r="FVG353" s="182"/>
      <c r="FVH353" s="182"/>
      <c r="FVI353" s="182"/>
      <c r="FVJ353" s="182"/>
      <c r="FVK353" s="182"/>
      <c r="FVL353" s="182"/>
      <c r="FVM353" s="182"/>
      <c r="FVN353" s="182"/>
      <c r="FVO353" s="182"/>
      <c r="FVP353" s="182"/>
      <c r="FVQ353" s="182"/>
      <c r="FVR353" s="182"/>
      <c r="FVS353" s="182"/>
      <c r="FVT353" s="182"/>
      <c r="FVU353" s="182"/>
      <c r="FVV353" s="182"/>
      <c r="FVW353" s="182"/>
      <c r="FVX353" s="182"/>
      <c r="FVY353" s="182"/>
      <c r="FVZ353" s="182"/>
      <c r="FWA353" s="182"/>
      <c r="FWB353" s="182"/>
      <c r="FWC353" s="182"/>
      <c r="FWD353" s="182"/>
      <c r="FWE353" s="182"/>
      <c r="FWF353" s="182"/>
      <c r="FWG353" s="182"/>
      <c r="FWH353" s="182"/>
      <c r="FWI353" s="182"/>
      <c r="FWJ353" s="182"/>
      <c r="FWK353" s="182"/>
      <c r="FWL353" s="182"/>
      <c r="FWM353" s="182"/>
      <c r="FWN353" s="182"/>
      <c r="FWO353" s="182"/>
      <c r="FWP353" s="182"/>
      <c r="FWQ353" s="182"/>
      <c r="FWR353" s="182"/>
      <c r="FWS353" s="182"/>
      <c r="FWT353" s="182"/>
      <c r="FWU353" s="182"/>
      <c r="FWV353" s="182"/>
      <c r="FWW353" s="182"/>
      <c r="FWX353" s="182"/>
      <c r="FWY353" s="182"/>
      <c r="FWZ353" s="182"/>
      <c r="FXA353" s="182"/>
      <c r="FXB353" s="182"/>
      <c r="FXC353" s="182"/>
      <c r="FXD353" s="182"/>
      <c r="FXE353" s="182"/>
      <c r="FXF353" s="182"/>
      <c r="FXG353" s="182"/>
      <c r="FXH353" s="182"/>
      <c r="FXI353" s="182"/>
      <c r="FXJ353" s="182"/>
      <c r="FXK353" s="182"/>
      <c r="FXL353" s="182"/>
      <c r="FXM353" s="182"/>
      <c r="FXN353" s="182"/>
      <c r="FXO353" s="182"/>
      <c r="FXP353" s="182"/>
      <c r="FXQ353" s="182"/>
      <c r="FXR353" s="182"/>
      <c r="FXS353" s="182"/>
      <c r="FXT353" s="182"/>
      <c r="FXU353" s="182"/>
      <c r="FXV353" s="182"/>
      <c r="FXW353" s="182"/>
      <c r="FXX353" s="182"/>
      <c r="FXY353" s="182"/>
      <c r="FXZ353" s="182"/>
      <c r="FYA353" s="182"/>
      <c r="FYB353" s="182"/>
      <c r="FYC353" s="182"/>
      <c r="FYD353" s="182"/>
      <c r="FYE353" s="182"/>
      <c r="FYF353" s="182"/>
      <c r="FYG353" s="182"/>
      <c r="FYH353" s="182"/>
      <c r="FYI353" s="182"/>
      <c r="FYJ353" s="182"/>
      <c r="FYK353" s="182"/>
      <c r="FYL353" s="182"/>
      <c r="FYM353" s="182"/>
      <c r="FYN353" s="182"/>
      <c r="FYO353" s="182"/>
      <c r="FYP353" s="182"/>
      <c r="FYQ353" s="182"/>
      <c r="FYR353" s="182"/>
      <c r="FYS353" s="182"/>
      <c r="FYT353" s="182"/>
      <c r="FYU353" s="182"/>
      <c r="FYV353" s="182"/>
      <c r="FYW353" s="182"/>
      <c r="FYX353" s="182"/>
      <c r="FYY353" s="182"/>
      <c r="FYZ353" s="182"/>
      <c r="FZA353" s="182"/>
      <c r="FZB353" s="182"/>
      <c r="FZC353" s="182"/>
      <c r="FZD353" s="182"/>
      <c r="FZE353" s="182"/>
      <c r="FZF353" s="182"/>
      <c r="FZG353" s="182"/>
      <c r="FZH353" s="182"/>
      <c r="FZI353" s="182"/>
      <c r="FZJ353" s="182"/>
      <c r="FZK353" s="182"/>
      <c r="FZL353" s="182"/>
      <c r="FZM353" s="182"/>
      <c r="FZN353" s="182"/>
      <c r="FZO353" s="182"/>
      <c r="FZP353" s="182"/>
      <c r="FZQ353" s="182"/>
      <c r="FZR353" s="182"/>
      <c r="FZS353" s="182"/>
      <c r="FZT353" s="182"/>
      <c r="FZU353" s="182"/>
      <c r="FZV353" s="182"/>
      <c r="FZW353" s="182"/>
      <c r="FZX353" s="182"/>
      <c r="FZY353" s="182"/>
      <c r="FZZ353" s="182"/>
      <c r="GAA353" s="182"/>
      <c r="GAB353" s="182"/>
      <c r="GAC353" s="182"/>
      <c r="GAD353" s="182"/>
      <c r="GAE353" s="182"/>
      <c r="GAF353" s="182"/>
      <c r="GAG353" s="182"/>
      <c r="GAH353" s="182"/>
      <c r="GAI353" s="182"/>
      <c r="GAJ353" s="182"/>
      <c r="GAK353" s="182"/>
      <c r="GAL353" s="182"/>
      <c r="GAM353" s="182"/>
      <c r="GAN353" s="182"/>
      <c r="GAO353" s="182"/>
      <c r="GAP353" s="182"/>
      <c r="GAQ353" s="182"/>
      <c r="GAR353" s="182"/>
      <c r="GAS353" s="182"/>
      <c r="GAT353" s="182"/>
      <c r="GAU353" s="182"/>
      <c r="GAV353" s="182"/>
      <c r="GAW353" s="182"/>
      <c r="GAX353" s="182"/>
      <c r="GAY353" s="182"/>
      <c r="GAZ353" s="182"/>
      <c r="GBA353" s="182"/>
      <c r="GBB353" s="182"/>
      <c r="GBC353" s="182"/>
      <c r="GBD353" s="182"/>
      <c r="GBE353" s="182"/>
      <c r="GBF353" s="182"/>
      <c r="GBG353" s="182"/>
      <c r="GBH353" s="182"/>
      <c r="GBI353" s="182"/>
      <c r="GBJ353" s="182"/>
      <c r="GBK353" s="182"/>
      <c r="GBL353" s="182"/>
      <c r="GBM353" s="182"/>
      <c r="GBN353" s="182"/>
      <c r="GBO353" s="182"/>
      <c r="GBP353" s="182"/>
      <c r="GBQ353" s="182"/>
      <c r="GBR353" s="182"/>
      <c r="GBS353" s="182"/>
      <c r="GBT353" s="182"/>
      <c r="GBU353" s="182"/>
      <c r="GBV353" s="182"/>
      <c r="GBW353" s="182"/>
      <c r="GBX353" s="182"/>
      <c r="GBY353" s="182"/>
      <c r="GBZ353" s="182"/>
      <c r="GCA353" s="182"/>
      <c r="GCB353" s="182"/>
      <c r="GCC353" s="182"/>
      <c r="GCD353" s="182"/>
      <c r="GCE353" s="182"/>
      <c r="GCF353" s="182"/>
      <c r="GCG353" s="182"/>
      <c r="GCH353" s="182"/>
      <c r="GCI353" s="182"/>
      <c r="GCJ353" s="182"/>
      <c r="GCK353" s="182"/>
      <c r="GCL353" s="182"/>
      <c r="GCM353" s="182"/>
      <c r="GCN353" s="182"/>
      <c r="GCO353" s="182"/>
      <c r="GCP353" s="182"/>
      <c r="GCQ353" s="182"/>
      <c r="GCR353" s="182"/>
      <c r="GCS353" s="182"/>
      <c r="GCT353" s="182"/>
      <c r="GCU353" s="182"/>
      <c r="GCV353" s="182"/>
      <c r="GCW353" s="182"/>
      <c r="GCX353" s="182"/>
      <c r="GCY353" s="182"/>
      <c r="GCZ353" s="182"/>
      <c r="GDA353" s="182"/>
      <c r="GDB353" s="182"/>
      <c r="GDC353" s="182"/>
      <c r="GDD353" s="182"/>
      <c r="GDE353" s="182"/>
      <c r="GDF353" s="182"/>
      <c r="GDG353" s="182"/>
      <c r="GDH353" s="182"/>
      <c r="GDI353" s="182"/>
      <c r="GDJ353" s="182"/>
      <c r="GDK353" s="182"/>
      <c r="GDL353" s="182"/>
      <c r="GDM353" s="182"/>
      <c r="GDN353" s="182"/>
      <c r="GDO353" s="182"/>
      <c r="GDP353" s="182"/>
      <c r="GDQ353" s="182"/>
      <c r="GDR353" s="182"/>
      <c r="GDS353" s="182"/>
      <c r="GDT353" s="182"/>
      <c r="GDU353" s="182"/>
      <c r="GDV353" s="182"/>
      <c r="GDW353" s="182"/>
      <c r="GDX353" s="182"/>
      <c r="GDY353" s="182"/>
      <c r="GDZ353" s="182"/>
      <c r="GEA353" s="182"/>
      <c r="GEB353" s="182"/>
      <c r="GEC353" s="182"/>
      <c r="GED353" s="182"/>
      <c r="GEE353" s="182"/>
      <c r="GEF353" s="182"/>
      <c r="GEG353" s="182"/>
      <c r="GEH353" s="182"/>
      <c r="GEI353" s="182"/>
      <c r="GEJ353" s="182"/>
      <c r="GEK353" s="182"/>
      <c r="GEL353" s="182"/>
      <c r="GEM353" s="182"/>
      <c r="GEN353" s="182"/>
      <c r="GEO353" s="182"/>
      <c r="GEP353" s="182"/>
      <c r="GEQ353" s="182"/>
      <c r="GER353" s="182"/>
      <c r="GES353" s="182"/>
      <c r="GET353" s="182"/>
      <c r="GEU353" s="182"/>
      <c r="GEV353" s="182"/>
      <c r="GEW353" s="182"/>
      <c r="GEX353" s="182"/>
      <c r="GEY353" s="182"/>
      <c r="GEZ353" s="182"/>
      <c r="GFA353" s="182"/>
      <c r="GFB353" s="182"/>
      <c r="GFC353" s="182"/>
      <c r="GFD353" s="182"/>
      <c r="GFE353" s="182"/>
      <c r="GFF353" s="182"/>
      <c r="GFG353" s="182"/>
      <c r="GFH353" s="182"/>
      <c r="GFI353" s="182"/>
      <c r="GFJ353" s="182"/>
      <c r="GFK353" s="182"/>
      <c r="GFL353" s="182"/>
      <c r="GFM353" s="182"/>
      <c r="GFN353" s="182"/>
      <c r="GFO353" s="182"/>
      <c r="GFP353" s="182"/>
      <c r="GFQ353" s="182"/>
      <c r="GFR353" s="182"/>
      <c r="GFS353" s="182"/>
      <c r="GFT353" s="182"/>
      <c r="GFU353" s="182"/>
      <c r="GFV353" s="182"/>
      <c r="GFW353" s="182"/>
      <c r="GFX353" s="182"/>
      <c r="GFY353" s="182"/>
      <c r="GFZ353" s="182"/>
      <c r="GGA353" s="182"/>
      <c r="GGB353" s="182"/>
      <c r="GGC353" s="182"/>
      <c r="GGD353" s="182"/>
      <c r="GGE353" s="182"/>
      <c r="GGF353" s="182"/>
      <c r="GGG353" s="182"/>
      <c r="GGH353" s="182"/>
      <c r="GGI353" s="182"/>
      <c r="GGJ353" s="182"/>
      <c r="GGK353" s="182"/>
      <c r="GGL353" s="182"/>
      <c r="GGM353" s="182"/>
      <c r="GGN353" s="182"/>
      <c r="GGO353" s="182"/>
      <c r="GGP353" s="182"/>
      <c r="GGQ353" s="182"/>
      <c r="GGR353" s="182"/>
      <c r="GGS353" s="182"/>
      <c r="GGT353" s="182"/>
      <c r="GGU353" s="182"/>
      <c r="GGV353" s="182"/>
      <c r="GGW353" s="182"/>
      <c r="GGX353" s="182"/>
      <c r="GGY353" s="182"/>
      <c r="GGZ353" s="182"/>
      <c r="GHA353" s="182"/>
      <c r="GHB353" s="182"/>
      <c r="GHC353" s="182"/>
      <c r="GHD353" s="182"/>
      <c r="GHE353" s="182"/>
      <c r="GHF353" s="182"/>
      <c r="GHG353" s="182"/>
      <c r="GHH353" s="182"/>
      <c r="GHI353" s="182"/>
      <c r="GHJ353" s="182"/>
      <c r="GHK353" s="182"/>
      <c r="GHL353" s="182"/>
      <c r="GHM353" s="182"/>
      <c r="GHN353" s="182"/>
      <c r="GHO353" s="182"/>
      <c r="GHP353" s="182"/>
      <c r="GHQ353" s="182"/>
      <c r="GHR353" s="182"/>
      <c r="GHS353" s="182"/>
      <c r="GHT353" s="182"/>
      <c r="GHU353" s="182"/>
      <c r="GHV353" s="182"/>
      <c r="GHW353" s="182"/>
      <c r="GHX353" s="182"/>
      <c r="GHY353" s="182"/>
      <c r="GHZ353" s="182"/>
      <c r="GIA353" s="182"/>
      <c r="GIB353" s="182"/>
      <c r="GIC353" s="182"/>
      <c r="GID353" s="182"/>
      <c r="GIE353" s="182"/>
      <c r="GIF353" s="182"/>
      <c r="GIG353" s="182"/>
      <c r="GIH353" s="182"/>
      <c r="GII353" s="182"/>
      <c r="GIJ353" s="182"/>
      <c r="GIK353" s="182"/>
      <c r="GIL353" s="182"/>
      <c r="GIM353" s="182"/>
      <c r="GIN353" s="182"/>
      <c r="GIO353" s="182"/>
      <c r="GIP353" s="182"/>
      <c r="GIQ353" s="182"/>
      <c r="GIR353" s="182"/>
      <c r="GIS353" s="182"/>
      <c r="GIT353" s="182"/>
      <c r="GIU353" s="182"/>
      <c r="GIV353" s="182"/>
      <c r="GIW353" s="182"/>
      <c r="GIX353" s="182"/>
      <c r="GIY353" s="182"/>
      <c r="GIZ353" s="182"/>
      <c r="GJA353" s="182"/>
      <c r="GJB353" s="182"/>
      <c r="GJC353" s="182"/>
      <c r="GJD353" s="182"/>
      <c r="GJE353" s="182"/>
      <c r="GJF353" s="182"/>
      <c r="GJG353" s="182"/>
      <c r="GJH353" s="182"/>
      <c r="GJI353" s="182"/>
      <c r="GJJ353" s="182"/>
      <c r="GJK353" s="182"/>
      <c r="GJL353" s="182"/>
      <c r="GJM353" s="182"/>
      <c r="GJN353" s="182"/>
      <c r="GJO353" s="182"/>
      <c r="GJP353" s="182"/>
      <c r="GJQ353" s="182"/>
      <c r="GJR353" s="182"/>
      <c r="GJS353" s="182"/>
      <c r="GJT353" s="182"/>
      <c r="GJU353" s="182"/>
      <c r="GJV353" s="182"/>
      <c r="GJW353" s="182"/>
      <c r="GJX353" s="182"/>
      <c r="GJY353" s="182"/>
      <c r="GJZ353" s="182"/>
      <c r="GKA353" s="182"/>
      <c r="GKB353" s="182"/>
      <c r="GKC353" s="182"/>
      <c r="GKD353" s="182"/>
      <c r="GKE353" s="182"/>
      <c r="GKF353" s="182"/>
      <c r="GKG353" s="182"/>
      <c r="GKH353" s="182"/>
      <c r="GKI353" s="182"/>
      <c r="GKJ353" s="182"/>
      <c r="GKK353" s="182"/>
      <c r="GKL353" s="182"/>
      <c r="GKM353" s="182"/>
      <c r="GKN353" s="182"/>
      <c r="GKO353" s="182"/>
      <c r="GKP353" s="182"/>
      <c r="GKQ353" s="182"/>
      <c r="GKR353" s="182"/>
      <c r="GKS353" s="182"/>
      <c r="GKT353" s="182"/>
      <c r="GKU353" s="182"/>
      <c r="GKV353" s="182"/>
      <c r="GKW353" s="182"/>
      <c r="GKX353" s="182"/>
      <c r="GKY353" s="182"/>
      <c r="GKZ353" s="182"/>
      <c r="GLA353" s="182"/>
      <c r="GLB353" s="182"/>
      <c r="GLC353" s="182"/>
      <c r="GLD353" s="182"/>
      <c r="GLE353" s="182"/>
      <c r="GLF353" s="182"/>
      <c r="GLG353" s="182"/>
      <c r="GLH353" s="182"/>
      <c r="GLI353" s="182"/>
      <c r="GLJ353" s="182"/>
      <c r="GLK353" s="182"/>
      <c r="GLL353" s="182"/>
      <c r="GLM353" s="182"/>
      <c r="GLN353" s="182"/>
      <c r="GLO353" s="182"/>
      <c r="GLP353" s="182"/>
      <c r="GLQ353" s="182"/>
      <c r="GLR353" s="182"/>
      <c r="GLS353" s="182"/>
      <c r="GLT353" s="182"/>
      <c r="GLU353" s="182"/>
      <c r="GLV353" s="182"/>
      <c r="GLW353" s="182"/>
      <c r="GLX353" s="182"/>
      <c r="GLY353" s="182"/>
      <c r="GLZ353" s="182"/>
      <c r="GMA353" s="182"/>
      <c r="GMB353" s="182"/>
      <c r="GMC353" s="182"/>
      <c r="GMD353" s="182"/>
      <c r="GME353" s="182"/>
      <c r="GMF353" s="182"/>
      <c r="GMG353" s="182"/>
      <c r="GMH353" s="182"/>
      <c r="GMI353" s="182"/>
      <c r="GMJ353" s="182"/>
      <c r="GMK353" s="182"/>
      <c r="GML353" s="182"/>
      <c r="GMM353" s="182"/>
      <c r="GMN353" s="182"/>
      <c r="GMO353" s="182"/>
      <c r="GMP353" s="182"/>
      <c r="GMQ353" s="182"/>
      <c r="GMR353" s="182"/>
      <c r="GMS353" s="182"/>
      <c r="GMT353" s="182"/>
      <c r="GMU353" s="182"/>
      <c r="GMV353" s="182"/>
      <c r="GMW353" s="182"/>
      <c r="GMX353" s="182"/>
      <c r="GMY353" s="182"/>
      <c r="GMZ353" s="182"/>
      <c r="GNA353" s="182"/>
      <c r="GNB353" s="182"/>
      <c r="GNC353" s="182"/>
      <c r="GND353" s="182"/>
      <c r="GNE353" s="182"/>
      <c r="GNF353" s="182"/>
      <c r="GNG353" s="182"/>
      <c r="GNH353" s="182"/>
      <c r="GNI353" s="182"/>
      <c r="GNJ353" s="182"/>
      <c r="GNK353" s="182"/>
      <c r="GNL353" s="182"/>
      <c r="GNM353" s="182"/>
      <c r="GNN353" s="182"/>
      <c r="GNO353" s="182"/>
      <c r="GNP353" s="182"/>
      <c r="GNQ353" s="182"/>
      <c r="GNR353" s="182"/>
      <c r="GNS353" s="182"/>
      <c r="GNT353" s="182"/>
      <c r="GNU353" s="182"/>
      <c r="GNV353" s="182"/>
      <c r="GNW353" s="182"/>
      <c r="GNX353" s="182"/>
      <c r="GNY353" s="182"/>
      <c r="GNZ353" s="182"/>
      <c r="GOA353" s="182"/>
      <c r="GOB353" s="182"/>
      <c r="GOC353" s="182"/>
      <c r="GOD353" s="182"/>
      <c r="GOE353" s="182"/>
      <c r="GOF353" s="182"/>
      <c r="GOG353" s="182"/>
      <c r="GOH353" s="182"/>
      <c r="GOI353" s="182"/>
      <c r="GOJ353" s="182"/>
      <c r="GOK353" s="182"/>
      <c r="GOL353" s="182"/>
      <c r="GOM353" s="182"/>
      <c r="GON353" s="182"/>
      <c r="GOO353" s="182"/>
      <c r="GOP353" s="182"/>
      <c r="GOQ353" s="182"/>
      <c r="GOR353" s="182"/>
      <c r="GOS353" s="182"/>
      <c r="GOT353" s="182"/>
      <c r="GOU353" s="182"/>
      <c r="GOV353" s="182"/>
      <c r="GOW353" s="182"/>
      <c r="GOX353" s="182"/>
      <c r="GOY353" s="182"/>
      <c r="GOZ353" s="182"/>
      <c r="GPA353" s="182"/>
      <c r="GPB353" s="182"/>
      <c r="GPC353" s="182"/>
      <c r="GPD353" s="182"/>
      <c r="GPE353" s="182"/>
      <c r="GPF353" s="182"/>
      <c r="GPG353" s="182"/>
      <c r="GPH353" s="182"/>
      <c r="GPI353" s="182"/>
      <c r="GPJ353" s="182"/>
      <c r="GPK353" s="182"/>
      <c r="GPL353" s="182"/>
      <c r="GPM353" s="182"/>
      <c r="GPN353" s="182"/>
      <c r="GPO353" s="182"/>
      <c r="GPP353" s="182"/>
      <c r="GPQ353" s="182"/>
      <c r="GPR353" s="182"/>
      <c r="GPS353" s="182"/>
      <c r="GPT353" s="182"/>
      <c r="GPU353" s="182"/>
      <c r="GPV353" s="182"/>
      <c r="GPW353" s="182"/>
      <c r="GPX353" s="182"/>
      <c r="GPY353" s="182"/>
      <c r="GPZ353" s="182"/>
      <c r="GQA353" s="182"/>
      <c r="GQB353" s="182"/>
      <c r="GQC353" s="182"/>
      <c r="GQD353" s="182"/>
      <c r="GQE353" s="182"/>
      <c r="GQF353" s="182"/>
      <c r="GQG353" s="182"/>
      <c r="GQH353" s="182"/>
      <c r="GQI353" s="182"/>
      <c r="GQJ353" s="182"/>
      <c r="GQK353" s="182"/>
      <c r="GQL353" s="182"/>
      <c r="GQM353" s="182"/>
      <c r="GQN353" s="182"/>
      <c r="GQO353" s="182"/>
      <c r="GQP353" s="182"/>
      <c r="GQQ353" s="182"/>
      <c r="GQR353" s="182"/>
      <c r="GQS353" s="182"/>
      <c r="GQT353" s="182"/>
      <c r="GQU353" s="182"/>
      <c r="GQV353" s="182"/>
      <c r="GQW353" s="182"/>
      <c r="GQX353" s="182"/>
      <c r="GQY353" s="182"/>
      <c r="GQZ353" s="182"/>
      <c r="GRA353" s="182"/>
      <c r="GRB353" s="182"/>
      <c r="GRC353" s="182"/>
      <c r="GRD353" s="182"/>
      <c r="GRE353" s="182"/>
      <c r="GRF353" s="182"/>
      <c r="GRG353" s="182"/>
      <c r="GRH353" s="182"/>
      <c r="GRI353" s="182"/>
      <c r="GRJ353" s="182"/>
      <c r="GRK353" s="182"/>
      <c r="GRL353" s="182"/>
      <c r="GRM353" s="182"/>
      <c r="GRN353" s="182"/>
      <c r="GRO353" s="182"/>
      <c r="GRP353" s="182"/>
      <c r="GRQ353" s="182"/>
      <c r="GRR353" s="182"/>
      <c r="GRS353" s="182"/>
      <c r="GRT353" s="182"/>
      <c r="GRU353" s="182"/>
      <c r="GRV353" s="182"/>
      <c r="GRW353" s="182"/>
      <c r="GRX353" s="182"/>
      <c r="GRY353" s="182"/>
      <c r="GRZ353" s="182"/>
      <c r="GSA353" s="182"/>
      <c r="GSB353" s="182"/>
      <c r="GSC353" s="182"/>
      <c r="GSD353" s="182"/>
      <c r="GSE353" s="182"/>
      <c r="GSF353" s="182"/>
      <c r="GSG353" s="182"/>
      <c r="GSH353" s="182"/>
      <c r="GSI353" s="182"/>
      <c r="GSJ353" s="182"/>
      <c r="GSK353" s="182"/>
      <c r="GSL353" s="182"/>
      <c r="GSM353" s="182"/>
      <c r="GSN353" s="182"/>
      <c r="GSO353" s="182"/>
      <c r="GSP353" s="182"/>
      <c r="GSQ353" s="182"/>
      <c r="GSR353" s="182"/>
      <c r="GSS353" s="182"/>
      <c r="GST353" s="182"/>
      <c r="GSU353" s="182"/>
      <c r="GSV353" s="182"/>
      <c r="GSW353" s="182"/>
      <c r="GSX353" s="182"/>
      <c r="GSY353" s="182"/>
      <c r="GSZ353" s="182"/>
      <c r="GTA353" s="182"/>
      <c r="GTB353" s="182"/>
      <c r="GTC353" s="182"/>
      <c r="GTD353" s="182"/>
      <c r="GTE353" s="182"/>
      <c r="GTF353" s="182"/>
      <c r="GTG353" s="182"/>
      <c r="GTH353" s="182"/>
      <c r="GTI353" s="182"/>
      <c r="GTJ353" s="182"/>
      <c r="GTK353" s="182"/>
      <c r="GTL353" s="182"/>
      <c r="GTM353" s="182"/>
      <c r="GTN353" s="182"/>
      <c r="GTO353" s="182"/>
      <c r="GTP353" s="182"/>
      <c r="GTQ353" s="182"/>
      <c r="GTR353" s="182"/>
      <c r="GTS353" s="182"/>
      <c r="GTT353" s="182"/>
      <c r="GTU353" s="182"/>
      <c r="GTV353" s="182"/>
      <c r="GTW353" s="182"/>
      <c r="GTX353" s="182"/>
      <c r="GTY353" s="182"/>
      <c r="GTZ353" s="182"/>
      <c r="GUA353" s="182"/>
      <c r="GUB353" s="182"/>
      <c r="GUC353" s="182"/>
      <c r="GUD353" s="182"/>
      <c r="GUE353" s="182"/>
      <c r="GUF353" s="182"/>
      <c r="GUG353" s="182"/>
      <c r="GUH353" s="182"/>
      <c r="GUI353" s="182"/>
      <c r="GUJ353" s="182"/>
      <c r="GUK353" s="182"/>
      <c r="GUL353" s="182"/>
      <c r="GUM353" s="182"/>
      <c r="GUN353" s="182"/>
      <c r="GUO353" s="182"/>
      <c r="GUP353" s="182"/>
      <c r="GUQ353" s="182"/>
      <c r="GUR353" s="182"/>
      <c r="GUS353" s="182"/>
      <c r="GUT353" s="182"/>
      <c r="GUU353" s="182"/>
      <c r="GUV353" s="182"/>
      <c r="GUW353" s="182"/>
      <c r="GUX353" s="182"/>
      <c r="GUY353" s="182"/>
      <c r="GUZ353" s="182"/>
      <c r="GVA353" s="182"/>
      <c r="GVB353" s="182"/>
      <c r="GVC353" s="182"/>
      <c r="GVD353" s="182"/>
      <c r="GVE353" s="182"/>
      <c r="GVF353" s="182"/>
      <c r="GVG353" s="182"/>
      <c r="GVH353" s="182"/>
      <c r="GVI353" s="182"/>
      <c r="GVJ353" s="182"/>
      <c r="GVK353" s="182"/>
      <c r="GVL353" s="182"/>
      <c r="GVM353" s="182"/>
      <c r="GVN353" s="182"/>
      <c r="GVO353" s="182"/>
      <c r="GVP353" s="182"/>
      <c r="GVQ353" s="182"/>
      <c r="GVR353" s="182"/>
      <c r="GVS353" s="182"/>
      <c r="GVT353" s="182"/>
      <c r="GVU353" s="182"/>
      <c r="GVV353" s="182"/>
      <c r="GVW353" s="182"/>
      <c r="GVX353" s="182"/>
      <c r="GVY353" s="182"/>
      <c r="GVZ353" s="182"/>
      <c r="GWA353" s="182"/>
      <c r="GWB353" s="182"/>
      <c r="GWC353" s="182"/>
      <c r="GWD353" s="182"/>
      <c r="GWE353" s="182"/>
      <c r="GWF353" s="182"/>
      <c r="GWG353" s="182"/>
      <c r="GWH353" s="182"/>
      <c r="GWI353" s="182"/>
      <c r="GWJ353" s="182"/>
      <c r="GWK353" s="182"/>
      <c r="GWL353" s="182"/>
      <c r="GWM353" s="182"/>
      <c r="GWN353" s="182"/>
      <c r="GWO353" s="182"/>
      <c r="GWP353" s="182"/>
      <c r="GWQ353" s="182"/>
      <c r="GWR353" s="182"/>
      <c r="GWS353" s="182"/>
      <c r="GWT353" s="182"/>
      <c r="GWU353" s="182"/>
      <c r="GWV353" s="182"/>
      <c r="GWW353" s="182"/>
      <c r="GWX353" s="182"/>
      <c r="GWY353" s="182"/>
      <c r="GWZ353" s="182"/>
      <c r="GXA353" s="182"/>
      <c r="GXB353" s="182"/>
      <c r="GXC353" s="182"/>
      <c r="GXD353" s="182"/>
      <c r="GXE353" s="182"/>
      <c r="GXF353" s="182"/>
      <c r="GXG353" s="182"/>
      <c r="GXH353" s="182"/>
      <c r="GXI353" s="182"/>
      <c r="GXJ353" s="182"/>
      <c r="GXK353" s="182"/>
      <c r="GXL353" s="182"/>
      <c r="GXM353" s="182"/>
      <c r="GXN353" s="182"/>
      <c r="GXO353" s="182"/>
      <c r="GXP353" s="182"/>
      <c r="GXQ353" s="182"/>
      <c r="GXR353" s="182"/>
      <c r="GXS353" s="182"/>
      <c r="GXT353" s="182"/>
      <c r="GXU353" s="182"/>
      <c r="GXV353" s="182"/>
      <c r="GXW353" s="182"/>
      <c r="GXX353" s="182"/>
      <c r="GXY353" s="182"/>
      <c r="GXZ353" s="182"/>
      <c r="GYA353" s="182"/>
      <c r="GYB353" s="182"/>
      <c r="GYC353" s="182"/>
      <c r="GYD353" s="182"/>
      <c r="GYE353" s="182"/>
      <c r="GYF353" s="182"/>
      <c r="GYG353" s="182"/>
      <c r="GYH353" s="182"/>
      <c r="GYI353" s="182"/>
      <c r="GYJ353" s="182"/>
      <c r="GYK353" s="182"/>
      <c r="GYL353" s="182"/>
      <c r="GYM353" s="182"/>
      <c r="GYN353" s="182"/>
      <c r="GYO353" s="182"/>
      <c r="GYP353" s="182"/>
      <c r="GYQ353" s="182"/>
      <c r="GYR353" s="182"/>
      <c r="GYS353" s="182"/>
      <c r="GYT353" s="182"/>
      <c r="GYU353" s="182"/>
      <c r="GYV353" s="182"/>
      <c r="GYW353" s="182"/>
      <c r="GYX353" s="182"/>
      <c r="GYY353" s="182"/>
      <c r="GYZ353" s="182"/>
      <c r="GZA353" s="182"/>
      <c r="GZB353" s="182"/>
      <c r="GZC353" s="182"/>
      <c r="GZD353" s="182"/>
      <c r="GZE353" s="182"/>
      <c r="GZF353" s="182"/>
      <c r="GZG353" s="182"/>
      <c r="GZH353" s="182"/>
      <c r="GZI353" s="182"/>
      <c r="GZJ353" s="182"/>
      <c r="GZK353" s="182"/>
      <c r="GZL353" s="182"/>
      <c r="GZM353" s="182"/>
      <c r="GZN353" s="182"/>
      <c r="GZO353" s="182"/>
      <c r="GZP353" s="182"/>
      <c r="GZQ353" s="182"/>
      <c r="GZR353" s="182"/>
      <c r="GZS353" s="182"/>
      <c r="GZT353" s="182"/>
      <c r="GZU353" s="182"/>
      <c r="GZV353" s="182"/>
      <c r="GZW353" s="182"/>
      <c r="GZX353" s="182"/>
      <c r="GZY353" s="182"/>
      <c r="GZZ353" s="182"/>
      <c r="HAA353" s="182"/>
      <c r="HAB353" s="182"/>
      <c r="HAC353" s="182"/>
      <c r="HAD353" s="182"/>
      <c r="HAE353" s="182"/>
      <c r="HAF353" s="182"/>
      <c r="HAG353" s="182"/>
      <c r="HAH353" s="182"/>
      <c r="HAI353" s="182"/>
      <c r="HAJ353" s="182"/>
      <c r="HAK353" s="182"/>
      <c r="HAL353" s="182"/>
      <c r="HAM353" s="182"/>
      <c r="HAN353" s="182"/>
      <c r="HAO353" s="182"/>
      <c r="HAP353" s="182"/>
      <c r="HAQ353" s="182"/>
      <c r="HAR353" s="182"/>
      <c r="HAS353" s="182"/>
      <c r="HAT353" s="182"/>
      <c r="HAU353" s="182"/>
      <c r="HAV353" s="182"/>
      <c r="HAW353" s="182"/>
      <c r="HAX353" s="182"/>
      <c r="HAY353" s="182"/>
      <c r="HAZ353" s="182"/>
      <c r="HBA353" s="182"/>
      <c r="HBB353" s="182"/>
      <c r="HBC353" s="182"/>
      <c r="HBD353" s="182"/>
      <c r="HBE353" s="182"/>
      <c r="HBF353" s="182"/>
      <c r="HBG353" s="182"/>
      <c r="HBH353" s="182"/>
      <c r="HBI353" s="182"/>
      <c r="HBJ353" s="182"/>
      <c r="HBK353" s="182"/>
      <c r="HBL353" s="182"/>
      <c r="HBM353" s="182"/>
      <c r="HBN353" s="182"/>
      <c r="HBO353" s="182"/>
      <c r="HBP353" s="182"/>
      <c r="HBQ353" s="182"/>
      <c r="HBR353" s="182"/>
      <c r="HBS353" s="182"/>
      <c r="HBT353" s="182"/>
      <c r="HBU353" s="182"/>
      <c r="HBV353" s="182"/>
      <c r="HBW353" s="182"/>
      <c r="HBX353" s="182"/>
      <c r="HBY353" s="182"/>
      <c r="HBZ353" s="182"/>
      <c r="HCA353" s="182"/>
      <c r="HCB353" s="182"/>
      <c r="HCC353" s="182"/>
      <c r="HCD353" s="182"/>
      <c r="HCE353" s="182"/>
      <c r="HCF353" s="182"/>
      <c r="HCG353" s="182"/>
      <c r="HCH353" s="182"/>
      <c r="HCI353" s="182"/>
      <c r="HCJ353" s="182"/>
      <c r="HCK353" s="182"/>
      <c r="HCL353" s="182"/>
      <c r="HCM353" s="182"/>
      <c r="HCN353" s="182"/>
      <c r="HCO353" s="182"/>
      <c r="HCP353" s="182"/>
      <c r="HCQ353" s="182"/>
      <c r="HCR353" s="182"/>
      <c r="HCS353" s="182"/>
      <c r="HCT353" s="182"/>
      <c r="HCU353" s="182"/>
      <c r="HCV353" s="182"/>
      <c r="HCW353" s="182"/>
      <c r="HCX353" s="182"/>
      <c r="HCY353" s="182"/>
      <c r="HCZ353" s="182"/>
      <c r="HDA353" s="182"/>
      <c r="HDB353" s="182"/>
      <c r="HDC353" s="182"/>
      <c r="HDD353" s="182"/>
      <c r="HDE353" s="182"/>
      <c r="HDF353" s="182"/>
      <c r="HDG353" s="182"/>
      <c r="HDH353" s="182"/>
      <c r="HDI353" s="182"/>
      <c r="HDJ353" s="182"/>
      <c r="HDK353" s="182"/>
      <c r="HDL353" s="182"/>
      <c r="HDM353" s="182"/>
      <c r="HDN353" s="182"/>
      <c r="HDO353" s="182"/>
      <c r="HDP353" s="182"/>
      <c r="HDQ353" s="182"/>
      <c r="HDR353" s="182"/>
      <c r="HDS353" s="182"/>
      <c r="HDT353" s="182"/>
      <c r="HDU353" s="182"/>
      <c r="HDV353" s="182"/>
      <c r="HDW353" s="182"/>
      <c r="HDX353" s="182"/>
      <c r="HDY353" s="182"/>
      <c r="HDZ353" s="182"/>
      <c r="HEA353" s="182"/>
      <c r="HEB353" s="182"/>
      <c r="HEC353" s="182"/>
      <c r="HED353" s="182"/>
      <c r="HEE353" s="182"/>
      <c r="HEF353" s="182"/>
      <c r="HEG353" s="182"/>
      <c r="HEH353" s="182"/>
      <c r="HEI353" s="182"/>
      <c r="HEJ353" s="182"/>
      <c r="HEK353" s="182"/>
      <c r="HEL353" s="182"/>
      <c r="HEM353" s="182"/>
      <c r="HEN353" s="182"/>
      <c r="HEO353" s="182"/>
      <c r="HEP353" s="182"/>
      <c r="HEQ353" s="182"/>
      <c r="HER353" s="182"/>
      <c r="HES353" s="182"/>
      <c r="HET353" s="182"/>
      <c r="HEU353" s="182"/>
      <c r="HEV353" s="182"/>
      <c r="HEW353" s="182"/>
      <c r="HEX353" s="182"/>
      <c r="HEY353" s="182"/>
      <c r="HEZ353" s="182"/>
      <c r="HFA353" s="182"/>
      <c r="HFB353" s="182"/>
      <c r="HFC353" s="182"/>
      <c r="HFD353" s="182"/>
      <c r="HFE353" s="182"/>
      <c r="HFF353" s="182"/>
      <c r="HFG353" s="182"/>
      <c r="HFH353" s="182"/>
      <c r="HFI353" s="182"/>
      <c r="HFJ353" s="182"/>
      <c r="HFK353" s="182"/>
      <c r="HFL353" s="182"/>
      <c r="HFM353" s="182"/>
      <c r="HFN353" s="182"/>
      <c r="HFO353" s="182"/>
      <c r="HFP353" s="182"/>
      <c r="HFQ353" s="182"/>
      <c r="HFR353" s="182"/>
      <c r="HFS353" s="182"/>
      <c r="HFT353" s="182"/>
      <c r="HFU353" s="182"/>
      <c r="HFV353" s="182"/>
      <c r="HFW353" s="182"/>
      <c r="HFX353" s="182"/>
      <c r="HFY353" s="182"/>
      <c r="HFZ353" s="182"/>
      <c r="HGA353" s="182"/>
      <c r="HGB353" s="182"/>
      <c r="HGC353" s="182"/>
      <c r="HGD353" s="182"/>
      <c r="HGE353" s="182"/>
      <c r="HGF353" s="182"/>
      <c r="HGG353" s="182"/>
      <c r="HGH353" s="182"/>
      <c r="HGI353" s="182"/>
      <c r="HGJ353" s="182"/>
      <c r="HGK353" s="182"/>
      <c r="HGL353" s="182"/>
      <c r="HGM353" s="182"/>
      <c r="HGN353" s="182"/>
      <c r="HGO353" s="182"/>
      <c r="HGP353" s="182"/>
      <c r="HGQ353" s="182"/>
      <c r="HGR353" s="182"/>
      <c r="HGS353" s="182"/>
      <c r="HGT353" s="182"/>
      <c r="HGU353" s="182"/>
      <c r="HGV353" s="182"/>
      <c r="HGW353" s="182"/>
      <c r="HGX353" s="182"/>
      <c r="HGY353" s="182"/>
      <c r="HGZ353" s="182"/>
      <c r="HHA353" s="182"/>
      <c r="HHB353" s="182"/>
      <c r="HHC353" s="182"/>
      <c r="HHD353" s="182"/>
      <c r="HHE353" s="182"/>
      <c r="HHF353" s="182"/>
      <c r="HHG353" s="182"/>
      <c r="HHH353" s="182"/>
      <c r="HHI353" s="182"/>
      <c r="HHJ353" s="182"/>
      <c r="HHK353" s="182"/>
      <c r="HHL353" s="182"/>
      <c r="HHM353" s="182"/>
      <c r="HHN353" s="182"/>
      <c r="HHO353" s="182"/>
      <c r="HHP353" s="182"/>
      <c r="HHQ353" s="182"/>
      <c r="HHR353" s="182"/>
      <c r="HHS353" s="182"/>
      <c r="HHT353" s="182"/>
      <c r="HHU353" s="182"/>
      <c r="HHV353" s="182"/>
      <c r="HHW353" s="182"/>
      <c r="HHX353" s="182"/>
      <c r="HHY353" s="182"/>
      <c r="HHZ353" s="182"/>
      <c r="HIA353" s="182"/>
      <c r="HIB353" s="182"/>
      <c r="HIC353" s="182"/>
      <c r="HID353" s="182"/>
      <c r="HIE353" s="182"/>
      <c r="HIF353" s="182"/>
      <c r="HIG353" s="182"/>
      <c r="HIH353" s="182"/>
      <c r="HII353" s="182"/>
      <c r="HIJ353" s="182"/>
      <c r="HIK353" s="182"/>
      <c r="HIL353" s="182"/>
      <c r="HIM353" s="182"/>
      <c r="HIN353" s="182"/>
      <c r="HIO353" s="182"/>
      <c r="HIP353" s="182"/>
      <c r="HIQ353" s="182"/>
      <c r="HIR353" s="182"/>
      <c r="HIS353" s="182"/>
      <c r="HIT353" s="182"/>
      <c r="HIU353" s="182"/>
      <c r="HIV353" s="182"/>
      <c r="HIW353" s="182"/>
      <c r="HIX353" s="182"/>
      <c r="HIY353" s="182"/>
      <c r="HIZ353" s="182"/>
      <c r="HJA353" s="182"/>
      <c r="HJB353" s="182"/>
      <c r="HJC353" s="182"/>
      <c r="HJD353" s="182"/>
      <c r="HJE353" s="182"/>
      <c r="HJF353" s="182"/>
      <c r="HJG353" s="182"/>
      <c r="HJH353" s="182"/>
      <c r="HJI353" s="182"/>
      <c r="HJJ353" s="182"/>
      <c r="HJK353" s="182"/>
      <c r="HJL353" s="182"/>
      <c r="HJM353" s="182"/>
      <c r="HJN353" s="182"/>
      <c r="HJO353" s="182"/>
      <c r="HJP353" s="182"/>
      <c r="HJQ353" s="182"/>
      <c r="HJR353" s="182"/>
      <c r="HJS353" s="182"/>
      <c r="HJT353" s="182"/>
      <c r="HJU353" s="182"/>
      <c r="HJV353" s="182"/>
      <c r="HJW353" s="182"/>
      <c r="HJX353" s="182"/>
      <c r="HJY353" s="182"/>
      <c r="HJZ353" s="182"/>
      <c r="HKA353" s="182"/>
      <c r="HKB353" s="182"/>
      <c r="HKC353" s="182"/>
      <c r="HKD353" s="182"/>
      <c r="HKE353" s="182"/>
      <c r="HKF353" s="182"/>
      <c r="HKG353" s="182"/>
      <c r="HKH353" s="182"/>
      <c r="HKI353" s="182"/>
      <c r="HKJ353" s="182"/>
      <c r="HKK353" s="182"/>
      <c r="HKL353" s="182"/>
      <c r="HKM353" s="182"/>
      <c r="HKN353" s="182"/>
      <c r="HKO353" s="182"/>
      <c r="HKP353" s="182"/>
      <c r="HKQ353" s="182"/>
      <c r="HKR353" s="182"/>
      <c r="HKS353" s="182"/>
      <c r="HKT353" s="182"/>
      <c r="HKU353" s="182"/>
      <c r="HKV353" s="182"/>
      <c r="HKW353" s="182"/>
      <c r="HKX353" s="182"/>
      <c r="HKY353" s="182"/>
      <c r="HKZ353" s="182"/>
      <c r="HLA353" s="182"/>
      <c r="HLB353" s="182"/>
      <c r="HLC353" s="182"/>
      <c r="HLD353" s="182"/>
      <c r="HLE353" s="182"/>
      <c r="HLF353" s="182"/>
      <c r="HLG353" s="182"/>
      <c r="HLH353" s="182"/>
      <c r="HLI353" s="182"/>
      <c r="HLJ353" s="182"/>
      <c r="HLK353" s="182"/>
      <c r="HLL353" s="182"/>
      <c r="HLM353" s="182"/>
      <c r="HLN353" s="182"/>
      <c r="HLO353" s="182"/>
      <c r="HLP353" s="182"/>
      <c r="HLQ353" s="182"/>
      <c r="HLR353" s="182"/>
      <c r="HLS353" s="182"/>
      <c r="HLT353" s="182"/>
      <c r="HLU353" s="182"/>
      <c r="HLV353" s="182"/>
      <c r="HLW353" s="182"/>
      <c r="HLX353" s="182"/>
      <c r="HLY353" s="182"/>
      <c r="HLZ353" s="182"/>
      <c r="HMA353" s="182"/>
      <c r="HMB353" s="182"/>
      <c r="HMC353" s="182"/>
      <c r="HMD353" s="182"/>
      <c r="HME353" s="182"/>
      <c r="HMF353" s="182"/>
      <c r="HMG353" s="182"/>
      <c r="HMH353" s="182"/>
      <c r="HMI353" s="182"/>
      <c r="HMJ353" s="182"/>
      <c r="HMK353" s="182"/>
      <c r="HML353" s="182"/>
      <c r="HMM353" s="182"/>
      <c r="HMN353" s="182"/>
      <c r="HMO353" s="182"/>
      <c r="HMP353" s="182"/>
      <c r="HMQ353" s="182"/>
      <c r="HMR353" s="182"/>
      <c r="HMS353" s="182"/>
      <c r="HMT353" s="182"/>
      <c r="HMU353" s="182"/>
      <c r="HMV353" s="182"/>
      <c r="HMW353" s="182"/>
      <c r="HMX353" s="182"/>
      <c r="HMY353" s="182"/>
      <c r="HMZ353" s="182"/>
      <c r="HNA353" s="182"/>
      <c r="HNB353" s="182"/>
      <c r="HNC353" s="182"/>
      <c r="HND353" s="182"/>
      <c r="HNE353" s="182"/>
      <c r="HNF353" s="182"/>
      <c r="HNG353" s="182"/>
      <c r="HNH353" s="182"/>
      <c r="HNI353" s="182"/>
      <c r="HNJ353" s="182"/>
      <c r="HNK353" s="182"/>
      <c r="HNL353" s="182"/>
      <c r="HNM353" s="182"/>
      <c r="HNN353" s="182"/>
      <c r="HNO353" s="182"/>
      <c r="HNP353" s="182"/>
      <c r="HNQ353" s="182"/>
      <c r="HNR353" s="182"/>
      <c r="HNS353" s="182"/>
      <c r="HNT353" s="182"/>
      <c r="HNU353" s="182"/>
      <c r="HNV353" s="182"/>
      <c r="HNW353" s="182"/>
      <c r="HNX353" s="182"/>
      <c r="HNY353" s="182"/>
      <c r="HNZ353" s="182"/>
      <c r="HOA353" s="182"/>
      <c r="HOB353" s="182"/>
      <c r="HOC353" s="182"/>
      <c r="HOD353" s="182"/>
      <c r="HOE353" s="182"/>
      <c r="HOF353" s="182"/>
      <c r="HOG353" s="182"/>
      <c r="HOH353" s="182"/>
      <c r="HOI353" s="182"/>
      <c r="HOJ353" s="182"/>
      <c r="HOK353" s="182"/>
      <c r="HOL353" s="182"/>
      <c r="HOM353" s="182"/>
      <c r="HON353" s="182"/>
      <c r="HOO353" s="182"/>
      <c r="HOP353" s="182"/>
      <c r="HOQ353" s="182"/>
      <c r="HOR353" s="182"/>
      <c r="HOS353" s="182"/>
      <c r="HOT353" s="182"/>
      <c r="HOU353" s="182"/>
      <c r="HOV353" s="182"/>
      <c r="HOW353" s="182"/>
      <c r="HOX353" s="182"/>
      <c r="HOY353" s="182"/>
      <c r="HOZ353" s="182"/>
      <c r="HPA353" s="182"/>
      <c r="HPB353" s="182"/>
      <c r="HPC353" s="182"/>
      <c r="HPD353" s="182"/>
      <c r="HPE353" s="182"/>
      <c r="HPF353" s="182"/>
      <c r="HPG353" s="182"/>
      <c r="HPH353" s="182"/>
      <c r="HPI353" s="182"/>
      <c r="HPJ353" s="182"/>
      <c r="HPK353" s="182"/>
      <c r="HPL353" s="182"/>
      <c r="HPM353" s="182"/>
      <c r="HPN353" s="182"/>
      <c r="HPO353" s="182"/>
      <c r="HPP353" s="182"/>
      <c r="HPQ353" s="182"/>
      <c r="HPR353" s="182"/>
      <c r="HPS353" s="182"/>
      <c r="HPT353" s="182"/>
      <c r="HPU353" s="182"/>
      <c r="HPV353" s="182"/>
      <c r="HPW353" s="182"/>
      <c r="HPX353" s="182"/>
      <c r="HPY353" s="182"/>
      <c r="HPZ353" s="182"/>
      <c r="HQA353" s="182"/>
      <c r="HQB353" s="182"/>
      <c r="HQC353" s="182"/>
      <c r="HQD353" s="182"/>
      <c r="HQE353" s="182"/>
      <c r="HQF353" s="182"/>
      <c r="HQG353" s="182"/>
      <c r="HQH353" s="182"/>
      <c r="HQI353" s="182"/>
      <c r="HQJ353" s="182"/>
      <c r="HQK353" s="182"/>
      <c r="HQL353" s="182"/>
      <c r="HQM353" s="182"/>
      <c r="HQN353" s="182"/>
      <c r="HQO353" s="182"/>
      <c r="HQP353" s="182"/>
      <c r="HQQ353" s="182"/>
      <c r="HQR353" s="182"/>
      <c r="HQS353" s="182"/>
      <c r="HQT353" s="182"/>
      <c r="HQU353" s="182"/>
      <c r="HQV353" s="182"/>
      <c r="HQW353" s="182"/>
      <c r="HQX353" s="182"/>
      <c r="HQY353" s="182"/>
      <c r="HQZ353" s="182"/>
      <c r="HRA353" s="182"/>
      <c r="HRB353" s="182"/>
      <c r="HRC353" s="182"/>
      <c r="HRD353" s="182"/>
      <c r="HRE353" s="182"/>
      <c r="HRF353" s="182"/>
      <c r="HRG353" s="182"/>
      <c r="HRH353" s="182"/>
      <c r="HRI353" s="182"/>
      <c r="HRJ353" s="182"/>
      <c r="HRK353" s="182"/>
      <c r="HRL353" s="182"/>
      <c r="HRM353" s="182"/>
      <c r="HRN353" s="182"/>
      <c r="HRO353" s="182"/>
      <c r="HRP353" s="182"/>
      <c r="HRQ353" s="182"/>
      <c r="HRR353" s="182"/>
      <c r="HRS353" s="182"/>
      <c r="HRT353" s="182"/>
      <c r="HRU353" s="182"/>
      <c r="HRV353" s="182"/>
      <c r="HRW353" s="182"/>
      <c r="HRX353" s="182"/>
      <c r="HRY353" s="182"/>
      <c r="HRZ353" s="182"/>
      <c r="HSA353" s="182"/>
      <c r="HSB353" s="182"/>
      <c r="HSC353" s="182"/>
      <c r="HSD353" s="182"/>
      <c r="HSE353" s="182"/>
      <c r="HSF353" s="182"/>
      <c r="HSG353" s="182"/>
      <c r="HSH353" s="182"/>
      <c r="HSI353" s="182"/>
      <c r="HSJ353" s="182"/>
      <c r="HSK353" s="182"/>
      <c r="HSL353" s="182"/>
      <c r="HSM353" s="182"/>
      <c r="HSN353" s="182"/>
      <c r="HSO353" s="182"/>
      <c r="HSP353" s="182"/>
      <c r="HSQ353" s="182"/>
      <c r="HSR353" s="182"/>
      <c r="HSS353" s="182"/>
      <c r="HST353" s="182"/>
      <c r="HSU353" s="182"/>
      <c r="HSV353" s="182"/>
      <c r="HSW353" s="182"/>
      <c r="HSX353" s="182"/>
      <c r="HSY353" s="182"/>
      <c r="HSZ353" s="182"/>
      <c r="HTA353" s="182"/>
      <c r="HTB353" s="182"/>
      <c r="HTC353" s="182"/>
      <c r="HTD353" s="182"/>
      <c r="HTE353" s="182"/>
      <c r="HTF353" s="182"/>
      <c r="HTG353" s="182"/>
      <c r="HTH353" s="182"/>
      <c r="HTI353" s="182"/>
      <c r="HTJ353" s="182"/>
      <c r="HTK353" s="182"/>
      <c r="HTL353" s="182"/>
      <c r="HTM353" s="182"/>
      <c r="HTN353" s="182"/>
      <c r="HTO353" s="182"/>
      <c r="HTP353" s="182"/>
      <c r="HTQ353" s="182"/>
      <c r="HTR353" s="182"/>
      <c r="HTS353" s="182"/>
      <c r="HTT353" s="182"/>
      <c r="HTU353" s="182"/>
      <c r="HTV353" s="182"/>
      <c r="HTW353" s="182"/>
      <c r="HTX353" s="182"/>
      <c r="HTY353" s="182"/>
      <c r="HTZ353" s="182"/>
      <c r="HUA353" s="182"/>
      <c r="HUB353" s="182"/>
      <c r="HUC353" s="182"/>
      <c r="HUD353" s="182"/>
      <c r="HUE353" s="182"/>
      <c r="HUF353" s="182"/>
      <c r="HUG353" s="182"/>
      <c r="HUH353" s="182"/>
      <c r="HUI353" s="182"/>
      <c r="HUJ353" s="182"/>
      <c r="HUK353" s="182"/>
      <c r="HUL353" s="182"/>
      <c r="HUM353" s="182"/>
      <c r="HUN353" s="182"/>
      <c r="HUO353" s="182"/>
      <c r="HUP353" s="182"/>
      <c r="HUQ353" s="182"/>
      <c r="HUR353" s="182"/>
      <c r="HUS353" s="182"/>
      <c r="HUT353" s="182"/>
      <c r="HUU353" s="182"/>
      <c r="HUV353" s="182"/>
      <c r="HUW353" s="182"/>
      <c r="HUX353" s="182"/>
      <c r="HUY353" s="182"/>
      <c r="HUZ353" s="182"/>
      <c r="HVA353" s="182"/>
      <c r="HVB353" s="182"/>
      <c r="HVC353" s="182"/>
      <c r="HVD353" s="182"/>
      <c r="HVE353" s="182"/>
      <c r="HVF353" s="182"/>
      <c r="HVG353" s="182"/>
      <c r="HVH353" s="182"/>
      <c r="HVI353" s="182"/>
      <c r="HVJ353" s="182"/>
      <c r="HVK353" s="182"/>
      <c r="HVL353" s="182"/>
      <c r="HVM353" s="182"/>
      <c r="HVN353" s="182"/>
      <c r="HVO353" s="182"/>
      <c r="HVP353" s="182"/>
      <c r="HVQ353" s="182"/>
      <c r="HVR353" s="182"/>
      <c r="HVS353" s="182"/>
      <c r="HVT353" s="182"/>
      <c r="HVU353" s="182"/>
      <c r="HVV353" s="182"/>
      <c r="HVW353" s="182"/>
      <c r="HVX353" s="182"/>
      <c r="HVY353" s="182"/>
      <c r="HVZ353" s="182"/>
      <c r="HWA353" s="182"/>
      <c r="HWB353" s="182"/>
      <c r="HWC353" s="182"/>
      <c r="HWD353" s="182"/>
      <c r="HWE353" s="182"/>
      <c r="HWF353" s="182"/>
      <c r="HWG353" s="182"/>
      <c r="HWH353" s="182"/>
      <c r="HWI353" s="182"/>
      <c r="HWJ353" s="182"/>
      <c r="HWK353" s="182"/>
      <c r="HWL353" s="182"/>
      <c r="HWM353" s="182"/>
      <c r="HWN353" s="182"/>
      <c r="HWO353" s="182"/>
      <c r="HWP353" s="182"/>
      <c r="HWQ353" s="182"/>
      <c r="HWR353" s="182"/>
      <c r="HWS353" s="182"/>
      <c r="HWT353" s="182"/>
      <c r="HWU353" s="182"/>
      <c r="HWV353" s="182"/>
      <c r="HWW353" s="182"/>
      <c r="HWX353" s="182"/>
      <c r="HWY353" s="182"/>
      <c r="HWZ353" s="182"/>
      <c r="HXA353" s="182"/>
      <c r="HXB353" s="182"/>
      <c r="HXC353" s="182"/>
      <c r="HXD353" s="182"/>
      <c r="HXE353" s="182"/>
      <c r="HXF353" s="182"/>
      <c r="HXG353" s="182"/>
      <c r="HXH353" s="182"/>
      <c r="HXI353" s="182"/>
      <c r="HXJ353" s="182"/>
      <c r="HXK353" s="182"/>
      <c r="HXL353" s="182"/>
      <c r="HXM353" s="182"/>
      <c r="HXN353" s="182"/>
      <c r="HXO353" s="182"/>
      <c r="HXP353" s="182"/>
      <c r="HXQ353" s="182"/>
      <c r="HXR353" s="182"/>
      <c r="HXS353" s="182"/>
      <c r="HXT353" s="182"/>
      <c r="HXU353" s="182"/>
      <c r="HXV353" s="182"/>
      <c r="HXW353" s="182"/>
      <c r="HXX353" s="182"/>
      <c r="HXY353" s="182"/>
      <c r="HXZ353" s="182"/>
      <c r="HYA353" s="182"/>
      <c r="HYB353" s="182"/>
      <c r="HYC353" s="182"/>
      <c r="HYD353" s="182"/>
      <c r="HYE353" s="182"/>
      <c r="HYF353" s="182"/>
      <c r="HYG353" s="182"/>
      <c r="HYH353" s="182"/>
      <c r="HYI353" s="182"/>
      <c r="HYJ353" s="182"/>
      <c r="HYK353" s="182"/>
      <c r="HYL353" s="182"/>
      <c r="HYM353" s="182"/>
      <c r="HYN353" s="182"/>
      <c r="HYO353" s="182"/>
      <c r="HYP353" s="182"/>
      <c r="HYQ353" s="182"/>
      <c r="HYR353" s="182"/>
      <c r="HYS353" s="182"/>
      <c r="HYT353" s="182"/>
      <c r="HYU353" s="182"/>
      <c r="HYV353" s="182"/>
      <c r="HYW353" s="182"/>
      <c r="HYX353" s="182"/>
      <c r="HYY353" s="182"/>
      <c r="HYZ353" s="182"/>
      <c r="HZA353" s="182"/>
      <c r="HZB353" s="182"/>
      <c r="HZC353" s="182"/>
      <c r="HZD353" s="182"/>
      <c r="HZE353" s="182"/>
      <c r="HZF353" s="182"/>
      <c r="HZG353" s="182"/>
      <c r="HZH353" s="182"/>
      <c r="HZI353" s="182"/>
      <c r="HZJ353" s="182"/>
      <c r="HZK353" s="182"/>
      <c r="HZL353" s="182"/>
      <c r="HZM353" s="182"/>
      <c r="HZN353" s="182"/>
      <c r="HZO353" s="182"/>
      <c r="HZP353" s="182"/>
      <c r="HZQ353" s="182"/>
      <c r="HZR353" s="182"/>
      <c r="HZS353" s="182"/>
      <c r="HZT353" s="182"/>
      <c r="HZU353" s="182"/>
      <c r="HZV353" s="182"/>
      <c r="HZW353" s="182"/>
      <c r="HZX353" s="182"/>
      <c r="HZY353" s="182"/>
      <c r="HZZ353" s="182"/>
      <c r="IAA353" s="182"/>
      <c r="IAB353" s="182"/>
      <c r="IAC353" s="182"/>
      <c r="IAD353" s="182"/>
      <c r="IAE353" s="182"/>
      <c r="IAF353" s="182"/>
      <c r="IAG353" s="182"/>
      <c r="IAH353" s="182"/>
      <c r="IAI353" s="182"/>
      <c r="IAJ353" s="182"/>
      <c r="IAK353" s="182"/>
      <c r="IAL353" s="182"/>
      <c r="IAM353" s="182"/>
      <c r="IAN353" s="182"/>
      <c r="IAO353" s="182"/>
      <c r="IAP353" s="182"/>
      <c r="IAQ353" s="182"/>
      <c r="IAR353" s="182"/>
      <c r="IAS353" s="182"/>
      <c r="IAT353" s="182"/>
      <c r="IAU353" s="182"/>
      <c r="IAV353" s="182"/>
      <c r="IAW353" s="182"/>
      <c r="IAX353" s="182"/>
      <c r="IAY353" s="182"/>
      <c r="IAZ353" s="182"/>
      <c r="IBA353" s="182"/>
      <c r="IBB353" s="182"/>
      <c r="IBC353" s="182"/>
      <c r="IBD353" s="182"/>
      <c r="IBE353" s="182"/>
      <c r="IBF353" s="182"/>
      <c r="IBG353" s="182"/>
      <c r="IBH353" s="182"/>
      <c r="IBI353" s="182"/>
      <c r="IBJ353" s="182"/>
      <c r="IBK353" s="182"/>
      <c r="IBL353" s="182"/>
      <c r="IBM353" s="182"/>
      <c r="IBN353" s="182"/>
      <c r="IBO353" s="182"/>
      <c r="IBP353" s="182"/>
      <c r="IBQ353" s="182"/>
      <c r="IBR353" s="182"/>
      <c r="IBS353" s="182"/>
      <c r="IBT353" s="182"/>
      <c r="IBU353" s="182"/>
      <c r="IBV353" s="182"/>
      <c r="IBW353" s="182"/>
      <c r="IBX353" s="182"/>
      <c r="IBY353" s="182"/>
      <c r="IBZ353" s="182"/>
      <c r="ICA353" s="182"/>
      <c r="ICB353" s="182"/>
      <c r="ICC353" s="182"/>
      <c r="ICD353" s="182"/>
      <c r="ICE353" s="182"/>
      <c r="ICF353" s="182"/>
      <c r="ICG353" s="182"/>
      <c r="ICH353" s="182"/>
      <c r="ICI353" s="182"/>
      <c r="ICJ353" s="182"/>
      <c r="ICK353" s="182"/>
      <c r="ICL353" s="182"/>
      <c r="ICM353" s="182"/>
      <c r="ICN353" s="182"/>
      <c r="ICO353" s="182"/>
      <c r="ICP353" s="182"/>
      <c r="ICQ353" s="182"/>
      <c r="ICR353" s="182"/>
      <c r="ICS353" s="182"/>
      <c r="ICT353" s="182"/>
      <c r="ICU353" s="182"/>
      <c r="ICV353" s="182"/>
      <c r="ICW353" s="182"/>
      <c r="ICX353" s="182"/>
      <c r="ICY353" s="182"/>
      <c r="ICZ353" s="182"/>
      <c r="IDA353" s="182"/>
      <c r="IDB353" s="182"/>
      <c r="IDC353" s="182"/>
      <c r="IDD353" s="182"/>
      <c r="IDE353" s="182"/>
      <c r="IDF353" s="182"/>
      <c r="IDG353" s="182"/>
      <c r="IDH353" s="182"/>
      <c r="IDI353" s="182"/>
      <c r="IDJ353" s="182"/>
      <c r="IDK353" s="182"/>
      <c r="IDL353" s="182"/>
      <c r="IDM353" s="182"/>
      <c r="IDN353" s="182"/>
      <c r="IDO353" s="182"/>
      <c r="IDP353" s="182"/>
      <c r="IDQ353" s="182"/>
      <c r="IDR353" s="182"/>
      <c r="IDS353" s="182"/>
      <c r="IDT353" s="182"/>
      <c r="IDU353" s="182"/>
      <c r="IDV353" s="182"/>
      <c r="IDW353" s="182"/>
      <c r="IDX353" s="182"/>
      <c r="IDY353" s="182"/>
      <c r="IDZ353" s="182"/>
      <c r="IEA353" s="182"/>
      <c r="IEB353" s="182"/>
      <c r="IEC353" s="182"/>
      <c r="IED353" s="182"/>
      <c r="IEE353" s="182"/>
      <c r="IEF353" s="182"/>
      <c r="IEG353" s="182"/>
      <c r="IEH353" s="182"/>
      <c r="IEI353" s="182"/>
      <c r="IEJ353" s="182"/>
      <c r="IEK353" s="182"/>
      <c r="IEL353" s="182"/>
      <c r="IEM353" s="182"/>
      <c r="IEN353" s="182"/>
      <c r="IEO353" s="182"/>
      <c r="IEP353" s="182"/>
      <c r="IEQ353" s="182"/>
      <c r="IER353" s="182"/>
      <c r="IES353" s="182"/>
      <c r="IET353" s="182"/>
      <c r="IEU353" s="182"/>
      <c r="IEV353" s="182"/>
      <c r="IEW353" s="182"/>
      <c r="IEX353" s="182"/>
      <c r="IEY353" s="182"/>
      <c r="IEZ353" s="182"/>
      <c r="IFA353" s="182"/>
      <c r="IFB353" s="182"/>
      <c r="IFC353" s="182"/>
      <c r="IFD353" s="182"/>
      <c r="IFE353" s="182"/>
      <c r="IFF353" s="182"/>
      <c r="IFG353" s="182"/>
      <c r="IFH353" s="182"/>
      <c r="IFI353" s="182"/>
      <c r="IFJ353" s="182"/>
      <c r="IFK353" s="182"/>
      <c r="IFL353" s="182"/>
      <c r="IFM353" s="182"/>
      <c r="IFN353" s="182"/>
      <c r="IFO353" s="182"/>
      <c r="IFP353" s="182"/>
      <c r="IFQ353" s="182"/>
      <c r="IFR353" s="182"/>
      <c r="IFS353" s="182"/>
      <c r="IFT353" s="182"/>
      <c r="IFU353" s="182"/>
      <c r="IFV353" s="182"/>
      <c r="IFW353" s="182"/>
      <c r="IFX353" s="182"/>
      <c r="IFY353" s="182"/>
      <c r="IFZ353" s="182"/>
      <c r="IGA353" s="182"/>
      <c r="IGB353" s="182"/>
      <c r="IGC353" s="182"/>
      <c r="IGD353" s="182"/>
      <c r="IGE353" s="182"/>
      <c r="IGF353" s="182"/>
      <c r="IGG353" s="182"/>
      <c r="IGH353" s="182"/>
      <c r="IGI353" s="182"/>
      <c r="IGJ353" s="182"/>
      <c r="IGK353" s="182"/>
      <c r="IGL353" s="182"/>
      <c r="IGM353" s="182"/>
      <c r="IGN353" s="182"/>
      <c r="IGO353" s="182"/>
      <c r="IGP353" s="182"/>
      <c r="IGQ353" s="182"/>
      <c r="IGR353" s="182"/>
      <c r="IGS353" s="182"/>
      <c r="IGT353" s="182"/>
      <c r="IGU353" s="182"/>
      <c r="IGV353" s="182"/>
      <c r="IGW353" s="182"/>
      <c r="IGX353" s="182"/>
      <c r="IGY353" s="182"/>
      <c r="IGZ353" s="182"/>
      <c r="IHA353" s="182"/>
      <c r="IHB353" s="182"/>
      <c r="IHC353" s="182"/>
      <c r="IHD353" s="182"/>
      <c r="IHE353" s="182"/>
      <c r="IHF353" s="182"/>
      <c r="IHG353" s="182"/>
      <c r="IHH353" s="182"/>
      <c r="IHI353" s="182"/>
      <c r="IHJ353" s="182"/>
      <c r="IHK353" s="182"/>
      <c r="IHL353" s="182"/>
      <c r="IHM353" s="182"/>
      <c r="IHN353" s="182"/>
      <c r="IHO353" s="182"/>
      <c r="IHP353" s="182"/>
      <c r="IHQ353" s="182"/>
      <c r="IHR353" s="182"/>
      <c r="IHS353" s="182"/>
      <c r="IHT353" s="182"/>
      <c r="IHU353" s="182"/>
      <c r="IHV353" s="182"/>
      <c r="IHW353" s="182"/>
      <c r="IHX353" s="182"/>
      <c r="IHY353" s="182"/>
      <c r="IHZ353" s="182"/>
      <c r="IIA353" s="182"/>
      <c r="IIB353" s="182"/>
      <c r="IIC353" s="182"/>
      <c r="IID353" s="182"/>
      <c r="IIE353" s="182"/>
      <c r="IIF353" s="182"/>
      <c r="IIG353" s="182"/>
      <c r="IIH353" s="182"/>
      <c r="III353" s="182"/>
      <c r="IIJ353" s="182"/>
      <c r="IIK353" s="182"/>
      <c r="IIL353" s="182"/>
      <c r="IIM353" s="182"/>
      <c r="IIN353" s="182"/>
      <c r="IIO353" s="182"/>
      <c r="IIP353" s="182"/>
      <c r="IIQ353" s="182"/>
      <c r="IIR353" s="182"/>
      <c r="IIS353" s="182"/>
      <c r="IIT353" s="182"/>
      <c r="IIU353" s="182"/>
      <c r="IIV353" s="182"/>
      <c r="IIW353" s="182"/>
      <c r="IIX353" s="182"/>
      <c r="IIY353" s="182"/>
      <c r="IIZ353" s="182"/>
      <c r="IJA353" s="182"/>
      <c r="IJB353" s="182"/>
      <c r="IJC353" s="182"/>
      <c r="IJD353" s="182"/>
      <c r="IJE353" s="182"/>
      <c r="IJF353" s="182"/>
      <c r="IJG353" s="182"/>
      <c r="IJH353" s="182"/>
      <c r="IJI353" s="182"/>
      <c r="IJJ353" s="182"/>
      <c r="IJK353" s="182"/>
      <c r="IJL353" s="182"/>
      <c r="IJM353" s="182"/>
      <c r="IJN353" s="182"/>
      <c r="IJO353" s="182"/>
      <c r="IJP353" s="182"/>
      <c r="IJQ353" s="182"/>
      <c r="IJR353" s="182"/>
      <c r="IJS353" s="182"/>
      <c r="IJT353" s="182"/>
      <c r="IJU353" s="182"/>
      <c r="IJV353" s="182"/>
      <c r="IJW353" s="182"/>
      <c r="IJX353" s="182"/>
      <c r="IJY353" s="182"/>
      <c r="IJZ353" s="182"/>
      <c r="IKA353" s="182"/>
      <c r="IKB353" s="182"/>
      <c r="IKC353" s="182"/>
      <c r="IKD353" s="182"/>
      <c r="IKE353" s="182"/>
      <c r="IKF353" s="182"/>
      <c r="IKG353" s="182"/>
      <c r="IKH353" s="182"/>
      <c r="IKI353" s="182"/>
      <c r="IKJ353" s="182"/>
      <c r="IKK353" s="182"/>
      <c r="IKL353" s="182"/>
      <c r="IKM353" s="182"/>
      <c r="IKN353" s="182"/>
      <c r="IKO353" s="182"/>
      <c r="IKP353" s="182"/>
      <c r="IKQ353" s="182"/>
      <c r="IKR353" s="182"/>
      <c r="IKS353" s="182"/>
      <c r="IKT353" s="182"/>
      <c r="IKU353" s="182"/>
      <c r="IKV353" s="182"/>
      <c r="IKW353" s="182"/>
      <c r="IKX353" s="182"/>
      <c r="IKY353" s="182"/>
      <c r="IKZ353" s="182"/>
      <c r="ILA353" s="182"/>
      <c r="ILB353" s="182"/>
      <c r="ILC353" s="182"/>
      <c r="ILD353" s="182"/>
      <c r="ILE353" s="182"/>
      <c r="ILF353" s="182"/>
      <c r="ILG353" s="182"/>
      <c r="ILH353" s="182"/>
      <c r="ILI353" s="182"/>
      <c r="ILJ353" s="182"/>
      <c r="ILK353" s="182"/>
      <c r="ILL353" s="182"/>
      <c r="ILM353" s="182"/>
      <c r="ILN353" s="182"/>
      <c r="ILO353" s="182"/>
      <c r="ILP353" s="182"/>
      <c r="ILQ353" s="182"/>
      <c r="ILR353" s="182"/>
      <c r="ILS353" s="182"/>
      <c r="ILT353" s="182"/>
      <c r="ILU353" s="182"/>
      <c r="ILV353" s="182"/>
      <c r="ILW353" s="182"/>
      <c r="ILX353" s="182"/>
      <c r="ILY353" s="182"/>
      <c r="ILZ353" s="182"/>
      <c r="IMA353" s="182"/>
      <c r="IMB353" s="182"/>
      <c r="IMC353" s="182"/>
      <c r="IMD353" s="182"/>
      <c r="IME353" s="182"/>
      <c r="IMF353" s="182"/>
      <c r="IMG353" s="182"/>
      <c r="IMH353" s="182"/>
      <c r="IMI353" s="182"/>
      <c r="IMJ353" s="182"/>
      <c r="IMK353" s="182"/>
      <c r="IML353" s="182"/>
      <c r="IMM353" s="182"/>
      <c r="IMN353" s="182"/>
      <c r="IMO353" s="182"/>
      <c r="IMP353" s="182"/>
      <c r="IMQ353" s="182"/>
      <c r="IMR353" s="182"/>
      <c r="IMS353" s="182"/>
      <c r="IMT353" s="182"/>
      <c r="IMU353" s="182"/>
      <c r="IMV353" s="182"/>
      <c r="IMW353" s="182"/>
      <c r="IMX353" s="182"/>
      <c r="IMY353" s="182"/>
      <c r="IMZ353" s="182"/>
      <c r="INA353" s="182"/>
      <c r="INB353" s="182"/>
      <c r="INC353" s="182"/>
      <c r="IND353" s="182"/>
      <c r="INE353" s="182"/>
      <c r="INF353" s="182"/>
      <c r="ING353" s="182"/>
      <c r="INH353" s="182"/>
      <c r="INI353" s="182"/>
      <c r="INJ353" s="182"/>
      <c r="INK353" s="182"/>
      <c r="INL353" s="182"/>
      <c r="INM353" s="182"/>
      <c r="INN353" s="182"/>
      <c r="INO353" s="182"/>
      <c r="INP353" s="182"/>
      <c r="INQ353" s="182"/>
      <c r="INR353" s="182"/>
      <c r="INS353" s="182"/>
      <c r="INT353" s="182"/>
      <c r="INU353" s="182"/>
      <c r="INV353" s="182"/>
      <c r="INW353" s="182"/>
      <c r="INX353" s="182"/>
      <c r="INY353" s="182"/>
      <c r="INZ353" s="182"/>
      <c r="IOA353" s="182"/>
      <c r="IOB353" s="182"/>
      <c r="IOC353" s="182"/>
      <c r="IOD353" s="182"/>
      <c r="IOE353" s="182"/>
      <c r="IOF353" s="182"/>
      <c r="IOG353" s="182"/>
      <c r="IOH353" s="182"/>
      <c r="IOI353" s="182"/>
      <c r="IOJ353" s="182"/>
      <c r="IOK353" s="182"/>
      <c r="IOL353" s="182"/>
      <c r="IOM353" s="182"/>
      <c r="ION353" s="182"/>
      <c r="IOO353" s="182"/>
      <c r="IOP353" s="182"/>
      <c r="IOQ353" s="182"/>
      <c r="IOR353" s="182"/>
      <c r="IOS353" s="182"/>
      <c r="IOT353" s="182"/>
      <c r="IOU353" s="182"/>
      <c r="IOV353" s="182"/>
      <c r="IOW353" s="182"/>
      <c r="IOX353" s="182"/>
      <c r="IOY353" s="182"/>
      <c r="IOZ353" s="182"/>
      <c r="IPA353" s="182"/>
      <c r="IPB353" s="182"/>
      <c r="IPC353" s="182"/>
      <c r="IPD353" s="182"/>
      <c r="IPE353" s="182"/>
      <c r="IPF353" s="182"/>
      <c r="IPG353" s="182"/>
      <c r="IPH353" s="182"/>
      <c r="IPI353" s="182"/>
      <c r="IPJ353" s="182"/>
      <c r="IPK353" s="182"/>
      <c r="IPL353" s="182"/>
      <c r="IPM353" s="182"/>
      <c r="IPN353" s="182"/>
      <c r="IPO353" s="182"/>
      <c r="IPP353" s="182"/>
      <c r="IPQ353" s="182"/>
      <c r="IPR353" s="182"/>
      <c r="IPS353" s="182"/>
      <c r="IPT353" s="182"/>
      <c r="IPU353" s="182"/>
      <c r="IPV353" s="182"/>
      <c r="IPW353" s="182"/>
      <c r="IPX353" s="182"/>
      <c r="IPY353" s="182"/>
      <c r="IPZ353" s="182"/>
      <c r="IQA353" s="182"/>
      <c r="IQB353" s="182"/>
      <c r="IQC353" s="182"/>
      <c r="IQD353" s="182"/>
      <c r="IQE353" s="182"/>
      <c r="IQF353" s="182"/>
      <c r="IQG353" s="182"/>
      <c r="IQH353" s="182"/>
      <c r="IQI353" s="182"/>
      <c r="IQJ353" s="182"/>
      <c r="IQK353" s="182"/>
      <c r="IQL353" s="182"/>
      <c r="IQM353" s="182"/>
      <c r="IQN353" s="182"/>
      <c r="IQO353" s="182"/>
      <c r="IQP353" s="182"/>
      <c r="IQQ353" s="182"/>
      <c r="IQR353" s="182"/>
      <c r="IQS353" s="182"/>
      <c r="IQT353" s="182"/>
      <c r="IQU353" s="182"/>
      <c r="IQV353" s="182"/>
      <c r="IQW353" s="182"/>
      <c r="IQX353" s="182"/>
      <c r="IQY353" s="182"/>
      <c r="IQZ353" s="182"/>
      <c r="IRA353" s="182"/>
      <c r="IRB353" s="182"/>
      <c r="IRC353" s="182"/>
      <c r="IRD353" s="182"/>
      <c r="IRE353" s="182"/>
      <c r="IRF353" s="182"/>
      <c r="IRG353" s="182"/>
      <c r="IRH353" s="182"/>
      <c r="IRI353" s="182"/>
      <c r="IRJ353" s="182"/>
      <c r="IRK353" s="182"/>
      <c r="IRL353" s="182"/>
      <c r="IRM353" s="182"/>
      <c r="IRN353" s="182"/>
      <c r="IRO353" s="182"/>
      <c r="IRP353" s="182"/>
      <c r="IRQ353" s="182"/>
      <c r="IRR353" s="182"/>
      <c r="IRS353" s="182"/>
      <c r="IRT353" s="182"/>
      <c r="IRU353" s="182"/>
      <c r="IRV353" s="182"/>
      <c r="IRW353" s="182"/>
      <c r="IRX353" s="182"/>
      <c r="IRY353" s="182"/>
      <c r="IRZ353" s="182"/>
      <c r="ISA353" s="182"/>
      <c r="ISB353" s="182"/>
      <c r="ISC353" s="182"/>
      <c r="ISD353" s="182"/>
      <c r="ISE353" s="182"/>
      <c r="ISF353" s="182"/>
      <c r="ISG353" s="182"/>
      <c r="ISH353" s="182"/>
      <c r="ISI353" s="182"/>
      <c r="ISJ353" s="182"/>
      <c r="ISK353" s="182"/>
      <c r="ISL353" s="182"/>
      <c r="ISM353" s="182"/>
      <c r="ISN353" s="182"/>
      <c r="ISO353" s="182"/>
      <c r="ISP353" s="182"/>
      <c r="ISQ353" s="182"/>
      <c r="ISR353" s="182"/>
      <c r="ISS353" s="182"/>
      <c r="IST353" s="182"/>
      <c r="ISU353" s="182"/>
      <c r="ISV353" s="182"/>
      <c r="ISW353" s="182"/>
      <c r="ISX353" s="182"/>
      <c r="ISY353" s="182"/>
      <c r="ISZ353" s="182"/>
      <c r="ITA353" s="182"/>
      <c r="ITB353" s="182"/>
      <c r="ITC353" s="182"/>
      <c r="ITD353" s="182"/>
      <c r="ITE353" s="182"/>
      <c r="ITF353" s="182"/>
      <c r="ITG353" s="182"/>
      <c r="ITH353" s="182"/>
      <c r="ITI353" s="182"/>
      <c r="ITJ353" s="182"/>
      <c r="ITK353" s="182"/>
      <c r="ITL353" s="182"/>
      <c r="ITM353" s="182"/>
      <c r="ITN353" s="182"/>
      <c r="ITO353" s="182"/>
      <c r="ITP353" s="182"/>
      <c r="ITQ353" s="182"/>
      <c r="ITR353" s="182"/>
      <c r="ITS353" s="182"/>
      <c r="ITT353" s="182"/>
      <c r="ITU353" s="182"/>
      <c r="ITV353" s="182"/>
      <c r="ITW353" s="182"/>
      <c r="ITX353" s="182"/>
      <c r="ITY353" s="182"/>
      <c r="ITZ353" s="182"/>
      <c r="IUA353" s="182"/>
      <c r="IUB353" s="182"/>
      <c r="IUC353" s="182"/>
      <c r="IUD353" s="182"/>
      <c r="IUE353" s="182"/>
      <c r="IUF353" s="182"/>
      <c r="IUG353" s="182"/>
      <c r="IUH353" s="182"/>
      <c r="IUI353" s="182"/>
      <c r="IUJ353" s="182"/>
      <c r="IUK353" s="182"/>
      <c r="IUL353" s="182"/>
      <c r="IUM353" s="182"/>
      <c r="IUN353" s="182"/>
      <c r="IUO353" s="182"/>
      <c r="IUP353" s="182"/>
      <c r="IUQ353" s="182"/>
      <c r="IUR353" s="182"/>
      <c r="IUS353" s="182"/>
      <c r="IUT353" s="182"/>
      <c r="IUU353" s="182"/>
      <c r="IUV353" s="182"/>
      <c r="IUW353" s="182"/>
      <c r="IUX353" s="182"/>
      <c r="IUY353" s="182"/>
      <c r="IUZ353" s="182"/>
      <c r="IVA353" s="182"/>
      <c r="IVB353" s="182"/>
      <c r="IVC353" s="182"/>
      <c r="IVD353" s="182"/>
      <c r="IVE353" s="182"/>
      <c r="IVF353" s="182"/>
      <c r="IVG353" s="182"/>
      <c r="IVH353" s="182"/>
      <c r="IVI353" s="182"/>
      <c r="IVJ353" s="182"/>
      <c r="IVK353" s="182"/>
      <c r="IVL353" s="182"/>
      <c r="IVM353" s="182"/>
      <c r="IVN353" s="182"/>
      <c r="IVO353" s="182"/>
      <c r="IVP353" s="182"/>
      <c r="IVQ353" s="182"/>
      <c r="IVR353" s="182"/>
      <c r="IVS353" s="182"/>
      <c r="IVT353" s="182"/>
      <c r="IVU353" s="182"/>
      <c r="IVV353" s="182"/>
      <c r="IVW353" s="182"/>
      <c r="IVX353" s="182"/>
      <c r="IVY353" s="182"/>
      <c r="IVZ353" s="182"/>
      <c r="IWA353" s="182"/>
      <c r="IWB353" s="182"/>
      <c r="IWC353" s="182"/>
      <c r="IWD353" s="182"/>
      <c r="IWE353" s="182"/>
      <c r="IWF353" s="182"/>
      <c r="IWG353" s="182"/>
      <c r="IWH353" s="182"/>
      <c r="IWI353" s="182"/>
      <c r="IWJ353" s="182"/>
      <c r="IWK353" s="182"/>
      <c r="IWL353" s="182"/>
      <c r="IWM353" s="182"/>
      <c r="IWN353" s="182"/>
      <c r="IWO353" s="182"/>
      <c r="IWP353" s="182"/>
      <c r="IWQ353" s="182"/>
      <c r="IWR353" s="182"/>
      <c r="IWS353" s="182"/>
      <c r="IWT353" s="182"/>
      <c r="IWU353" s="182"/>
      <c r="IWV353" s="182"/>
      <c r="IWW353" s="182"/>
      <c r="IWX353" s="182"/>
      <c r="IWY353" s="182"/>
      <c r="IWZ353" s="182"/>
      <c r="IXA353" s="182"/>
      <c r="IXB353" s="182"/>
      <c r="IXC353" s="182"/>
      <c r="IXD353" s="182"/>
      <c r="IXE353" s="182"/>
      <c r="IXF353" s="182"/>
      <c r="IXG353" s="182"/>
      <c r="IXH353" s="182"/>
      <c r="IXI353" s="182"/>
      <c r="IXJ353" s="182"/>
      <c r="IXK353" s="182"/>
      <c r="IXL353" s="182"/>
      <c r="IXM353" s="182"/>
      <c r="IXN353" s="182"/>
      <c r="IXO353" s="182"/>
      <c r="IXP353" s="182"/>
      <c r="IXQ353" s="182"/>
      <c r="IXR353" s="182"/>
      <c r="IXS353" s="182"/>
      <c r="IXT353" s="182"/>
      <c r="IXU353" s="182"/>
      <c r="IXV353" s="182"/>
      <c r="IXW353" s="182"/>
      <c r="IXX353" s="182"/>
      <c r="IXY353" s="182"/>
      <c r="IXZ353" s="182"/>
      <c r="IYA353" s="182"/>
      <c r="IYB353" s="182"/>
      <c r="IYC353" s="182"/>
      <c r="IYD353" s="182"/>
      <c r="IYE353" s="182"/>
      <c r="IYF353" s="182"/>
      <c r="IYG353" s="182"/>
      <c r="IYH353" s="182"/>
      <c r="IYI353" s="182"/>
      <c r="IYJ353" s="182"/>
      <c r="IYK353" s="182"/>
      <c r="IYL353" s="182"/>
      <c r="IYM353" s="182"/>
      <c r="IYN353" s="182"/>
      <c r="IYO353" s="182"/>
      <c r="IYP353" s="182"/>
      <c r="IYQ353" s="182"/>
      <c r="IYR353" s="182"/>
      <c r="IYS353" s="182"/>
      <c r="IYT353" s="182"/>
      <c r="IYU353" s="182"/>
      <c r="IYV353" s="182"/>
      <c r="IYW353" s="182"/>
      <c r="IYX353" s="182"/>
      <c r="IYY353" s="182"/>
      <c r="IYZ353" s="182"/>
      <c r="IZA353" s="182"/>
      <c r="IZB353" s="182"/>
      <c r="IZC353" s="182"/>
      <c r="IZD353" s="182"/>
      <c r="IZE353" s="182"/>
      <c r="IZF353" s="182"/>
      <c r="IZG353" s="182"/>
      <c r="IZH353" s="182"/>
      <c r="IZI353" s="182"/>
      <c r="IZJ353" s="182"/>
      <c r="IZK353" s="182"/>
      <c r="IZL353" s="182"/>
      <c r="IZM353" s="182"/>
      <c r="IZN353" s="182"/>
      <c r="IZO353" s="182"/>
      <c r="IZP353" s="182"/>
      <c r="IZQ353" s="182"/>
      <c r="IZR353" s="182"/>
      <c r="IZS353" s="182"/>
      <c r="IZT353" s="182"/>
      <c r="IZU353" s="182"/>
      <c r="IZV353" s="182"/>
      <c r="IZW353" s="182"/>
      <c r="IZX353" s="182"/>
      <c r="IZY353" s="182"/>
      <c r="IZZ353" s="182"/>
      <c r="JAA353" s="182"/>
      <c r="JAB353" s="182"/>
      <c r="JAC353" s="182"/>
      <c r="JAD353" s="182"/>
      <c r="JAE353" s="182"/>
      <c r="JAF353" s="182"/>
      <c r="JAG353" s="182"/>
      <c r="JAH353" s="182"/>
      <c r="JAI353" s="182"/>
      <c r="JAJ353" s="182"/>
      <c r="JAK353" s="182"/>
      <c r="JAL353" s="182"/>
      <c r="JAM353" s="182"/>
      <c r="JAN353" s="182"/>
      <c r="JAO353" s="182"/>
      <c r="JAP353" s="182"/>
      <c r="JAQ353" s="182"/>
      <c r="JAR353" s="182"/>
      <c r="JAS353" s="182"/>
      <c r="JAT353" s="182"/>
      <c r="JAU353" s="182"/>
      <c r="JAV353" s="182"/>
      <c r="JAW353" s="182"/>
      <c r="JAX353" s="182"/>
      <c r="JAY353" s="182"/>
      <c r="JAZ353" s="182"/>
      <c r="JBA353" s="182"/>
      <c r="JBB353" s="182"/>
      <c r="JBC353" s="182"/>
      <c r="JBD353" s="182"/>
      <c r="JBE353" s="182"/>
      <c r="JBF353" s="182"/>
      <c r="JBG353" s="182"/>
      <c r="JBH353" s="182"/>
      <c r="JBI353" s="182"/>
      <c r="JBJ353" s="182"/>
      <c r="JBK353" s="182"/>
      <c r="JBL353" s="182"/>
      <c r="JBM353" s="182"/>
      <c r="JBN353" s="182"/>
      <c r="JBO353" s="182"/>
      <c r="JBP353" s="182"/>
      <c r="JBQ353" s="182"/>
      <c r="JBR353" s="182"/>
      <c r="JBS353" s="182"/>
      <c r="JBT353" s="182"/>
      <c r="JBU353" s="182"/>
      <c r="JBV353" s="182"/>
      <c r="JBW353" s="182"/>
      <c r="JBX353" s="182"/>
      <c r="JBY353" s="182"/>
      <c r="JBZ353" s="182"/>
      <c r="JCA353" s="182"/>
      <c r="JCB353" s="182"/>
      <c r="JCC353" s="182"/>
      <c r="JCD353" s="182"/>
      <c r="JCE353" s="182"/>
      <c r="JCF353" s="182"/>
      <c r="JCG353" s="182"/>
      <c r="JCH353" s="182"/>
      <c r="JCI353" s="182"/>
      <c r="JCJ353" s="182"/>
      <c r="JCK353" s="182"/>
      <c r="JCL353" s="182"/>
      <c r="JCM353" s="182"/>
      <c r="JCN353" s="182"/>
      <c r="JCO353" s="182"/>
      <c r="JCP353" s="182"/>
      <c r="JCQ353" s="182"/>
      <c r="JCR353" s="182"/>
      <c r="JCS353" s="182"/>
      <c r="JCT353" s="182"/>
      <c r="JCU353" s="182"/>
      <c r="JCV353" s="182"/>
      <c r="JCW353" s="182"/>
      <c r="JCX353" s="182"/>
      <c r="JCY353" s="182"/>
      <c r="JCZ353" s="182"/>
      <c r="JDA353" s="182"/>
      <c r="JDB353" s="182"/>
      <c r="JDC353" s="182"/>
      <c r="JDD353" s="182"/>
      <c r="JDE353" s="182"/>
      <c r="JDF353" s="182"/>
      <c r="JDG353" s="182"/>
      <c r="JDH353" s="182"/>
      <c r="JDI353" s="182"/>
      <c r="JDJ353" s="182"/>
      <c r="JDK353" s="182"/>
      <c r="JDL353" s="182"/>
      <c r="JDM353" s="182"/>
      <c r="JDN353" s="182"/>
      <c r="JDO353" s="182"/>
      <c r="JDP353" s="182"/>
      <c r="JDQ353" s="182"/>
      <c r="JDR353" s="182"/>
      <c r="JDS353" s="182"/>
      <c r="JDT353" s="182"/>
      <c r="JDU353" s="182"/>
      <c r="JDV353" s="182"/>
      <c r="JDW353" s="182"/>
      <c r="JDX353" s="182"/>
      <c r="JDY353" s="182"/>
      <c r="JDZ353" s="182"/>
      <c r="JEA353" s="182"/>
      <c r="JEB353" s="182"/>
      <c r="JEC353" s="182"/>
      <c r="JED353" s="182"/>
      <c r="JEE353" s="182"/>
      <c r="JEF353" s="182"/>
      <c r="JEG353" s="182"/>
      <c r="JEH353" s="182"/>
      <c r="JEI353" s="182"/>
      <c r="JEJ353" s="182"/>
      <c r="JEK353" s="182"/>
      <c r="JEL353" s="182"/>
      <c r="JEM353" s="182"/>
      <c r="JEN353" s="182"/>
      <c r="JEO353" s="182"/>
      <c r="JEP353" s="182"/>
      <c r="JEQ353" s="182"/>
      <c r="JER353" s="182"/>
      <c r="JES353" s="182"/>
      <c r="JET353" s="182"/>
      <c r="JEU353" s="182"/>
      <c r="JEV353" s="182"/>
      <c r="JEW353" s="182"/>
      <c r="JEX353" s="182"/>
      <c r="JEY353" s="182"/>
      <c r="JEZ353" s="182"/>
      <c r="JFA353" s="182"/>
      <c r="JFB353" s="182"/>
      <c r="JFC353" s="182"/>
      <c r="JFD353" s="182"/>
      <c r="JFE353" s="182"/>
      <c r="JFF353" s="182"/>
      <c r="JFG353" s="182"/>
      <c r="JFH353" s="182"/>
      <c r="JFI353" s="182"/>
      <c r="JFJ353" s="182"/>
      <c r="JFK353" s="182"/>
      <c r="JFL353" s="182"/>
      <c r="JFM353" s="182"/>
      <c r="JFN353" s="182"/>
      <c r="JFO353" s="182"/>
      <c r="JFP353" s="182"/>
      <c r="JFQ353" s="182"/>
      <c r="JFR353" s="182"/>
      <c r="JFS353" s="182"/>
      <c r="JFT353" s="182"/>
      <c r="JFU353" s="182"/>
      <c r="JFV353" s="182"/>
      <c r="JFW353" s="182"/>
      <c r="JFX353" s="182"/>
      <c r="JFY353" s="182"/>
      <c r="JFZ353" s="182"/>
      <c r="JGA353" s="182"/>
      <c r="JGB353" s="182"/>
      <c r="JGC353" s="182"/>
      <c r="JGD353" s="182"/>
      <c r="JGE353" s="182"/>
      <c r="JGF353" s="182"/>
      <c r="JGG353" s="182"/>
      <c r="JGH353" s="182"/>
      <c r="JGI353" s="182"/>
      <c r="JGJ353" s="182"/>
      <c r="JGK353" s="182"/>
      <c r="JGL353" s="182"/>
      <c r="JGM353" s="182"/>
      <c r="JGN353" s="182"/>
      <c r="JGO353" s="182"/>
      <c r="JGP353" s="182"/>
      <c r="JGQ353" s="182"/>
      <c r="JGR353" s="182"/>
      <c r="JGS353" s="182"/>
      <c r="JGT353" s="182"/>
      <c r="JGU353" s="182"/>
      <c r="JGV353" s="182"/>
      <c r="JGW353" s="182"/>
      <c r="JGX353" s="182"/>
      <c r="JGY353" s="182"/>
      <c r="JGZ353" s="182"/>
      <c r="JHA353" s="182"/>
      <c r="JHB353" s="182"/>
      <c r="JHC353" s="182"/>
      <c r="JHD353" s="182"/>
      <c r="JHE353" s="182"/>
      <c r="JHF353" s="182"/>
      <c r="JHG353" s="182"/>
      <c r="JHH353" s="182"/>
      <c r="JHI353" s="182"/>
      <c r="JHJ353" s="182"/>
      <c r="JHK353" s="182"/>
      <c r="JHL353" s="182"/>
      <c r="JHM353" s="182"/>
      <c r="JHN353" s="182"/>
      <c r="JHO353" s="182"/>
      <c r="JHP353" s="182"/>
      <c r="JHQ353" s="182"/>
      <c r="JHR353" s="182"/>
      <c r="JHS353" s="182"/>
      <c r="JHT353" s="182"/>
      <c r="JHU353" s="182"/>
      <c r="JHV353" s="182"/>
      <c r="JHW353" s="182"/>
      <c r="JHX353" s="182"/>
      <c r="JHY353" s="182"/>
      <c r="JHZ353" s="182"/>
      <c r="JIA353" s="182"/>
      <c r="JIB353" s="182"/>
      <c r="JIC353" s="182"/>
      <c r="JID353" s="182"/>
      <c r="JIE353" s="182"/>
      <c r="JIF353" s="182"/>
      <c r="JIG353" s="182"/>
      <c r="JIH353" s="182"/>
      <c r="JII353" s="182"/>
      <c r="JIJ353" s="182"/>
      <c r="JIK353" s="182"/>
      <c r="JIL353" s="182"/>
      <c r="JIM353" s="182"/>
      <c r="JIN353" s="182"/>
      <c r="JIO353" s="182"/>
      <c r="JIP353" s="182"/>
      <c r="JIQ353" s="182"/>
      <c r="JIR353" s="182"/>
      <c r="JIS353" s="182"/>
      <c r="JIT353" s="182"/>
      <c r="JIU353" s="182"/>
      <c r="JIV353" s="182"/>
      <c r="JIW353" s="182"/>
      <c r="JIX353" s="182"/>
      <c r="JIY353" s="182"/>
      <c r="JIZ353" s="182"/>
      <c r="JJA353" s="182"/>
      <c r="JJB353" s="182"/>
      <c r="JJC353" s="182"/>
      <c r="JJD353" s="182"/>
      <c r="JJE353" s="182"/>
      <c r="JJF353" s="182"/>
      <c r="JJG353" s="182"/>
      <c r="JJH353" s="182"/>
      <c r="JJI353" s="182"/>
      <c r="JJJ353" s="182"/>
      <c r="JJK353" s="182"/>
      <c r="JJL353" s="182"/>
      <c r="JJM353" s="182"/>
      <c r="JJN353" s="182"/>
      <c r="JJO353" s="182"/>
      <c r="JJP353" s="182"/>
      <c r="JJQ353" s="182"/>
      <c r="JJR353" s="182"/>
      <c r="JJS353" s="182"/>
      <c r="JJT353" s="182"/>
      <c r="JJU353" s="182"/>
      <c r="JJV353" s="182"/>
      <c r="JJW353" s="182"/>
      <c r="JJX353" s="182"/>
      <c r="JJY353" s="182"/>
      <c r="JJZ353" s="182"/>
      <c r="JKA353" s="182"/>
      <c r="JKB353" s="182"/>
      <c r="JKC353" s="182"/>
      <c r="JKD353" s="182"/>
      <c r="JKE353" s="182"/>
      <c r="JKF353" s="182"/>
      <c r="JKG353" s="182"/>
      <c r="JKH353" s="182"/>
      <c r="JKI353" s="182"/>
      <c r="JKJ353" s="182"/>
      <c r="JKK353" s="182"/>
      <c r="JKL353" s="182"/>
      <c r="JKM353" s="182"/>
      <c r="JKN353" s="182"/>
      <c r="JKO353" s="182"/>
      <c r="JKP353" s="182"/>
      <c r="JKQ353" s="182"/>
      <c r="JKR353" s="182"/>
      <c r="JKS353" s="182"/>
      <c r="JKT353" s="182"/>
      <c r="JKU353" s="182"/>
      <c r="JKV353" s="182"/>
      <c r="JKW353" s="182"/>
      <c r="JKX353" s="182"/>
      <c r="JKY353" s="182"/>
      <c r="JKZ353" s="182"/>
      <c r="JLA353" s="182"/>
      <c r="JLB353" s="182"/>
      <c r="JLC353" s="182"/>
      <c r="JLD353" s="182"/>
      <c r="JLE353" s="182"/>
      <c r="JLF353" s="182"/>
      <c r="JLG353" s="182"/>
      <c r="JLH353" s="182"/>
      <c r="JLI353" s="182"/>
      <c r="JLJ353" s="182"/>
      <c r="JLK353" s="182"/>
      <c r="JLL353" s="182"/>
      <c r="JLM353" s="182"/>
      <c r="JLN353" s="182"/>
      <c r="JLO353" s="182"/>
      <c r="JLP353" s="182"/>
      <c r="JLQ353" s="182"/>
      <c r="JLR353" s="182"/>
      <c r="JLS353" s="182"/>
      <c r="JLT353" s="182"/>
      <c r="JLU353" s="182"/>
      <c r="JLV353" s="182"/>
      <c r="JLW353" s="182"/>
      <c r="JLX353" s="182"/>
      <c r="JLY353" s="182"/>
      <c r="JLZ353" s="182"/>
      <c r="JMA353" s="182"/>
      <c r="JMB353" s="182"/>
      <c r="JMC353" s="182"/>
      <c r="JMD353" s="182"/>
      <c r="JME353" s="182"/>
      <c r="JMF353" s="182"/>
      <c r="JMG353" s="182"/>
      <c r="JMH353" s="182"/>
      <c r="JMI353" s="182"/>
      <c r="JMJ353" s="182"/>
      <c r="JMK353" s="182"/>
      <c r="JML353" s="182"/>
      <c r="JMM353" s="182"/>
      <c r="JMN353" s="182"/>
      <c r="JMO353" s="182"/>
      <c r="JMP353" s="182"/>
      <c r="JMQ353" s="182"/>
      <c r="JMR353" s="182"/>
      <c r="JMS353" s="182"/>
      <c r="JMT353" s="182"/>
      <c r="JMU353" s="182"/>
      <c r="JMV353" s="182"/>
      <c r="JMW353" s="182"/>
      <c r="JMX353" s="182"/>
      <c r="JMY353" s="182"/>
      <c r="JMZ353" s="182"/>
      <c r="JNA353" s="182"/>
      <c r="JNB353" s="182"/>
      <c r="JNC353" s="182"/>
      <c r="JND353" s="182"/>
      <c r="JNE353" s="182"/>
      <c r="JNF353" s="182"/>
      <c r="JNG353" s="182"/>
      <c r="JNH353" s="182"/>
      <c r="JNI353" s="182"/>
      <c r="JNJ353" s="182"/>
      <c r="JNK353" s="182"/>
      <c r="JNL353" s="182"/>
      <c r="JNM353" s="182"/>
      <c r="JNN353" s="182"/>
      <c r="JNO353" s="182"/>
      <c r="JNP353" s="182"/>
      <c r="JNQ353" s="182"/>
      <c r="JNR353" s="182"/>
      <c r="JNS353" s="182"/>
      <c r="JNT353" s="182"/>
      <c r="JNU353" s="182"/>
      <c r="JNV353" s="182"/>
      <c r="JNW353" s="182"/>
      <c r="JNX353" s="182"/>
      <c r="JNY353" s="182"/>
      <c r="JNZ353" s="182"/>
      <c r="JOA353" s="182"/>
      <c r="JOB353" s="182"/>
      <c r="JOC353" s="182"/>
      <c r="JOD353" s="182"/>
      <c r="JOE353" s="182"/>
      <c r="JOF353" s="182"/>
      <c r="JOG353" s="182"/>
      <c r="JOH353" s="182"/>
      <c r="JOI353" s="182"/>
      <c r="JOJ353" s="182"/>
      <c r="JOK353" s="182"/>
      <c r="JOL353" s="182"/>
      <c r="JOM353" s="182"/>
      <c r="JON353" s="182"/>
      <c r="JOO353" s="182"/>
      <c r="JOP353" s="182"/>
      <c r="JOQ353" s="182"/>
      <c r="JOR353" s="182"/>
      <c r="JOS353" s="182"/>
      <c r="JOT353" s="182"/>
      <c r="JOU353" s="182"/>
      <c r="JOV353" s="182"/>
      <c r="JOW353" s="182"/>
      <c r="JOX353" s="182"/>
      <c r="JOY353" s="182"/>
      <c r="JOZ353" s="182"/>
      <c r="JPA353" s="182"/>
      <c r="JPB353" s="182"/>
      <c r="JPC353" s="182"/>
      <c r="JPD353" s="182"/>
      <c r="JPE353" s="182"/>
      <c r="JPF353" s="182"/>
      <c r="JPG353" s="182"/>
      <c r="JPH353" s="182"/>
      <c r="JPI353" s="182"/>
      <c r="JPJ353" s="182"/>
      <c r="JPK353" s="182"/>
      <c r="JPL353" s="182"/>
      <c r="JPM353" s="182"/>
      <c r="JPN353" s="182"/>
      <c r="JPO353" s="182"/>
      <c r="JPP353" s="182"/>
      <c r="JPQ353" s="182"/>
      <c r="JPR353" s="182"/>
      <c r="JPS353" s="182"/>
      <c r="JPT353" s="182"/>
      <c r="JPU353" s="182"/>
      <c r="JPV353" s="182"/>
      <c r="JPW353" s="182"/>
      <c r="JPX353" s="182"/>
      <c r="JPY353" s="182"/>
      <c r="JPZ353" s="182"/>
      <c r="JQA353" s="182"/>
      <c r="JQB353" s="182"/>
      <c r="JQC353" s="182"/>
      <c r="JQD353" s="182"/>
      <c r="JQE353" s="182"/>
      <c r="JQF353" s="182"/>
      <c r="JQG353" s="182"/>
      <c r="JQH353" s="182"/>
      <c r="JQI353" s="182"/>
      <c r="JQJ353" s="182"/>
      <c r="JQK353" s="182"/>
      <c r="JQL353" s="182"/>
      <c r="JQM353" s="182"/>
      <c r="JQN353" s="182"/>
      <c r="JQO353" s="182"/>
      <c r="JQP353" s="182"/>
      <c r="JQQ353" s="182"/>
      <c r="JQR353" s="182"/>
      <c r="JQS353" s="182"/>
      <c r="JQT353" s="182"/>
      <c r="JQU353" s="182"/>
      <c r="JQV353" s="182"/>
      <c r="JQW353" s="182"/>
      <c r="JQX353" s="182"/>
      <c r="JQY353" s="182"/>
      <c r="JQZ353" s="182"/>
      <c r="JRA353" s="182"/>
      <c r="JRB353" s="182"/>
      <c r="JRC353" s="182"/>
      <c r="JRD353" s="182"/>
      <c r="JRE353" s="182"/>
      <c r="JRF353" s="182"/>
      <c r="JRG353" s="182"/>
      <c r="JRH353" s="182"/>
      <c r="JRI353" s="182"/>
      <c r="JRJ353" s="182"/>
      <c r="JRK353" s="182"/>
      <c r="JRL353" s="182"/>
      <c r="JRM353" s="182"/>
      <c r="JRN353" s="182"/>
      <c r="JRO353" s="182"/>
      <c r="JRP353" s="182"/>
      <c r="JRQ353" s="182"/>
      <c r="JRR353" s="182"/>
      <c r="JRS353" s="182"/>
      <c r="JRT353" s="182"/>
      <c r="JRU353" s="182"/>
      <c r="JRV353" s="182"/>
      <c r="JRW353" s="182"/>
      <c r="JRX353" s="182"/>
      <c r="JRY353" s="182"/>
      <c r="JRZ353" s="182"/>
      <c r="JSA353" s="182"/>
      <c r="JSB353" s="182"/>
      <c r="JSC353" s="182"/>
      <c r="JSD353" s="182"/>
      <c r="JSE353" s="182"/>
      <c r="JSF353" s="182"/>
      <c r="JSG353" s="182"/>
      <c r="JSH353" s="182"/>
      <c r="JSI353" s="182"/>
      <c r="JSJ353" s="182"/>
      <c r="JSK353" s="182"/>
      <c r="JSL353" s="182"/>
      <c r="JSM353" s="182"/>
      <c r="JSN353" s="182"/>
      <c r="JSO353" s="182"/>
      <c r="JSP353" s="182"/>
      <c r="JSQ353" s="182"/>
      <c r="JSR353" s="182"/>
      <c r="JSS353" s="182"/>
      <c r="JST353" s="182"/>
      <c r="JSU353" s="182"/>
      <c r="JSV353" s="182"/>
      <c r="JSW353" s="182"/>
      <c r="JSX353" s="182"/>
      <c r="JSY353" s="182"/>
      <c r="JSZ353" s="182"/>
      <c r="JTA353" s="182"/>
      <c r="JTB353" s="182"/>
      <c r="JTC353" s="182"/>
      <c r="JTD353" s="182"/>
      <c r="JTE353" s="182"/>
      <c r="JTF353" s="182"/>
      <c r="JTG353" s="182"/>
      <c r="JTH353" s="182"/>
      <c r="JTI353" s="182"/>
      <c r="JTJ353" s="182"/>
      <c r="JTK353" s="182"/>
      <c r="JTL353" s="182"/>
      <c r="JTM353" s="182"/>
      <c r="JTN353" s="182"/>
      <c r="JTO353" s="182"/>
      <c r="JTP353" s="182"/>
      <c r="JTQ353" s="182"/>
      <c r="JTR353" s="182"/>
      <c r="JTS353" s="182"/>
      <c r="JTT353" s="182"/>
      <c r="JTU353" s="182"/>
      <c r="JTV353" s="182"/>
      <c r="JTW353" s="182"/>
      <c r="JTX353" s="182"/>
      <c r="JTY353" s="182"/>
      <c r="JTZ353" s="182"/>
      <c r="JUA353" s="182"/>
      <c r="JUB353" s="182"/>
      <c r="JUC353" s="182"/>
      <c r="JUD353" s="182"/>
      <c r="JUE353" s="182"/>
      <c r="JUF353" s="182"/>
      <c r="JUG353" s="182"/>
      <c r="JUH353" s="182"/>
      <c r="JUI353" s="182"/>
      <c r="JUJ353" s="182"/>
      <c r="JUK353" s="182"/>
      <c r="JUL353" s="182"/>
      <c r="JUM353" s="182"/>
      <c r="JUN353" s="182"/>
      <c r="JUO353" s="182"/>
      <c r="JUP353" s="182"/>
      <c r="JUQ353" s="182"/>
      <c r="JUR353" s="182"/>
      <c r="JUS353" s="182"/>
      <c r="JUT353" s="182"/>
      <c r="JUU353" s="182"/>
      <c r="JUV353" s="182"/>
      <c r="JUW353" s="182"/>
      <c r="JUX353" s="182"/>
      <c r="JUY353" s="182"/>
      <c r="JUZ353" s="182"/>
      <c r="JVA353" s="182"/>
      <c r="JVB353" s="182"/>
      <c r="JVC353" s="182"/>
      <c r="JVD353" s="182"/>
      <c r="JVE353" s="182"/>
      <c r="JVF353" s="182"/>
      <c r="JVG353" s="182"/>
      <c r="JVH353" s="182"/>
      <c r="JVI353" s="182"/>
      <c r="JVJ353" s="182"/>
      <c r="JVK353" s="182"/>
      <c r="JVL353" s="182"/>
      <c r="JVM353" s="182"/>
      <c r="JVN353" s="182"/>
      <c r="JVO353" s="182"/>
      <c r="JVP353" s="182"/>
      <c r="JVQ353" s="182"/>
      <c r="JVR353" s="182"/>
      <c r="JVS353" s="182"/>
      <c r="JVT353" s="182"/>
      <c r="JVU353" s="182"/>
      <c r="JVV353" s="182"/>
      <c r="JVW353" s="182"/>
      <c r="JVX353" s="182"/>
      <c r="JVY353" s="182"/>
      <c r="JVZ353" s="182"/>
      <c r="JWA353" s="182"/>
      <c r="JWB353" s="182"/>
      <c r="JWC353" s="182"/>
      <c r="JWD353" s="182"/>
      <c r="JWE353" s="182"/>
      <c r="JWF353" s="182"/>
      <c r="JWG353" s="182"/>
      <c r="JWH353" s="182"/>
      <c r="JWI353" s="182"/>
      <c r="JWJ353" s="182"/>
      <c r="JWK353" s="182"/>
      <c r="JWL353" s="182"/>
      <c r="JWM353" s="182"/>
      <c r="JWN353" s="182"/>
      <c r="JWO353" s="182"/>
      <c r="JWP353" s="182"/>
      <c r="JWQ353" s="182"/>
      <c r="JWR353" s="182"/>
      <c r="JWS353" s="182"/>
      <c r="JWT353" s="182"/>
      <c r="JWU353" s="182"/>
      <c r="JWV353" s="182"/>
      <c r="JWW353" s="182"/>
      <c r="JWX353" s="182"/>
      <c r="JWY353" s="182"/>
      <c r="JWZ353" s="182"/>
      <c r="JXA353" s="182"/>
      <c r="JXB353" s="182"/>
      <c r="JXC353" s="182"/>
      <c r="JXD353" s="182"/>
      <c r="JXE353" s="182"/>
      <c r="JXF353" s="182"/>
      <c r="JXG353" s="182"/>
      <c r="JXH353" s="182"/>
      <c r="JXI353" s="182"/>
      <c r="JXJ353" s="182"/>
      <c r="JXK353" s="182"/>
      <c r="JXL353" s="182"/>
      <c r="JXM353" s="182"/>
      <c r="JXN353" s="182"/>
      <c r="JXO353" s="182"/>
      <c r="JXP353" s="182"/>
      <c r="JXQ353" s="182"/>
      <c r="JXR353" s="182"/>
      <c r="JXS353" s="182"/>
      <c r="JXT353" s="182"/>
      <c r="JXU353" s="182"/>
      <c r="JXV353" s="182"/>
      <c r="JXW353" s="182"/>
      <c r="JXX353" s="182"/>
      <c r="JXY353" s="182"/>
      <c r="JXZ353" s="182"/>
      <c r="JYA353" s="182"/>
      <c r="JYB353" s="182"/>
      <c r="JYC353" s="182"/>
      <c r="JYD353" s="182"/>
      <c r="JYE353" s="182"/>
      <c r="JYF353" s="182"/>
      <c r="JYG353" s="182"/>
      <c r="JYH353" s="182"/>
      <c r="JYI353" s="182"/>
      <c r="JYJ353" s="182"/>
      <c r="JYK353" s="182"/>
      <c r="JYL353" s="182"/>
      <c r="JYM353" s="182"/>
      <c r="JYN353" s="182"/>
      <c r="JYO353" s="182"/>
      <c r="JYP353" s="182"/>
      <c r="JYQ353" s="182"/>
      <c r="JYR353" s="182"/>
      <c r="JYS353" s="182"/>
      <c r="JYT353" s="182"/>
      <c r="JYU353" s="182"/>
      <c r="JYV353" s="182"/>
      <c r="JYW353" s="182"/>
      <c r="JYX353" s="182"/>
      <c r="JYY353" s="182"/>
      <c r="JYZ353" s="182"/>
      <c r="JZA353" s="182"/>
      <c r="JZB353" s="182"/>
      <c r="JZC353" s="182"/>
      <c r="JZD353" s="182"/>
      <c r="JZE353" s="182"/>
      <c r="JZF353" s="182"/>
      <c r="JZG353" s="182"/>
      <c r="JZH353" s="182"/>
      <c r="JZI353" s="182"/>
      <c r="JZJ353" s="182"/>
      <c r="JZK353" s="182"/>
      <c r="JZL353" s="182"/>
      <c r="JZM353" s="182"/>
      <c r="JZN353" s="182"/>
      <c r="JZO353" s="182"/>
      <c r="JZP353" s="182"/>
      <c r="JZQ353" s="182"/>
      <c r="JZR353" s="182"/>
      <c r="JZS353" s="182"/>
      <c r="JZT353" s="182"/>
      <c r="JZU353" s="182"/>
      <c r="JZV353" s="182"/>
      <c r="JZW353" s="182"/>
      <c r="JZX353" s="182"/>
      <c r="JZY353" s="182"/>
      <c r="JZZ353" s="182"/>
      <c r="KAA353" s="182"/>
      <c r="KAB353" s="182"/>
      <c r="KAC353" s="182"/>
      <c r="KAD353" s="182"/>
      <c r="KAE353" s="182"/>
      <c r="KAF353" s="182"/>
      <c r="KAG353" s="182"/>
      <c r="KAH353" s="182"/>
      <c r="KAI353" s="182"/>
      <c r="KAJ353" s="182"/>
      <c r="KAK353" s="182"/>
      <c r="KAL353" s="182"/>
      <c r="KAM353" s="182"/>
      <c r="KAN353" s="182"/>
      <c r="KAO353" s="182"/>
      <c r="KAP353" s="182"/>
      <c r="KAQ353" s="182"/>
      <c r="KAR353" s="182"/>
      <c r="KAS353" s="182"/>
      <c r="KAT353" s="182"/>
      <c r="KAU353" s="182"/>
      <c r="KAV353" s="182"/>
      <c r="KAW353" s="182"/>
      <c r="KAX353" s="182"/>
      <c r="KAY353" s="182"/>
      <c r="KAZ353" s="182"/>
      <c r="KBA353" s="182"/>
      <c r="KBB353" s="182"/>
      <c r="KBC353" s="182"/>
      <c r="KBD353" s="182"/>
      <c r="KBE353" s="182"/>
      <c r="KBF353" s="182"/>
      <c r="KBG353" s="182"/>
      <c r="KBH353" s="182"/>
      <c r="KBI353" s="182"/>
      <c r="KBJ353" s="182"/>
      <c r="KBK353" s="182"/>
      <c r="KBL353" s="182"/>
      <c r="KBM353" s="182"/>
      <c r="KBN353" s="182"/>
      <c r="KBO353" s="182"/>
      <c r="KBP353" s="182"/>
      <c r="KBQ353" s="182"/>
      <c r="KBR353" s="182"/>
      <c r="KBS353" s="182"/>
      <c r="KBT353" s="182"/>
      <c r="KBU353" s="182"/>
      <c r="KBV353" s="182"/>
      <c r="KBW353" s="182"/>
      <c r="KBX353" s="182"/>
      <c r="KBY353" s="182"/>
      <c r="KBZ353" s="182"/>
      <c r="KCA353" s="182"/>
      <c r="KCB353" s="182"/>
      <c r="KCC353" s="182"/>
      <c r="KCD353" s="182"/>
      <c r="KCE353" s="182"/>
      <c r="KCF353" s="182"/>
      <c r="KCG353" s="182"/>
      <c r="KCH353" s="182"/>
      <c r="KCI353" s="182"/>
      <c r="KCJ353" s="182"/>
      <c r="KCK353" s="182"/>
      <c r="KCL353" s="182"/>
      <c r="KCM353" s="182"/>
      <c r="KCN353" s="182"/>
      <c r="KCO353" s="182"/>
      <c r="KCP353" s="182"/>
      <c r="KCQ353" s="182"/>
      <c r="KCR353" s="182"/>
      <c r="KCS353" s="182"/>
      <c r="KCT353" s="182"/>
      <c r="KCU353" s="182"/>
      <c r="KCV353" s="182"/>
      <c r="KCW353" s="182"/>
      <c r="KCX353" s="182"/>
      <c r="KCY353" s="182"/>
      <c r="KCZ353" s="182"/>
      <c r="KDA353" s="182"/>
      <c r="KDB353" s="182"/>
      <c r="KDC353" s="182"/>
      <c r="KDD353" s="182"/>
      <c r="KDE353" s="182"/>
      <c r="KDF353" s="182"/>
      <c r="KDG353" s="182"/>
      <c r="KDH353" s="182"/>
      <c r="KDI353" s="182"/>
      <c r="KDJ353" s="182"/>
      <c r="KDK353" s="182"/>
      <c r="KDL353" s="182"/>
      <c r="KDM353" s="182"/>
      <c r="KDN353" s="182"/>
      <c r="KDO353" s="182"/>
      <c r="KDP353" s="182"/>
      <c r="KDQ353" s="182"/>
      <c r="KDR353" s="182"/>
      <c r="KDS353" s="182"/>
      <c r="KDT353" s="182"/>
      <c r="KDU353" s="182"/>
      <c r="KDV353" s="182"/>
      <c r="KDW353" s="182"/>
      <c r="KDX353" s="182"/>
      <c r="KDY353" s="182"/>
      <c r="KDZ353" s="182"/>
      <c r="KEA353" s="182"/>
      <c r="KEB353" s="182"/>
      <c r="KEC353" s="182"/>
      <c r="KED353" s="182"/>
      <c r="KEE353" s="182"/>
      <c r="KEF353" s="182"/>
      <c r="KEG353" s="182"/>
      <c r="KEH353" s="182"/>
      <c r="KEI353" s="182"/>
      <c r="KEJ353" s="182"/>
      <c r="KEK353" s="182"/>
      <c r="KEL353" s="182"/>
      <c r="KEM353" s="182"/>
      <c r="KEN353" s="182"/>
      <c r="KEO353" s="182"/>
      <c r="KEP353" s="182"/>
      <c r="KEQ353" s="182"/>
      <c r="KER353" s="182"/>
      <c r="KES353" s="182"/>
      <c r="KET353" s="182"/>
      <c r="KEU353" s="182"/>
      <c r="KEV353" s="182"/>
      <c r="KEW353" s="182"/>
      <c r="KEX353" s="182"/>
      <c r="KEY353" s="182"/>
      <c r="KEZ353" s="182"/>
      <c r="KFA353" s="182"/>
      <c r="KFB353" s="182"/>
      <c r="KFC353" s="182"/>
      <c r="KFD353" s="182"/>
      <c r="KFE353" s="182"/>
      <c r="KFF353" s="182"/>
      <c r="KFG353" s="182"/>
      <c r="KFH353" s="182"/>
      <c r="KFI353" s="182"/>
      <c r="KFJ353" s="182"/>
      <c r="KFK353" s="182"/>
      <c r="KFL353" s="182"/>
      <c r="KFM353" s="182"/>
      <c r="KFN353" s="182"/>
      <c r="KFO353" s="182"/>
      <c r="KFP353" s="182"/>
      <c r="KFQ353" s="182"/>
      <c r="KFR353" s="182"/>
      <c r="KFS353" s="182"/>
      <c r="KFT353" s="182"/>
      <c r="KFU353" s="182"/>
      <c r="KFV353" s="182"/>
      <c r="KFW353" s="182"/>
      <c r="KFX353" s="182"/>
      <c r="KFY353" s="182"/>
      <c r="KFZ353" s="182"/>
      <c r="KGA353" s="182"/>
      <c r="KGB353" s="182"/>
      <c r="KGC353" s="182"/>
      <c r="KGD353" s="182"/>
      <c r="KGE353" s="182"/>
      <c r="KGF353" s="182"/>
      <c r="KGG353" s="182"/>
      <c r="KGH353" s="182"/>
      <c r="KGI353" s="182"/>
      <c r="KGJ353" s="182"/>
      <c r="KGK353" s="182"/>
      <c r="KGL353" s="182"/>
      <c r="KGM353" s="182"/>
      <c r="KGN353" s="182"/>
      <c r="KGO353" s="182"/>
      <c r="KGP353" s="182"/>
      <c r="KGQ353" s="182"/>
      <c r="KGR353" s="182"/>
      <c r="KGS353" s="182"/>
      <c r="KGT353" s="182"/>
      <c r="KGU353" s="182"/>
      <c r="KGV353" s="182"/>
      <c r="KGW353" s="182"/>
      <c r="KGX353" s="182"/>
      <c r="KGY353" s="182"/>
      <c r="KGZ353" s="182"/>
      <c r="KHA353" s="182"/>
      <c r="KHB353" s="182"/>
      <c r="KHC353" s="182"/>
      <c r="KHD353" s="182"/>
      <c r="KHE353" s="182"/>
      <c r="KHF353" s="182"/>
      <c r="KHG353" s="182"/>
      <c r="KHH353" s="182"/>
      <c r="KHI353" s="182"/>
      <c r="KHJ353" s="182"/>
      <c r="KHK353" s="182"/>
      <c r="KHL353" s="182"/>
      <c r="KHM353" s="182"/>
      <c r="KHN353" s="182"/>
      <c r="KHO353" s="182"/>
      <c r="KHP353" s="182"/>
      <c r="KHQ353" s="182"/>
      <c r="KHR353" s="182"/>
      <c r="KHS353" s="182"/>
      <c r="KHT353" s="182"/>
      <c r="KHU353" s="182"/>
      <c r="KHV353" s="182"/>
      <c r="KHW353" s="182"/>
      <c r="KHX353" s="182"/>
      <c r="KHY353" s="182"/>
      <c r="KHZ353" s="182"/>
      <c r="KIA353" s="182"/>
      <c r="KIB353" s="182"/>
      <c r="KIC353" s="182"/>
      <c r="KID353" s="182"/>
      <c r="KIE353" s="182"/>
      <c r="KIF353" s="182"/>
      <c r="KIG353" s="182"/>
      <c r="KIH353" s="182"/>
      <c r="KII353" s="182"/>
      <c r="KIJ353" s="182"/>
      <c r="KIK353" s="182"/>
      <c r="KIL353" s="182"/>
      <c r="KIM353" s="182"/>
      <c r="KIN353" s="182"/>
      <c r="KIO353" s="182"/>
      <c r="KIP353" s="182"/>
      <c r="KIQ353" s="182"/>
      <c r="KIR353" s="182"/>
      <c r="KIS353" s="182"/>
      <c r="KIT353" s="182"/>
      <c r="KIU353" s="182"/>
      <c r="KIV353" s="182"/>
      <c r="KIW353" s="182"/>
      <c r="KIX353" s="182"/>
      <c r="KIY353" s="182"/>
      <c r="KIZ353" s="182"/>
      <c r="KJA353" s="182"/>
      <c r="KJB353" s="182"/>
      <c r="KJC353" s="182"/>
      <c r="KJD353" s="182"/>
      <c r="KJE353" s="182"/>
      <c r="KJF353" s="182"/>
      <c r="KJG353" s="182"/>
      <c r="KJH353" s="182"/>
      <c r="KJI353" s="182"/>
      <c r="KJJ353" s="182"/>
      <c r="KJK353" s="182"/>
      <c r="KJL353" s="182"/>
      <c r="KJM353" s="182"/>
      <c r="KJN353" s="182"/>
      <c r="KJO353" s="182"/>
      <c r="KJP353" s="182"/>
      <c r="KJQ353" s="182"/>
      <c r="KJR353" s="182"/>
      <c r="KJS353" s="182"/>
      <c r="KJT353" s="182"/>
      <c r="KJU353" s="182"/>
      <c r="KJV353" s="182"/>
      <c r="KJW353" s="182"/>
      <c r="KJX353" s="182"/>
      <c r="KJY353" s="182"/>
      <c r="KJZ353" s="182"/>
      <c r="KKA353" s="182"/>
      <c r="KKB353" s="182"/>
      <c r="KKC353" s="182"/>
      <c r="KKD353" s="182"/>
      <c r="KKE353" s="182"/>
      <c r="KKF353" s="182"/>
      <c r="KKG353" s="182"/>
      <c r="KKH353" s="182"/>
      <c r="KKI353" s="182"/>
      <c r="KKJ353" s="182"/>
      <c r="KKK353" s="182"/>
      <c r="KKL353" s="182"/>
      <c r="KKM353" s="182"/>
      <c r="KKN353" s="182"/>
      <c r="KKO353" s="182"/>
      <c r="KKP353" s="182"/>
      <c r="KKQ353" s="182"/>
      <c r="KKR353" s="182"/>
      <c r="KKS353" s="182"/>
      <c r="KKT353" s="182"/>
      <c r="KKU353" s="182"/>
      <c r="KKV353" s="182"/>
      <c r="KKW353" s="182"/>
      <c r="KKX353" s="182"/>
      <c r="KKY353" s="182"/>
      <c r="KKZ353" s="182"/>
      <c r="KLA353" s="182"/>
      <c r="KLB353" s="182"/>
      <c r="KLC353" s="182"/>
      <c r="KLD353" s="182"/>
      <c r="KLE353" s="182"/>
      <c r="KLF353" s="182"/>
      <c r="KLG353" s="182"/>
      <c r="KLH353" s="182"/>
      <c r="KLI353" s="182"/>
      <c r="KLJ353" s="182"/>
      <c r="KLK353" s="182"/>
      <c r="KLL353" s="182"/>
      <c r="KLM353" s="182"/>
      <c r="KLN353" s="182"/>
      <c r="KLO353" s="182"/>
      <c r="KLP353" s="182"/>
      <c r="KLQ353" s="182"/>
      <c r="KLR353" s="182"/>
      <c r="KLS353" s="182"/>
      <c r="KLT353" s="182"/>
      <c r="KLU353" s="182"/>
      <c r="KLV353" s="182"/>
      <c r="KLW353" s="182"/>
      <c r="KLX353" s="182"/>
      <c r="KLY353" s="182"/>
      <c r="KLZ353" s="182"/>
      <c r="KMA353" s="182"/>
      <c r="KMB353" s="182"/>
      <c r="KMC353" s="182"/>
      <c r="KMD353" s="182"/>
      <c r="KME353" s="182"/>
      <c r="KMF353" s="182"/>
      <c r="KMG353" s="182"/>
      <c r="KMH353" s="182"/>
      <c r="KMI353" s="182"/>
      <c r="KMJ353" s="182"/>
      <c r="KMK353" s="182"/>
      <c r="KML353" s="182"/>
      <c r="KMM353" s="182"/>
      <c r="KMN353" s="182"/>
      <c r="KMO353" s="182"/>
      <c r="KMP353" s="182"/>
      <c r="KMQ353" s="182"/>
      <c r="KMR353" s="182"/>
      <c r="KMS353" s="182"/>
      <c r="KMT353" s="182"/>
      <c r="KMU353" s="182"/>
      <c r="KMV353" s="182"/>
      <c r="KMW353" s="182"/>
      <c r="KMX353" s="182"/>
      <c r="KMY353" s="182"/>
      <c r="KMZ353" s="182"/>
      <c r="KNA353" s="182"/>
      <c r="KNB353" s="182"/>
      <c r="KNC353" s="182"/>
      <c r="KND353" s="182"/>
      <c r="KNE353" s="182"/>
      <c r="KNF353" s="182"/>
      <c r="KNG353" s="182"/>
      <c r="KNH353" s="182"/>
      <c r="KNI353" s="182"/>
      <c r="KNJ353" s="182"/>
      <c r="KNK353" s="182"/>
      <c r="KNL353" s="182"/>
      <c r="KNM353" s="182"/>
      <c r="KNN353" s="182"/>
      <c r="KNO353" s="182"/>
      <c r="KNP353" s="182"/>
      <c r="KNQ353" s="182"/>
      <c r="KNR353" s="182"/>
      <c r="KNS353" s="182"/>
      <c r="KNT353" s="182"/>
      <c r="KNU353" s="182"/>
      <c r="KNV353" s="182"/>
      <c r="KNW353" s="182"/>
      <c r="KNX353" s="182"/>
      <c r="KNY353" s="182"/>
      <c r="KNZ353" s="182"/>
      <c r="KOA353" s="182"/>
      <c r="KOB353" s="182"/>
      <c r="KOC353" s="182"/>
      <c r="KOD353" s="182"/>
      <c r="KOE353" s="182"/>
      <c r="KOF353" s="182"/>
      <c r="KOG353" s="182"/>
      <c r="KOH353" s="182"/>
      <c r="KOI353" s="182"/>
      <c r="KOJ353" s="182"/>
      <c r="KOK353" s="182"/>
      <c r="KOL353" s="182"/>
      <c r="KOM353" s="182"/>
      <c r="KON353" s="182"/>
      <c r="KOO353" s="182"/>
      <c r="KOP353" s="182"/>
      <c r="KOQ353" s="182"/>
      <c r="KOR353" s="182"/>
      <c r="KOS353" s="182"/>
      <c r="KOT353" s="182"/>
      <c r="KOU353" s="182"/>
      <c r="KOV353" s="182"/>
      <c r="KOW353" s="182"/>
      <c r="KOX353" s="182"/>
      <c r="KOY353" s="182"/>
      <c r="KOZ353" s="182"/>
      <c r="KPA353" s="182"/>
      <c r="KPB353" s="182"/>
      <c r="KPC353" s="182"/>
      <c r="KPD353" s="182"/>
      <c r="KPE353" s="182"/>
      <c r="KPF353" s="182"/>
      <c r="KPG353" s="182"/>
      <c r="KPH353" s="182"/>
      <c r="KPI353" s="182"/>
      <c r="KPJ353" s="182"/>
      <c r="KPK353" s="182"/>
      <c r="KPL353" s="182"/>
      <c r="KPM353" s="182"/>
      <c r="KPN353" s="182"/>
      <c r="KPO353" s="182"/>
      <c r="KPP353" s="182"/>
      <c r="KPQ353" s="182"/>
      <c r="KPR353" s="182"/>
      <c r="KPS353" s="182"/>
      <c r="KPT353" s="182"/>
      <c r="KPU353" s="182"/>
      <c r="KPV353" s="182"/>
      <c r="KPW353" s="182"/>
      <c r="KPX353" s="182"/>
      <c r="KPY353" s="182"/>
      <c r="KPZ353" s="182"/>
      <c r="KQA353" s="182"/>
      <c r="KQB353" s="182"/>
      <c r="KQC353" s="182"/>
      <c r="KQD353" s="182"/>
      <c r="KQE353" s="182"/>
      <c r="KQF353" s="182"/>
      <c r="KQG353" s="182"/>
      <c r="KQH353" s="182"/>
      <c r="KQI353" s="182"/>
      <c r="KQJ353" s="182"/>
      <c r="KQK353" s="182"/>
      <c r="KQL353" s="182"/>
      <c r="KQM353" s="182"/>
      <c r="KQN353" s="182"/>
      <c r="KQO353" s="182"/>
      <c r="KQP353" s="182"/>
      <c r="KQQ353" s="182"/>
      <c r="KQR353" s="182"/>
      <c r="KQS353" s="182"/>
      <c r="KQT353" s="182"/>
      <c r="KQU353" s="182"/>
      <c r="KQV353" s="182"/>
      <c r="KQW353" s="182"/>
      <c r="KQX353" s="182"/>
      <c r="KQY353" s="182"/>
      <c r="KQZ353" s="182"/>
      <c r="KRA353" s="182"/>
      <c r="KRB353" s="182"/>
      <c r="KRC353" s="182"/>
      <c r="KRD353" s="182"/>
      <c r="KRE353" s="182"/>
      <c r="KRF353" s="182"/>
      <c r="KRG353" s="182"/>
      <c r="KRH353" s="182"/>
      <c r="KRI353" s="182"/>
      <c r="KRJ353" s="182"/>
      <c r="KRK353" s="182"/>
      <c r="KRL353" s="182"/>
      <c r="KRM353" s="182"/>
      <c r="KRN353" s="182"/>
      <c r="KRO353" s="182"/>
      <c r="KRP353" s="182"/>
      <c r="KRQ353" s="182"/>
      <c r="KRR353" s="182"/>
      <c r="KRS353" s="182"/>
      <c r="KRT353" s="182"/>
      <c r="KRU353" s="182"/>
      <c r="KRV353" s="182"/>
      <c r="KRW353" s="182"/>
      <c r="KRX353" s="182"/>
      <c r="KRY353" s="182"/>
      <c r="KRZ353" s="182"/>
      <c r="KSA353" s="182"/>
      <c r="KSB353" s="182"/>
      <c r="KSC353" s="182"/>
      <c r="KSD353" s="182"/>
      <c r="KSE353" s="182"/>
      <c r="KSF353" s="182"/>
      <c r="KSG353" s="182"/>
      <c r="KSH353" s="182"/>
      <c r="KSI353" s="182"/>
      <c r="KSJ353" s="182"/>
      <c r="KSK353" s="182"/>
      <c r="KSL353" s="182"/>
      <c r="KSM353" s="182"/>
      <c r="KSN353" s="182"/>
      <c r="KSO353" s="182"/>
      <c r="KSP353" s="182"/>
      <c r="KSQ353" s="182"/>
      <c r="KSR353" s="182"/>
      <c r="KSS353" s="182"/>
      <c r="KST353" s="182"/>
      <c r="KSU353" s="182"/>
      <c r="KSV353" s="182"/>
      <c r="KSW353" s="182"/>
      <c r="KSX353" s="182"/>
      <c r="KSY353" s="182"/>
      <c r="KSZ353" s="182"/>
      <c r="KTA353" s="182"/>
      <c r="KTB353" s="182"/>
      <c r="KTC353" s="182"/>
      <c r="KTD353" s="182"/>
      <c r="KTE353" s="182"/>
      <c r="KTF353" s="182"/>
      <c r="KTG353" s="182"/>
      <c r="KTH353" s="182"/>
      <c r="KTI353" s="182"/>
      <c r="KTJ353" s="182"/>
      <c r="KTK353" s="182"/>
      <c r="KTL353" s="182"/>
      <c r="KTM353" s="182"/>
      <c r="KTN353" s="182"/>
      <c r="KTO353" s="182"/>
      <c r="KTP353" s="182"/>
      <c r="KTQ353" s="182"/>
      <c r="KTR353" s="182"/>
      <c r="KTS353" s="182"/>
      <c r="KTT353" s="182"/>
      <c r="KTU353" s="182"/>
      <c r="KTV353" s="182"/>
      <c r="KTW353" s="182"/>
      <c r="KTX353" s="182"/>
      <c r="KTY353" s="182"/>
      <c r="KTZ353" s="182"/>
      <c r="KUA353" s="182"/>
      <c r="KUB353" s="182"/>
      <c r="KUC353" s="182"/>
      <c r="KUD353" s="182"/>
      <c r="KUE353" s="182"/>
      <c r="KUF353" s="182"/>
      <c r="KUG353" s="182"/>
      <c r="KUH353" s="182"/>
      <c r="KUI353" s="182"/>
      <c r="KUJ353" s="182"/>
      <c r="KUK353" s="182"/>
      <c r="KUL353" s="182"/>
      <c r="KUM353" s="182"/>
      <c r="KUN353" s="182"/>
      <c r="KUO353" s="182"/>
      <c r="KUP353" s="182"/>
      <c r="KUQ353" s="182"/>
      <c r="KUR353" s="182"/>
      <c r="KUS353" s="182"/>
      <c r="KUT353" s="182"/>
      <c r="KUU353" s="182"/>
      <c r="KUV353" s="182"/>
      <c r="KUW353" s="182"/>
      <c r="KUX353" s="182"/>
      <c r="KUY353" s="182"/>
      <c r="KUZ353" s="182"/>
      <c r="KVA353" s="182"/>
      <c r="KVB353" s="182"/>
      <c r="KVC353" s="182"/>
      <c r="KVD353" s="182"/>
      <c r="KVE353" s="182"/>
      <c r="KVF353" s="182"/>
      <c r="KVG353" s="182"/>
      <c r="KVH353" s="182"/>
      <c r="KVI353" s="182"/>
      <c r="KVJ353" s="182"/>
      <c r="KVK353" s="182"/>
      <c r="KVL353" s="182"/>
      <c r="KVM353" s="182"/>
      <c r="KVN353" s="182"/>
      <c r="KVO353" s="182"/>
      <c r="KVP353" s="182"/>
      <c r="KVQ353" s="182"/>
      <c r="KVR353" s="182"/>
      <c r="KVS353" s="182"/>
      <c r="KVT353" s="182"/>
      <c r="KVU353" s="182"/>
      <c r="KVV353" s="182"/>
      <c r="KVW353" s="182"/>
      <c r="KVX353" s="182"/>
      <c r="KVY353" s="182"/>
      <c r="KVZ353" s="182"/>
      <c r="KWA353" s="182"/>
      <c r="KWB353" s="182"/>
      <c r="KWC353" s="182"/>
      <c r="KWD353" s="182"/>
      <c r="KWE353" s="182"/>
      <c r="KWF353" s="182"/>
      <c r="KWG353" s="182"/>
      <c r="KWH353" s="182"/>
      <c r="KWI353" s="182"/>
      <c r="KWJ353" s="182"/>
      <c r="KWK353" s="182"/>
      <c r="KWL353" s="182"/>
      <c r="KWM353" s="182"/>
      <c r="KWN353" s="182"/>
      <c r="KWO353" s="182"/>
      <c r="KWP353" s="182"/>
      <c r="KWQ353" s="182"/>
      <c r="KWR353" s="182"/>
      <c r="KWS353" s="182"/>
      <c r="KWT353" s="182"/>
      <c r="KWU353" s="182"/>
      <c r="KWV353" s="182"/>
      <c r="KWW353" s="182"/>
      <c r="KWX353" s="182"/>
      <c r="KWY353" s="182"/>
      <c r="KWZ353" s="182"/>
      <c r="KXA353" s="182"/>
      <c r="KXB353" s="182"/>
      <c r="KXC353" s="182"/>
      <c r="KXD353" s="182"/>
      <c r="KXE353" s="182"/>
      <c r="KXF353" s="182"/>
      <c r="KXG353" s="182"/>
      <c r="KXH353" s="182"/>
      <c r="KXI353" s="182"/>
      <c r="KXJ353" s="182"/>
      <c r="KXK353" s="182"/>
      <c r="KXL353" s="182"/>
      <c r="KXM353" s="182"/>
      <c r="KXN353" s="182"/>
      <c r="KXO353" s="182"/>
      <c r="KXP353" s="182"/>
      <c r="KXQ353" s="182"/>
      <c r="KXR353" s="182"/>
      <c r="KXS353" s="182"/>
      <c r="KXT353" s="182"/>
      <c r="KXU353" s="182"/>
      <c r="KXV353" s="182"/>
      <c r="KXW353" s="182"/>
      <c r="KXX353" s="182"/>
      <c r="KXY353" s="182"/>
      <c r="KXZ353" s="182"/>
      <c r="KYA353" s="182"/>
      <c r="KYB353" s="182"/>
      <c r="KYC353" s="182"/>
      <c r="KYD353" s="182"/>
      <c r="KYE353" s="182"/>
      <c r="KYF353" s="182"/>
      <c r="KYG353" s="182"/>
      <c r="KYH353" s="182"/>
      <c r="KYI353" s="182"/>
      <c r="KYJ353" s="182"/>
      <c r="KYK353" s="182"/>
      <c r="KYL353" s="182"/>
      <c r="KYM353" s="182"/>
      <c r="KYN353" s="182"/>
      <c r="KYO353" s="182"/>
      <c r="KYP353" s="182"/>
      <c r="KYQ353" s="182"/>
      <c r="KYR353" s="182"/>
      <c r="KYS353" s="182"/>
      <c r="KYT353" s="182"/>
      <c r="KYU353" s="182"/>
      <c r="KYV353" s="182"/>
      <c r="KYW353" s="182"/>
      <c r="KYX353" s="182"/>
      <c r="KYY353" s="182"/>
      <c r="KYZ353" s="182"/>
      <c r="KZA353" s="182"/>
      <c r="KZB353" s="182"/>
      <c r="KZC353" s="182"/>
      <c r="KZD353" s="182"/>
      <c r="KZE353" s="182"/>
      <c r="KZF353" s="182"/>
      <c r="KZG353" s="182"/>
      <c r="KZH353" s="182"/>
      <c r="KZI353" s="182"/>
      <c r="KZJ353" s="182"/>
      <c r="KZK353" s="182"/>
      <c r="KZL353" s="182"/>
      <c r="KZM353" s="182"/>
      <c r="KZN353" s="182"/>
      <c r="KZO353" s="182"/>
      <c r="KZP353" s="182"/>
      <c r="KZQ353" s="182"/>
      <c r="KZR353" s="182"/>
      <c r="KZS353" s="182"/>
      <c r="KZT353" s="182"/>
      <c r="KZU353" s="182"/>
      <c r="KZV353" s="182"/>
      <c r="KZW353" s="182"/>
      <c r="KZX353" s="182"/>
      <c r="KZY353" s="182"/>
      <c r="KZZ353" s="182"/>
      <c r="LAA353" s="182"/>
      <c r="LAB353" s="182"/>
      <c r="LAC353" s="182"/>
      <c r="LAD353" s="182"/>
      <c r="LAE353" s="182"/>
      <c r="LAF353" s="182"/>
      <c r="LAG353" s="182"/>
      <c r="LAH353" s="182"/>
      <c r="LAI353" s="182"/>
      <c r="LAJ353" s="182"/>
      <c r="LAK353" s="182"/>
      <c r="LAL353" s="182"/>
      <c r="LAM353" s="182"/>
      <c r="LAN353" s="182"/>
      <c r="LAO353" s="182"/>
      <c r="LAP353" s="182"/>
      <c r="LAQ353" s="182"/>
      <c r="LAR353" s="182"/>
      <c r="LAS353" s="182"/>
      <c r="LAT353" s="182"/>
      <c r="LAU353" s="182"/>
      <c r="LAV353" s="182"/>
      <c r="LAW353" s="182"/>
      <c r="LAX353" s="182"/>
      <c r="LAY353" s="182"/>
      <c r="LAZ353" s="182"/>
      <c r="LBA353" s="182"/>
      <c r="LBB353" s="182"/>
      <c r="LBC353" s="182"/>
      <c r="LBD353" s="182"/>
      <c r="LBE353" s="182"/>
      <c r="LBF353" s="182"/>
      <c r="LBG353" s="182"/>
      <c r="LBH353" s="182"/>
      <c r="LBI353" s="182"/>
      <c r="LBJ353" s="182"/>
      <c r="LBK353" s="182"/>
      <c r="LBL353" s="182"/>
      <c r="LBM353" s="182"/>
      <c r="LBN353" s="182"/>
      <c r="LBO353" s="182"/>
      <c r="LBP353" s="182"/>
      <c r="LBQ353" s="182"/>
      <c r="LBR353" s="182"/>
      <c r="LBS353" s="182"/>
      <c r="LBT353" s="182"/>
      <c r="LBU353" s="182"/>
      <c r="LBV353" s="182"/>
      <c r="LBW353" s="182"/>
      <c r="LBX353" s="182"/>
      <c r="LBY353" s="182"/>
      <c r="LBZ353" s="182"/>
      <c r="LCA353" s="182"/>
      <c r="LCB353" s="182"/>
      <c r="LCC353" s="182"/>
      <c r="LCD353" s="182"/>
      <c r="LCE353" s="182"/>
      <c r="LCF353" s="182"/>
      <c r="LCG353" s="182"/>
      <c r="LCH353" s="182"/>
      <c r="LCI353" s="182"/>
      <c r="LCJ353" s="182"/>
      <c r="LCK353" s="182"/>
      <c r="LCL353" s="182"/>
      <c r="LCM353" s="182"/>
      <c r="LCN353" s="182"/>
      <c r="LCO353" s="182"/>
      <c r="LCP353" s="182"/>
      <c r="LCQ353" s="182"/>
      <c r="LCR353" s="182"/>
      <c r="LCS353" s="182"/>
      <c r="LCT353" s="182"/>
      <c r="LCU353" s="182"/>
      <c r="LCV353" s="182"/>
      <c r="LCW353" s="182"/>
      <c r="LCX353" s="182"/>
      <c r="LCY353" s="182"/>
      <c r="LCZ353" s="182"/>
      <c r="LDA353" s="182"/>
      <c r="LDB353" s="182"/>
      <c r="LDC353" s="182"/>
      <c r="LDD353" s="182"/>
      <c r="LDE353" s="182"/>
      <c r="LDF353" s="182"/>
      <c r="LDG353" s="182"/>
      <c r="LDH353" s="182"/>
      <c r="LDI353" s="182"/>
      <c r="LDJ353" s="182"/>
      <c r="LDK353" s="182"/>
      <c r="LDL353" s="182"/>
      <c r="LDM353" s="182"/>
      <c r="LDN353" s="182"/>
      <c r="LDO353" s="182"/>
      <c r="LDP353" s="182"/>
      <c r="LDQ353" s="182"/>
      <c r="LDR353" s="182"/>
      <c r="LDS353" s="182"/>
      <c r="LDT353" s="182"/>
      <c r="LDU353" s="182"/>
      <c r="LDV353" s="182"/>
      <c r="LDW353" s="182"/>
      <c r="LDX353" s="182"/>
      <c r="LDY353" s="182"/>
      <c r="LDZ353" s="182"/>
      <c r="LEA353" s="182"/>
      <c r="LEB353" s="182"/>
      <c r="LEC353" s="182"/>
      <c r="LED353" s="182"/>
      <c r="LEE353" s="182"/>
      <c r="LEF353" s="182"/>
      <c r="LEG353" s="182"/>
      <c r="LEH353" s="182"/>
      <c r="LEI353" s="182"/>
      <c r="LEJ353" s="182"/>
      <c r="LEK353" s="182"/>
      <c r="LEL353" s="182"/>
      <c r="LEM353" s="182"/>
      <c r="LEN353" s="182"/>
      <c r="LEO353" s="182"/>
      <c r="LEP353" s="182"/>
      <c r="LEQ353" s="182"/>
      <c r="LER353" s="182"/>
      <c r="LES353" s="182"/>
      <c r="LET353" s="182"/>
      <c r="LEU353" s="182"/>
      <c r="LEV353" s="182"/>
      <c r="LEW353" s="182"/>
      <c r="LEX353" s="182"/>
      <c r="LEY353" s="182"/>
      <c r="LEZ353" s="182"/>
      <c r="LFA353" s="182"/>
      <c r="LFB353" s="182"/>
      <c r="LFC353" s="182"/>
      <c r="LFD353" s="182"/>
      <c r="LFE353" s="182"/>
      <c r="LFF353" s="182"/>
      <c r="LFG353" s="182"/>
      <c r="LFH353" s="182"/>
      <c r="LFI353" s="182"/>
      <c r="LFJ353" s="182"/>
      <c r="LFK353" s="182"/>
      <c r="LFL353" s="182"/>
      <c r="LFM353" s="182"/>
      <c r="LFN353" s="182"/>
      <c r="LFO353" s="182"/>
      <c r="LFP353" s="182"/>
      <c r="LFQ353" s="182"/>
      <c r="LFR353" s="182"/>
      <c r="LFS353" s="182"/>
      <c r="LFT353" s="182"/>
      <c r="LFU353" s="182"/>
      <c r="LFV353" s="182"/>
      <c r="LFW353" s="182"/>
      <c r="LFX353" s="182"/>
      <c r="LFY353" s="182"/>
      <c r="LFZ353" s="182"/>
      <c r="LGA353" s="182"/>
      <c r="LGB353" s="182"/>
      <c r="LGC353" s="182"/>
      <c r="LGD353" s="182"/>
      <c r="LGE353" s="182"/>
      <c r="LGF353" s="182"/>
      <c r="LGG353" s="182"/>
      <c r="LGH353" s="182"/>
      <c r="LGI353" s="182"/>
      <c r="LGJ353" s="182"/>
      <c r="LGK353" s="182"/>
      <c r="LGL353" s="182"/>
      <c r="LGM353" s="182"/>
      <c r="LGN353" s="182"/>
      <c r="LGO353" s="182"/>
      <c r="LGP353" s="182"/>
      <c r="LGQ353" s="182"/>
      <c r="LGR353" s="182"/>
      <c r="LGS353" s="182"/>
      <c r="LGT353" s="182"/>
      <c r="LGU353" s="182"/>
      <c r="LGV353" s="182"/>
      <c r="LGW353" s="182"/>
      <c r="LGX353" s="182"/>
      <c r="LGY353" s="182"/>
      <c r="LGZ353" s="182"/>
      <c r="LHA353" s="182"/>
      <c r="LHB353" s="182"/>
      <c r="LHC353" s="182"/>
      <c r="LHD353" s="182"/>
      <c r="LHE353" s="182"/>
      <c r="LHF353" s="182"/>
      <c r="LHG353" s="182"/>
      <c r="LHH353" s="182"/>
      <c r="LHI353" s="182"/>
      <c r="LHJ353" s="182"/>
      <c r="LHK353" s="182"/>
      <c r="LHL353" s="182"/>
      <c r="LHM353" s="182"/>
      <c r="LHN353" s="182"/>
      <c r="LHO353" s="182"/>
      <c r="LHP353" s="182"/>
      <c r="LHQ353" s="182"/>
      <c r="LHR353" s="182"/>
      <c r="LHS353" s="182"/>
      <c r="LHT353" s="182"/>
      <c r="LHU353" s="182"/>
      <c r="LHV353" s="182"/>
      <c r="LHW353" s="182"/>
      <c r="LHX353" s="182"/>
      <c r="LHY353" s="182"/>
      <c r="LHZ353" s="182"/>
      <c r="LIA353" s="182"/>
      <c r="LIB353" s="182"/>
      <c r="LIC353" s="182"/>
      <c r="LID353" s="182"/>
      <c r="LIE353" s="182"/>
      <c r="LIF353" s="182"/>
      <c r="LIG353" s="182"/>
      <c r="LIH353" s="182"/>
      <c r="LII353" s="182"/>
      <c r="LIJ353" s="182"/>
      <c r="LIK353" s="182"/>
      <c r="LIL353" s="182"/>
      <c r="LIM353" s="182"/>
      <c r="LIN353" s="182"/>
      <c r="LIO353" s="182"/>
      <c r="LIP353" s="182"/>
      <c r="LIQ353" s="182"/>
      <c r="LIR353" s="182"/>
      <c r="LIS353" s="182"/>
      <c r="LIT353" s="182"/>
      <c r="LIU353" s="182"/>
      <c r="LIV353" s="182"/>
      <c r="LIW353" s="182"/>
      <c r="LIX353" s="182"/>
      <c r="LIY353" s="182"/>
      <c r="LIZ353" s="182"/>
      <c r="LJA353" s="182"/>
      <c r="LJB353" s="182"/>
      <c r="LJC353" s="182"/>
      <c r="LJD353" s="182"/>
      <c r="LJE353" s="182"/>
      <c r="LJF353" s="182"/>
      <c r="LJG353" s="182"/>
      <c r="LJH353" s="182"/>
      <c r="LJI353" s="182"/>
      <c r="LJJ353" s="182"/>
      <c r="LJK353" s="182"/>
      <c r="LJL353" s="182"/>
      <c r="LJM353" s="182"/>
      <c r="LJN353" s="182"/>
      <c r="LJO353" s="182"/>
      <c r="LJP353" s="182"/>
      <c r="LJQ353" s="182"/>
      <c r="LJR353" s="182"/>
      <c r="LJS353" s="182"/>
      <c r="LJT353" s="182"/>
      <c r="LJU353" s="182"/>
      <c r="LJV353" s="182"/>
      <c r="LJW353" s="182"/>
      <c r="LJX353" s="182"/>
      <c r="LJY353" s="182"/>
      <c r="LJZ353" s="182"/>
      <c r="LKA353" s="182"/>
      <c r="LKB353" s="182"/>
      <c r="LKC353" s="182"/>
      <c r="LKD353" s="182"/>
      <c r="LKE353" s="182"/>
      <c r="LKF353" s="182"/>
      <c r="LKG353" s="182"/>
      <c r="LKH353" s="182"/>
      <c r="LKI353" s="182"/>
      <c r="LKJ353" s="182"/>
      <c r="LKK353" s="182"/>
      <c r="LKL353" s="182"/>
      <c r="LKM353" s="182"/>
      <c r="LKN353" s="182"/>
      <c r="LKO353" s="182"/>
      <c r="LKP353" s="182"/>
      <c r="LKQ353" s="182"/>
      <c r="LKR353" s="182"/>
      <c r="LKS353" s="182"/>
      <c r="LKT353" s="182"/>
      <c r="LKU353" s="182"/>
      <c r="LKV353" s="182"/>
      <c r="LKW353" s="182"/>
      <c r="LKX353" s="182"/>
      <c r="LKY353" s="182"/>
      <c r="LKZ353" s="182"/>
      <c r="LLA353" s="182"/>
      <c r="LLB353" s="182"/>
      <c r="LLC353" s="182"/>
      <c r="LLD353" s="182"/>
      <c r="LLE353" s="182"/>
      <c r="LLF353" s="182"/>
      <c r="LLG353" s="182"/>
      <c r="LLH353" s="182"/>
      <c r="LLI353" s="182"/>
      <c r="LLJ353" s="182"/>
      <c r="LLK353" s="182"/>
      <c r="LLL353" s="182"/>
      <c r="LLM353" s="182"/>
      <c r="LLN353" s="182"/>
      <c r="LLO353" s="182"/>
      <c r="LLP353" s="182"/>
      <c r="LLQ353" s="182"/>
      <c r="LLR353" s="182"/>
      <c r="LLS353" s="182"/>
      <c r="LLT353" s="182"/>
      <c r="LLU353" s="182"/>
      <c r="LLV353" s="182"/>
      <c r="LLW353" s="182"/>
      <c r="LLX353" s="182"/>
      <c r="LLY353" s="182"/>
      <c r="LLZ353" s="182"/>
      <c r="LMA353" s="182"/>
      <c r="LMB353" s="182"/>
      <c r="LMC353" s="182"/>
      <c r="LMD353" s="182"/>
      <c r="LME353" s="182"/>
      <c r="LMF353" s="182"/>
      <c r="LMG353" s="182"/>
      <c r="LMH353" s="182"/>
      <c r="LMI353" s="182"/>
      <c r="LMJ353" s="182"/>
      <c r="LMK353" s="182"/>
      <c r="LML353" s="182"/>
      <c r="LMM353" s="182"/>
      <c r="LMN353" s="182"/>
      <c r="LMO353" s="182"/>
      <c r="LMP353" s="182"/>
      <c r="LMQ353" s="182"/>
      <c r="LMR353" s="182"/>
      <c r="LMS353" s="182"/>
      <c r="LMT353" s="182"/>
      <c r="LMU353" s="182"/>
      <c r="LMV353" s="182"/>
      <c r="LMW353" s="182"/>
      <c r="LMX353" s="182"/>
      <c r="LMY353" s="182"/>
      <c r="LMZ353" s="182"/>
      <c r="LNA353" s="182"/>
      <c r="LNB353" s="182"/>
      <c r="LNC353" s="182"/>
      <c r="LND353" s="182"/>
      <c r="LNE353" s="182"/>
      <c r="LNF353" s="182"/>
      <c r="LNG353" s="182"/>
      <c r="LNH353" s="182"/>
      <c r="LNI353" s="182"/>
      <c r="LNJ353" s="182"/>
      <c r="LNK353" s="182"/>
      <c r="LNL353" s="182"/>
      <c r="LNM353" s="182"/>
      <c r="LNN353" s="182"/>
      <c r="LNO353" s="182"/>
      <c r="LNP353" s="182"/>
      <c r="LNQ353" s="182"/>
      <c r="LNR353" s="182"/>
      <c r="LNS353" s="182"/>
      <c r="LNT353" s="182"/>
      <c r="LNU353" s="182"/>
      <c r="LNV353" s="182"/>
      <c r="LNW353" s="182"/>
      <c r="LNX353" s="182"/>
      <c r="LNY353" s="182"/>
      <c r="LNZ353" s="182"/>
      <c r="LOA353" s="182"/>
      <c r="LOB353" s="182"/>
      <c r="LOC353" s="182"/>
      <c r="LOD353" s="182"/>
      <c r="LOE353" s="182"/>
      <c r="LOF353" s="182"/>
      <c r="LOG353" s="182"/>
      <c r="LOH353" s="182"/>
      <c r="LOI353" s="182"/>
      <c r="LOJ353" s="182"/>
      <c r="LOK353" s="182"/>
      <c r="LOL353" s="182"/>
      <c r="LOM353" s="182"/>
      <c r="LON353" s="182"/>
      <c r="LOO353" s="182"/>
      <c r="LOP353" s="182"/>
      <c r="LOQ353" s="182"/>
      <c r="LOR353" s="182"/>
      <c r="LOS353" s="182"/>
      <c r="LOT353" s="182"/>
      <c r="LOU353" s="182"/>
      <c r="LOV353" s="182"/>
      <c r="LOW353" s="182"/>
      <c r="LOX353" s="182"/>
      <c r="LOY353" s="182"/>
      <c r="LOZ353" s="182"/>
      <c r="LPA353" s="182"/>
      <c r="LPB353" s="182"/>
      <c r="LPC353" s="182"/>
      <c r="LPD353" s="182"/>
      <c r="LPE353" s="182"/>
      <c r="LPF353" s="182"/>
      <c r="LPG353" s="182"/>
      <c r="LPH353" s="182"/>
      <c r="LPI353" s="182"/>
      <c r="LPJ353" s="182"/>
      <c r="LPK353" s="182"/>
      <c r="LPL353" s="182"/>
      <c r="LPM353" s="182"/>
      <c r="LPN353" s="182"/>
      <c r="LPO353" s="182"/>
      <c r="LPP353" s="182"/>
      <c r="LPQ353" s="182"/>
      <c r="LPR353" s="182"/>
      <c r="LPS353" s="182"/>
      <c r="LPT353" s="182"/>
      <c r="LPU353" s="182"/>
      <c r="LPV353" s="182"/>
      <c r="LPW353" s="182"/>
      <c r="LPX353" s="182"/>
      <c r="LPY353" s="182"/>
      <c r="LPZ353" s="182"/>
      <c r="LQA353" s="182"/>
      <c r="LQB353" s="182"/>
      <c r="LQC353" s="182"/>
      <c r="LQD353" s="182"/>
      <c r="LQE353" s="182"/>
      <c r="LQF353" s="182"/>
      <c r="LQG353" s="182"/>
      <c r="LQH353" s="182"/>
      <c r="LQI353" s="182"/>
      <c r="LQJ353" s="182"/>
      <c r="LQK353" s="182"/>
      <c r="LQL353" s="182"/>
      <c r="LQM353" s="182"/>
      <c r="LQN353" s="182"/>
      <c r="LQO353" s="182"/>
      <c r="LQP353" s="182"/>
      <c r="LQQ353" s="182"/>
      <c r="LQR353" s="182"/>
      <c r="LQS353" s="182"/>
      <c r="LQT353" s="182"/>
      <c r="LQU353" s="182"/>
      <c r="LQV353" s="182"/>
      <c r="LQW353" s="182"/>
      <c r="LQX353" s="182"/>
      <c r="LQY353" s="182"/>
      <c r="LQZ353" s="182"/>
      <c r="LRA353" s="182"/>
      <c r="LRB353" s="182"/>
      <c r="LRC353" s="182"/>
      <c r="LRD353" s="182"/>
      <c r="LRE353" s="182"/>
      <c r="LRF353" s="182"/>
      <c r="LRG353" s="182"/>
      <c r="LRH353" s="182"/>
      <c r="LRI353" s="182"/>
      <c r="LRJ353" s="182"/>
      <c r="LRK353" s="182"/>
      <c r="LRL353" s="182"/>
      <c r="LRM353" s="182"/>
      <c r="LRN353" s="182"/>
      <c r="LRO353" s="182"/>
      <c r="LRP353" s="182"/>
      <c r="LRQ353" s="182"/>
      <c r="LRR353" s="182"/>
      <c r="LRS353" s="182"/>
      <c r="LRT353" s="182"/>
      <c r="LRU353" s="182"/>
      <c r="LRV353" s="182"/>
      <c r="LRW353" s="182"/>
      <c r="LRX353" s="182"/>
      <c r="LRY353" s="182"/>
      <c r="LRZ353" s="182"/>
      <c r="LSA353" s="182"/>
      <c r="LSB353" s="182"/>
      <c r="LSC353" s="182"/>
      <c r="LSD353" s="182"/>
      <c r="LSE353" s="182"/>
      <c r="LSF353" s="182"/>
      <c r="LSG353" s="182"/>
      <c r="LSH353" s="182"/>
      <c r="LSI353" s="182"/>
      <c r="LSJ353" s="182"/>
      <c r="LSK353" s="182"/>
      <c r="LSL353" s="182"/>
      <c r="LSM353" s="182"/>
      <c r="LSN353" s="182"/>
      <c r="LSO353" s="182"/>
      <c r="LSP353" s="182"/>
      <c r="LSQ353" s="182"/>
      <c r="LSR353" s="182"/>
      <c r="LSS353" s="182"/>
      <c r="LST353" s="182"/>
      <c r="LSU353" s="182"/>
      <c r="LSV353" s="182"/>
      <c r="LSW353" s="182"/>
      <c r="LSX353" s="182"/>
      <c r="LSY353" s="182"/>
      <c r="LSZ353" s="182"/>
      <c r="LTA353" s="182"/>
      <c r="LTB353" s="182"/>
      <c r="LTC353" s="182"/>
      <c r="LTD353" s="182"/>
      <c r="LTE353" s="182"/>
      <c r="LTF353" s="182"/>
      <c r="LTG353" s="182"/>
      <c r="LTH353" s="182"/>
      <c r="LTI353" s="182"/>
      <c r="LTJ353" s="182"/>
      <c r="LTK353" s="182"/>
      <c r="LTL353" s="182"/>
      <c r="LTM353" s="182"/>
      <c r="LTN353" s="182"/>
      <c r="LTO353" s="182"/>
      <c r="LTP353" s="182"/>
      <c r="LTQ353" s="182"/>
      <c r="LTR353" s="182"/>
      <c r="LTS353" s="182"/>
      <c r="LTT353" s="182"/>
      <c r="LTU353" s="182"/>
      <c r="LTV353" s="182"/>
      <c r="LTW353" s="182"/>
      <c r="LTX353" s="182"/>
      <c r="LTY353" s="182"/>
      <c r="LTZ353" s="182"/>
      <c r="LUA353" s="182"/>
      <c r="LUB353" s="182"/>
      <c r="LUC353" s="182"/>
      <c r="LUD353" s="182"/>
      <c r="LUE353" s="182"/>
      <c r="LUF353" s="182"/>
      <c r="LUG353" s="182"/>
      <c r="LUH353" s="182"/>
      <c r="LUI353" s="182"/>
      <c r="LUJ353" s="182"/>
      <c r="LUK353" s="182"/>
      <c r="LUL353" s="182"/>
      <c r="LUM353" s="182"/>
      <c r="LUN353" s="182"/>
      <c r="LUO353" s="182"/>
      <c r="LUP353" s="182"/>
      <c r="LUQ353" s="182"/>
      <c r="LUR353" s="182"/>
      <c r="LUS353" s="182"/>
      <c r="LUT353" s="182"/>
      <c r="LUU353" s="182"/>
      <c r="LUV353" s="182"/>
      <c r="LUW353" s="182"/>
      <c r="LUX353" s="182"/>
      <c r="LUY353" s="182"/>
      <c r="LUZ353" s="182"/>
      <c r="LVA353" s="182"/>
      <c r="LVB353" s="182"/>
      <c r="LVC353" s="182"/>
      <c r="LVD353" s="182"/>
      <c r="LVE353" s="182"/>
      <c r="LVF353" s="182"/>
      <c r="LVG353" s="182"/>
      <c r="LVH353" s="182"/>
      <c r="LVI353" s="182"/>
      <c r="LVJ353" s="182"/>
      <c r="LVK353" s="182"/>
      <c r="LVL353" s="182"/>
      <c r="LVM353" s="182"/>
      <c r="LVN353" s="182"/>
      <c r="LVO353" s="182"/>
      <c r="LVP353" s="182"/>
      <c r="LVQ353" s="182"/>
      <c r="LVR353" s="182"/>
      <c r="LVS353" s="182"/>
      <c r="LVT353" s="182"/>
      <c r="LVU353" s="182"/>
      <c r="LVV353" s="182"/>
      <c r="LVW353" s="182"/>
      <c r="LVX353" s="182"/>
      <c r="LVY353" s="182"/>
      <c r="LVZ353" s="182"/>
      <c r="LWA353" s="182"/>
      <c r="LWB353" s="182"/>
      <c r="LWC353" s="182"/>
      <c r="LWD353" s="182"/>
      <c r="LWE353" s="182"/>
      <c r="LWF353" s="182"/>
      <c r="LWG353" s="182"/>
      <c r="LWH353" s="182"/>
      <c r="LWI353" s="182"/>
      <c r="LWJ353" s="182"/>
      <c r="LWK353" s="182"/>
      <c r="LWL353" s="182"/>
      <c r="LWM353" s="182"/>
      <c r="LWN353" s="182"/>
      <c r="LWO353" s="182"/>
      <c r="LWP353" s="182"/>
      <c r="LWQ353" s="182"/>
      <c r="LWR353" s="182"/>
      <c r="LWS353" s="182"/>
      <c r="LWT353" s="182"/>
      <c r="LWU353" s="182"/>
      <c r="LWV353" s="182"/>
      <c r="LWW353" s="182"/>
      <c r="LWX353" s="182"/>
      <c r="LWY353" s="182"/>
      <c r="LWZ353" s="182"/>
      <c r="LXA353" s="182"/>
      <c r="LXB353" s="182"/>
      <c r="LXC353" s="182"/>
      <c r="LXD353" s="182"/>
      <c r="LXE353" s="182"/>
      <c r="LXF353" s="182"/>
      <c r="LXG353" s="182"/>
      <c r="LXH353" s="182"/>
      <c r="LXI353" s="182"/>
      <c r="LXJ353" s="182"/>
      <c r="LXK353" s="182"/>
      <c r="LXL353" s="182"/>
      <c r="LXM353" s="182"/>
      <c r="LXN353" s="182"/>
      <c r="LXO353" s="182"/>
      <c r="LXP353" s="182"/>
      <c r="LXQ353" s="182"/>
      <c r="LXR353" s="182"/>
      <c r="LXS353" s="182"/>
      <c r="LXT353" s="182"/>
      <c r="LXU353" s="182"/>
      <c r="LXV353" s="182"/>
      <c r="LXW353" s="182"/>
      <c r="LXX353" s="182"/>
      <c r="LXY353" s="182"/>
      <c r="LXZ353" s="182"/>
      <c r="LYA353" s="182"/>
      <c r="LYB353" s="182"/>
      <c r="LYC353" s="182"/>
      <c r="LYD353" s="182"/>
      <c r="LYE353" s="182"/>
      <c r="LYF353" s="182"/>
      <c r="LYG353" s="182"/>
      <c r="LYH353" s="182"/>
      <c r="LYI353" s="182"/>
      <c r="LYJ353" s="182"/>
      <c r="LYK353" s="182"/>
      <c r="LYL353" s="182"/>
      <c r="LYM353" s="182"/>
      <c r="LYN353" s="182"/>
      <c r="LYO353" s="182"/>
      <c r="LYP353" s="182"/>
      <c r="LYQ353" s="182"/>
      <c r="LYR353" s="182"/>
      <c r="LYS353" s="182"/>
      <c r="LYT353" s="182"/>
      <c r="LYU353" s="182"/>
      <c r="LYV353" s="182"/>
      <c r="LYW353" s="182"/>
      <c r="LYX353" s="182"/>
      <c r="LYY353" s="182"/>
      <c r="LYZ353" s="182"/>
      <c r="LZA353" s="182"/>
      <c r="LZB353" s="182"/>
      <c r="LZC353" s="182"/>
      <c r="LZD353" s="182"/>
      <c r="LZE353" s="182"/>
      <c r="LZF353" s="182"/>
      <c r="LZG353" s="182"/>
      <c r="LZH353" s="182"/>
      <c r="LZI353" s="182"/>
      <c r="LZJ353" s="182"/>
      <c r="LZK353" s="182"/>
      <c r="LZL353" s="182"/>
      <c r="LZM353" s="182"/>
      <c r="LZN353" s="182"/>
      <c r="LZO353" s="182"/>
      <c r="LZP353" s="182"/>
      <c r="LZQ353" s="182"/>
      <c r="LZR353" s="182"/>
      <c r="LZS353" s="182"/>
      <c r="LZT353" s="182"/>
      <c r="LZU353" s="182"/>
      <c r="LZV353" s="182"/>
      <c r="LZW353" s="182"/>
      <c r="LZX353" s="182"/>
      <c r="LZY353" s="182"/>
      <c r="LZZ353" s="182"/>
      <c r="MAA353" s="182"/>
      <c r="MAB353" s="182"/>
      <c r="MAC353" s="182"/>
      <c r="MAD353" s="182"/>
      <c r="MAE353" s="182"/>
      <c r="MAF353" s="182"/>
      <c r="MAG353" s="182"/>
      <c r="MAH353" s="182"/>
      <c r="MAI353" s="182"/>
      <c r="MAJ353" s="182"/>
      <c r="MAK353" s="182"/>
      <c r="MAL353" s="182"/>
      <c r="MAM353" s="182"/>
      <c r="MAN353" s="182"/>
      <c r="MAO353" s="182"/>
      <c r="MAP353" s="182"/>
      <c r="MAQ353" s="182"/>
      <c r="MAR353" s="182"/>
      <c r="MAS353" s="182"/>
      <c r="MAT353" s="182"/>
      <c r="MAU353" s="182"/>
      <c r="MAV353" s="182"/>
      <c r="MAW353" s="182"/>
      <c r="MAX353" s="182"/>
      <c r="MAY353" s="182"/>
      <c r="MAZ353" s="182"/>
      <c r="MBA353" s="182"/>
      <c r="MBB353" s="182"/>
      <c r="MBC353" s="182"/>
      <c r="MBD353" s="182"/>
      <c r="MBE353" s="182"/>
      <c r="MBF353" s="182"/>
      <c r="MBG353" s="182"/>
      <c r="MBH353" s="182"/>
      <c r="MBI353" s="182"/>
      <c r="MBJ353" s="182"/>
      <c r="MBK353" s="182"/>
      <c r="MBL353" s="182"/>
      <c r="MBM353" s="182"/>
      <c r="MBN353" s="182"/>
      <c r="MBO353" s="182"/>
      <c r="MBP353" s="182"/>
      <c r="MBQ353" s="182"/>
      <c r="MBR353" s="182"/>
      <c r="MBS353" s="182"/>
      <c r="MBT353" s="182"/>
      <c r="MBU353" s="182"/>
      <c r="MBV353" s="182"/>
      <c r="MBW353" s="182"/>
      <c r="MBX353" s="182"/>
      <c r="MBY353" s="182"/>
      <c r="MBZ353" s="182"/>
      <c r="MCA353" s="182"/>
      <c r="MCB353" s="182"/>
      <c r="MCC353" s="182"/>
      <c r="MCD353" s="182"/>
      <c r="MCE353" s="182"/>
      <c r="MCF353" s="182"/>
      <c r="MCG353" s="182"/>
      <c r="MCH353" s="182"/>
      <c r="MCI353" s="182"/>
      <c r="MCJ353" s="182"/>
      <c r="MCK353" s="182"/>
      <c r="MCL353" s="182"/>
      <c r="MCM353" s="182"/>
      <c r="MCN353" s="182"/>
      <c r="MCO353" s="182"/>
      <c r="MCP353" s="182"/>
      <c r="MCQ353" s="182"/>
      <c r="MCR353" s="182"/>
      <c r="MCS353" s="182"/>
      <c r="MCT353" s="182"/>
      <c r="MCU353" s="182"/>
      <c r="MCV353" s="182"/>
      <c r="MCW353" s="182"/>
      <c r="MCX353" s="182"/>
      <c r="MCY353" s="182"/>
      <c r="MCZ353" s="182"/>
      <c r="MDA353" s="182"/>
      <c r="MDB353" s="182"/>
      <c r="MDC353" s="182"/>
      <c r="MDD353" s="182"/>
      <c r="MDE353" s="182"/>
      <c r="MDF353" s="182"/>
      <c r="MDG353" s="182"/>
      <c r="MDH353" s="182"/>
      <c r="MDI353" s="182"/>
      <c r="MDJ353" s="182"/>
      <c r="MDK353" s="182"/>
      <c r="MDL353" s="182"/>
      <c r="MDM353" s="182"/>
      <c r="MDN353" s="182"/>
      <c r="MDO353" s="182"/>
      <c r="MDP353" s="182"/>
      <c r="MDQ353" s="182"/>
      <c r="MDR353" s="182"/>
      <c r="MDS353" s="182"/>
      <c r="MDT353" s="182"/>
      <c r="MDU353" s="182"/>
      <c r="MDV353" s="182"/>
      <c r="MDW353" s="182"/>
      <c r="MDX353" s="182"/>
      <c r="MDY353" s="182"/>
      <c r="MDZ353" s="182"/>
      <c r="MEA353" s="182"/>
      <c r="MEB353" s="182"/>
      <c r="MEC353" s="182"/>
      <c r="MED353" s="182"/>
      <c r="MEE353" s="182"/>
      <c r="MEF353" s="182"/>
      <c r="MEG353" s="182"/>
      <c r="MEH353" s="182"/>
      <c r="MEI353" s="182"/>
      <c r="MEJ353" s="182"/>
      <c r="MEK353" s="182"/>
      <c r="MEL353" s="182"/>
      <c r="MEM353" s="182"/>
      <c r="MEN353" s="182"/>
      <c r="MEO353" s="182"/>
      <c r="MEP353" s="182"/>
      <c r="MEQ353" s="182"/>
      <c r="MER353" s="182"/>
      <c r="MES353" s="182"/>
      <c r="MET353" s="182"/>
      <c r="MEU353" s="182"/>
      <c r="MEV353" s="182"/>
      <c r="MEW353" s="182"/>
      <c r="MEX353" s="182"/>
      <c r="MEY353" s="182"/>
      <c r="MEZ353" s="182"/>
      <c r="MFA353" s="182"/>
      <c r="MFB353" s="182"/>
      <c r="MFC353" s="182"/>
      <c r="MFD353" s="182"/>
      <c r="MFE353" s="182"/>
      <c r="MFF353" s="182"/>
      <c r="MFG353" s="182"/>
      <c r="MFH353" s="182"/>
      <c r="MFI353" s="182"/>
      <c r="MFJ353" s="182"/>
      <c r="MFK353" s="182"/>
      <c r="MFL353" s="182"/>
      <c r="MFM353" s="182"/>
      <c r="MFN353" s="182"/>
      <c r="MFO353" s="182"/>
      <c r="MFP353" s="182"/>
      <c r="MFQ353" s="182"/>
      <c r="MFR353" s="182"/>
      <c r="MFS353" s="182"/>
      <c r="MFT353" s="182"/>
      <c r="MFU353" s="182"/>
      <c r="MFV353" s="182"/>
      <c r="MFW353" s="182"/>
      <c r="MFX353" s="182"/>
      <c r="MFY353" s="182"/>
      <c r="MFZ353" s="182"/>
      <c r="MGA353" s="182"/>
      <c r="MGB353" s="182"/>
      <c r="MGC353" s="182"/>
      <c r="MGD353" s="182"/>
      <c r="MGE353" s="182"/>
      <c r="MGF353" s="182"/>
      <c r="MGG353" s="182"/>
      <c r="MGH353" s="182"/>
      <c r="MGI353" s="182"/>
      <c r="MGJ353" s="182"/>
      <c r="MGK353" s="182"/>
      <c r="MGL353" s="182"/>
      <c r="MGM353" s="182"/>
      <c r="MGN353" s="182"/>
      <c r="MGO353" s="182"/>
      <c r="MGP353" s="182"/>
      <c r="MGQ353" s="182"/>
      <c r="MGR353" s="182"/>
      <c r="MGS353" s="182"/>
      <c r="MGT353" s="182"/>
      <c r="MGU353" s="182"/>
      <c r="MGV353" s="182"/>
      <c r="MGW353" s="182"/>
      <c r="MGX353" s="182"/>
      <c r="MGY353" s="182"/>
      <c r="MGZ353" s="182"/>
      <c r="MHA353" s="182"/>
      <c r="MHB353" s="182"/>
      <c r="MHC353" s="182"/>
      <c r="MHD353" s="182"/>
      <c r="MHE353" s="182"/>
      <c r="MHF353" s="182"/>
      <c r="MHG353" s="182"/>
      <c r="MHH353" s="182"/>
      <c r="MHI353" s="182"/>
      <c r="MHJ353" s="182"/>
      <c r="MHK353" s="182"/>
      <c r="MHL353" s="182"/>
      <c r="MHM353" s="182"/>
      <c r="MHN353" s="182"/>
      <c r="MHO353" s="182"/>
      <c r="MHP353" s="182"/>
      <c r="MHQ353" s="182"/>
      <c r="MHR353" s="182"/>
      <c r="MHS353" s="182"/>
      <c r="MHT353" s="182"/>
      <c r="MHU353" s="182"/>
      <c r="MHV353" s="182"/>
      <c r="MHW353" s="182"/>
      <c r="MHX353" s="182"/>
      <c r="MHY353" s="182"/>
      <c r="MHZ353" s="182"/>
      <c r="MIA353" s="182"/>
      <c r="MIB353" s="182"/>
      <c r="MIC353" s="182"/>
      <c r="MID353" s="182"/>
      <c r="MIE353" s="182"/>
      <c r="MIF353" s="182"/>
      <c r="MIG353" s="182"/>
      <c r="MIH353" s="182"/>
      <c r="MII353" s="182"/>
      <c r="MIJ353" s="182"/>
      <c r="MIK353" s="182"/>
      <c r="MIL353" s="182"/>
      <c r="MIM353" s="182"/>
      <c r="MIN353" s="182"/>
      <c r="MIO353" s="182"/>
      <c r="MIP353" s="182"/>
      <c r="MIQ353" s="182"/>
      <c r="MIR353" s="182"/>
      <c r="MIS353" s="182"/>
      <c r="MIT353" s="182"/>
      <c r="MIU353" s="182"/>
      <c r="MIV353" s="182"/>
      <c r="MIW353" s="182"/>
      <c r="MIX353" s="182"/>
      <c r="MIY353" s="182"/>
      <c r="MIZ353" s="182"/>
      <c r="MJA353" s="182"/>
      <c r="MJB353" s="182"/>
      <c r="MJC353" s="182"/>
      <c r="MJD353" s="182"/>
      <c r="MJE353" s="182"/>
      <c r="MJF353" s="182"/>
      <c r="MJG353" s="182"/>
      <c r="MJH353" s="182"/>
      <c r="MJI353" s="182"/>
      <c r="MJJ353" s="182"/>
      <c r="MJK353" s="182"/>
      <c r="MJL353" s="182"/>
      <c r="MJM353" s="182"/>
      <c r="MJN353" s="182"/>
      <c r="MJO353" s="182"/>
      <c r="MJP353" s="182"/>
      <c r="MJQ353" s="182"/>
      <c r="MJR353" s="182"/>
      <c r="MJS353" s="182"/>
      <c r="MJT353" s="182"/>
      <c r="MJU353" s="182"/>
      <c r="MJV353" s="182"/>
      <c r="MJW353" s="182"/>
      <c r="MJX353" s="182"/>
      <c r="MJY353" s="182"/>
      <c r="MJZ353" s="182"/>
      <c r="MKA353" s="182"/>
      <c r="MKB353" s="182"/>
      <c r="MKC353" s="182"/>
      <c r="MKD353" s="182"/>
      <c r="MKE353" s="182"/>
      <c r="MKF353" s="182"/>
      <c r="MKG353" s="182"/>
      <c r="MKH353" s="182"/>
      <c r="MKI353" s="182"/>
      <c r="MKJ353" s="182"/>
      <c r="MKK353" s="182"/>
      <c r="MKL353" s="182"/>
      <c r="MKM353" s="182"/>
      <c r="MKN353" s="182"/>
      <c r="MKO353" s="182"/>
      <c r="MKP353" s="182"/>
      <c r="MKQ353" s="182"/>
      <c r="MKR353" s="182"/>
      <c r="MKS353" s="182"/>
      <c r="MKT353" s="182"/>
      <c r="MKU353" s="182"/>
      <c r="MKV353" s="182"/>
      <c r="MKW353" s="182"/>
      <c r="MKX353" s="182"/>
      <c r="MKY353" s="182"/>
      <c r="MKZ353" s="182"/>
      <c r="MLA353" s="182"/>
      <c r="MLB353" s="182"/>
      <c r="MLC353" s="182"/>
      <c r="MLD353" s="182"/>
      <c r="MLE353" s="182"/>
      <c r="MLF353" s="182"/>
      <c r="MLG353" s="182"/>
      <c r="MLH353" s="182"/>
      <c r="MLI353" s="182"/>
      <c r="MLJ353" s="182"/>
      <c r="MLK353" s="182"/>
      <c r="MLL353" s="182"/>
      <c r="MLM353" s="182"/>
      <c r="MLN353" s="182"/>
      <c r="MLO353" s="182"/>
      <c r="MLP353" s="182"/>
      <c r="MLQ353" s="182"/>
      <c r="MLR353" s="182"/>
      <c r="MLS353" s="182"/>
      <c r="MLT353" s="182"/>
      <c r="MLU353" s="182"/>
      <c r="MLV353" s="182"/>
      <c r="MLW353" s="182"/>
      <c r="MLX353" s="182"/>
      <c r="MLY353" s="182"/>
      <c r="MLZ353" s="182"/>
      <c r="MMA353" s="182"/>
      <c r="MMB353" s="182"/>
      <c r="MMC353" s="182"/>
      <c r="MMD353" s="182"/>
      <c r="MME353" s="182"/>
      <c r="MMF353" s="182"/>
      <c r="MMG353" s="182"/>
      <c r="MMH353" s="182"/>
      <c r="MMI353" s="182"/>
      <c r="MMJ353" s="182"/>
      <c r="MMK353" s="182"/>
      <c r="MML353" s="182"/>
      <c r="MMM353" s="182"/>
      <c r="MMN353" s="182"/>
      <c r="MMO353" s="182"/>
      <c r="MMP353" s="182"/>
      <c r="MMQ353" s="182"/>
      <c r="MMR353" s="182"/>
      <c r="MMS353" s="182"/>
      <c r="MMT353" s="182"/>
      <c r="MMU353" s="182"/>
      <c r="MMV353" s="182"/>
      <c r="MMW353" s="182"/>
      <c r="MMX353" s="182"/>
      <c r="MMY353" s="182"/>
      <c r="MMZ353" s="182"/>
      <c r="MNA353" s="182"/>
      <c r="MNB353" s="182"/>
      <c r="MNC353" s="182"/>
      <c r="MND353" s="182"/>
      <c r="MNE353" s="182"/>
      <c r="MNF353" s="182"/>
      <c r="MNG353" s="182"/>
      <c r="MNH353" s="182"/>
      <c r="MNI353" s="182"/>
      <c r="MNJ353" s="182"/>
      <c r="MNK353" s="182"/>
      <c r="MNL353" s="182"/>
      <c r="MNM353" s="182"/>
      <c r="MNN353" s="182"/>
      <c r="MNO353" s="182"/>
      <c r="MNP353" s="182"/>
      <c r="MNQ353" s="182"/>
      <c r="MNR353" s="182"/>
      <c r="MNS353" s="182"/>
      <c r="MNT353" s="182"/>
      <c r="MNU353" s="182"/>
      <c r="MNV353" s="182"/>
      <c r="MNW353" s="182"/>
      <c r="MNX353" s="182"/>
      <c r="MNY353" s="182"/>
      <c r="MNZ353" s="182"/>
      <c r="MOA353" s="182"/>
      <c r="MOB353" s="182"/>
      <c r="MOC353" s="182"/>
      <c r="MOD353" s="182"/>
      <c r="MOE353" s="182"/>
      <c r="MOF353" s="182"/>
      <c r="MOG353" s="182"/>
      <c r="MOH353" s="182"/>
      <c r="MOI353" s="182"/>
      <c r="MOJ353" s="182"/>
      <c r="MOK353" s="182"/>
      <c r="MOL353" s="182"/>
      <c r="MOM353" s="182"/>
      <c r="MON353" s="182"/>
      <c r="MOO353" s="182"/>
      <c r="MOP353" s="182"/>
      <c r="MOQ353" s="182"/>
      <c r="MOR353" s="182"/>
      <c r="MOS353" s="182"/>
      <c r="MOT353" s="182"/>
      <c r="MOU353" s="182"/>
      <c r="MOV353" s="182"/>
      <c r="MOW353" s="182"/>
      <c r="MOX353" s="182"/>
      <c r="MOY353" s="182"/>
      <c r="MOZ353" s="182"/>
      <c r="MPA353" s="182"/>
      <c r="MPB353" s="182"/>
      <c r="MPC353" s="182"/>
      <c r="MPD353" s="182"/>
      <c r="MPE353" s="182"/>
      <c r="MPF353" s="182"/>
      <c r="MPG353" s="182"/>
      <c r="MPH353" s="182"/>
      <c r="MPI353" s="182"/>
      <c r="MPJ353" s="182"/>
      <c r="MPK353" s="182"/>
      <c r="MPL353" s="182"/>
      <c r="MPM353" s="182"/>
      <c r="MPN353" s="182"/>
      <c r="MPO353" s="182"/>
      <c r="MPP353" s="182"/>
      <c r="MPQ353" s="182"/>
      <c r="MPR353" s="182"/>
      <c r="MPS353" s="182"/>
      <c r="MPT353" s="182"/>
      <c r="MPU353" s="182"/>
      <c r="MPV353" s="182"/>
      <c r="MPW353" s="182"/>
      <c r="MPX353" s="182"/>
      <c r="MPY353" s="182"/>
      <c r="MPZ353" s="182"/>
      <c r="MQA353" s="182"/>
      <c r="MQB353" s="182"/>
      <c r="MQC353" s="182"/>
      <c r="MQD353" s="182"/>
      <c r="MQE353" s="182"/>
      <c r="MQF353" s="182"/>
      <c r="MQG353" s="182"/>
      <c r="MQH353" s="182"/>
      <c r="MQI353" s="182"/>
      <c r="MQJ353" s="182"/>
      <c r="MQK353" s="182"/>
      <c r="MQL353" s="182"/>
      <c r="MQM353" s="182"/>
      <c r="MQN353" s="182"/>
      <c r="MQO353" s="182"/>
      <c r="MQP353" s="182"/>
      <c r="MQQ353" s="182"/>
      <c r="MQR353" s="182"/>
      <c r="MQS353" s="182"/>
      <c r="MQT353" s="182"/>
      <c r="MQU353" s="182"/>
      <c r="MQV353" s="182"/>
      <c r="MQW353" s="182"/>
      <c r="MQX353" s="182"/>
      <c r="MQY353" s="182"/>
      <c r="MQZ353" s="182"/>
      <c r="MRA353" s="182"/>
      <c r="MRB353" s="182"/>
      <c r="MRC353" s="182"/>
      <c r="MRD353" s="182"/>
      <c r="MRE353" s="182"/>
      <c r="MRF353" s="182"/>
      <c r="MRG353" s="182"/>
      <c r="MRH353" s="182"/>
      <c r="MRI353" s="182"/>
      <c r="MRJ353" s="182"/>
      <c r="MRK353" s="182"/>
      <c r="MRL353" s="182"/>
      <c r="MRM353" s="182"/>
      <c r="MRN353" s="182"/>
      <c r="MRO353" s="182"/>
      <c r="MRP353" s="182"/>
      <c r="MRQ353" s="182"/>
      <c r="MRR353" s="182"/>
      <c r="MRS353" s="182"/>
      <c r="MRT353" s="182"/>
      <c r="MRU353" s="182"/>
      <c r="MRV353" s="182"/>
      <c r="MRW353" s="182"/>
      <c r="MRX353" s="182"/>
      <c r="MRY353" s="182"/>
      <c r="MRZ353" s="182"/>
      <c r="MSA353" s="182"/>
      <c r="MSB353" s="182"/>
      <c r="MSC353" s="182"/>
      <c r="MSD353" s="182"/>
      <c r="MSE353" s="182"/>
      <c r="MSF353" s="182"/>
      <c r="MSG353" s="182"/>
      <c r="MSH353" s="182"/>
      <c r="MSI353" s="182"/>
      <c r="MSJ353" s="182"/>
      <c r="MSK353" s="182"/>
      <c r="MSL353" s="182"/>
      <c r="MSM353" s="182"/>
      <c r="MSN353" s="182"/>
      <c r="MSO353" s="182"/>
      <c r="MSP353" s="182"/>
      <c r="MSQ353" s="182"/>
      <c r="MSR353" s="182"/>
      <c r="MSS353" s="182"/>
      <c r="MST353" s="182"/>
      <c r="MSU353" s="182"/>
      <c r="MSV353" s="182"/>
      <c r="MSW353" s="182"/>
      <c r="MSX353" s="182"/>
      <c r="MSY353" s="182"/>
      <c r="MSZ353" s="182"/>
      <c r="MTA353" s="182"/>
      <c r="MTB353" s="182"/>
      <c r="MTC353" s="182"/>
      <c r="MTD353" s="182"/>
      <c r="MTE353" s="182"/>
      <c r="MTF353" s="182"/>
      <c r="MTG353" s="182"/>
      <c r="MTH353" s="182"/>
      <c r="MTI353" s="182"/>
      <c r="MTJ353" s="182"/>
      <c r="MTK353" s="182"/>
      <c r="MTL353" s="182"/>
      <c r="MTM353" s="182"/>
      <c r="MTN353" s="182"/>
      <c r="MTO353" s="182"/>
      <c r="MTP353" s="182"/>
      <c r="MTQ353" s="182"/>
      <c r="MTR353" s="182"/>
      <c r="MTS353" s="182"/>
      <c r="MTT353" s="182"/>
      <c r="MTU353" s="182"/>
      <c r="MTV353" s="182"/>
      <c r="MTW353" s="182"/>
      <c r="MTX353" s="182"/>
      <c r="MTY353" s="182"/>
      <c r="MTZ353" s="182"/>
      <c r="MUA353" s="182"/>
      <c r="MUB353" s="182"/>
      <c r="MUC353" s="182"/>
      <c r="MUD353" s="182"/>
      <c r="MUE353" s="182"/>
      <c r="MUF353" s="182"/>
      <c r="MUG353" s="182"/>
      <c r="MUH353" s="182"/>
      <c r="MUI353" s="182"/>
      <c r="MUJ353" s="182"/>
      <c r="MUK353" s="182"/>
      <c r="MUL353" s="182"/>
      <c r="MUM353" s="182"/>
      <c r="MUN353" s="182"/>
      <c r="MUO353" s="182"/>
      <c r="MUP353" s="182"/>
      <c r="MUQ353" s="182"/>
      <c r="MUR353" s="182"/>
      <c r="MUS353" s="182"/>
      <c r="MUT353" s="182"/>
      <c r="MUU353" s="182"/>
      <c r="MUV353" s="182"/>
      <c r="MUW353" s="182"/>
      <c r="MUX353" s="182"/>
      <c r="MUY353" s="182"/>
      <c r="MUZ353" s="182"/>
      <c r="MVA353" s="182"/>
      <c r="MVB353" s="182"/>
      <c r="MVC353" s="182"/>
      <c r="MVD353" s="182"/>
      <c r="MVE353" s="182"/>
      <c r="MVF353" s="182"/>
      <c r="MVG353" s="182"/>
      <c r="MVH353" s="182"/>
      <c r="MVI353" s="182"/>
      <c r="MVJ353" s="182"/>
      <c r="MVK353" s="182"/>
      <c r="MVL353" s="182"/>
      <c r="MVM353" s="182"/>
      <c r="MVN353" s="182"/>
      <c r="MVO353" s="182"/>
      <c r="MVP353" s="182"/>
      <c r="MVQ353" s="182"/>
      <c r="MVR353" s="182"/>
      <c r="MVS353" s="182"/>
      <c r="MVT353" s="182"/>
      <c r="MVU353" s="182"/>
      <c r="MVV353" s="182"/>
      <c r="MVW353" s="182"/>
      <c r="MVX353" s="182"/>
      <c r="MVY353" s="182"/>
      <c r="MVZ353" s="182"/>
      <c r="MWA353" s="182"/>
      <c r="MWB353" s="182"/>
      <c r="MWC353" s="182"/>
      <c r="MWD353" s="182"/>
      <c r="MWE353" s="182"/>
      <c r="MWF353" s="182"/>
      <c r="MWG353" s="182"/>
      <c r="MWH353" s="182"/>
      <c r="MWI353" s="182"/>
      <c r="MWJ353" s="182"/>
      <c r="MWK353" s="182"/>
      <c r="MWL353" s="182"/>
      <c r="MWM353" s="182"/>
      <c r="MWN353" s="182"/>
      <c r="MWO353" s="182"/>
      <c r="MWP353" s="182"/>
      <c r="MWQ353" s="182"/>
      <c r="MWR353" s="182"/>
      <c r="MWS353" s="182"/>
      <c r="MWT353" s="182"/>
      <c r="MWU353" s="182"/>
      <c r="MWV353" s="182"/>
      <c r="MWW353" s="182"/>
      <c r="MWX353" s="182"/>
      <c r="MWY353" s="182"/>
      <c r="MWZ353" s="182"/>
      <c r="MXA353" s="182"/>
      <c r="MXB353" s="182"/>
      <c r="MXC353" s="182"/>
      <c r="MXD353" s="182"/>
      <c r="MXE353" s="182"/>
      <c r="MXF353" s="182"/>
      <c r="MXG353" s="182"/>
      <c r="MXH353" s="182"/>
      <c r="MXI353" s="182"/>
      <c r="MXJ353" s="182"/>
      <c r="MXK353" s="182"/>
      <c r="MXL353" s="182"/>
      <c r="MXM353" s="182"/>
      <c r="MXN353" s="182"/>
      <c r="MXO353" s="182"/>
      <c r="MXP353" s="182"/>
      <c r="MXQ353" s="182"/>
      <c r="MXR353" s="182"/>
      <c r="MXS353" s="182"/>
      <c r="MXT353" s="182"/>
      <c r="MXU353" s="182"/>
      <c r="MXV353" s="182"/>
      <c r="MXW353" s="182"/>
      <c r="MXX353" s="182"/>
      <c r="MXY353" s="182"/>
      <c r="MXZ353" s="182"/>
      <c r="MYA353" s="182"/>
      <c r="MYB353" s="182"/>
      <c r="MYC353" s="182"/>
      <c r="MYD353" s="182"/>
      <c r="MYE353" s="182"/>
      <c r="MYF353" s="182"/>
      <c r="MYG353" s="182"/>
      <c r="MYH353" s="182"/>
      <c r="MYI353" s="182"/>
      <c r="MYJ353" s="182"/>
      <c r="MYK353" s="182"/>
      <c r="MYL353" s="182"/>
      <c r="MYM353" s="182"/>
      <c r="MYN353" s="182"/>
      <c r="MYO353" s="182"/>
      <c r="MYP353" s="182"/>
      <c r="MYQ353" s="182"/>
      <c r="MYR353" s="182"/>
      <c r="MYS353" s="182"/>
      <c r="MYT353" s="182"/>
      <c r="MYU353" s="182"/>
      <c r="MYV353" s="182"/>
      <c r="MYW353" s="182"/>
      <c r="MYX353" s="182"/>
      <c r="MYY353" s="182"/>
      <c r="MYZ353" s="182"/>
      <c r="MZA353" s="182"/>
      <c r="MZB353" s="182"/>
      <c r="MZC353" s="182"/>
      <c r="MZD353" s="182"/>
      <c r="MZE353" s="182"/>
      <c r="MZF353" s="182"/>
      <c r="MZG353" s="182"/>
      <c r="MZH353" s="182"/>
      <c r="MZI353" s="182"/>
      <c r="MZJ353" s="182"/>
      <c r="MZK353" s="182"/>
      <c r="MZL353" s="182"/>
      <c r="MZM353" s="182"/>
      <c r="MZN353" s="182"/>
      <c r="MZO353" s="182"/>
      <c r="MZP353" s="182"/>
      <c r="MZQ353" s="182"/>
      <c r="MZR353" s="182"/>
      <c r="MZS353" s="182"/>
      <c r="MZT353" s="182"/>
      <c r="MZU353" s="182"/>
      <c r="MZV353" s="182"/>
      <c r="MZW353" s="182"/>
      <c r="MZX353" s="182"/>
      <c r="MZY353" s="182"/>
      <c r="MZZ353" s="182"/>
      <c r="NAA353" s="182"/>
      <c r="NAB353" s="182"/>
      <c r="NAC353" s="182"/>
      <c r="NAD353" s="182"/>
      <c r="NAE353" s="182"/>
      <c r="NAF353" s="182"/>
      <c r="NAG353" s="182"/>
      <c r="NAH353" s="182"/>
      <c r="NAI353" s="182"/>
      <c r="NAJ353" s="182"/>
      <c r="NAK353" s="182"/>
      <c r="NAL353" s="182"/>
      <c r="NAM353" s="182"/>
      <c r="NAN353" s="182"/>
      <c r="NAO353" s="182"/>
      <c r="NAP353" s="182"/>
      <c r="NAQ353" s="182"/>
      <c r="NAR353" s="182"/>
      <c r="NAS353" s="182"/>
      <c r="NAT353" s="182"/>
      <c r="NAU353" s="182"/>
      <c r="NAV353" s="182"/>
      <c r="NAW353" s="182"/>
      <c r="NAX353" s="182"/>
      <c r="NAY353" s="182"/>
      <c r="NAZ353" s="182"/>
      <c r="NBA353" s="182"/>
      <c r="NBB353" s="182"/>
      <c r="NBC353" s="182"/>
      <c r="NBD353" s="182"/>
      <c r="NBE353" s="182"/>
      <c r="NBF353" s="182"/>
      <c r="NBG353" s="182"/>
      <c r="NBH353" s="182"/>
      <c r="NBI353" s="182"/>
      <c r="NBJ353" s="182"/>
      <c r="NBK353" s="182"/>
      <c r="NBL353" s="182"/>
      <c r="NBM353" s="182"/>
      <c r="NBN353" s="182"/>
      <c r="NBO353" s="182"/>
      <c r="NBP353" s="182"/>
      <c r="NBQ353" s="182"/>
      <c r="NBR353" s="182"/>
      <c r="NBS353" s="182"/>
      <c r="NBT353" s="182"/>
      <c r="NBU353" s="182"/>
      <c r="NBV353" s="182"/>
      <c r="NBW353" s="182"/>
      <c r="NBX353" s="182"/>
      <c r="NBY353" s="182"/>
      <c r="NBZ353" s="182"/>
      <c r="NCA353" s="182"/>
      <c r="NCB353" s="182"/>
      <c r="NCC353" s="182"/>
      <c r="NCD353" s="182"/>
      <c r="NCE353" s="182"/>
      <c r="NCF353" s="182"/>
      <c r="NCG353" s="182"/>
      <c r="NCH353" s="182"/>
      <c r="NCI353" s="182"/>
      <c r="NCJ353" s="182"/>
      <c r="NCK353" s="182"/>
      <c r="NCL353" s="182"/>
      <c r="NCM353" s="182"/>
      <c r="NCN353" s="182"/>
      <c r="NCO353" s="182"/>
      <c r="NCP353" s="182"/>
      <c r="NCQ353" s="182"/>
      <c r="NCR353" s="182"/>
      <c r="NCS353" s="182"/>
      <c r="NCT353" s="182"/>
      <c r="NCU353" s="182"/>
      <c r="NCV353" s="182"/>
      <c r="NCW353" s="182"/>
      <c r="NCX353" s="182"/>
      <c r="NCY353" s="182"/>
      <c r="NCZ353" s="182"/>
      <c r="NDA353" s="182"/>
      <c r="NDB353" s="182"/>
      <c r="NDC353" s="182"/>
      <c r="NDD353" s="182"/>
      <c r="NDE353" s="182"/>
      <c r="NDF353" s="182"/>
      <c r="NDG353" s="182"/>
      <c r="NDH353" s="182"/>
      <c r="NDI353" s="182"/>
      <c r="NDJ353" s="182"/>
      <c r="NDK353" s="182"/>
      <c r="NDL353" s="182"/>
      <c r="NDM353" s="182"/>
      <c r="NDN353" s="182"/>
      <c r="NDO353" s="182"/>
      <c r="NDP353" s="182"/>
      <c r="NDQ353" s="182"/>
      <c r="NDR353" s="182"/>
      <c r="NDS353" s="182"/>
      <c r="NDT353" s="182"/>
      <c r="NDU353" s="182"/>
      <c r="NDV353" s="182"/>
      <c r="NDW353" s="182"/>
      <c r="NDX353" s="182"/>
      <c r="NDY353" s="182"/>
      <c r="NDZ353" s="182"/>
      <c r="NEA353" s="182"/>
      <c r="NEB353" s="182"/>
      <c r="NEC353" s="182"/>
      <c r="NED353" s="182"/>
      <c r="NEE353" s="182"/>
      <c r="NEF353" s="182"/>
      <c r="NEG353" s="182"/>
      <c r="NEH353" s="182"/>
      <c r="NEI353" s="182"/>
      <c r="NEJ353" s="182"/>
      <c r="NEK353" s="182"/>
      <c r="NEL353" s="182"/>
      <c r="NEM353" s="182"/>
      <c r="NEN353" s="182"/>
      <c r="NEO353" s="182"/>
      <c r="NEP353" s="182"/>
      <c r="NEQ353" s="182"/>
      <c r="NER353" s="182"/>
      <c r="NES353" s="182"/>
      <c r="NET353" s="182"/>
      <c r="NEU353" s="182"/>
      <c r="NEV353" s="182"/>
      <c r="NEW353" s="182"/>
      <c r="NEX353" s="182"/>
      <c r="NEY353" s="182"/>
      <c r="NEZ353" s="182"/>
      <c r="NFA353" s="182"/>
      <c r="NFB353" s="182"/>
      <c r="NFC353" s="182"/>
      <c r="NFD353" s="182"/>
      <c r="NFE353" s="182"/>
      <c r="NFF353" s="182"/>
      <c r="NFG353" s="182"/>
      <c r="NFH353" s="182"/>
      <c r="NFI353" s="182"/>
      <c r="NFJ353" s="182"/>
      <c r="NFK353" s="182"/>
      <c r="NFL353" s="182"/>
      <c r="NFM353" s="182"/>
      <c r="NFN353" s="182"/>
      <c r="NFO353" s="182"/>
      <c r="NFP353" s="182"/>
      <c r="NFQ353" s="182"/>
      <c r="NFR353" s="182"/>
      <c r="NFS353" s="182"/>
      <c r="NFT353" s="182"/>
      <c r="NFU353" s="182"/>
      <c r="NFV353" s="182"/>
      <c r="NFW353" s="182"/>
      <c r="NFX353" s="182"/>
      <c r="NFY353" s="182"/>
      <c r="NFZ353" s="182"/>
      <c r="NGA353" s="182"/>
      <c r="NGB353" s="182"/>
      <c r="NGC353" s="182"/>
      <c r="NGD353" s="182"/>
      <c r="NGE353" s="182"/>
      <c r="NGF353" s="182"/>
      <c r="NGG353" s="182"/>
      <c r="NGH353" s="182"/>
      <c r="NGI353" s="182"/>
      <c r="NGJ353" s="182"/>
      <c r="NGK353" s="182"/>
      <c r="NGL353" s="182"/>
      <c r="NGM353" s="182"/>
      <c r="NGN353" s="182"/>
      <c r="NGO353" s="182"/>
      <c r="NGP353" s="182"/>
      <c r="NGQ353" s="182"/>
      <c r="NGR353" s="182"/>
      <c r="NGS353" s="182"/>
      <c r="NGT353" s="182"/>
      <c r="NGU353" s="182"/>
      <c r="NGV353" s="182"/>
      <c r="NGW353" s="182"/>
      <c r="NGX353" s="182"/>
      <c r="NGY353" s="182"/>
      <c r="NGZ353" s="182"/>
      <c r="NHA353" s="182"/>
      <c r="NHB353" s="182"/>
      <c r="NHC353" s="182"/>
      <c r="NHD353" s="182"/>
      <c r="NHE353" s="182"/>
      <c r="NHF353" s="182"/>
      <c r="NHG353" s="182"/>
      <c r="NHH353" s="182"/>
      <c r="NHI353" s="182"/>
      <c r="NHJ353" s="182"/>
      <c r="NHK353" s="182"/>
      <c r="NHL353" s="182"/>
      <c r="NHM353" s="182"/>
      <c r="NHN353" s="182"/>
      <c r="NHO353" s="182"/>
      <c r="NHP353" s="182"/>
      <c r="NHQ353" s="182"/>
      <c r="NHR353" s="182"/>
      <c r="NHS353" s="182"/>
      <c r="NHT353" s="182"/>
      <c r="NHU353" s="182"/>
      <c r="NHV353" s="182"/>
      <c r="NHW353" s="182"/>
      <c r="NHX353" s="182"/>
      <c r="NHY353" s="182"/>
      <c r="NHZ353" s="182"/>
      <c r="NIA353" s="182"/>
      <c r="NIB353" s="182"/>
      <c r="NIC353" s="182"/>
      <c r="NID353" s="182"/>
      <c r="NIE353" s="182"/>
      <c r="NIF353" s="182"/>
      <c r="NIG353" s="182"/>
      <c r="NIH353" s="182"/>
      <c r="NII353" s="182"/>
      <c r="NIJ353" s="182"/>
      <c r="NIK353" s="182"/>
      <c r="NIL353" s="182"/>
      <c r="NIM353" s="182"/>
      <c r="NIN353" s="182"/>
      <c r="NIO353" s="182"/>
      <c r="NIP353" s="182"/>
      <c r="NIQ353" s="182"/>
      <c r="NIR353" s="182"/>
      <c r="NIS353" s="182"/>
      <c r="NIT353" s="182"/>
      <c r="NIU353" s="182"/>
      <c r="NIV353" s="182"/>
      <c r="NIW353" s="182"/>
      <c r="NIX353" s="182"/>
      <c r="NIY353" s="182"/>
      <c r="NIZ353" s="182"/>
      <c r="NJA353" s="182"/>
      <c r="NJB353" s="182"/>
      <c r="NJC353" s="182"/>
      <c r="NJD353" s="182"/>
      <c r="NJE353" s="182"/>
      <c r="NJF353" s="182"/>
      <c r="NJG353" s="182"/>
      <c r="NJH353" s="182"/>
      <c r="NJI353" s="182"/>
      <c r="NJJ353" s="182"/>
      <c r="NJK353" s="182"/>
      <c r="NJL353" s="182"/>
      <c r="NJM353" s="182"/>
      <c r="NJN353" s="182"/>
      <c r="NJO353" s="182"/>
      <c r="NJP353" s="182"/>
      <c r="NJQ353" s="182"/>
      <c r="NJR353" s="182"/>
      <c r="NJS353" s="182"/>
      <c r="NJT353" s="182"/>
      <c r="NJU353" s="182"/>
      <c r="NJV353" s="182"/>
      <c r="NJW353" s="182"/>
      <c r="NJX353" s="182"/>
      <c r="NJY353" s="182"/>
      <c r="NJZ353" s="182"/>
      <c r="NKA353" s="182"/>
      <c r="NKB353" s="182"/>
      <c r="NKC353" s="182"/>
      <c r="NKD353" s="182"/>
      <c r="NKE353" s="182"/>
      <c r="NKF353" s="182"/>
      <c r="NKG353" s="182"/>
      <c r="NKH353" s="182"/>
      <c r="NKI353" s="182"/>
      <c r="NKJ353" s="182"/>
      <c r="NKK353" s="182"/>
      <c r="NKL353" s="182"/>
      <c r="NKM353" s="182"/>
      <c r="NKN353" s="182"/>
      <c r="NKO353" s="182"/>
      <c r="NKP353" s="182"/>
      <c r="NKQ353" s="182"/>
      <c r="NKR353" s="182"/>
      <c r="NKS353" s="182"/>
      <c r="NKT353" s="182"/>
      <c r="NKU353" s="182"/>
      <c r="NKV353" s="182"/>
      <c r="NKW353" s="182"/>
      <c r="NKX353" s="182"/>
      <c r="NKY353" s="182"/>
      <c r="NKZ353" s="182"/>
      <c r="NLA353" s="182"/>
      <c r="NLB353" s="182"/>
      <c r="NLC353" s="182"/>
      <c r="NLD353" s="182"/>
      <c r="NLE353" s="182"/>
      <c r="NLF353" s="182"/>
      <c r="NLG353" s="182"/>
      <c r="NLH353" s="182"/>
      <c r="NLI353" s="182"/>
      <c r="NLJ353" s="182"/>
      <c r="NLK353" s="182"/>
      <c r="NLL353" s="182"/>
      <c r="NLM353" s="182"/>
      <c r="NLN353" s="182"/>
      <c r="NLO353" s="182"/>
      <c r="NLP353" s="182"/>
      <c r="NLQ353" s="182"/>
      <c r="NLR353" s="182"/>
      <c r="NLS353" s="182"/>
      <c r="NLT353" s="182"/>
      <c r="NLU353" s="182"/>
      <c r="NLV353" s="182"/>
      <c r="NLW353" s="182"/>
      <c r="NLX353" s="182"/>
      <c r="NLY353" s="182"/>
      <c r="NLZ353" s="182"/>
      <c r="NMA353" s="182"/>
      <c r="NMB353" s="182"/>
      <c r="NMC353" s="182"/>
      <c r="NMD353" s="182"/>
      <c r="NME353" s="182"/>
      <c r="NMF353" s="182"/>
      <c r="NMG353" s="182"/>
      <c r="NMH353" s="182"/>
      <c r="NMI353" s="182"/>
      <c r="NMJ353" s="182"/>
      <c r="NMK353" s="182"/>
      <c r="NML353" s="182"/>
      <c r="NMM353" s="182"/>
      <c r="NMN353" s="182"/>
      <c r="NMO353" s="182"/>
      <c r="NMP353" s="182"/>
      <c r="NMQ353" s="182"/>
      <c r="NMR353" s="182"/>
      <c r="NMS353" s="182"/>
      <c r="NMT353" s="182"/>
      <c r="NMU353" s="182"/>
      <c r="NMV353" s="182"/>
      <c r="NMW353" s="182"/>
      <c r="NMX353" s="182"/>
      <c r="NMY353" s="182"/>
      <c r="NMZ353" s="182"/>
      <c r="NNA353" s="182"/>
      <c r="NNB353" s="182"/>
      <c r="NNC353" s="182"/>
      <c r="NND353" s="182"/>
      <c r="NNE353" s="182"/>
      <c r="NNF353" s="182"/>
      <c r="NNG353" s="182"/>
      <c r="NNH353" s="182"/>
      <c r="NNI353" s="182"/>
      <c r="NNJ353" s="182"/>
      <c r="NNK353" s="182"/>
      <c r="NNL353" s="182"/>
      <c r="NNM353" s="182"/>
      <c r="NNN353" s="182"/>
      <c r="NNO353" s="182"/>
      <c r="NNP353" s="182"/>
      <c r="NNQ353" s="182"/>
      <c r="NNR353" s="182"/>
      <c r="NNS353" s="182"/>
      <c r="NNT353" s="182"/>
      <c r="NNU353" s="182"/>
      <c r="NNV353" s="182"/>
      <c r="NNW353" s="182"/>
      <c r="NNX353" s="182"/>
      <c r="NNY353" s="182"/>
      <c r="NNZ353" s="182"/>
      <c r="NOA353" s="182"/>
      <c r="NOB353" s="182"/>
      <c r="NOC353" s="182"/>
      <c r="NOD353" s="182"/>
      <c r="NOE353" s="182"/>
      <c r="NOF353" s="182"/>
      <c r="NOG353" s="182"/>
      <c r="NOH353" s="182"/>
      <c r="NOI353" s="182"/>
      <c r="NOJ353" s="182"/>
      <c r="NOK353" s="182"/>
      <c r="NOL353" s="182"/>
      <c r="NOM353" s="182"/>
      <c r="NON353" s="182"/>
      <c r="NOO353" s="182"/>
      <c r="NOP353" s="182"/>
      <c r="NOQ353" s="182"/>
      <c r="NOR353" s="182"/>
      <c r="NOS353" s="182"/>
      <c r="NOT353" s="182"/>
      <c r="NOU353" s="182"/>
      <c r="NOV353" s="182"/>
      <c r="NOW353" s="182"/>
      <c r="NOX353" s="182"/>
      <c r="NOY353" s="182"/>
      <c r="NOZ353" s="182"/>
      <c r="NPA353" s="182"/>
      <c r="NPB353" s="182"/>
      <c r="NPC353" s="182"/>
      <c r="NPD353" s="182"/>
      <c r="NPE353" s="182"/>
      <c r="NPF353" s="182"/>
      <c r="NPG353" s="182"/>
      <c r="NPH353" s="182"/>
      <c r="NPI353" s="182"/>
      <c r="NPJ353" s="182"/>
      <c r="NPK353" s="182"/>
      <c r="NPL353" s="182"/>
      <c r="NPM353" s="182"/>
      <c r="NPN353" s="182"/>
      <c r="NPO353" s="182"/>
      <c r="NPP353" s="182"/>
      <c r="NPQ353" s="182"/>
      <c r="NPR353" s="182"/>
      <c r="NPS353" s="182"/>
      <c r="NPT353" s="182"/>
      <c r="NPU353" s="182"/>
      <c r="NPV353" s="182"/>
      <c r="NPW353" s="182"/>
      <c r="NPX353" s="182"/>
      <c r="NPY353" s="182"/>
      <c r="NPZ353" s="182"/>
      <c r="NQA353" s="182"/>
      <c r="NQB353" s="182"/>
      <c r="NQC353" s="182"/>
      <c r="NQD353" s="182"/>
      <c r="NQE353" s="182"/>
      <c r="NQF353" s="182"/>
      <c r="NQG353" s="182"/>
      <c r="NQH353" s="182"/>
      <c r="NQI353" s="182"/>
      <c r="NQJ353" s="182"/>
      <c r="NQK353" s="182"/>
      <c r="NQL353" s="182"/>
      <c r="NQM353" s="182"/>
      <c r="NQN353" s="182"/>
      <c r="NQO353" s="182"/>
      <c r="NQP353" s="182"/>
      <c r="NQQ353" s="182"/>
      <c r="NQR353" s="182"/>
      <c r="NQS353" s="182"/>
      <c r="NQT353" s="182"/>
      <c r="NQU353" s="182"/>
      <c r="NQV353" s="182"/>
      <c r="NQW353" s="182"/>
      <c r="NQX353" s="182"/>
      <c r="NQY353" s="182"/>
      <c r="NQZ353" s="182"/>
      <c r="NRA353" s="182"/>
      <c r="NRB353" s="182"/>
      <c r="NRC353" s="182"/>
      <c r="NRD353" s="182"/>
      <c r="NRE353" s="182"/>
      <c r="NRF353" s="182"/>
      <c r="NRG353" s="182"/>
      <c r="NRH353" s="182"/>
      <c r="NRI353" s="182"/>
      <c r="NRJ353" s="182"/>
      <c r="NRK353" s="182"/>
      <c r="NRL353" s="182"/>
      <c r="NRM353" s="182"/>
      <c r="NRN353" s="182"/>
      <c r="NRO353" s="182"/>
      <c r="NRP353" s="182"/>
      <c r="NRQ353" s="182"/>
      <c r="NRR353" s="182"/>
      <c r="NRS353" s="182"/>
      <c r="NRT353" s="182"/>
      <c r="NRU353" s="182"/>
      <c r="NRV353" s="182"/>
      <c r="NRW353" s="182"/>
      <c r="NRX353" s="182"/>
      <c r="NRY353" s="182"/>
      <c r="NRZ353" s="182"/>
      <c r="NSA353" s="182"/>
      <c r="NSB353" s="182"/>
      <c r="NSC353" s="182"/>
      <c r="NSD353" s="182"/>
      <c r="NSE353" s="182"/>
      <c r="NSF353" s="182"/>
      <c r="NSG353" s="182"/>
      <c r="NSH353" s="182"/>
      <c r="NSI353" s="182"/>
      <c r="NSJ353" s="182"/>
      <c r="NSK353" s="182"/>
      <c r="NSL353" s="182"/>
      <c r="NSM353" s="182"/>
      <c r="NSN353" s="182"/>
      <c r="NSO353" s="182"/>
      <c r="NSP353" s="182"/>
      <c r="NSQ353" s="182"/>
      <c r="NSR353" s="182"/>
      <c r="NSS353" s="182"/>
      <c r="NST353" s="182"/>
      <c r="NSU353" s="182"/>
      <c r="NSV353" s="182"/>
      <c r="NSW353" s="182"/>
      <c r="NSX353" s="182"/>
      <c r="NSY353" s="182"/>
      <c r="NSZ353" s="182"/>
      <c r="NTA353" s="182"/>
      <c r="NTB353" s="182"/>
      <c r="NTC353" s="182"/>
      <c r="NTD353" s="182"/>
      <c r="NTE353" s="182"/>
      <c r="NTF353" s="182"/>
      <c r="NTG353" s="182"/>
      <c r="NTH353" s="182"/>
      <c r="NTI353" s="182"/>
      <c r="NTJ353" s="182"/>
      <c r="NTK353" s="182"/>
      <c r="NTL353" s="182"/>
      <c r="NTM353" s="182"/>
      <c r="NTN353" s="182"/>
      <c r="NTO353" s="182"/>
      <c r="NTP353" s="182"/>
      <c r="NTQ353" s="182"/>
      <c r="NTR353" s="182"/>
      <c r="NTS353" s="182"/>
      <c r="NTT353" s="182"/>
      <c r="NTU353" s="182"/>
      <c r="NTV353" s="182"/>
      <c r="NTW353" s="182"/>
      <c r="NTX353" s="182"/>
      <c r="NTY353" s="182"/>
      <c r="NTZ353" s="182"/>
      <c r="NUA353" s="182"/>
      <c r="NUB353" s="182"/>
      <c r="NUC353" s="182"/>
      <c r="NUD353" s="182"/>
      <c r="NUE353" s="182"/>
      <c r="NUF353" s="182"/>
      <c r="NUG353" s="182"/>
      <c r="NUH353" s="182"/>
      <c r="NUI353" s="182"/>
      <c r="NUJ353" s="182"/>
      <c r="NUK353" s="182"/>
      <c r="NUL353" s="182"/>
      <c r="NUM353" s="182"/>
      <c r="NUN353" s="182"/>
      <c r="NUO353" s="182"/>
      <c r="NUP353" s="182"/>
      <c r="NUQ353" s="182"/>
      <c r="NUR353" s="182"/>
      <c r="NUS353" s="182"/>
      <c r="NUT353" s="182"/>
      <c r="NUU353" s="182"/>
      <c r="NUV353" s="182"/>
      <c r="NUW353" s="182"/>
      <c r="NUX353" s="182"/>
      <c r="NUY353" s="182"/>
      <c r="NUZ353" s="182"/>
      <c r="NVA353" s="182"/>
      <c r="NVB353" s="182"/>
      <c r="NVC353" s="182"/>
      <c r="NVD353" s="182"/>
      <c r="NVE353" s="182"/>
      <c r="NVF353" s="182"/>
      <c r="NVG353" s="182"/>
      <c r="NVH353" s="182"/>
      <c r="NVI353" s="182"/>
      <c r="NVJ353" s="182"/>
      <c r="NVK353" s="182"/>
      <c r="NVL353" s="182"/>
      <c r="NVM353" s="182"/>
      <c r="NVN353" s="182"/>
      <c r="NVO353" s="182"/>
      <c r="NVP353" s="182"/>
      <c r="NVQ353" s="182"/>
      <c r="NVR353" s="182"/>
      <c r="NVS353" s="182"/>
      <c r="NVT353" s="182"/>
      <c r="NVU353" s="182"/>
      <c r="NVV353" s="182"/>
      <c r="NVW353" s="182"/>
      <c r="NVX353" s="182"/>
      <c r="NVY353" s="182"/>
      <c r="NVZ353" s="182"/>
      <c r="NWA353" s="182"/>
      <c r="NWB353" s="182"/>
      <c r="NWC353" s="182"/>
      <c r="NWD353" s="182"/>
      <c r="NWE353" s="182"/>
      <c r="NWF353" s="182"/>
      <c r="NWG353" s="182"/>
      <c r="NWH353" s="182"/>
      <c r="NWI353" s="182"/>
      <c r="NWJ353" s="182"/>
      <c r="NWK353" s="182"/>
      <c r="NWL353" s="182"/>
      <c r="NWM353" s="182"/>
      <c r="NWN353" s="182"/>
      <c r="NWO353" s="182"/>
      <c r="NWP353" s="182"/>
      <c r="NWQ353" s="182"/>
      <c r="NWR353" s="182"/>
      <c r="NWS353" s="182"/>
      <c r="NWT353" s="182"/>
      <c r="NWU353" s="182"/>
      <c r="NWV353" s="182"/>
      <c r="NWW353" s="182"/>
      <c r="NWX353" s="182"/>
      <c r="NWY353" s="182"/>
      <c r="NWZ353" s="182"/>
      <c r="NXA353" s="182"/>
      <c r="NXB353" s="182"/>
      <c r="NXC353" s="182"/>
      <c r="NXD353" s="182"/>
      <c r="NXE353" s="182"/>
      <c r="NXF353" s="182"/>
      <c r="NXG353" s="182"/>
      <c r="NXH353" s="182"/>
      <c r="NXI353" s="182"/>
      <c r="NXJ353" s="182"/>
      <c r="NXK353" s="182"/>
      <c r="NXL353" s="182"/>
      <c r="NXM353" s="182"/>
      <c r="NXN353" s="182"/>
      <c r="NXO353" s="182"/>
      <c r="NXP353" s="182"/>
      <c r="NXQ353" s="182"/>
      <c r="NXR353" s="182"/>
      <c r="NXS353" s="182"/>
      <c r="NXT353" s="182"/>
      <c r="NXU353" s="182"/>
      <c r="NXV353" s="182"/>
      <c r="NXW353" s="182"/>
      <c r="NXX353" s="182"/>
      <c r="NXY353" s="182"/>
      <c r="NXZ353" s="182"/>
      <c r="NYA353" s="182"/>
      <c r="NYB353" s="182"/>
      <c r="NYC353" s="182"/>
      <c r="NYD353" s="182"/>
      <c r="NYE353" s="182"/>
      <c r="NYF353" s="182"/>
      <c r="NYG353" s="182"/>
      <c r="NYH353" s="182"/>
      <c r="NYI353" s="182"/>
      <c r="NYJ353" s="182"/>
      <c r="NYK353" s="182"/>
      <c r="NYL353" s="182"/>
      <c r="NYM353" s="182"/>
      <c r="NYN353" s="182"/>
      <c r="NYO353" s="182"/>
      <c r="NYP353" s="182"/>
      <c r="NYQ353" s="182"/>
      <c r="NYR353" s="182"/>
      <c r="NYS353" s="182"/>
      <c r="NYT353" s="182"/>
      <c r="NYU353" s="182"/>
      <c r="NYV353" s="182"/>
      <c r="NYW353" s="182"/>
      <c r="NYX353" s="182"/>
      <c r="NYY353" s="182"/>
      <c r="NYZ353" s="182"/>
      <c r="NZA353" s="182"/>
      <c r="NZB353" s="182"/>
      <c r="NZC353" s="182"/>
      <c r="NZD353" s="182"/>
      <c r="NZE353" s="182"/>
      <c r="NZF353" s="182"/>
      <c r="NZG353" s="182"/>
      <c r="NZH353" s="182"/>
      <c r="NZI353" s="182"/>
      <c r="NZJ353" s="182"/>
      <c r="NZK353" s="182"/>
      <c r="NZL353" s="182"/>
      <c r="NZM353" s="182"/>
      <c r="NZN353" s="182"/>
      <c r="NZO353" s="182"/>
      <c r="NZP353" s="182"/>
      <c r="NZQ353" s="182"/>
      <c r="NZR353" s="182"/>
      <c r="NZS353" s="182"/>
      <c r="NZT353" s="182"/>
      <c r="NZU353" s="182"/>
      <c r="NZV353" s="182"/>
      <c r="NZW353" s="182"/>
      <c r="NZX353" s="182"/>
      <c r="NZY353" s="182"/>
      <c r="NZZ353" s="182"/>
      <c r="OAA353" s="182"/>
      <c r="OAB353" s="182"/>
      <c r="OAC353" s="182"/>
      <c r="OAD353" s="182"/>
      <c r="OAE353" s="182"/>
      <c r="OAF353" s="182"/>
      <c r="OAG353" s="182"/>
      <c r="OAH353" s="182"/>
      <c r="OAI353" s="182"/>
      <c r="OAJ353" s="182"/>
      <c r="OAK353" s="182"/>
      <c r="OAL353" s="182"/>
      <c r="OAM353" s="182"/>
      <c r="OAN353" s="182"/>
      <c r="OAO353" s="182"/>
      <c r="OAP353" s="182"/>
      <c r="OAQ353" s="182"/>
      <c r="OAR353" s="182"/>
      <c r="OAS353" s="182"/>
      <c r="OAT353" s="182"/>
      <c r="OAU353" s="182"/>
      <c r="OAV353" s="182"/>
      <c r="OAW353" s="182"/>
      <c r="OAX353" s="182"/>
      <c r="OAY353" s="182"/>
      <c r="OAZ353" s="182"/>
      <c r="OBA353" s="182"/>
      <c r="OBB353" s="182"/>
      <c r="OBC353" s="182"/>
      <c r="OBD353" s="182"/>
      <c r="OBE353" s="182"/>
      <c r="OBF353" s="182"/>
      <c r="OBG353" s="182"/>
      <c r="OBH353" s="182"/>
      <c r="OBI353" s="182"/>
      <c r="OBJ353" s="182"/>
      <c r="OBK353" s="182"/>
      <c r="OBL353" s="182"/>
      <c r="OBM353" s="182"/>
      <c r="OBN353" s="182"/>
      <c r="OBO353" s="182"/>
      <c r="OBP353" s="182"/>
      <c r="OBQ353" s="182"/>
      <c r="OBR353" s="182"/>
      <c r="OBS353" s="182"/>
      <c r="OBT353" s="182"/>
      <c r="OBU353" s="182"/>
      <c r="OBV353" s="182"/>
      <c r="OBW353" s="182"/>
      <c r="OBX353" s="182"/>
      <c r="OBY353" s="182"/>
      <c r="OBZ353" s="182"/>
      <c r="OCA353" s="182"/>
      <c r="OCB353" s="182"/>
      <c r="OCC353" s="182"/>
      <c r="OCD353" s="182"/>
      <c r="OCE353" s="182"/>
      <c r="OCF353" s="182"/>
      <c r="OCG353" s="182"/>
      <c r="OCH353" s="182"/>
      <c r="OCI353" s="182"/>
      <c r="OCJ353" s="182"/>
      <c r="OCK353" s="182"/>
      <c r="OCL353" s="182"/>
      <c r="OCM353" s="182"/>
      <c r="OCN353" s="182"/>
      <c r="OCO353" s="182"/>
      <c r="OCP353" s="182"/>
      <c r="OCQ353" s="182"/>
      <c r="OCR353" s="182"/>
      <c r="OCS353" s="182"/>
      <c r="OCT353" s="182"/>
      <c r="OCU353" s="182"/>
      <c r="OCV353" s="182"/>
      <c r="OCW353" s="182"/>
      <c r="OCX353" s="182"/>
      <c r="OCY353" s="182"/>
      <c r="OCZ353" s="182"/>
      <c r="ODA353" s="182"/>
      <c r="ODB353" s="182"/>
      <c r="ODC353" s="182"/>
      <c r="ODD353" s="182"/>
      <c r="ODE353" s="182"/>
      <c r="ODF353" s="182"/>
      <c r="ODG353" s="182"/>
      <c r="ODH353" s="182"/>
      <c r="ODI353" s="182"/>
      <c r="ODJ353" s="182"/>
      <c r="ODK353" s="182"/>
      <c r="ODL353" s="182"/>
      <c r="ODM353" s="182"/>
      <c r="ODN353" s="182"/>
      <c r="ODO353" s="182"/>
      <c r="ODP353" s="182"/>
      <c r="ODQ353" s="182"/>
      <c r="ODR353" s="182"/>
      <c r="ODS353" s="182"/>
      <c r="ODT353" s="182"/>
      <c r="ODU353" s="182"/>
      <c r="ODV353" s="182"/>
      <c r="ODW353" s="182"/>
      <c r="ODX353" s="182"/>
      <c r="ODY353" s="182"/>
      <c r="ODZ353" s="182"/>
      <c r="OEA353" s="182"/>
      <c r="OEB353" s="182"/>
      <c r="OEC353" s="182"/>
      <c r="OED353" s="182"/>
      <c r="OEE353" s="182"/>
      <c r="OEF353" s="182"/>
      <c r="OEG353" s="182"/>
      <c r="OEH353" s="182"/>
      <c r="OEI353" s="182"/>
      <c r="OEJ353" s="182"/>
      <c r="OEK353" s="182"/>
      <c r="OEL353" s="182"/>
      <c r="OEM353" s="182"/>
      <c r="OEN353" s="182"/>
      <c r="OEO353" s="182"/>
      <c r="OEP353" s="182"/>
      <c r="OEQ353" s="182"/>
      <c r="OER353" s="182"/>
      <c r="OES353" s="182"/>
      <c r="OET353" s="182"/>
      <c r="OEU353" s="182"/>
      <c r="OEV353" s="182"/>
      <c r="OEW353" s="182"/>
      <c r="OEX353" s="182"/>
      <c r="OEY353" s="182"/>
      <c r="OEZ353" s="182"/>
      <c r="OFA353" s="182"/>
      <c r="OFB353" s="182"/>
      <c r="OFC353" s="182"/>
      <c r="OFD353" s="182"/>
      <c r="OFE353" s="182"/>
      <c r="OFF353" s="182"/>
      <c r="OFG353" s="182"/>
      <c r="OFH353" s="182"/>
      <c r="OFI353" s="182"/>
      <c r="OFJ353" s="182"/>
      <c r="OFK353" s="182"/>
      <c r="OFL353" s="182"/>
      <c r="OFM353" s="182"/>
      <c r="OFN353" s="182"/>
      <c r="OFO353" s="182"/>
      <c r="OFP353" s="182"/>
      <c r="OFQ353" s="182"/>
      <c r="OFR353" s="182"/>
      <c r="OFS353" s="182"/>
      <c r="OFT353" s="182"/>
      <c r="OFU353" s="182"/>
      <c r="OFV353" s="182"/>
      <c r="OFW353" s="182"/>
      <c r="OFX353" s="182"/>
      <c r="OFY353" s="182"/>
      <c r="OFZ353" s="182"/>
      <c r="OGA353" s="182"/>
      <c r="OGB353" s="182"/>
      <c r="OGC353" s="182"/>
      <c r="OGD353" s="182"/>
      <c r="OGE353" s="182"/>
      <c r="OGF353" s="182"/>
      <c r="OGG353" s="182"/>
      <c r="OGH353" s="182"/>
      <c r="OGI353" s="182"/>
      <c r="OGJ353" s="182"/>
      <c r="OGK353" s="182"/>
      <c r="OGL353" s="182"/>
      <c r="OGM353" s="182"/>
      <c r="OGN353" s="182"/>
      <c r="OGO353" s="182"/>
      <c r="OGP353" s="182"/>
      <c r="OGQ353" s="182"/>
      <c r="OGR353" s="182"/>
      <c r="OGS353" s="182"/>
      <c r="OGT353" s="182"/>
      <c r="OGU353" s="182"/>
      <c r="OGV353" s="182"/>
      <c r="OGW353" s="182"/>
      <c r="OGX353" s="182"/>
      <c r="OGY353" s="182"/>
      <c r="OGZ353" s="182"/>
      <c r="OHA353" s="182"/>
      <c r="OHB353" s="182"/>
      <c r="OHC353" s="182"/>
      <c r="OHD353" s="182"/>
      <c r="OHE353" s="182"/>
      <c r="OHF353" s="182"/>
      <c r="OHG353" s="182"/>
      <c r="OHH353" s="182"/>
      <c r="OHI353" s="182"/>
      <c r="OHJ353" s="182"/>
      <c r="OHK353" s="182"/>
      <c r="OHL353" s="182"/>
      <c r="OHM353" s="182"/>
      <c r="OHN353" s="182"/>
      <c r="OHO353" s="182"/>
      <c r="OHP353" s="182"/>
      <c r="OHQ353" s="182"/>
      <c r="OHR353" s="182"/>
      <c r="OHS353" s="182"/>
      <c r="OHT353" s="182"/>
      <c r="OHU353" s="182"/>
      <c r="OHV353" s="182"/>
      <c r="OHW353" s="182"/>
      <c r="OHX353" s="182"/>
      <c r="OHY353" s="182"/>
      <c r="OHZ353" s="182"/>
      <c r="OIA353" s="182"/>
      <c r="OIB353" s="182"/>
      <c r="OIC353" s="182"/>
      <c r="OID353" s="182"/>
      <c r="OIE353" s="182"/>
      <c r="OIF353" s="182"/>
      <c r="OIG353" s="182"/>
      <c r="OIH353" s="182"/>
      <c r="OII353" s="182"/>
      <c r="OIJ353" s="182"/>
      <c r="OIK353" s="182"/>
      <c r="OIL353" s="182"/>
      <c r="OIM353" s="182"/>
      <c r="OIN353" s="182"/>
      <c r="OIO353" s="182"/>
      <c r="OIP353" s="182"/>
      <c r="OIQ353" s="182"/>
      <c r="OIR353" s="182"/>
      <c r="OIS353" s="182"/>
      <c r="OIT353" s="182"/>
      <c r="OIU353" s="182"/>
      <c r="OIV353" s="182"/>
      <c r="OIW353" s="182"/>
      <c r="OIX353" s="182"/>
      <c r="OIY353" s="182"/>
      <c r="OIZ353" s="182"/>
      <c r="OJA353" s="182"/>
      <c r="OJB353" s="182"/>
      <c r="OJC353" s="182"/>
      <c r="OJD353" s="182"/>
      <c r="OJE353" s="182"/>
      <c r="OJF353" s="182"/>
      <c r="OJG353" s="182"/>
      <c r="OJH353" s="182"/>
      <c r="OJI353" s="182"/>
      <c r="OJJ353" s="182"/>
      <c r="OJK353" s="182"/>
      <c r="OJL353" s="182"/>
      <c r="OJM353" s="182"/>
      <c r="OJN353" s="182"/>
      <c r="OJO353" s="182"/>
      <c r="OJP353" s="182"/>
      <c r="OJQ353" s="182"/>
      <c r="OJR353" s="182"/>
      <c r="OJS353" s="182"/>
      <c r="OJT353" s="182"/>
      <c r="OJU353" s="182"/>
      <c r="OJV353" s="182"/>
      <c r="OJW353" s="182"/>
      <c r="OJX353" s="182"/>
      <c r="OJY353" s="182"/>
      <c r="OJZ353" s="182"/>
      <c r="OKA353" s="182"/>
      <c r="OKB353" s="182"/>
      <c r="OKC353" s="182"/>
      <c r="OKD353" s="182"/>
      <c r="OKE353" s="182"/>
      <c r="OKF353" s="182"/>
      <c r="OKG353" s="182"/>
      <c r="OKH353" s="182"/>
      <c r="OKI353" s="182"/>
      <c r="OKJ353" s="182"/>
      <c r="OKK353" s="182"/>
      <c r="OKL353" s="182"/>
      <c r="OKM353" s="182"/>
      <c r="OKN353" s="182"/>
      <c r="OKO353" s="182"/>
      <c r="OKP353" s="182"/>
      <c r="OKQ353" s="182"/>
      <c r="OKR353" s="182"/>
      <c r="OKS353" s="182"/>
      <c r="OKT353" s="182"/>
      <c r="OKU353" s="182"/>
      <c r="OKV353" s="182"/>
      <c r="OKW353" s="182"/>
      <c r="OKX353" s="182"/>
      <c r="OKY353" s="182"/>
      <c r="OKZ353" s="182"/>
      <c r="OLA353" s="182"/>
      <c r="OLB353" s="182"/>
      <c r="OLC353" s="182"/>
      <c r="OLD353" s="182"/>
      <c r="OLE353" s="182"/>
      <c r="OLF353" s="182"/>
      <c r="OLG353" s="182"/>
      <c r="OLH353" s="182"/>
      <c r="OLI353" s="182"/>
      <c r="OLJ353" s="182"/>
      <c r="OLK353" s="182"/>
      <c r="OLL353" s="182"/>
      <c r="OLM353" s="182"/>
      <c r="OLN353" s="182"/>
      <c r="OLO353" s="182"/>
      <c r="OLP353" s="182"/>
      <c r="OLQ353" s="182"/>
      <c r="OLR353" s="182"/>
      <c r="OLS353" s="182"/>
      <c r="OLT353" s="182"/>
      <c r="OLU353" s="182"/>
      <c r="OLV353" s="182"/>
      <c r="OLW353" s="182"/>
      <c r="OLX353" s="182"/>
      <c r="OLY353" s="182"/>
      <c r="OLZ353" s="182"/>
      <c r="OMA353" s="182"/>
      <c r="OMB353" s="182"/>
      <c r="OMC353" s="182"/>
      <c r="OMD353" s="182"/>
      <c r="OME353" s="182"/>
      <c r="OMF353" s="182"/>
      <c r="OMG353" s="182"/>
      <c r="OMH353" s="182"/>
      <c r="OMI353" s="182"/>
      <c r="OMJ353" s="182"/>
      <c r="OMK353" s="182"/>
      <c r="OML353" s="182"/>
      <c r="OMM353" s="182"/>
      <c r="OMN353" s="182"/>
      <c r="OMO353" s="182"/>
      <c r="OMP353" s="182"/>
      <c r="OMQ353" s="182"/>
      <c r="OMR353" s="182"/>
      <c r="OMS353" s="182"/>
      <c r="OMT353" s="182"/>
      <c r="OMU353" s="182"/>
      <c r="OMV353" s="182"/>
      <c r="OMW353" s="182"/>
      <c r="OMX353" s="182"/>
      <c r="OMY353" s="182"/>
      <c r="OMZ353" s="182"/>
      <c r="ONA353" s="182"/>
      <c r="ONB353" s="182"/>
      <c r="ONC353" s="182"/>
      <c r="OND353" s="182"/>
      <c r="ONE353" s="182"/>
      <c r="ONF353" s="182"/>
      <c r="ONG353" s="182"/>
      <c r="ONH353" s="182"/>
      <c r="ONI353" s="182"/>
      <c r="ONJ353" s="182"/>
      <c r="ONK353" s="182"/>
      <c r="ONL353" s="182"/>
      <c r="ONM353" s="182"/>
      <c r="ONN353" s="182"/>
      <c r="ONO353" s="182"/>
      <c r="ONP353" s="182"/>
      <c r="ONQ353" s="182"/>
      <c r="ONR353" s="182"/>
      <c r="ONS353" s="182"/>
      <c r="ONT353" s="182"/>
      <c r="ONU353" s="182"/>
      <c r="ONV353" s="182"/>
      <c r="ONW353" s="182"/>
      <c r="ONX353" s="182"/>
      <c r="ONY353" s="182"/>
      <c r="ONZ353" s="182"/>
      <c r="OOA353" s="182"/>
      <c r="OOB353" s="182"/>
      <c r="OOC353" s="182"/>
      <c r="OOD353" s="182"/>
      <c r="OOE353" s="182"/>
      <c r="OOF353" s="182"/>
      <c r="OOG353" s="182"/>
      <c r="OOH353" s="182"/>
      <c r="OOI353" s="182"/>
      <c r="OOJ353" s="182"/>
      <c r="OOK353" s="182"/>
      <c r="OOL353" s="182"/>
      <c r="OOM353" s="182"/>
      <c r="OON353" s="182"/>
      <c r="OOO353" s="182"/>
      <c r="OOP353" s="182"/>
      <c r="OOQ353" s="182"/>
      <c r="OOR353" s="182"/>
      <c r="OOS353" s="182"/>
      <c r="OOT353" s="182"/>
      <c r="OOU353" s="182"/>
      <c r="OOV353" s="182"/>
      <c r="OOW353" s="182"/>
      <c r="OOX353" s="182"/>
      <c r="OOY353" s="182"/>
      <c r="OOZ353" s="182"/>
      <c r="OPA353" s="182"/>
      <c r="OPB353" s="182"/>
      <c r="OPC353" s="182"/>
      <c r="OPD353" s="182"/>
      <c r="OPE353" s="182"/>
      <c r="OPF353" s="182"/>
      <c r="OPG353" s="182"/>
      <c r="OPH353" s="182"/>
      <c r="OPI353" s="182"/>
      <c r="OPJ353" s="182"/>
      <c r="OPK353" s="182"/>
      <c r="OPL353" s="182"/>
      <c r="OPM353" s="182"/>
      <c r="OPN353" s="182"/>
      <c r="OPO353" s="182"/>
      <c r="OPP353" s="182"/>
      <c r="OPQ353" s="182"/>
      <c r="OPR353" s="182"/>
      <c r="OPS353" s="182"/>
      <c r="OPT353" s="182"/>
      <c r="OPU353" s="182"/>
      <c r="OPV353" s="182"/>
      <c r="OPW353" s="182"/>
      <c r="OPX353" s="182"/>
      <c r="OPY353" s="182"/>
      <c r="OPZ353" s="182"/>
      <c r="OQA353" s="182"/>
      <c r="OQB353" s="182"/>
      <c r="OQC353" s="182"/>
      <c r="OQD353" s="182"/>
      <c r="OQE353" s="182"/>
      <c r="OQF353" s="182"/>
      <c r="OQG353" s="182"/>
      <c r="OQH353" s="182"/>
      <c r="OQI353" s="182"/>
      <c r="OQJ353" s="182"/>
      <c r="OQK353" s="182"/>
      <c r="OQL353" s="182"/>
      <c r="OQM353" s="182"/>
      <c r="OQN353" s="182"/>
      <c r="OQO353" s="182"/>
      <c r="OQP353" s="182"/>
      <c r="OQQ353" s="182"/>
      <c r="OQR353" s="182"/>
      <c r="OQS353" s="182"/>
      <c r="OQT353" s="182"/>
      <c r="OQU353" s="182"/>
      <c r="OQV353" s="182"/>
      <c r="OQW353" s="182"/>
      <c r="OQX353" s="182"/>
      <c r="OQY353" s="182"/>
      <c r="OQZ353" s="182"/>
      <c r="ORA353" s="182"/>
      <c r="ORB353" s="182"/>
      <c r="ORC353" s="182"/>
      <c r="ORD353" s="182"/>
      <c r="ORE353" s="182"/>
      <c r="ORF353" s="182"/>
      <c r="ORG353" s="182"/>
      <c r="ORH353" s="182"/>
      <c r="ORI353" s="182"/>
      <c r="ORJ353" s="182"/>
      <c r="ORK353" s="182"/>
      <c r="ORL353" s="182"/>
      <c r="ORM353" s="182"/>
      <c r="ORN353" s="182"/>
      <c r="ORO353" s="182"/>
      <c r="ORP353" s="182"/>
      <c r="ORQ353" s="182"/>
      <c r="ORR353" s="182"/>
      <c r="ORS353" s="182"/>
      <c r="ORT353" s="182"/>
      <c r="ORU353" s="182"/>
      <c r="ORV353" s="182"/>
      <c r="ORW353" s="182"/>
      <c r="ORX353" s="182"/>
      <c r="ORY353" s="182"/>
      <c r="ORZ353" s="182"/>
      <c r="OSA353" s="182"/>
      <c r="OSB353" s="182"/>
      <c r="OSC353" s="182"/>
      <c r="OSD353" s="182"/>
      <c r="OSE353" s="182"/>
      <c r="OSF353" s="182"/>
      <c r="OSG353" s="182"/>
      <c r="OSH353" s="182"/>
      <c r="OSI353" s="182"/>
      <c r="OSJ353" s="182"/>
      <c r="OSK353" s="182"/>
      <c r="OSL353" s="182"/>
      <c r="OSM353" s="182"/>
      <c r="OSN353" s="182"/>
      <c r="OSO353" s="182"/>
      <c r="OSP353" s="182"/>
      <c r="OSQ353" s="182"/>
      <c r="OSR353" s="182"/>
      <c r="OSS353" s="182"/>
      <c r="OST353" s="182"/>
      <c r="OSU353" s="182"/>
      <c r="OSV353" s="182"/>
      <c r="OSW353" s="182"/>
      <c r="OSX353" s="182"/>
      <c r="OSY353" s="182"/>
      <c r="OSZ353" s="182"/>
      <c r="OTA353" s="182"/>
      <c r="OTB353" s="182"/>
      <c r="OTC353" s="182"/>
      <c r="OTD353" s="182"/>
      <c r="OTE353" s="182"/>
      <c r="OTF353" s="182"/>
      <c r="OTG353" s="182"/>
      <c r="OTH353" s="182"/>
      <c r="OTI353" s="182"/>
      <c r="OTJ353" s="182"/>
      <c r="OTK353" s="182"/>
      <c r="OTL353" s="182"/>
      <c r="OTM353" s="182"/>
      <c r="OTN353" s="182"/>
      <c r="OTO353" s="182"/>
      <c r="OTP353" s="182"/>
      <c r="OTQ353" s="182"/>
      <c r="OTR353" s="182"/>
      <c r="OTS353" s="182"/>
      <c r="OTT353" s="182"/>
      <c r="OTU353" s="182"/>
      <c r="OTV353" s="182"/>
      <c r="OTW353" s="182"/>
      <c r="OTX353" s="182"/>
      <c r="OTY353" s="182"/>
      <c r="OTZ353" s="182"/>
      <c r="OUA353" s="182"/>
      <c r="OUB353" s="182"/>
      <c r="OUC353" s="182"/>
      <c r="OUD353" s="182"/>
      <c r="OUE353" s="182"/>
      <c r="OUF353" s="182"/>
      <c r="OUG353" s="182"/>
      <c r="OUH353" s="182"/>
      <c r="OUI353" s="182"/>
      <c r="OUJ353" s="182"/>
      <c r="OUK353" s="182"/>
      <c r="OUL353" s="182"/>
      <c r="OUM353" s="182"/>
      <c r="OUN353" s="182"/>
      <c r="OUO353" s="182"/>
      <c r="OUP353" s="182"/>
      <c r="OUQ353" s="182"/>
      <c r="OUR353" s="182"/>
      <c r="OUS353" s="182"/>
      <c r="OUT353" s="182"/>
      <c r="OUU353" s="182"/>
      <c r="OUV353" s="182"/>
      <c r="OUW353" s="182"/>
      <c r="OUX353" s="182"/>
      <c r="OUY353" s="182"/>
      <c r="OUZ353" s="182"/>
      <c r="OVA353" s="182"/>
      <c r="OVB353" s="182"/>
      <c r="OVC353" s="182"/>
      <c r="OVD353" s="182"/>
      <c r="OVE353" s="182"/>
      <c r="OVF353" s="182"/>
      <c r="OVG353" s="182"/>
      <c r="OVH353" s="182"/>
      <c r="OVI353" s="182"/>
      <c r="OVJ353" s="182"/>
      <c r="OVK353" s="182"/>
      <c r="OVL353" s="182"/>
      <c r="OVM353" s="182"/>
      <c r="OVN353" s="182"/>
      <c r="OVO353" s="182"/>
      <c r="OVP353" s="182"/>
      <c r="OVQ353" s="182"/>
      <c r="OVR353" s="182"/>
      <c r="OVS353" s="182"/>
      <c r="OVT353" s="182"/>
      <c r="OVU353" s="182"/>
      <c r="OVV353" s="182"/>
      <c r="OVW353" s="182"/>
      <c r="OVX353" s="182"/>
      <c r="OVY353" s="182"/>
      <c r="OVZ353" s="182"/>
      <c r="OWA353" s="182"/>
      <c r="OWB353" s="182"/>
      <c r="OWC353" s="182"/>
      <c r="OWD353" s="182"/>
      <c r="OWE353" s="182"/>
      <c r="OWF353" s="182"/>
      <c r="OWG353" s="182"/>
      <c r="OWH353" s="182"/>
      <c r="OWI353" s="182"/>
      <c r="OWJ353" s="182"/>
      <c r="OWK353" s="182"/>
      <c r="OWL353" s="182"/>
      <c r="OWM353" s="182"/>
      <c r="OWN353" s="182"/>
      <c r="OWO353" s="182"/>
      <c r="OWP353" s="182"/>
      <c r="OWQ353" s="182"/>
      <c r="OWR353" s="182"/>
      <c r="OWS353" s="182"/>
      <c r="OWT353" s="182"/>
      <c r="OWU353" s="182"/>
      <c r="OWV353" s="182"/>
      <c r="OWW353" s="182"/>
      <c r="OWX353" s="182"/>
      <c r="OWY353" s="182"/>
      <c r="OWZ353" s="182"/>
      <c r="OXA353" s="182"/>
      <c r="OXB353" s="182"/>
      <c r="OXC353" s="182"/>
      <c r="OXD353" s="182"/>
      <c r="OXE353" s="182"/>
      <c r="OXF353" s="182"/>
      <c r="OXG353" s="182"/>
      <c r="OXH353" s="182"/>
      <c r="OXI353" s="182"/>
      <c r="OXJ353" s="182"/>
      <c r="OXK353" s="182"/>
      <c r="OXL353" s="182"/>
      <c r="OXM353" s="182"/>
      <c r="OXN353" s="182"/>
      <c r="OXO353" s="182"/>
      <c r="OXP353" s="182"/>
      <c r="OXQ353" s="182"/>
      <c r="OXR353" s="182"/>
      <c r="OXS353" s="182"/>
      <c r="OXT353" s="182"/>
      <c r="OXU353" s="182"/>
      <c r="OXV353" s="182"/>
      <c r="OXW353" s="182"/>
      <c r="OXX353" s="182"/>
      <c r="OXY353" s="182"/>
      <c r="OXZ353" s="182"/>
      <c r="OYA353" s="182"/>
      <c r="OYB353" s="182"/>
      <c r="OYC353" s="182"/>
      <c r="OYD353" s="182"/>
      <c r="OYE353" s="182"/>
      <c r="OYF353" s="182"/>
      <c r="OYG353" s="182"/>
      <c r="OYH353" s="182"/>
      <c r="OYI353" s="182"/>
      <c r="OYJ353" s="182"/>
      <c r="OYK353" s="182"/>
      <c r="OYL353" s="182"/>
      <c r="OYM353" s="182"/>
      <c r="OYN353" s="182"/>
      <c r="OYO353" s="182"/>
      <c r="OYP353" s="182"/>
      <c r="OYQ353" s="182"/>
      <c r="OYR353" s="182"/>
      <c r="OYS353" s="182"/>
      <c r="OYT353" s="182"/>
      <c r="OYU353" s="182"/>
      <c r="OYV353" s="182"/>
      <c r="OYW353" s="182"/>
      <c r="OYX353" s="182"/>
      <c r="OYY353" s="182"/>
      <c r="OYZ353" s="182"/>
      <c r="OZA353" s="182"/>
      <c r="OZB353" s="182"/>
      <c r="OZC353" s="182"/>
      <c r="OZD353" s="182"/>
      <c r="OZE353" s="182"/>
      <c r="OZF353" s="182"/>
      <c r="OZG353" s="182"/>
      <c r="OZH353" s="182"/>
      <c r="OZI353" s="182"/>
      <c r="OZJ353" s="182"/>
      <c r="OZK353" s="182"/>
      <c r="OZL353" s="182"/>
      <c r="OZM353" s="182"/>
      <c r="OZN353" s="182"/>
      <c r="OZO353" s="182"/>
      <c r="OZP353" s="182"/>
      <c r="OZQ353" s="182"/>
      <c r="OZR353" s="182"/>
      <c r="OZS353" s="182"/>
      <c r="OZT353" s="182"/>
      <c r="OZU353" s="182"/>
      <c r="OZV353" s="182"/>
      <c r="OZW353" s="182"/>
      <c r="OZX353" s="182"/>
      <c r="OZY353" s="182"/>
      <c r="OZZ353" s="182"/>
      <c r="PAA353" s="182"/>
      <c r="PAB353" s="182"/>
      <c r="PAC353" s="182"/>
      <c r="PAD353" s="182"/>
      <c r="PAE353" s="182"/>
      <c r="PAF353" s="182"/>
      <c r="PAG353" s="182"/>
      <c r="PAH353" s="182"/>
      <c r="PAI353" s="182"/>
      <c r="PAJ353" s="182"/>
      <c r="PAK353" s="182"/>
      <c r="PAL353" s="182"/>
      <c r="PAM353" s="182"/>
      <c r="PAN353" s="182"/>
      <c r="PAO353" s="182"/>
      <c r="PAP353" s="182"/>
      <c r="PAQ353" s="182"/>
      <c r="PAR353" s="182"/>
      <c r="PAS353" s="182"/>
      <c r="PAT353" s="182"/>
      <c r="PAU353" s="182"/>
      <c r="PAV353" s="182"/>
      <c r="PAW353" s="182"/>
      <c r="PAX353" s="182"/>
      <c r="PAY353" s="182"/>
      <c r="PAZ353" s="182"/>
      <c r="PBA353" s="182"/>
      <c r="PBB353" s="182"/>
      <c r="PBC353" s="182"/>
      <c r="PBD353" s="182"/>
      <c r="PBE353" s="182"/>
      <c r="PBF353" s="182"/>
      <c r="PBG353" s="182"/>
      <c r="PBH353" s="182"/>
      <c r="PBI353" s="182"/>
      <c r="PBJ353" s="182"/>
      <c r="PBK353" s="182"/>
      <c r="PBL353" s="182"/>
      <c r="PBM353" s="182"/>
      <c r="PBN353" s="182"/>
      <c r="PBO353" s="182"/>
      <c r="PBP353" s="182"/>
      <c r="PBQ353" s="182"/>
      <c r="PBR353" s="182"/>
      <c r="PBS353" s="182"/>
      <c r="PBT353" s="182"/>
      <c r="PBU353" s="182"/>
      <c r="PBV353" s="182"/>
      <c r="PBW353" s="182"/>
      <c r="PBX353" s="182"/>
      <c r="PBY353" s="182"/>
      <c r="PBZ353" s="182"/>
      <c r="PCA353" s="182"/>
      <c r="PCB353" s="182"/>
      <c r="PCC353" s="182"/>
      <c r="PCD353" s="182"/>
      <c r="PCE353" s="182"/>
      <c r="PCF353" s="182"/>
      <c r="PCG353" s="182"/>
      <c r="PCH353" s="182"/>
      <c r="PCI353" s="182"/>
      <c r="PCJ353" s="182"/>
      <c r="PCK353" s="182"/>
      <c r="PCL353" s="182"/>
      <c r="PCM353" s="182"/>
      <c r="PCN353" s="182"/>
      <c r="PCO353" s="182"/>
      <c r="PCP353" s="182"/>
      <c r="PCQ353" s="182"/>
      <c r="PCR353" s="182"/>
      <c r="PCS353" s="182"/>
      <c r="PCT353" s="182"/>
      <c r="PCU353" s="182"/>
      <c r="PCV353" s="182"/>
      <c r="PCW353" s="182"/>
      <c r="PCX353" s="182"/>
      <c r="PCY353" s="182"/>
      <c r="PCZ353" s="182"/>
      <c r="PDA353" s="182"/>
      <c r="PDB353" s="182"/>
      <c r="PDC353" s="182"/>
      <c r="PDD353" s="182"/>
      <c r="PDE353" s="182"/>
      <c r="PDF353" s="182"/>
      <c r="PDG353" s="182"/>
      <c r="PDH353" s="182"/>
      <c r="PDI353" s="182"/>
      <c r="PDJ353" s="182"/>
      <c r="PDK353" s="182"/>
      <c r="PDL353" s="182"/>
      <c r="PDM353" s="182"/>
      <c r="PDN353" s="182"/>
      <c r="PDO353" s="182"/>
      <c r="PDP353" s="182"/>
      <c r="PDQ353" s="182"/>
      <c r="PDR353" s="182"/>
      <c r="PDS353" s="182"/>
      <c r="PDT353" s="182"/>
      <c r="PDU353" s="182"/>
      <c r="PDV353" s="182"/>
      <c r="PDW353" s="182"/>
      <c r="PDX353" s="182"/>
      <c r="PDY353" s="182"/>
      <c r="PDZ353" s="182"/>
      <c r="PEA353" s="182"/>
      <c r="PEB353" s="182"/>
      <c r="PEC353" s="182"/>
      <c r="PED353" s="182"/>
      <c r="PEE353" s="182"/>
      <c r="PEF353" s="182"/>
      <c r="PEG353" s="182"/>
      <c r="PEH353" s="182"/>
      <c r="PEI353" s="182"/>
      <c r="PEJ353" s="182"/>
      <c r="PEK353" s="182"/>
      <c r="PEL353" s="182"/>
      <c r="PEM353" s="182"/>
      <c r="PEN353" s="182"/>
      <c r="PEO353" s="182"/>
      <c r="PEP353" s="182"/>
      <c r="PEQ353" s="182"/>
      <c r="PER353" s="182"/>
      <c r="PES353" s="182"/>
      <c r="PET353" s="182"/>
      <c r="PEU353" s="182"/>
      <c r="PEV353" s="182"/>
      <c r="PEW353" s="182"/>
      <c r="PEX353" s="182"/>
      <c r="PEY353" s="182"/>
      <c r="PEZ353" s="182"/>
      <c r="PFA353" s="182"/>
      <c r="PFB353" s="182"/>
      <c r="PFC353" s="182"/>
      <c r="PFD353" s="182"/>
      <c r="PFE353" s="182"/>
      <c r="PFF353" s="182"/>
      <c r="PFG353" s="182"/>
      <c r="PFH353" s="182"/>
      <c r="PFI353" s="182"/>
      <c r="PFJ353" s="182"/>
      <c r="PFK353" s="182"/>
      <c r="PFL353" s="182"/>
      <c r="PFM353" s="182"/>
      <c r="PFN353" s="182"/>
      <c r="PFO353" s="182"/>
      <c r="PFP353" s="182"/>
      <c r="PFQ353" s="182"/>
      <c r="PFR353" s="182"/>
      <c r="PFS353" s="182"/>
      <c r="PFT353" s="182"/>
      <c r="PFU353" s="182"/>
      <c r="PFV353" s="182"/>
      <c r="PFW353" s="182"/>
      <c r="PFX353" s="182"/>
      <c r="PFY353" s="182"/>
      <c r="PFZ353" s="182"/>
      <c r="PGA353" s="182"/>
      <c r="PGB353" s="182"/>
      <c r="PGC353" s="182"/>
      <c r="PGD353" s="182"/>
      <c r="PGE353" s="182"/>
      <c r="PGF353" s="182"/>
      <c r="PGG353" s="182"/>
      <c r="PGH353" s="182"/>
      <c r="PGI353" s="182"/>
      <c r="PGJ353" s="182"/>
      <c r="PGK353" s="182"/>
      <c r="PGL353" s="182"/>
      <c r="PGM353" s="182"/>
      <c r="PGN353" s="182"/>
      <c r="PGO353" s="182"/>
      <c r="PGP353" s="182"/>
      <c r="PGQ353" s="182"/>
      <c r="PGR353" s="182"/>
      <c r="PGS353" s="182"/>
      <c r="PGT353" s="182"/>
      <c r="PGU353" s="182"/>
      <c r="PGV353" s="182"/>
      <c r="PGW353" s="182"/>
      <c r="PGX353" s="182"/>
      <c r="PGY353" s="182"/>
      <c r="PGZ353" s="182"/>
      <c r="PHA353" s="182"/>
      <c r="PHB353" s="182"/>
      <c r="PHC353" s="182"/>
      <c r="PHD353" s="182"/>
      <c r="PHE353" s="182"/>
      <c r="PHF353" s="182"/>
      <c r="PHG353" s="182"/>
      <c r="PHH353" s="182"/>
      <c r="PHI353" s="182"/>
      <c r="PHJ353" s="182"/>
      <c r="PHK353" s="182"/>
      <c r="PHL353" s="182"/>
      <c r="PHM353" s="182"/>
      <c r="PHN353" s="182"/>
      <c r="PHO353" s="182"/>
      <c r="PHP353" s="182"/>
      <c r="PHQ353" s="182"/>
      <c r="PHR353" s="182"/>
      <c r="PHS353" s="182"/>
      <c r="PHT353" s="182"/>
      <c r="PHU353" s="182"/>
      <c r="PHV353" s="182"/>
      <c r="PHW353" s="182"/>
      <c r="PHX353" s="182"/>
      <c r="PHY353" s="182"/>
      <c r="PHZ353" s="182"/>
      <c r="PIA353" s="182"/>
      <c r="PIB353" s="182"/>
      <c r="PIC353" s="182"/>
      <c r="PID353" s="182"/>
      <c r="PIE353" s="182"/>
      <c r="PIF353" s="182"/>
      <c r="PIG353" s="182"/>
      <c r="PIH353" s="182"/>
      <c r="PII353" s="182"/>
      <c r="PIJ353" s="182"/>
      <c r="PIK353" s="182"/>
      <c r="PIL353" s="182"/>
      <c r="PIM353" s="182"/>
      <c r="PIN353" s="182"/>
      <c r="PIO353" s="182"/>
      <c r="PIP353" s="182"/>
      <c r="PIQ353" s="182"/>
      <c r="PIR353" s="182"/>
      <c r="PIS353" s="182"/>
      <c r="PIT353" s="182"/>
      <c r="PIU353" s="182"/>
      <c r="PIV353" s="182"/>
      <c r="PIW353" s="182"/>
      <c r="PIX353" s="182"/>
      <c r="PIY353" s="182"/>
      <c r="PIZ353" s="182"/>
      <c r="PJA353" s="182"/>
      <c r="PJB353" s="182"/>
      <c r="PJC353" s="182"/>
      <c r="PJD353" s="182"/>
      <c r="PJE353" s="182"/>
      <c r="PJF353" s="182"/>
      <c r="PJG353" s="182"/>
      <c r="PJH353" s="182"/>
      <c r="PJI353" s="182"/>
      <c r="PJJ353" s="182"/>
      <c r="PJK353" s="182"/>
      <c r="PJL353" s="182"/>
      <c r="PJM353" s="182"/>
      <c r="PJN353" s="182"/>
      <c r="PJO353" s="182"/>
      <c r="PJP353" s="182"/>
      <c r="PJQ353" s="182"/>
      <c r="PJR353" s="182"/>
      <c r="PJS353" s="182"/>
      <c r="PJT353" s="182"/>
      <c r="PJU353" s="182"/>
      <c r="PJV353" s="182"/>
      <c r="PJW353" s="182"/>
      <c r="PJX353" s="182"/>
      <c r="PJY353" s="182"/>
      <c r="PJZ353" s="182"/>
      <c r="PKA353" s="182"/>
      <c r="PKB353" s="182"/>
      <c r="PKC353" s="182"/>
      <c r="PKD353" s="182"/>
      <c r="PKE353" s="182"/>
      <c r="PKF353" s="182"/>
      <c r="PKG353" s="182"/>
      <c r="PKH353" s="182"/>
      <c r="PKI353" s="182"/>
      <c r="PKJ353" s="182"/>
      <c r="PKK353" s="182"/>
      <c r="PKL353" s="182"/>
      <c r="PKM353" s="182"/>
      <c r="PKN353" s="182"/>
      <c r="PKO353" s="182"/>
      <c r="PKP353" s="182"/>
      <c r="PKQ353" s="182"/>
      <c r="PKR353" s="182"/>
      <c r="PKS353" s="182"/>
      <c r="PKT353" s="182"/>
      <c r="PKU353" s="182"/>
      <c r="PKV353" s="182"/>
      <c r="PKW353" s="182"/>
      <c r="PKX353" s="182"/>
      <c r="PKY353" s="182"/>
      <c r="PKZ353" s="182"/>
      <c r="PLA353" s="182"/>
      <c r="PLB353" s="182"/>
      <c r="PLC353" s="182"/>
      <c r="PLD353" s="182"/>
      <c r="PLE353" s="182"/>
      <c r="PLF353" s="182"/>
      <c r="PLG353" s="182"/>
      <c r="PLH353" s="182"/>
      <c r="PLI353" s="182"/>
      <c r="PLJ353" s="182"/>
      <c r="PLK353" s="182"/>
      <c r="PLL353" s="182"/>
      <c r="PLM353" s="182"/>
      <c r="PLN353" s="182"/>
      <c r="PLO353" s="182"/>
      <c r="PLP353" s="182"/>
      <c r="PLQ353" s="182"/>
      <c r="PLR353" s="182"/>
      <c r="PLS353" s="182"/>
      <c r="PLT353" s="182"/>
      <c r="PLU353" s="182"/>
      <c r="PLV353" s="182"/>
      <c r="PLW353" s="182"/>
      <c r="PLX353" s="182"/>
      <c r="PLY353" s="182"/>
      <c r="PLZ353" s="182"/>
      <c r="PMA353" s="182"/>
      <c r="PMB353" s="182"/>
      <c r="PMC353" s="182"/>
      <c r="PMD353" s="182"/>
      <c r="PME353" s="182"/>
      <c r="PMF353" s="182"/>
      <c r="PMG353" s="182"/>
      <c r="PMH353" s="182"/>
      <c r="PMI353" s="182"/>
      <c r="PMJ353" s="182"/>
      <c r="PMK353" s="182"/>
      <c r="PML353" s="182"/>
      <c r="PMM353" s="182"/>
      <c r="PMN353" s="182"/>
      <c r="PMO353" s="182"/>
      <c r="PMP353" s="182"/>
      <c r="PMQ353" s="182"/>
      <c r="PMR353" s="182"/>
      <c r="PMS353" s="182"/>
      <c r="PMT353" s="182"/>
      <c r="PMU353" s="182"/>
      <c r="PMV353" s="182"/>
      <c r="PMW353" s="182"/>
      <c r="PMX353" s="182"/>
      <c r="PMY353" s="182"/>
      <c r="PMZ353" s="182"/>
      <c r="PNA353" s="182"/>
      <c r="PNB353" s="182"/>
      <c r="PNC353" s="182"/>
      <c r="PND353" s="182"/>
      <c r="PNE353" s="182"/>
      <c r="PNF353" s="182"/>
      <c r="PNG353" s="182"/>
      <c r="PNH353" s="182"/>
      <c r="PNI353" s="182"/>
      <c r="PNJ353" s="182"/>
      <c r="PNK353" s="182"/>
      <c r="PNL353" s="182"/>
      <c r="PNM353" s="182"/>
      <c r="PNN353" s="182"/>
      <c r="PNO353" s="182"/>
      <c r="PNP353" s="182"/>
      <c r="PNQ353" s="182"/>
      <c r="PNR353" s="182"/>
      <c r="PNS353" s="182"/>
      <c r="PNT353" s="182"/>
      <c r="PNU353" s="182"/>
      <c r="PNV353" s="182"/>
      <c r="PNW353" s="182"/>
      <c r="PNX353" s="182"/>
      <c r="PNY353" s="182"/>
      <c r="PNZ353" s="182"/>
      <c r="POA353" s="182"/>
      <c r="POB353" s="182"/>
      <c r="POC353" s="182"/>
      <c r="POD353" s="182"/>
      <c r="POE353" s="182"/>
      <c r="POF353" s="182"/>
      <c r="POG353" s="182"/>
      <c r="POH353" s="182"/>
      <c r="POI353" s="182"/>
      <c r="POJ353" s="182"/>
      <c r="POK353" s="182"/>
      <c r="POL353" s="182"/>
      <c r="POM353" s="182"/>
      <c r="PON353" s="182"/>
      <c r="POO353" s="182"/>
      <c r="POP353" s="182"/>
      <c r="POQ353" s="182"/>
      <c r="POR353" s="182"/>
      <c r="POS353" s="182"/>
      <c r="POT353" s="182"/>
      <c r="POU353" s="182"/>
      <c r="POV353" s="182"/>
      <c r="POW353" s="182"/>
      <c r="POX353" s="182"/>
      <c r="POY353" s="182"/>
      <c r="POZ353" s="182"/>
      <c r="PPA353" s="182"/>
      <c r="PPB353" s="182"/>
      <c r="PPC353" s="182"/>
      <c r="PPD353" s="182"/>
      <c r="PPE353" s="182"/>
      <c r="PPF353" s="182"/>
      <c r="PPG353" s="182"/>
      <c r="PPH353" s="182"/>
      <c r="PPI353" s="182"/>
      <c r="PPJ353" s="182"/>
      <c r="PPK353" s="182"/>
      <c r="PPL353" s="182"/>
      <c r="PPM353" s="182"/>
      <c r="PPN353" s="182"/>
      <c r="PPO353" s="182"/>
      <c r="PPP353" s="182"/>
      <c r="PPQ353" s="182"/>
      <c r="PPR353" s="182"/>
      <c r="PPS353" s="182"/>
      <c r="PPT353" s="182"/>
      <c r="PPU353" s="182"/>
      <c r="PPV353" s="182"/>
      <c r="PPW353" s="182"/>
      <c r="PPX353" s="182"/>
      <c r="PPY353" s="182"/>
      <c r="PPZ353" s="182"/>
      <c r="PQA353" s="182"/>
      <c r="PQB353" s="182"/>
      <c r="PQC353" s="182"/>
      <c r="PQD353" s="182"/>
      <c r="PQE353" s="182"/>
      <c r="PQF353" s="182"/>
      <c r="PQG353" s="182"/>
      <c r="PQH353" s="182"/>
      <c r="PQI353" s="182"/>
      <c r="PQJ353" s="182"/>
      <c r="PQK353" s="182"/>
      <c r="PQL353" s="182"/>
      <c r="PQM353" s="182"/>
      <c r="PQN353" s="182"/>
      <c r="PQO353" s="182"/>
      <c r="PQP353" s="182"/>
      <c r="PQQ353" s="182"/>
      <c r="PQR353" s="182"/>
      <c r="PQS353" s="182"/>
      <c r="PQT353" s="182"/>
      <c r="PQU353" s="182"/>
      <c r="PQV353" s="182"/>
      <c r="PQW353" s="182"/>
      <c r="PQX353" s="182"/>
      <c r="PQY353" s="182"/>
      <c r="PQZ353" s="182"/>
      <c r="PRA353" s="182"/>
      <c r="PRB353" s="182"/>
      <c r="PRC353" s="182"/>
      <c r="PRD353" s="182"/>
      <c r="PRE353" s="182"/>
      <c r="PRF353" s="182"/>
      <c r="PRG353" s="182"/>
      <c r="PRH353" s="182"/>
      <c r="PRI353" s="182"/>
      <c r="PRJ353" s="182"/>
      <c r="PRK353" s="182"/>
      <c r="PRL353" s="182"/>
      <c r="PRM353" s="182"/>
      <c r="PRN353" s="182"/>
      <c r="PRO353" s="182"/>
      <c r="PRP353" s="182"/>
      <c r="PRQ353" s="182"/>
      <c r="PRR353" s="182"/>
      <c r="PRS353" s="182"/>
      <c r="PRT353" s="182"/>
      <c r="PRU353" s="182"/>
      <c r="PRV353" s="182"/>
      <c r="PRW353" s="182"/>
      <c r="PRX353" s="182"/>
      <c r="PRY353" s="182"/>
      <c r="PRZ353" s="182"/>
      <c r="PSA353" s="182"/>
      <c r="PSB353" s="182"/>
      <c r="PSC353" s="182"/>
      <c r="PSD353" s="182"/>
      <c r="PSE353" s="182"/>
      <c r="PSF353" s="182"/>
      <c r="PSG353" s="182"/>
      <c r="PSH353" s="182"/>
      <c r="PSI353" s="182"/>
      <c r="PSJ353" s="182"/>
      <c r="PSK353" s="182"/>
      <c r="PSL353" s="182"/>
      <c r="PSM353" s="182"/>
      <c r="PSN353" s="182"/>
      <c r="PSO353" s="182"/>
      <c r="PSP353" s="182"/>
      <c r="PSQ353" s="182"/>
      <c r="PSR353" s="182"/>
      <c r="PSS353" s="182"/>
      <c r="PST353" s="182"/>
      <c r="PSU353" s="182"/>
      <c r="PSV353" s="182"/>
      <c r="PSW353" s="182"/>
      <c r="PSX353" s="182"/>
      <c r="PSY353" s="182"/>
      <c r="PSZ353" s="182"/>
      <c r="PTA353" s="182"/>
      <c r="PTB353" s="182"/>
      <c r="PTC353" s="182"/>
      <c r="PTD353" s="182"/>
      <c r="PTE353" s="182"/>
      <c r="PTF353" s="182"/>
      <c r="PTG353" s="182"/>
      <c r="PTH353" s="182"/>
      <c r="PTI353" s="182"/>
      <c r="PTJ353" s="182"/>
      <c r="PTK353" s="182"/>
      <c r="PTL353" s="182"/>
      <c r="PTM353" s="182"/>
      <c r="PTN353" s="182"/>
      <c r="PTO353" s="182"/>
      <c r="PTP353" s="182"/>
      <c r="PTQ353" s="182"/>
      <c r="PTR353" s="182"/>
      <c r="PTS353" s="182"/>
      <c r="PTT353" s="182"/>
      <c r="PTU353" s="182"/>
      <c r="PTV353" s="182"/>
      <c r="PTW353" s="182"/>
      <c r="PTX353" s="182"/>
      <c r="PTY353" s="182"/>
      <c r="PTZ353" s="182"/>
      <c r="PUA353" s="182"/>
      <c r="PUB353" s="182"/>
      <c r="PUC353" s="182"/>
      <c r="PUD353" s="182"/>
      <c r="PUE353" s="182"/>
      <c r="PUF353" s="182"/>
      <c r="PUG353" s="182"/>
      <c r="PUH353" s="182"/>
      <c r="PUI353" s="182"/>
      <c r="PUJ353" s="182"/>
      <c r="PUK353" s="182"/>
      <c r="PUL353" s="182"/>
      <c r="PUM353" s="182"/>
      <c r="PUN353" s="182"/>
      <c r="PUO353" s="182"/>
      <c r="PUP353" s="182"/>
      <c r="PUQ353" s="182"/>
      <c r="PUR353" s="182"/>
      <c r="PUS353" s="182"/>
      <c r="PUT353" s="182"/>
      <c r="PUU353" s="182"/>
      <c r="PUV353" s="182"/>
      <c r="PUW353" s="182"/>
      <c r="PUX353" s="182"/>
      <c r="PUY353" s="182"/>
      <c r="PUZ353" s="182"/>
      <c r="PVA353" s="182"/>
      <c r="PVB353" s="182"/>
      <c r="PVC353" s="182"/>
      <c r="PVD353" s="182"/>
      <c r="PVE353" s="182"/>
      <c r="PVF353" s="182"/>
      <c r="PVG353" s="182"/>
      <c r="PVH353" s="182"/>
      <c r="PVI353" s="182"/>
      <c r="PVJ353" s="182"/>
      <c r="PVK353" s="182"/>
      <c r="PVL353" s="182"/>
      <c r="PVM353" s="182"/>
      <c r="PVN353" s="182"/>
      <c r="PVO353" s="182"/>
      <c r="PVP353" s="182"/>
      <c r="PVQ353" s="182"/>
      <c r="PVR353" s="182"/>
      <c r="PVS353" s="182"/>
      <c r="PVT353" s="182"/>
      <c r="PVU353" s="182"/>
      <c r="PVV353" s="182"/>
      <c r="PVW353" s="182"/>
      <c r="PVX353" s="182"/>
      <c r="PVY353" s="182"/>
      <c r="PVZ353" s="182"/>
      <c r="PWA353" s="182"/>
      <c r="PWB353" s="182"/>
      <c r="PWC353" s="182"/>
      <c r="PWD353" s="182"/>
      <c r="PWE353" s="182"/>
      <c r="PWF353" s="182"/>
      <c r="PWG353" s="182"/>
      <c r="PWH353" s="182"/>
      <c r="PWI353" s="182"/>
      <c r="PWJ353" s="182"/>
      <c r="PWK353" s="182"/>
      <c r="PWL353" s="182"/>
      <c r="PWM353" s="182"/>
      <c r="PWN353" s="182"/>
      <c r="PWO353" s="182"/>
      <c r="PWP353" s="182"/>
      <c r="PWQ353" s="182"/>
      <c r="PWR353" s="182"/>
      <c r="PWS353" s="182"/>
      <c r="PWT353" s="182"/>
      <c r="PWU353" s="182"/>
      <c r="PWV353" s="182"/>
      <c r="PWW353" s="182"/>
      <c r="PWX353" s="182"/>
      <c r="PWY353" s="182"/>
      <c r="PWZ353" s="182"/>
      <c r="PXA353" s="182"/>
      <c r="PXB353" s="182"/>
      <c r="PXC353" s="182"/>
      <c r="PXD353" s="182"/>
      <c r="PXE353" s="182"/>
      <c r="PXF353" s="182"/>
      <c r="PXG353" s="182"/>
      <c r="PXH353" s="182"/>
      <c r="PXI353" s="182"/>
      <c r="PXJ353" s="182"/>
      <c r="PXK353" s="182"/>
      <c r="PXL353" s="182"/>
      <c r="PXM353" s="182"/>
      <c r="PXN353" s="182"/>
      <c r="PXO353" s="182"/>
      <c r="PXP353" s="182"/>
      <c r="PXQ353" s="182"/>
      <c r="PXR353" s="182"/>
      <c r="PXS353" s="182"/>
      <c r="PXT353" s="182"/>
      <c r="PXU353" s="182"/>
      <c r="PXV353" s="182"/>
      <c r="PXW353" s="182"/>
      <c r="PXX353" s="182"/>
      <c r="PXY353" s="182"/>
      <c r="PXZ353" s="182"/>
      <c r="PYA353" s="182"/>
      <c r="PYB353" s="182"/>
      <c r="PYC353" s="182"/>
      <c r="PYD353" s="182"/>
      <c r="PYE353" s="182"/>
      <c r="PYF353" s="182"/>
      <c r="PYG353" s="182"/>
      <c r="PYH353" s="182"/>
      <c r="PYI353" s="182"/>
      <c r="PYJ353" s="182"/>
      <c r="PYK353" s="182"/>
      <c r="PYL353" s="182"/>
      <c r="PYM353" s="182"/>
      <c r="PYN353" s="182"/>
      <c r="PYO353" s="182"/>
      <c r="PYP353" s="182"/>
      <c r="PYQ353" s="182"/>
      <c r="PYR353" s="182"/>
      <c r="PYS353" s="182"/>
      <c r="PYT353" s="182"/>
      <c r="PYU353" s="182"/>
      <c r="PYV353" s="182"/>
      <c r="PYW353" s="182"/>
      <c r="PYX353" s="182"/>
      <c r="PYY353" s="182"/>
      <c r="PYZ353" s="182"/>
      <c r="PZA353" s="182"/>
      <c r="PZB353" s="182"/>
      <c r="PZC353" s="182"/>
      <c r="PZD353" s="182"/>
      <c r="PZE353" s="182"/>
      <c r="PZF353" s="182"/>
      <c r="PZG353" s="182"/>
      <c r="PZH353" s="182"/>
      <c r="PZI353" s="182"/>
      <c r="PZJ353" s="182"/>
      <c r="PZK353" s="182"/>
      <c r="PZL353" s="182"/>
      <c r="PZM353" s="182"/>
      <c r="PZN353" s="182"/>
      <c r="PZO353" s="182"/>
      <c r="PZP353" s="182"/>
      <c r="PZQ353" s="182"/>
      <c r="PZR353" s="182"/>
      <c r="PZS353" s="182"/>
      <c r="PZT353" s="182"/>
      <c r="PZU353" s="182"/>
      <c r="PZV353" s="182"/>
      <c r="PZW353" s="182"/>
      <c r="PZX353" s="182"/>
      <c r="PZY353" s="182"/>
      <c r="PZZ353" s="182"/>
      <c r="QAA353" s="182"/>
      <c r="QAB353" s="182"/>
      <c r="QAC353" s="182"/>
      <c r="QAD353" s="182"/>
      <c r="QAE353" s="182"/>
      <c r="QAF353" s="182"/>
      <c r="QAG353" s="182"/>
      <c r="QAH353" s="182"/>
      <c r="QAI353" s="182"/>
      <c r="QAJ353" s="182"/>
      <c r="QAK353" s="182"/>
      <c r="QAL353" s="182"/>
      <c r="QAM353" s="182"/>
      <c r="QAN353" s="182"/>
      <c r="QAO353" s="182"/>
      <c r="QAP353" s="182"/>
      <c r="QAQ353" s="182"/>
      <c r="QAR353" s="182"/>
      <c r="QAS353" s="182"/>
      <c r="QAT353" s="182"/>
      <c r="QAU353" s="182"/>
      <c r="QAV353" s="182"/>
      <c r="QAW353" s="182"/>
      <c r="QAX353" s="182"/>
      <c r="QAY353" s="182"/>
      <c r="QAZ353" s="182"/>
      <c r="QBA353" s="182"/>
      <c r="QBB353" s="182"/>
      <c r="QBC353" s="182"/>
      <c r="QBD353" s="182"/>
      <c r="QBE353" s="182"/>
      <c r="QBF353" s="182"/>
      <c r="QBG353" s="182"/>
      <c r="QBH353" s="182"/>
      <c r="QBI353" s="182"/>
      <c r="QBJ353" s="182"/>
      <c r="QBK353" s="182"/>
      <c r="QBL353" s="182"/>
      <c r="QBM353" s="182"/>
      <c r="QBN353" s="182"/>
      <c r="QBO353" s="182"/>
      <c r="QBP353" s="182"/>
      <c r="QBQ353" s="182"/>
      <c r="QBR353" s="182"/>
      <c r="QBS353" s="182"/>
      <c r="QBT353" s="182"/>
      <c r="QBU353" s="182"/>
      <c r="QBV353" s="182"/>
      <c r="QBW353" s="182"/>
      <c r="QBX353" s="182"/>
      <c r="QBY353" s="182"/>
      <c r="QBZ353" s="182"/>
      <c r="QCA353" s="182"/>
      <c r="QCB353" s="182"/>
      <c r="QCC353" s="182"/>
      <c r="QCD353" s="182"/>
      <c r="QCE353" s="182"/>
      <c r="QCF353" s="182"/>
      <c r="QCG353" s="182"/>
      <c r="QCH353" s="182"/>
      <c r="QCI353" s="182"/>
      <c r="QCJ353" s="182"/>
      <c r="QCK353" s="182"/>
      <c r="QCL353" s="182"/>
      <c r="QCM353" s="182"/>
      <c r="QCN353" s="182"/>
      <c r="QCO353" s="182"/>
      <c r="QCP353" s="182"/>
      <c r="QCQ353" s="182"/>
      <c r="QCR353" s="182"/>
      <c r="QCS353" s="182"/>
      <c r="QCT353" s="182"/>
      <c r="QCU353" s="182"/>
      <c r="QCV353" s="182"/>
      <c r="QCW353" s="182"/>
      <c r="QCX353" s="182"/>
      <c r="QCY353" s="182"/>
      <c r="QCZ353" s="182"/>
      <c r="QDA353" s="182"/>
      <c r="QDB353" s="182"/>
      <c r="QDC353" s="182"/>
      <c r="QDD353" s="182"/>
      <c r="QDE353" s="182"/>
      <c r="QDF353" s="182"/>
      <c r="QDG353" s="182"/>
      <c r="QDH353" s="182"/>
      <c r="QDI353" s="182"/>
      <c r="QDJ353" s="182"/>
      <c r="QDK353" s="182"/>
      <c r="QDL353" s="182"/>
      <c r="QDM353" s="182"/>
      <c r="QDN353" s="182"/>
      <c r="QDO353" s="182"/>
      <c r="QDP353" s="182"/>
      <c r="QDQ353" s="182"/>
      <c r="QDR353" s="182"/>
      <c r="QDS353" s="182"/>
      <c r="QDT353" s="182"/>
      <c r="QDU353" s="182"/>
      <c r="QDV353" s="182"/>
      <c r="QDW353" s="182"/>
      <c r="QDX353" s="182"/>
      <c r="QDY353" s="182"/>
      <c r="QDZ353" s="182"/>
      <c r="QEA353" s="182"/>
      <c r="QEB353" s="182"/>
      <c r="QEC353" s="182"/>
      <c r="QED353" s="182"/>
      <c r="QEE353" s="182"/>
      <c r="QEF353" s="182"/>
      <c r="QEG353" s="182"/>
      <c r="QEH353" s="182"/>
      <c r="QEI353" s="182"/>
      <c r="QEJ353" s="182"/>
      <c r="QEK353" s="182"/>
      <c r="QEL353" s="182"/>
      <c r="QEM353" s="182"/>
      <c r="QEN353" s="182"/>
      <c r="QEO353" s="182"/>
      <c r="QEP353" s="182"/>
      <c r="QEQ353" s="182"/>
      <c r="QER353" s="182"/>
      <c r="QES353" s="182"/>
      <c r="QET353" s="182"/>
      <c r="QEU353" s="182"/>
      <c r="QEV353" s="182"/>
      <c r="QEW353" s="182"/>
      <c r="QEX353" s="182"/>
      <c r="QEY353" s="182"/>
      <c r="QEZ353" s="182"/>
      <c r="QFA353" s="182"/>
      <c r="QFB353" s="182"/>
      <c r="QFC353" s="182"/>
      <c r="QFD353" s="182"/>
      <c r="QFE353" s="182"/>
      <c r="QFF353" s="182"/>
      <c r="QFG353" s="182"/>
      <c r="QFH353" s="182"/>
      <c r="QFI353" s="182"/>
      <c r="QFJ353" s="182"/>
      <c r="QFK353" s="182"/>
      <c r="QFL353" s="182"/>
      <c r="QFM353" s="182"/>
      <c r="QFN353" s="182"/>
      <c r="QFO353" s="182"/>
      <c r="QFP353" s="182"/>
      <c r="QFQ353" s="182"/>
      <c r="QFR353" s="182"/>
      <c r="QFS353" s="182"/>
      <c r="QFT353" s="182"/>
      <c r="QFU353" s="182"/>
      <c r="QFV353" s="182"/>
      <c r="QFW353" s="182"/>
      <c r="QFX353" s="182"/>
      <c r="QFY353" s="182"/>
      <c r="QFZ353" s="182"/>
      <c r="QGA353" s="182"/>
      <c r="QGB353" s="182"/>
      <c r="QGC353" s="182"/>
      <c r="QGD353" s="182"/>
      <c r="QGE353" s="182"/>
      <c r="QGF353" s="182"/>
      <c r="QGG353" s="182"/>
      <c r="QGH353" s="182"/>
      <c r="QGI353" s="182"/>
      <c r="QGJ353" s="182"/>
      <c r="QGK353" s="182"/>
      <c r="QGL353" s="182"/>
      <c r="QGM353" s="182"/>
      <c r="QGN353" s="182"/>
      <c r="QGO353" s="182"/>
      <c r="QGP353" s="182"/>
      <c r="QGQ353" s="182"/>
      <c r="QGR353" s="182"/>
      <c r="QGS353" s="182"/>
      <c r="QGT353" s="182"/>
      <c r="QGU353" s="182"/>
      <c r="QGV353" s="182"/>
      <c r="QGW353" s="182"/>
      <c r="QGX353" s="182"/>
      <c r="QGY353" s="182"/>
      <c r="QGZ353" s="182"/>
      <c r="QHA353" s="182"/>
      <c r="QHB353" s="182"/>
      <c r="QHC353" s="182"/>
      <c r="QHD353" s="182"/>
      <c r="QHE353" s="182"/>
      <c r="QHF353" s="182"/>
      <c r="QHG353" s="182"/>
      <c r="QHH353" s="182"/>
      <c r="QHI353" s="182"/>
      <c r="QHJ353" s="182"/>
      <c r="QHK353" s="182"/>
      <c r="QHL353" s="182"/>
      <c r="QHM353" s="182"/>
      <c r="QHN353" s="182"/>
      <c r="QHO353" s="182"/>
      <c r="QHP353" s="182"/>
      <c r="QHQ353" s="182"/>
      <c r="QHR353" s="182"/>
      <c r="QHS353" s="182"/>
      <c r="QHT353" s="182"/>
      <c r="QHU353" s="182"/>
      <c r="QHV353" s="182"/>
      <c r="QHW353" s="182"/>
      <c r="QHX353" s="182"/>
      <c r="QHY353" s="182"/>
      <c r="QHZ353" s="182"/>
      <c r="QIA353" s="182"/>
      <c r="QIB353" s="182"/>
      <c r="QIC353" s="182"/>
      <c r="QID353" s="182"/>
      <c r="QIE353" s="182"/>
      <c r="QIF353" s="182"/>
      <c r="QIG353" s="182"/>
      <c r="QIH353" s="182"/>
      <c r="QII353" s="182"/>
      <c r="QIJ353" s="182"/>
      <c r="QIK353" s="182"/>
      <c r="QIL353" s="182"/>
      <c r="QIM353" s="182"/>
      <c r="QIN353" s="182"/>
      <c r="QIO353" s="182"/>
      <c r="QIP353" s="182"/>
      <c r="QIQ353" s="182"/>
      <c r="QIR353" s="182"/>
      <c r="QIS353" s="182"/>
      <c r="QIT353" s="182"/>
      <c r="QIU353" s="182"/>
      <c r="QIV353" s="182"/>
      <c r="QIW353" s="182"/>
      <c r="QIX353" s="182"/>
      <c r="QIY353" s="182"/>
      <c r="QIZ353" s="182"/>
      <c r="QJA353" s="182"/>
      <c r="QJB353" s="182"/>
      <c r="QJC353" s="182"/>
      <c r="QJD353" s="182"/>
      <c r="QJE353" s="182"/>
      <c r="QJF353" s="182"/>
      <c r="QJG353" s="182"/>
      <c r="QJH353" s="182"/>
      <c r="QJI353" s="182"/>
      <c r="QJJ353" s="182"/>
      <c r="QJK353" s="182"/>
      <c r="QJL353" s="182"/>
      <c r="QJM353" s="182"/>
      <c r="QJN353" s="182"/>
      <c r="QJO353" s="182"/>
      <c r="QJP353" s="182"/>
      <c r="QJQ353" s="182"/>
      <c r="QJR353" s="182"/>
      <c r="QJS353" s="182"/>
      <c r="QJT353" s="182"/>
      <c r="QJU353" s="182"/>
      <c r="QJV353" s="182"/>
      <c r="QJW353" s="182"/>
      <c r="QJX353" s="182"/>
      <c r="QJY353" s="182"/>
      <c r="QJZ353" s="182"/>
      <c r="QKA353" s="182"/>
      <c r="QKB353" s="182"/>
      <c r="QKC353" s="182"/>
      <c r="QKD353" s="182"/>
      <c r="QKE353" s="182"/>
      <c r="QKF353" s="182"/>
      <c r="QKG353" s="182"/>
      <c r="QKH353" s="182"/>
      <c r="QKI353" s="182"/>
      <c r="QKJ353" s="182"/>
      <c r="QKK353" s="182"/>
      <c r="QKL353" s="182"/>
      <c r="QKM353" s="182"/>
      <c r="QKN353" s="182"/>
      <c r="QKO353" s="182"/>
      <c r="QKP353" s="182"/>
      <c r="QKQ353" s="182"/>
      <c r="QKR353" s="182"/>
      <c r="QKS353" s="182"/>
      <c r="QKT353" s="182"/>
      <c r="QKU353" s="182"/>
      <c r="QKV353" s="182"/>
      <c r="QKW353" s="182"/>
      <c r="QKX353" s="182"/>
      <c r="QKY353" s="182"/>
      <c r="QKZ353" s="182"/>
      <c r="QLA353" s="182"/>
      <c r="QLB353" s="182"/>
      <c r="QLC353" s="182"/>
      <c r="QLD353" s="182"/>
      <c r="QLE353" s="182"/>
      <c r="QLF353" s="182"/>
      <c r="QLG353" s="182"/>
      <c r="QLH353" s="182"/>
      <c r="QLI353" s="182"/>
      <c r="QLJ353" s="182"/>
      <c r="QLK353" s="182"/>
      <c r="QLL353" s="182"/>
      <c r="QLM353" s="182"/>
      <c r="QLN353" s="182"/>
      <c r="QLO353" s="182"/>
      <c r="QLP353" s="182"/>
      <c r="QLQ353" s="182"/>
      <c r="QLR353" s="182"/>
      <c r="QLS353" s="182"/>
      <c r="QLT353" s="182"/>
      <c r="QLU353" s="182"/>
      <c r="QLV353" s="182"/>
      <c r="QLW353" s="182"/>
      <c r="QLX353" s="182"/>
      <c r="QLY353" s="182"/>
      <c r="QLZ353" s="182"/>
      <c r="QMA353" s="182"/>
      <c r="QMB353" s="182"/>
      <c r="QMC353" s="182"/>
      <c r="QMD353" s="182"/>
      <c r="QME353" s="182"/>
      <c r="QMF353" s="182"/>
      <c r="QMG353" s="182"/>
      <c r="QMH353" s="182"/>
      <c r="QMI353" s="182"/>
      <c r="QMJ353" s="182"/>
      <c r="QMK353" s="182"/>
      <c r="QML353" s="182"/>
      <c r="QMM353" s="182"/>
      <c r="QMN353" s="182"/>
      <c r="QMO353" s="182"/>
      <c r="QMP353" s="182"/>
      <c r="QMQ353" s="182"/>
      <c r="QMR353" s="182"/>
      <c r="QMS353" s="182"/>
      <c r="QMT353" s="182"/>
      <c r="QMU353" s="182"/>
      <c r="QMV353" s="182"/>
      <c r="QMW353" s="182"/>
      <c r="QMX353" s="182"/>
      <c r="QMY353" s="182"/>
      <c r="QMZ353" s="182"/>
      <c r="QNA353" s="182"/>
      <c r="QNB353" s="182"/>
      <c r="QNC353" s="182"/>
      <c r="QND353" s="182"/>
      <c r="QNE353" s="182"/>
      <c r="QNF353" s="182"/>
      <c r="QNG353" s="182"/>
      <c r="QNH353" s="182"/>
      <c r="QNI353" s="182"/>
      <c r="QNJ353" s="182"/>
      <c r="QNK353" s="182"/>
      <c r="QNL353" s="182"/>
      <c r="QNM353" s="182"/>
      <c r="QNN353" s="182"/>
      <c r="QNO353" s="182"/>
      <c r="QNP353" s="182"/>
      <c r="QNQ353" s="182"/>
      <c r="QNR353" s="182"/>
      <c r="QNS353" s="182"/>
      <c r="QNT353" s="182"/>
      <c r="QNU353" s="182"/>
      <c r="QNV353" s="182"/>
      <c r="QNW353" s="182"/>
      <c r="QNX353" s="182"/>
      <c r="QNY353" s="182"/>
      <c r="QNZ353" s="182"/>
      <c r="QOA353" s="182"/>
      <c r="QOB353" s="182"/>
      <c r="QOC353" s="182"/>
      <c r="QOD353" s="182"/>
      <c r="QOE353" s="182"/>
      <c r="QOF353" s="182"/>
      <c r="QOG353" s="182"/>
      <c r="QOH353" s="182"/>
      <c r="QOI353" s="182"/>
      <c r="QOJ353" s="182"/>
      <c r="QOK353" s="182"/>
      <c r="QOL353" s="182"/>
      <c r="QOM353" s="182"/>
      <c r="QON353" s="182"/>
      <c r="QOO353" s="182"/>
      <c r="QOP353" s="182"/>
      <c r="QOQ353" s="182"/>
      <c r="QOR353" s="182"/>
      <c r="QOS353" s="182"/>
      <c r="QOT353" s="182"/>
      <c r="QOU353" s="182"/>
      <c r="QOV353" s="182"/>
      <c r="QOW353" s="182"/>
      <c r="QOX353" s="182"/>
      <c r="QOY353" s="182"/>
      <c r="QOZ353" s="182"/>
      <c r="QPA353" s="182"/>
      <c r="QPB353" s="182"/>
      <c r="QPC353" s="182"/>
      <c r="QPD353" s="182"/>
      <c r="QPE353" s="182"/>
      <c r="QPF353" s="182"/>
      <c r="QPG353" s="182"/>
      <c r="QPH353" s="182"/>
      <c r="QPI353" s="182"/>
      <c r="QPJ353" s="182"/>
      <c r="QPK353" s="182"/>
      <c r="QPL353" s="182"/>
      <c r="QPM353" s="182"/>
      <c r="QPN353" s="182"/>
      <c r="QPO353" s="182"/>
      <c r="QPP353" s="182"/>
      <c r="QPQ353" s="182"/>
      <c r="QPR353" s="182"/>
      <c r="QPS353" s="182"/>
      <c r="QPT353" s="182"/>
      <c r="QPU353" s="182"/>
      <c r="QPV353" s="182"/>
      <c r="QPW353" s="182"/>
      <c r="QPX353" s="182"/>
      <c r="QPY353" s="182"/>
      <c r="QPZ353" s="182"/>
      <c r="QQA353" s="182"/>
      <c r="QQB353" s="182"/>
      <c r="QQC353" s="182"/>
      <c r="QQD353" s="182"/>
      <c r="QQE353" s="182"/>
      <c r="QQF353" s="182"/>
      <c r="QQG353" s="182"/>
      <c r="QQH353" s="182"/>
      <c r="QQI353" s="182"/>
      <c r="QQJ353" s="182"/>
      <c r="QQK353" s="182"/>
      <c r="QQL353" s="182"/>
      <c r="QQM353" s="182"/>
      <c r="QQN353" s="182"/>
      <c r="QQO353" s="182"/>
      <c r="QQP353" s="182"/>
      <c r="QQQ353" s="182"/>
      <c r="QQR353" s="182"/>
      <c r="QQS353" s="182"/>
      <c r="QQT353" s="182"/>
      <c r="QQU353" s="182"/>
      <c r="QQV353" s="182"/>
      <c r="QQW353" s="182"/>
      <c r="QQX353" s="182"/>
      <c r="QQY353" s="182"/>
      <c r="QQZ353" s="182"/>
      <c r="QRA353" s="182"/>
      <c r="QRB353" s="182"/>
      <c r="QRC353" s="182"/>
      <c r="QRD353" s="182"/>
      <c r="QRE353" s="182"/>
      <c r="QRF353" s="182"/>
      <c r="QRG353" s="182"/>
      <c r="QRH353" s="182"/>
      <c r="QRI353" s="182"/>
      <c r="QRJ353" s="182"/>
      <c r="QRK353" s="182"/>
      <c r="QRL353" s="182"/>
      <c r="QRM353" s="182"/>
      <c r="QRN353" s="182"/>
      <c r="QRO353" s="182"/>
      <c r="QRP353" s="182"/>
      <c r="QRQ353" s="182"/>
      <c r="QRR353" s="182"/>
      <c r="QRS353" s="182"/>
      <c r="QRT353" s="182"/>
      <c r="QRU353" s="182"/>
      <c r="QRV353" s="182"/>
      <c r="QRW353" s="182"/>
      <c r="QRX353" s="182"/>
      <c r="QRY353" s="182"/>
      <c r="QRZ353" s="182"/>
      <c r="QSA353" s="182"/>
      <c r="QSB353" s="182"/>
      <c r="QSC353" s="182"/>
      <c r="QSD353" s="182"/>
      <c r="QSE353" s="182"/>
      <c r="QSF353" s="182"/>
      <c r="QSG353" s="182"/>
      <c r="QSH353" s="182"/>
      <c r="QSI353" s="182"/>
      <c r="QSJ353" s="182"/>
      <c r="QSK353" s="182"/>
      <c r="QSL353" s="182"/>
      <c r="QSM353" s="182"/>
      <c r="QSN353" s="182"/>
      <c r="QSO353" s="182"/>
      <c r="QSP353" s="182"/>
      <c r="QSQ353" s="182"/>
      <c r="QSR353" s="182"/>
      <c r="QSS353" s="182"/>
      <c r="QST353" s="182"/>
      <c r="QSU353" s="182"/>
      <c r="QSV353" s="182"/>
      <c r="QSW353" s="182"/>
      <c r="QSX353" s="182"/>
      <c r="QSY353" s="182"/>
      <c r="QSZ353" s="182"/>
      <c r="QTA353" s="182"/>
      <c r="QTB353" s="182"/>
      <c r="QTC353" s="182"/>
      <c r="QTD353" s="182"/>
      <c r="QTE353" s="182"/>
      <c r="QTF353" s="182"/>
      <c r="QTG353" s="182"/>
      <c r="QTH353" s="182"/>
      <c r="QTI353" s="182"/>
      <c r="QTJ353" s="182"/>
      <c r="QTK353" s="182"/>
      <c r="QTL353" s="182"/>
      <c r="QTM353" s="182"/>
      <c r="QTN353" s="182"/>
      <c r="QTO353" s="182"/>
      <c r="QTP353" s="182"/>
      <c r="QTQ353" s="182"/>
      <c r="QTR353" s="182"/>
      <c r="QTS353" s="182"/>
      <c r="QTT353" s="182"/>
      <c r="QTU353" s="182"/>
      <c r="QTV353" s="182"/>
      <c r="QTW353" s="182"/>
      <c r="QTX353" s="182"/>
      <c r="QTY353" s="182"/>
      <c r="QTZ353" s="182"/>
      <c r="QUA353" s="182"/>
      <c r="QUB353" s="182"/>
      <c r="QUC353" s="182"/>
      <c r="QUD353" s="182"/>
      <c r="QUE353" s="182"/>
      <c r="QUF353" s="182"/>
      <c r="QUG353" s="182"/>
      <c r="QUH353" s="182"/>
      <c r="QUI353" s="182"/>
      <c r="QUJ353" s="182"/>
      <c r="QUK353" s="182"/>
      <c r="QUL353" s="182"/>
      <c r="QUM353" s="182"/>
      <c r="QUN353" s="182"/>
      <c r="QUO353" s="182"/>
      <c r="QUP353" s="182"/>
      <c r="QUQ353" s="182"/>
      <c r="QUR353" s="182"/>
      <c r="QUS353" s="182"/>
      <c r="QUT353" s="182"/>
      <c r="QUU353" s="182"/>
      <c r="QUV353" s="182"/>
      <c r="QUW353" s="182"/>
      <c r="QUX353" s="182"/>
      <c r="QUY353" s="182"/>
      <c r="QUZ353" s="182"/>
      <c r="QVA353" s="182"/>
      <c r="QVB353" s="182"/>
      <c r="QVC353" s="182"/>
      <c r="QVD353" s="182"/>
      <c r="QVE353" s="182"/>
      <c r="QVF353" s="182"/>
      <c r="QVG353" s="182"/>
      <c r="QVH353" s="182"/>
      <c r="QVI353" s="182"/>
      <c r="QVJ353" s="182"/>
      <c r="QVK353" s="182"/>
      <c r="QVL353" s="182"/>
      <c r="QVM353" s="182"/>
      <c r="QVN353" s="182"/>
      <c r="QVO353" s="182"/>
      <c r="QVP353" s="182"/>
      <c r="QVQ353" s="182"/>
      <c r="QVR353" s="182"/>
      <c r="QVS353" s="182"/>
      <c r="QVT353" s="182"/>
      <c r="QVU353" s="182"/>
      <c r="QVV353" s="182"/>
      <c r="QVW353" s="182"/>
      <c r="QVX353" s="182"/>
      <c r="QVY353" s="182"/>
      <c r="QVZ353" s="182"/>
      <c r="QWA353" s="182"/>
      <c r="QWB353" s="182"/>
      <c r="QWC353" s="182"/>
      <c r="QWD353" s="182"/>
      <c r="QWE353" s="182"/>
      <c r="QWF353" s="182"/>
      <c r="QWG353" s="182"/>
      <c r="QWH353" s="182"/>
      <c r="QWI353" s="182"/>
      <c r="QWJ353" s="182"/>
      <c r="QWK353" s="182"/>
      <c r="QWL353" s="182"/>
      <c r="QWM353" s="182"/>
      <c r="QWN353" s="182"/>
      <c r="QWO353" s="182"/>
      <c r="QWP353" s="182"/>
      <c r="QWQ353" s="182"/>
      <c r="QWR353" s="182"/>
      <c r="QWS353" s="182"/>
      <c r="QWT353" s="182"/>
      <c r="QWU353" s="182"/>
      <c r="QWV353" s="182"/>
      <c r="QWW353" s="182"/>
      <c r="QWX353" s="182"/>
      <c r="QWY353" s="182"/>
      <c r="QWZ353" s="182"/>
      <c r="QXA353" s="182"/>
      <c r="QXB353" s="182"/>
      <c r="QXC353" s="182"/>
      <c r="QXD353" s="182"/>
      <c r="QXE353" s="182"/>
      <c r="QXF353" s="182"/>
      <c r="QXG353" s="182"/>
      <c r="QXH353" s="182"/>
      <c r="QXI353" s="182"/>
      <c r="QXJ353" s="182"/>
      <c r="QXK353" s="182"/>
      <c r="QXL353" s="182"/>
      <c r="QXM353" s="182"/>
      <c r="QXN353" s="182"/>
      <c r="QXO353" s="182"/>
      <c r="QXP353" s="182"/>
      <c r="QXQ353" s="182"/>
      <c r="QXR353" s="182"/>
      <c r="QXS353" s="182"/>
      <c r="QXT353" s="182"/>
      <c r="QXU353" s="182"/>
      <c r="QXV353" s="182"/>
      <c r="QXW353" s="182"/>
      <c r="QXX353" s="182"/>
      <c r="QXY353" s="182"/>
      <c r="QXZ353" s="182"/>
      <c r="QYA353" s="182"/>
      <c r="QYB353" s="182"/>
      <c r="QYC353" s="182"/>
      <c r="QYD353" s="182"/>
      <c r="QYE353" s="182"/>
      <c r="QYF353" s="182"/>
      <c r="QYG353" s="182"/>
      <c r="QYH353" s="182"/>
      <c r="QYI353" s="182"/>
      <c r="QYJ353" s="182"/>
      <c r="QYK353" s="182"/>
      <c r="QYL353" s="182"/>
      <c r="QYM353" s="182"/>
      <c r="QYN353" s="182"/>
      <c r="QYO353" s="182"/>
      <c r="QYP353" s="182"/>
      <c r="QYQ353" s="182"/>
      <c r="QYR353" s="182"/>
      <c r="QYS353" s="182"/>
      <c r="QYT353" s="182"/>
      <c r="QYU353" s="182"/>
      <c r="QYV353" s="182"/>
      <c r="QYW353" s="182"/>
      <c r="QYX353" s="182"/>
      <c r="QYY353" s="182"/>
      <c r="QYZ353" s="182"/>
      <c r="QZA353" s="182"/>
      <c r="QZB353" s="182"/>
      <c r="QZC353" s="182"/>
      <c r="QZD353" s="182"/>
      <c r="QZE353" s="182"/>
      <c r="QZF353" s="182"/>
      <c r="QZG353" s="182"/>
      <c r="QZH353" s="182"/>
      <c r="QZI353" s="182"/>
      <c r="QZJ353" s="182"/>
      <c r="QZK353" s="182"/>
      <c r="QZL353" s="182"/>
      <c r="QZM353" s="182"/>
      <c r="QZN353" s="182"/>
      <c r="QZO353" s="182"/>
      <c r="QZP353" s="182"/>
      <c r="QZQ353" s="182"/>
      <c r="QZR353" s="182"/>
      <c r="QZS353" s="182"/>
      <c r="QZT353" s="182"/>
      <c r="QZU353" s="182"/>
      <c r="QZV353" s="182"/>
      <c r="QZW353" s="182"/>
      <c r="QZX353" s="182"/>
      <c r="QZY353" s="182"/>
      <c r="QZZ353" s="182"/>
      <c r="RAA353" s="182"/>
      <c r="RAB353" s="182"/>
      <c r="RAC353" s="182"/>
      <c r="RAD353" s="182"/>
      <c r="RAE353" s="182"/>
      <c r="RAF353" s="182"/>
      <c r="RAG353" s="182"/>
      <c r="RAH353" s="182"/>
      <c r="RAI353" s="182"/>
      <c r="RAJ353" s="182"/>
      <c r="RAK353" s="182"/>
      <c r="RAL353" s="182"/>
      <c r="RAM353" s="182"/>
      <c r="RAN353" s="182"/>
      <c r="RAO353" s="182"/>
      <c r="RAP353" s="182"/>
      <c r="RAQ353" s="182"/>
      <c r="RAR353" s="182"/>
      <c r="RAS353" s="182"/>
      <c r="RAT353" s="182"/>
      <c r="RAU353" s="182"/>
      <c r="RAV353" s="182"/>
      <c r="RAW353" s="182"/>
      <c r="RAX353" s="182"/>
      <c r="RAY353" s="182"/>
      <c r="RAZ353" s="182"/>
      <c r="RBA353" s="182"/>
      <c r="RBB353" s="182"/>
      <c r="RBC353" s="182"/>
      <c r="RBD353" s="182"/>
      <c r="RBE353" s="182"/>
      <c r="RBF353" s="182"/>
      <c r="RBG353" s="182"/>
      <c r="RBH353" s="182"/>
      <c r="RBI353" s="182"/>
      <c r="RBJ353" s="182"/>
      <c r="RBK353" s="182"/>
      <c r="RBL353" s="182"/>
      <c r="RBM353" s="182"/>
      <c r="RBN353" s="182"/>
      <c r="RBO353" s="182"/>
      <c r="RBP353" s="182"/>
      <c r="RBQ353" s="182"/>
      <c r="RBR353" s="182"/>
      <c r="RBS353" s="182"/>
      <c r="RBT353" s="182"/>
      <c r="RBU353" s="182"/>
      <c r="RBV353" s="182"/>
      <c r="RBW353" s="182"/>
      <c r="RBX353" s="182"/>
      <c r="RBY353" s="182"/>
      <c r="RBZ353" s="182"/>
      <c r="RCA353" s="182"/>
      <c r="RCB353" s="182"/>
      <c r="RCC353" s="182"/>
      <c r="RCD353" s="182"/>
      <c r="RCE353" s="182"/>
      <c r="RCF353" s="182"/>
      <c r="RCG353" s="182"/>
      <c r="RCH353" s="182"/>
      <c r="RCI353" s="182"/>
      <c r="RCJ353" s="182"/>
      <c r="RCK353" s="182"/>
      <c r="RCL353" s="182"/>
      <c r="RCM353" s="182"/>
      <c r="RCN353" s="182"/>
      <c r="RCO353" s="182"/>
      <c r="RCP353" s="182"/>
      <c r="RCQ353" s="182"/>
      <c r="RCR353" s="182"/>
      <c r="RCS353" s="182"/>
      <c r="RCT353" s="182"/>
      <c r="RCU353" s="182"/>
      <c r="RCV353" s="182"/>
      <c r="RCW353" s="182"/>
      <c r="RCX353" s="182"/>
      <c r="RCY353" s="182"/>
      <c r="RCZ353" s="182"/>
      <c r="RDA353" s="182"/>
      <c r="RDB353" s="182"/>
      <c r="RDC353" s="182"/>
      <c r="RDD353" s="182"/>
      <c r="RDE353" s="182"/>
      <c r="RDF353" s="182"/>
      <c r="RDG353" s="182"/>
      <c r="RDH353" s="182"/>
      <c r="RDI353" s="182"/>
      <c r="RDJ353" s="182"/>
      <c r="RDK353" s="182"/>
      <c r="RDL353" s="182"/>
      <c r="RDM353" s="182"/>
      <c r="RDN353" s="182"/>
      <c r="RDO353" s="182"/>
      <c r="RDP353" s="182"/>
      <c r="RDQ353" s="182"/>
      <c r="RDR353" s="182"/>
      <c r="RDS353" s="182"/>
      <c r="RDT353" s="182"/>
      <c r="RDU353" s="182"/>
      <c r="RDV353" s="182"/>
      <c r="RDW353" s="182"/>
      <c r="RDX353" s="182"/>
      <c r="RDY353" s="182"/>
      <c r="RDZ353" s="182"/>
      <c r="REA353" s="182"/>
      <c r="REB353" s="182"/>
      <c r="REC353" s="182"/>
      <c r="RED353" s="182"/>
      <c r="REE353" s="182"/>
      <c r="REF353" s="182"/>
      <c r="REG353" s="182"/>
      <c r="REH353" s="182"/>
      <c r="REI353" s="182"/>
      <c r="REJ353" s="182"/>
      <c r="REK353" s="182"/>
      <c r="REL353" s="182"/>
      <c r="REM353" s="182"/>
      <c r="REN353" s="182"/>
      <c r="REO353" s="182"/>
      <c r="REP353" s="182"/>
      <c r="REQ353" s="182"/>
      <c r="RER353" s="182"/>
      <c r="RES353" s="182"/>
      <c r="RET353" s="182"/>
      <c r="REU353" s="182"/>
      <c r="REV353" s="182"/>
      <c r="REW353" s="182"/>
      <c r="REX353" s="182"/>
      <c r="REY353" s="182"/>
      <c r="REZ353" s="182"/>
      <c r="RFA353" s="182"/>
      <c r="RFB353" s="182"/>
      <c r="RFC353" s="182"/>
      <c r="RFD353" s="182"/>
      <c r="RFE353" s="182"/>
      <c r="RFF353" s="182"/>
      <c r="RFG353" s="182"/>
      <c r="RFH353" s="182"/>
      <c r="RFI353" s="182"/>
      <c r="RFJ353" s="182"/>
      <c r="RFK353" s="182"/>
      <c r="RFL353" s="182"/>
      <c r="RFM353" s="182"/>
      <c r="RFN353" s="182"/>
      <c r="RFO353" s="182"/>
      <c r="RFP353" s="182"/>
      <c r="RFQ353" s="182"/>
      <c r="RFR353" s="182"/>
      <c r="RFS353" s="182"/>
      <c r="RFT353" s="182"/>
      <c r="RFU353" s="182"/>
      <c r="RFV353" s="182"/>
      <c r="RFW353" s="182"/>
      <c r="RFX353" s="182"/>
      <c r="RFY353" s="182"/>
      <c r="RFZ353" s="182"/>
      <c r="RGA353" s="182"/>
      <c r="RGB353" s="182"/>
      <c r="RGC353" s="182"/>
      <c r="RGD353" s="182"/>
      <c r="RGE353" s="182"/>
      <c r="RGF353" s="182"/>
      <c r="RGG353" s="182"/>
      <c r="RGH353" s="182"/>
      <c r="RGI353" s="182"/>
      <c r="RGJ353" s="182"/>
      <c r="RGK353" s="182"/>
      <c r="RGL353" s="182"/>
      <c r="RGM353" s="182"/>
      <c r="RGN353" s="182"/>
      <c r="RGO353" s="182"/>
      <c r="RGP353" s="182"/>
      <c r="RGQ353" s="182"/>
      <c r="RGR353" s="182"/>
      <c r="RGS353" s="182"/>
      <c r="RGT353" s="182"/>
      <c r="RGU353" s="182"/>
      <c r="RGV353" s="182"/>
      <c r="RGW353" s="182"/>
      <c r="RGX353" s="182"/>
      <c r="RGY353" s="182"/>
      <c r="RGZ353" s="182"/>
      <c r="RHA353" s="182"/>
      <c r="RHB353" s="182"/>
      <c r="RHC353" s="182"/>
      <c r="RHD353" s="182"/>
      <c r="RHE353" s="182"/>
      <c r="RHF353" s="182"/>
      <c r="RHG353" s="182"/>
      <c r="RHH353" s="182"/>
      <c r="RHI353" s="182"/>
      <c r="RHJ353" s="182"/>
      <c r="RHK353" s="182"/>
      <c r="RHL353" s="182"/>
      <c r="RHM353" s="182"/>
      <c r="RHN353" s="182"/>
      <c r="RHO353" s="182"/>
      <c r="RHP353" s="182"/>
      <c r="RHQ353" s="182"/>
      <c r="RHR353" s="182"/>
      <c r="RHS353" s="182"/>
      <c r="RHT353" s="182"/>
      <c r="RHU353" s="182"/>
      <c r="RHV353" s="182"/>
      <c r="RHW353" s="182"/>
      <c r="RHX353" s="182"/>
      <c r="RHY353" s="182"/>
      <c r="RHZ353" s="182"/>
      <c r="RIA353" s="182"/>
      <c r="RIB353" s="182"/>
      <c r="RIC353" s="182"/>
      <c r="RID353" s="182"/>
      <c r="RIE353" s="182"/>
      <c r="RIF353" s="182"/>
      <c r="RIG353" s="182"/>
      <c r="RIH353" s="182"/>
      <c r="RII353" s="182"/>
      <c r="RIJ353" s="182"/>
      <c r="RIK353" s="182"/>
      <c r="RIL353" s="182"/>
      <c r="RIM353" s="182"/>
      <c r="RIN353" s="182"/>
      <c r="RIO353" s="182"/>
      <c r="RIP353" s="182"/>
      <c r="RIQ353" s="182"/>
      <c r="RIR353" s="182"/>
      <c r="RIS353" s="182"/>
      <c r="RIT353" s="182"/>
      <c r="RIU353" s="182"/>
      <c r="RIV353" s="182"/>
      <c r="RIW353" s="182"/>
      <c r="RIX353" s="182"/>
      <c r="RIY353" s="182"/>
      <c r="RIZ353" s="182"/>
      <c r="RJA353" s="182"/>
      <c r="RJB353" s="182"/>
      <c r="RJC353" s="182"/>
      <c r="RJD353" s="182"/>
      <c r="RJE353" s="182"/>
      <c r="RJF353" s="182"/>
      <c r="RJG353" s="182"/>
      <c r="RJH353" s="182"/>
      <c r="RJI353" s="182"/>
      <c r="RJJ353" s="182"/>
      <c r="RJK353" s="182"/>
      <c r="RJL353" s="182"/>
      <c r="RJM353" s="182"/>
      <c r="RJN353" s="182"/>
      <c r="RJO353" s="182"/>
      <c r="RJP353" s="182"/>
      <c r="RJQ353" s="182"/>
      <c r="RJR353" s="182"/>
      <c r="RJS353" s="182"/>
      <c r="RJT353" s="182"/>
      <c r="RJU353" s="182"/>
      <c r="RJV353" s="182"/>
      <c r="RJW353" s="182"/>
      <c r="RJX353" s="182"/>
      <c r="RJY353" s="182"/>
      <c r="RJZ353" s="182"/>
      <c r="RKA353" s="182"/>
      <c r="RKB353" s="182"/>
      <c r="RKC353" s="182"/>
      <c r="RKD353" s="182"/>
      <c r="RKE353" s="182"/>
      <c r="RKF353" s="182"/>
      <c r="RKG353" s="182"/>
      <c r="RKH353" s="182"/>
      <c r="RKI353" s="182"/>
      <c r="RKJ353" s="182"/>
      <c r="RKK353" s="182"/>
      <c r="RKL353" s="182"/>
      <c r="RKM353" s="182"/>
      <c r="RKN353" s="182"/>
      <c r="RKO353" s="182"/>
      <c r="RKP353" s="182"/>
      <c r="RKQ353" s="182"/>
      <c r="RKR353" s="182"/>
      <c r="RKS353" s="182"/>
      <c r="RKT353" s="182"/>
      <c r="RKU353" s="182"/>
      <c r="RKV353" s="182"/>
      <c r="RKW353" s="182"/>
      <c r="RKX353" s="182"/>
      <c r="RKY353" s="182"/>
      <c r="RKZ353" s="182"/>
      <c r="RLA353" s="182"/>
      <c r="RLB353" s="182"/>
      <c r="RLC353" s="182"/>
      <c r="RLD353" s="182"/>
      <c r="RLE353" s="182"/>
      <c r="RLF353" s="182"/>
      <c r="RLG353" s="182"/>
      <c r="RLH353" s="182"/>
      <c r="RLI353" s="182"/>
      <c r="RLJ353" s="182"/>
      <c r="RLK353" s="182"/>
      <c r="RLL353" s="182"/>
      <c r="RLM353" s="182"/>
      <c r="RLN353" s="182"/>
      <c r="RLO353" s="182"/>
      <c r="RLP353" s="182"/>
      <c r="RLQ353" s="182"/>
      <c r="RLR353" s="182"/>
      <c r="RLS353" s="182"/>
      <c r="RLT353" s="182"/>
      <c r="RLU353" s="182"/>
      <c r="RLV353" s="182"/>
      <c r="RLW353" s="182"/>
      <c r="RLX353" s="182"/>
      <c r="RLY353" s="182"/>
      <c r="RLZ353" s="182"/>
      <c r="RMA353" s="182"/>
      <c r="RMB353" s="182"/>
      <c r="RMC353" s="182"/>
      <c r="RMD353" s="182"/>
      <c r="RME353" s="182"/>
      <c r="RMF353" s="182"/>
      <c r="RMG353" s="182"/>
      <c r="RMH353" s="182"/>
      <c r="RMI353" s="182"/>
      <c r="RMJ353" s="182"/>
      <c r="RMK353" s="182"/>
      <c r="RML353" s="182"/>
      <c r="RMM353" s="182"/>
      <c r="RMN353" s="182"/>
      <c r="RMO353" s="182"/>
      <c r="RMP353" s="182"/>
      <c r="RMQ353" s="182"/>
      <c r="RMR353" s="182"/>
      <c r="RMS353" s="182"/>
      <c r="RMT353" s="182"/>
      <c r="RMU353" s="182"/>
      <c r="RMV353" s="182"/>
      <c r="RMW353" s="182"/>
      <c r="RMX353" s="182"/>
      <c r="RMY353" s="182"/>
      <c r="RMZ353" s="182"/>
      <c r="RNA353" s="182"/>
      <c r="RNB353" s="182"/>
      <c r="RNC353" s="182"/>
      <c r="RND353" s="182"/>
      <c r="RNE353" s="182"/>
      <c r="RNF353" s="182"/>
      <c r="RNG353" s="182"/>
      <c r="RNH353" s="182"/>
      <c r="RNI353" s="182"/>
      <c r="RNJ353" s="182"/>
      <c r="RNK353" s="182"/>
      <c r="RNL353" s="182"/>
      <c r="RNM353" s="182"/>
      <c r="RNN353" s="182"/>
      <c r="RNO353" s="182"/>
      <c r="RNP353" s="182"/>
      <c r="RNQ353" s="182"/>
      <c r="RNR353" s="182"/>
      <c r="RNS353" s="182"/>
      <c r="RNT353" s="182"/>
      <c r="RNU353" s="182"/>
      <c r="RNV353" s="182"/>
      <c r="RNW353" s="182"/>
      <c r="RNX353" s="182"/>
      <c r="RNY353" s="182"/>
      <c r="RNZ353" s="182"/>
      <c r="ROA353" s="182"/>
      <c r="ROB353" s="182"/>
      <c r="ROC353" s="182"/>
      <c r="ROD353" s="182"/>
      <c r="ROE353" s="182"/>
      <c r="ROF353" s="182"/>
      <c r="ROG353" s="182"/>
      <c r="ROH353" s="182"/>
      <c r="ROI353" s="182"/>
      <c r="ROJ353" s="182"/>
      <c r="ROK353" s="182"/>
      <c r="ROL353" s="182"/>
      <c r="ROM353" s="182"/>
      <c r="RON353" s="182"/>
      <c r="ROO353" s="182"/>
      <c r="ROP353" s="182"/>
      <c r="ROQ353" s="182"/>
      <c r="ROR353" s="182"/>
      <c r="ROS353" s="182"/>
      <c r="ROT353" s="182"/>
      <c r="ROU353" s="182"/>
      <c r="ROV353" s="182"/>
      <c r="ROW353" s="182"/>
      <c r="ROX353" s="182"/>
      <c r="ROY353" s="182"/>
      <c r="ROZ353" s="182"/>
      <c r="RPA353" s="182"/>
      <c r="RPB353" s="182"/>
      <c r="RPC353" s="182"/>
      <c r="RPD353" s="182"/>
      <c r="RPE353" s="182"/>
      <c r="RPF353" s="182"/>
      <c r="RPG353" s="182"/>
      <c r="RPH353" s="182"/>
      <c r="RPI353" s="182"/>
      <c r="RPJ353" s="182"/>
      <c r="RPK353" s="182"/>
      <c r="RPL353" s="182"/>
      <c r="RPM353" s="182"/>
      <c r="RPN353" s="182"/>
      <c r="RPO353" s="182"/>
      <c r="RPP353" s="182"/>
      <c r="RPQ353" s="182"/>
      <c r="RPR353" s="182"/>
      <c r="RPS353" s="182"/>
      <c r="RPT353" s="182"/>
      <c r="RPU353" s="182"/>
      <c r="RPV353" s="182"/>
      <c r="RPW353" s="182"/>
      <c r="RPX353" s="182"/>
      <c r="RPY353" s="182"/>
      <c r="RPZ353" s="182"/>
      <c r="RQA353" s="182"/>
      <c r="RQB353" s="182"/>
      <c r="RQC353" s="182"/>
      <c r="RQD353" s="182"/>
      <c r="RQE353" s="182"/>
      <c r="RQF353" s="182"/>
      <c r="RQG353" s="182"/>
      <c r="RQH353" s="182"/>
      <c r="RQI353" s="182"/>
      <c r="RQJ353" s="182"/>
      <c r="RQK353" s="182"/>
      <c r="RQL353" s="182"/>
      <c r="RQM353" s="182"/>
      <c r="RQN353" s="182"/>
      <c r="RQO353" s="182"/>
      <c r="RQP353" s="182"/>
      <c r="RQQ353" s="182"/>
      <c r="RQR353" s="182"/>
      <c r="RQS353" s="182"/>
      <c r="RQT353" s="182"/>
      <c r="RQU353" s="182"/>
      <c r="RQV353" s="182"/>
      <c r="RQW353" s="182"/>
      <c r="RQX353" s="182"/>
      <c r="RQY353" s="182"/>
      <c r="RQZ353" s="182"/>
      <c r="RRA353" s="182"/>
      <c r="RRB353" s="182"/>
      <c r="RRC353" s="182"/>
      <c r="RRD353" s="182"/>
      <c r="RRE353" s="182"/>
      <c r="RRF353" s="182"/>
      <c r="RRG353" s="182"/>
      <c r="RRH353" s="182"/>
      <c r="RRI353" s="182"/>
      <c r="RRJ353" s="182"/>
      <c r="RRK353" s="182"/>
      <c r="RRL353" s="182"/>
      <c r="RRM353" s="182"/>
      <c r="RRN353" s="182"/>
      <c r="RRO353" s="182"/>
      <c r="RRP353" s="182"/>
      <c r="RRQ353" s="182"/>
      <c r="RRR353" s="182"/>
      <c r="RRS353" s="182"/>
      <c r="RRT353" s="182"/>
      <c r="RRU353" s="182"/>
      <c r="RRV353" s="182"/>
      <c r="RRW353" s="182"/>
      <c r="RRX353" s="182"/>
      <c r="RRY353" s="182"/>
      <c r="RRZ353" s="182"/>
      <c r="RSA353" s="182"/>
      <c r="RSB353" s="182"/>
      <c r="RSC353" s="182"/>
      <c r="RSD353" s="182"/>
      <c r="RSE353" s="182"/>
      <c r="RSF353" s="182"/>
      <c r="RSG353" s="182"/>
      <c r="RSH353" s="182"/>
      <c r="RSI353" s="182"/>
      <c r="RSJ353" s="182"/>
      <c r="RSK353" s="182"/>
      <c r="RSL353" s="182"/>
      <c r="RSM353" s="182"/>
      <c r="RSN353" s="182"/>
      <c r="RSO353" s="182"/>
      <c r="RSP353" s="182"/>
      <c r="RSQ353" s="182"/>
      <c r="RSR353" s="182"/>
      <c r="RSS353" s="182"/>
      <c r="RST353" s="182"/>
      <c r="RSU353" s="182"/>
      <c r="RSV353" s="182"/>
      <c r="RSW353" s="182"/>
      <c r="RSX353" s="182"/>
      <c r="RSY353" s="182"/>
      <c r="RSZ353" s="182"/>
      <c r="RTA353" s="182"/>
      <c r="RTB353" s="182"/>
      <c r="RTC353" s="182"/>
      <c r="RTD353" s="182"/>
      <c r="RTE353" s="182"/>
      <c r="RTF353" s="182"/>
      <c r="RTG353" s="182"/>
      <c r="RTH353" s="182"/>
      <c r="RTI353" s="182"/>
      <c r="RTJ353" s="182"/>
      <c r="RTK353" s="182"/>
      <c r="RTL353" s="182"/>
      <c r="RTM353" s="182"/>
      <c r="RTN353" s="182"/>
      <c r="RTO353" s="182"/>
      <c r="RTP353" s="182"/>
      <c r="RTQ353" s="182"/>
      <c r="RTR353" s="182"/>
      <c r="RTS353" s="182"/>
      <c r="RTT353" s="182"/>
      <c r="RTU353" s="182"/>
      <c r="RTV353" s="182"/>
      <c r="RTW353" s="182"/>
      <c r="RTX353" s="182"/>
      <c r="RTY353" s="182"/>
      <c r="RTZ353" s="182"/>
      <c r="RUA353" s="182"/>
      <c r="RUB353" s="182"/>
      <c r="RUC353" s="182"/>
      <c r="RUD353" s="182"/>
      <c r="RUE353" s="182"/>
      <c r="RUF353" s="182"/>
      <c r="RUG353" s="182"/>
      <c r="RUH353" s="182"/>
      <c r="RUI353" s="182"/>
      <c r="RUJ353" s="182"/>
      <c r="RUK353" s="182"/>
      <c r="RUL353" s="182"/>
      <c r="RUM353" s="182"/>
      <c r="RUN353" s="182"/>
      <c r="RUO353" s="182"/>
      <c r="RUP353" s="182"/>
      <c r="RUQ353" s="182"/>
      <c r="RUR353" s="182"/>
      <c r="RUS353" s="182"/>
      <c r="RUT353" s="182"/>
      <c r="RUU353" s="182"/>
      <c r="RUV353" s="182"/>
      <c r="RUW353" s="182"/>
      <c r="RUX353" s="182"/>
      <c r="RUY353" s="182"/>
      <c r="RUZ353" s="182"/>
      <c r="RVA353" s="182"/>
      <c r="RVB353" s="182"/>
      <c r="RVC353" s="182"/>
      <c r="RVD353" s="182"/>
      <c r="RVE353" s="182"/>
      <c r="RVF353" s="182"/>
      <c r="RVG353" s="182"/>
      <c r="RVH353" s="182"/>
      <c r="RVI353" s="182"/>
      <c r="RVJ353" s="182"/>
      <c r="RVK353" s="182"/>
      <c r="RVL353" s="182"/>
      <c r="RVM353" s="182"/>
      <c r="RVN353" s="182"/>
      <c r="RVO353" s="182"/>
      <c r="RVP353" s="182"/>
      <c r="RVQ353" s="182"/>
      <c r="RVR353" s="182"/>
      <c r="RVS353" s="182"/>
      <c r="RVT353" s="182"/>
      <c r="RVU353" s="182"/>
      <c r="RVV353" s="182"/>
      <c r="RVW353" s="182"/>
      <c r="RVX353" s="182"/>
      <c r="RVY353" s="182"/>
      <c r="RVZ353" s="182"/>
      <c r="RWA353" s="182"/>
      <c r="RWB353" s="182"/>
      <c r="RWC353" s="182"/>
      <c r="RWD353" s="182"/>
      <c r="RWE353" s="182"/>
      <c r="RWF353" s="182"/>
      <c r="RWG353" s="182"/>
      <c r="RWH353" s="182"/>
      <c r="RWI353" s="182"/>
      <c r="RWJ353" s="182"/>
      <c r="RWK353" s="182"/>
      <c r="RWL353" s="182"/>
      <c r="RWM353" s="182"/>
      <c r="RWN353" s="182"/>
      <c r="RWO353" s="182"/>
      <c r="RWP353" s="182"/>
      <c r="RWQ353" s="182"/>
      <c r="RWR353" s="182"/>
      <c r="RWS353" s="182"/>
      <c r="RWT353" s="182"/>
      <c r="RWU353" s="182"/>
      <c r="RWV353" s="182"/>
      <c r="RWW353" s="182"/>
      <c r="RWX353" s="182"/>
      <c r="RWY353" s="182"/>
      <c r="RWZ353" s="182"/>
      <c r="RXA353" s="182"/>
      <c r="RXB353" s="182"/>
      <c r="RXC353" s="182"/>
      <c r="RXD353" s="182"/>
      <c r="RXE353" s="182"/>
      <c r="RXF353" s="182"/>
      <c r="RXG353" s="182"/>
      <c r="RXH353" s="182"/>
      <c r="RXI353" s="182"/>
      <c r="RXJ353" s="182"/>
      <c r="RXK353" s="182"/>
      <c r="RXL353" s="182"/>
      <c r="RXM353" s="182"/>
      <c r="RXN353" s="182"/>
      <c r="RXO353" s="182"/>
      <c r="RXP353" s="182"/>
      <c r="RXQ353" s="182"/>
      <c r="RXR353" s="182"/>
      <c r="RXS353" s="182"/>
      <c r="RXT353" s="182"/>
      <c r="RXU353" s="182"/>
      <c r="RXV353" s="182"/>
      <c r="RXW353" s="182"/>
      <c r="RXX353" s="182"/>
      <c r="RXY353" s="182"/>
      <c r="RXZ353" s="182"/>
      <c r="RYA353" s="182"/>
      <c r="RYB353" s="182"/>
      <c r="RYC353" s="182"/>
      <c r="RYD353" s="182"/>
      <c r="RYE353" s="182"/>
      <c r="RYF353" s="182"/>
      <c r="RYG353" s="182"/>
      <c r="RYH353" s="182"/>
      <c r="RYI353" s="182"/>
      <c r="RYJ353" s="182"/>
      <c r="RYK353" s="182"/>
      <c r="RYL353" s="182"/>
      <c r="RYM353" s="182"/>
      <c r="RYN353" s="182"/>
      <c r="RYO353" s="182"/>
      <c r="RYP353" s="182"/>
      <c r="RYQ353" s="182"/>
      <c r="RYR353" s="182"/>
      <c r="RYS353" s="182"/>
      <c r="RYT353" s="182"/>
      <c r="RYU353" s="182"/>
      <c r="RYV353" s="182"/>
      <c r="RYW353" s="182"/>
      <c r="RYX353" s="182"/>
      <c r="RYY353" s="182"/>
      <c r="RYZ353" s="182"/>
      <c r="RZA353" s="182"/>
      <c r="RZB353" s="182"/>
      <c r="RZC353" s="182"/>
      <c r="RZD353" s="182"/>
      <c r="RZE353" s="182"/>
      <c r="RZF353" s="182"/>
      <c r="RZG353" s="182"/>
      <c r="RZH353" s="182"/>
      <c r="RZI353" s="182"/>
      <c r="RZJ353" s="182"/>
      <c r="RZK353" s="182"/>
      <c r="RZL353" s="182"/>
      <c r="RZM353" s="182"/>
      <c r="RZN353" s="182"/>
      <c r="RZO353" s="182"/>
      <c r="RZP353" s="182"/>
      <c r="RZQ353" s="182"/>
      <c r="RZR353" s="182"/>
      <c r="RZS353" s="182"/>
      <c r="RZT353" s="182"/>
      <c r="RZU353" s="182"/>
      <c r="RZV353" s="182"/>
      <c r="RZW353" s="182"/>
      <c r="RZX353" s="182"/>
      <c r="RZY353" s="182"/>
      <c r="RZZ353" s="182"/>
      <c r="SAA353" s="182"/>
      <c r="SAB353" s="182"/>
      <c r="SAC353" s="182"/>
      <c r="SAD353" s="182"/>
      <c r="SAE353" s="182"/>
      <c r="SAF353" s="182"/>
      <c r="SAG353" s="182"/>
      <c r="SAH353" s="182"/>
      <c r="SAI353" s="182"/>
      <c r="SAJ353" s="182"/>
      <c r="SAK353" s="182"/>
      <c r="SAL353" s="182"/>
      <c r="SAM353" s="182"/>
      <c r="SAN353" s="182"/>
      <c r="SAO353" s="182"/>
      <c r="SAP353" s="182"/>
      <c r="SAQ353" s="182"/>
      <c r="SAR353" s="182"/>
      <c r="SAS353" s="182"/>
      <c r="SAT353" s="182"/>
      <c r="SAU353" s="182"/>
      <c r="SAV353" s="182"/>
      <c r="SAW353" s="182"/>
      <c r="SAX353" s="182"/>
      <c r="SAY353" s="182"/>
      <c r="SAZ353" s="182"/>
      <c r="SBA353" s="182"/>
      <c r="SBB353" s="182"/>
      <c r="SBC353" s="182"/>
      <c r="SBD353" s="182"/>
      <c r="SBE353" s="182"/>
      <c r="SBF353" s="182"/>
      <c r="SBG353" s="182"/>
      <c r="SBH353" s="182"/>
      <c r="SBI353" s="182"/>
      <c r="SBJ353" s="182"/>
      <c r="SBK353" s="182"/>
      <c r="SBL353" s="182"/>
      <c r="SBM353" s="182"/>
      <c r="SBN353" s="182"/>
      <c r="SBO353" s="182"/>
      <c r="SBP353" s="182"/>
      <c r="SBQ353" s="182"/>
      <c r="SBR353" s="182"/>
      <c r="SBS353" s="182"/>
      <c r="SBT353" s="182"/>
      <c r="SBU353" s="182"/>
      <c r="SBV353" s="182"/>
      <c r="SBW353" s="182"/>
      <c r="SBX353" s="182"/>
      <c r="SBY353" s="182"/>
      <c r="SBZ353" s="182"/>
      <c r="SCA353" s="182"/>
      <c r="SCB353" s="182"/>
      <c r="SCC353" s="182"/>
      <c r="SCD353" s="182"/>
      <c r="SCE353" s="182"/>
      <c r="SCF353" s="182"/>
      <c r="SCG353" s="182"/>
      <c r="SCH353" s="182"/>
      <c r="SCI353" s="182"/>
      <c r="SCJ353" s="182"/>
      <c r="SCK353" s="182"/>
      <c r="SCL353" s="182"/>
      <c r="SCM353" s="182"/>
      <c r="SCN353" s="182"/>
      <c r="SCO353" s="182"/>
      <c r="SCP353" s="182"/>
      <c r="SCQ353" s="182"/>
      <c r="SCR353" s="182"/>
      <c r="SCS353" s="182"/>
      <c r="SCT353" s="182"/>
      <c r="SCU353" s="182"/>
      <c r="SCV353" s="182"/>
      <c r="SCW353" s="182"/>
      <c r="SCX353" s="182"/>
      <c r="SCY353" s="182"/>
      <c r="SCZ353" s="182"/>
      <c r="SDA353" s="182"/>
      <c r="SDB353" s="182"/>
      <c r="SDC353" s="182"/>
      <c r="SDD353" s="182"/>
      <c r="SDE353" s="182"/>
      <c r="SDF353" s="182"/>
      <c r="SDG353" s="182"/>
      <c r="SDH353" s="182"/>
      <c r="SDI353" s="182"/>
      <c r="SDJ353" s="182"/>
      <c r="SDK353" s="182"/>
      <c r="SDL353" s="182"/>
      <c r="SDM353" s="182"/>
      <c r="SDN353" s="182"/>
      <c r="SDO353" s="182"/>
      <c r="SDP353" s="182"/>
      <c r="SDQ353" s="182"/>
      <c r="SDR353" s="182"/>
      <c r="SDS353" s="182"/>
      <c r="SDT353" s="182"/>
      <c r="SDU353" s="182"/>
      <c r="SDV353" s="182"/>
      <c r="SDW353" s="182"/>
      <c r="SDX353" s="182"/>
      <c r="SDY353" s="182"/>
      <c r="SDZ353" s="182"/>
      <c r="SEA353" s="182"/>
      <c r="SEB353" s="182"/>
      <c r="SEC353" s="182"/>
      <c r="SED353" s="182"/>
      <c r="SEE353" s="182"/>
      <c r="SEF353" s="182"/>
      <c r="SEG353" s="182"/>
      <c r="SEH353" s="182"/>
      <c r="SEI353" s="182"/>
      <c r="SEJ353" s="182"/>
      <c r="SEK353" s="182"/>
      <c r="SEL353" s="182"/>
      <c r="SEM353" s="182"/>
      <c r="SEN353" s="182"/>
      <c r="SEO353" s="182"/>
      <c r="SEP353" s="182"/>
      <c r="SEQ353" s="182"/>
      <c r="SER353" s="182"/>
      <c r="SES353" s="182"/>
      <c r="SET353" s="182"/>
      <c r="SEU353" s="182"/>
      <c r="SEV353" s="182"/>
      <c r="SEW353" s="182"/>
      <c r="SEX353" s="182"/>
      <c r="SEY353" s="182"/>
      <c r="SEZ353" s="182"/>
      <c r="SFA353" s="182"/>
      <c r="SFB353" s="182"/>
      <c r="SFC353" s="182"/>
      <c r="SFD353" s="182"/>
      <c r="SFE353" s="182"/>
      <c r="SFF353" s="182"/>
      <c r="SFG353" s="182"/>
      <c r="SFH353" s="182"/>
      <c r="SFI353" s="182"/>
      <c r="SFJ353" s="182"/>
      <c r="SFK353" s="182"/>
      <c r="SFL353" s="182"/>
      <c r="SFM353" s="182"/>
      <c r="SFN353" s="182"/>
      <c r="SFO353" s="182"/>
      <c r="SFP353" s="182"/>
      <c r="SFQ353" s="182"/>
      <c r="SFR353" s="182"/>
      <c r="SFS353" s="182"/>
      <c r="SFT353" s="182"/>
      <c r="SFU353" s="182"/>
      <c r="SFV353" s="182"/>
      <c r="SFW353" s="182"/>
      <c r="SFX353" s="182"/>
      <c r="SFY353" s="182"/>
      <c r="SFZ353" s="182"/>
      <c r="SGA353" s="182"/>
      <c r="SGB353" s="182"/>
      <c r="SGC353" s="182"/>
      <c r="SGD353" s="182"/>
      <c r="SGE353" s="182"/>
      <c r="SGF353" s="182"/>
      <c r="SGG353" s="182"/>
      <c r="SGH353" s="182"/>
      <c r="SGI353" s="182"/>
      <c r="SGJ353" s="182"/>
      <c r="SGK353" s="182"/>
      <c r="SGL353" s="182"/>
      <c r="SGM353" s="182"/>
      <c r="SGN353" s="182"/>
      <c r="SGO353" s="182"/>
      <c r="SGP353" s="182"/>
      <c r="SGQ353" s="182"/>
      <c r="SGR353" s="182"/>
      <c r="SGS353" s="182"/>
      <c r="SGT353" s="182"/>
      <c r="SGU353" s="182"/>
      <c r="SGV353" s="182"/>
      <c r="SGW353" s="182"/>
      <c r="SGX353" s="182"/>
      <c r="SGY353" s="182"/>
      <c r="SGZ353" s="182"/>
      <c r="SHA353" s="182"/>
      <c r="SHB353" s="182"/>
      <c r="SHC353" s="182"/>
      <c r="SHD353" s="182"/>
      <c r="SHE353" s="182"/>
      <c r="SHF353" s="182"/>
      <c r="SHG353" s="182"/>
      <c r="SHH353" s="182"/>
      <c r="SHI353" s="182"/>
      <c r="SHJ353" s="182"/>
      <c r="SHK353" s="182"/>
      <c r="SHL353" s="182"/>
      <c r="SHM353" s="182"/>
      <c r="SHN353" s="182"/>
      <c r="SHO353" s="182"/>
      <c r="SHP353" s="182"/>
      <c r="SHQ353" s="182"/>
      <c r="SHR353" s="182"/>
      <c r="SHS353" s="182"/>
      <c r="SHT353" s="182"/>
      <c r="SHU353" s="182"/>
      <c r="SHV353" s="182"/>
      <c r="SHW353" s="182"/>
      <c r="SHX353" s="182"/>
      <c r="SHY353" s="182"/>
      <c r="SHZ353" s="182"/>
      <c r="SIA353" s="182"/>
      <c r="SIB353" s="182"/>
      <c r="SIC353" s="182"/>
      <c r="SID353" s="182"/>
      <c r="SIE353" s="182"/>
      <c r="SIF353" s="182"/>
      <c r="SIG353" s="182"/>
      <c r="SIH353" s="182"/>
      <c r="SII353" s="182"/>
      <c r="SIJ353" s="182"/>
      <c r="SIK353" s="182"/>
      <c r="SIL353" s="182"/>
      <c r="SIM353" s="182"/>
      <c r="SIN353" s="182"/>
      <c r="SIO353" s="182"/>
      <c r="SIP353" s="182"/>
      <c r="SIQ353" s="182"/>
      <c r="SIR353" s="182"/>
      <c r="SIS353" s="182"/>
      <c r="SIT353" s="182"/>
      <c r="SIU353" s="182"/>
      <c r="SIV353" s="182"/>
      <c r="SIW353" s="182"/>
      <c r="SIX353" s="182"/>
      <c r="SIY353" s="182"/>
      <c r="SIZ353" s="182"/>
      <c r="SJA353" s="182"/>
      <c r="SJB353" s="182"/>
      <c r="SJC353" s="182"/>
      <c r="SJD353" s="182"/>
      <c r="SJE353" s="182"/>
      <c r="SJF353" s="182"/>
      <c r="SJG353" s="182"/>
      <c r="SJH353" s="182"/>
      <c r="SJI353" s="182"/>
      <c r="SJJ353" s="182"/>
      <c r="SJK353" s="182"/>
      <c r="SJL353" s="182"/>
      <c r="SJM353" s="182"/>
      <c r="SJN353" s="182"/>
      <c r="SJO353" s="182"/>
      <c r="SJP353" s="182"/>
      <c r="SJQ353" s="182"/>
      <c r="SJR353" s="182"/>
      <c r="SJS353" s="182"/>
      <c r="SJT353" s="182"/>
      <c r="SJU353" s="182"/>
      <c r="SJV353" s="182"/>
      <c r="SJW353" s="182"/>
      <c r="SJX353" s="182"/>
      <c r="SJY353" s="182"/>
      <c r="SJZ353" s="182"/>
      <c r="SKA353" s="182"/>
      <c r="SKB353" s="182"/>
      <c r="SKC353" s="182"/>
      <c r="SKD353" s="182"/>
      <c r="SKE353" s="182"/>
      <c r="SKF353" s="182"/>
      <c r="SKG353" s="182"/>
      <c r="SKH353" s="182"/>
      <c r="SKI353" s="182"/>
      <c r="SKJ353" s="182"/>
      <c r="SKK353" s="182"/>
      <c r="SKL353" s="182"/>
      <c r="SKM353" s="182"/>
      <c r="SKN353" s="182"/>
      <c r="SKO353" s="182"/>
      <c r="SKP353" s="182"/>
      <c r="SKQ353" s="182"/>
      <c r="SKR353" s="182"/>
      <c r="SKS353" s="182"/>
      <c r="SKT353" s="182"/>
      <c r="SKU353" s="182"/>
      <c r="SKV353" s="182"/>
      <c r="SKW353" s="182"/>
      <c r="SKX353" s="182"/>
      <c r="SKY353" s="182"/>
      <c r="SKZ353" s="182"/>
      <c r="SLA353" s="182"/>
      <c r="SLB353" s="182"/>
      <c r="SLC353" s="182"/>
      <c r="SLD353" s="182"/>
      <c r="SLE353" s="182"/>
      <c r="SLF353" s="182"/>
      <c r="SLG353" s="182"/>
      <c r="SLH353" s="182"/>
      <c r="SLI353" s="182"/>
      <c r="SLJ353" s="182"/>
      <c r="SLK353" s="182"/>
      <c r="SLL353" s="182"/>
      <c r="SLM353" s="182"/>
      <c r="SLN353" s="182"/>
      <c r="SLO353" s="182"/>
      <c r="SLP353" s="182"/>
      <c r="SLQ353" s="182"/>
      <c r="SLR353" s="182"/>
      <c r="SLS353" s="182"/>
      <c r="SLT353" s="182"/>
      <c r="SLU353" s="182"/>
      <c r="SLV353" s="182"/>
      <c r="SLW353" s="182"/>
      <c r="SLX353" s="182"/>
      <c r="SLY353" s="182"/>
      <c r="SLZ353" s="182"/>
      <c r="SMA353" s="182"/>
      <c r="SMB353" s="182"/>
      <c r="SMC353" s="182"/>
      <c r="SMD353" s="182"/>
      <c r="SME353" s="182"/>
      <c r="SMF353" s="182"/>
      <c r="SMG353" s="182"/>
      <c r="SMH353" s="182"/>
      <c r="SMI353" s="182"/>
      <c r="SMJ353" s="182"/>
      <c r="SMK353" s="182"/>
      <c r="SML353" s="182"/>
      <c r="SMM353" s="182"/>
      <c r="SMN353" s="182"/>
      <c r="SMO353" s="182"/>
      <c r="SMP353" s="182"/>
      <c r="SMQ353" s="182"/>
      <c r="SMR353" s="182"/>
      <c r="SMS353" s="182"/>
      <c r="SMT353" s="182"/>
      <c r="SMU353" s="182"/>
      <c r="SMV353" s="182"/>
      <c r="SMW353" s="182"/>
      <c r="SMX353" s="182"/>
      <c r="SMY353" s="182"/>
      <c r="SMZ353" s="182"/>
      <c r="SNA353" s="182"/>
      <c r="SNB353" s="182"/>
      <c r="SNC353" s="182"/>
      <c r="SND353" s="182"/>
      <c r="SNE353" s="182"/>
      <c r="SNF353" s="182"/>
      <c r="SNG353" s="182"/>
      <c r="SNH353" s="182"/>
      <c r="SNI353" s="182"/>
      <c r="SNJ353" s="182"/>
      <c r="SNK353" s="182"/>
      <c r="SNL353" s="182"/>
      <c r="SNM353" s="182"/>
      <c r="SNN353" s="182"/>
      <c r="SNO353" s="182"/>
      <c r="SNP353" s="182"/>
      <c r="SNQ353" s="182"/>
      <c r="SNR353" s="182"/>
      <c r="SNS353" s="182"/>
      <c r="SNT353" s="182"/>
      <c r="SNU353" s="182"/>
      <c r="SNV353" s="182"/>
      <c r="SNW353" s="182"/>
      <c r="SNX353" s="182"/>
      <c r="SNY353" s="182"/>
      <c r="SNZ353" s="182"/>
      <c r="SOA353" s="182"/>
      <c r="SOB353" s="182"/>
      <c r="SOC353" s="182"/>
      <c r="SOD353" s="182"/>
      <c r="SOE353" s="182"/>
      <c r="SOF353" s="182"/>
      <c r="SOG353" s="182"/>
      <c r="SOH353" s="182"/>
      <c r="SOI353" s="182"/>
      <c r="SOJ353" s="182"/>
      <c r="SOK353" s="182"/>
      <c r="SOL353" s="182"/>
      <c r="SOM353" s="182"/>
      <c r="SON353" s="182"/>
      <c r="SOO353" s="182"/>
      <c r="SOP353" s="182"/>
      <c r="SOQ353" s="182"/>
      <c r="SOR353" s="182"/>
      <c r="SOS353" s="182"/>
      <c r="SOT353" s="182"/>
      <c r="SOU353" s="182"/>
      <c r="SOV353" s="182"/>
      <c r="SOW353" s="182"/>
      <c r="SOX353" s="182"/>
      <c r="SOY353" s="182"/>
      <c r="SOZ353" s="182"/>
      <c r="SPA353" s="182"/>
      <c r="SPB353" s="182"/>
      <c r="SPC353" s="182"/>
      <c r="SPD353" s="182"/>
      <c r="SPE353" s="182"/>
      <c r="SPF353" s="182"/>
      <c r="SPG353" s="182"/>
      <c r="SPH353" s="182"/>
      <c r="SPI353" s="182"/>
      <c r="SPJ353" s="182"/>
      <c r="SPK353" s="182"/>
      <c r="SPL353" s="182"/>
      <c r="SPM353" s="182"/>
      <c r="SPN353" s="182"/>
      <c r="SPO353" s="182"/>
      <c r="SPP353" s="182"/>
      <c r="SPQ353" s="182"/>
      <c r="SPR353" s="182"/>
      <c r="SPS353" s="182"/>
      <c r="SPT353" s="182"/>
      <c r="SPU353" s="182"/>
      <c r="SPV353" s="182"/>
      <c r="SPW353" s="182"/>
      <c r="SPX353" s="182"/>
      <c r="SPY353" s="182"/>
      <c r="SPZ353" s="182"/>
      <c r="SQA353" s="182"/>
      <c r="SQB353" s="182"/>
      <c r="SQC353" s="182"/>
      <c r="SQD353" s="182"/>
      <c r="SQE353" s="182"/>
      <c r="SQF353" s="182"/>
      <c r="SQG353" s="182"/>
      <c r="SQH353" s="182"/>
      <c r="SQI353" s="182"/>
      <c r="SQJ353" s="182"/>
      <c r="SQK353" s="182"/>
      <c r="SQL353" s="182"/>
      <c r="SQM353" s="182"/>
      <c r="SQN353" s="182"/>
      <c r="SQO353" s="182"/>
      <c r="SQP353" s="182"/>
      <c r="SQQ353" s="182"/>
      <c r="SQR353" s="182"/>
      <c r="SQS353" s="182"/>
      <c r="SQT353" s="182"/>
      <c r="SQU353" s="182"/>
      <c r="SQV353" s="182"/>
      <c r="SQW353" s="182"/>
      <c r="SQX353" s="182"/>
      <c r="SQY353" s="182"/>
      <c r="SQZ353" s="182"/>
      <c r="SRA353" s="182"/>
      <c r="SRB353" s="182"/>
      <c r="SRC353" s="182"/>
      <c r="SRD353" s="182"/>
      <c r="SRE353" s="182"/>
      <c r="SRF353" s="182"/>
      <c r="SRG353" s="182"/>
      <c r="SRH353" s="182"/>
      <c r="SRI353" s="182"/>
      <c r="SRJ353" s="182"/>
      <c r="SRK353" s="182"/>
      <c r="SRL353" s="182"/>
      <c r="SRM353" s="182"/>
      <c r="SRN353" s="182"/>
      <c r="SRO353" s="182"/>
      <c r="SRP353" s="182"/>
      <c r="SRQ353" s="182"/>
      <c r="SRR353" s="182"/>
      <c r="SRS353" s="182"/>
      <c r="SRT353" s="182"/>
      <c r="SRU353" s="182"/>
      <c r="SRV353" s="182"/>
      <c r="SRW353" s="182"/>
      <c r="SRX353" s="182"/>
      <c r="SRY353" s="182"/>
      <c r="SRZ353" s="182"/>
      <c r="SSA353" s="182"/>
      <c r="SSB353" s="182"/>
      <c r="SSC353" s="182"/>
      <c r="SSD353" s="182"/>
      <c r="SSE353" s="182"/>
      <c r="SSF353" s="182"/>
      <c r="SSG353" s="182"/>
      <c r="SSH353" s="182"/>
      <c r="SSI353" s="182"/>
      <c r="SSJ353" s="182"/>
      <c r="SSK353" s="182"/>
      <c r="SSL353" s="182"/>
      <c r="SSM353" s="182"/>
      <c r="SSN353" s="182"/>
      <c r="SSO353" s="182"/>
      <c r="SSP353" s="182"/>
      <c r="SSQ353" s="182"/>
      <c r="SSR353" s="182"/>
      <c r="SSS353" s="182"/>
      <c r="SST353" s="182"/>
      <c r="SSU353" s="182"/>
      <c r="SSV353" s="182"/>
      <c r="SSW353" s="182"/>
      <c r="SSX353" s="182"/>
      <c r="SSY353" s="182"/>
      <c r="SSZ353" s="182"/>
      <c r="STA353" s="182"/>
      <c r="STB353" s="182"/>
      <c r="STC353" s="182"/>
      <c r="STD353" s="182"/>
      <c r="STE353" s="182"/>
      <c r="STF353" s="182"/>
      <c r="STG353" s="182"/>
      <c r="STH353" s="182"/>
      <c r="STI353" s="182"/>
      <c r="STJ353" s="182"/>
      <c r="STK353" s="182"/>
      <c r="STL353" s="182"/>
      <c r="STM353" s="182"/>
      <c r="STN353" s="182"/>
      <c r="STO353" s="182"/>
      <c r="STP353" s="182"/>
      <c r="STQ353" s="182"/>
      <c r="STR353" s="182"/>
      <c r="STS353" s="182"/>
      <c r="STT353" s="182"/>
      <c r="STU353" s="182"/>
      <c r="STV353" s="182"/>
      <c r="STW353" s="182"/>
      <c r="STX353" s="182"/>
      <c r="STY353" s="182"/>
      <c r="STZ353" s="182"/>
      <c r="SUA353" s="182"/>
      <c r="SUB353" s="182"/>
      <c r="SUC353" s="182"/>
      <c r="SUD353" s="182"/>
      <c r="SUE353" s="182"/>
      <c r="SUF353" s="182"/>
      <c r="SUG353" s="182"/>
      <c r="SUH353" s="182"/>
      <c r="SUI353" s="182"/>
      <c r="SUJ353" s="182"/>
      <c r="SUK353" s="182"/>
      <c r="SUL353" s="182"/>
      <c r="SUM353" s="182"/>
      <c r="SUN353" s="182"/>
      <c r="SUO353" s="182"/>
      <c r="SUP353" s="182"/>
      <c r="SUQ353" s="182"/>
      <c r="SUR353" s="182"/>
      <c r="SUS353" s="182"/>
      <c r="SUT353" s="182"/>
      <c r="SUU353" s="182"/>
      <c r="SUV353" s="182"/>
      <c r="SUW353" s="182"/>
      <c r="SUX353" s="182"/>
      <c r="SUY353" s="182"/>
      <c r="SUZ353" s="182"/>
      <c r="SVA353" s="182"/>
      <c r="SVB353" s="182"/>
      <c r="SVC353" s="182"/>
      <c r="SVD353" s="182"/>
      <c r="SVE353" s="182"/>
      <c r="SVF353" s="182"/>
      <c r="SVG353" s="182"/>
      <c r="SVH353" s="182"/>
      <c r="SVI353" s="182"/>
      <c r="SVJ353" s="182"/>
      <c r="SVK353" s="182"/>
      <c r="SVL353" s="182"/>
      <c r="SVM353" s="182"/>
      <c r="SVN353" s="182"/>
      <c r="SVO353" s="182"/>
      <c r="SVP353" s="182"/>
      <c r="SVQ353" s="182"/>
      <c r="SVR353" s="182"/>
      <c r="SVS353" s="182"/>
      <c r="SVT353" s="182"/>
      <c r="SVU353" s="182"/>
      <c r="SVV353" s="182"/>
      <c r="SVW353" s="182"/>
      <c r="SVX353" s="182"/>
      <c r="SVY353" s="182"/>
      <c r="SVZ353" s="182"/>
      <c r="SWA353" s="182"/>
      <c r="SWB353" s="182"/>
      <c r="SWC353" s="182"/>
      <c r="SWD353" s="182"/>
      <c r="SWE353" s="182"/>
      <c r="SWF353" s="182"/>
      <c r="SWG353" s="182"/>
      <c r="SWH353" s="182"/>
      <c r="SWI353" s="182"/>
      <c r="SWJ353" s="182"/>
      <c r="SWK353" s="182"/>
      <c r="SWL353" s="182"/>
      <c r="SWM353" s="182"/>
      <c r="SWN353" s="182"/>
      <c r="SWO353" s="182"/>
      <c r="SWP353" s="182"/>
      <c r="SWQ353" s="182"/>
      <c r="SWR353" s="182"/>
      <c r="SWS353" s="182"/>
      <c r="SWT353" s="182"/>
      <c r="SWU353" s="182"/>
      <c r="SWV353" s="182"/>
      <c r="SWW353" s="182"/>
      <c r="SWX353" s="182"/>
      <c r="SWY353" s="182"/>
      <c r="SWZ353" s="182"/>
      <c r="SXA353" s="182"/>
      <c r="SXB353" s="182"/>
      <c r="SXC353" s="182"/>
      <c r="SXD353" s="182"/>
      <c r="SXE353" s="182"/>
      <c r="SXF353" s="182"/>
      <c r="SXG353" s="182"/>
      <c r="SXH353" s="182"/>
      <c r="SXI353" s="182"/>
      <c r="SXJ353" s="182"/>
      <c r="SXK353" s="182"/>
      <c r="SXL353" s="182"/>
      <c r="SXM353" s="182"/>
      <c r="SXN353" s="182"/>
      <c r="SXO353" s="182"/>
      <c r="SXP353" s="182"/>
      <c r="SXQ353" s="182"/>
      <c r="SXR353" s="182"/>
      <c r="SXS353" s="182"/>
      <c r="SXT353" s="182"/>
      <c r="SXU353" s="182"/>
      <c r="SXV353" s="182"/>
      <c r="SXW353" s="182"/>
      <c r="SXX353" s="182"/>
      <c r="SXY353" s="182"/>
      <c r="SXZ353" s="182"/>
      <c r="SYA353" s="182"/>
      <c r="SYB353" s="182"/>
      <c r="SYC353" s="182"/>
      <c r="SYD353" s="182"/>
      <c r="SYE353" s="182"/>
      <c r="SYF353" s="182"/>
      <c r="SYG353" s="182"/>
      <c r="SYH353" s="182"/>
      <c r="SYI353" s="182"/>
      <c r="SYJ353" s="182"/>
      <c r="SYK353" s="182"/>
      <c r="SYL353" s="182"/>
      <c r="SYM353" s="182"/>
      <c r="SYN353" s="182"/>
      <c r="SYO353" s="182"/>
      <c r="SYP353" s="182"/>
      <c r="SYQ353" s="182"/>
      <c r="SYR353" s="182"/>
      <c r="SYS353" s="182"/>
      <c r="SYT353" s="182"/>
      <c r="SYU353" s="182"/>
      <c r="SYV353" s="182"/>
      <c r="SYW353" s="182"/>
      <c r="SYX353" s="182"/>
      <c r="SYY353" s="182"/>
      <c r="SYZ353" s="182"/>
      <c r="SZA353" s="182"/>
      <c r="SZB353" s="182"/>
      <c r="SZC353" s="182"/>
      <c r="SZD353" s="182"/>
      <c r="SZE353" s="182"/>
      <c r="SZF353" s="182"/>
      <c r="SZG353" s="182"/>
      <c r="SZH353" s="182"/>
      <c r="SZI353" s="182"/>
      <c r="SZJ353" s="182"/>
      <c r="SZK353" s="182"/>
      <c r="SZL353" s="182"/>
      <c r="SZM353" s="182"/>
      <c r="SZN353" s="182"/>
      <c r="SZO353" s="182"/>
      <c r="SZP353" s="182"/>
      <c r="SZQ353" s="182"/>
      <c r="SZR353" s="182"/>
      <c r="SZS353" s="182"/>
      <c r="SZT353" s="182"/>
      <c r="SZU353" s="182"/>
      <c r="SZV353" s="182"/>
      <c r="SZW353" s="182"/>
      <c r="SZX353" s="182"/>
      <c r="SZY353" s="182"/>
      <c r="SZZ353" s="182"/>
      <c r="TAA353" s="182"/>
      <c r="TAB353" s="182"/>
      <c r="TAC353" s="182"/>
      <c r="TAD353" s="182"/>
      <c r="TAE353" s="182"/>
      <c r="TAF353" s="182"/>
      <c r="TAG353" s="182"/>
      <c r="TAH353" s="182"/>
      <c r="TAI353" s="182"/>
      <c r="TAJ353" s="182"/>
      <c r="TAK353" s="182"/>
      <c r="TAL353" s="182"/>
      <c r="TAM353" s="182"/>
      <c r="TAN353" s="182"/>
      <c r="TAO353" s="182"/>
      <c r="TAP353" s="182"/>
      <c r="TAQ353" s="182"/>
      <c r="TAR353" s="182"/>
      <c r="TAS353" s="182"/>
      <c r="TAT353" s="182"/>
      <c r="TAU353" s="182"/>
      <c r="TAV353" s="182"/>
      <c r="TAW353" s="182"/>
      <c r="TAX353" s="182"/>
      <c r="TAY353" s="182"/>
      <c r="TAZ353" s="182"/>
      <c r="TBA353" s="182"/>
      <c r="TBB353" s="182"/>
      <c r="TBC353" s="182"/>
      <c r="TBD353" s="182"/>
      <c r="TBE353" s="182"/>
      <c r="TBF353" s="182"/>
      <c r="TBG353" s="182"/>
      <c r="TBH353" s="182"/>
      <c r="TBI353" s="182"/>
      <c r="TBJ353" s="182"/>
      <c r="TBK353" s="182"/>
      <c r="TBL353" s="182"/>
      <c r="TBM353" s="182"/>
      <c r="TBN353" s="182"/>
      <c r="TBO353" s="182"/>
      <c r="TBP353" s="182"/>
      <c r="TBQ353" s="182"/>
      <c r="TBR353" s="182"/>
      <c r="TBS353" s="182"/>
      <c r="TBT353" s="182"/>
      <c r="TBU353" s="182"/>
      <c r="TBV353" s="182"/>
      <c r="TBW353" s="182"/>
      <c r="TBX353" s="182"/>
      <c r="TBY353" s="182"/>
      <c r="TBZ353" s="182"/>
      <c r="TCA353" s="182"/>
      <c r="TCB353" s="182"/>
      <c r="TCC353" s="182"/>
      <c r="TCD353" s="182"/>
      <c r="TCE353" s="182"/>
      <c r="TCF353" s="182"/>
      <c r="TCG353" s="182"/>
      <c r="TCH353" s="182"/>
      <c r="TCI353" s="182"/>
      <c r="TCJ353" s="182"/>
      <c r="TCK353" s="182"/>
      <c r="TCL353" s="182"/>
      <c r="TCM353" s="182"/>
      <c r="TCN353" s="182"/>
      <c r="TCO353" s="182"/>
      <c r="TCP353" s="182"/>
      <c r="TCQ353" s="182"/>
      <c r="TCR353" s="182"/>
      <c r="TCS353" s="182"/>
      <c r="TCT353" s="182"/>
      <c r="TCU353" s="182"/>
      <c r="TCV353" s="182"/>
      <c r="TCW353" s="182"/>
      <c r="TCX353" s="182"/>
      <c r="TCY353" s="182"/>
      <c r="TCZ353" s="182"/>
      <c r="TDA353" s="182"/>
      <c r="TDB353" s="182"/>
      <c r="TDC353" s="182"/>
      <c r="TDD353" s="182"/>
      <c r="TDE353" s="182"/>
      <c r="TDF353" s="182"/>
      <c r="TDG353" s="182"/>
      <c r="TDH353" s="182"/>
      <c r="TDI353" s="182"/>
      <c r="TDJ353" s="182"/>
      <c r="TDK353" s="182"/>
      <c r="TDL353" s="182"/>
      <c r="TDM353" s="182"/>
      <c r="TDN353" s="182"/>
      <c r="TDO353" s="182"/>
      <c r="TDP353" s="182"/>
      <c r="TDQ353" s="182"/>
      <c r="TDR353" s="182"/>
      <c r="TDS353" s="182"/>
      <c r="TDT353" s="182"/>
      <c r="TDU353" s="182"/>
      <c r="TDV353" s="182"/>
      <c r="TDW353" s="182"/>
      <c r="TDX353" s="182"/>
      <c r="TDY353" s="182"/>
      <c r="TDZ353" s="182"/>
      <c r="TEA353" s="182"/>
      <c r="TEB353" s="182"/>
      <c r="TEC353" s="182"/>
      <c r="TED353" s="182"/>
      <c r="TEE353" s="182"/>
      <c r="TEF353" s="182"/>
      <c r="TEG353" s="182"/>
      <c r="TEH353" s="182"/>
      <c r="TEI353" s="182"/>
      <c r="TEJ353" s="182"/>
      <c r="TEK353" s="182"/>
      <c r="TEL353" s="182"/>
      <c r="TEM353" s="182"/>
      <c r="TEN353" s="182"/>
      <c r="TEO353" s="182"/>
      <c r="TEP353" s="182"/>
      <c r="TEQ353" s="182"/>
      <c r="TER353" s="182"/>
      <c r="TES353" s="182"/>
      <c r="TET353" s="182"/>
      <c r="TEU353" s="182"/>
      <c r="TEV353" s="182"/>
      <c r="TEW353" s="182"/>
      <c r="TEX353" s="182"/>
      <c r="TEY353" s="182"/>
      <c r="TEZ353" s="182"/>
      <c r="TFA353" s="182"/>
      <c r="TFB353" s="182"/>
      <c r="TFC353" s="182"/>
      <c r="TFD353" s="182"/>
      <c r="TFE353" s="182"/>
      <c r="TFF353" s="182"/>
      <c r="TFG353" s="182"/>
      <c r="TFH353" s="182"/>
      <c r="TFI353" s="182"/>
      <c r="TFJ353" s="182"/>
      <c r="TFK353" s="182"/>
      <c r="TFL353" s="182"/>
      <c r="TFM353" s="182"/>
      <c r="TFN353" s="182"/>
      <c r="TFO353" s="182"/>
      <c r="TFP353" s="182"/>
      <c r="TFQ353" s="182"/>
      <c r="TFR353" s="182"/>
      <c r="TFS353" s="182"/>
      <c r="TFT353" s="182"/>
      <c r="TFU353" s="182"/>
      <c r="TFV353" s="182"/>
      <c r="TFW353" s="182"/>
      <c r="TFX353" s="182"/>
      <c r="TFY353" s="182"/>
      <c r="TFZ353" s="182"/>
      <c r="TGA353" s="182"/>
      <c r="TGB353" s="182"/>
      <c r="TGC353" s="182"/>
      <c r="TGD353" s="182"/>
      <c r="TGE353" s="182"/>
      <c r="TGF353" s="182"/>
      <c r="TGG353" s="182"/>
      <c r="TGH353" s="182"/>
      <c r="TGI353" s="182"/>
      <c r="TGJ353" s="182"/>
      <c r="TGK353" s="182"/>
      <c r="TGL353" s="182"/>
      <c r="TGM353" s="182"/>
      <c r="TGN353" s="182"/>
      <c r="TGO353" s="182"/>
      <c r="TGP353" s="182"/>
      <c r="TGQ353" s="182"/>
      <c r="TGR353" s="182"/>
      <c r="TGS353" s="182"/>
      <c r="TGT353" s="182"/>
      <c r="TGU353" s="182"/>
      <c r="TGV353" s="182"/>
      <c r="TGW353" s="182"/>
      <c r="TGX353" s="182"/>
      <c r="TGY353" s="182"/>
      <c r="TGZ353" s="182"/>
      <c r="THA353" s="182"/>
      <c r="THB353" s="182"/>
      <c r="THC353" s="182"/>
      <c r="THD353" s="182"/>
      <c r="THE353" s="182"/>
      <c r="THF353" s="182"/>
      <c r="THG353" s="182"/>
      <c r="THH353" s="182"/>
      <c r="THI353" s="182"/>
      <c r="THJ353" s="182"/>
      <c r="THK353" s="182"/>
      <c r="THL353" s="182"/>
      <c r="THM353" s="182"/>
      <c r="THN353" s="182"/>
      <c r="THO353" s="182"/>
      <c r="THP353" s="182"/>
      <c r="THQ353" s="182"/>
      <c r="THR353" s="182"/>
      <c r="THS353" s="182"/>
      <c r="THT353" s="182"/>
      <c r="THU353" s="182"/>
      <c r="THV353" s="182"/>
      <c r="THW353" s="182"/>
      <c r="THX353" s="182"/>
      <c r="THY353" s="182"/>
      <c r="THZ353" s="182"/>
      <c r="TIA353" s="182"/>
      <c r="TIB353" s="182"/>
      <c r="TIC353" s="182"/>
      <c r="TID353" s="182"/>
      <c r="TIE353" s="182"/>
      <c r="TIF353" s="182"/>
      <c r="TIG353" s="182"/>
      <c r="TIH353" s="182"/>
      <c r="TII353" s="182"/>
      <c r="TIJ353" s="182"/>
      <c r="TIK353" s="182"/>
      <c r="TIL353" s="182"/>
      <c r="TIM353" s="182"/>
      <c r="TIN353" s="182"/>
      <c r="TIO353" s="182"/>
      <c r="TIP353" s="182"/>
      <c r="TIQ353" s="182"/>
      <c r="TIR353" s="182"/>
      <c r="TIS353" s="182"/>
      <c r="TIT353" s="182"/>
      <c r="TIU353" s="182"/>
      <c r="TIV353" s="182"/>
      <c r="TIW353" s="182"/>
      <c r="TIX353" s="182"/>
      <c r="TIY353" s="182"/>
      <c r="TIZ353" s="182"/>
      <c r="TJA353" s="182"/>
      <c r="TJB353" s="182"/>
      <c r="TJC353" s="182"/>
      <c r="TJD353" s="182"/>
      <c r="TJE353" s="182"/>
      <c r="TJF353" s="182"/>
      <c r="TJG353" s="182"/>
      <c r="TJH353" s="182"/>
      <c r="TJI353" s="182"/>
      <c r="TJJ353" s="182"/>
      <c r="TJK353" s="182"/>
      <c r="TJL353" s="182"/>
      <c r="TJM353" s="182"/>
      <c r="TJN353" s="182"/>
      <c r="TJO353" s="182"/>
      <c r="TJP353" s="182"/>
      <c r="TJQ353" s="182"/>
      <c r="TJR353" s="182"/>
      <c r="TJS353" s="182"/>
      <c r="TJT353" s="182"/>
      <c r="TJU353" s="182"/>
      <c r="TJV353" s="182"/>
      <c r="TJW353" s="182"/>
      <c r="TJX353" s="182"/>
      <c r="TJY353" s="182"/>
      <c r="TJZ353" s="182"/>
      <c r="TKA353" s="182"/>
      <c r="TKB353" s="182"/>
      <c r="TKC353" s="182"/>
      <c r="TKD353" s="182"/>
      <c r="TKE353" s="182"/>
      <c r="TKF353" s="182"/>
      <c r="TKG353" s="182"/>
      <c r="TKH353" s="182"/>
      <c r="TKI353" s="182"/>
      <c r="TKJ353" s="182"/>
      <c r="TKK353" s="182"/>
      <c r="TKL353" s="182"/>
      <c r="TKM353" s="182"/>
      <c r="TKN353" s="182"/>
      <c r="TKO353" s="182"/>
      <c r="TKP353" s="182"/>
      <c r="TKQ353" s="182"/>
      <c r="TKR353" s="182"/>
      <c r="TKS353" s="182"/>
      <c r="TKT353" s="182"/>
      <c r="TKU353" s="182"/>
      <c r="TKV353" s="182"/>
      <c r="TKW353" s="182"/>
      <c r="TKX353" s="182"/>
      <c r="TKY353" s="182"/>
      <c r="TKZ353" s="182"/>
      <c r="TLA353" s="182"/>
      <c r="TLB353" s="182"/>
      <c r="TLC353" s="182"/>
      <c r="TLD353" s="182"/>
      <c r="TLE353" s="182"/>
      <c r="TLF353" s="182"/>
      <c r="TLG353" s="182"/>
      <c r="TLH353" s="182"/>
      <c r="TLI353" s="182"/>
      <c r="TLJ353" s="182"/>
      <c r="TLK353" s="182"/>
      <c r="TLL353" s="182"/>
      <c r="TLM353" s="182"/>
      <c r="TLN353" s="182"/>
      <c r="TLO353" s="182"/>
      <c r="TLP353" s="182"/>
      <c r="TLQ353" s="182"/>
      <c r="TLR353" s="182"/>
      <c r="TLS353" s="182"/>
      <c r="TLT353" s="182"/>
      <c r="TLU353" s="182"/>
      <c r="TLV353" s="182"/>
      <c r="TLW353" s="182"/>
      <c r="TLX353" s="182"/>
      <c r="TLY353" s="182"/>
      <c r="TLZ353" s="182"/>
      <c r="TMA353" s="182"/>
      <c r="TMB353" s="182"/>
      <c r="TMC353" s="182"/>
      <c r="TMD353" s="182"/>
      <c r="TME353" s="182"/>
      <c r="TMF353" s="182"/>
      <c r="TMG353" s="182"/>
      <c r="TMH353" s="182"/>
      <c r="TMI353" s="182"/>
      <c r="TMJ353" s="182"/>
      <c r="TMK353" s="182"/>
      <c r="TML353" s="182"/>
      <c r="TMM353" s="182"/>
      <c r="TMN353" s="182"/>
      <c r="TMO353" s="182"/>
      <c r="TMP353" s="182"/>
      <c r="TMQ353" s="182"/>
      <c r="TMR353" s="182"/>
      <c r="TMS353" s="182"/>
      <c r="TMT353" s="182"/>
      <c r="TMU353" s="182"/>
      <c r="TMV353" s="182"/>
      <c r="TMW353" s="182"/>
      <c r="TMX353" s="182"/>
      <c r="TMY353" s="182"/>
      <c r="TMZ353" s="182"/>
      <c r="TNA353" s="182"/>
      <c r="TNB353" s="182"/>
      <c r="TNC353" s="182"/>
      <c r="TND353" s="182"/>
      <c r="TNE353" s="182"/>
      <c r="TNF353" s="182"/>
      <c r="TNG353" s="182"/>
      <c r="TNH353" s="182"/>
      <c r="TNI353" s="182"/>
      <c r="TNJ353" s="182"/>
      <c r="TNK353" s="182"/>
      <c r="TNL353" s="182"/>
      <c r="TNM353" s="182"/>
      <c r="TNN353" s="182"/>
      <c r="TNO353" s="182"/>
      <c r="TNP353" s="182"/>
      <c r="TNQ353" s="182"/>
      <c r="TNR353" s="182"/>
      <c r="TNS353" s="182"/>
      <c r="TNT353" s="182"/>
      <c r="TNU353" s="182"/>
      <c r="TNV353" s="182"/>
      <c r="TNW353" s="182"/>
      <c r="TNX353" s="182"/>
      <c r="TNY353" s="182"/>
      <c r="TNZ353" s="182"/>
      <c r="TOA353" s="182"/>
      <c r="TOB353" s="182"/>
      <c r="TOC353" s="182"/>
      <c r="TOD353" s="182"/>
      <c r="TOE353" s="182"/>
      <c r="TOF353" s="182"/>
      <c r="TOG353" s="182"/>
      <c r="TOH353" s="182"/>
      <c r="TOI353" s="182"/>
      <c r="TOJ353" s="182"/>
      <c r="TOK353" s="182"/>
      <c r="TOL353" s="182"/>
      <c r="TOM353" s="182"/>
      <c r="TON353" s="182"/>
      <c r="TOO353" s="182"/>
      <c r="TOP353" s="182"/>
      <c r="TOQ353" s="182"/>
      <c r="TOR353" s="182"/>
      <c r="TOS353" s="182"/>
      <c r="TOT353" s="182"/>
      <c r="TOU353" s="182"/>
      <c r="TOV353" s="182"/>
      <c r="TOW353" s="182"/>
      <c r="TOX353" s="182"/>
      <c r="TOY353" s="182"/>
      <c r="TOZ353" s="182"/>
      <c r="TPA353" s="182"/>
      <c r="TPB353" s="182"/>
      <c r="TPC353" s="182"/>
      <c r="TPD353" s="182"/>
      <c r="TPE353" s="182"/>
      <c r="TPF353" s="182"/>
      <c r="TPG353" s="182"/>
      <c r="TPH353" s="182"/>
      <c r="TPI353" s="182"/>
      <c r="TPJ353" s="182"/>
      <c r="TPK353" s="182"/>
      <c r="TPL353" s="182"/>
      <c r="TPM353" s="182"/>
      <c r="TPN353" s="182"/>
      <c r="TPO353" s="182"/>
      <c r="TPP353" s="182"/>
      <c r="TPQ353" s="182"/>
      <c r="TPR353" s="182"/>
      <c r="TPS353" s="182"/>
      <c r="TPT353" s="182"/>
      <c r="TPU353" s="182"/>
      <c r="TPV353" s="182"/>
      <c r="TPW353" s="182"/>
      <c r="TPX353" s="182"/>
      <c r="TPY353" s="182"/>
      <c r="TPZ353" s="182"/>
      <c r="TQA353" s="182"/>
      <c r="TQB353" s="182"/>
      <c r="TQC353" s="182"/>
      <c r="TQD353" s="182"/>
      <c r="TQE353" s="182"/>
      <c r="TQF353" s="182"/>
      <c r="TQG353" s="182"/>
      <c r="TQH353" s="182"/>
      <c r="TQI353" s="182"/>
      <c r="TQJ353" s="182"/>
      <c r="TQK353" s="182"/>
      <c r="TQL353" s="182"/>
      <c r="TQM353" s="182"/>
      <c r="TQN353" s="182"/>
      <c r="TQO353" s="182"/>
      <c r="TQP353" s="182"/>
      <c r="TQQ353" s="182"/>
      <c r="TQR353" s="182"/>
      <c r="TQS353" s="182"/>
      <c r="TQT353" s="182"/>
      <c r="TQU353" s="182"/>
      <c r="TQV353" s="182"/>
      <c r="TQW353" s="182"/>
      <c r="TQX353" s="182"/>
      <c r="TQY353" s="182"/>
      <c r="TQZ353" s="182"/>
      <c r="TRA353" s="182"/>
      <c r="TRB353" s="182"/>
      <c r="TRC353" s="182"/>
      <c r="TRD353" s="182"/>
      <c r="TRE353" s="182"/>
      <c r="TRF353" s="182"/>
      <c r="TRG353" s="182"/>
      <c r="TRH353" s="182"/>
      <c r="TRI353" s="182"/>
      <c r="TRJ353" s="182"/>
      <c r="TRK353" s="182"/>
      <c r="TRL353" s="182"/>
      <c r="TRM353" s="182"/>
      <c r="TRN353" s="182"/>
      <c r="TRO353" s="182"/>
      <c r="TRP353" s="182"/>
      <c r="TRQ353" s="182"/>
      <c r="TRR353" s="182"/>
      <c r="TRS353" s="182"/>
      <c r="TRT353" s="182"/>
      <c r="TRU353" s="182"/>
      <c r="TRV353" s="182"/>
      <c r="TRW353" s="182"/>
      <c r="TRX353" s="182"/>
      <c r="TRY353" s="182"/>
      <c r="TRZ353" s="182"/>
      <c r="TSA353" s="182"/>
      <c r="TSB353" s="182"/>
      <c r="TSC353" s="182"/>
      <c r="TSD353" s="182"/>
      <c r="TSE353" s="182"/>
      <c r="TSF353" s="182"/>
      <c r="TSG353" s="182"/>
      <c r="TSH353" s="182"/>
      <c r="TSI353" s="182"/>
      <c r="TSJ353" s="182"/>
      <c r="TSK353" s="182"/>
      <c r="TSL353" s="182"/>
      <c r="TSM353" s="182"/>
      <c r="TSN353" s="182"/>
      <c r="TSO353" s="182"/>
      <c r="TSP353" s="182"/>
      <c r="TSQ353" s="182"/>
      <c r="TSR353" s="182"/>
      <c r="TSS353" s="182"/>
      <c r="TST353" s="182"/>
      <c r="TSU353" s="182"/>
      <c r="TSV353" s="182"/>
      <c r="TSW353" s="182"/>
      <c r="TSX353" s="182"/>
      <c r="TSY353" s="182"/>
      <c r="TSZ353" s="182"/>
      <c r="TTA353" s="182"/>
      <c r="TTB353" s="182"/>
      <c r="TTC353" s="182"/>
      <c r="TTD353" s="182"/>
      <c r="TTE353" s="182"/>
      <c r="TTF353" s="182"/>
      <c r="TTG353" s="182"/>
      <c r="TTH353" s="182"/>
      <c r="TTI353" s="182"/>
      <c r="TTJ353" s="182"/>
      <c r="TTK353" s="182"/>
      <c r="TTL353" s="182"/>
      <c r="TTM353" s="182"/>
      <c r="TTN353" s="182"/>
      <c r="TTO353" s="182"/>
      <c r="TTP353" s="182"/>
      <c r="TTQ353" s="182"/>
      <c r="TTR353" s="182"/>
      <c r="TTS353" s="182"/>
      <c r="TTT353" s="182"/>
      <c r="TTU353" s="182"/>
      <c r="TTV353" s="182"/>
      <c r="TTW353" s="182"/>
      <c r="TTX353" s="182"/>
      <c r="TTY353" s="182"/>
      <c r="TTZ353" s="182"/>
      <c r="TUA353" s="182"/>
      <c r="TUB353" s="182"/>
      <c r="TUC353" s="182"/>
      <c r="TUD353" s="182"/>
      <c r="TUE353" s="182"/>
      <c r="TUF353" s="182"/>
      <c r="TUG353" s="182"/>
      <c r="TUH353" s="182"/>
      <c r="TUI353" s="182"/>
      <c r="TUJ353" s="182"/>
      <c r="TUK353" s="182"/>
      <c r="TUL353" s="182"/>
      <c r="TUM353" s="182"/>
      <c r="TUN353" s="182"/>
      <c r="TUO353" s="182"/>
      <c r="TUP353" s="182"/>
      <c r="TUQ353" s="182"/>
      <c r="TUR353" s="182"/>
      <c r="TUS353" s="182"/>
      <c r="TUT353" s="182"/>
      <c r="TUU353" s="182"/>
      <c r="TUV353" s="182"/>
      <c r="TUW353" s="182"/>
      <c r="TUX353" s="182"/>
      <c r="TUY353" s="182"/>
      <c r="TUZ353" s="182"/>
      <c r="TVA353" s="182"/>
      <c r="TVB353" s="182"/>
      <c r="TVC353" s="182"/>
      <c r="TVD353" s="182"/>
      <c r="TVE353" s="182"/>
      <c r="TVF353" s="182"/>
      <c r="TVG353" s="182"/>
      <c r="TVH353" s="182"/>
      <c r="TVI353" s="182"/>
      <c r="TVJ353" s="182"/>
      <c r="TVK353" s="182"/>
      <c r="TVL353" s="182"/>
      <c r="TVM353" s="182"/>
      <c r="TVN353" s="182"/>
      <c r="TVO353" s="182"/>
      <c r="TVP353" s="182"/>
      <c r="TVQ353" s="182"/>
      <c r="TVR353" s="182"/>
      <c r="TVS353" s="182"/>
      <c r="TVT353" s="182"/>
      <c r="TVU353" s="182"/>
      <c r="TVV353" s="182"/>
      <c r="TVW353" s="182"/>
      <c r="TVX353" s="182"/>
      <c r="TVY353" s="182"/>
      <c r="TVZ353" s="182"/>
      <c r="TWA353" s="182"/>
      <c r="TWB353" s="182"/>
      <c r="TWC353" s="182"/>
      <c r="TWD353" s="182"/>
      <c r="TWE353" s="182"/>
      <c r="TWF353" s="182"/>
      <c r="TWG353" s="182"/>
      <c r="TWH353" s="182"/>
      <c r="TWI353" s="182"/>
      <c r="TWJ353" s="182"/>
      <c r="TWK353" s="182"/>
      <c r="TWL353" s="182"/>
      <c r="TWM353" s="182"/>
      <c r="TWN353" s="182"/>
      <c r="TWO353" s="182"/>
      <c r="TWP353" s="182"/>
      <c r="TWQ353" s="182"/>
      <c r="TWR353" s="182"/>
      <c r="TWS353" s="182"/>
      <c r="TWT353" s="182"/>
      <c r="TWU353" s="182"/>
      <c r="TWV353" s="182"/>
      <c r="TWW353" s="182"/>
      <c r="TWX353" s="182"/>
      <c r="TWY353" s="182"/>
      <c r="TWZ353" s="182"/>
      <c r="TXA353" s="182"/>
      <c r="TXB353" s="182"/>
      <c r="TXC353" s="182"/>
      <c r="TXD353" s="182"/>
      <c r="TXE353" s="182"/>
      <c r="TXF353" s="182"/>
      <c r="TXG353" s="182"/>
      <c r="TXH353" s="182"/>
      <c r="TXI353" s="182"/>
      <c r="TXJ353" s="182"/>
      <c r="TXK353" s="182"/>
      <c r="TXL353" s="182"/>
      <c r="TXM353" s="182"/>
      <c r="TXN353" s="182"/>
      <c r="TXO353" s="182"/>
      <c r="TXP353" s="182"/>
      <c r="TXQ353" s="182"/>
      <c r="TXR353" s="182"/>
      <c r="TXS353" s="182"/>
      <c r="TXT353" s="182"/>
      <c r="TXU353" s="182"/>
      <c r="TXV353" s="182"/>
      <c r="TXW353" s="182"/>
      <c r="TXX353" s="182"/>
      <c r="TXY353" s="182"/>
      <c r="TXZ353" s="182"/>
      <c r="TYA353" s="182"/>
      <c r="TYB353" s="182"/>
      <c r="TYC353" s="182"/>
      <c r="TYD353" s="182"/>
      <c r="TYE353" s="182"/>
      <c r="TYF353" s="182"/>
      <c r="TYG353" s="182"/>
      <c r="TYH353" s="182"/>
      <c r="TYI353" s="182"/>
      <c r="TYJ353" s="182"/>
      <c r="TYK353" s="182"/>
      <c r="TYL353" s="182"/>
      <c r="TYM353" s="182"/>
      <c r="TYN353" s="182"/>
      <c r="TYO353" s="182"/>
      <c r="TYP353" s="182"/>
      <c r="TYQ353" s="182"/>
      <c r="TYR353" s="182"/>
      <c r="TYS353" s="182"/>
      <c r="TYT353" s="182"/>
      <c r="TYU353" s="182"/>
      <c r="TYV353" s="182"/>
      <c r="TYW353" s="182"/>
      <c r="TYX353" s="182"/>
      <c r="TYY353" s="182"/>
      <c r="TYZ353" s="182"/>
      <c r="TZA353" s="182"/>
      <c r="TZB353" s="182"/>
      <c r="TZC353" s="182"/>
      <c r="TZD353" s="182"/>
      <c r="TZE353" s="182"/>
      <c r="TZF353" s="182"/>
      <c r="TZG353" s="182"/>
      <c r="TZH353" s="182"/>
      <c r="TZI353" s="182"/>
      <c r="TZJ353" s="182"/>
      <c r="TZK353" s="182"/>
      <c r="TZL353" s="182"/>
      <c r="TZM353" s="182"/>
      <c r="TZN353" s="182"/>
      <c r="TZO353" s="182"/>
      <c r="TZP353" s="182"/>
      <c r="TZQ353" s="182"/>
      <c r="TZR353" s="182"/>
      <c r="TZS353" s="182"/>
      <c r="TZT353" s="182"/>
      <c r="TZU353" s="182"/>
      <c r="TZV353" s="182"/>
      <c r="TZW353" s="182"/>
      <c r="TZX353" s="182"/>
      <c r="TZY353" s="182"/>
      <c r="TZZ353" s="182"/>
      <c r="UAA353" s="182"/>
      <c r="UAB353" s="182"/>
      <c r="UAC353" s="182"/>
      <c r="UAD353" s="182"/>
      <c r="UAE353" s="182"/>
      <c r="UAF353" s="182"/>
      <c r="UAG353" s="182"/>
      <c r="UAH353" s="182"/>
      <c r="UAI353" s="182"/>
      <c r="UAJ353" s="182"/>
      <c r="UAK353" s="182"/>
      <c r="UAL353" s="182"/>
      <c r="UAM353" s="182"/>
      <c r="UAN353" s="182"/>
      <c r="UAO353" s="182"/>
      <c r="UAP353" s="182"/>
      <c r="UAQ353" s="182"/>
      <c r="UAR353" s="182"/>
      <c r="UAS353" s="182"/>
      <c r="UAT353" s="182"/>
      <c r="UAU353" s="182"/>
      <c r="UAV353" s="182"/>
      <c r="UAW353" s="182"/>
      <c r="UAX353" s="182"/>
      <c r="UAY353" s="182"/>
      <c r="UAZ353" s="182"/>
      <c r="UBA353" s="182"/>
      <c r="UBB353" s="182"/>
      <c r="UBC353" s="182"/>
      <c r="UBD353" s="182"/>
      <c r="UBE353" s="182"/>
      <c r="UBF353" s="182"/>
      <c r="UBG353" s="182"/>
      <c r="UBH353" s="182"/>
      <c r="UBI353" s="182"/>
      <c r="UBJ353" s="182"/>
      <c r="UBK353" s="182"/>
      <c r="UBL353" s="182"/>
      <c r="UBM353" s="182"/>
      <c r="UBN353" s="182"/>
      <c r="UBO353" s="182"/>
      <c r="UBP353" s="182"/>
      <c r="UBQ353" s="182"/>
      <c r="UBR353" s="182"/>
      <c r="UBS353" s="182"/>
      <c r="UBT353" s="182"/>
      <c r="UBU353" s="182"/>
      <c r="UBV353" s="182"/>
      <c r="UBW353" s="182"/>
      <c r="UBX353" s="182"/>
      <c r="UBY353" s="182"/>
      <c r="UBZ353" s="182"/>
      <c r="UCA353" s="182"/>
      <c r="UCB353" s="182"/>
      <c r="UCC353" s="182"/>
      <c r="UCD353" s="182"/>
      <c r="UCE353" s="182"/>
      <c r="UCF353" s="182"/>
      <c r="UCG353" s="182"/>
      <c r="UCH353" s="182"/>
      <c r="UCI353" s="182"/>
      <c r="UCJ353" s="182"/>
      <c r="UCK353" s="182"/>
      <c r="UCL353" s="182"/>
      <c r="UCM353" s="182"/>
      <c r="UCN353" s="182"/>
      <c r="UCO353" s="182"/>
      <c r="UCP353" s="182"/>
      <c r="UCQ353" s="182"/>
      <c r="UCR353" s="182"/>
      <c r="UCS353" s="182"/>
      <c r="UCT353" s="182"/>
      <c r="UCU353" s="182"/>
      <c r="UCV353" s="182"/>
      <c r="UCW353" s="182"/>
      <c r="UCX353" s="182"/>
      <c r="UCY353" s="182"/>
      <c r="UCZ353" s="182"/>
      <c r="UDA353" s="182"/>
      <c r="UDB353" s="182"/>
      <c r="UDC353" s="182"/>
      <c r="UDD353" s="182"/>
      <c r="UDE353" s="182"/>
      <c r="UDF353" s="182"/>
      <c r="UDG353" s="182"/>
      <c r="UDH353" s="182"/>
      <c r="UDI353" s="182"/>
      <c r="UDJ353" s="182"/>
      <c r="UDK353" s="182"/>
      <c r="UDL353" s="182"/>
      <c r="UDM353" s="182"/>
      <c r="UDN353" s="182"/>
      <c r="UDO353" s="182"/>
      <c r="UDP353" s="182"/>
      <c r="UDQ353" s="182"/>
      <c r="UDR353" s="182"/>
      <c r="UDS353" s="182"/>
      <c r="UDT353" s="182"/>
      <c r="UDU353" s="182"/>
      <c r="UDV353" s="182"/>
      <c r="UDW353" s="182"/>
      <c r="UDX353" s="182"/>
      <c r="UDY353" s="182"/>
      <c r="UDZ353" s="182"/>
      <c r="UEA353" s="182"/>
      <c r="UEB353" s="182"/>
      <c r="UEC353" s="182"/>
      <c r="UED353" s="182"/>
      <c r="UEE353" s="182"/>
      <c r="UEF353" s="182"/>
      <c r="UEG353" s="182"/>
      <c r="UEH353" s="182"/>
      <c r="UEI353" s="182"/>
      <c r="UEJ353" s="182"/>
      <c r="UEK353" s="182"/>
      <c r="UEL353" s="182"/>
      <c r="UEM353" s="182"/>
      <c r="UEN353" s="182"/>
      <c r="UEO353" s="182"/>
      <c r="UEP353" s="182"/>
      <c r="UEQ353" s="182"/>
      <c r="UER353" s="182"/>
      <c r="UES353" s="182"/>
      <c r="UET353" s="182"/>
      <c r="UEU353" s="182"/>
      <c r="UEV353" s="182"/>
      <c r="UEW353" s="182"/>
      <c r="UEX353" s="182"/>
      <c r="UEY353" s="182"/>
      <c r="UEZ353" s="182"/>
      <c r="UFA353" s="182"/>
      <c r="UFB353" s="182"/>
      <c r="UFC353" s="182"/>
      <c r="UFD353" s="182"/>
      <c r="UFE353" s="182"/>
      <c r="UFF353" s="182"/>
      <c r="UFG353" s="182"/>
      <c r="UFH353" s="182"/>
      <c r="UFI353" s="182"/>
      <c r="UFJ353" s="182"/>
      <c r="UFK353" s="182"/>
      <c r="UFL353" s="182"/>
      <c r="UFM353" s="182"/>
      <c r="UFN353" s="182"/>
      <c r="UFO353" s="182"/>
      <c r="UFP353" s="182"/>
      <c r="UFQ353" s="182"/>
      <c r="UFR353" s="182"/>
      <c r="UFS353" s="182"/>
      <c r="UFT353" s="182"/>
      <c r="UFU353" s="182"/>
      <c r="UFV353" s="182"/>
      <c r="UFW353" s="182"/>
      <c r="UFX353" s="182"/>
      <c r="UFY353" s="182"/>
      <c r="UFZ353" s="182"/>
      <c r="UGA353" s="182"/>
      <c r="UGB353" s="182"/>
      <c r="UGC353" s="182"/>
      <c r="UGD353" s="182"/>
      <c r="UGE353" s="182"/>
      <c r="UGF353" s="182"/>
      <c r="UGG353" s="182"/>
      <c r="UGH353" s="182"/>
      <c r="UGI353" s="182"/>
      <c r="UGJ353" s="182"/>
      <c r="UGK353" s="182"/>
      <c r="UGL353" s="182"/>
      <c r="UGM353" s="182"/>
      <c r="UGN353" s="182"/>
      <c r="UGO353" s="182"/>
      <c r="UGP353" s="182"/>
      <c r="UGQ353" s="182"/>
      <c r="UGR353" s="182"/>
      <c r="UGS353" s="182"/>
      <c r="UGT353" s="182"/>
      <c r="UGU353" s="182"/>
      <c r="UGV353" s="182"/>
      <c r="UGW353" s="182"/>
      <c r="UGX353" s="182"/>
      <c r="UGY353" s="182"/>
      <c r="UGZ353" s="182"/>
      <c r="UHA353" s="182"/>
      <c r="UHB353" s="182"/>
      <c r="UHC353" s="182"/>
      <c r="UHD353" s="182"/>
      <c r="UHE353" s="182"/>
      <c r="UHF353" s="182"/>
      <c r="UHG353" s="182"/>
      <c r="UHH353" s="182"/>
      <c r="UHI353" s="182"/>
      <c r="UHJ353" s="182"/>
      <c r="UHK353" s="182"/>
      <c r="UHL353" s="182"/>
      <c r="UHM353" s="182"/>
      <c r="UHN353" s="182"/>
      <c r="UHO353" s="182"/>
      <c r="UHP353" s="182"/>
      <c r="UHQ353" s="182"/>
      <c r="UHR353" s="182"/>
      <c r="UHS353" s="182"/>
      <c r="UHT353" s="182"/>
      <c r="UHU353" s="182"/>
      <c r="UHV353" s="182"/>
      <c r="UHW353" s="182"/>
      <c r="UHX353" s="182"/>
      <c r="UHY353" s="182"/>
      <c r="UHZ353" s="182"/>
      <c r="UIA353" s="182"/>
      <c r="UIB353" s="182"/>
      <c r="UIC353" s="182"/>
      <c r="UID353" s="182"/>
      <c r="UIE353" s="182"/>
      <c r="UIF353" s="182"/>
      <c r="UIG353" s="182"/>
      <c r="UIH353" s="182"/>
      <c r="UII353" s="182"/>
      <c r="UIJ353" s="182"/>
      <c r="UIK353" s="182"/>
      <c r="UIL353" s="182"/>
      <c r="UIM353" s="182"/>
      <c r="UIN353" s="182"/>
      <c r="UIO353" s="182"/>
      <c r="UIP353" s="182"/>
      <c r="UIQ353" s="182"/>
      <c r="UIR353" s="182"/>
      <c r="UIS353" s="182"/>
      <c r="UIT353" s="182"/>
      <c r="UIU353" s="182"/>
      <c r="UIV353" s="182"/>
      <c r="UIW353" s="182"/>
      <c r="UIX353" s="182"/>
      <c r="UIY353" s="182"/>
      <c r="UIZ353" s="182"/>
      <c r="UJA353" s="182"/>
      <c r="UJB353" s="182"/>
      <c r="UJC353" s="182"/>
      <c r="UJD353" s="182"/>
      <c r="UJE353" s="182"/>
      <c r="UJF353" s="182"/>
      <c r="UJG353" s="182"/>
      <c r="UJH353" s="182"/>
      <c r="UJI353" s="182"/>
      <c r="UJJ353" s="182"/>
      <c r="UJK353" s="182"/>
      <c r="UJL353" s="182"/>
      <c r="UJM353" s="182"/>
      <c r="UJN353" s="182"/>
      <c r="UJO353" s="182"/>
      <c r="UJP353" s="182"/>
      <c r="UJQ353" s="182"/>
      <c r="UJR353" s="182"/>
      <c r="UJS353" s="182"/>
      <c r="UJT353" s="182"/>
      <c r="UJU353" s="182"/>
      <c r="UJV353" s="182"/>
      <c r="UJW353" s="182"/>
      <c r="UJX353" s="182"/>
      <c r="UJY353" s="182"/>
      <c r="UJZ353" s="182"/>
      <c r="UKA353" s="182"/>
      <c r="UKB353" s="182"/>
      <c r="UKC353" s="182"/>
      <c r="UKD353" s="182"/>
      <c r="UKE353" s="182"/>
      <c r="UKF353" s="182"/>
      <c r="UKG353" s="182"/>
      <c r="UKH353" s="182"/>
      <c r="UKI353" s="182"/>
      <c r="UKJ353" s="182"/>
      <c r="UKK353" s="182"/>
      <c r="UKL353" s="182"/>
      <c r="UKM353" s="182"/>
      <c r="UKN353" s="182"/>
      <c r="UKO353" s="182"/>
      <c r="UKP353" s="182"/>
      <c r="UKQ353" s="182"/>
      <c r="UKR353" s="182"/>
      <c r="UKS353" s="182"/>
      <c r="UKT353" s="182"/>
      <c r="UKU353" s="182"/>
      <c r="UKV353" s="182"/>
      <c r="UKW353" s="182"/>
      <c r="UKX353" s="182"/>
      <c r="UKY353" s="182"/>
      <c r="UKZ353" s="182"/>
      <c r="ULA353" s="182"/>
      <c r="ULB353" s="182"/>
      <c r="ULC353" s="182"/>
      <c r="ULD353" s="182"/>
      <c r="ULE353" s="182"/>
      <c r="ULF353" s="182"/>
      <c r="ULG353" s="182"/>
      <c r="ULH353" s="182"/>
      <c r="ULI353" s="182"/>
      <c r="ULJ353" s="182"/>
      <c r="ULK353" s="182"/>
      <c r="ULL353" s="182"/>
      <c r="ULM353" s="182"/>
      <c r="ULN353" s="182"/>
      <c r="ULO353" s="182"/>
      <c r="ULP353" s="182"/>
      <c r="ULQ353" s="182"/>
      <c r="ULR353" s="182"/>
      <c r="ULS353" s="182"/>
      <c r="ULT353" s="182"/>
      <c r="ULU353" s="182"/>
      <c r="ULV353" s="182"/>
      <c r="ULW353" s="182"/>
      <c r="ULX353" s="182"/>
      <c r="ULY353" s="182"/>
      <c r="ULZ353" s="182"/>
      <c r="UMA353" s="182"/>
      <c r="UMB353" s="182"/>
      <c r="UMC353" s="182"/>
      <c r="UMD353" s="182"/>
      <c r="UME353" s="182"/>
      <c r="UMF353" s="182"/>
      <c r="UMG353" s="182"/>
      <c r="UMH353" s="182"/>
      <c r="UMI353" s="182"/>
      <c r="UMJ353" s="182"/>
      <c r="UMK353" s="182"/>
      <c r="UML353" s="182"/>
      <c r="UMM353" s="182"/>
      <c r="UMN353" s="182"/>
      <c r="UMO353" s="182"/>
      <c r="UMP353" s="182"/>
      <c r="UMQ353" s="182"/>
      <c r="UMR353" s="182"/>
      <c r="UMS353" s="182"/>
      <c r="UMT353" s="182"/>
      <c r="UMU353" s="182"/>
      <c r="UMV353" s="182"/>
      <c r="UMW353" s="182"/>
      <c r="UMX353" s="182"/>
      <c r="UMY353" s="182"/>
      <c r="UMZ353" s="182"/>
      <c r="UNA353" s="182"/>
      <c r="UNB353" s="182"/>
      <c r="UNC353" s="182"/>
      <c r="UND353" s="182"/>
      <c r="UNE353" s="182"/>
      <c r="UNF353" s="182"/>
      <c r="UNG353" s="182"/>
      <c r="UNH353" s="182"/>
      <c r="UNI353" s="182"/>
      <c r="UNJ353" s="182"/>
      <c r="UNK353" s="182"/>
      <c r="UNL353" s="182"/>
      <c r="UNM353" s="182"/>
      <c r="UNN353" s="182"/>
      <c r="UNO353" s="182"/>
      <c r="UNP353" s="182"/>
      <c r="UNQ353" s="182"/>
      <c r="UNR353" s="182"/>
      <c r="UNS353" s="182"/>
      <c r="UNT353" s="182"/>
      <c r="UNU353" s="182"/>
      <c r="UNV353" s="182"/>
      <c r="UNW353" s="182"/>
      <c r="UNX353" s="182"/>
      <c r="UNY353" s="182"/>
      <c r="UNZ353" s="182"/>
      <c r="UOA353" s="182"/>
      <c r="UOB353" s="182"/>
      <c r="UOC353" s="182"/>
      <c r="UOD353" s="182"/>
      <c r="UOE353" s="182"/>
      <c r="UOF353" s="182"/>
      <c r="UOG353" s="182"/>
      <c r="UOH353" s="182"/>
      <c r="UOI353" s="182"/>
      <c r="UOJ353" s="182"/>
      <c r="UOK353" s="182"/>
      <c r="UOL353" s="182"/>
      <c r="UOM353" s="182"/>
      <c r="UON353" s="182"/>
      <c r="UOO353" s="182"/>
      <c r="UOP353" s="182"/>
      <c r="UOQ353" s="182"/>
      <c r="UOR353" s="182"/>
      <c r="UOS353" s="182"/>
      <c r="UOT353" s="182"/>
      <c r="UOU353" s="182"/>
      <c r="UOV353" s="182"/>
      <c r="UOW353" s="182"/>
      <c r="UOX353" s="182"/>
      <c r="UOY353" s="182"/>
      <c r="UOZ353" s="182"/>
      <c r="UPA353" s="182"/>
      <c r="UPB353" s="182"/>
      <c r="UPC353" s="182"/>
      <c r="UPD353" s="182"/>
      <c r="UPE353" s="182"/>
      <c r="UPF353" s="182"/>
      <c r="UPG353" s="182"/>
      <c r="UPH353" s="182"/>
      <c r="UPI353" s="182"/>
      <c r="UPJ353" s="182"/>
      <c r="UPK353" s="182"/>
      <c r="UPL353" s="182"/>
      <c r="UPM353" s="182"/>
      <c r="UPN353" s="182"/>
      <c r="UPO353" s="182"/>
      <c r="UPP353" s="182"/>
      <c r="UPQ353" s="182"/>
      <c r="UPR353" s="182"/>
      <c r="UPS353" s="182"/>
      <c r="UPT353" s="182"/>
      <c r="UPU353" s="182"/>
      <c r="UPV353" s="182"/>
      <c r="UPW353" s="182"/>
      <c r="UPX353" s="182"/>
      <c r="UPY353" s="182"/>
      <c r="UPZ353" s="182"/>
      <c r="UQA353" s="182"/>
      <c r="UQB353" s="182"/>
      <c r="UQC353" s="182"/>
      <c r="UQD353" s="182"/>
      <c r="UQE353" s="182"/>
      <c r="UQF353" s="182"/>
      <c r="UQG353" s="182"/>
      <c r="UQH353" s="182"/>
      <c r="UQI353" s="182"/>
      <c r="UQJ353" s="182"/>
      <c r="UQK353" s="182"/>
      <c r="UQL353" s="182"/>
      <c r="UQM353" s="182"/>
      <c r="UQN353" s="182"/>
      <c r="UQO353" s="182"/>
      <c r="UQP353" s="182"/>
      <c r="UQQ353" s="182"/>
      <c r="UQR353" s="182"/>
      <c r="UQS353" s="182"/>
      <c r="UQT353" s="182"/>
      <c r="UQU353" s="182"/>
      <c r="UQV353" s="182"/>
      <c r="UQW353" s="182"/>
      <c r="UQX353" s="182"/>
      <c r="UQY353" s="182"/>
      <c r="UQZ353" s="182"/>
      <c r="URA353" s="182"/>
      <c r="URB353" s="182"/>
      <c r="URC353" s="182"/>
      <c r="URD353" s="182"/>
      <c r="URE353" s="182"/>
      <c r="URF353" s="182"/>
      <c r="URG353" s="182"/>
      <c r="URH353" s="182"/>
      <c r="URI353" s="182"/>
      <c r="URJ353" s="182"/>
      <c r="URK353" s="182"/>
      <c r="URL353" s="182"/>
      <c r="URM353" s="182"/>
      <c r="URN353" s="182"/>
      <c r="URO353" s="182"/>
      <c r="URP353" s="182"/>
      <c r="URQ353" s="182"/>
      <c r="URR353" s="182"/>
      <c r="URS353" s="182"/>
      <c r="URT353" s="182"/>
      <c r="URU353" s="182"/>
      <c r="URV353" s="182"/>
      <c r="URW353" s="182"/>
      <c r="URX353" s="182"/>
      <c r="URY353" s="182"/>
      <c r="URZ353" s="182"/>
      <c r="USA353" s="182"/>
      <c r="USB353" s="182"/>
      <c r="USC353" s="182"/>
      <c r="USD353" s="182"/>
      <c r="USE353" s="182"/>
      <c r="USF353" s="182"/>
      <c r="USG353" s="182"/>
      <c r="USH353" s="182"/>
      <c r="USI353" s="182"/>
      <c r="USJ353" s="182"/>
      <c r="USK353" s="182"/>
      <c r="USL353" s="182"/>
      <c r="USM353" s="182"/>
      <c r="USN353" s="182"/>
      <c r="USO353" s="182"/>
      <c r="USP353" s="182"/>
      <c r="USQ353" s="182"/>
      <c r="USR353" s="182"/>
      <c r="USS353" s="182"/>
      <c r="UST353" s="182"/>
      <c r="USU353" s="182"/>
      <c r="USV353" s="182"/>
      <c r="USW353" s="182"/>
      <c r="USX353" s="182"/>
      <c r="USY353" s="182"/>
      <c r="USZ353" s="182"/>
      <c r="UTA353" s="182"/>
      <c r="UTB353" s="182"/>
      <c r="UTC353" s="182"/>
      <c r="UTD353" s="182"/>
      <c r="UTE353" s="182"/>
      <c r="UTF353" s="182"/>
      <c r="UTG353" s="182"/>
      <c r="UTH353" s="182"/>
      <c r="UTI353" s="182"/>
      <c r="UTJ353" s="182"/>
      <c r="UTK353" s="182"/>
      <c r="UTL353" s="182"/>
      <c r="UTM353" s="182"/>
      <c r="UTN353" s="182"/>
      <c r="UTO353" s="182"/>
      <c r="UTP353" s="182"/>
      <c r="UTQ353" s="182"/>
      <c r="UTR353" s="182"/>
      <c r="UTS353" s="182"/>
      <c r="UTT353" s="182"/>
      <c r="UTU353" s="182"/>
      <c r="UTV353" s="182"/>
      <c r="UTW353" s="182"/>
      <c r="UTX353" s="182"/>
      <c r="UTY353" s="182"/>
      <c r="UTZ353" s="182"/>
      <c r="UUA353" s="182"/>
      <c r="UUB353" s="182"/>
      <c r="UUC353" s="182"/>
      <c r="UUD353" s="182"/>
      <c r="UUE353" s="182"/>
      <c r="UUF353" s="182"/>
      <c r="UUG353" s="182"/>
      <c r="UUH353" s="182"/>
      <c r="UUI353" s="182"/>
      <c r="UUJ353" s="182"/>
      <c r="UUK353" s="182"/>
      <c r="UUL353" s="182"/>
      <c r="UUM353" s="182"/>
      <c r="UUN353" s="182"/>
      <c r="UUO353" s="182"/>
      <c r="UUP353" s="182"/>
      <c r="UUQ353" s="182"/>
      <c r="UUR353" s="182"/>
      <c r="UUS353" s="182"/>
      <c r="UUT353" s="182"/>
      <c r="UUU353" s="182"/>
      <c r="UUV353" s="182"/>
      <c r="UUW353" s="182"/>
      <c r="UUX353" s="182"/>
      <c r="UUY353" s="182"/>
      <c r="UUZ353" s="182"/>
      <c r="UVA353" s="182"/>
      <c r="UVB353" s="182"/>
      <c r="UVC353" s="182"/>
      <c r="UVD353" s="182"/>
      <c r="UVE353" s="182"/>
      <c r="UVF353" s="182"/>
      <c r="UVG353" s="182"/>
      <c r="UVH353" s="182"/>
      <c r="UVI353" s="182"/>
      <c r="UVJ353" s="182"/>
      <c r="UVK353" s="182"/>
      <c r="UVL353" s="182"/>
      <c r="UVM353" s="182"/>
      <c r="UVN353" s="182"/>
      <c r="UVO353" s="182"/>
      <c r="UVP353" s="182"/>
      <c r="UVQ353" s="182"/>
      <c r="UVR353" s="182"/>
      <c r="UVS353" s="182"/>
      <c r="UVT353" s="182"/>
      <c r="UVU353" s="182"/>
      <c r="UVV353" s="182"/>
      <c r="UVW353" s="182"/>
      <c r="UVX353" s="182"/>
      <c r="UVY353" s="182"/>
      <c r="UVZ353" s="182"/>
      <c r="UWA353" s="182"/>
      <c r="UWB353" s="182"/>
      <c r="UWC353" s="182"/>
      <c r="UWD353" s="182"/>
      <c r="UWE353" s="182"/>
      <c r="UWF353" s="182"/>
      <c r="UWG353" s="182"/>
      <c r="UWH353" s="182"/>
      <c r="UWI353" s="182"/>
      <c r="UWJ353" s="182"/>
      <c r="UWK353" s="182"/>
      <c r="UWL353" s="182"/>
      <c r="UWM353" s="182"/>
      <c r="UWN353" s="182"/>
      <c r="UWO353" s="182"/>
      <c r="UWP353" s="182"/>
      <c r="UWQ353" s="182"/>
      <c r="UWR353" s="182"/>
      <c r="UWS353" s="182"/>
      <c r="UWT353" s="182"/>
      <c r="UWU353" s="182"/>
      <c r="UWV353" s="182"/>
      <c r="UWW353" s="182"/>
      <c r="UWX353" s="182"/>
      <c r="UWY353" s="182"/>
      <c r="UWZ353" s="182"/>
      <c r="UXA353" s="182"/>
      <c r="UXB353" s="182"/>
      <c r="UXC353" s="182"/>
      <c r="UXD353" s="182"/>
      <c r="UXE353" s="182"/>
      <c r="UXF353" s="182"/>
      <c r="UXG353" s="182"/>
      <c r="UXH353" s="182"/>
      <c r="UXI353" s="182"/>
      <c r="UXJ353" s="182"/>
      <c r="UXK353" s="182"/>
      <c r="UXL353" s="182"/>
      <c r="UXM353" s="182"/>
      <c r="UXN353" s="182"/>
      <c r="UXO353" s="182"/>
      <c r="UXP353" s="182"/>
      <c r="UXQ353" s="182"/>
      <c r="UXR353" s="182"/>
      <c r="UXS353" s="182"/>
      <c r="UXT353" s="182"/>
      <c r="UXU353" s="182"/>
      <c r="UXV353" s="182"/>
      <c r="UXW353" s="182"/>
      <c r="UXX353" s="182"/>
      <c r="UXY353" s="182"/>
      <c r="UXZ353" s="182"/>
      <c r="UYA353" s="182"/>
      <c r="UYB353" s="182"/>
      <c r="UYC353" s="182"/>
      <c r="UYD353" s="182"/>
      <c r="UYE353" s="182"/>
      <c r="UYF353" s="182"/>
      <c r="UYG353" s="182"/>
      <c r="UYH353" s="182"/>
      <c r="UYI353" s="182"/>
      <c r="UYJ353" s="182"/>
      <c r="UYK353" s="182"/>
      <c r="UYL353" s="182"/>
      <c r="UYM353" s="182"/>
      <c r="UYN353" s="182"/>
      <c r="UYO353" s="182"/>
      <c r="UYP353" s="182"/>
      <c r="UYQ353" s="182"/>
      <c r="UYR353" s="182"/>
      <c r="UYS353" s="182"/>
      <c r="UYT353" s="182"/>
      <c r="UYU353" s="182"/>
      <c r="UYV353" s="182"/>
      <c r="UYW353" s="182"/>
      <c r="UYX353" s="182"/>
      <c r="UYY353" s="182"/>
      <c r="UYZ353" s="182"/>
      <c r="UZA353" s="182"/>
      <c r="UZB353" s="182"/>
      <c r="UZC353" s="182"/>
      <c r="UZD353" s="182"/>
      <c r="UZE353" s="182"/>
      <c r="UZF353" s="182"/>
      <c r="UZG353" s="182"/>
      <c r="UZH353" s="182"/>
      <c r="UZI353" s="182"/>
      <c r="UZJ353" s="182"/>
      <c r="UZK353" s="182"/>
      <c r="UZL353" s="182"/>
      <c r="UZM353" s="182"/>
      <c r="UZN353" s="182"/>
      <c r="UZO353" s="182"/>
      <c r="UZP353" s="182"/>
      <c r="UZQ353" s="182"/>
      <c r="UZR353" s="182"/>
      <c r="UZS353" s="182"/>
      <c r="UZT353" s="182"/>
      <c r="UZU353" s="182"/>
      <c r="UZV353" s="182"/>
      <c r="UZW353" s="182"/>
      <c r="UZX353" s="182"/>
      <c r="UZY353" s="182"/>
      <c r="UZZ353" s="182"/>
      <c r="VAA353" s="182"/>
      <c r="VAB353" s="182"/>
      <c r="VAC353" s="182"/>
      <c r="VAD353" s="182"/>
      <c r="VAE353" s="182"/>
      <c r="VAF353" s="182"/>
      <c r="VAG353" s="182"/>
      <c r="VAH353" s="182"/>
      <c r="VAI353" s="182"/>
      <c r="VAJ353" s="182"/>
      <c r="VAK353" s="182"/>
      <c r="VAL353" s="182"/>
      <c r="VAM353" s="182"/>
      <c r="VAN353" s="182"/>
      <c r="VAO353" s="182"/>
      <c r="VAP353" s="182"/>
      <c r="VAQ353" s="182"/>
      <c r="VAR353" s="182"/>
      <c r="VAS353" s="182"/>
      <c r="VAT353" s="182"/>
      <c r="VAU353" s="182"/>
      <c r="VAV353" s="182"/>
      <c r="VAW353" s="182"/>
      <c r="VAX353" s="182"/>
      <c r="VAY353" s="182"/>
      <c r="VAZ353" s="182"/>
      <c r="VBA353" s="182"/>
      <c r="VBB353" s="182"/>
      <c r="VBC353" s="182"/>
      <c r="VBD353" s="182"/>
      <c r="VBE353" s="182"/>
      <c r="VBF353" s="182"/>
      <c r="VBG353" s="182"/>
      <c r="VBH353" s="182"/>
      <c r="VBI353" s="182"/>
      <c r="VBJ353" s="182"/>
      <c r="VBK353" s="182"/>
      <c r="VBL353" s="182"/>
      <c r="VBM353" s="182"/>
      <c r="VBN353" s="182"/>
      <c r="VBO353" s="182"/>
      <c r="VBP353" s="182"/>
      <c r="VBQ353" s="182"/>
      <c r="VBR353" s="182"/>
      <c r="VBS353" s="182"/>
      <c r="VBT353" s="182"/>
      <c r="VBU353" s="182"/>
      <c r="VBV353" s="182"/>
      <c r="VBW353" s="182"/>
      <c r="VBX353" s="182"/>
      <c r="VBY353" s="182"/>
      <c r="VBZ353" s="182"/>
      <c r="VCA353" s="182"/>
      <c r="VCB353" s="182"/>
      <c r="VCC353" s="182"/>
      <c r="VCD353" s="182"/>
      <c r="VCE353" s="182"/>
      <c r="VCF353" s="182"/>
      <c r="VCG353" s="182"/>
      <c r="VCH353" s="182"/>
      <c r="VCI353" s="182"/>
      <c r="VCJ353" s="182"/>
      <c r="VCK353" s="182"/>
      <c r="VCL353" s="182"/>
      <c r="VCM353" s="182"/>
      <c r="VCN353" s="182"/>
      <c r="VCO353" s="182"/>
      <c r="VCP353" s="182"/>
      <c r="VCQ353" s="182"/>
      <c r="VCR353" s="182"/>
      <c r="VCS353" s="182"/>
      <c r="VCT353" s="182"/>
      <c r="VCU353" s="182"/>
      <c r="VCV353" s="182"/>
      <c r="VCW353" s="182"/>
      <c r="VCX353" s="182"/>
      <c r="VCY353" s="182"/>
      <c r="VCZ353" s="182"/>
      <c r="VDA353" s="182"/>
      <c r="VDB353" s="182"/>
      <c r="VDC353" s="182"/>
      <c r="VDD353" s="182"/>
      <c r="VDE353" s="182"/>
      <c r="VDF353" s="182"/>
      <c r="VDG353" s="182"/>
      <c r="VDH353" s="182"/>
      <c r="VDI353" s="182"/>
      <c r="VDJ353" s="182"/>
      <c r="VDK353" s="182"/>
      <c r="VDL353" s="182"/>
      <c r="VDM353" s="182"/>
      <c r="VDN353" s="182"/>
      <c r="VDO353" s="182"/>
      <c r="VDP353" s="182"/>
      <c r="VDQ353" s="182"/>
      <c r="VDR353" s="182"/>
      <c r="VDS353" s="182"/>
      <c r="VDT353" s="182"/>
      <c r="VDU353" s="182"/>
      <c r="VDV353" s="182"/>
      <c r="VDW353" s="182"/>
      <c r="VDX353" s="182"/>
      <c r="VDY353" s="182"/>
      <c r="VDZ353" s="182"/>
      <c r="VEA353" s="182"/>
      <c r="VEB353" s="182"/>
      <c r="VEC353" s="182"/>
      <c r="VED353" s="182"/>
      <c r="VEE353" s="182"/>
      <c r="VEF353" s="182"/>
      <c r="VEG353" s="182"/>
      <c r="VEH353" s="182"/>
      <c r="VEI353" s="182"/>
      <c r="VEJ353" s="182"/>
      <c r="VEK353" s="182"/>
      <c r="VEL353" s="182"/>
      <c r="VEM353" s="182"/>
      <c r="VEN353" s="182"/>
      <c r="VEO353" s="182"/>
      <c r="VEP353" s="182"/>
      <c r="VEQ353" s="182"/>
      <c r="VER353" s="182"/>
      <c r="VES353" s="182"/>
      <c r="VET353" s="182"/>
      <c r="VEU353" s="182"/>
      <c r="VEV353" s="182"/>
      <c r="VEW353" s="182"/>
      <c r="VEX353" s="182"/>
      <c r="VEY353" s="182"/>
      <c r="VEZ353" s="182"/>
      <c r="VFA353" s="182"/>
      <c r="VFB353" s="182"/>
      <c r="VFC353" s="182"/>
      <c r="VFD353" s="182"/>
      <c r="VFE353" s="182"/>
      <c r="VFF353" s="182"/>
      <c r="VFG353" s="182"/>
      <c r="VFH353" s="182"/>
      <c r="VFI353" s="182"/>
      <c r="VFJ353" s="182"/>
      <c r="VFK353" s="182"/>
      <c r="VFL353" s="182"/>
      <c r="VFM353" s="182"/>
      <c r="VFN353" s="182"/>
      <c r="VFO353" s="182"/>
      <c r="VFP353" s="182"/>
      <c r="VFQ353" s="182"/>
      <c r="VFR353" s="182"/>
      <c r="VFS353" s="182"/>
      <c r="VFT353" s="182"/>
      <c r="VFU353" s="182"/>
      <c r="VFV353" s="182"/>
      <c r="VFW353" s="182"/>
      <c r="VFX353" s="182"/>
      <c r="VFY353" s="182"/>
      <c r="VFZ353" s="182"/>
      <c r="VGA353" s="182"/>
      <c r="VGB353" s="182"/>
      <c r="VGC353" s="182"/>
      <c r="VGD353" s="182"/>
      <c r="VGE353" s="182"/>
      <c r="VGF353" s="182"/>
      <c r="VGG353" s="182"/>
      <c r="VGH353" s="182"/>
      <c r="VGI353" s="182"/>
      <c r="VGJ353" s="182"/>
      <c r="VGK353" s="182"/>
      <c r="VGL353" s="182"/>
      <c r="VGM353" s="182"/>
      <c r="VGN353" s="182"/>
      <c r="VGO353" s="182"/>
      <c r="VGP353" s="182"/>
      <c r="VGQ353" s="182"/>
      <c r="VGR353" s="182"/>
      <c r="VGS353" s="182"/>
      <c r="VGT353" s="182"/>
      <c r="VGU353" s="182"/>
      <c r="VGV353" s="182"/>
      <c r="VGW353" s="182"/>
      <c r="VGX353" s="182"/>
      <c r="VGY353" s="182"/>
      <c r="VGZ353" s="182"/>
      <c r="VHA353" s="182"/>
      <c r="VHB353" s="182"/>
      <c r="VHC353" s="182"/>
      <c r="VHD353" s="182"/>
      <c r="VHE353" s="182"/>
      <c r="VHF353" s="182"/>
      <c r="VHG353" s="182"/>
      <c r="VHH353" s="182"/>
      <c r="VHI353" s="182"/>
      <c r="VHJ353" s="182"/>
      <c r="VHK353" s="182"/>
      <c r="VHL353" s="182"/>
      <c r="VHM353" s="182"/>
      <c r="VHN353" s="182"/>
      <c r="VHO353" s="182"/>
      <c r="VHP353" s="182"/>
      <c r="VHQ353" s="182"/>
      <c r="VHR353" s="182"/>
      <c r="VHS353" s="182"/>
      <c r="VHT353" s="182"/>
      <c r="VHU353" s="182"/>
      <c r="VHV353" s="182"/>
      <c r="VHW353" s="182"/>
      <c r="VHX353" s="182"/>
      <c r="VHY353" s="182"/>
      <c r="VHZ353" s="182"/>
      <c r="VIA353" s="182"/>
      <c r="VIB353" s="182"/>
      <c r="VIC353" s="182"/>
      <c r="VID353" s="182"/>
      <c r="VIE353" s="182"/>
      <c r="VIF353" s="182"/>
      <c r="VIG353" s="182"/>
      <c r="VIH353" s="182"/>
      <c r="VII353" s="182"/>
      <c r="VIJ353" s="182"/>
      <c r="VIK353" s="182"/>
      <c r="VIL353" s="182"/>
      <c r="VIM353" s="182"/>
      <c r="VIN353" s="182"/>
      <c r="VIO353" s="182"/>
      <c r="VIP353" s="182"/>
      <c r="VIQ353" s="182"/>
      <c r="VIR353" s="182"/>
      <c r="VIS353" s="182"/>
      <c r="VIT353" s="182"/>
      <c r="VIU353" s="182"/>
      <c r="VIV353" s="182"/>
      <c r="VIW353" s="182"/>
      <c r="VIX353" s="182"/>
      <c r="VIY353" s="182"/>
      <c r="VIZ353" s="182"/>
      <c r="VJA353" s="182"/>
      <c r="VJB353" s="182"/>
      <c r="VJC353" s="182"/>
      <c r="VJD353" s="182"/>
      <c r="VJE353" s="182"/>
      <c r="VJF353" s="182"/>
      <c r="VJG353" s="182"/>
      <c r="VJH353" s="182"/>
      <c r="VJI353" s="182"/>
      <c r="VJJ353" s="182"/>
      <c r="VJK353" s="182"/>
      <c r="VJL353" s="182"/>
      <c r="VJM353" s="182"/>
      <c r="VJN353" s="182"/>
      <c r="VJO353" s="182"/>
      <c r="VJP353" s="182"/>
      <c r="VJQ353" s="182"/>
      <c r="VJR353" s="182"/>
      <c r="VJS353" s="182"/>
      <c r="VJT353" s="182"/>
      <c r="VJU353" s="182"/>
      <c r="VJV353" s="182"/>
      <c r="VJW353" s="182"/>
      <c r="VJX353" s="182"/>
      <c r="VJY353" s="182"/>
      <c r="VJZ353" s="182"/>
      <c r="VKA353" s="182"/>
      <c r="VKB353" s="182"/>
      <c r="VKC353" s="182"/>
      <c r="VKD353" s="182"/>
      <c r="VKE353" s="182"/>
      <c r="VKF353" s="182"/>
      <c r="VKG353" s="182"/>
      <c r="VKH353" s="182"/>
      <c r="VKI353" s="182"/>
      <c r="VKJ353" s="182"/>
      <c r="VKK353" s="182"/>
      <c r="VKL353" s="182"/>
      <c r="VKM353" s="182"/>
      <c r="VKN353" s="182"/>
      <c r="VKO353" s="182"/>
      <c r="VKP353" s="182"/>
      <c r="VKQ353" s="182"/>
      <c r="VKR353" s="182"/>
      <c r="VKS353" s="182"/>
      <c r="VKT353" s="182"/>
      <c r="VKU353" s="182"/>
      <c r="VKV353" s="182"/>
      <c r="VKW353" s="182"/>
      <c r="VKX353" s="182"/>
      <c r="VKY353" s="182"/>
      <c r="VKZ353" s="182"/>
      <c r="VLA353" s="182"/>
      <c r="VLB353" s="182"/>
      <c r="VLC353" s="182"/>
      <c r="VLD353" s="182"/>
      <c r="VLE353" s="182"/>
      <c r="VLF353" s="182"/>
      <c r="VLG353" s="182"/>
      <c r="VLH353" s="182"/>
      <c r="VLI353" s="182"/>
      <c r="VLJ353" s="182"/>
      <c r="VLK353" s="182"/>
      <c r="VLL353" s="182"/>
      <c r="VLM353" s="182"/>
      <c r="VLN353" s="182"/>
      <c r="VLO353" s="182"/>
      <c r="VLP353" s="182"/>
      <c r="VLQ353" s="182"/>
      <c r="VLR353" s="182"/>
      <c r="VLS353" s="182"/>
      <c r="VLT353" s="182"/>
      <c r="VLU353" s="182"/>
      <c r="VLV353" s="182"/>
      <c r="VLW353" s="182"/>
      <c r="VLX353" s="182"/>
      <c r="VLY353" s="182"/>
      <c r="VLZ353" s="182"/>
      <c r="VMA353" s="182"/>
      <c r="VMB353" s="182"/>
      <c r="VMC353" s="182"/>
      <c r="VMD353" s="182"/>
      <c r="VME353" s="182"/>
      <c r="VMF353" s="182"/>
      <c r="VMG353" s="182"/>
      <c r="VMH353" s="182"/>
      <c r="VMI353" s="182"/>
      <c r="VMJ353" s="182"/>
      <c r="VMK353" s="182"/>
      <c r="VML353" s="182"/>
      <c r="VMM353" s="182"/>
      <c r="VMN353" s="182"/>
      <c r="VMO353" s="182"/>
      <c r="VMP353" s="182"/>
      <c r="VMQ353" s="182"/>
      <c r="VMR353" s="182"/>
      <c r="VMS353" s="182"/>
      <c r="VMT353" s="182"/>
      <c r="VMU353" s="182"/>
      <c r="VMV353" s="182"/>
      <c r="VMW353" s="182"/>
      <c r="VMX353" s="182"/>
      <c r="VMY353" s="182"/>
      <c r="VMZ353" s="182"/>
      <c r="VNA353" s="182"/>
      <c r="VNB353" s="182"/>
      <c r="VNC353" s="182"/>
      <c r="VND353" s="182"/>
      <c r="VNE353" s="182"/>
      <c r="VNF353" s="182"/>
      <c r="VNG353" s="182"/>
      <c r="VNH353" s="182"/>
      <c r="VNI353" s="182"/>
      <c r="VNJ353" s="182"/>
      <c r="VNK353" s="182"/>
      <c r="VNL353" s="182"/>
      <c r="VNM353" s="182"/>
      <c r="VNN353" s="182"/>
      <c r="VNO353" s="182"/>
      <c r="VNP353" s="182"/>
      <c r="VNQ353" s="182"/>
      <c r="VNR353" s="182"/>
      <c r="VNS353" s="182"/>
      <c r="VNT353" s="182"/>
      <c r="VNU353" s="182"/>
      <c r="VNV353" s="182"/>
      <c r="VNW353" s="182"/>
      <c r="VNX353" s="182"/>
      <c r="VNY353" s="182"/>
      <c r="VNZ353" s="182"/>
      <c r="VOA353" s="182"/>
      <c r="VOB353" s="182"/>
      <c r="VOC353" s="182"/>
      <c r="VOD353" s="182"/>
      <c r="VOE353" s="182"/>
      <c r="VOF353" s="182"/>
      <c r="VOG353" s="182"/>
      <c r="VOH353" s="182"/>
      <c r="VOI353" s="182"/>
      <c r="VOJ353" s="182"/>
      <c r="VOK353" s="182"/>
      <c r="VOL353" s="182"/>
      <c r="VOM353" s="182"/>
      <c r="VON353" s="182"/>
      <c r="VOO353" s="182"/>
      <c r="VOP353" s="182"/>
      <c r="VOQ353" s="182"/>
      <c r="VOR353" s="182"/>
      <c r="VOS353" s="182"/>
      <c r="VOT353" s="182"/>
      <c r="VOU353" s="182"/>
      <c r="VOV353" s="182"/>
      <c r="VOW353" s="182"/>
      <c r="VOX353" s="182"/>
      <c r="VOY353" s="182"/>
      <c r="VOZ353" s="182"/>
      <c r="VPA353" s="182"/>
      <c r="VPB353" s="182"/>
      <c r="VPC353" s="182"/>
      <c r="VPD353" s="182"/>
      <c r="VPE353" s="182"/>
      <c r="VPF353" s="182"/>
      <c r="VPG353" s="182"/>
      <c r="VPH353" s="182"/>
      <c r="VPI353" s="182"/>
      <c r="VPJ353" s="182"/>
      <c r="VPK353" s="182"/>
      <c r="VPL353" s="182"/>
      <c r="VPM353" s="182"/>
      <c r="VPN353" s="182"/>
      <c r="VPO353" s="182"/>
      <c r="VPP353" s="182"/>
      <c r="VPQ353" s="182"/>
      <c r="VPR353" s="182"/>
      <c r="VPS353" s="182"/>
      <c r="VPT353" s="182"/>
      <c r="VPU353" s="182"/>
      <c r="VPV353" s="182"/>
      <c r="VPW353" s="182"/>
      <c r="VPX353" s="182"/>
      <c r="VPY353" s="182"/>
      <c r="VPZ353" s="182"/>
      <c r="VQA353" s="182"/>
      <c r="VQB353" s="182"/>
      <c r="VQC353" s="182"/>
      <c r="VQD353" s="182"/>
      <c r="VQE353" s="182"/>
      <c r="VQF353" s="182"/>
      <c r="VQG353" s="182"/>
      <c r="VQH353" s="182"/>
      <c r="VQI353" s="182"/>
      <c r="VQJ353" s="182"/>
      <c r="VQK353" s="182"/>
      <c r="VQL353" s="182"/>
      <c r="VQM353" s="182"/>
      <c r="VQN353" s="182"/>
      <c r="VQO353" s="182"/>
      <c r="VQP353" s="182"/>
      <c r="VQQ353" s="182"/>
      <c r="VQR353" s="182"/>
      <c r="VQS353" s="182"/>
      <c r="VQT353" s="182"/>
      <c r="VQU353" s="182"/>
      <c r="VQV353" s="182"/>
      <c r="VQW353" s="182"/>
      <c r="VQX353" s="182"/>
      <c r="VQY353" s="182"/>
      <c r="VQZ353" s="182"/>
      <c r="VRA353" s="182"/>
      <c r="VRB353" s="182"/>
      <c r="VRC353" s="182"/>
      <c r="VRD353" s="182"/>
      <c r="VRE353" s="182"/>
      <c r="VRF353" s="182"/>
      <c r="VRG353" s="182"/>
      <c r="VRH353" s="182"/>
      <c r="VRI353" s="182"/>
      <c r="VRJ353" s="182"/>
      <c r="VRK353" s="182"/>
      <c r="VRL353" s="182"/>
      <c r="VRM353" s="182"/>
      <c r="VRN353" s="182"/>
      <c r="VRO353" s="182"/>
      <c r="VRP353" s="182"/>
      <c r="VRQ353" s="182"/>
      <c r="VRR353" s="182"/>
      <c r="VRS353" s="182"/>
      <c r="VRT353" s="182"/>
      <c r="VRU353" s="182"/>
      <c r="VRV353" s="182"/>
      <c r="VRW353" s="182"/>
      <c r="VRX353" s="182"/>
      <c r="VRY353" s="182"/>
      <c r="VRZ353" s="182"/>
      <c r="VSA353" s="182"/>
      <c r="VSB353" s="182"/>
      <c r="VSC353" s="182"/>
      <c r="VSD353" s="182"/>
      <c r="VSE353" s="182"/>
      <c r="VSF353" s="182"/>
      <c r="VSG353" s="182"/>
      <c r="VSH353" s="182"/>
      <c r="VSI353" s="182"/>
      <c r="VSJ353" s="182"/>
      <c r="VSK353" s="182"/>
      <c r="VSL353" s="182"/>
      <c r="VSM353" s="182"/>
      <c r="VSN353" s="182"/>
      <c r="VSO353" s="182"/>
      <c r="VSP353" s="182"/>
      <c r="VSQ353" s="182"/>
      <c r="VSR353" s="182"/>
      <c r="VSS353" s="182"/>
      <c r="VST353" s="182"/>
      <c r="VSU353" s="182"/>
      <c r="VSV353" s="182"/>
      <c r="VSW353" s="182"/>
      <c r="VSX353" s="182"/>
      <c r="VSY353" s="182"/>
      <c r="VSZ353" s="182"/>
      <c r="VTA353" s="182"/>
      <c r="VTB353" s="182"/>
      <c r="VTC353" s="182"/>
      <c r="VTD353" s="182"/>
      <c r="VTE353" s="182"/>
      <c r="VTF353" s="182"/>
      <c r="VTG353" s="182"/>
      <c r="VTH353" s="182"/>
      <c r="VTI353" s="182"/>
      <c r="VTJ353" s="182"/>
      <c r="VTK353" s="182"/>
      <c r="VTL353" s="182"/>
      <c r="VTM353" s="182"/>
      <c r="VTN353" s="182"/>
      <c r="VTO353" s="182"/>
      <c r="VTP353" s="182"/>
      <c r="VTQ353" s="182"/>
      <c r="VTR353" s="182"/>
      <c r="VTS353" s="182"/>
      <c r="VTT353" s="182"/>
      <c r="VTU353" s="182"/>
      <c r="VTV353" s="182"/>
      <c r="VTW353" s="182"/>
      <c r="VTX353" s="182"/>
      <c r="VTY353" s="182"/>
      <c r="VTZ353" s="182"/>
      <c r="VUA353" s="182"/>
      <c r="VUB353" s="182"/>
      <c r="VUC353" s="182"/>
      <c r="VUD353" s="182"/>
      <c r="VUE353" s="182"/>
      <c r="VUF353" s="182"/>
      <c r="VUG353" s="182"/>
      <c r="VUH353" s="182"/>
      <c r="VUI353" s="182"/>
      <c r="VUJ353" s="182"/>
      <c r="VUK353" s="182"/>
      <c r="VUL353" s="182"/>
      <c r="VUM353" s="182"/>
      <c r="VUN353" s="182"/>
      <c r="VUO353" s="182"/>
      <c r="VUP353" s="182"/>
      <c r="VUQ353" s="182"/>
      <c r="VUR353" s="182"/>
      <c r="VUS353" s="182"/>
      <c r="VUT353" s="182"/>
      <c r="VUU353" s="182"/>
      <c r="VUV353" s="182"/>
      <c r="VUW353" s="182"/>
      <c r="VUX353" s="182"/>
      <c r="VUY353" s="182"/>
      <c r="VUZ353" s="182"/>
      <c r="VVA353" s="182"/>
      <c r="VVB353" s="182"/>
      <c r="VVC353" s="182"/>
      <c r="VVD353" s="182"/>
      <c r="VVE353" s="182"/>
      <c r="VVF353" s="182"/>
      <c r="VVG353" s="182"/>
      <c r="VVH353" s="182"/>
      <c r="VVI353" s="182"/>
      <c r="VVJ353" s="182"/>
      <c r="VVK353" s="182"/>
      <c r="VVL353" s="182"/>
      <c r="VVM353" s="182"/>
      <c r="VVN353" s="182"/>
      <c r="VVO353" s="182"/>
      <c r="VVP353" s="182"/>
      <c r="VVQ353" s="182"/>
      <c r="VVR353" s="182"/>
      <c r="VVS353" s="182"/>
      <c r="VVT353" s="182"/>
      <c r="VVU353" s="182"/>
      <c r="VVV353" s="182"/>
      <c r="VVW353" s="182"/>
      <c r="VVX353" s="182"/>
      <c r="VVY353" s="182"/>
      <c r="VVZ353" s="182"/>
      <c r="VWA353" s="182"/>
      <c r="VWB353" s="182"/>
      <c r="VWC353" s="182"/>
      <c r="VWD353" s="182"/>
      <c r="VWE353" s="182"/>
      <c r="VWF353" s="182"/>
      <c r="VWG353" s="182"/>
      <c r="VWH353" s="182"/>
      <c r="VWI353" s="182"/>
      <c r="VWJ353" s="182"/>
      <c r="VWK353" s="182"/>
      <c r="VWL353" s="182"/>
      <c r="VWM353" s="182"/>
      <c r="VWN353" s="182"/>
      <c r="VWO353" s="182"/>
      <c r="VWP353" s="182"/>
      <c r="VWQ353" s="182"/>
      <c r="VWR353" s="182"/>
      <c r="VWS353" s="182"/>
      <c r="VWT353" s="182"/>
      <c r="VWU353" s="182"/>
      <c r="VWV353" s="182"/>
      <c r="VWW353" s="182"/>
      <c r="VWX353" s="182"/>
      <c r="VWY353" s="182"/>
      <c r="VWZ353" s="182"/>
      <c r="VXA353" s="182"/>
      <c r="VXB353" s="182"/>
      <c r="VXC353" s="182"/>
      <c r="VXD353" s="182"/>
      <c r="VXE353" s="182"/>
      <c r="VXF353" s="182"/>
      <c r="VXG353" s="182"/>
      <c r="VXH353" s="182"/>
      <c r="VXI353" s="182"/>
      <c r="VXJ353" s="182"/>
      <c r="VXK353" s="182"/>
      <c r="VXL353" s="182"/>
      <c r="VXM353" s="182"/>
      <c r="VXN353" s="182"/>
      <c r="VXO353" s="182"/>
      <c r="VXP353" s="182"/>
      <c r="VXQ353" s="182"/>
      <c r="VXR353" s="182"/>
      <c r="VXS353" s="182"/>
      <c r="VXT353" s="182"/>
      <c r="VXU353" s="182"/>
      <c r="VXV353" s="182"/>
      <c r="VXW353" s="182"/>
      <c r="VXX353" s="182"/>
      <c r="VXY353" s="182"/>
      <c r="VXZ353" s="182"/>
      <c r="VYA353" s="182"/>
      <c r="VYB353" s="182"/>
      <c r="VYC353" s="182"/>
      <c r="VYD353" s="182"/>
      <c r="VYE353" s="182"/>
      <c r="VYF353" s="182"/>
      <c r="VYG353" s="182"/>
      <c r="VYH353" s="182"/>
      <c r="VYI353" s="182"/>
      <c r="VYJ353" s="182"/>
      <c r="VYK353" s="182"/>
      <c r="VYL353" s="182"/>
      <c r="VYM353" s="182"/>
      <c r="VYN353" s="182"/>
      <c r="VYO353" s="182"/>
      <c r="VYP353" s="182"/>
      <c r="VYQ353" s="182"/>
      <c r="VYR353" s="182"/>
      <c r="VYS353" s="182"/>
      <c r="VYT353" s="182"/>
      <c r="VYU353" s="182"/>
      <c r="VYV353" s="182"/>
      <c r="VYW353" s="182"/>
      <c r="VYX353" s="182"/>
      <c r="VYY353" s="182"/>
      <c r="VYZ353" s="182"/>
      <c r="VZA353" s="182"/>
      <c r="VZB353" s="182"/>
      <c r="VZC353" s="182"/>
      <c r="VZD353" s="182"/>
      <c r="VZE353" s="182"/>
      <c r="VZF353" s="182"/>
      <c r="VZG353" s="182"/>
      <c r="VZH353" s="182"/>
      <c r="VZI353" s="182"/>
      <c r="VZJ353" s="182"/>
      <c r="VZK353" s="182"/>
      <c r="VZL353" s="182"/>
      <c r="VZM353" s="182"/>
      <c r="VZN353" s="182"/>
      <c r="VZO353" s="182"/>
      <c r="VZP353" s="182"/>
      <c r="VZQ353" s="182"/>
      <c r="VZR353" s="182"/>
      <c r="VZS353" s="182"/>
      <c r="VZT353" s="182"/>
      <c r="VZU353" s="182"/>
      <c r="VZV353" s="182"/>
      <c r="VZW353" s="182"/>
      <c r="VZX353" s="182"/>
      <c r="VZY353" s="182"/>
      <c r="VZZ353" s="182"/>
      <c r="WAA353" s="182"/>
      <c r="WAB353" s="182"/>
      <c r="WAC353" s="182"/>
      <c r="WAD353" s="182"/>
      <c r="WAE353" s="182"/>
      <c r="WAF353" s="182"/>
      <c r="WAG353" s="182"/>
      <c r="WAH353" s="182"/>
      <c r="WAI353" s="182"/>
      <c r="WAJ353" s="182"/>
      <c r="WAK353" s="182"/>
      <c r="WAL353" s="182"/>
      <c r="WAM353" s="182"/>
      <c r="WAN353" s="182"/>
      <c r="WAO353" s="182"/>
      <c r="WAP353" s="182"/>
      <c r="WAQ353" s="182"/>
      <c r="WAR353" s="182"/>
      <c r="WAS353" s="182"/>
      <c r="WAT353" s="182"/>
      <c r="WAU353" s="182"/>
      <c r="WAV353" s="182"/>
      <c r="WAW353" s="182"/>
      <c r="WAX353" s="182"/>
      <c r="WAY353" s="182"/>
      <c r="WAZ353" s="182"/>
      <c r="WBA353" s="182"/>
      <c r="WBB353" s="182"/>
      <c r="WBC353" s="182"/>
      <c r="WBD353" s="182"/>
      <c r="WBE353" s="182"/>
      <c r="WBF353" s="182"/>
      <c r="WBG353" s="182"/>
      <c r="WBH353" s="182"/>
      <c r="WBI353" s="182"/>
      <c r="WBJ353" s="182"/>
      <c r="WBK353" s="182"/>
      <c r="WBL353" s="182"/>
      <c r="WBM353" s="182"/>
      <c r="WBN353" s="182"/>
      <c r="WBO353" s="182"/>
      <c r="WBP353" s="182"/>
      <c r="WBQ353" s="182"/>
      <c r="WBR353" s="182"/>
      <c r="WBS353" s="182"/>
      <c r="WBT353" s="182"/>
      <c r="WBU353" s="182"/>
      <c r="WBV353" s="182"/>
      <c r="WBW353" s="182"/>
      <c r="WBX353" s="182"/>
      <c r="WBY353" s="182"/>
      <c r="WBZ353" s="182"/>
      <c r="WCA353" s="182"/>
      <c r="WCB353" s="182"/>
      <c r="WCC353" s="182"/>
      <c r="WCD353" s="182"/>
      <c r="WCE353" s="182"/>
      <c r="WCF353" s="182"/>
      <c r="WCG353" s="182"/>
      <c r="WCH353" s="182"/>
      <c r="WCI353" s="182"/>
      <c r="WCJ353" s="182"/>
      <c r="WCK353" s="182"/>
      <c r="WCL353" s="182"/>
      <c r="WCM353" s="182"/>
      <c r="WCN353" s="182"/>
      <c r="WCO353" s="182"/>
      <c r="WCP353" s="182"/>
      <c r="WCQ353" s="182"/>
      <c r="WCR353" s="182"/>
      <c r="WCS353" s="182"/>
      <c r="WCT353" s="182"/>
      <c r="WCU353" s="182"/>
      <c r="WCV353" s="182"/>
      <c r="WCW353" s="182"/>
      <c r="WCX353" s="182"/>
      <c r="WCY353" s="182"/>
      <c r="WCZ353" s="182"/>
      <c r="WDA353" s="182"/>
      <c r="WDB353" s="182"/>
      <c r="WDC353" s="182"/>
      <c r="WDD353" s="182"/>
      <c r="WDE353" s="182"/>
      <c r="WDF353" s="182"/>
      <c r="WDG353" s="182"/>
      <c r="WDH353" s="182"/>
      <c r="WDI353" s="182"/>
      <c r="WDJ353" s="182"/>
      <c r="WDK353" s="182"/>
      <c r="WDL353" s="182"/>
      <c r="WDM353" s="182"/>
      <c r="WDN353" s="182"/>
      <c r="WDO353" s="182"/>
      <c r="WDP353" s="182"/>
      <c r="WDQ353" s="182"/>
      <c r="WDR353" s="182"/>
      <c r="WDS353" s="182"/>
      <c r="WDT353" s="182"/>
      <c r="WDU353" s="182"/>
      <c r="WDV353" s="182"/>
      <c r="WDW353" s="182"/>
      <c r="WDX353" s="182"/>
      <c r="WDY353" s="182"/>
      <c r="WDZ353" s="182"/>
      <c r="WEA353" s="182"/>
      <c r="WEB353" s="182"/>
      <c r="WEC353" s="182"/>
      <c r="WED353" s="182"/>
      <c r="WEE353" s="182"/>
      <c r="WEF353" s="182"/>
      <c r="WEG353" s="182"/>
      <c r="WEH353" s="182"/>
      <c r="WEI353" s="182"/>
      <c r="WEJ353" s="182"/>
      <c r="WEK353" s="182"/>
      <c r="WEL353" s="182"/>
      <c r="WEM353" s="182"/>
      <c r="WEN353" s="182"/>
      <c r="WEO353" s="182"/>
      <c r="WEP353" s="182"/>
      <c r="WEQ353" s="182"/>
      <c r="WER353" s="182"/>
      <c r="WES353" s="182"/>
      <c r="WET353" s="182"/>
      <c r="WEU353" s="182"/>
      <c r="WEV353" s="182"/>
      <c r="WEW353" s="182"/>
      <c r="WEX353" s="182"/>
      <c r="WEY353" s="182"/>
      <c r="WEZ353" s="182"/>
      <c r="WFA353" s="182"/>
      <c r="WFB353" s="182"/>
      <c r="WFC353" s="182"/>
      <c r="WFD353" s="182"/>
      <c r="WFE353" s="182"/>
      <c r="WFF353" s="182"/>
      <c r="WFG353" s="182"/>
      <c r="WFH353" s="182"/>
      <c r="WFI353" s="182"/>
      <c r="WFJ353" s="182"/>
      <c r="WFK353" s="182"/>
      <c r="WFL353" s="182"/>
      <c r="WFM353" s="182"/>
      <c r="WFN353" s="182"/>
      <c r="WFO353" s="182"/>
      <c r="WFP353" s="182"/>
      <c r="WFQ353" s="182"/>
      <c r="WFR353" s="182"/>
      <c r="WFS353" s="182"/>
      <c r="WFT353" s="182"/>
      <c r="WFU353" s="182"/>
      <c r="WFV353" s="182"/>
      <c r="WFW353" s="182"/>
      <c r="WFX353" s="182"/>
      <c r="WFY353" s="182"/>
      <c r="WFZ353" s="182"/>
      <c r="WGA353" s="182"/>
      <c r="WGB353" s="182"/>
      <c r="WGC353" s="182"/>
      <c r="WGD353" s="182"/>
      <c r="WGE353" s="182"/>
      <c r="WGF353" s="182"/>
      <c r="WGG353" s="182"/>
      <c r="WGH353" s="182"/>
      <c r="WGI353" s="182"/>
      <c r="WGJ353" s="182"/>
      <c r="WGK353" s="182"/>
      <c r="WGL353" s="182"/>
      <c r="WGM353" s="182"/>
      <c r="WGN353" s="182"/>
      <c r="WGO353" s="182"/>
      <c r="WGP353" s="182"/>
      <c r="WGQ353" s="182"/>
      <c r="WGR353" s="182"/>
      <c r="WGS353" s="182"/>
      <c r="WGT353" s="182"/>
      <c r="WGU353" s="182"/>
      <c r="WGV353" s="182"/>
      <c r="WGW353" s="182"/>
      <c r="WGX353" s="182"/>
      <c r="WGY353" s="182"/>
      <c r="WGZ353" s="182"/>
      <c r="WHA353" s="182"/>
      <c r="WHB353" s="182"/>
      <c r="WHC353" s="182"/>
      <c r="WHD353" s="182"/>
      <c r="WHE353" s="182"/>
      <c r="WHF353" s="182"/>
      <c r="WHG353" s="182"/>
      <c r="WHH353" s="182"/>
      <c r="WHI353" s="182"/>
      <c r="WHJ353" s="182"/>
      <c r="WHK353" s="182"/>
      <c r="WHL353" s="182"/>
      <c r="WHM353" s="182"/>
      <c r="WHN353" s="182"/>
      <c r="WHO353" s="182"/>
      <c r="WHP353" s="182"/>
      <c r="WHQ353" s="182"/>
      <c r="WHR353" s="182"/>
      <c r="WHS353" s="182"/>
      <c r="WHT353" s="182"/>
      <c r="WHU353" s="182"/>
      <c r="WHV353" s="182"/>
      <c r="WHW353" s="182"/>
      <c r="WHX353" s="182"/>
      <c r="WHY353" s="182"/>
      <c r="WHZ353" s="182"/>
      <c r="WIA353" s="182"/>
      <c r="WIB353" s="182"/>
      <c r="WIC353" s="182"/>
      <c r="WID353" s="182"/>
      <c r="WIE353" s="182"/>
      <c r="WIF353" s="182"/>
      <c r="WIG353" s="182"/>
      <c r="WIH353" s="182"/>
      <c r="WII353" s="182"/>
      <c r="WIJ353" s="182"/>
      <c r="WIK353" s="182"/>
      <c r="WIL353" s="182"/>
      <c r="WIM353" s="182"/>
      <c r="WIN353" s="182"/>
      <c r="WIO353" s="182"/>
      <c r="WIP353" s="182"/>
      <c r="WIQ353" s="182"/>
      <c r="WIR353" s="182"/>
      <c r="WIS353" s="182"/>
      <c r="WIT353" s="182"/>
      <c r="WIU353" s="182"/>
      <c r="WIV353" s="182"/>
      <c r="WIW353" s="182"/>
      <c r="WIX353" s="182"/>
      <c r="WIY353" s="182"/>
      <c r="WIZ353" s="182"/>
      <c r="WJA353" s="182"/>
      <c r="WJB353" s="182"/>
      <c r="WJC353" s="182"/>
      <c r="WJD353" s="182"/>
      <c r="WJE353" s="182"/>
      <c r="WJF353" s="182"/>
      <c r="WJG353" s="182"/>
      <c r="WJH353" s="182"/>
      <c r="WJI353" s="182"/>
      <c r="WJJ353" s="182"/>
      <c r="WJK353" s="182"/>
      <c r="WJL353" s="182"/>
      <c r="WJM353" s="182"/>
      <c r="WJN353" s="182"/>
      <c r="WJO353" s="182"/>
      <c r="WJP353" s="182"/>
      <c r="WJQ353" s="182"/>
      <c r="WJR353" s="182"/>
      <c r="WJS353" s="182"/>
      <c r="WJT353" s="182"/>
      <c r="WJU353" s="182"/>
      <c r="WJV353" s="182"/>
      <c r="WJW353" s="182"/>
      <c r="WJX353" s="182"/>
      <c r="WJY353" s="182"/>
      <c r="WJZ353" s="182"/>
      <c r="WKA353" s="182"/>
      <c r="WKB353" s="182"/>
      <c r="WKC353" s="182"/>
      <c r="WKD353" s="182"/>
      <c r="WKE353" s="182"/>
      <c r="WKF353" s="182"/>
      <c r="WKG353" s="182"/>
      <c r="WKH353" s="182"/>
      <c r="WKI353" s="182"/>
      <c r="WKJ353" s="182"/>
      <c r="WKK353" s="182"/>
      <c r="WKL353" s="182"/>
      <c r="WKM353" s="182"/>
      <c r="WKN353" s="182"/>
      <c r="WKO353" s="182"/>
      <c r="WKP353" s="182"/>
      <c r="WKQ353" s="182"/>
      <c r="WKR353" s="182"/>
      <c r="WKS353" s="182"/>
      <c r="WKT353" s="182"/>
      <c r="WKU353" s="182"/>
      <c r="WKV353" s="182"/>
      <c r="WKW353" s="182"/>
      <c r="WKX353" s="182"/>
      <c r="WKY353" s="182"/>
      <c r="WKZ353" s="182"/>
      <c r="WLA353" s="182"/>
      <c r="WLB353" s="182"/>
      <c r="WLC353" s="182"/>
      <c r="WLD353" s="182"/>
      <c r="WLE353" s="182"/>
      <c r="WLF353" s="182"/>
      <c r="WLG353" s="182"/>
      <c r="WLH353" s="182"/>
      <c r="WLI353" s="182"/>
      <c r="WLJ353" s="182"/>
      <c r="WLK353" s="182"/>
      <c r="WLL353" s="182"/>
      <c r="WLM353" s="182"/>
      <c r="WLN353" s="182"/>
      <c r="WLO353" s="182"/>
      <c r="WLP353" s="182"/>
      <c r="WLQ353" s="182"/>
      <c r="WLR353" s="182"/>
      <c r="WLS353" s="182"/>
      <c r="WLT353" s="182"/>
      <c r="WLU353" s="182"/>
      <c r="WLV353" s="182"/>
      <c r="WLW353" s="182"/>
      <c r="WLX353" s="182"/>
      <c r="WLY353" s="182"/>
      <c r="WLZ353" s="182"/>
      <c r="WMA353" s="182"/>
      <c r="WMB353" s="182"/>
      <c r="WMC353" s="182"/>
      <c r="WMD353" s="182"/>
      <c r="WME353" s="182"/>
      <c r="WMF353" s="182"/>
      <c r="WMG353" s="182"/>
      <c r="WMH353" s="182"/>
      <c r="WMI353" s="182"/>
      <c r="WMJ353" s="182"/>
      <c r="WMK353" s="182"/>
      <c r="WML353" s="182"/>
      <c r="WMM353" s="182"/>
      <c r="WMN353" s="182"/>
      <c r="WMO353" s="182"/>
      <c r="WMP353" s="182"/>
      <c r="WMQ353" s="182"/>
      <c r="WMR353" s="182"/>
      <c r="WMS353" s="182"/>
      <c r="WMT353" s="182"/>
      <c r="WMU353" s="182"/>
      <c r="WMV353" s="182"/>
      <c r="WMW353" s="182"/>
      <c r="WMX353" s="182"/>
      <c r="WMY353" s="182"/>
      <c r="WMZ353" s="182"/>
      <c r="WNA353" s="182"/>
      <c r="WNB353" s="182"/>
      <c r="WNC353" s="182"/>
      <c r="WND353" s="182"/>
      <c r="WNE353" s="182"/>
      <c r="WNF353" s="182"/>
      <c r="WNG353" s="182"/>
      <c r="WNH353" s="182"/>
      <c r="WNI353" s="182"/>
      <c r="WNJ353" s="182"/>
      <c r="WNK353" s="182"/>
      <c r="WNL353" s="182"/>
      <c r="WNM353" s="182"/>
      <c r="WNN353" s="182"/>
      <c r="WNO353" s="182"/>
      <c r="WNP353" s="182"/>
      <c r="WNQ353" s="182"/>
      <c r="WNR353" s="182"/>
      <c r="WNS353" s="182"/>
      <c r="WNT353" s="182"/>
      <c r="WNU353" s="182"/>
      <c r="WNV353" s="182"/>
      <c r="WNW353" s="182"/>
      <c r="WNX353" s="182"/>
      <c r="WNY353" s="182"/>
      <c r="WNZ353" s="182"/>
      <c r="WOA353" s="182"/>
      <c r="WOB353" s="182"/>
      <c r="WOC353" s="182"/>
      <c r="WOD353" s="182"/>
      <c r="WOE353" s="182"/>
      <c r="WOF353" s="182"/>
      <c r="WOG353" s="182"/>
      <c r="WOH353" s="182"/>
      <c r="WOI353" s="182"/>
      <c r="WOJ353" s="182"/>
      <c r="WOK353" s="182"/>
      <c r="WOL353" s="182"/>
      <c r="WOM353" s="182"/>
      <c r="WON353" s="182"/>
      <c r="WOO353" s="182"/>
      <c r="WOP353" s="182"/>
      <c r="WOQ353" s="182"/>
      <c r="WOR353" s="182"/>
      <c r="WOS353" s="182"/>
      <c r="WOT353" s="182"/>
      <c r="WOU353" s="182"/>
      <c r="WOV353" s="182"/>
      <c r="WOW353" s="182"/>
      <c r="WOX353" s="182"/>
      <c r="WOY353" s="182"/>
      <c r="WOZ353" s="182"/>
      <c r="WPA353" s="182"/>
      <c r="WPB353" s="182"/>
      <c r="WPC353" s="182"/>
      <c r="WPD353" s="182"/>
      <c r="WPE353" s="182"/>
      <c r="WPF353" s="182"/>
      <c r="WPG353" s="182"/>
      <c r="WPH353" s="182"/>
      <c r="WPI353" s="182"/>
      <c r="WPJ353" s="182"/>
      <c r="WPK353" s="182"/>
      <c r="WPL353" s="182"/>
      <c r="WPM353" s="182"/>
      <c r="WPN353" s="182"/>
      <c r="WPO353" s="182"/>
      <c r="WPP353" s="182"/>
      <c r="WPQ353" s="182"/>
      <c r="WPR353" s="182"/>
      <c r="WPS353" s="182"/>
      <c r="WPT353" s="182"/>
      <c r="WPU353" s="182"/>
      <c r="WPV353" s="182"/>
      <c r="WPW353" s="182"/>
      <c r="WPX353" s="182"/>
      <c r="WPY353" s="182"/>
      <c r="WPZ353" s="182"/>
      <c r="WQA353" s="182"/>
      <c r="WQB353" s="182"/>
      <c r="WQC353" s="182"/>
      <c r="WQD353" s="182"/>
      <c r="WQE353" s="182"/>
      <c r="WQF353" s="182"/>
      <c r="WQG353" s="182"/>
      <c r="WQH353" s="182"/>
      <c r="WQI353" s="182"/>
      <c r="WQJ353" s="182"/>
      <c r="WQK353" s="182"/>
      <c r="WQL353" s="182"/>
      <c r="WQM353" s="182"/>
      <c r="WQN353" s="182"/>
      <c r="WQO353" s="182"/>
      <c r="WQP353" s="182"/>
      <c r="WQQ353" s="182"/>
      <c r="WQR353" s="182"/>
      <c r="WQS353" s="182"/>
      <c r="WQT353" s="182"/>
      <c r="WQU353" s="182"/>
      <c r="WQV353" s="182"/>
      <c r="WQW353" s="182"/>
      <c r="WQX353" s="182"/>
      <c r="WQY353" s="182"/>
      <c r="WQZ353" s="182"/>
      <c r="WRA353" s="182"/>
      <c r="WRB353" s="182"/>
      <c r="WRC353" s="182"/>
      <c r="WRD353" s="182"/>
      <c r="WRE353" s="182"/>
      <c r="WRF353" s="182"/>
      <c r="WRG353" s="182"/>
      <c r="WRH353" s="182"/>
      <c r="WRI353" s="182"/>
      <c r="WRJ353" s="182"/>
      <c r="WRK353" s="182"/>
      <c r="WRL353" s="182"/>
      <c r="WRM353" s="182"/>
      <c r="WRN353" s="182"/>
      <c r="WRO353" s="182"/>
      <c r="WRP353" s="182"/>
      <c r="WRQ353" s="182"/>
      <c r="WRR353" s="182"/>
      <c r="WRS353" s="182"/>
      <c r="WRT353" s="182"/>
      <c r="WRU353" s="182"/>
      <c r="WRV353" s="182"/>
      <c r="WRW353" s="182"/>
      <c r="WRX353" s="182"/>
      <c r="WRY353" s="182"/>
      <c r="WRZ353" s="182"/>
      <c r="WSA353" s="182"/>
      <c r="WSB353" s="182"/>
      <c r="WSC353" s="182"/>
      <c r="WSD353" s="182"/>
      <c r="WSE353" s="182"/>
      <c r="WSF353" s="182"/>
      <c r="WSG353" s="182"/>
      <c r="WSH353" s="182"/>
      <c r="WSI353" s="182"/>
      <c r="WSJ353" s="182"/>
      <c r="WSK353" s="182"/>
      <c r="WSL353" s="182"/>
      <c r="WSM353" s="182"/>
      <c r="WSN353" s="182"/>
      <c r="WSO353" s="182"/>
      <c r="WSP353" s="182"/>
      <c r="WSQ353" s="182"/>
      <c r="WSR353" s="182"/>
      <c r="WSS353" s="182"/>
      <c r="WST353" s="182"/>
      <c r="WSU353" s="182"/>
      <c r="WSV353" s="182"/>
      <c r="WSW353" s="182"/>
      <c r="WSX353" s="182"/>
      <c r="WSY353" s="182"/>
      <c r="WSZ353" s="182"/>
      <c r="WTA353" s="182"/>
      <c r="WTB353" s="182"/>
      <c r="WTC353" s="182"/>
      <c r="WTD353" s="182"/>
      <c r="WTE353" s="182"/>
      <c r="WTF353" s="182"/>
      <c r="WTG353" s="182"/>
      <c r="WTH353" s="182"/>
      <c r="WTI353" s="182"/>
      <c r="WTJ353" s="182"/>
      <c r="WTK353" s="182"/>
      <c r="WTL353" s="182"/>
      <c r="WTM353" s="182"/>
      <c r="WTN353" s="182"/>
      <c r="WTO353" s="182"/>
      <c r="WTP353" s="182"/>
      <c r="WTQ353" s="182"/>
      <c r="WTR353" s="182"/>
      <c r="WTS353" s="182"/>
      <c r="WTT353" s="182"/>
      <c r="WTU353" s="182"/>
      <c r="WTV353" s="182"/>
      <c r="WTW353" s="182"/>
      <c r="WTX353" s="182"/>
      <c r="WTY353" s="182"/>
      <c r="WTZ353" s="182"/>
      <c r="WUA353" s="182"/>
      <c r="WUB353" s="182"/>
      <c r="WUC353" s="182"/>
      <c r="WUD353" s="182"/>
      <c r="WUE353" s="182"/>
      <c r="WUF353" s="182"/>
      <c r="WUG353" s="182"/>
      <c r="WUH353" s="182"/>
      <c r="WUI353" s="182"/>
      <c r="WUJ353" s="182"/>
      <c r="WUK353" s="182"/>
      <c r="WUL353" s="182"/>
      <c r="WUM353" s="182"/>
      <c r="WUN353" s="182"/>
      <c r="WUO353" s="182"/>
      <c r="WUP353" s="182"/>
      <c r="WUQ353" s="182"/>
      <c r="WUR353" s="182"/>
      <c r="WUS353" s="182"/>
      <c r="WUT353" s="182"/>
      <c r="WUU353" s="182"/>
      <c r="WUV353" s="182"/>
      <c r="WUW353" s="182"/>
      <c r="WUX353" s="182"/>
      <c r="WUY353" s="182"/>
      <c r="WUZ353" s="182"/>
      <c r="WVA353" s="182"/>
      <c r="WVB353" s="182"/>
      <c r="WVC353" s="182"/>
      <c r="WVD353" s="182"/>
      <c r="WVE353" s="182"/>
      <c r="WVF353" s="182"/>
      <c r="WVG353" s="182"/>
      <c r="WVH353" s="182"/>
      <c r="WVI353" s="182"/>
      <c r="WVJ353" s="182"/>
      <c r="WVK353" s="182"/>
      <c r="WVL353" s="182"/>
      <c r="WVM353" s="182"/>
      <c r="WVN353" s="182"/>
      <c r="WVO353" s="182"/>
      <c r="WVP353" s="182"/>
      <c r="WVQ353" s="182"/>
      <c r="WVR353" s="182"/>
      <c r="WVS353" s="182"/>
      <c r="WVT353" s="182"/>
      <c r="WVU353" s="182"/>
      <c r="WVV353" s="182"/>
      <c r="WVW353" s="182"/>
      <c r="WVX353" s="182"/>
      <c r="WVY353" s="182"/>
      <c r="WVZ353" s="182"/>
      <c r="WWA353" s="182"/>
      <c r="WWB353" s="182"/>
      <c r="WWC353" s="182"/>
      <c r="WWD353" s="182"/>
      <c r="WWE353" s="182"/>
      <c r="WWF353" s="182"/>
      <c r="WWG353" s="182"/>
      <c r="WWH353" s="182"/>
      <c r="WWI353" s="182"/>
      <c r="WWJ353" s="182"/>
      <c r="WWK353" s="182"/>
      <c r="WWL353" s="182"/>
      <c r="WWM353" s="182"/>
      <c r="WWN353" s="182"/>
      <c r="WWO353" s="182"/>
      <c r="WWP353" s="182"/>
      <c r="WWQ353" s="182"/>
      <c r="WWR353" s="182"/>
      <c r="WWS353" s="182"/>
      <c r="WWT353" s="182"/>
      <c r="WWU353" s="182"/>
      <c r="WWV353" s="182"/>
      <c r="WWW353" s="182"/>
      <c r="WWX353" s="182"/>
      <c r="WWY353" s="182"/>
      <c r="WWZ353" s="182"/>
      <c r="WXA353" s="182"/>
      <c r="WXB353" s="182"/>
      <c r="WXC353" s="182"/>
      <c r="WXD353" s="182"/>
      <c r="WXE353" s="182"/>
      <c r="WXF353" s="182"/>
      <c r="WXG353" s="182"/>
      <c r="WXH353" s="182"/>
      <c r="WXI353" s="182"/>
      <c r="WXJ353" s="182"/>
      <c r="WXK353" s="182"/>
      <c r="WXL353" s="182"/>
      <c r="WXM353" s="182"/>
      <c r="WXN353" s="182"/>
      <c r="WXO353" s="182"/>
      <c r="WXP353" s="182"/>
      <c r="WXQ353" s="182"/>
      <c r="WXR353" s="182"/>
      <c r="WXS353" s="182"/>
      <c r="WXT353" s="182"/>
      <c r="WXU353" s="182"/>
      <c r="WXV353" s="182"/>
      <c r="WXW353" s="182"/>
      <c r="WXX353" s="182"/>
      <c r="WXY353" s="182"/>
      <c r="WXZ353" s="182"/>
      <c r="WYA353" s="182"/>
      <c r="WYB353" s="182"/>
      <c r="WYC353" s="182"/>
      <c r="WYD353" s="182"/>
      <c r="WYE353" s="182"/>
      <c r="WYF353" s="182"/>
      <c r="WYG353" s="182"/>
      <c r="WYH353" s="182"/>
      <c r="WYI353" s="182"/>
      <c r="WYJ353" s="182"/>
      <c r="WYK353" s="182"/>
      <c r="WYL353" s="182"/>
      <c r="WYM353" s="182"/>
      <c r="WYN353" s="182"/>
      <c r="WYO353" s="182"/>
      <c r="WYP353" s="182"/>
      <c r="WYQ353" s="182"/>
      <c r="WYR353" s="182"/>
      <c r="WYS353" s="182"/>
      <c r="WYT353" s="182"/>
      <c r="WYU353" s="182"/>
      <c r="WYV353" s="182"/>
      <c r="WYW353" s="182"/>
      <c r="WYX353" s="182"/>
    </row>
    <row r="354" spans="1:16222" s="183" customFormat="1" x14ac:dyDescent="0.25">
      <c r="B354" s="174"/>
      <c r="C354" s="174"/>
      <c r="D354" s="190"/>
      <c r="E354" s="190"/>
      <c r="F354" s="190"/>
      <c r="G354" s="190"/>
      <c r="H354" s="190"/>
      <c r="I354" s="190"/>
      <c r="J354" s="190"/>
      <c r="K354" s="190"/>
      <c r="L354" s="190"/>
      <c r="M354" s="190"/>
      <c r="N354" s="190"/>
      <c r="O354" s="190"/>
      <c r="P354" s="190"/>
      <c r="Q354" s="190"/>
      <c r="R354" s="190"/>
      <c r="S354" s="190"/>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c r="EE354" s="182"/>
      <c r="EF354" s="182"/>
      <c r="EG354" s="182"/>
      <c r="EH354" s="182"/>
      <c r="EI354" s="182"/>
      <c r="EJ354" s="182"/>
      <c r="EK354" s="182"/>
      <c r="EL354" s="182"/>
      <c r="EM354" s="182"/>
      <c r="EN354" s="182"/>
      <c r="EO354" s="182"/>
      <c r="EP354" s="182"/>
      <c r="EQ354" s="182"/>
      <c r="ER354" s="182"/>
      <c r="ES354" s="182"/>
      <c r="ET354" s="182"/>
      <c r="EU354" s="182"/>
      <c r="EV354" s="182"/>
      <c r="EW354" s="182"/>
      <c r="EX354" s="182"/>
      <c r="EY354" s="182"/>
      <c r="EZ354" s="182"/>
      <c r="FA354" s="182"/>
      <c r="FB354" s="182"/>
      <c r="FC354" s="182"/>
      <c r="FD354" s="182"/>
      <c r="FE354" s="182"/>
      <c r="FF354" s="182"/>
      <c r="FG354" s="182"/>
      <c r="FH354" s="182"/>
      <c r="FI354" s="182"/>
      <c r="FJ354" s="182"/>
      <c r="FK354" s="182"/>
      <c r="FL354" s="182"/>
      <c r="FM354" s="182"/>
      <c r="FN354" s="182"/>
      <c r="FO354" s="182"/>
      <c r="FP354" s="182"/>
      <c r="FQ354" s="182"/>
      <c r="FR354" s="182"/>
      <c r="FS354" s="182"/>
      <c r="FT354" s="182"/>
      <c r="FU354" s="182"/>
      <c r="FV354" s="182"/>
      <c r="FW354" s="182"/>
      <c r="FX354" s="182"/>
      <c r="FY354" s="182"/>
      <c r="FZ354" s="182"/>
      <c r="GA354" s="182"/>
      <c r="GB354" s="182"/>
      <c r="GC354" s="182"/>
      <c r="GD354" s="182"/>
      <c r="GE354" s="182"/>
      <c r="GF354" s="182"/>
      <c r="GG354" s="182"/>
      <c r="GH354" s="182"/>
      <c r="GI354" s="182"/>
      <c r="GJ354" s="182"/>
      <c r="GK354" s="182"/>
      <c r="GL354" s="182"/>
      <c r="GM354" s="182"/>
      <c r="GN354" s="182"/>
      <c r="GO354" s="182"/>
      <c r="GP354" s="182"/>
      <c r="GQ354" s="182"/>
      <c r="GR354" s="182"/>
      <c r="GS354" s="182"/>
      <c r="GT354" s="182"/>
      <c r="GU354" s="182"/>
      <c r="GV354" s="182"/>
      <c r="GW354" s="182"/>
      <c r="GX354" s="182"/>
      <c r="GY354" s="182"/>
      <c r="GZ354" s="182"/>
      <c r="HA354" s="182"/>
      <c r="HB354" s="182"/>
      <c r="HC354" s="182"/>
      <c r="HD354" s="182"/>
      <c r="HE354" s="182"/>
      <c r="HF354" s="182"/>
      <c r="HG354" s="182"/>
      <c r="HH354" s="182"/>
      <c r="HI354" s="182"/>
      <c r="HJ354" s="182"/>
      <c r="HK354" s="182"/>
      <c r="HL354" s="182"/>
      <c r="HM354" s="182"/>
      <c r="HN354" s="182"/>
      <c r="HO354" s="182"/>
      <c r="HP354" s="182"/>
      <c r="HQ354" s="182"/>
      <c r="HR354" s="182"/>
      <c r="HS354" s="182"/>
      <c r="HT354" s="182"/>
      <c r="HU354" s="182"/>
      <c r="HV354" s="182"/>
      <c r="HW354" s="182"/>
      <c r="HX354" s="182"/>
      <c r="HY354" s="182"/>
      <c r="HZ354" s="182"/>
      <c r="IA354" s="182"/>
      <c r="IB354" s="182"/>
      <c r="IC354" s="182"/>
      <c r="ID354" s="182"/>
      <c r="IE354" s="182"/>
      <c r="IF354" s="182"/>
      <c r="IG354" s="182"/>
      <c r="IH354" s="182"/>
      <c r="II354" s="182"/>
      <c r="IJ354" s="182"/>
      <c r="IK354" s="182"/>
      <c r="IL354" s="182"/>
      <c r="IM354" s="182"/>
      <c r="IN354" s="182"/>
      <c r="IO354" s="182"/>
      <c r="IP354" s="182"/>
      <c r="IQ354" s="182"/>
      <c r="IR354" s="182"/>
      <c r="IS354" s="182"/>
      <c r="IT354" s="182"/>
      <c r="IU354" s="182"/>
      <c r="IV354" s="182"/>
      <c r="IW354" s="182"/>
      <c r="IX354" s="182"/>
      <c r="IY354" s="182"/>
      <c r="IZ354" s="182"/>
      <c r="JA354" s="182"/>
      <c r="JB354" s="182"/>
      <c r="JC354" s="182"/>
      <c r="JD354" s="182"/>
      <c r="JE354" s="182"/>
      <c r="JF354" s="182"/>
      <c r="JG354" s="182"/>
      <c r="JH354" s="182"/>
      <c r="JI354" s="182"/>
      <c r="JJ354" s="182"/>
      <c r="JK354" s="182"/>
      <c r="JL354" s="182"/>
      <c r="JM354" s="182"/>
      <c r="JN354" s="182"/>
      <c r="JO354" s="182"/>
      <c r="JP354" s="182"/>
      <c r="JQ354" s="182"/>
      <c r="JR354" s="182"/>
      <c r="JS354" s="182"/>
      <c r="JT354" s="182"/>
      <c r="JU354" s="182"/>
      <c r="JV354" s="182"/>
      <c r="JW354" s="182"/>
      <c r="JX354" s="182"/>
      <c r="JY354" s="182"/>
      <c r="JZ354" s="182"/>
      <c r="KA354" s="182"/>
      <c r="KB354" s="182"/>
      <c r="KC354" s="182"/>
      <c r="KD354" s="182"/>
      <c r="KE354" s="182"/>
      <c r="KF354" s="182"/>
      <c r="KG354" s="182"/>
      <c r="KH354" s="182"/>
      <c r="KI354" s="182"/>
      <c r="KJ354" s="182"/>
      <c r="KK354" s="182"/>
      <c r="KL354" s="182"/>
      <c r="KM354" s="182"/>
      <c r="KN354" s="182"/>
      <c r="KO354" s="182"/>
      <c r="KP354" s="182"/>
      <c r="KQ354" s="182"/>
      <c r="KR354" s="182"/>
      <c r="KS354" s="182"/>
      <c r="KT354" s="182"/>
      <c r="KU354" s="182"/>
      <c r="KV354" s="182"/>
      <c r="KW354" s="182"/>
      <c r="KX354" s="182"/>
      <c r="KY354" s="182"/>
      <c r="KZ354" s="182"/>
      <c r="LA354" s="182"/>
      <c r="LB354" s="182"/>
      <c r="LC354" s="182"/>
      <c r="LD354" s="182"/>
      <c r="LE354" s="182"/>
      <c r="LF354" s="182"/>
      <c r="LG354" s="182"/>
      <c r="LH354" s="182"/>
      <c r="LI354" s="182"/>
      <c r="LJ354" s="182"/>
      <c r="LK354" s="182"/>
      <c r="LL354" s="182"/>
      <c r="LM354" s="182"/>
      <c r="LN354" s="182"/>
      <c r="LO354" s="182"/>
      <c r="LP354" s="182"/>
      <c r="LQ354" s="182"/>
      <c r="LR354" s="182"/>
      <c r="LS354" s="182"/>
      <c r="LT354" s="182"/>
      <c r="LU354" s="182"/>
      <c r="LV354" s="182"/>
      <c r="LW354" s="182"/>
      <c r="LX354" s="182"/>
      <c r="LY354" s="182"/>
      <c r="LZ354" s="182"/>
      <c r="MA354" s="182"/>
      <c r="MB354" s="182"/>
      <c r="MC354" s="182"/>
      <c r="MD354" s="182"/>
      <c r="ME354" s="182"/>
      <c r="MF354" s="182"/>
      <c r="MG354" s="182"/>
      <c r="MH354" s="182"/>
      <c r="MI354" s="182"/>
      <c r="MJ354" s="182"/>
      <c r="MK354" s="182"/>
      <c r="ML354" s="182"/>
      <c r="MM354" s="182"/>
      <c r="MN354" s="182"/>
      <c r="MO354" s="182"/>
      <c r="MP354" s="182"/>
      <c r="MQ354" s="182"/>
      <c r="MR354" s="182"/>
      <c r="MS354" s="182"/>
      <c r="MT354" s="182"/>
      <c r="MU354" s="182"/>
      <c r="MV354" s="182"/>
      <c r="MW354" s="182"/>
      <c r="MX354" s="182"/>
      <c r="MY354" s="182"/>
      <c r="MZ354" s="182"/>
      <c r="NA354" s="182"/>
      <c r="NB354" s="182"/>
      <c r="NC354" s="182"/>
      <c r="ND354" s="182"/>
      <c r="NE354" s="182"/>
      <c r="NF354" s="182"/>
      <c r="NG354" s="182"/>
      <c r="NH354" s="182"/>
      <c r="NI354" s="182"/>
      <c r="NJ354" s="182"/>
      <c r="NK354" s="182"/>
      <c r="NL354" s="182"/>
      <c r="NM354" s="182"/>
      <c r="NN354" s="182"/>
      <c r="NO354" s="182"/>
      <c r="NP354" s="182"/>
      <c r="NQ354" s="182"/>
      <c r="NR354" s="182"/>
      <c r="NS354" s="182"/>
      <c r="NT354" s="182"/>
      <c r="NU354" s="182"/>
      <c r="NV354" s="182"/>
      <c r="NW354" s="182"/>
      <c r="NX354" s="182"/>
      <c r="NY354" s="182"/>
      <c r="NZ354" s="182"/>
      <c r="OA354" s="182"/>
      <c r="OB354" s="182"/>
      <c r="OC354" s="182"/>
      <c r="OD354" s="182"/>
      <c r="OE354" s="182"/>
      <c r="OF354" s="182"/>
      <c r="OG354" s="182"/>
      <c r="OH354" s="182"/>
      <c r="OI354" s="182"/>
      <c r="OJ354" s="182"/>
      <c r="OK354" s="182"/>
      <c r="OL354" s="182"/>
      <c r="OM354" s="182"/>
      <c r="ON354" s="182"/>
      <c r="OO354" s="182"/>
      <c r="OP354" s="182"/>
      <c r="OQ354" s="182"/>
      <c r="OR354" s="182"/>
      <c r="OS354" s="182"/>
      <c r="OT354" s="182"/>
      <c r="OU354" s="182"/>
      <c r="OV354" s="182"/>
      <c r="OW354" s="182"/>
      <c r="OX354" s="182"/>
      <c r="OY354" s="182"/>
      <c r="OZ354" s="182"/>
      <c r="PA354" s="182"/>
      <c r="PB354" s="182"/>
      <c r="PC354" s="182"/>
      <c r="PD354" s="182"/>
      <c r="PE354" s="182"/>
      <c r="PF354" s="182"/>
      <c r="PG354" s="182"/>
      <c r="PH354" s="182"/>
      <c r="PI354" s="182"/>
      <c r="PJ354" s="182"/>
      <c r="PK354" s="182"/>
      <c r="PL354" s="182"/>
      <c r="PM354" s="182"/>
      <c r="PN354" s="182"/>
      <c r="PO354" s="182"/>
      <c r="PP354" s="182"/>
      <c r="PQ354" s="182"/>
      <c r="PR354" s="182"/>
      <c r="PS354" s="182"/>
      <c r="PT354" s="182"/>
      <c r="PU354" s="182"/>
      <c r="PV354" s="182"/>
      <c r="PW354" s="182"/>
      <c r="PX354" s="182"/>
      <c r="PY354" s="182"/>
      <c r="PZ354" s="182"/>
      <c r="QA354" s="182"/>
      <c r="QB354" s="182"/>
      <c r="QC354" s="182"/>
      <c r="QD354" s="182"/>
      <c r="QE354" s="182"/>
      <c r="QF354" s="182"/>
      <c r="QG354" s="182"/>
      <c r="QH354" s="182"/>
      <c r="QI354" s="182"/>
      <c r="QJ354" s="182"/>
      <c r="QK354" s="182"/>
      <c r="QL354" s="182"/>
      <c r="QM354" s="182"/>
      <c r="QN354" s="182"/>
      <c r="QO354" s="182"/>
      <c r="QP354" s="182"/>
      <c r="QQ354" s="182"/>
      <c r="QR354" s="182"/>
      <c r="QS354" s="182"/>
      <c r="QT354" s="182"/>
      <c r="QU354" s="182"/>
      <c r="QV354" s="182"/>
      <c r="QW354" s="182"/>
      <c r="QX354" s="182"/>
      <c r="QY354" s="182"/>
      <c r="QZ354" s="182"/>
      <c r="RA354" s="182"/>
      <c r="RB354" s="182"/>
      <c r="RC354" s="182"/>
      <c r="RD354" s="182"/>
      <c r="RE354" s="182"/>
      <c r="RF354" s="182"/>
      <c r="RG354" s="182"/>
      <c r="RH354" s="182"/>
      <c r="RI354" s="182"/>
      <c r="RJ354" s="182"/>
      <c r="RK354" s="182"/>
      <c r="RL354" s="182"/>
      <c r="RM354" s="182"/>
      <c r="RN354" s="182"/>
      <c r="RO354" s="182"/>
      <c r="RP354" s="182"/>
      <c r="RQ354" s="182"/>
      <c r="RR354" s="182"/>
      <c r="RS354" s="182"/>
      <c r="RT354" s="182"/>
      <c r="RU354" s="182"/>
      <c r="RV354" s="182"/>
      <c r="RW354" s="182"/>
      <c r="RX354" s="182"/>
      <c r="RY354" s="182"/>
      <c r="RZ354" s="182"/>
      <c r="SA354" s="182"/>
      <c r="SB354" s="182"/>
      <c r="SC354" s="182"/>
      <c r="SD354" s="182"/>
      <c r="SE354" s="182"/>
      <c r="SF354" s="182"/>
      <c r="SG354" s="182"/>
      <c r="SH354" s="182"/>
      <c r="SI354" s="182"/>
      <c r="SJ354" s="182"/>
      <c r="SK354" s="182"/>
      <c r="SL354" s="182"/>
      <c r="SM354" s="182"/>
      <c r="SN354" s="182"/>
      <c r="SO354" s="182"/>
      <c r="SP354" s="182"/>
      <c r="SQ354" s="182"/>
      <c r="SR354" s="182"/>
      <c r="SS354" s="182"/>
      <c r="ST354" s="182"/>
      <c r="SU354" s="182"/>
      <c r="SV354" s="182"/>
      <c r="SW354" s="182"/>
      <c r="SX354" s="182"/>
      <c r="SY354" s="182"/>
      <c r="SZ354" s="182"/>
      <c r="TA354" s="182"/>
      <c r="TB354" s="182"/>
      <c r="TC354" s="182"/>
      <c r="TD354" s="182"/>
      <c r="TE354" s="182"/>
      <c r="TF354" s="182"/>
      <c r="TG354" s="182"/>
      <c r="TH354" s="182"/>
      <c r="TI354" s="182"/>
      <c r="TJ354" s="182"/>
      <c r="TK354" s="182"/>
      <c r="TL354" s="182"/>
      <c r="TM354" s="182"/>
      <c r="TN354" s="182"/>
      <c r="TO354" s="182"/>
      <c r="TP354" s="182"/>
      <c r="TQ354" s="182"/>
      <c r="TR354" s="182"/>
      <c r="TS354" s="182"/>
      <c r="TT354" s="182"/>
      <c r="TU354" s="182"/>
      <c r="TV354" s="182"/>
      <c r="TW354" s="182"/>
      <c r="TX354" s="182"/>
      <c r="TY354" s="182"/>
      <c r="TZ354" s="182"/>
      <c r="UA354" s="182"/>
      <c r="UB354" s="182"/>
      <c r="UC354" s="182"/>
      <c r="UD354" s="182"/>
      <c r="UE354" s="182"/>
      <c r="UF354" s="182"/>
      <c r="UG354" s="182"/>
      <c r="UH354" s="182"/>
      <c r="UI354" s="182"/>
      <c r="UJ354" s="182"/>
      <c r="UK354" s="182"/>
      <c r="UL354" s="182"/>
      <c r="UM354" s="182"/>
      <c r="UN354" s="182"/>
      <c r="UO354" s="182"/>
      <c r="UP354" s="182"/>
      <c r="UQ354" s="182"/>
      <c r="UR354" s="182"/>
      <c r="US354" s="182"/>
      <c r="UT354" s="182"/>
      <c r="UU354" s="182"/>
      <c r="UV354" s="182"/>
      <c r="UW354" s="182"/>
      <c r="UX354" s="182"/>
      <c r="UY354" s="182"/>
      <c r="UZ354" s="182"/>
      <c r="VA354" s="182"/>
      <c r="VB354" s="182"/>
      <c r="VC354" s="182"/>
      <c r="VD354" s="182"/>
      <c r="VE354" s="182"/>
      <c r="VF354" s="182"/>
      <c r="VG354" s="182"/>
      <c r="VH354" s="182"/>
      <c r="VI354" s="182"/>
      <c r="VJ354" s="182"/>
      <c r="VK354" s="182"/>
      <c r="VL354" s="182"/>
      <c r="VM354" s="182"/>
      <c r="VN354" s="182"/>
      <c r="VO354" s="182"/>
      <c r="VP354" s="182"/>
      <c r="VQ354" s="182"/>
      <c r="VR354" s="182"/>
      <c r="VS354" s="182"/>
      <c r="VT354" s="182"/>
      <c r="VU354" s="182"/>
      <c r="VV354" s="182"/>
      <c r="VW354" s="182"/>
      <c r="VX354" s="182"/>
      <c r="VY354" s="182"/>
      <c r="VZ354" s="182"/>
      <c r="WA354" s="182"/>
      <c r="WB354" s="182"/>
      <c r="WC354" s="182"/>
      <c r="WD354" s="182"/>
      <c r="WE354" s="182"/>
      <c r="WF354" s="182"/>
      <c r="WG354" s="182"/>
      <c r="WH354" s="182"/>
      <c r="WI354" s="182"/>
      <c r="WJ354" s="182"/>
      <c r="WK354" s="182"/>
      <c r="WL354" s="182"/>
      <c r="WM354" s="182"/>
      <c r="WN354" s="182"/>
      <c r="WO354" s="182"/>
      <c r="WP354" s="182"/>
      <c r="WQ354" s="182"/>
      <c r="WR354" s="182"/>
      <c r="WS354" s="182"/>
      <c r="WT354" s="182"/>
      <c r="WU354" s="182"/>
      <c r="WV354" s="182"/>
      <c r="WW354" s="182"/>
      <c r="WX354" s="182"/>
      <c r="WY354" s="182"/>
      <c r="WZ354" s="182"/>
      <c r="XA354" s="182"/>
      <c r="XB354" s="182"/>
      <c r="XC354" s="182"/>
      <c r="XD354" s="182"/>
      <c r="XE354" s="182"/>
      <c r="XF354" s="182"/>
      <c r="XG354" s="182"/>
      <c r="XH354" s="182"/>
      <c r="XI354" s="182"/>
      <c r="XJ354" s="182"/>
      <c r="XK354" s="182"/>
      <c r="XL354" s="182"/>
      <c r="XM354" s="182"/>
      <c r="XN354" s="182"/>
      <c r="XO354" s="182"/>
      <c r="XP354" s="182"/>
      <c r="XQ354" s="182"/>
      <c r="XR354" s="182"/>
      <c r="XS354" s="182"/>
      <c r="XT354" s="182"/>
      <c r="XU354" s="182"/>
      <c r="XV354" s="182"/>
      <c r="XW354" s="182"/>
      <c r="XX354" s="182"/>
      <c r="XY354" s="182"/>
      <c r="XZ354" s="182"/>
      <c r="YA354" s="182"/>
      <c r="YB354" s="182"/>
      <c r="YC354" s="182"/>
      <c r="YD354" s="182"/>
      <c r="YE354" s="182"/>
      <c r="YF354" s="182"/>
      <c r="YG354" s="182"/>
      <c r="YH354" s="182"/>
      <c r="YI354" s="182"/>
      <c r="YJ354" s="182"/>
      <c r="YK354" s="182"/>
      <c r="YL354" s="182"/>
      <c r="YM354" s="182"/>
      <c r="YN354" s="182"/>
      <c r="YO354" s="182"/>
      <c r="YP354" s="182"/>
      <c r="YQ354" s="182"/>
      <c r="YR354" s="182"/>
      <c r="YS354" s="182"/>
      <c r="YT354" s="182"/>
      <c r="YU354" s="182"/>
      <c r="YV354" s="182"/>
      <c r="YW354" s="182"/>
      <c r="YX354" s="182"/>
      <c r="YY354" s="182"/>
      <c r="YZ354" s="182"/>
      <c r="ZA354" s="182"/>
      <c r="ZB354" s="182"/>
      <c r="ZC354" s="182"/>
      <c r="ZD354" s="182"/>
      <c r="ZE354" s="182"/>
      <c r="ZF354" s="182"/>
      <c r="ZG354" s="182"/>
      <c r="ZH354" s="182"/>
      <c r="ZI354" s="182"/>
      <c r="ZJ354" s="182"/>
      <c r="ZK354" s="182"/>
      <c r="ZL354" s="182"/>
      <c r="ZM354" s="182"/>
      <c r="ZN354" s="182"/>
      <c r="ZO354" s="182"/>
      <c r="ZP354" s="182"/>
      <c r="ZQ354" s="182"/>
      <c r="ZR354" s="182"/>
      <c r="ZS354" s="182"/>
      <c r="ZT354" s="182"/>
      <c r="ZU354" s="182"/>
      <c r="ZV354" s="182"/>
      <c r="ZW354" s="182"/>
      <c r="ZX354" s="182"/>
      <c r="ZY354" s="182"/>
      <c r="ZZ354" s="182"/>
      <c r="AAA354" s="182"/>
      <c r="AAB354" s="182"/>
      <c r="AAC354" s="182"/>
      <c r="AAD354" s="182"/>
      <c r="AAE354" s="182"/>
      <c r="AAF354" s="182"/>
      <c r="AAG354" s="182"/>
      <c r="AAH354" s="182"/>
      <c r="AAI354" s="182"/>
      <c r="AAJ354" s="182"/>
      <c r="AAK354" s="182"/>
      <c r="AAL354" s="182"/>
      <c r="AAM354" s="182"/>
      <c r="AAN354" s="182"/>
      <c r="AAO354" s="182"/>
      <c r="AAP354" s="182"/>
      <c r="AAQ354" s="182"/>
      <c r="AAR354" s="182"/>
      <c r="AAS354" s="182"/>
      <c r="AAT354" s="182"/>
      <c r="AAU354" s="182"/>
      <c r="AAV354" s="182"/>
      <c r="AAW354" s="182"/>
      <c r="AAX354" s="182"/>
      <c r="AAY354" s="182"/>
      <c r="AAZ354" s="182"/>
      <c r="ABA354" s="182"/>
      <c r="ABB354" s="182"/>
      <c r="ABC354" s="182"/>
      <c r="ABD354" s="182"/>
      <c r="ABE354" s="182"/>
      <c r="ABF354" s="182"/>
      <c r="ABG354" s="182"/>
      <c r="ABH354" s="182"/>
      <c r="ABI354" s="182"/>
      <c r="ABJ354" s="182"/>
      <c r="ABK354" s="182"/>
      <c r="ABL354" s="182"/>
      <c r="ABM354" s="182"/>
      <c r="ABN354" s="182"/>
      <c r="ABO354" s="182"/>
      <c r="ABP354" s="182"/>
      <c r="ABQ354" s="182"/>
      <c r="ABR354" s="182"/>
      <c r="ABS354" s="182"/>
      <c r="ABT354" s="182"/>
      <c r="ABU354" s="182"/>
      <c r="ABV354" s="182"/>
      <c r="ABW354" s="182"/>
      <c r="ABX354" s="182"/>
      <c r="ABY354" s="182"/>
      <c r="ABZ354" s="182"/>
      <c r="ACA354" s="182"/>
      <c r="ACB354" s="182"/>
      <c r="ACC354" s="182"/>
      <c r="ACD354" s="182"/>
      <c r="ACE354" s="182"/>
      <c r="ACF354" s="182"/>
      <c r="ACG354" s="182"/>
      <c r="ACH354" s="182"/>
      <c r="ACI354" s="182"/>
      <c r="ACJ354" s="182"/>
      <c r="ACK354" s="182"/>
      <c r="ACL354" s="182"/>
      <c r="ACM354" s="182"/>
      <c r="ACN354" s="182"/>
      <c r="ACO354" s="182"/>
      <c r="ACP354" s="182"/>
      <c r="ACQ354" s="182"/>
      <c r="ACR354" s="182"/>
      <c r="ACS354" s="182"/>
      <c r="ACT354" s="182"/>
      <c r="ACU354" s="182"/>
      <c r="ACV354" s="182"/>
      <c r="ACW354" s="182"/>
      <c r="ACX354" s="182"/>
      <c r="ACY354" s="182"/>
      <c r="ACZ354" s="182"/>
      <c r="ADA354" s="182"/>
      <c r="ADB354" s="182"/>
      <c r="ADC354" s="182"/>
      <c r="ADD354" s="182"/>
      <c r="ADE354" s="182"/>
      <c r="ADF354" s="182"/>
      <c r="ADG354" s="182"/>
      <c r="ADH354" s="182"/>
      <c r="ADI354" s="182"/>
      <c r="ADJ354" s="182"/>
      <c r="ADK354" s="182"/>
      <c r="ADL354" s="182"/>
      <c r="ADM354" s="182"/>
      <c r="ADN354" s="182"/>
      <c r="ADO354" s="182"/>
      <c r="ADP354" s="182"/>
      <c r="ADQ354" s="182"/>
      <c r="ADR354" s="182"/>
      <c r="ADS354" s="182"/>
      <c r="ADT354" s="182"/>
      <c r="ADU354" s="182"/>
      <c r="ADV354" s="182"/>
      <c r="ADW354" s="182"/>
      <c r="ADX354" s="182"/>
      <c r="ADY354" s="182"/>
      <c r="ADZ354" s="182"/>
      <c r="AEA354" s="182"/>
      <c r="AEB354" s="182"/>
      <c r="AEC354" s="182"/>
      <c r="AED354" s="182"/>
      <c r="AEE354" s="182"/>
      <c r="AEF354" s="182"/>
      <c r="AEG354" s="182"/>
      <c r="AEH354" s="182"/>
      <c r="AEI354" s="182"/>
      <c r="AEJ354" s="182"/>
      <c r="AEK354" s="182"/>
      <c r="AEL354" s="182"/>
      <c r="AEM354" s="182"/>
      <c r="AEN354" s="182"/>
      <c r="AEO354" s="182"/>
      <c r="AEP354" s="182"/>
      <c r="AEQ354" s="182"/>
      <c r="AER354" s="182"/>
      <c r="AES354" s="182"/>
      <c r="AET354" s="182"/>
      <c r="AEU354" s="182"/>
      <c r="AEV354" s="182"/>
      <c r="AEW354" s="182"/>
      <c r="AEX354" s="182"/>
      <c r="AEY354" s="182"/>
      <c r="AEZ354" s="182"/>
      <c r="AFA354" s="182"/>
      <c r="AFB354" s="182"/>
      <c r="AFC354" s="182"/>
      <c r="AFD354" s="182"/>
      <c r="AFE354" s="182"/>
      <c r="AFF354" s="182"/>
      <c r="AFG354" s="182"/>
      <c r="AFH354" s="182"/>
      <c r="AFI354" s="182"/>
      <c r="AFJ354" s="182"/>
      <c r="AFK354" s="182"/>
      <c r="AFL354" s="182"/>
      <c r="AFM354" s="182"/>
      <c r="AFN354" s="182"/>
      <c r="AFO354" s="182"/>
      <c r="AFP354" s="182"/>
      <c r="AFQ354" s="182"/>
      <c r="AFR354" s="182"/>
      <c r="AFS354" s="182"/>
      <c r="AFT354" s="182"/>
      <c r="AFU354" s="182"/>
      <c r="AFV354" s="182"/>
      <c r="AFW354" s="182"/>
      <c r="AFX354" s="182"/>
      <c r="AFY354" s="182"/>
      <c r="AFZ354" s="182"/>
      <c r="AGA354" s="182"/>
      <c r="AGB354" s="182"/>
      <c r="AGC354" s="182"/>
      <c r="AGD354" s="182"/>
      <c r="AGE354" s="182"/>
      <c r="AGF354" s="182"/>
      <c r="AGG354" s="182"/>
      <c r="AGH354" s="182"/>
      <c r="AGI354" s="182"/>
      <c r="AGJ354" s="182"/>
      <c r="AGK354" s="182"/>
      <c r="AGL354" s="182"/>
      <c r="AGM354" s="182"/>
      <c r="AGN354" s="182"/>
      <c r="AGO354" s="182"/>
      <c r="AGP354" s="182"/>
      <c r="AGQ354" s="182"/>
      <c r="AGR354" s="182"/>
      <c r="AGS354" s="182"/>
      <c r="AGT354" s="182"/>
      <c r="AGU354" s="182"/>
      <c r="AGV354" s="182"/>
      <c r="AGW354" s="182"/>
      <c r="AGX354" s="182"/>
      <c r="AGY354" s="182"/>
      <c r="AGZ354" s="182"/>
      <c r="AHA354" s="182"/>
      <c r="AHB354" s="182"/>
      <c r="AHC354" s="182"/>
      <c r="AHD354" s="182"/>
      <c r="AHE354" s="182"/>
      <c r="AHF354" s="182"/>
      <c r="AHG354" s="182"/>
      <c r="AHH354" s="182"/>
      <c r="AHI354" s="182"/>
      <c r="AHJ354" s="182"/>
      <c r="AHK354" s="182"/>
      <c r="AHL354" s="182"/>
      <c r="AHM354" s="182"/>
      <c r="AHN354" s="182"/>
      <c r="AHO354" s="182"/>
      <c r="AHP354" s="182"/>
      <c r="AHQ354" s="182"/>
      <c r="AHR354" s="182"/>
      <c r="AHS354" s="182"/>
      <c r="AHT354" s="182"/>
      <c r="AHU354" s="182"/>
      <c r="AHV354" s="182"/>
      <c r="AHW354" s="182"/>
      <c r="AHX354" s="182"/>
      <c r="AHY354" s="182"/>
      <c r="AHZ354" s="182"/>
      <c r="AIA354" s="182"/>
      <c r="AIB354" s="182"/>
      <c r="AIC354" s="182"/>
      <c r="AID354" s="182"/>
      <c r="AIE354" s="182"/>
      <c r="AIF354" s="182"/>
      <c r="AIG354" s="182"/>
      <c r="AIH354" s="182"/>
      <c r="AII354" s="182"/>
      <c r="AIJ354" s="182"/>
      <c r="AIK354" s="182"/>
      <c r="AIL354" s="182"/>
      <c r="AIM354" s="182"/>
      <c r="AIN354" s="182"/>
      <c r="AIO354" s="182"/>
      <c r="AIP354" s="182"/>
      <c r="AIQ354" s="182"/>
      <c r="AIR354" s="182"/>
      <c r="AIS354" s="182"/>
      <c r="AIT354" s="182"/>
      <c r="AIU354" s="182"/>
      <c r="AIV354" s="182"/>
      <c r="AIW354" s="182"/>
      <c r="AIX354" s="182"/>
      <c r="AIY354" s="182"/>
      <c r="AIZ354" s="182"/>
      <c r="AJA354" s="182"/>
      <c r="AJB354" s="182"/>
      <c r="AJC354" s="182"/>
      <c r="AJD354" s="182"/>
      <c r="AJE354" s="182"/>
      <c r="AJF354" s="182"/>
      <c r="AJG354" s="182"/>
      <c r="AJH354" s="182"/>
      <c r="AJI354" s="182"/>
      <c r="AJJ354" s="182"/>
      <c r="AJK354" s="182"/>
      <c r="AJL354" s="182"/>
      <c r="AJM354" s="182"/>
      <c r="AJN354" s="182"/>
      <c r="AJO354" s="182"/>
      <c r="AJP354" s="182"/>
      <c r="AJQ354" s="182"/>
      <c r="AJR354" s="182"/>
      <c r="AJS354" s="182"/>
      <c r="AJT354" s="182"/>
      <c r="AJU354" s="182"/>
      <c r="AJV354" s="182"/>
      <c r="AJW354" s="182"/>
      <c r="AJX354" s="182"/>
      <c r="AJY354" s="182"/>
      <c r="AJZ354" s="182"/>
      <c r="AKA354" s="182"/>
      <c r="AKB354" s="182"/>
      <c r="AKC354" s="182"/>
      <c r="AKD354" s="182"/>
      <c r="AKE354" s="182"/>
      <c r="AKF354" s="182"/>
      <c r="AKG354" s="182"/>
      <c r="AKH354" s="182"/>
      <c r="AKI354" s="182"/>
      <c r="AKJ354" s="182"/>
      <c r="AKK354" s="182"/>
      <c r="AKL354" s="182"/>
      <c r="AKM354" s="182"/>
      <c r="AKN354" s="182"/>
      <c r="AKO354" s="182"/>
      <c r="AKP354" s="182"/>
      <c r="AKQ354" s="182"/>
      <c r="AKR354" s="182"/>
      <c r="AKS354" s="182"/>
      <c r="AKT354" s="182"/>
      <c r="AKU354" s="182"/>
      <c r="AKV354" s="182"/>
      <c r="AKW354" s="182"/>
      <c r="AKX354" s="182"/>
      <c r="AKY354" s="182"/>
      <c r="AKZ354" s="182"/>
      <c r="ALA354" s="182"/>
      <c r="ALB354" s="182"/>
      <c r="ALC354" s="182"/>
      <c r="ALD354" s="182"/>
      <c r="ALE354" s="182"/>
      <c r="ALF354" s="182"/>
      <c r="ALG354" s="182"/>
      <c r="ALH354" s="182"/>
      <c r="ALI354" s="182"/>
      <c r="ALJ354" s="182"/>
      <c r="ALK354" s="182"/>
      <c r="ALL354" s="182"/>
      <c r="ALM354" s="182"/>
      <c r="ALN354" s="182"/>
      <c r="ALO354" s="182"/>
      <c r="ALP354" s="182"/>
      <c r="ALQ354" s="182"/>
      <c r="ALR354" s="182"/>
      <c r="ALS354" s="182"/>
      <c r="ALT354" s="182"/>
      <c r="ALU354" s="182"/>
      <c r="ALV354" s="182"/>
      <c r="ALW354" s="182"/>
      <c r="ALX354" s="182"/>
      <c r="ALY354" s="182"/>
      <c r="ALZ354" s="182"/>
      <c r="AMA354" s="182"/>
      <c r="AMB354" s="182"/>
      <c r="AMC354" s="182"/>
      <c r="AMD354" s="182"/>
      <c r="AME354" s="182"/>
      <c r="AMF354" s="182"/>
      <c r="AMG354" s="182"/>
      <c r="AMH354" s="182"/>
      <c r="AMI354" s="182"/>
      <c r="AMJ354" s="182"/>
      <c r="AMK354" s="182"/>
      <c r="AML354" s="182"/>
      <c r="AMM354" s="182"/>
      <c r="AMN354" s="182"/>
      <c r="AMO354" s="182"/>
      <c r="AMP354" s="182"/>
      <c r="AMQ354" s="182"/>
      <c r="AMR354" s="182"/>
      <c r="AMS354" s="182"/>
      <c r="AMT354" s="182"/>
      <c r="AMU354" s="182"/>
      <c r="AMV354" s="182"/>
      <c r="AMW354" s="182"/>
      <c r="AMX354" s="182"/>
      <c r="AMY354" s="182"/>
      <c r="AMZ354" s="182"/>
      <c r="ANA354" s="182"/>
      <c r="ANB354" s="182"/>
      <c r="ANC354" s="182"/>
      <c r="AND354" s="182"/>
      <c r="ANE354" s="182"/>
      <c r="ANF354" s="182"/>
      <c r="ANG354" s="182"/>
      <c r="ANH354" s="182"/>
      <c r="ANI354" s="182"/>
      <c r="ANJ354" s="182"/>
      <c r="ANK354" s="182"/>
      <c r="ANL354" s="182"/>
      <c r="ANM354" s="182"/>
      <c r="ANN354" s="182"/>
      <c r="ANO354" s="182"/>
      <c r="ANP354" s="182"/>
      <c r="ANQ354" s="182"/>
      <c r="ANR354" s="182"/>
      <c r="ANS354" s="182"/>
      <c r="ANT354" s="182"/>
      <c r="ANU354" s="182"/>
      <c r="ANV354" s="182"/>
      <c r="ANW354" s="182"/>
      <c r="ANX354" s="182"/>
      <c r="ANY354" s="182"/>
      <c r="ANZ354" s="182"/>
      <c r="AOA354" s="182"/>
      <c r="AOB354" s="182"/>
      <c r="AOC354" s="182"/>
      <c r="AOD354" s="182"/>
      <c r="AOE354" s="182"/>
      <c r="AOF354" s="182"/>
      <c r="AOG354" s="182"/>
      <c r="AOH354" s="182"/>
      <c r="AOI354" s="182"/>
      <c r="AOJ354" s="182"/>
      <c r="AOK354" s="182"/>
      <c r="AOL354" s="182"/>
      <c r="AOM354" s="182"/>
      <c r="AON354" s="182"/>
      <c r="AOO354" s="182"/>
      <c r="AOP354" s="182"/>
      <c r="AOQ354" s="182"/>
      <c r="AOR354" s="182"/>
      <c r="AOS354" s="182"/>
      <c r="AOT354" s="182"/>
      <c r="AOU354" s="182"/>
      <c r="AOV354" s="182"/>
      <c r="AOW354" s="182"/>
      <c r="AOX354" s="182"/>
      <c r="AOY354" s="182"/>
      <c r="AOZ354" s="182"/>
      <c r="APA354" s="182"/>
      <c r="APB354" s="182"/>
      <c r="APC354" s="182"/>
      <c r="APD354" s="182"/>
      <c r="APE354" s="182"/>
      <c r="APF354" s="182"/>
      <c r="APG354" s="182"/>
      <c r="APH354" s="182"/>
      <c r="API354" s="182"/>
      <c r="APJ354" s="182"/>
      <c r="APK354" s="182"/>
      <c r="APL354" s="182"/>
      <c r="APM354" s="182"/>
      <c r="APN354" s="182"/>
      <c r="APO354" s="182"/>
      <c r="APP354" s="182"/>
      <c r="APQ354" s="182"/>
      <c r="APR354" s="182"/>
      <c r="APS354" s="182"/>
      <c r="APT354" s="182"/>
      <c r="APU354" s="182"/>
      <c r="APV354" s="182"/>
      <c r="APW354" s="182"/>
      <c r="APX354" s="182"/>
      <c r="APY354" s="182"/>
      <c r="APZ354" s="182"/>
      <c r="AQA354" s="182"/>
      <c r="AQB354" s="182"/>
      <c r="AQC354" s="182"/>
      <c r="AQD354" s="182"/>
      <c r="AQE354" s="182"/>
      <c r="AQF354" s="182"/>
      <c r="AQG354" s="182"/>
      <c r="AQH354" s="182"/>
      <c r="AQI354" s="182"/>
      <c r="AQJ354" s="182"/>
      <c r="AQK354" s="182"/>
      <c r="AQL354" s="182"/>
      <c r="AQM354" s="182"/>
      <c r="AQN354" s="182"/>
      <c r="AQO354" s="182"/>
      <c r="AQP354" s="182"/>
      <c r="AQQ354" s="182"/>
      <c r="AQR354" s="182"/>
      <c r="AQS354" s="182"/>
      <c r="AQT354" s="182"/>
      <c r="AQU354" s="182"/>
      <c r="AQV354" s="182"/>
      <c r="AQW354" s="182"/>
      <c r="AQX354" s="182"/>
      <c r="AQY354" s="182"/>
      <c r="AQZ354" s="182"/>
      <c r="ARA354" s="182"/>
      <c r="ARB354" s="182"/>
      <c r="ARC354" s="182"/>
      <c r="ARD354" s="182"/>
      <c r="ARE354" s="182"/>
      <c r="ARF354" s="182"/>
      <c r="ARG354" s="182"/>
      <c r="ARH354" s="182"/>
      <c r="ARI354" s="182"/>
      <c r="ARJ354" s="182"/>
      <c r="ARK354" s="182"/>
      <c r="ARL354" s="182"/>
      <c r="ARM354" s="182"/>
      <c r="ARN354" s="182"/>
      <c r="ARO354" s="182"/>
      <c r="ARP354" s="182"/>
      <c r="ARQ354" s="182"/>
      <c r="ARR354" s="182"/>
      <c r="ARS354" s="182"/>
      <c r="ART354" s="182"/>
      <c r="ARU354" s="182"/>
      <c r="ARV354" s="182"/>
      <c r="ARW354" s="182"/>
      <c r="ARX354" s="182"/>
      <c r="ARY354" s="182"/>
      <c r="ARZ354" s="182"/>
      <c r="ASA354" s="182"/>
      <c r="ASB354" s="182"/>
      <c r="ASC354" s="182"/>
      <c r="ASD354" s="182"/>
      <c r="ASE354" s="182"/>
      <c r="ASF354" s="182"/>
      <c r="ASG354" s="182"/>
      <c r="ASH354" s="182"/>
      <c r="ASI354" s="182"/>
      <c r="ASJ354" s="182"/>
      <c r="ASK354" s="182"/>
      <c r="ASL354" s="182"/>
      <c r="ASM354" s="182"/>
      <c r="ASN354" s="182"/>
      <c r="ASO354" s="182"/>
      <c r="ASP354" s="182"/>
      <c r="ASQ354" s="182"/>
      <c r="ASR354" s="182"/>
      <c r="ASS354" s="182"/>
      <c r="AST354" s="182"/>
      <c r="ASU354" s="182"/>
      <c r="ASV354" s="182"/>
      <c r="ASW354" s="182"/>
      <c r="ASX354" s="182"/>
      <c r="ASY354" s="182"/>
      <c r="ASZ354" s="182"/>
      <c r="ATA354" s="182"/>
      <c r="ATB354" s="182"/>
      <c r="ATC354" s="182"/>
      <c r="ATD354" s="182"/>
      <c r="ATE354" s="182"/>
      <c r="ATF354" s="182"/>
      <c r="ATG354" s="182"/>
      <c r="ATH354" s="182"/>
      <c r="ATI354" s="182"/>
      <c r="ATJ354" s="182"/>
      <c r="ATK354" s="182"/>
      <c r="ATL354" s="182"/>
      <c r="ATM354" s="182"/>
      <c r="ATN354" s="182"/>
      <c r="ATO354" s="182"/>
      <c r="ATP354" s="182"/>
      <c r="ATQ354" s="182"/>
      <c r="ATR354" s="182"/>
      <c r="ATS354" s="182"/>
      <c r="ATT354" s="182"/>
      <c r="ATU354" s="182"/>
      <c r="ATV354" s="182"/>
      <c r="ATW354" s="182"/>
      <c r="ATX354" s="182"/>
      <c r="ATY354" s="182"/>
      <c r="ATZ354" s="182"/>
      <c r="AUA354" s="182"/>
      <c r="AUB354" s="182"/>
      <c r="AUC354" s="182"/>
      <c r="AUD354" s="182"/>
      <c r="AUE354" s="182"/>
      <c r="AUF354" s="182"/>
      <c r="AUG354" s="182"/>
      <c r="AUH354" s="182"/>
      <c r="AUI354" s="182"/>
      <c r="AUJ354" s="182"/>
      <c r="AUK354" s="182"/>
      <c r="AUL354" s="182"/>
      <c r="AUM354" s="182"/>
      <c r="AUN354" s="182"/>
      <c r="AUO354" s="182"/>
      <c r="AUP354" s="182"/>
      <c r="AUQ354" s="182"/>
      <c r="AUR354" s="182"/>
      <c r="AUS354" s="182"/>
      <c r="AUT354" s="182"/>
      <c r="AUU354" s="182"/>
      <c r="AUV354" s="182"/>
      <c r="AUW354" s="182"/>
      <c r="AUX354" s="182"/>
      <c r="AUY354" s="182"/>
      <c r="AUZ354" s="182"/>
      <c r="AVA354" s="182"/>
      <c r="AVB354" s="182"/>
      <c r="AVC354" s="182"/>
      <c r="AVD354" s="182"/>
      <c r="AVE354" s="182"/>
      <c r="AVF354" s="182"/>
      <c r="AVG354" s="182"/>
      <c r="AVH354" s="182"/>
      <c r="AVI354" s="182"/>
      <c r="AVJ354" s="182"/>
      <c r="AVK354" s="182"/>
      <c r="AVL354" s="182"/>
      <c r="AVM354" s="182"/>
      <c r="AVN354" s="182"/>
      <c r="AVO354" s="182"/>
      <c r="AVP354" s="182"/>
      <c r="AVQ354" s="182"/>
      <c r="AVR354" s="182"/>
      <c r="AVS354" s="182"/>
      <c r="AVT354" s="182"/>
      <c r="AVU354" s="182"/>
      <c r="AVV354" s="182"/>
      <c r="AVW354" s="182"/>
      <c r="AVX354" s="182"/>
      <c r="AVY354" s="182"/>
      <c r="AVZ354" s="182"/>
      <c r="AWA354" s="182"/>
      <c r="AWB354" s="182"/>
      <c r="AWC354" s="182"/>
      <c r="AWD354" s="182"/>
      <c r="AWE354" s="182"/>
      <c r="AWF354" s="182"/>
      <c r="AWG354" s="182"/>
      <c r="AWH354" s="182"/>
      <c r="AWI354" s="182"/>
      <c r="AWJ354" s="182"/>
      <c r="AWK354" s="182"/>
      <c r="AWL354" s="182"/>
      <c r="AWM354" s="182"/>
      <c r="AWN354" s="182"/>
      <c r="AWO354" s="182"/>
      <c r="AWP354" s="182"/>
      <c r="AWQ354" s="182"/>
      <c r="AWR354" s="182"/>
      <c r="AWS354" s="182"/>
      <c r="AWT354" s="182"/>
      <c r="AWU354" s="182"/>
      <c r="AWV354" s="182"/>
      <c r="AWW354" s="182"/>
      <c r="AWX354" s="182"/>
      <c r="AWY354" s="182"/>
      <c r="AWZ354" s="182"/>
      <c r="AXA354" s="182"/>
      <c r="AXB354" s="182"/>
      <c r="AXC354" s="182"/>
      <c r="AXD354" s="182"/>
      <c r="AXE354" s="182"/>
      <c r="AXF354" s="182"/>
      <c r="AXG354" s="182"/>
      <c r="AXH354" s="182"/>
      <c r="AXI354" s="182"/>
      <c r="AXJ354" s="182"/>
      <c r="AXK354" s="182"/>
      <c r="AXL354" s="182"/>
      <c r="AXM354" s="182"/>
      <c r="AXN354" s="182"/>
      <c r="AXO354" s="182"/>
      <c r="AXP354" s="182"/>
      <c r="AXQ354" s="182"/>
      <c r="AXR354" s="182"/>
      <c r="AXS354" s="182"/>
      <c r="AXT354" s="182"/>
      <c r="AXU354" s="182"/>
      <c r="AXV354" s="182"/>
      <c r="AXW354" s="182"/>
      <c r="AXX354" s="182"/>
      <c r="AXY354" s="182"/>
      <c r="AXZ354" s="182"/>
      <c r="AYA354" s="182"/>
      <c r="AYB354" s="182"/>
      <c r="AYC354" s="182"/>
      <c r="AYD354" s="182"/>
      <c r="AYE354" s="182"/>
      <c r="AYF354" s="182"/>
      <c r="AYG354" s="182"/>
      <c r="AYH354" s="182"/>
      <c r="AYI354" s="182"/>
      <c r="AYJ354" s="182"/>
      <c r="AYK354" s="182"/>
      <c r="AYL354" s="182"/>
      <c r="AYM354" s="182"/>
      <c r="AYN354" s="182"/>
      <c r="AYO354" s="182"/>
      <c r="AYP354" s="182"/>
      <c r="AYQ354" s="182"/>
      <c r="AYR354" s="182"/>
      <c r="AYS354" s="182"/>
      <c r="AYT354" s="182"/>
      <c r="AYU354" s="182"/>
      <c r="AYV354" s="182"/>
      <c r="AYW354" s="182"/>
      <c r="AYX354" s="182"/>
      <c r="AYY354" s="182"/>
      <c r="AYZ354" s="182"/>
      <c r="AZA354" s="182"/>
      <c r="AZB354" s="182"/>
      <c r="AZC354" s="182"/>
      <c r="AZD354" s="182"/>
      <c r="AZE354" s="182"/>
      <c r="AZF354" s="182"/>
      <c r="AZG354" s="182"/>
      <c r="AZH354" s="182"/>
      <c r="AZI354" s="182"/>
      <c r="AZJ354" s="182"/>
      <c r="AZK354" s="182"/>
      <c r="AZL354" s="182"/>
      <c r="AZM354" s="182"/>
      <c r="AZN354" s="182"/>
      <c r="AZO354" s="182"/>
      <c r="AZP354" s="182"/>
      <c r="AZQ354" s="182"/>
      <c r="AZR354" s="182"/>
      <c r="AZS354" s="182"/>
      <c r="AZT354" s="182"/>
      <c r="AZU354" s="182"/>
      <c r="AZV354" s="182"/>
      <c r="AZW354" s="182"/>
      <c r="AZX354" s="182"/>
      <c r="AZY354" s="182"/>
      <c r="AZZ354" s="182"/>
      <c r="BAA354" s="182"/>
      <c r="BAB354" s="182"/>
      <c r="BAC354" s="182"/>
      <c r="BAD354" s="182"/>
      <c r="BAE354" s="182"/>
      <c r="BAF354" s="182"/>
      <c r="BAG354" s="182"/>
      <c r="BAH354" s="182"/>
      <c r="BAI354" s="182"/>
      <c r="BAJ354" s="182"/>
      <c r="BAK354" s="182"/>
      <c r="BAL354" s="182"/>
      <c r="BAM354" s="182"/>
      <c r="BAN354" s="182"/>
      <c r="BAO354" s="182"/>
      <c r="BAP354" s="182"/>
      <c r="BAQ354" s="182"/>
      <c r="BAR354" s="182"/>
      <c r="BAS354" s="182"/>
      <c r="BAT354" s="182"/>
      <c r="BAU354" s="182"/>
      <c r="BAV354" s="182"/>
      <c r="BAW354" s="182"/>
      <c r="BAX354" s="182"/>
      <c r="BAY354" s="182"/>
      <c r="BAZ354" s="182"/>
      <c r="BBA354" s="182"/>
      <c r="BBB354" s="182"/>
      <c r="BBC354" s="182"/>
      <c r="BBD354" s="182"/>
      <c r="BBE354" s="182"/>
      <c r="BBF354" s="182"/>
      <c r="BBG354" s="182"/>
      <c r="BBH354" s="182"/>
      <c r="BBI354" s="182"/>
      <c r="BBJ354" s="182"/>
      <c r="BBK354" s="182"/>
      <c r="BBL354" s="182"/>
      <c r="BBM354" s="182"/>
      <c r="BBN354" s="182"/>
      <c r="BBO354" s="182"/>
      <c r="BBP354" s="182"/>
      <c r="BBQ354" s="182"/>
      <c r="BBR354" s="182"/>
      <c r="BBS354" s="182"/>
      <c r="BBT354" s="182"/>
      <c r="BBU354" s="182"/>
      <c r="BBV354" s="182"/>
      <c r="BBW354" s="182"/>
      <c r="BBX354" s="182"/>
      <c r="BBY354" s="182"/>
      <c r="BBZ354" s="182"/>
      <c r="BCA354" s="182"/>
      <c r="BCB354" s="182"/>
      <c r="BCC354" s="182"/>
      <c r="BCD354" s="182"/>
      <c r="BCE354" s="182"/>
      <c r="BCF354" s="182"/>
      <c r="BCG354" s="182"/>
      <c r="BCH354" s="182"/>
      <c r="BCI354" s="182"/>
      <c r="BCJ354" s="182"/>
      <c r="BCK354" s="182"/>
      <c r="BCL354" s="182"/>
      <c r="BCM354" s="182"/>
      <c r="BCN354" s="182"/>
      <c r="BCO354" s="182"/>
      <c r="BCP354" s="182"/>
      <c r="BCQ354" s="182"/>
      <c r="BCR354" s="182"/>
      <c r="BCS354" s="182"/>
      <c r="BCT354" s="182"/>
      <c r="BCU354" s="182"/>
      <c r="BCV354" s="182"/>
      <c r="BCW354" s="182"/>
      <c r="BCX354" s="182"/>
      <c r="BCY354" s="182"/>
      <c r="BCZ354" s="182"/>
      <c r="BDA354" s="182"/>
      <c r="BDB354" s="182"/>
      <c r="BDC354" s="182"/>
      <c r="BDD354" s="182"/>
      <c r="BDE354" s="182"/>
      <c r="BDF354" s="182"/>
      <c r="BDG354" s="182"/>
      <c r="BDH354" s="182"/>
      <c r="BDI354" s="182"/>
      <c r="BDJ354" s="182"/>
      <c r="BDK354" s="182"/>
      <c r="BDL354" s="182"/>
      <c r="BDM354" s="182"/>
      <c r="BDN354" s="182"/>
      <c r="BDO354" s="182"/>
      <c r="BDP354" s="182"/>
      <c r="BDQ354" s="182"/>
      <c r="BDR354" s="182"/>
      <c r="BDS354" s="182"/>
      <c r="BDT354" s="182"/>
      <c r="BDU354" s="182"/>
      <c r="BDV354" s="182"/>
      <c r="BDW354" s="182"/>
      <c r="BDX354" s="182"/>
      <c r="BDY354" s="182"/>
      <c r="BDZ354" s="182"/>
      <c r="BEA354" s="182"/>
      <c r="BEB354" s="182"/>
      <c r="BEC354" s="182"/>
      <c r="BED354" s="182"/>
      <c r="BEE354" s="182"/>
      <c r="BEF354" s="182"/>
      <c r="BEG354" s="182"/>
      <c r="BEH354" s="182"/>
      <c r="BEI354" s="182"/>
      <c r="BEJ354" s="182"/>
      <c r="BEK354" s="182"/>
      <c r="BEL354" s="182"/>
      <c r="BEM354" s="182"/>
      <c r="BEN354" s="182"/>
      <c r="BEO354" s="182"/>
      <c r="BEP354" s="182"/>
      <c r="BEQ354" s="182"/>
      <c r="BER354" s="182"/>
      <c r="BES354" s="182"/>
      <c r="BET354" s="182"/>
      <c r="BEU354" s="182"/>
      <c r="BEV354" s="182"/>
      <c r="BEW354" s="182"/>
      <c r="BEX354" s="182"/>
      <c r="BEY354" s="182"/>
      <c r="BEZ354" s="182"/>
      <c r="BFA354" s="182"/>
      <c r="BFB354" s="182"/>
      <c r="BFC354" s="182"/>
      <c r="BFD354" s="182"/>
      <c r="BFE354" s="182"/>
      <c r="BFF354" s="182"/>
      <c r="BFG354" s="182"/>
      <c r="BFH354" s="182"/>
      <c r="BFI354" s="182"/>
      <c r="BFJ354" s="182"/>
      <c r="BFK354" s="182"/>
      <c r="BFL354" s="182"/>
      <c r="BFM354" s="182"/>
      <c r="BFN354" s="182"/>
      <c r="BFO354" s="182"/>
      <c r="BFP354" s="182"/>
      <c r="BFQ354" s="182"/>
      <c r="BFR354" s="182"/>
      <c r="BFS354" s="182"/>
      <c r="BFT354" s="182"/>
      <c r="BFU354" s="182"/>
      <c r="BFV354" s="182"/>
      <c r="BFW354" s="182"/>
      <c r="BFX354" s="182"/>
      <c r="BFY354" s="182"/>
      <c r="BFZ354" s="182"/>
      <c r="BGA354" s="182"/>
      <c r="BGB354" s="182"/>
      <c r="BGC354" s="182"/>
      <c r="BGD354" s="182"/>
      <c r="BGE354" s="182"/>
      <c r="BGF354" s="182"/>
      <c r="BGG354" s="182"/>
      <c r="BGH354" s="182"/>
      <c r="BGI354" s="182"/>
      <c r="BGJ354" s="182"/>
      <c r="BGK354" s="182"/>
      <c r="BGL354" s="182"/>
      <c r="BGM354" s="182"/>
      <c r="BGN354" s="182"/>
      <c r="BGO354" s="182"/>
      <c r="BGP354" s="182"/>
      <c r="BGQ354" s="182"/>
      <c r="BGR354" s="182"/>
      <c r="BGS354" s="182"/>
      <c r="BGT354" s="182"/>
      <c r="BGU354" s="182"/>
      <c r="BGV354" s="182"/>
      <c r="BGW354" s="182"/>
      <c r="BGX354" s="182"/>
      <c r="BGY354" s="182"/>
      <c r="BGZ354" s="182"/>
      <c r="BHA354" s="182"/>
      <c r="BHB354" s="182"/>
      <c r="BHC354" s="182"/>
      <c r="BHD354" s="182"/>
      <c r="BHE354" s="182"/>
      <c r="BHF354" s="182"/>
      <c r="BHG354" s="182"/>
      <c r="BHH354" s="182"/>
      <c r="BHI354" s="182"/>
      <c r="BHJ354" s="182"/>
      <c r="BHK354" s="182"/>
      <c r="BHL354" s="182"/>
      <c r="BHM354" s="182"/>
      <c r="BHN354" s="182"/>
      <c r="BHO354" s="182"/>
      <c r="BHP354" s="182"/>
      <c r="BHQ354" s="182"/>
      <c r="BHR354" s="182"/>
      <c r="BHS354" s="182"/>
      <c r="BHT354" s="182"/>
      <c r="BHU354" s="182"/>
      <c r="BHV354" s="182"/>
      <c r="BHW354" s="182"/>
      <c r="BHX354" s="182"/>
      <c r="BHY354" s="182"/>
      <c r="BHZ354" s="182"/>
      <c r="BIA354" s="182"/>
      <c r="BIB354" s="182"/>
      <c r="BIC354" s="182"/>
      <c r="BID354" s="182"/>
      <c r="BIE354" s="182"/>
      <c r="BIF354" s="182"/>
      <c r="BIG354" s="182"/>
      <c r="BIH354" s="182"/>
      <c r="BII354" s="182"/>
      <c r="BIJ354" s="182"/>
      <c r="BIK354" s="182"/>
      <c r="BIL354" s="182"/>
      <c r="BIM354" s="182"/>
      <c r="BIN354" s="182"/>
      <c r="BIO354" s="182"/>
      <c r="BIP354" s="182"/>
      <c r="BIQ354" s="182"/>
      <c r="BIR354" s="182"/>
      <c r="BIS354" s="182"/>
      <c r="BIT354" s="182"/>
      <c r="BIU354" s="182"/>
      <c r="BIV354" s="182"/>
      <c r="BIW354" s="182"/>
      <c r="BIX354" s="182"/>
      <c r="BIY354" s="182"/>
      <c r="BIZ354" s="182"/>
      <c r="BJA354" s="182"/>
      <c r="BJB354" s="182"/>
      <c r="BJC354" s="182"/>
      <c r="BJD354" s="182"/>
      <c r="BJE354" s="182"/>
      <c r="BJF354" s="182"/>
      <c r="BJG354" s="182"/>
      <c r="BJH354" s="182"/>
      <c r="BJI354" s="182"/>
      <c r="BJJ354" s="182"/>
      <c r="BJK354" s="182"/>
      <c r="BJL354" s="182"/>
      <c r="BJM354" s="182"/>
      <c r="BJN354" s="182"/>
      <c r="BJO354" s="182"/>
      <c r="BJP354" s="182"/>
      <c r="BJQ354" s="182"/>
      <c r="BJR354" s="182"/>
      <c r="BJS354" s="182"/>
      <c r="BJT354" s="182"/>
      <c r="BJU354" s="182"/>
      <c r="BJV354" s="182"/>
      <c r="BJW354" s="182"/>
      <c r="BJX354" s="182"/>
      <c r="BJY354" s="182"/>
      <c r="BJZ354" s="182"/>
      <c r="BKA354" s="182"/>
      <c r="BKB354" s="182"/>
      <c r="BKC354" s="182"/>
      <c r="BKD354" s="182"/>
      <c r="BKE354" s="182"/>
      <c r="BKF354" s="182"/>
      <c r="BKG354" s="182"/>
      <c r="BKH354" s="182"/>
      <c r="BKI354" s="182"/>
      <c r="BKJ354" s="182"/>
      <c r="BKK354" s="182"/>
      <c r="BKL354" s="182"/>
      <c r="BKM354" s="182"/>
      <c r="BKN354" s="182"/>
      <c r="BKO354" s="182"/>
      <c r="BKP354" s="182"/>
      <c r="BKQ354" s="182"/>
      <c r="BKR354" s="182"/>
      <c r="BKS354" s="182"/>
      <c r="BKT354" s="182"/>
      <c r="BKU354" s="182"/>
      <c r="BKV354" s="182"/>
      <c r="BKW354" s="182"/>
      <c r="BKX354" s="182"/>
      <c r="BKY354" s="182"/>
      <c r="BKZ354" s="182"/>
      <c r="BLA354" s="182"/>
      <c r="BLB354" s="182"/>
      <c r="BLC354" s="182"/>
      <c r="BLD354" s="182"/>
      <c r="BLE354" s="182"/>
      <c r="BLF354" s="182"/>
      <c r="BLG354" s="182"/>
      <c r="BLH354" s="182"/>
      <c r="BLI354" s="182"/>
      <c r="BLJ354" s="182"/>
      <c r="BLK354" s="182"/>
      <c r="BLL354" s="182"/>
      <c r="BLM354" s="182"/>
      <c r="BLN354" s="182"/>
      <c r="BLO354" s="182"/>
      <c r="BLP354" s="182"/>
      <c r="BLQ354" s="182"/>
      <c r="BLR354" s="182"/>
      <c r="BLS354" s="182"/>
      <c r="BLT354" s="182"/>
      <c r="BLU354" s="182"/>
      <c r="BLV354" s="182"/>
      <c r="BLW354" s="182"/>
      <c r="BLX354" s="182"/>
      <c r="BLY354" s="182"/>
      <c r="BLZ354" s="182"/>
      <c r="BMA354" s="182"/>
      <c r="BMB354" s="182"/>
      <c r="BMC354" s="182"/>
      <c r="BMD354" s="182"/>
      <c r="BME354" s="182"/>
      <c r="BMF354" s="182"/>
      <c r="BMG354" s="182"/>
      <c r="BMH354" s="182"/>
      <c r="BMI354" s="182"/>
      <c r="BMJ354" s="182"/>
      <c r="BMK354" s="182"/>
      <c r="BML354" s="182"/>
      <c r="BMM354" s="182"/>
      <c r="BMN354" s="182"/>
      <c r="BMO354" s="182"/>
      <c r="BMP354" s="182"/>
      <c r="BMQ354" s="182"/>
      <c r="BMR354" s="182"/>
      <c r="BMS354" s="182"/>
      <c r="BMT354" s="182"/>
      <c r="BMU354" s="182"/>
      <c r="BMV354" s="182"/>
      <c r="BMW354" s="182"/>
      <c r="BMX354" s="182"/>
      <c r="BMY354" s="182"/>
      <c r="BMZ354" s="182"/>
      <c r="BNA354" s="182"/>
      <c r="BNB354" s="182"/>
      <c r="BNC354" s="182"/>
      <c r="BND354" s="182"/>
      <c r="BNE354" s="182"/>
      <c r="BNF354" s="182"/>
      <c r="BNG354" s="182"/>
      <c r="BNH354" s="182"/>
      <c r="BNI354" s="182"/>
      <c r="BNJ354" s="182"/>
      <c r="BNK354" s="182"/>
      <c r="BNL354" s="182"/>
      <c r="BNM354" s="182"/>
      <c r="BNN354" s="182"/>
      <c r="BNO354" s="182"/>
      <c r="BNP354" s="182"/>
      <c r="BNQ354" s="182"/>
      <c r="BNR354" s="182"/>
      <c r="BNS354" s="182"/>
      <c r="BNT354" s="182"/>
      <c r="BNU354" s="182"/>
      <c r="BNV354" s="182"/>
      <c r="BNW354" s="182"/>
      <c r="BNX354" s="182"/>
      <c r="BNY354" s="182"/>
      <c r="BNZ354" s="182"/>
      <c r="BOA354" s="182"/>
      <c r="BOB354" s="182"/>
      <c r="BOC354" s="182"/>
      <c r="BOD354" s="182"/>
      <c r="BOE354" s="182"/>
      <c r="BOF354" s="182"/>
      <c r="BOG354" s="182"/>
      <c r="BOH354" s="182"/>
      <c r="BOI354" s="182"/>
      <c r="BOJ354" s="182"/>
      <c r="BOK354" s="182"/>
      <c r="BOL354" s="182"/>
      <c r="BOM354" s="182"/>
      <c r="BON354" s="182"/>
      <c r="BOO354" s="182"/>
      <c r="BOP354" s="182"/>
      <c r="BOQ354" s="182"/>
      <c r="BOR354" s="182"/>
      <c r="BOS354" s="182"/>
      <c r="BOT354" s="182"/>
      <c r="BOU354" s="182"/>
      <c r="BOV354" s="182"/>
      <c r="BOW354" s="182"/>
      <c r="BOX354" s="182"/>
      <c r="BOY354" s="182"/>
      <c r="BOZ354" s="182"/>
      <c r="BPA354" s="182"/>
      <c r="BPB354" s="182"/>
      <c r="BPC354" s="182"/>
      <c r="BPD354" s="182"/>
      <c r="BPE354" s="182"/>
      <c r="BPF354" s="182"/>
      <c r="BPG354" s="182"/>
      <c r="BPH354" s="182"/>
      <c r="BPI354" s="182"/>
      <c r="BPJ354" s="182"/>
      <c r="BPK354" s="182"/>
      <c r="BPL354" s="182"/>
      <c r="BPM354" s="182"/>
      <c r="BPN354" s="182"/>
      <c r="BPO354" s="182"/>
      <c r="BPP354" s="182"/>
      <c r="BPQ354" s="182"/>
      <c r="BPR354" s="182"/>
      <c r="BPS354" s="182"/>
      <c r="BPT354" s="182"/>
      <c r="BPU354" s="182"/>
      <c r="BPV354" s="182"/>
      <c r="BPW354" s="182"/>
      <c r="BPX354" s="182"/>
      <c r="BPY354" s="182"/>
      <c r="BPZ354" s="182"/>
      <c r="BQA354" s="182"/>
      <c r="BQB354" s="182"/>
      <c r="BQC354" s="182"/>
      <c r="BQD354" s="182"/>
      <c r="BQE354" s="182"/>
      <c r="BQF354" s="182"/>
      <c r="BQG354" s="182"/>
      <c r="BQH354" s="182"/>
      <c r="BQI354" s="182"/>
      <c r="BQJ354" s="182"/>
      <c r="BQK354" s="182"/>
      <c r="BQL354" s="182"/>
      <c r="BQM354" s="182"/>
      <c r="BQN354" s="182"/>
      <c r="BQO354" s="182"/>
      <c r="BQP354" s="182"/>
      <c r="BQQ354" s="182"/>
      <c r="BQR354" s="182"/>
      <c r="BQS354" s="182"/>
      <c r="BQT354" s="182"/>
      <c r="BQU354" s="182"/>
      <c r="BQV354" s="182"/>
      <c r="BQW354" s="182"/>
      <c r="BQX354" s="182"/>
      <c r="BQY354" s="182"/>
      <c r="BQZ354" s="182"/>
      <c r="BRA354" s="182"/>
      <c r="BRB354" s="182"/>
      <c r="BRC354" s="182"/>
      <c r="BRD354" s="182"/>
      <c r="BRE354" s="182"/>
      <c r="BRF354" s="182"/>
      <c r="BRG354" s="182"/>
      <c r="BRH354" s="182"/>
      <c r="BRI354" s="182"/>
      <c r="BRJ354" s="182"/>
      <c r="BRK354" s="182"/>
      <c r="BRL354" s="182"/>
      <c r="BRM354" s="182"/>
      <c r="BRN354" s="182"/>
      <c r="BRO354" s="182"/>
      <c r="BRP354" s="182"/>
      <c r="BRQ354" s="182"/>
      <c r="BRR354" s="182"/>
      <c r="BRS354" s="182"/>
      <c r="BRT354" s="182"/>
      <c r="BRU354" s="182"/>
      <c r="BRV354" s="182"/>
      <c r="BRW354" s="182"/>
      <c r="BRX354" s="182"/>
      <c r="BRY354" s="182"/>
      <c r="BRZ354" s="182"/>
      <c r="BSA354" s="182"/>
      <c r="BSB354" s="182"/>
      <c r="BSC354" s="182"/>
      <c r="BSD354" s="182"/>
      <c r="BSE354" s="182"/>
      <c r="BSF354" s="182"/>
      <c r="BSG354" s="182"/>
      <c r="BSH354" s="182"/>
      <c r="BSI354" s="182"/>
      <c r="BSJ354" s="182"/>
      <c r="BSK354" s="182"/>
      <c r="BSL354" s="182"/>
      <c r="BSM354" s="182"/>
      <c r="BSN354" s="182"/>
      <c r="BSO354" s="182"/>
      <c r="BSP354" s="182"/>
      <c r="BSQ354" s="182"/>
      <c r="BSR354" s="182"/>
      <c r="BSS354" s="182"/>
      <c r="BST354" s="182"/>
      <c r="BSU354" s="182"/>
      <c r="BSV354" s="182"/>
      <c r="BSW354" s="182"/>
      <c r="BSX354" s="182"/>
      <c r="BSY354" s="182"/>
      <c r="BSZ354" s="182"/>
      <c r="BTA354" s="182"/>
      <c r="BTB354" s="182"/>
      <c r="BTC354" s="182"/>
      <c r="BTD354" s="182"/>
      <c r="BTE354" s="182"/>
      <c r="BTF354" s="182"/>
      <c r="BTG354" s="182"/>
      <c r="BTH354" s="182"/>
      <c r="BTI354" s="182"/>
      <c r="BTJ354" s="182"/>
      <c r="BTK354" s="182"/>
      <c r="BTL354" s="182"/>
      <c r="BTM354" s="182"/>
      <c r="BTN354" s="182"/>
      <c r="BTO354" s="182"/>
      <c r="BTP354" s="182"/>
      <c r="BTQ354" s="182"/>
      <c r="BTR354" s="182"/>
      <c r="BTS354" s="182"/>
      <c r="BTT354" s="182"/>
      <c r="BTU354" s="182"/>
      <c r="BTV354" s="182"/>
      <c r="BTW354" s="182"/>
      <c r="BTX354" s="182"/>
      <c r="BTY354" s="182"/>
      <c r="BTZ354" s="182"/>
      <c r="BUA354" s="182"/>
      <c r="BUB354" s="182"/>
      <c r="BUC354" s="182"/>
      <c r="BUD354" s="182"/>
      <c r="BUE354" s="182"/>
      <c r="BUF354" s="182"/>
      <c r="BUG354" s="182"/>
      <c r="BUH354" s="182"/>
      <c r="BUI354" s="182"/>
      <c r="BUJ354" s="182"/>
      <c r="BUK354" s="182"/>
      <c r="BUL354" s="182"/>
      <c r="BUM354" s="182"/>
      <c r="BUN354" s="182"/>
      <c r="BUO354" s="182"/>
      <c r="BUP354" s="182"/>
      <c r="BUQ354" s="182"/>
      <c r="BUR354" s="182"/>
      <c r="BUS354" s="182"/>
      <c r="BUT354" s="182"/>
      <c r="BUU354" s="182"/>
      <c r="BUV354" s="182"/>
      <c r="BUW354" s="182"/>
      <c r="BUX354" s="182"/>
      <c r="BUY354" s="182"/>
      <c r="BUZ354" s="182"/>
      <c r="BVA354" s="182"/>
      <c r="BVB354" s="182"/>
      <c r="BVC354" s="182"/>
      <c r="BVD354" s="182"/>
      <c r="BVE354" s="182"/>
      <c r="BVF354" s="182"/>
      <c r="BVG354" s="182"/>
      <c r="BVH354" s="182"/>
      <c r="BVI354" s="182"/>
      <c r="BVJ354" s="182"/>
      <c r="BVK354" s="182"/>
      <c r="BVL354" s="182"/>
      <c r="BVM354" s="182"/>
      <c r="BVN354" s="182"/>
      <c r="BVO354" s="182"/>
      <c r="BVP354" s="182"/>
      <c r="BVQ354" s="182"/>
      <c r="BVR354" s="182"/>
      <c r="BVS354" s="182"/>
      <c r="BVT354" s="182"/>
      <c r="BVU354" s="182"/>
      <c r="BVV354" s="182"/>
      <c r="BVW354" s="182"/>
      <c r="BVX354" s="182"/>
      <c r="BVY354" s="182"/>
      <c r="BVZ354" s="182"/>
      <c r="BWA354" s="182"/>
      <c r="BWB354" s="182"/>
      <c r="BWC354" s="182"/>
      <c r="BWD354" s="182"/>
      <c r="BWE354" s="182"/>
      <c r="BWF354" s="182"/>
      <c r="BWG354" s="182"/>
      <c r="BWH354" s="182"/>
      <c r="BWI354" s="182"/>
      <c r="BWJ354" s="182"/>
      <c r="BWK354" s="182"/>
      <c r="BWL354" s="182"/>
      <c r="BWM354" s="182"/>
      <c r="BWN354" s="182"/>
      <c r="BWO354" s="182"/>
      <c r="BWP354" s="182"/>
      <c r="BWQ354" s="182"/>
      <c r="BWR354" s="182"/>
      <c r="BWS354" s="182"/>
      <c r="BWT354" s="182"/>
      <c r="BWU354" s="182"/>
      <c r="BWV354" s="182"/>
      <c r="BWW354" s="182"/>
      <c r="BWX354" s="182"/>
      <c r="BWY354" s="182"/>
      <c r="BWZ354" s="182"/>
      <c r="BXA354" s="182"/>
      <c r="BXB354" s="182"/>
      <c r="BXC354" s="182"/>
      <c r="BXD354" s="182"/>
      <c r="BXE354" s="182"/>
      <c r="BXF354" s="182"/>
      <c r="BXG354" s="182"/>
      <c r="BXH354" s="182"/>
      <c r="BXI354" s="182"/>
      <c r="BXJ354" s="182"/>
      <c r="BXK354" s="182"/>
      <c r="BXL354" s="182"/>
      <c r="BXM354" s="182"/>
      <c r="BXN354" s="182"/>
      <c r="BXO354" s="182"/>
      <c r="BXP354" s="182"/>
      <c r="BXQ354" s="182"/>
      <c r="BXR354" s="182"/>
      <c r="BXS354" s="182"/>
      <c r="BXT354" s="182"/>
      <c r="BXU354" s="182"/>
      <c r="BXV354" s="182"/>
      <c r="BXW354" s="182"/>
      <c r="BXX354" s="182"/>
      <c r="BXY354" s="182"/>
      <c r="BXZ354" s="182"/>
      <c r="BYA354" s="182"/>
      <c r="BYB354" s="182"/>
      <c r="BYC354" s="182"/>
      <c r="BYD354" s="182"/>
      <c r="BYE354" s="182"/>
      <c r="BYF354" s="182"/>
      <c r="BYG354" s="182"/>
      <c r="BYH354" s="182"/>
      <c r="BYI354" s="182"/>
      <c r="BYJ354" s="182"/>
      <c r="BYK354" s="182"/>
      <c r="BYL354" s="182"/>
      <c r="BYM354" s="182"/>
      <c r="BYN354" s="182"/>
      <c r="BYO354" s="182"/>
      <c r="BYP354" s="182"/>
      <c r="BYQ354" s="182"/>
      <c r="BYR354" s="182"/>
      <c r="BYS354" s="182"/>
      <c r="BYT354" s="182"/>
      <c r="BYU354" s="182"/>
      <c r="BYV354" s="182"/>
      <c r="BYW354" s="182"/>
      <c r="BYX354" s="182"/>
      <c r="BYY354" s="182"/>
      <c r="BYZ354" s="182"/>
      <c r="BZA354" s="182"/>
      <c r="BZB354" s="182"/>
      <c r="BZC354" s="182"/>
      <c r="BZD354" s="182"/>
      <c r="BZE354" s="182"/>
      <c r="BZF354" s="182"/>
      <c r="BZG354" s="182"/>
      <c r="BZH354" s="182"/>
      <c r="BZI354" s="182"/>
      <c r="BZJ354" s="182"/>
      <c r="BZK354" s="182"/>
      <c r="BZL354" s="182"/>
      <c r="BZM354" s="182"/>
      <c r="BZN354" s="182"/>
      <c r="BZO354" s="182"/>
      <c r="BZP354" s="182"/>
      <c r="BZQ354" s="182"/>
      <c r="BZR354" s="182"/>
      <c r="BZS354" s="182"/>
      <c r="BZT354" s="182"/>
      <c r="BZU354" s="182"/>
      <c r="BZV354" s="182"/>
      <c r="BZW354" s="182"/>
      <c r="BZX354" s="182"/>
      <c r="BZY354" s="182"/>
      <c r="BZZ354" s="182"/>
      <c r="CAA354" s="182"/>
      <c r="CAB354" s="182"/>
      <c r="CAC354" s="182"/>
      <c r="CAD354" s="182"/>
      <c r="CAE354" s="182"/>
      <c r="CAF354" s="182"/>
      <c r="CAG354" s="182"/>
      <c r="CAH354" s="182"/>
      <c r="CAI354" s="182"/>
      <c r="CAJ354" s="182"/>
      <c r="CAK354" s="182"/>
      <c r="CAL354" s="182"/>
      <c r="CAM354" s="182"/>
      <c r="CAN354" s="182"/>
      <c r="CAO354" s="182"/>
      <c r="CAP354" s="182"/>
      <c r="CAQ354" s="182"/>
      <c r="CAR354" s="182"/>
      <c r="CAS354" s="182"/>
      <c r="CAT354" s="182"/>
      <c r="CAU354" s="182"/>
      <c r="CAV354" s="182"/>
      <c r="CAW354" s="182"/>
      <c r="CAX354" s="182"/>
      <c r="CAY354" s="182"/>
      <c r="CAZ354" s="182"/>
      <c r="CBA354" s="182"/>
      <c r="CBB354" s="182"/>
      <c r="CBC354" s="182"/>
      <c r="CBD354" s="182"/>
      <c r="CBE354" s="182"/>
      <c r="CBF354" s="182"/>
      <c r="CBG354" s="182"/>
      <c r="CBH354" s="182"/>
      <c r="CBI354" s="182"/>
      <c r="CBJ354" s="182"/>
      <c r="CBK354" s="182"/>
      <c r="CBL354" s="182"/>
      <c r="CBM354" s="182"/>
      <c r="CBN354" s="182"/>
      <c r="CBO354" s="182"/>
      <c r="CBP354" s="182"/>
      <c r="CBQ354" s="182"/>
      <c r="CBR354" s="182"/>
      <c r="CBS354" s="182"/>
      <c r="CBT354" s="182"/>
      <c r="CBU354" s="182"/>
      <c r="CBV354" s="182"/>
      <c r="CBW354" s="182"/>
      <c r="CBX354" s="182"/>
      <c r="CBY354" s="182"/>
      <c r="CBZ354" s="182"/>
      <c r="CCA354" s="182"/>
      <c r="CCB354" s="182"/>
      <c r="CCC354" s="182"/>
      <c r="CCD354" s="182"/>
      <c r="CCE354" s="182"/>
      <c r="CCF354" s="182"/>
      <c r="CCG354" s="182"/>
      <c r="CCH354" s="182"/>
      <c r="CCI354" s="182"/>
      <c r="CCJ354" s="182"/>
      <c r="CCK354" s="182"/>
      <c r="CCL354" s="182"/>
      <c r="CCM354" s="182"/>
      <c r="CCN354" s="182"/>
      <c r="CCO354" s="182"/>
      <c r="CCP354" s="182"/>
      <c r="CCQ354" s="182"/>
      <c r="CCR354" s="182"/>
      <c r="CCS354" s="182"/>
      <c r="CCT354" s="182"/>
      <c r="CCU354" s="182"/>
      <c r="CCV354" s="182"/>
      <c r="CCW354" s="182"/>
      <c r="CCX354" s="182"/>
      <c r="CCY354" s="182"/>
      <c r="CCZ354" s="182"/>
      <c r="CDA354" s="182"/>
      <c r="CDB354" s="182"/>
      <c r="CDC354" s="182"/>
      <c r="CDD354" s="182"/>
      <c r="CDE354" s="182"/>
      <c r="CDF354" s="182"/>
      <c r="CDG354" s="182"/>
      <c r="CDH354" s="182"/>
      <c r="CDI354" s="182"/>
      <c r="CDJ354" s="182"/>
      <c r="CDK354" s="182"/>
      <c r="CDL354" s="182"/>
      <c r="CDM354" s="182"/>
      <c r="CDN354" s="182"/>
      <c r="CDO354" s="182"/>
      <c r="CDP354" s="182"/>
      <c r="CDQ354" s="182"/>
      <c r="CDR354" s="182"/>
      <c r="CDS354" s="182"/>
      <c r="CDT354" s="182"/>
      <c r="CDU354" s="182"/>
      <c r="CDV354" s="182"/>
      <c r="CDW354" s="182"/>
      <c r="CDX354" s="182"/>
      <c r="CDY354" s="182"/>
      <c r="CDZ354" s="182"/>
      <c r="CEA354" s="182"/>
      <c r="CEB354" s="182"/>
      <c r="CEC354" s="182"/>
      <c r="CED354" s="182"/>
      <c r="CEE354" s="182"/>
      <c r="CEF354" s="182"/>
      <c r="CEG354" s="182"/>
      <c r="CEH354" s="182"/>
      <c r="CEI354" s="182"/>
      <c r="CEJ354" s="182"/>
      <c r="CEK354" s="182"/>
      <c r="CEL354" s="182"/>
      <c r="CEM354" s="182"/>
      <c r="CEN354" s="182"/>
      <c r="CEO354" s="182"/>
      <c r="CEP354" s="182"/>
      <c r="CEQ354" s="182"/>
      <c r="CER354" s="182"/>
      <c r="CES354" s="182"/>
      <c r="CET354" s="182"/>
      <c r="CEU354" s="182"/>
      <c r="CEV354" s="182"/>
      <c r="CEW354" s="182"/>
      <c r="CEX354" s="182"/>
      <c r="CEY354" s="182"/>
      <c r="CEZ354" s="182"/>
      <c r="CFA354" s="182"/>
      <c r="CFB354" s="182"/>
      <c r="CFC354" s="182"/>
      <c r="CFD354" s="182"/>
      <c r="CFE354" s="182"/>
      <c r="CFF354" s="182"/>
      <c r="CFG354" s="182"/>
      <c r="CFH354" s="182"/>
      <c r="CFI354" s="182"/>
      <c r="CFJ354" s="182"/>
      <c r="CFK354" s="182"/>
      <c r="CFL354" s="182"/>
      <c r="CFM354" s="182"/>
      <c r="CFN354" s="182"/>
      <c r="CFO354" s="182"/>
      <c r="CFP354" s="182"/>
      <c r="CFQ354" s="182"/>
      <c r="CFR354" s="182"/>
      <c r="CFS354" s="182"/>
      <c r="CFT354" s="182"/>
      <c r="CFU354" s="182"/>
      <c r="CFV354" s="182"/>
      <c r="CFW354" s="182"/>
      <c r="CFX354" s="182"/>
      <c r="CFY354" s="182"/>
      <c r="CFZ354" s="182"/>
      <c r="CGA354" s="182"/>
      <c r="CGB354" s="182"/>
      <c r="CGC354" s="182"/>
      <c r="CGD354" s="182"/>
      <c r="CGE354" s="182"/>
      <c r="CGF354" s="182"/>
      <c r="CGG354" s="182"/>
      <c r="CGH354" s="182"/>
      <c r="CGI354" s="182"/>
      <c r="CGJ354" s="182"/>
      <c r="CGK354" s="182"/>
      <c r="CGL354" s="182"/>
      <c r="CGM354" s="182"/>
      <c r="CGN354" s="182"/>
      <c r="CGO354" s="182"/>
      <c r="CGP354" s="182"/>
      <c r="CGQ354" s="182"/>
      <c r="CGR354" s="182"/>
      <c r="CGS354" s="182"/>
      <c r="CGT354" s="182"/>
      <c r="CGU354" s="182"/>
      <c r="CGV354" s="182"/>
      <c r="CGW354" s="182"/>
      <c r="CGX354" s="182"/>
      <c r="CGY354" s="182"/>
      <c r="CGZ354" s="182"/>
      <c r="CHA354" s="182"/>
      <c r="CHB354" s="182"/>
      <c r="CHC354" s="182"/>
      <c r="CHD354" s="182"/>
      <c r="CHE354" s="182"/>
      <c r="CHF354" s="182"/>
      <c r="CHG354" s="182"/>
      <c r="CHH354" s="182"/>
      <c r="CHI354" s="182"/>
      <c r="CHJ354" s="182"/>
      <c r="CHK354" s="182"/>
      <c r="CHL354" s="182"/>
      <c r="CHM354" s="182"/>
      <c r="CHN354" s="182"/>
      <c r="CHO354" s="182"/>
      <c r="CHP354" s="182"/>
      <c r="CHQ354" s="182"/>
      <c r="CHR354" s="182"/>
      <c r="CHS354" s="182"/>
      <c r="CHT354" s="182"/>
      <c r="CHU354" s="182"/>
      <c r="CHV354" s="182"/>
      <c r="CHW354" s="182"/>
      <c r="CHX354" s="182"/>
      <c r="CHY354" s="182"/>
      <c r="CHZ354" s="182"/>
      <c r="CIA354" s="182"/>
      <c r="CIB354" s="182"/>
      <c r="CIC354" s="182"/>
      <c r="CID354" s="182"/>
      <c r="CIE354" s="182"/>
      <c r="CIF354" s="182"/>
      <c r="CIG354" s="182"/>
      <c r="CIH354" s="182"/>
      <c r="CII354" s="182"/>
      <c r="CIJ354" s="182"/>
      <c r="CIK354" s="182"/>
      <c r="CIL354" s="182"/>
      <c r="CIM354" s="182"/>
      <c r="CIN354" s="182"/>
      <c r="CIO354" s="182"/>
      <c r="CIP354" s="182"/>
      <c r="CIQ354" s="182"/>
      <c r="CIR354" s="182"/>
      <c r="CIS354" s="182"/>
      <c r="CIT354" s="182"/>
      <c r="CIU354" s="182"/>
      <c r="CIV354" s="182"/>
      <c r="CIW354" s="182"/>
      <c r="CIX354" s="182"/>
      <c r="CIY354" s="182"/>
      <c r="CIZ354" s="182"/>
      <c r="CJA354" s="182"/>
      <c r="CJB354" s="182"/>
      <c r="CJC354" s="182"/>
      <c r="CJD354" s="182"/>
      <c r="CJE354" s="182"/>
      <c r="CJF354" s="182"/>
      <c r="CJG354" s="182"/>
      <c r="CJH354" s="182"/>
      <c r="CJI354" s="182"/>
      <c r="CJJ354" s="182"/>
      <c r="CJK354" s="182"/>
      <c r="CJL354" s="182"/>
      <c r="CJM354" s="182"/>
      <c r="CJN354" s="182"/>
      <c r="CJO354" s="182"/>
      <c r="CJP354" s="182"/>
      <c r="CJQ354" s="182"/>
      <c r="CJR354" s="182"/>
      <c r="CJS354" s="182"/>
      <c r="CJT354" s="182"/>
      <c r="CJU354" s="182"/>
      <c r="CJV354" s="182"/>
      <c r="CJW354" s="182"/>
      <c r="CJX354" s="182"/>
      <c r="CJY354" s="182"/>
      <c r="CJZ354" s="182"/>
      <c r="CKA354" s="182"/>
      <c r="CKB354" s="182"/>
      <c r="CKC354" s="182"/>
      <c r="CKD354" s="182"/>
      <c r="CKE354" s="182"/>
      <c r="CKF354" s="182"/>
      <c r="CKG354" s="182"/>
      <c r="CKH354" s="182"/>
      <c r="CKI354" s="182"/>
      <c r="CKJ354" s="182"/>
      <c r="CKK354" s="182"/>
      <c r="CKL354" s="182"/>
      <c r="CKM354" s="182"/>
      <c r="CKN354" s="182"/>
      <c r="CKO354" s="182"/>
      <c r="CKP354" s="182"/>
      <c r="CKQ354" s="182"/>
      <c r="CKR354" s="182"/>
      <c r="CKS354" s="182"/>
      <c r="CKT354" s="182"/>
      <c r="CKU354" s="182"/>
      <c r="CKV354" s="182"/>
      <c r="CKW354" s="182"/>
      <c r="CKX354" s="182"/>
      <c r="CKY354" s="182"/>
      <c r="CKZ354" s="182"/>
      <c r="CLA354" s="182"/>
      <c r="CLB354" s="182"/>
      <c r="CLC354" s="182"/>
      <c r="CLD354" s="182"/>
      <c r="CLE354" s="182"/>
      <c r="CLF354" s="182"/>
      <c r="CLG354" s="182"/>
      <c r="CLH354" s="182"/>
      <c r="CLI354" s="182"/>
      <c r="CLJ354" s="182"/>
      <c r="CLK354" s="182"/>
      <c r="CLL354" s="182"/>
      <c r="CLM354" s="182"/>
      <c r="CLN354" s="182"/>
      <c r="CLO354" s="182"/>
      <c r="CLP354" s="182"/>
      <c r="CLQ354" s="182"/>
      <c r="CLR354" s="182"/>
      <c r="CLS354" s="182"/>
      <c r="CLT354" s="182"/>
      <c r="CLU354" s="182"/>
      <c r="CLV354" s="182"/>
      <c r="CLW354" s="182"/>
      <c r="CLX354" s="182"/>
      <c r="CLY354" s="182"/>
      <c r="CLZ354" s="182"/>
      <c r="CMA354" s="182"/>
      <c r="CMB354" s="182"/>
      <c r="CMC354" s="182"/>
      <c r="CMD354" s="182"/>
      <c r="CME354" s="182"/>
      <c r="CMF354" s="182"/>
      <c r="CMG354" s="182"/>
      <c r="CMH354" s="182"/>
      <c r="CMI354" s="182"/>
      <c r="CMJ354" s="182"/>
      <c r="CMK354" s="182"/>
      <c r="CML354" s="182"/>
      <c r="CMM354" s="182"/>
      <c r="CMN354" s="182"/>
      <c r="CMO354" s="182"/>
      <c r="CMP354" s="182"/>
      <c r="CMQ354" s="182"/>
      <c r="CMR354" s="182"/>
      <c r="CMS354" s="182"/>
      <c r="CMT354" s="182"/>
      <c r="CMU354" s="182"/>
      <c r="CMV354" s="182"/>
      <c r="CMW354" s="182"/>
      <c r="CMX354" s="182"/>
      <c r="CMY354" s="182"/>
      <c r="CMZ354" s="182"/>
      <c r="CNA354" s="182"/>
      <c r="CNB354" s="182"/>
      <c r="CNC354" s="182"/>
      <c r="CND354" s="182"/>
      <c r="CNE354" s="182"/>
      <c r="CNF354" s="182"/>
      <c r="CNG354" s="182"/>
      <c r="CNH354" s="182"/>
      <c r="CNI354" s="182"/>
      <c r="CNJ354" s="182"/>
      <c r="CNK354" s="182"/>
      <c r="CNL354" s="182"/>
      <c r="CNM354" s="182"/>
      <c r="CNN354" s="182"/>
      <c r="CNO354" s="182"/>
      <c r="CNP354" s="182"/>
      <c r="CNQ354" s="182"/>
      <c r="CNR354" s="182"/>
      <c r="CNS354" s="182"/>
      <c r="CNT354" s="182"/>
      <c r="CNU354" s="182"/>
      <c r="CNV354" s="182"/>
      <c r="CNW354" s="182"/>
      <c r="CNX354" s="182"/>
      <c r="CNY354" s="182"/>
      <c r="CNZ354" s="182"/>
      <c r="COA354" s="182"/>
      <c r="COB354" s="182"/>
      <c r="COC354" s="182"/>
      <c r="COD354" s="182"/>
      <c r="COE354" s="182"/>
      <c r="COF354" s="182"/>
      <c r="COG354" s="182"/>
      <c r="COH354" s="182"/>
      <c r="COI354" s="182"/>
      <c r="COJ354" s="182"/>
      <c r="COK354" s="182"/>
      <c r="COL354" s="182"/>
      <c r="COM354" s="182"/>
      <c r="CON354" s="182"/>
      <c r="COO354" s="182"/>
      <c r="COP354" s="182"/>
      <c r="COQ354" s="182"/>
      <c r="COR354" s="182"/>
      <c r="COS354" s="182"/>
      <c r="COT354" s="182"/>
      <c r="COU354" s="182"/>
      <c r="COV354" s="182"/>
      <c r="COW354" s="182"/>
      <c r="COX354" s="182"/>
      <c r="COY354" s="182"/>
      <c r="COZ354" s="182"/>
      <c r="CPA354" s="182"/>
      <c r="CPB354" s="182"/>
      <c r="CPC354" s="182"/>
      <c r="CPD354" s="182"/>
      <c r="CPE354" s="182"/>
      <c r="CPF354" s="182"/>
      <c r="CPG354" s="182"/>
      <c r="CPH354" s="182"/>
      <c r="CPI354" s="182"/>
      <c r="CPJ354" s="182"/>
      <c r="CPK354" s="182"/>
      <c r="CPL354" s="182"/>
      <c r="CPM354" s="182"/>
      <c r="CPN354" s="182"/>
      <c r="CPO354" s="182"/>
      <c r="CPP354" s="182"/>
      <c r="CPQ354" s="182"/>
      <c r="CPR354" s="182"/>
      <c r="CPS354" s="182"/>
      <c r="CPT354" s="182"/>
      <c r="CPU354" s="182"/>
      <c r="CPV354" s="182"/>
      <c r="CPW354" s="182"/>
      <c r="CPX354" s="182"/>
      <c r="CPY354" s="182"/>
      <c r="CPZ354" s="182"/>
      <c r="CQA354" s="182"/>
      <c r="CQB354" s="182"/>
      <c r="CQC354" s="182"/>
      <c r="CQD354" s="182"/>
      <c r="CQE354" s="182"/>
      <c r="CQF354" s="182"/>
      <c r="CQG354" s="182"/>
      <c r="CQH354" s="182"/>
      <c r="CQI354" s="182"/>
      <c r="CQJ354" s="182"/>
      <c r="CQK354" s="182"/>
      <c r="CQL354" s="182"/>
      <c r="CQM354" s="182"/>
      <c r="CQN354" s="182"/>
      <c r="CQO354" s="182"/>
      <c r="CQP354" s="182"/>
      <c r="CQQ354" s="182"/>
      <c r="CQR354" s="182"/>
      <c r="CQS354" s="182"/>
      <c r="CQT354" s="182"/>
      <c r="CQU354" s="182"/>
      <c r="CQV354" s="182"/>
      <c r="CQW354" s="182"/>
      <c r="CQX354" s="182"/>
      <c r="CQY354" s="182"/>
      <c r="CQZ354" s="182"/>
      <c r="CRA354" s="182"/>
      <c r="CRB354" s="182"/>
      <c r="CRC354" s="182"/>
      <c r="CRD354" s="182"/>
      <c r="CRE354" s="182"/>
      <c r="CRF354" s="182"/>
      <c r="CRG354" s="182"/>
      <c r="CRH354" s="182"/>
      <c r="CRI354" s="182"/>
      <c r="CRJ354" s="182"/>
      <c r="CRK354" s="182"/>
      <c r="CRL354" s="182"/>
      <c r="CRM354" s="182"/>
      <c r="CRN354" s="182"/>
      <c r="CRO354" s="182"/>
      <c r="CRP354" s="182"/>
      <c r="CRQ354" s="182"/>
      <c r="CRR354" s="182"/>
      <c r="CRS354" s="182"/>
      <c r="CRT354" s="182"/>
      <c r="CRU354" s="182"/>
      <c r="CRV354" s="182"/>
      <c r="CRW354" s="182"/>
      <c r="CRX354" s="182"/>
      <c r="CRY354" s="182"/>
      <c r="CRZ354" s="182"/>
      <c r="CSA354" s="182"/>
      <c r="CSB354" s="182"/>
      <c r="CSC354" s="182"/>
      <c r="CSD354" s="182"/>
      <c r="CSE354" s="182"/>
      <c r="CSF354" s="182"/>
      <c r="CSG354" s="182"/>
      <c r="CSH354" s="182"/>
      <c r="CSI354" s="182"/>
      <c r="CSJ354" s="182"/>
      <c r="CSK354" s="182"/>
      <c r="CSL354" s="182"/>
      <c r="CSM354" s="182"/>
      <c r="CSN354" s="182"/>
      <c r="CSO354" s="182"/>
      <c r="CSP354" s="182"/>
      <c r="CSQ354" s="182"/>
      <c r="CSR354" s="182"/>
      <c r="CSS354" s="182"/>
      <c r="CST354" s="182"/>
      <c r="CSU354" s="182"/>
      <c r="CSV354" s="182"/>
      <c r="CSW354" s="182"/>
      <c r="CSX354" s="182"/>
      <c r="CSY354" s="182"/>
      <c r="CSZ354" s="182"/>
      <c r="CTA354" s="182"/>
      <c r="CTB354" s="182"/>
      <c r="CTC354" s="182"/>
      <c r="CTD354" s="182"/>
      <c r="CTE354" s="182"/>
      <c r="CTF354" s="182"/>
      <c r="CTG354" s="182"/>
      <c r="CTH354" s="182"/>
      <c r="CTI354" s="182"/>
      <c r="CTJ354" s="182"/>
      <c r="CTK354" s="182"/>
      <c r="CTL354" s="182"/>
      <c r="CTM354" s="182"/>
      <c r="CTN354" s="182"/>
      <c r="CTO354" s="182"/>
      <c r="CTP354" s="182"/>
      <c r="CTQ354" s="182"/>
      <c r="CTR354" s="182"/>
      <c r="CTS354" s="182"/>
      <c r="CTT354" s="182"/>
      <c r="CTU354" s="182"/>
      <c r="CTV354" s="182"/>
      <c r="CTW354" s="182"/>
      <c r="CTX354" s="182"/>
      <c r="CTY354" s="182"/>
      <c r="CTZ354" s="182"/>
      <c r="CUA354" s="182"/>
      <c r="CUB354" s="182"/>
      <c r="CUC354" s="182"/>
      <c r="CUD354" s="182"/>
      <c r="CUE354" s="182"/>
      <c r="CUF354" s="182"/>
      <c r="CUG354" s="182"/>
      <c r="CUH354" s="182"/>
      <c r="CUI354" s="182"/>
      <c r="CUJ354" s="182"/>
      <c r="CUK354" s="182"/>
      <c r="CUL354" s="182"/>
      <c r="CUM354" s="182"/>
      <c r="CUN354" s="182"/>
      <c r="CUO354" s="182"/>
      <c r="CUP354" s="182"/>
      <c r="CUQ354" s="182"/>
      <c r="CUR354" s="182"/>
      <c r="CUS354" s="182"/>
      <c r="CUT354" s="182"/>
      <c r="CUU354" s="182"/>
      <c r="CUV354" s="182"/>
      <c r="CUW354" s="182"/>
      <c r="CUX354" s="182"/>
      <c r="CUY354" s="182"/>
      <c r="CUZ354" s="182"/>
      <c r="CVA354" s="182"/>
      <c r="CVB354" s="182"/>
      <c r="CVC354" s="182"/>
      <c r="CVD354" s="182"/>
      <c r="CVE354" s="182"/>
      <c r="CVF354" s="182"/>
      <c r="CVG354" s="182"/>
      <c r="CVH354" s="182"/>
      <c r="CVI354" s="182"/>
      <c r="CVJ354" s="182"/>
      <c r="CVK354" s="182"/>
      <c r="CVL354" s="182"/>
      <c r="CVM354" s="182"/>
      <c r="CVN354" s="182"/>
      <c r="CVO354" s="182"/>
      <c r="CVP354" s="182"/>
      <c r="CVQ354" s="182"/>
      <c r="CVR354" s="182"/>
      <c r="CVS354" s="182"/>
      <c r="CVT354" s="182"/>
      <c r="CVU354" s="182"/>
      <c r="CVV354" s="182"/>
      <c r="CVW354" s="182"/>
      <c r="CVX354" s="182"/>
      <c r="CVY354" s="182"/>
      <c r="CVZ354" s="182"/>
      <c r="CWA354" s="182"/>
      <c r="CWB354" s="182"/>
      <c r="CWC354" s="182"/>
      <c r="CWD354" s="182"/>
      <c r="CWE354" s="182"/>
      <c r="CWF354" s="182"/>
      <c r="CWG354" s="182"/>
      <c r="CWH354" s="182"/>
      <c r="CWI354" s="182"/>
      <c r="CWJ354" s="182"/>
      <c r="CWK354" s="182"/>
      <c r="CWL354" s="182"/>
      <c r="CWM354" s="182"/>
      <c r="CWN354" s="182"/>
      <c r="CWO354" s="182"/>
      <c r="CWP354" s="182"/>
      <c r="CWQ354" s="182"/>
      <c r="CWR354" s="182"/>
      <c r="CWS354" s="182"/>
      <c r="CWT354" s="182"/>
      <c r="CWU354" s="182"/>
      <c r="CWV354" s="182"/>
      <c r="CWW354" s="182"/>
      <c r="CWX354" s="182"/>
      <c r="CWY354" s="182"/>
      <c r="CWZ354" s="182"/>
      <c r="CXA354" s="182"/>
      <c r="CXB354" s="182"/>
      <c r="CXC354" s="182"/>
      <c r="CXD354" s="182"/>
      <c r="CXE354" s="182"/>
      <c r="CXF354" s="182"/>
      <c r="CXG354" s="182"/>
      <c r="CXH354" s="182"/>
      <c r="CXI354" s="182"/>
      <c r="CXJ354" s="182"/>
      <c r="CXK354" s="182"/>
      <c r="CXL354" s="182"/>
      <c r="CXM354" s="182"/>
      <c r="CXN354" s="182"/>
      <c r="CXO354" s="182"/>
      <c r="CXP354" s="182"/>
      <c r="CXQ354" s="182"/>
      <c r="CXR354" s="182"/>
      <c r="CXS354" s="182"/>
      <c r="CXT354" s="182"/>
      <c r="CXU354" s="182"/>
      <c r="CXV354" s="182"/>
      <c r="CXW354" s="182"/>
      <c r="CXX354" s="182"/>
      <c r="CXY354" s="182"/>
      <c r="CXZ354" s="182"/>
      <c r="CYA354" s="182"/>
      <c r="CYB354" s="182"/>
      <c r="CYC354" s="182"/>
      <c r="CYD354" s="182"/>
      <c r="CYE354" s="182"/>
      <c r="CYF354" s="182"/>
      <c r="CYG354" s="182"/>
      <c r="CYH354" s="182"/>
      <c r="CYI354" s="182"/>
      <c r="CYJ354" s="182"/>
      <c r="CYK354" s="182"/>
      <c r="CYL354" s="182"/>
      <c r="CYM354" s="182"/>
      <c r="CYN354" s="182"/>
      <c r="CYO354" s="182"/>
      <c r="CYP354" s="182"/>
      <c r="CYQ354" s="182"/>
      <c r="CYR354" s="182"/>
      <c r="CYS354" s="182"/>
      <c r="CYT354" s="182"/>
      <c r="CYU354" s="182"/>
      <c r="CYV354" s="182"/>
      <c r="CYW354" s="182"/>
      <c r="CYX354" s="182"/>
      <c r="CYY354" s="182"/>
      <c r="CYZ354" s="182"/>
      <c r="CZA354" s="182"/>
      <c r="CZB354" s="182"/>
      <c r="CZC354" s="182"/>
      <c r="CZD354" s="182"/>
      <c r="CZE354" s="182"/>
      <c r="CZF354" s="182"/>
      <c r="CZG354" s="182"/>
      <c r="CZH354" s="182"/>
      <c r="CZI354" s="182"/>
      <c r="CZJ354" s="182"/>
      <c r="CZK354" s="182"/>
      <c r="CZL354" s="182"/>
      <c r="CZM354" s="182"/>
      <c r="CZN354" s="182"/>
      <c r="CZO354" s="182"/>
      <c r="CZP354" s="182"/>
      <c r="CZQ354" s="182"/>
      <c r="CZR354" s="182"/>
      <c r="CZS354" s="182"/>
      <c r="CZT354" s="182"/>
      <c r="CZU354" s="182"/>
      <c r="CZV354" s="182"/>
      <c r="CZW354" s="182"/>
      <c r="CZX354" s="182"/>
      <c r="CZY354" s="182"/>
      <c r="CZZ354" s="182"/>
      <c r="DAA354" s="182"/>
      <c r="DAB354" s="182"/>
      <c r="DAC354" s="182"/>
      <c r="DAD354" s="182"/>
      <c r="DAE354" s="182"/>
      <c r="DAF354" s="182"/>
      <c r="DAG354" s="182"/>
      <c r="DAH354" s="182"/>
      <c r="DAI354" s="182"/>
      <c r="DAJ354" s="182"/>
      <c r="DAK354" s="182"/>
      <c r="DAL354" s="182"/>
      <c r="DAM354" s="182"/>
      <c r="DAN354" s="182"/>
      <c r="DAO354" s="182"/>
      <c r="DAP354" s="182"/>
      <c r="DAQ354" s="182"/>
      <c r="DAR354" s="182"/>
      <c r="DAS354" s="182"/>
      <c r="DAT354" s="182"/>
      <c r="DAU354" s="182"/>
      <c r="DAV354" s="182"/>
      <c r="DAW354" s="182"/>
      <c r="DAX354" s="182"/>
      <c r="DAY354" s="182"/>
      <c r="DAZ354" s="182"/>
      <c r="DBA354" s="182"/>
      <c r="DBB354" s="182"/>
      <c r="DBC354" s="182"/>
      <c r="DBD354" s="182"/>
      <c r="DBE354" s="182"/>
      <c r="DBF354" s="182"/>
      <c r="DBG354" s="182"/>
      <c r="DBH354" s="182"/>
      <c r="DBI354" s="182"/>
      <c r="DBJ354" s="182"/>
      <c r="DBK354" s="182"/>
      <c r="DBL354" s="182"/>
      <c r="DBM354" s="182"/>
      <c r="DBN354" s="182"/>
      <c r="DBO354" s="182"/>
      <c r="DBP354" s="182"/>
      <c r="DBQ354" s="182"/>
      <c r="DBR354" s="182"/>
      <c r="DBS354" s="182"/>
      <c r="DBT354" s="182"/>
      <c r="DBU354" s="182"/>
      <c r="DBV354" s="182"/>
      <c r="DBW354" s="182"/>
      <c r="DBX354" s="182"/>
      <c r="DBY354" s="182"/>
      <c r="DBZ354" s="182"/>
      <c r="DCA354" s="182"/>
      <c r="DCB354" s="182"/>
      <c r="DCC354" s="182"/>
      <c r="DCD354" s="182"/>
      <c r="DCE354" s="182"/>
      <c r="DCF354" s="182"/>
      <c r="DCG354" s="182"/>
      <c r="DCH354" s="182"/>
      <c r="DCI354" s="182"/>
      <c r="DCJ354" s="182"/>
      <c r="DCK354" s="182"/>
      <c r="DCL354" s="182"/>
      <c r="DCM354" s="182"/>
      <c r="DCN354" s="182"/>
      <c r="DCO354" s="182"/>
      <c r="DCP354" s="182"/>
      <c r="DCQ354" s="182"/>
      <c r="DCR354" s="182"/>
      <c r="DCS354" s="182"/>
      <c r="DCT354" s="182"/>
      <c r="DCU354" s="182"/>
      <c r="DCV354" s="182"/>
      <c r="DCW354" s="182"/>
      <c r="DCX354" s="182"/>
      <c r="DCY354" s="182"/>
      <c r="DCZ354" s="182"/>
      <c r="DDA354" s="182"/>
      <c r="DDB354" s="182"/>
      <c r="DDC354" s="182"/>
      <c r="DDD354" s="182"/>
      <c r="DDE354" s="182"/>
      <c r="DDF354" s="182"/>
      <c r="DDG354" s="182"/>
      <c r="DDH354" s="182"/>
      <c r="DDI354" s="182"/>
      <c r="DDJ354" s="182"/>
      <c r="DDK354" s="182"/>
      <c r="DDL354" s="182"/>
      <c r="DDM354" s="182"/>
      <c r="DDN354" s="182"/>
      <c r="DDO354" s="182"/>
      <c r="DDP354" s="182"/>
      <c r="DDQ354" s="182"/>
      <c r="DDR354" s="182"/>
      <c r="DDS354" s="182"/>
      <c r="DDT354" s="182"/>
      <c r="DDU354" s="182"/>
      <c r="DDV354" s="182"/>
      <c r="DDW354" s="182"/>
      <c r="DDX354" s="182"/>
      <c r="DDY354" s="182"/>
      <c r="DDZ354" s="182"/>
      <c r="DEA354" s="182"/>
      <c r="DEB354" s="182"/>
      <c r="DEC354" s="182"/>
      <c r="DED354" s="182"/>
      <c r="DEE354" s="182"/>
      <c r="DEF354" s="182"/>
      <c r="DEG354" s="182"/>
      <c r="DEH354" s="182"/>
      <c r="DEI354" s="182"/>
      <c r="DEJ354" s="182"/>
      <c r="DEK354" s="182"/>
      <c r="DEL354" s="182"/>
      <c r="DEM354" s="182"/>
      <c r="DEN354" s="182"/>
      <c r="DEO354" s="182"/>
      <c r="DEP354" s="182"/>
      <c r="DEQ354" s="182"/>
      <c r="DER354" s="182"/>
      <c r="DES354" s="182"/>
      <c r="DET354" s="182"/>
      <c r="DEU354" s="182"/>
      <c r="DEV354" s="182"/>
      <c r="DEW354" s="182"/>
      <c r="DEX354" s="182"/>
      <c r="DEY354" s="182"/>
      <c r="DEZ354" s="182"/>
      <c r="DFA354" s="182"/>
      <c r="DFB354" s="182"/>
      <c r="DFC354" s="182"/>
      <c r="DFD354" s="182"/>
      <c r="DFE354" s="182"/>
      <c r="DFF354" s="182"/>
      <c r="DFG354" s="182"/>
      <c r="DFH354" s="182"/>
      <c r="DFI354" s="182"/>
      <c r="DFJ354" s="182"/>
      <c r="DFK354" s="182"/>
      <c r="DFL354" s="182"/>
      <c r="DFM354" s="182"/>
      <c r="DFN354" s="182"/>
      <c r="DFO354" s="182"/>
      <c r="DFP354" s="182"/>
      <c r="DFQ354" s="182"/>
      <c r="DFR354" s="182"/>
      <c r="DFS354" s="182"/>
      <c r="DFT354" s="182"/>
      <c r="DFU354" s="182"/>
      <c r="DFV354" s="182"/>
      <c r="DFW354" s="182"/>
      <c r="DFX354" s="182"/>
      <c r="DFY354" s="182"/>
      <c r="DFZ354" s="182"/>
      <c r="DGA354" s="182"/>
      <c r="DGB354" s="182"/>
      <c r="DGC354" s="182"/>
      <c r="DGD354" s="182"/>
      <c r="DGE354" s="182"/>
      <c r="DGF354" s="182"/>
      <c r="DGG354" s="182"/>
      <c r="DGH354" s="182"/>
      <c r="DGI354" s="182"/>
      <c r="DGJ354" s="182"/>
      <c r="DGK354" s="182"/>
      <c r="DGL354" s="182"/>
      <c r="DGM354" s="182"/>
      <c r="DGN354" s="182"/>
      <c r="DGO354" s="182"/>
      <c r="DGP354" s="182"/>
      <c r="DGQ354" s="182"/>
      <c r="DGR354" s="182"/>
      <c r="DGS354" s="182"/>
      <c r="DGT354" s="182"/>
      <c r="DGU354" s="182"/>
      <c r="DGV354" s="182"/>
      <c r="DGW354" s="182"/>
      <c r="DGX354" s="182"/>
      <c r="DGY354" s="182"/>
      <c r="DGZ354" s="182"/>
      <c r="DHA354" s="182"/>
      <c r="DHB354" s="182"/>
      <c r="DHC354" s="182"/>
      <c r="DHD354" s="182"/>
      <c r="DHE354" s="182"/>
      <c r="DHF354" s="182"/>
      <c r="DHG354" s="182"/>
      <c r="DHH354" s="182"/>
      <c r="DHI354" s="182"/>
      <c r="DHJ354" s="182"/>
      <c r="DHK354" s="182"/>
      <c r="DHL354" s="182"/>
      <c r="DHM354" s="182"/>
      <c r="DHN354" s="182"/>
      <c r="DHO354" s="182"/>
      <c r="DHP354" s="182"/>
      <c r="DHQ354" s="182"/>
      <c r="DHR354" s="182"/>
      <c r="DHS354" s="182"/>
      <c r="DHT354" s="182"/>
      <c r="DHU354" s="182"/>
      <c r="DHV354" s="182"/>
      <c r="DHW354" s="182"/>
      <c r="DHX354" s="182"/>
      <c r="DHY354" s="182"/>
      <c r="DHZ354" s="182"/>
      <c r="DIA354" s="182"/>
      <c r="DIB354" s="182"/>
      <c r="DIC354" s="182"/>
      <c r="DID354" s="182"/>
      <c r="DIE354" s="182"/>
      <c r="DIF354" s="182"/>
      <c r="DIG354" s="182"/>
      <c r="DIH354" s="182"/>
      <c r="DII354" s="182"/>
      <c r="DIJ354" s="182"/>
      <c r="DIK354" s="182"/>
      <c r="DIL354" s="182"/>
      <c r="DIM354" s="182"/>
      <c r="DIN354" s="182"/>
      <c r="DIO354" s="182"/>
      <c r="DIP354" s="182"/>
      <c r="DIQ354" s="182"/>
      <c r="DIR354" s="182"/>
      <c r="DIS354" s="182"/>
      <c r="DIT354" s="182"/>
      <c r="DIU354" s="182"/>
      <c r="DIV354" s="182"/>
      <c r="DIW354" s="182"/>
      <c r="DIX354" s="182"/>
      <c r="DIY354" s="182"/>
      <c r="DIZ354" s="182"/>
      <c r="DJA354" s="182"/>
      <c r="DJB354" s="182"/>
      <c r="DJC354" s="182"/>
      <c r="DJD354" s="182"/>
      <c r="DJE354" s="182"/>
      <c r="DJF354" s="182"/>
      <c r="DJG354" s="182"/>
      <c r="DJH354" s="182"/>
      <c r="DJI354" s="182"/>
      <c r="DJJ354" s="182"/>
      <c r="DJK354" s="182"/>
      <c r="DJL354" s="182"/>
      <c r="DJM354" s="182"/>
      <c r="DJN354" s="182"/>
      <c r="DJO354" s="182"/>
      <c r="DJP354" s="182"/>
      <c r="DJQ354" s="182"/>
      <c r="DJR354" s="182"/>
      <c r="DJS354" s="182"/>
      <c r="DJT354" s="182"/>
      <c r="DJU354" s="182"/>
      <c r="DJV354" s="182"/>
      <c r="DJW354" s="182"/>
      <c r="DJX354" s="182"/>
      <c r="DJY354" s="182"/>
      <c r="DJZ354" s="182"/>
      <c r="DKA354" s="182"/>
      <c r="DKB354" s="182"/>
      <c r="DKC354" s="182"/>
      <c r="DKD354" s="182"/>
      <c r="DKE354" s="182"/>
      <c r="DKF354" s="182"/>
      <c r="DKG354" s="182"/>
      <c r="DKH354" s="182"/>
      <c r="DKI354" s="182"/>
      <c r="DKJ354" s="182"/>
      <c r="DKK354" s="182"/>
      <c r="DKL354" s="182"/>
      <c r="DKM354" s="182"/>
      <c r="DKN354" s="182"/>
      <c r="DKO354" s="182"/>
      <c r="DKP354" s="182"/>
      <c r="DKQ354" s="182"/>
      <c r="DKR354" s="182"/>
      <c r="DKS354" s="182"/>
      <c r="DKT354" s="182"/>
      <c r="DKU354" s="182"/>
      <c r="DKV354" s="182"/>
      <c r="DKW354" s="182"/>
      <c r="DKX354" s="182"/>
      <c r="DKY354" s="182"/>
      <c r="DKZ354" s="182"/>
      <c r="DLA354" s="182"/>
      <c r="DLB354" s="182"/>
      <c r="DLC354" s="182"/>
      <c r="DLD354" s="182"/>
      <c r="DLE354" s="182"/>
      <c r="DLF354" s="182"/>
      <c r="DLG354" s="182"/>
      <c r="DLH354" s="182"/>
      <c r="DLI354" s="182"/>
      <c r="DLJ354" s="182"/>
      <c r="DLK354" s="182"/>
      <c r="DLL354" s="182"/>
      <c r="DLM354" s="182"/>
      <c r="DLN354" s="182"/>
      <c r="DLO354" s="182"/>
      <c r="DLP354" s="182"/>
      <c r="DLQ354" s="182"/>
      <c r="DLR354" s="182"/>
      <c r="DLS354" s="182"/>
      <c r="DLT354" s="182"/>
      <c r="DLU354" s="182"/>
      <c r="DLV354" s="182"/>
      <c r="DLW354" s="182"/>
      <c r="DLX354" s="182"/>
      <c r="DLY354" s="182"/>
      <c r="DLZ354" s="182"/>
      <c r="DMA354" s="182"/>
      <c r="DMB354" s="182"/>
      <c r="DMC354" s="182"/>
      <c r="DMD354" s="182"/>
      <c r="DME354" s="182"/>
      <c r="DMF354" s="182"/>
      <c r="DMG354" s="182"/>
      <c r="DMH354" s="182"/>
      <c r="DMI354" s="182"/>
      <c r="DMJ354" s="182"/>
      <c r="DMK354" s="182"/>
      <c r="DML354" s="182"/>
      <c r="DMM354" s="182"/>
      <c r="DMN354" s="182"/>
      <c r="DMO354" s="182"/>
      <c r="DMP354" s="182"/>
      <c r="DMQ354" s="182"/>
      <c r="DMR354" s="182"/>
      <c r="DMS354" s="182"/>
      <c r="DMT354" s="182"/>
      <c r="DMU354" s="182"/>
      <c r="DMV354" s="182"/>
      <c r="DMW354" s="182"/>
      <c r="DMX354" s="182"/>
      <c r="DMY354" s="182"/>
      <c r="DMZ354" s="182"/>
      <c r="DNA354" s="182"/>
      <c r="DNB354" s="182"/>
      <c r="DNC354" s="182"/>
      <c r="DND354" s="182"/>
      <c r="DNE354" s="182"/>
      <c r="DNF354" s="182"/>
      <c r="DNG354" s="182"/>
      <c r="DNH354" s="182"/>
      <c r="DNI354" s="182"/>
      <c r="DNJ354" s="182"/>
      <c r="DNK354" s="182"/>
      <c r="DNL354" s="182"/>
      <c r="DNM354" s="182"/>
      <c r="DNN354" s="182"/>
      <c r="DNO354" s="182"/>
      <c r="DNP354" s="182"/>
      <c r="DNQ354" s="182"/>
      <c r="DNR354" s="182"/>
      <c r="DNS354" s="182"/>
      <c r="DNT354" s="182"/>
      <c r="DNU354" s="182"/>
      <c r="DNV354" s="182"/>
      <c r="DNW354" s="182"/>
      <c r="DNX354" s="182"/>
      <c r="DNY354" s="182"/>
      <c r="DNZ354" s="182"/>
      <c r="DOA354" s="182"/>
      <c r="DOB354" s="182"/>
      <c r="DOC354" s="182"/>
      <c r="DOD354" s="182"/>
      <c r="DOE354" s="182"/>
      <c r="DOF354" s="182"/>
      <c r="DOG354" s="182"/>
      <c r="DOH354" s="182"/>
      <c r="DOI354" s="182"/>
      <c r="DOJ354" s="182"/>
      <c r="DOK354" s="182"/>
      <c r="DOL354" s="182"/>
      <c r="DOM354" s="182"/>
      <c r="DON354" s="182"/>
      <c r="DOO354" s="182"/>
      <c r="DOP354" s="182"/>
      <c r="DOQ354" s="182"/>
      <c r="DOR354" s="182"/>
      <c r="DOS354" s="182"/>
      <c r="DOT354" s="182"/>
      <c r="DOU354" s="182"/>
      <c r="DOV354" s="182"/>
      <c r="DOW354" s="182"/>
      <c r="DOX354" s="182"/>
      <c r="DOY354" s="182"/>
      <c r="DOZ354" s="182"/>
      <c r="DPA354" s="182"/>
      <c r="DPB354" s="182"/>
      <c r="DPC354" s="182"/>
      <c r="DPD354" s="182"/>
      <c r="DPE354" s="182"/>
      <c r="DPF354" s="182"/>
      <c r="DPG354" s="182"/>
      <c r="DPH354" s="182"/>
      <c r="DPI354" s="182"/>
      <c r="DPJ354" s="182"/>
      <c r="DPK354" s="182"/>
      <c r="DPL354" s="182"/>
      <c r="DPM354" s="182"/>
      <c r="DPN354" s="182"/>
      <c r="DPO354" s="182"/>
      <c r="DPP354" s="182"/>
      <c r="DPQ354" s="182"/>
      <c r="DPR354" s="182"/>
      <c r="DPS354" s="182"/>
      <c r="DPT354" s="182"/>
      <c r="DPU354" s="182"/>
      <c r="DPV354" s="182"/>
      <c r="DPW354" s="182"/>
      <c r="DPX354" s="182"/>
      <c r="DPY354" s="182"/>
      <c r="DPZ354" s="182"/>
      <c r="DQA354" s="182"/>
      <c r="DQB354" s="182"/>
      <c r="DQC354" s="182"/>
      <c r="DQD354" s="182"/>
      <c r="DQE354" s="182"/>
      <c r="DQF354" s="182"/>
      <c r="DQG354" s="182"/>
      <c r="DQH354" s="182"/>
      <c r="DQI354" s="182"/>
      <c r="DQJ354" s="182"/>
      <c r="DQK354" s="182"/>
      <c r="DQL354" s="182"/>
      <c r="DQM354" s="182"/>
      <c r="DQN354" s="182"/>
      <c r="DQO354" s="182"/>
      <c r="DQP354" s="182"/>
      <c r="DQQ354" s="182"/>
      <c r="DQR354" s="182"/>
      <c r="DQS354" s="182"/>
      <c r="DQT354" s="182"/>
      <c r="DQU354" s="182"/>
      <c r="DQV354" s="182"/>
      <c r="DQW354" s="182"/>
      <c r="DQX354" s="182"/>
      <c r="DQY354" s="182"/>
      <c r="DQZ354" s="182"/>
      <c r="DRA354" s="182"/>
      <c r="DRB354" s="182"/>
      <c r="DRC354" s="182"/>
      <c r="DRD354" s="182"/>
      <c r="DRE354" s="182"/>
      <c r="DRF354" s="182"/>
      <c r="DRG354" s="182"/>
      <c r="DRH354" s="182"/>
      <c r="DRI354" s="182"/>
      <c r="DRJ354" s="182"/>
      <c r="DRK354" s="182"/>
      <c r="DRL354" s="182"/>
      <c r="DRM354" s="182"/>
      <c r="DRN354" s="182"/>
      <c r="DRO354" s="182"/>
      <c r="DRP354" s="182"/>
      <c r="DRQ354" s="182"/>
      <c r="DRR354" s="182"/>
      <c r="DRS354" s="182"/>
      <c r="DRT354" s="182"/>
      <c r="DRU354" s="182"/>
      <c r="DRV354" s="182"/>
      <c r="DRW354" s="182"/>
      <c r="DRX354" s="182"/>
      <c r="DRY354" s="182"/>
      <c r="DRZ354" s="182"/>
      <c r="DSA354" s="182"/>
      <c r="DSB354" s="182"/>
      <c r="DSC354" s="182"/>
      <c r="DSD354" s="182"/>
      <c r="DSE354" s="182"/>
      <c r="DSF354" s="182"/>
      <c r="DSG354" s="182"/>
      <c r="DSH354" s="182"/>
      <c r="DSI354" s="182"/>
      <c r="DSJ354" s="182"/>
      <c r="DSK354" s="182"/>
      <c r="DSL354" s="182"/>
      <c r="DSM354" s="182"/>
      <c r="DSN354" s="182"/>
      <c r="DSO354" s="182"/>
      <c r="DSP354" s="182"/>
      <c r="DSQ354" s="182"/>
      <c r="DSR354" s="182"/>
      <c r="DSS354" s="182"/>
      <c r="DST354" s="182"/>
      <c r="DSU354" s="182"/>
      <c r="DSV354" s="182"/>
      <c r="DSW354" s="182"/>
      <c r="DSX354" s="182"/>
      <c r="DSY354" s="182"/>
      <c r="DSZ354" s="182"/>
      <c r="DTA354" s="182"/>
      <c r="DTB354" s="182"/>
      <c r="DTC354" s="182"/>
      <c r="DTD354" s="182"/>
      <c r="DTE354" s="182"/>
      <c r="DTF354" s="182"/>
      <c r="DTG354" s="182"/>
      <c r="DTH354" s="182"/>
      <c r="DTI354" s="182"/>
      <c r="DTJ354" s="182"/>
      <c r="DTK354" s="182"/>
      <c r="DTL354" s="182"/>
      <c r="DTM354" s="182"/>
      <c r="DTN354" s="182"/>
      <c r="DTO354" s="182"/>
      <c r="DTP354" s="182"/>
      <c r="DTQ354" s="182"/>
      <c r="DTR354" s="182"/>
      <c r="DTS354" s="182"/>
      <c r="DTT354" s="182"/>
      <c r="DTU354" s="182"/>
      <c r="DTV354" s="182"/>
      <c r="DTW354" s="182"/>
      <c r="DTX354" s="182"/>
      <c r="DTY354" s="182"/>
      <c r="DTZ354" s="182"/>
      <c r="DUA354" s="182"/>
      <c r="DUB354" s="182"/>
      <c r="DUC354" s="182"/>
      <c r="DUD354" s="182"/>
      <c r="DUE354" s="182"/>
      <c r="DUF354" s="182"/>
      <c r="DUG354" s="182"/>
      <c r="DUH354" s="182"/>
      <c r="DUI354" s="182"/>
      <c r="DUJ354" s="182"/>
      <c r="DUK354" s="182"/>
      <c r="DUL354" s="182"/>
      <c r="DUM354" s="182"/>
      <c r="DUN354" s="182"/>
      <c r="DUO354" s="182"/>
      <c r="DUP354" s="182"/>
      <c r="DUQ354" s="182"/>
      <c r="DUR354" s="182"/>
      <c r="DUS354" s="182"/>
      <c r="DUT354" s="182"/>
      <c r="DUU354" s="182"/>
      <c r="DUV354" s="182"/>
      <c r="DUW354" s="182"/>
      <c r="DUX354" s="182"/>
      <c r="DUY354" s="182"/>
      <c r="DUZ354" s="182"/>
      <c r="DVA354" s="182"/>
      <c r="DVB354" s="182"/>
      <c r="DVC354" s="182"/>
      <c r="DVD354" s="182"/>
      <c r="DVE354" s="182"/>
      <c r="DVF354" s="182"/>
      <c r="DVG354" s="182"/>
      <c r="DVH354" s="182"/>
      <c r="DVI354" s="182"/>
      <c r="DVJ354" s="182"/>
      <c r="DVK354" s="182"/>
      <c r="DVL354" s="182"/>
      <c r="DVM354" s="182"/>
      <c r="DVN354" s="182"/>
      <c r="DVO354" s="182"/>
      <c r="DVP354" s="182"/>
      <c r="DVQ354" s="182"/>
      <c r="DVR354" s="182"/>
      <c r="DVS354" s="182"/>
      <c r="DVT354" s="182"/>
      <c r="DVU354" s="182"/>
      <c r="DVV354" s="182"/>
      <c r="DVW354" s="182"/>
      <c r="DVX354" s="182"/>
      <c r="DVY354" s="182"/>
      <c r="DVZ354" s="182"/>
      <c r="DWA354" s="182"/>
      <c r="DWB354" s="182"/>
      <c r="DWC354" s="182"/>
      <c r="DWD354" s="182"/>
      <c r="DWE354" s="182"/>
      <c r="DWF354" s="182"/>
      <c r="DWG354" s="182"/>
      <c r="DWH354" s="182"/>
      <c r="DWI354" s="182"/>
      <c r="DWJ354" s="182"/>
      <c r="DWK354" s="182"/>
      <c r="DWL354" s="182"/>
      <c r="DWM354" s="182"/>
      <c r="DWN354" s="182"/>
      <c r="DWO354" s="182"/>
      <c r="DWP354" s="182"/>
      <c r="DWQ354" s="182"/>
      <c r="DWR354" s="182"/>
      <c r="DWS354" s="182"/>
      <c r="DWT354" s="182"/>
      <c r="DWU354" s="182"/>
      <c r="DWV354" s="182"/>
      <c r="DWW354" s="182"/>
      <c r="DWX354" s="182"/>
      <c r="DWY354" s="182"/>
      <c r="DWZ354" s="182"/>
      <c r="DXA354" s="182"/>
      <c r="DXB354" s="182"/>
      <c r="DXC354" s="182"/>
      <c r="DXD354" s="182"/>
      <c r="DXE354" s="182"/>
      <c r="DXF354" s="182"/>
      <c r="DXG354" s="182"/>
      <c r="DXH354" s="182"/>
      <c r="DXI354" s="182"/>
      <c r="DXJ354" s="182"/>
      <c r="DXK354" s="182"/>
      <c r="DXL354" s="182"/>
      <c r="DXM354" s="182"/>
      <c r="DXN354" s="182"/>
      <c r="DXO354" s="182"/>
      <c r="DXP354" s="182"/>
      <c r="DXQ354" s="182"/>
      <c r="DXR354" s="182"/>
      <c r="DXS354" s="182"/>
      <c r="DXT354" s="182"/>
      <c r="DXU354" s="182"/>
      <c r="DXV354" s="182"/>
      <c r="DXW354" s="182"/>
      <c r="DXX354" s="182"/>
      <c r="DXY354" s="182"/>
      <c r="DXZ354" s="182"/>
      <c r="DYA354" s="182"/>
      <c r="DYB354" s="182"/>
      <c r="DYC354" s="182"/>
      <c r="DYD354" s="182"/>
      <c r="DYE354" s="182"/>
      <c r="DYF354" s="182"/>
      <c r="DYG354" s="182"/>
      <c r="DYH354" s="182"/>
      <c r="DYI354" s="182"/>
      <c r="DYJ354" s="182"/>
      <c r="DYK354" s="182"/>
      <c r="DYL354" s="182"/>
      <c r="DYM354" s="182"/>
      <c r="DYN354" s="182"/>
      <c r="DYO354" s="182"/>
      <c r="DYP354" s="182"/>
      <c r="DYQ354" s="182"/>
      <c r="DYR354" s="182"/>
      <c r="DYS354" s="182"/>
      <c r="DYT354" s="182"/>
      <c r="DYU354" s="182"/>
      <c r="DYV354" s="182"/>
      <c r="DYW354" s="182"/>
      <c r="DYX354" s="182"/>
      <c r="DYY354" s="182"/>
      <c r="DYZ354" s="182"/>
      <c r="DZA354" s="182"/>
      <c r="DZB354" s="182"/>
      <c r="DZC354" s="182"/>
      <c r="DZD354" s="182"/>
      <c r="DZE354" s="182"/>
      <c r="DZF354" s="182"/>
      <c r="DZG354" s="182"/>
      <c r="DZH354" s="182"/>
      <c r="DZI354" s="182"/>
      <c r="DZJ354" s="182"/>
      <c r="DZK354" s="182"/>
      <c r="DZL354" s="182"/>
      <c r="DZM354" s="182"/>
      <c r="DZN354" s="182"/>
      <c r="DZO354" s="182"/>
      <c r="DZP354" s="182"/>
      <c r="DZQ354" s="182"/>
      <c r="DZR354" s="182"/>
      <c r="DZS354" s="182"/>
      <c r="DZT354" s="182"/>
      <c r="DZU354" s="182"/>
      <c r="DZV354" s="182"/>
      <c r="DZW354" s="182"/>
      <c r="DZX354" s="182"/>
      <c r="DZY354" s="182"/>
      <c r="DZZ354" s="182"/>
      <c r="EAA354" s="182"/>
      <c r="EAB354" s="182"/>
      <c r="EAC354" s="182"/>
      <c r="EAD354" s="182"/>
      <c r="EAE354" s="182"/>
      <c r="EAF354" s="182"/>
      <c r="EAG354" s="182"/>
      <c r="EAH354" s="182"/>
      <c r="EAI354" s="182"/>
      <c r="EAJ354" s="182"/>
      <c r="EAK354" s="182"/>
      <c r="EAL354" s="182"/>
      <c r="EAM354" s="182"/>
      <c r="EAN354" s="182"/>
      <c r="EAO354" s="182"/>
      <c r="EAP354" s="182"/>
      <c r="EAQ354" s="182"/>
      <c r="EAR354" s="182"/>
      <c r="EAS354" s="182"/>
      <c r="EAT354" s="182"/>
      <c r="EAU354" s="182"/>
      <c r="EAV354" s="182"/>
      <c r="EAW354" s="182"/>
      <c r="EAX354" s="182"/>
      <c r="EAY354" s="182"/>
      <c r="EAZ354" s="182"/>
      <c r="EBA354" s="182"/>
      <c r="EBB354" s="182"/>
      <c r="EBC354" s="182"/>
      <c r="EBD354" s="182"/>
      <c r="EBE354" s="182"/>
      <c r="EBF354" s="182"/>
      <c r="EBG354" s="182"/>
      <c r="EBH354" s="182"/>
      <c r="EBI354" s="182"/>
      <c r="EBJ354" s="182"/>
      <c r="EBK354" s="182"/>
      <c r="EBL354" s="182"/>
      <c r="EBM354" s="182"/>
      <c r="EBN354" s="182"/>
      <c r="EBO354" s="182"/>
      <c r="EBP354" s="182"/>
      <c r="EBQ354" s="182"/>
      <c r="EBR354" s="182"/>
      <c r="EBS354" s="182"/>
      <c r="EBT354" s="182"/>
      <c r="EBU354" s="182"/>
      <c r="EBV354" s="182"/>
      <c r="EBW354" s="182"/>
      <c r="EBX354" s="182"/>
      <c r="EBY354" s="182"/>
      <c r="EBZ354" s="182"/>
      <c r="ECA354" s="182"/>
      <c r="ECB354" s="182"/>
      <c r="ECC354" s="182"/>
      <c r="ECD354" s="182"/>
      <c r="ECE354" s="182"/>
      <c r="ECF354" s="182"/>
      <c r="ECG354" s="182"/>
      <c r="ECH354" s="182"/>
      <c r="ECI354" s="182"/>
      <c r="ECJ354" s="182"/>
      <c r="ECK354" s="182"/>
      <c r="ECL354" s="182"/>
      <c r="ECM354" s="182"/>
      <c r="ECN354" s="182"/>
      <c r="ECO354" s="182"/>
      <c r="ECP354" s="182"/>
      <c r="ECQ354" s="182"/>
      <c r="ECR354" s="182"/>
      <c r="ECS354" s="182"/>
      <c r="ECT354" s="182"/>
      <c r="ECU354" s="182"/>
      <c r="ECV354" s="182"/>
      <c r="ECW354" s="182"/>
      <c r="ECX354" s="182"/>
      <c r="ECY354" s="182"/>
      <c r="ECZ354" s="182"/>
      <c r="EDA354" s="182"/>
      <c r="EDB354" s="182"/>
      <c r="EDC354" s="182"/>
      <c r="EDD354" s="182"/>
      <c r="EDE354" s="182"/>
      <c r="EDF354" s="182"/>
      <c r="EDG354" s="182"/>
      <c r="EDH354" s="182"/>
      <c r="EDI354" s="182"/>
      <c r="EDJ354" s="182"/>
      <c r="EDK354" s="182"/>
      <c r="EDL354" s="182"/>
      <c r="EDM354" s="182"/>
      <c r="EDN354" s="182"/>
      <c r="EDO354" s="182"/>
      <c r="EDP354" s="182"/>
      <c r="EDQ354" s="182"/>
      <c r="EDR354" s="182"/>
      <c r="EDS354" s="182"/>
      <c r="EDT354" s="182"/>
      <c r="EDU354" s="182"/>
      <c r="EDV354" s="182"/>
      <c r="EDW354" s="182"/>
      <c r="EDX354" s="182"/>
      <c r="EDY354" s="182"/>
      <c r="EDZ354" s="182"/>
      <c r="EEA354" s="182"/>
      <c r="EEB354" s="182"/>
      <c r="EEC354" s="182"/>
      <c r="EED354" s="182"/>
      <c r="EEE354" s="182"/>
      <c r="EEF354" s="182"/>
      <c r="EEG354" s="182"/>
      <c r="EEH354" s="182"/>
      <c r="EEI354" s="182"/>
      <c r="EEJ354" s="182"/>
      <c r="EEK354" s="182"/>
      <c r="EEL354" s="182"/>
      <c r="EEM354" s="182"/>
      <c r="EEN354" s="182"/>
      <c r="EEO354" s="182"/>
      <c r="EEP354" s="182"/>
      <c r="EEQ354" s="182"/>
      <c r="EER354" s="182"/>
      <c r="EES354" s="182"/>
      <c r="EET354" s="182"/>
      <c r="EEU354" s="182"/>
      <c r="EEV354" s="182"/>
      <c r="EEW354" s="182"/>
      <c r="EEX354" s="182"/>
      <c r="EEY354" s="182"/>
      <c r="EEZ354" s="182"/>
      <c r="EFA354" s="182"/>
      <c r="EFB354" s="182"/>
      <c r="EFC354" s="182"/>
      <c r="EFD354" s="182"/>
      <c r="EFE354" s="182"/>
      <c r="EFF354" s="182"/>
      <c r="EFG354" s="182"/>
      <c r="EFH354" s="182"/>
      <c r="EFI354" s="182"/>
      <c r="EFJ354" s="182"/>
      <c r="EFK354" s="182"/>
      <c r="EFL354" s="182"/>
      <c r="EFM354" s="182"/>
      <c r="EFN354" s="182"/>
      <c r="EFO354" s="182"/>
      <c r="EFP354" s="182"/>
      <c r="EFQ354" s="182"/>
      <c r="EFR354" s="182"/>
      <c r="EFS354" s="182"/>
      <c r="EFT354" s="182"/>
      <c r="EFU354" s="182"/>
      <c r="EFV354" s="182"/>
      <c r="EFW354" s="182"/>
      <c r="EFX354" s="182"/>
      <c r="EFY354" s="182"/>
      <c r="EFZ354" s="182"/>
      <c r="EGA354" s="182"/>
      <c r="EGB354" s="182"/>
      <c r="EGC354" s="182"/>
      <c r="EGD354" s="182"/>
      <c r="EGE354" s="182"/>
      <c r="EGF354" s="182"/>
      <c r="EGG354" s="182"/>
      <c r="EGH354" s="182"/>
      <c r="EGI354" s="182"/>
      <c r="EGJ354" s="182"/>
      <c r="EGK354" s="182"/>
      <c r="EGL354" s="182"/>
      <c r="EGM354" s="182"/>
      <c r="EGN354" s="182"/>
      <c r="EGO354" s="182"/>
      <c r="EGP354" s="182"/>
      <c r="EGQ354" s="182"/>
      <c r="EGR354" s="182"/>
      <c r="EGS354" s="182"/>
      <c r="EGT354" s="182"/>
      <c r="EGU354" s="182"/>
      <c r="EGV354" s="182"/>
      <c r="EGW354" s="182"/>
      <c r="EGX354" s="182"/>
      <c r="EGY354" s="182"/>
      <c r="EGZ354" s="182"/>
      <c r="EHA354" s="182"/>
      <c r="EHB354" s="182"/>
      <c r="EHC354" s="182"/>
      <c r="EHD354" s="182"/>
      <c r="EHE354" s="182"/>
      <c r="EHF354" s="182"/>
      <c r="EHG354" s="182"/>
      <c r="EHH354" s="182"/>
      <c r="EHI354" s="182"/>
      <c r="EHJ354" s="182"/>
      <c r="EHK354" s="182"/>
      <c r="EHL354" s="182"/>
      <c r="EHM354" s="182"/>
      <c r="EHN354" s="182"/>
      <c r="EHO354" s="182"/>
      <c r="EHP354" s="182"/>
      <c r="EHQ354" s="182"/>
      <c r="EHR354" s="182"/>
      <c r="EHS354" s="182"/>
      <c r="EHT354" s="182"/>
      <c r="EHU354" s="182"/>
      <c r="EHV354" s="182"/>
      <c r="EHW354" s="182"/>
      <c r="EHX354" s="182"/>
      <c r="EHY354" s="182"/>
      <c r="EHZ354" s="182"/>
      <c r="EIA354" s="182"/>
      <c r="EIB354" s="182"/>
      <c r="EIC354" s="182"/>
      <c r="EID354" s="182"/>
      <c r="EIE354" s="182"/>
      <c r="EIF354" s="182"/>
      <c r="EIG354" s="182"/>
      <c r="EIH354" s="182"/>
      <c r="EII354" s="182"/>
      <c r="EIJ354" s="182"/>
      <c r="EIK354" s="182"/>
      <c r="EIL354" s="182"/>
      <c r="EIM354" s="182"/>
      <c r="EIN354" s="182"/>
      <c r="EIO354" s="182"/>
      <c r="EIP354" s="182"/>
      <c r="EIQ354" s="182"/>
      <c r="EIR354" s="182"/>
      <c r="EIS354" s="182"/>
      <c r="EIT354" s="182"/>
      <c r="EIU354" s="182"/>
      <c r="EIV354" s="182"/>
      <c r="EIW354" s="182"/>
      <c r="EIX354" s="182"/>
      <c r="EIY354" s="182"/>
      <c r="EIZ354" s="182"/>
      <c r="EJA354" s="182"/>
      <c r="EJB354" s="182"/>
      <c r="EJC354" s="182"/>
      <c r="EJD354" s="182"/>
      <c r="EJE354" s="182"/>
      <c r="EJF354" s="182"/>
      <c r="EJG354" s="182"/>
      <c r="EJH354" s="182"/>
      <c r="EJI354" s="182"/>
      <c r="EJJ354" s="182"/>
      <c r="EJK354" s="182"/>
      <c r="EJL354" s="182"/>
      <c r="EJM354" s="182"/>
      <c r="EJN354" s="182"/>
      <c r="EJO354" s="182"/>
      <c r="EJP354" s="182"/>
      <c r="EJQ354" s="182"/>
      <c r="EJR354" s="182"/>
      <c r="EJS354" s="182"/>
      <c r="EJT354" s="182"/>
      <c r="EJU354" s="182"/>
      <c r="EJV354" s="182"/>
      <c r="EJW354" s="182"/>
      <c r="EJX354" s="182"/>
      <c r="EJY354" s="182"/>
      <c r="EJZ354" s="182"/>
      <c r="EKA354" s="182"/>
      <c r="EKB354" s="182"/>
      <c r="EKC354" s="182"/>
      <c r="EKD354" s="182"/>
      <c r="EKE354" s="182"/>
      <c r="EKF354" s="182"/>
      <c r="EKG354" s="182"/>
      <c r="EKH354" s="182"/>
      <c r="EKI354" s="182"/>
      <c r="EKJ354" s="182"/>
      <c r="EKK354" s="182"/>
      <c r="EKL354" s="182"/>
      <c r="EKM354" s="182"/>
      <c r="EKN354" s="182"/>
      <c r="EKO354" s="182"/>
      <c r="EKP354" s="182"/>
      <c r="EKQ354" s="182"/>
      <c r="EKR354" s="182"/>
      <c r="EKS354" s="182"/>
      <c r="EKT354" s="182"/>
      <c r="EKU354" s="182"/>
      <c r="EKV354" s="182"/>
      <c r="EKW354" s="182"/>
      <c r="EKX354" s="182"/>
      <c r="EKY354" s="182"/>
      <c r="EKZ354" s="182"/>
      <c r="ELA354" s="182"/>
      <c r="ELB354" s="182"/>
      <c r="ELC354" s="182"/>
      <c r="ELD354" s="182"/>
      <c r="ELE354" s="182"/>
      <c r="ELF354" s="182"/>
      <c r="ELG354" s="182"/>
      <c r="ELH354" s="182"/>
      <c r="ELI354" s="182"/>
      <c r="ELJ354" s="182"/>
      <c r="ELK354" s="182"/>
      <c r="ELL354" s="182"/>
      <c r="ELM354" s="182"/>
      <c r="ELN354" s="182"/>
      <c r="ELO354" s="182"/>
      <c r="ELP354" s="182"/>
      <c r="ELQ354" s="182"/>
      <c r="ELR354" s="182"/>
      <c r="ELS354" s="182"/>
      <c r="ELT354" s="182"/>
      <c r="ELU354" s="182"/>
      <c r="ELV354" s="182"/>
      <c r="ELW354" s="182"/>
      <c r="ELX354" s="182"/>
      <c r="ELY354" s="182"/>
      <c r="ELZ354" s="182"/>
      <c r="EMA354" s="182"/>
      <c r="EMB354" s="182"/>
      <c r="EMC354" s="182"/>
      <c r="EMD354" s="182"/>
      <c r="EME354" s="182"/>
      <c r="EMF354" s="182"/>
      <c r="EMG354" s="182"/>
      <c r="EMH354" s="182"/>
      <c r="EMI354" s="182"/>
      <c r="EMJ354" s="182"/>
      <c r="EMK354" s="182"/>
      <c r="EML354" s="182"/>
      <c r="EMM354" s="182"/>
      <c r="EMN354" s="182"/>
      <c r="EMO354" s="182"/>
      <c r="EMP354" s="182"/>
      <c r="EMQ354" s="182"/>
      <c r="EMR354" s="182"/>
      <c r="EMS354" s="182"/>
      <c r="EMT354" s="182"/>
      <c r="EMU354" s="182"/>
      <c r="EMV354" s="182"/>
      <c r="EMW354" s="182"/>
      <c r="EMX354" s="182"/>
      <c r="EMY354" s="182"/>
      <c r="EMZ354" s="182"/>
      <c r="ENA354" s="182"/>
      <c r="ENB354" s="182"/>
      <c r="ENC354" s="182"/>
      <c r="END354" s="182"/>
      <c r="ENE354" s="182"/>
      <c r="ENF354" s="182"/>
      <c r="ENG354" s="182"/>
      <c r="ENH354" s="182"/>
      <c r="ENI354" s="182"/>
      <c r="ENJ354" s="182"/>
      <c r="ENK354" s="182"/>
      <c r="ENL354" s="182"/>
      <c r="ENM354" s="182"/>
      <c r="ENN354" s="182"/>
      <c r="ENO354" s="182"/>
      <c r="ENP354" s="182"/>
      <c r="ENQ354" s="182"/>
      <c r="ENR354" s="182"/>
      <c r="ENS354" s="182"/>
      <c r="ENT354" s="182"/>
      <c r="ENU354" s="182"/>
      <c r="ENV354" s="182"/>
      <c r="ENW354" s="182"/>
      <c r="ENX354" s="182"/>
      <c r="ENY354" s="182"/>
      <c r="ENZ354" s="182"/>
      <c r="EOA354" s="182"/>
      <c r="EOB354" s="182"/>
      <c r="EOC354" s="182"/>
      <c r="EOD354" s="182"/>
      <c r="EOE354" s="182"/>
      <c r="EOF354" s="182"/>
      <c r="EOG354" s="182"/>
      <c r="EOH354" s="182"/>
      <c r="EOI354" s="182"/>
      <c r="EOJ354" s="182"/>
      <c r="EOK354" s="182"/>
      <c r="EOL354" s="182"/>
      <c r="EOM354" s="182"/>
      <c r="EON354" s="182"/>
      <c r="EOO354" s="182"/>
      <c r="EOP354" s="182"/>
      <c r="EOQ354" s="182"/>
      <c r="EOR354" s="182"/>
      <c r="EOS354" s="182"/>
      <c r="EOT354" s="182"/>
      <c r="EOU354" s="182"/>
      <c r="EOV354" s="182"/>
      <c r="EOW354" s="182"/>
      <c r="EOX354" s="182"/>
      <c r="EOY354" s="182"/>
      <c r="EOZ354" s="182"/>
      <c r="EPA354" s="182"/>
      <c r="EPB354" s="182"/>
      <c r="EPC354" s="182"/>
      <c r="EPD354" s="182"/>
      <c r="EPE354" s="182"/>
      <c r="EPF354" s="182"/>
      <c r="EPG354" s="182"/>
      <c r="EPH354" s="182"/>
      <c r="EPI354" s="182"/>
      <c r="EPJ354" s="182"/>
      <c r="EPK354" s="182"/>
      <c r="EPL354" s="182"/>
      <c r="EPM354" s="182"/>
      <c r="EPN354" s="182"/>
      <c r="EPO354" s="182"/>
      <c r="EPP354" s="182"/>
      <c r="EPQ354" s="182"/>
      <c r="EPR354" s="182"/>
      <c r="EPS354" s="182"/>
      <c r="EPT354" s="182"/>
      <c r="EPU354" s="182"/>
      <c r="EPV354" s="182"/>
      <c r="EPW354" s="182"/>
      <c r="EPX354" s="182"/>
      <c r="EPY354" s="182"/>
      <c r="EPZ354" s="182"/>
      <c r="EQA354" s="182"/>
      <c r="EQB354" s="182"/>
      <c r="EQC354" s="182"/>
      <c r="EQD354" s="182"/>
      <c r="EQE354" s="182"/>
      <c r="EQF354" s="182"/>
      <c r="EQG354" s="182"/>
      <c r="EQH354" s="182"/>
      <c r="EQI354" s="182"/>
      <c r="EQJ354" s="182"/>
      <c r="EQK354" s="182"/>
      <c r="EQL354" s="182"/>
      <c r="EQM354" s="182"/>
      <c r="EQN354" s="182"/>
      <c r="EQO354" s="182"/>
      <c r="EQP354" s="182"/>
      <c r="EQQ354" s="182"/>
      <c r="EQR354" s="182"/>
      <c r="EQS354" s="182"/>
      <c r="EQT354" s="182"/>
      <c r="EQU354" s="182"/>
      <c r="EQV354" s="182"/>
      <c r="EQW354" s="182"/>
      <c r="EQX354" s="182"/>
      <c r="EQY354" s="182"/>
      <c r="EQZ354" s="182"/>
      <c r="ERA354" s="182"/>
      <c r="ERB354" s="182"/>
      <c r="ERC354" s="182"/>
      <c r="ERD354" s="182"/>
      <c r="ERE354" s="182"/>
      <c r="ERF354" s="182"/>
      <c r="ERG354" s="182"/>
      <c r="ERH354" s="182"/>
      <c r="ERI354" s="182"/>
      <c r="ERJ354" s="182"/>
      <c r="ERK354" s="182"/>
      <c r="ERL354" s="182"/>
      <c r="ERM354" s="182"/>
      <c r="ERN354" s="182"/>
      <c r="ERO354" s="182"/>
      <c r="ERP354" s="182"/>
      <c r="ERQ354" s="182"/>
      <c r="ERR354" s="182"/>
      <c r="ERS354" s="182"/>
      <c r="ERT354" s="182"/>
      <c r="ERU354" s="182"/>
      <c r="ERV354" s="182"/>
      <c r="ERW354" s="182"/>
      <c r="ERX354" s="182"/>
      <c r="ERY354" s="182"/>
      <c r="ERZ354" s="182"/>
      <c r="ESA354" s="182"/>
      <c r="ESB354" s="182"/>
      <c r="ESC354" s="182"/>
      <c r="ESD354" s="182"/>
      <c r="ESE354" s="182"/>
      <c r="ESF354" s="182"/>
      <c r="ESG354" s="182"/>
      <c r="ESH354" s="182"/>
      <c r="ESI354" s="182"/>
      <c r="ESJ354" s="182"/>
      <c r="ESK354" s="182"/>
      <c r="ESL354" s="182"/>
      <c r="ESM354" s="182"/>
      <c r="ESN354" s="182"/>
      <c r="ESO354" s="182"/>
      <c r="ESP354" s="182"/>
      <c r="ESQ354" s="182"/>
      <c r="ESR354" s="182"/>
      <c r="ESS354" s="182"/>
      <c r="EST354" s="182"/>
      <c r="ESU354" s="182"/>
      <c r="ESV354" s="182"/>
      <c r="ESW354" s="182"/>
      <c r="ESX354" s="182"/>
      <c r="ESY354" s="182"/>
      <c r="ESZ354" s="182"/>
      <c r="ETA354" s="182"/>
      <c r="ETB354" s="182"/>
      <c r="ETC354" s="182"/>
      <c r="ETD354" s="182"/>
      <c r="ETE354" s="182"/>
      <c r="ETF354" s="182"/>
      <c r="ETG354" s="182"/>
      <c r="ETH354" s="182"/>
      <c r="ETI354" s="182"/>
      <c r="ETJ354" s="182"/>
      <c r="ETK354" s="182"/>
      <c r="ETL354" s="182"/>
      <c r="ETM354" s="182"/>
      <c r="ETN354" s="182"/>
      <c r="ETO354" s="182"/>
      <c r="ETP354" s="182"/>
      <c r="ETQ354" s="182"/>
      <c r="ETR354" s="182"/>
      <c r="ETS354" s="182"/>
      <c r="ETT354" s="182"/>
      <c r="ETU354" s="182"/>
      <c r="ETV354" s="182"/>
      <c r="ETW354" s="182"/>
      <c r="ETX354" s="182"/>
      <c r="ETY354" s="182"/>
      <c r="ETZ354" s="182"/>
      <c r="EUA354" s="182"/>
      <c r="EUB354" s="182"/>
      <c r="EUC354" s="182"/>
      <c r="EUD354" s="182"/>
      <c r="EUE354" s="182"/>
      <c r="EUF354" s="182"/>
      <c r="EUG354" s="182"/>
      <c r="EUH354" s="182"/>
      <c r="EUI354" s="182"/>
      <c r="EUJ354" s="182"/>
      <c r="EUK354" s="182"/>
      <c r="EUL354" s="182"/>
      <c r="EUM354" s="182"/>
      <c r="EUN354" s="182"/>
      <c r="EUO354" s="182"/>
      <c r="EUP354" s="182"/>
      <c r="EUQ354" s="182"/>
      <c r="EUR354" s="182"/>
      <c r="EUS354" s="182"/>
      <c r="EUT354" s="182"/>
      <c r="EUU354" s="182"/>
      <c r="EUV354" s="182"/>
      <c r="EUW354" s="182"/>
      <c r="EUX354" s="182"/>
      <c r="EUY354" s="182"/>
      <c r="EUZ354" s="182"/>
      <c r="EVA354" s="182"/>
      <c r="EVB354" s="182"/>
      <c r="EVC354" s="182"/>
      <c r="EVD354" s="182"/>
      <c r="EVE354" s="182"/>
      <c r="EVF354" s="182"/>
      <c r="EVG354" s="182"/>
      <c r="EVH354" s="182"/>
      <c r="EVI354" s="182"/>
      <c r="EVJ354" s="182"/>
      <c r="EVK354" s="182"/>
      <c r="EVL354" s="182"/>
      <c r="EVM354" s="182"/>
      <c r="EVN354" s="182"/>
      <c r="EVO354" s="182"/>
      <c r="EVP354" s="182"/>
      <c r="EVQ354" s="182"/>
      <c r="EVR354" s="182"/>
      <c r="EVS354" s="182"/>
      <c r="EVT354" s="182"/>
      <c r="EVU354" s="182"/>
      <c r="EVV354" s="182"/>
      <c r="EVW354" s="182"/>
      <c r="EVX354" s="182"/>
      <c r="EVY354" s="182"/>
      <c r="EVZ354" s="182"/>
      <c r="EWA354" s="182"/>
      <c r="EWB354" s="182"/>
      <c r="EWC354" s="182"/>
      <c r="EWD354" s="182"/>
      <c r="EWE354" s="182"/>
      <c r="EWF354" s="182"/>
      <c r="EWG354" s="182"/>
      <c r="EWH354" s="182"/>
      <c r="EWI354" s="182"/>
      <c r="EWJ354" s="182"/>
      <c r="EWK354" s="182"/>
      <c r="EWL354" s="182"/>
      <c r="EWM354" s="182"/>
      <c r="EWN354" s="182"/>
      <c r="EWO354" s="182"/>
      <c r="EWP354" s="182"/>
      <c r="EWQ354" s="182"/>
      <c r="EWR354" s="182"/>
      <c r="EWS354" s="182"/>
      <c r="EWT354" s="182"/>
      <c r="EWU354" s="182"/>
      <c r="EWV354" s="182"/>
      <c r="EWW354" s="182"/>
      <c r="EWX354" s="182"/>
      <c r="EWY354" s="182"/>
      <c r="EWZ354" s="182"/>
      <c r="EXA354" s="182"/>
      <c r="EXB354" s="182"/>
      <c r="EXC354" s="182"/>
      <c r="EXD354" s="182"/>
      <c r="EXE354" s="182"/>
      <c r="EXF354" s="182"/>
      <c r="EXG354" s="182"/>
      <c r="EXH354" s="182"/>
      <c r="EXI354" s="182"/>
      <c r="EXJ354" s="182"/>
      <c r="EXK354" s="182"/>
      <c r="EXL354" s="182"/>
      <c r="EXM354" s="182"/>
      <c r="EXN354" s="182"/>
      <c r="EXO354" s="182"/>
      <c r="EXP354" s="182"/>
      <c r="EXQ354" s="182"/>
      <c r="EXR354" s="182"/>
      <c r="EXS354" s="182"/>
      <c r="EXT354" s="182"/>
      <c r="EXU354" s="182"/>
      <c r="EXV354" s="182"/>
      <c r="EXW354" s="182"/>
      <c r="EXX354" s="182"/>
      <c r="EXY354" s="182"/>
      <c r="EXZ354" s="182"/>
      <c r="EYA354" s="182"/>
      <c r="EYB354" s="182"/>
      <c r="EYC354" s="182"/>
      <c r="EYD354" s="182"/>
      <c r="EYE354" s="182"/>
      <c r="EYF354" s="182"/>
      <c r="EYG354" s="182"/>
      <c r="EYH354" s="182"/>
      <c r="EYI354" s="182"/>
      <c r="EYJ354" s="182"/>
      <c r="EYK354" s="182"/>
      <c r="EYL354" s="182"/>
      <c r="EYM354" s="182"/>
      <c r="EYN354" s="182"/>
      <c r="EYO354" s="182"/>
      <c r="EYP354" s="182"/>
      <c r="EYQ354" s="182"/>
      <c r="EYR354" s="182"/>
      <c r="EYS354" s="182"/>
      <c r="EYT354" s="182"/>
      <c r="EYU354" s="182"/>
      <c r="EYV354" s="182"/>
      <c r="EYW354" s="182"/>
      <c r="EYX354" s="182"/>
      <c r="EYY354" s="182"/>
      <c r="EYZ354" s="182"/>
      <c r="EZA354" s="182"/>
      <c r="EZB354" s="182"/>
      <c r="EZC354" s="182"/>
      <c r="EZD354" s="182"/>
      <c r="EZE354" s="182"/>
      <c r="EZF354" s="182"/>
      <c r="EZG354" s="182"/>
      <c r="EZH354" s="182"/>
      <c r="EZI354" s="182"/>
      <c r="EZJ354" s="182"/>
      <c r="EZK354" s="182"/>
      <c r="EZL354" s="182"/>
      <c r="EZM354" s="182"/>
      <c r="EZN354" s="182"/>
      <c r="EZO354" s="182"/>
      <c r="EZP354" s="182"/>
      <c r="EZQ354" s="182"/>
      <c r="EZR354" s="182"/>
      <c r="EZS354" s="182"/>
      <c r="EZT354" s="182"/>
      <c r="EZU354" s="182"/>
      <c r="EZV354" s="182"/>
      <c r="EZW354" s="182"/>
      <c r="EZX354" s="182"/>
      <c r="EZY354" s="182"/>
      <c r="EZZ354" s="182"/>
      <c r="FAA354" s="182"/>
      <c r="FAB354" s="182"/>
      <c r="FAC354" s="182"/>
      <c r="FAD354" s="182"/>
      <c r="FAE354" s="182"/>
      <c r="FAF354" s="182"/>
      <c r="FAG354" s="182"/>
      <c r="FAH354" s="182"/>
      <c r="FAI354" s="182"/>
      <c r="FAJ354" s="182"/>
      <c r="FAK354" s="182"/>
      <c r="FAL354" s="182"/>
      <c r="FAM354" s="182"/>
      <c r="FAN354" s="182"/>
      <c r="FAO354" s="182"/>
      <c r="FAP354" s="182"/>
      <c r="FAQ354" s="182"/>
      <c r="FAR354" s="182"/>
      <c r="FAS354" s="182"/>
      <c r="FAT354" s="182"/>
      <c r="FAU354" s="182"/>
      <c r="FAV354" s="182"/>
      <c r="FAW354" s="182"/>
      <c r="FAX354" s="182"/>
      <c r="FAY354" s="182"/>
      <c r="FAZ354" s="182"/>
      <c r="FBA354" s="182"/>
      <c r="FBB354" s="182"/>
      <c r="FBC354" s="182"/>
      <c r="FBD354" s="182"/>
      <c r="FBE354" s="182"/>
      <c r="FBF354" s="182"/>
      <c r="FBG354" s="182"/>
      <c r="FBH354" s="182"/>
      <c r="FBI354" s="182"/>
      <c r="FBJ354" s="182"/>
      <c r="FBK354" s="182"/>
      <c r="FBL354" s="182"/>
      <c r="FBM354" s="182"/>
      <c r="FBN354" s="182"/>
      <c r="FBO354" s="182"/>
      <c r="FBP354" s="182"/>
      <c r="FBQ354" s="182"/>
      <c r="FBR354" s="182"/>
      <c r="FBS354" s="182"/>
      <c r="FBT354" s="182"/>
      <c r="FBU354" s="182"/>
      <c r="FBV354" s="182"/>
      <c r="FBW354" s="182"/>
      <c r="FBX354" s="182"/>
      <c r="FBY354" s="182"/>
      <c r="FBZ354" s="182"/>
      <c r="FCA354" s="182"/>
      <c r="FCB354" s="182"/>
      <c r="FCC354" s="182"/>
      <c r="FCD354" s="182"/>
      <c r="FCE354" s="182"/>
      <c r="FCF354" s="182"/>
      <c r="FCG354" s="182"/>
      <c r="FCH354" s="182"/>
      <c r="FCI354" s="182"/>
      <c r="FCJ354" s="182"/>
      <c r="FCK354" s="182"/>
      <c r="FCL354" s="182"/>
      <c r="FCM354" s="182"/>
      <c r="FCN354" s="182"/>
      <c r="FCO354" s="182"/>
      <c r="FCP354" s="182"/>
      <c r="FCQ354" s="182"/>
      <c r="FCR354" s="182"/>
      <c r="FCS354" s="182"/>
      <c r="FCT354" s="182"/>
      <c r="FCU354" s="182"/>
      <c r="FCV354" s="182"/>
      <c r="FCW354" s="182"/>
      <c r="FCX354" s="182"/>
      <c r="FCY354" s="182"/>
      <c r="FCZ354" s="182"/>
      <c r="FDA354" s="182"/>
      <c r="FDB354" s="182"/>
      <c r="FDC354" s="182"/>
      <c r="FDD354" s="182"/>
      <c r="FDE354" s="182"/>
      <c r="FDF354" s="182"/>
      <c r="FDG354" s="182"/>
      <c r="FDH354" s="182"/>
      <c r="FDI354" s="182"/>
      <c r="FDJ354" s="182"/>
      <c r="FDK354" s="182"/>
      <c r="FDL354" s="182"/>
      <c r="FDM354" s="182"/>
      <c r="FDN354" s="182"/>
      <c r="FDO354" s="182"/>
      <c r="FDP354" s="182"/>
      <c r="FDQ354" s="182"/>
      <c r="FDR354" s="182"/>
      <c r="FDS354" s="182"/>
      <c r="FDT354" s="182"/>
      <c r="FDU354" s="182"/>
      <c r="FDV354" s="182"/>
      <c r="FDW354" s="182"/>
      <c r="FDX354" s="182"/>
      <c r="FDY354" s="182"/>
      <c r="FDZ354" s="182"/>
      <c r="FEA354" s="182"/>
      <c r="FEB354" s="182"/>
      <c r="FEC354" s="182"/>
      <c r="FED354" s="182"/>
      <c r="FEE354" s="182"/>
      <c r="FEF354" s="182"/>
      <c r="FEG354" s="182"/>
      <c r="FEH354" s="182"/>
      <c r="FEI354" s="182"/>
      <c r="FEJ354" s="182"/>
      <c r="FEK354" s="182"/>
      <c r="FEL354" s="182"/>
      <c r="FEM354" s="182"/>
      <c r="FEN354" s="182"/>
      <c r="FEO354" s="182"/>
      <c r="FEP354" s="182"/>
      <c r="FEQ354" s="182"/>
      <c r="FER354" s="182"/>
      <c r="FES354" s="182"/>
      <c r="FET354" s="182"/>
      <c r="FEU354" s="182"/>
      <c r="FEV354" s="182"/>
      <c r="FEW354" s="182"/>
      <c r="FEX354" s="182"/>
      <c r="FEY354" s="182"/>
      <c r="FEZ354" s="182"/>
      <c r="FFA354" s="182"/>
      <c r="FFB354" s="182"/>
      <c r="FFC354" s="182"/>
      <c r="FFD354" s="182"/>
      <c r="FFE354" s="182"/>
      <c r="FFF354" s="182"/>
      <c r="FFG354" s="182"/>
      <c r="FFH354" s="182"/>
      <c r="FFI354" s="182"/>
      <c r="FFJ354" s="182"/>
      <c r="FFK354" s="182"/>
      <c r="FFL354" s="182"/>
      <c r="FFM354" s="182"/>
      <c r="FFN354" s="182"/>
      <c r="FFO354" s="182"/>
      <c r="FFP354" s="182"/>
      <c r="FFQ354" s="182"/>
      <c r="FFR354" s="182"/>
      <c r="FFS354" s="182"/>
      <c r="FFT354" s="182"/>
      <c r="FFU354" s="182"/>
      <c r="FFV354" s="182"/>
      <c r="FFW354" s="182"/>
      <c r="FFX354" s="182"/>
      <c r="FFY354" s="182"/>
      <c r="FFZ354" s="182"/>
      <c r="FGA354" s="182"/>
      <c r="FGB354" s="182"/>
      <c r="FGC354" s="182"/>
      <c r="FGD354" s="182"/>
      <c r="FGE354" s="182"/>
      <c r="FGF354" s="182"/>
      <c r="FGG354" s="182"/>
      <c r="FGH354" s="182"/>
      <c r="FGI354" s="182"/>
      <c r="FGJ354" s="182"/>
      <c r="FGK354" s="182"/>
      <c r="FGL354" s="182"/>
      <c r="FGM354" s="182"/>
      <c r="FGN354" s="182"/>
      <c r="FGO354" s="182"/>
      <c r="FGP354" s="182"/>
      <c r="FGQ354" s="182"/>
      <c r="FGR354" s="182"/>
      <c r="FGS354" s="182"/>
      <c r="FGT354" s="182"/>
      <c r="FGU354" s="182"/>
      <c r="FGV354" s="182"/>
      <c r="FGW354" s="182"/>
      <c r="FGX354" s="182"/>
      <c r="FGY354" s="182"/>
      <c r="FGZ354" s="182"/>
      <c r="FHA354" s="182"/>
      <c r="FHB354" s="182"/>
      <c r="FHC354" s="182"/>
      <c r="FHD354" s="182"/>
      <c r="FHE354" s="182"/>
      <c r="FHF354" s="182"/>
      <c r="FHG354" s="182"/>
      <c r="FHH354" s="182"/>
      <c r="FHI354" s="182"/>
      <c r="FHJ354" s="182"/>
      <c r="FHK354" s="182"/>
      <c r="FHL354" s="182"/>
      <c r="FHM354" s="182"/>
      <c r="FHN354" s="182"/>
      <c r="FHO354" s="182"/>
      <c r="FHP354" s="182"/>
      <c r="FHQ354" s="182"/>
      <c r="FHR354" s="182"/>
      <c r="FHS354" s="182"/>
      <c r="FHT354" s="182"/>
      <c r="FHU354" s="182"/>
      <c r="FHV354" s="182"/>
      <c r="FHW354" s="182"/>
      <c r="FHX354" s="182"/>
      <c r="FHY354" s="182"/>
      <c r="FHZ354" s="182"/>
      <c r="FIA354" s="182"/>
      <c r="FIB354" s="182"/>
      <c r="FIC354" s="182"/>
      <c r="FID354" s="182"/>
      <c r="FIE354" s="182"/>
      <c r="FIF354" s="182"/>
      <c r="FIG354" s="182"/>
      <c r="FIH354" s="182"/>
      <c r="FII354" s="182"/>
      <c r="FIJ354" s="182"/>
      <c r="FIK354" s="182"/>
      <c r="FIL354" s="182"/>
      <c r="FIM354" s="182"/>
      <c r="FIN354" s="182"/>
      <c r="FIO354" s="182"/>
      <c r="FIP354" s="182"/>
      <c r="FIQ354" s="182"/>
      <c r="FIR354" s="182"/>
      <c r="FIS354" s="182"/>
      <c r="FIT354" s="182"/>
      <c r="FIU354" s="182"/>
      <c r="FIV354" s="182"/>
      <c r="FIW354" s="182"/>
      <c r="FIX354" s="182"/>
      <c r="FIY354" s="182"/>
      <c r="FIZ354" s="182"/>
      <c r="FJA354" s="182"/>
      <c r="FJB354" s="182"/>
      <c r="FJC354" s="182"/>
      <c r="FJD354" s="182"/>
      <c r="FJE354" s="182"/>
      <c r="FJF354" s="182"/>
      <c r="FJG354" s="182"/>
      <c r="FJH354" s="182"/>
      <c r="FJI354" s="182"/>
      <c r="FJJ354" s="182"/>
      <c r="FJK354" s="182"/>
      <c r="FJL354" s="182"/>
      <c r="FJM354" s="182"/>
      <c r="FJN354" s="182"/>
      <c r="FJO354" s="182"/>
      <c r="FJP354" s="182"/>
      <c r="FJQ354" s="182"/>
      <c r="FJR354" s="182"/>
      <c r="FJS354" s="182"/>
      <c r="FJT354" s="182"/>
      <c r="FJU354" s="182"/>
      <c r="FJV354" s="182"/>
      <c r="FJW354" s="182"/>
      <c r="FJX354" s="182"/>
      <c r="FJY354" s="182"/>
      <c r="FJZ354" s="182"/>
      <c r="FKA354" s="182"/>
      <c r="FKB354" s="182"/>
      <c r="FKC354" s="182"/>
      <c r="FKD354" s="182"/>
      <c r="FKE354" s="182"/>
      <c r="FKF354" s="182"/>
      <c r="FKG354" s="182"/>
      <c r="FKH354" s="182"/>
      <c r="FKI354" s="182"/>
      <c r="FKJ354" s="182"/>
      <c r="FKK354" s="182"/>
      <c r="FKL354" s="182"/>
      <c r="FKM354" s="182"/>
      <c r="FKN354" s="182"/>
      <c r="FKO354" s="182"/>
      <c r="FKP354" s="182"/>
      <c r="FKQ354" s="182"/>
      <c r="FKR354" s="182"/>
      <c r="FKS354" s="182"/>
      <c r="FKT354" s="182"/>
      <c r="FKU354" s="182"/>
      <c r="FKV354" s="182"/>
      <c r="FKW354" s="182"/>
      <c r="FKX354" s="182"/>
      <c r="FKY354" s="182"/>
      <c r="FKZ354" s="182"/>
      <c r="FLA354" s="182"/>
      <c r="FLB354" s="182"/>
      <c r="FLC354" s="182"/>
      <c r="FLD354" s="182"/>
      <c r="FLE354" s="182"/>
      <c r="FLF354" s="182"/>
      <c r="FLG354" s="182"/>
      <c r="FLH354" s="182"/>
      <c r="FLI354" s="182"/>
      <c r="FLJ354" s="182"/>
      <c r="FLK354" s="182"/>
      <c r="FLL354" s="182"/>
      <c r="FLM354" s="182"/>
      <c r="FLN354" s="182"/>
      <c r="FLO354" s="182"/>
      <c r="FLP354" s="182"/>
      <c r="FLQ354" s="182"/>
      <c r="FLR354" s="182"/>
      <c r="FLS354" s="182"/>
      <c r="FLT354" s="182"/>
      <c r="FLU354" s="182"/>
      <c r="FLV354" s="182"/>
      <c r="FLW354" s="182"/>
      <c r="FLX354" s="182"/>
      <c r="FLY354" s="182"/>
      <c r="FLZ354" s="182"/>
      <c r="FMA354" s="182"/>
      <c r="FMB354" s="182"/>
      <c r="FMC354" s="182"/>
      <c r="FMD354" s="182"/>
      <c r="FME354" s="182"/>
      <c r="FMF354" s="182"/>
      <c r="FMG354" s="182"/>
      <c r="FMH354" s="182"/>
      <c r="FMI354" s="182"/>
      <c r="FMJ354" s="182"/>
      <c r="FMK354" s="182"/>
      <c r="FML354" s="182"/>
      <c r="FMM354" s="182"/>
      <c r="FMN354" s="182"/>
      <c r="FMO354" s="182"/>
      <c r="FMP354" s="182"/>
      <c r="FMQ354" s="182"/>
      <c r="FMR354" s="182"/>
      <c r="FMS354" s="182"/>
      <c r="FMT354" s="182"/>
      <c r="FMU354" s="182"/>
      <c r="FMV354" s="182"/>
      <c r="FMW354" s="182"/>
      <c r="FMX354" s="182"/>
      <c r="FMY354" s="182"/>
      <c r="FMZ354" s="182"/>
      <c r="FNA354" s="182"/>
      <c r="FNB354" s="182"/>
      <c r="FNC354" s="182"/>
      <c r="FND354" s="182"/>
      <c r="FNE354" s="182"/>
      <c r="FNF354" s="182"/>
      <c r="FNG354" s="182"/>
      <c r="FNH354" s="182"/>
      <c r="FNI354" s="182"/>
      <c r="FNJ354" s="182"/>
      <c r="FNK354" s="182"/>
      <c r="FNL354" s="182"/>
      <c r="FNM354" s="182"/>
      <c r="FNN354" s="182"/>
      <c r="FNO354" s="182"/>
      <c r="FNP354" s="182"/>
      <c r="FNQ354" s="182"/>
      <c r="FNR354" s="182"/>
      <c r="FNS354" s="182"/>
      <c r="FNT354" s="182"/>
      <c r="FNU354" s="182"/>
      <c r="FNV354" s="182"/>
      <c r="FNW354" s="182"/>
      <c r="FNX354" s="182"/>
      <c r="FNY354" s="182"/>
      <c r="FNZ354" s="182"/>
      <c r="FOA354" s="182"/>
      <c r="FOB354" s="182"/>
      <c r="FOC354" s="182"/>
      <c r="FOD354" s="182"/>
      <c r="FOE354" s="182"/>
      <c r="FOF354" s="182"/>
      <c r="FOG354" s="182"/>
      <c r="FOH354" s="182"/>
      <c r="FOI354" s="182"/>
      <c r="FOJ354" s="182"/>
      <c r="FOK354" s="182"/>
      <c r="FOL354" s="182"/>
      <c r="FOM354" s="182"/>
      <c r="FON354" s="182"/>
      <c r="FOO354" s="182"/>
      <c r="FOP354" s="182"/>
      <c r="FOQ354" s="182"/>
      <c r="FOR354" s="182"/>
      <c r="FOS354" s="182"/>
      <c r="FOT354" s="182"/>
      <c r="FOU354" s="182"/>
      <c r="FOV354" s="182"/>
      <c r="FOW354" s="182"/>
      <c r="FOX354" s="182"/>
      <c r="FOY354" s="182"/>
      <c r="FOZ354" s="182"/>
      <c r="FPA354" s="182"/>
      <c r="FPB354" s="182"/>
      <c r="FPC354" s="182"/>
      <c r="FPD354" s="182"/>
      <c r="FPE354" s="182"/>
      <c r="FPF354" s="182"/>
      <c r="FPG354" s="182"/>
      <c r="FPH354" s="182"/>
      <c r="FPI354" s="182"/>
      <c r="FPJ354" s="182"/>
      <c r="FPK354" s="182"/>
      <c r="FPL354" s="182"/>
      <c r="FPM354" s="182"/>
      <c r="FPN354" s="182"/>
      <c r="FPO354" s="182"/>
      <c r="FPP354" s="182"/>
      <c r="FPQ354" s="182"/>
      <c r="FPR354" s="182"/>
      <c r="FPS354" s="182"/>
      <c r="FPT354" s="182"/>
      <c r="FPU354" s="182"/>
      <c r="FPV354" s="182"/>
      <c r="FPW354" s="182"/>
      <c r="FPX354" s="182"/>
      <c r="FPY354" s="182"/>
      <c r="FPZ354" s="182"/>
      <c r="FQA354" s="182"/>
      <c r="FQB354" s="182"/>
      <c r="FQC354" s="182"/>
      <c r="FQD354" s="182"/>
      <c r="FQE354" s="182"/>
      <c r="FQF354" s="182"/>
      <c r="FQG354" s="182"/>
      <c r="FQH354" s="182"/>
      <c r="FQI354" s="182"/>
      <c r="FQJ354" s="182"/>
      <c r="FQK354" s="182"/>
      <c r="FQL354" s="182"/>
      <c r="FQM354" s="182"/>
      <c r="FQN354" s="182"/>
      <c r="FQO354" s="182"/>
      <c r="FQP354" s="182"/>
      <c r="FQQ354" s="182"/>
      <c r="FQR354" s="182"/>
      <c r="FQS354" s="182"/>
      <c r="FQT354" s="182"/>
      <c r="FQU354" s="182"/>
      <c r="FQV354" s="182"/>
      <c r="FQW354" s="182"/>
      <c r="FQX354" s="182"/>
      <c r="FQY354" s="182"/>
      <c r="FQZ354" s="182"/>
      <c r="FRA354" s="182"/>
      <c r="FRB354" s="182"/>
      <c r="FRC354" s="182"/>
      <c r="FRD354" s="182"/>
      <c r="FRE354" s="182"/>
      <c r="FRF354" s="182"/>
      <c r="FRG354" s="182"/>
      <c r="FRH354" s="182"/>
      <c r="FRI354" s="182"/>
      <c r="FRJ354" s="182"/>
      <c r="FRK354" s="182"/>
      <c r="FRL354" s="182"/>
      <c r="FRM354" s="182"/>
      <c r="FRN354" s="182"/>
      <c r="FRO354" s="182"/>
      <c r="FRP354" s="182"/>
      <c r="FRQ354" s="182"/>
      <c r="FRR354" s="182"/>
      <c r="FRS354" s="182"/>
      <c r="FRT354" s="182"/>
      <c r="FRU354" s="182"/>
      <c r="FRV354" s="182"/>
      <c r="FRW354" s="182"/>
      <c r="FRX354" s="182"/>
      <c r="FRY354" s="182"/>
      <c r="FRZ354" s="182"/>
      <c r="FSA354" s="182"/>
      <c r="FSB354" s="182"/>
      <c r="FSC354" s="182"/>
      <c r="FSD354" s="182"/>
      <c r="FSE354" s="182"/>
      <c r="FSF354" s="182"/>
      <c r="FSG354" s="182"/>
      <c r="FSH354" s="182"/>
      <c r="FSI354" s="182"/>
      <c r="FSJ354" s="182"/>
      <c r="FSK354" s="182"/>
      <c r="FSL354" s="182"/>
      <c r="FSM354" s="182"/>
      <c r="FSN354" s="182"/>
      <c r="FSO354" s="182"/>
      <c r="FSP354" s="182"/>
      <c r="FSQ354" s="182"/>
      <c r="FSR354" s="182"/>
      <c r="FSS354" s="182"/>
      <c r="FST354" s="182"/>
      <c r="FSU354" s="182"/>
      <c r="FSV354" s="182"/>
      <c r="FSW354" s="182"/>
      <c r="FSX354" s="182"/>
      <c r="FSY354" s="182"/>
      <c r="FSZ354" s="182"/>
      <c r="FTA354" s="182"/>
      <c r="FTB354" s="182"/>
      <c r="FTC354" s="182"/>
      <c r="FTD354" s="182"/>
      <c r="FTE354" s="182"/>
      <c r="FTF354" s="182"/>
      <c r="FTG354" s="182"/>
      <c r="FTH354" s="182"/>
      <c r="FTI354" s="182"/>
      <c r="FTJ354" s="182"/>
      <c r="FTK354" s="182"/>
      <c r="FTL354" s="182"/>
      <c r="FTM354" s="182"/>
      <c r="FTN354" s="182"/>
      <c r="FTO354" s="182"/>
      <c r="FTP354" s="182"/>
      <c r="FTQ354" s="182"/>
      <c r="FTR354" s="182"/>
      <c r="FTS354" s="182"/>
      <c r="FTT354" s="182"/>
      <c r="FTU354" s="182"/>
      <c r="FTV354" s="182"/>
      <c r="FTW354" s="182"/>
      <c r="FTX354" s="182"/>
      <c r="FTY354" s="182"/>
      <c r="FTZ354" s="182"/>
      <c r="FUA354" s="182"/>
      <c r="FUB354" s="182"/>
      <c r="FUC354" s="182"/>
      <c r="FUD354" s="182"/>
      <c r="FUE354" s="182"/>
      <c r="FUF354" s="182"/>
      <c r="FUG354" s="182"/>
      <c r="FUH354" s="182"/>
      <c r="FUI354" s="182"/>
      <c r="FUJ354" s="182"/>
      <c r="FUK354" s="182"/>
      <c r="FUL354" s="182"/>
      <c r="FUM354" s="182"/>
      <c r="FUN354" s="182"/>
      <c r="FUO354" s="182"/>
      <c r="FUP354" s="182"/>
      <c r="FUQ354" s="182"/>
      <c r="FUR354" s="182"/>
      <c r="FUS354" s="182"/>
      <c r="FUT354" s="182"/>
      <c r="FUU354" s="182"/>
      <c r="FUV354" s="182"/>
      <c r="FUW354" s="182"/>
      <c r="FUX354" s="182"/>
      <c r="FUY354" s="182"/>
      <c r="FUZ354" s="182"/>
      <c r="FVA354" s="182"/>
      <c r="FVB354" s="182"/>
      <c r="FVC354" s="182"/>
      <c r="FVD354" s="182"/>
      <c r="FVE354" s="182"/>
      <c r="FVF354" s="182"/>
      <c r="FVG354" s="182"/>
      <c r="FVH354" s="182"/>
      <c r="FVI354" s="182"/>
      <c r="FVJ354" s="182"/>
      <c r="FVK354" s="182"/>
      <c r="FVL354" s="182"/>
      <c r="FVM354" s="182"/>
      <c r="FVN354" s="182"/>
      <c r="FVO354" s="182"/>
      <c r="FVP354" s="182"/>
      <c r="FVQ354" s="182"/>
      <c r="FVR354" s="182"/>
      <c r="FVS354" s="182"/>
      <c r="FVT354" s="182"/>
      <c r="FVU354" s="182"/>
      <c r="FVV354" s="182"/>
      <c r="FVW354" s="182"/>
      <c r="FVX354" s="182"/>
      <c r="FVY354" s="182"/>
      <c r="FVZ354" s="182"/>
      <c r="FWA354" s="182"/>
      <c r="FWB354" s="182"/>
      <c r="FWC354" s="182"/>
      <c r="FWD354" s="182"/>
      <c r="FWE354" s="182"/>
      <c r="FWF354" s="182"/>
      <c r="FWG354" s="182"/>
      <c r="FWH354" s="182"/>
      <c r="FWI354" s="182"/>
      <c r="FWJ354" s="182"/>
      <c r="FWK354" s="182"/>
      <c r="FWL354" s="182"/>
      <c r="FWM354" s="182"/>
      <c r="FWN354" s="182"/>
      <c r="FWO354" s="182"/>
      <c r="FWP354" s="182"/>
      <c r="FWQ354" s="182"/>
      <c r="FWR354" s="182"/>
      <c r="FWS354" s="182"/>
      <c r="FWT354" s="182"/>
      <c r="FWU354" s="182"/>
      <c r="FWV354" s="182"/>
      <c r="FWW354" s="182"/>
      <c r="FWX354" s="182"/>
      <c r="FWY354" s="182"/>
      <c r="FWZ354" s="182"/>
      <c r="FXA354" s="182"/>
      <c r="FXB354" s="182"/>
      <c r="FXC354" s="182"/>
      <c r="FXD354" s="182"/>
      <c r="FXE354" s="182"/>
      <c r="FXF354" s="182"/>
      <c r="FXG354" s="182"/>
      <c r="FXH354" s="182"/>
      <c r="FXI354" s="182"/>
      <c r="FXJ354" s="182"/>
      <c r="FXK354" s="182"/>
      <c r="FXL354" s="182"/>
      <c r="FXM354" s="182"/>
      <c r="FXN354" s="182"/>
      <c r="FXO354" s="182"/>
      <c r="FXP354" s="182"/>
      <c r="FXQ354" s="182"/>
      <c r="FXR354" s="182"/>
      <c r="FXS354" s="182"/>
      <c r="FXT354" s="182"/>
      <c r="FXU354" s="182"/>
      <c r="FXV354" s="182"/>
      <c r="FXW354" s="182"/>
      <c r="FXX354" s="182"/>
      <c r="FXY354" s="182"/>
      <c r="FXZ354" s="182"/>
      <c r="FYA354" s="182"/>
      <c r="FYB354" s="182"/>
      <c r="FYC354" s="182"/>
      <c r="FYD354" s="182"/>
      <c r="FYE354" s="182"/>
      <c r="FYF354" s="182"/>
      <c r="FYG354" s="182"/>
      <c r="FYH354" s="182"/>
      <c r="FYI354" s="182"/>
      <c r="FYJ354" s="182"/>
      <c r="FYK354" s="182"/>
      <c r="FYL354" s="182"/>
      <c r="FYM354" s="182"/>
      <c r="FYN354" s="182"/>
      <c r="FYO354" s="182"/>
      <c r="FYP354" s="182"/>
      <c r="FYQ354" s="182"/>
      <c r="FYR354" s="182"/>
      <c r="FYS354" s="182"/>
      <c r="FYT354" s="182"/>
      <c r="FYU354" s="182"/>
      <c r="FYV354" s="182"/>
      <c r="FYW354" s="182"/>
      <c r="FYX354" s="182"/>
      <c r="FYY354" s="182"/>
      <c r="FYZ354" s="182"/>
      <c r="FZA354" s="182"/>
      <c r="FZB354" s="182"/>
      <c r="FZC354" s="182"/>
      <c r="FZD354" s="182"/>
      <c r="FZE354" s="182"/>
      <c r="FZF354" s="182"/>
      <c r="FZG354" s="182"/>
      <c r="FZH354" s="182"/>
      <c r="FZI354" s="182"/>
      <c r="FZJ354" s="182"/>
      <c r="FZK354" s="182"/>
      <c r="FZL354" s="182"/>
      <c r="FZM354" s="182"/>
      <c r="FZN354" s="182"/>
      <c r="FZO354" s="182"/>
      <c r="FZP354" s="182"/>
      <c r="FZQ354" s="182"/>
      <c r="FZR354" s="182"/>
      <c r="FZS354" s="182"/>
      <c r="FZT354" s="182"/>
      <c r="FZU354" s="182"/>
      <c r="FZV354" s="182"/>
      <c r="FZW354" s="182"/>
      <c r="FZX354" s="182"/>
      <c r="FZY354" s="182"/>
      <c r="FZZ354" s="182"/>
      <c r="GAA354" s="182"/>
      <c r="GAB354" s="182"/>
      <c r="GAC354" s="182"/>
      <c r="GAD354" s="182"/>
      <c r="GAE354" s="182"/>
      <c r="GAF354" s="182"/>
      <c r="GAG354" s="182"/>
      <c r="GAH354" s="182"/>
      <c r="GAI354" s="182"/>
      <c r="GAJ354" s="182"/>
      <c r="GAK354" s="182"/>
      <c r="GAL354" s="182"/>
      <c r="GAM354" s="182"/>
      <c r="GAN354" s="182"/>
      <c r="GAO354" s="182"/>
      <c r="GAP354" s="182"/>
      <c r="GAQ354" s="182"/>
      <c r="GAR354" s="182"/>
      <c r="GAS354" s="182"/>
      <c r="GAT354" s="182"/>
      <c r="GAU354" s="182"/>
      <c r="GAV354" s="182"/>
      <c r="GAW354" s="182"/>
      <c r="GAX354" s="182"/>
      <c r="GAY354" s="182"/>
      <c r="GAZ354" s="182"/>
      <c r="GBA354" s="182"/>
      <c r="GBB354" s="182"/>
      <c r="GBC354" s="182"/>
      <c r="GBD354" s="182"/>
      <c r="GBE354" s="182"/>
      <c r="GBF354" s="182"/>
      <c r="GBG354" s="182"/>
      <c r="GBH354" s="182"/>
      <c r="GBI354" s="182"/>
      <c r="GBJ354" s="182"/>
      <c r="GBK354" s="182"/>
      <c r="GBL354" s="182"/>
      <c r="GBM354" s="182"/>
      <c r="GBN354" s="182"/>
      <c r="GBO354" s="182"/>
      <c r="GBP354" s="182"/>
      <c r="GBQ354" s="182"/>
      <c r="GBR354" s="182"/>
      <c r="GBS354" s="182"/>
      <c r="GBT354" s="182"/>
      <c r="GBU354" s="182"/>
      <c r="GBV354" s="182"/>
      <c r="GBW354" s="182"/>
      <c r="GBX354" s="182"/>
      <c r="GBY354" s="182"/>
      <c r="GBZ354" s="182"/>
      <c r="GCA354" s="182"/>
      <c r="GCB354" s="182"/>
      <c r="GCC354" s="182"/>
      <c r="GCD354" s="182"/>
      <c r="GCE354" s="182"/>
      <c r="GCF354" s="182"/>
      <c r="GCG354" s="182"/>
      <c r="GCH354" s="182"/>
      <c r="GCI354" s="182"/>
      <c r="GCJ354" s="182"/>
      <c r="GCK354" s="182"/>
      <c r="GCL354" s="182"/>
      <c r="GCM354" s="182"/>
      <c r="GCN354" s="182"/>
      <c r="GCO354" s="182"/>
      <c r="GCP354" s="182"/>
      <c r="GCQ354" s="182"/>
      <c r="GCR354" s="182"/>
      <c r="GCS354" s="182"/>
      <c r="GCT354" s="182"/>
      <c r="GCU354" s="182"/>
      <c r="GCV354" s="182"/>
      <c r="GCW354" s="182"/>
      <c r="GCX354" s="182"/>
      <c r="GCY354" s="182"/>
      <c r="GCZ354" s="182"/>
      <c r="GDA354" s="182"/>
      <c r="GDB354" s="182"/>
      <c r="GDC354" s="182"/>
      <c r="GDD354" s="182"/>
      <c r="GDE354" s="182"/>
      <c r="GDF354" s="182"/>
      <c r="GDG354" s="182"/>
      <c r="GDH354" s="182"/>
      <c r="GDI354" s="182"/>
      <c r="GDJ354" s="182"/>
      <c r="GDK354" s="182"/>
      <c r="GDL354" s="182"/>
      <c r="GDM354" s="182"/>
      <c r="GDN354" s="182"/>
      <c r="GDO354" s="182"/>
      <c r="GDP354" s="182"/>
      <c r="GDQ354" s="182"/>
      <c r="GDR354" s="182"/>
      <c r="GDS354" s="182"/>
      <c r="GDT354" s="182"/>
      <c r="GDU354" s="182"/>
      <c r="GDV354" s="182"/>
      <c r="GDW354" s="182"/>
      <c r="GDX354" s="182"/>
      <c r="GDY354" s="182"/>
      <c r="GDZ354" s="182"/>
      <c r="GEA354" s="182"/>
      <c r="GEB354" s="182"/>
      <c r="GEC354" s="182"/>
      <c r="GED354" s="182"/>
      <c r="GEE354" s="182"/>
      <c r="GEF354" s="182"/>
      <c r="GEG354" s="182"/>
      <c r="GEH354" s="182"/>
      <c r="GEI354" s="182"/>
      <c r="GEJ354" s="182"/>
      <c r="GEK354" s="182"/>
      <c r="GEL354" s="182"/>
      <c r="GEM354" s="182"/>
      <c r="GEN354" s="182"/>
      <c r="GEO354" s="182"/>
      <c r="GEP354" s="182"/>
      <c r="GEQ354" s="182"/>
      <c r="GER354" s="182"/>
      <c r="GES354" s="182"/>
      <c r="GET354" s="182"/>
      <c r="GEU354" s="182"/>
      <c r="GEV354" s="182"/>
      <c r="GEW354" s="182"/>
      <c r="GEX354" s="182"/>
      <c r="GEY354" s="182"/>
      <c r="GEZ354" s="182"/>
      <c r="GFA354" s="182"/>
      <c r="GFB354" s="182"/>
      <c r="GFC354" s="182"/>
      <c r="GFD354" s="182"/>
      <c r="GFE354" s="182"/>
      <c r="GFF354" s="182"/>
      <c r="GFG354" s="182"/>
      <c r="GFH354" s="182"/>
      <c r="GFI354" s="182"/>
      <c r="GFJ354" s="182"/>
      <c r="GFK354" s="182"/>
      <c r="GFL354" s="182"/>
      <c r="GFM354" s="182"/>
      <c r="GFN354" s="182"/>
      <c r="GFO354" s="182"/>
      <c r="GFP354" s="182"/>
      <c r="GFQ354" s="182"/>
      <c r="GFR354" s="182"/>
      <c r="GFS354" s="182"/>
      <c r="GFT354" s="182"/>
      <c r="GFU354" s="182"/>
      <c r="GFV354" s="182"/>
      <c r="GFW354" s="182"/>
      <c r="GFX354" s="182"/>
      <c r="GFY354" s="182"/>
      <c r="GFZ354" s="182"/>
      <c r="GGA354" s="182"/>
      <c r="GGB354" s="182"/>
      <c r="GGC354" s="182"/>
      <c r="GGD354" s="182"/>
      <c r="GGE354" s="182"/>
      <c r="GGF354" s="182"/>
      <c r="GGG354" s="182"/>
      <c r="GGH354" s="182"/>
      <c r="GGI354" s="182"/>
      <c r="GGJ354" s="182"/>
      <c r="GGK354" s="182"/>
      <c r="GGL354" s="182"/>
      <c r="GGM354" s="182"/>
      <c r="GGN354" s="182"/>
      <c r="GGO354" s="182"/>
      <c r="GGP354" s="182"/>
      <c r="GGQ354" s="182"/>
      <c r="GGR354" s="182"/>
      <c r="GGS354" s="182"/>
      <c r="GGT354" s="182"/>
      <c r="GGU354" s="182"/>
      <c r="GGV354" s="182"/>
      <c r="GGW354" s="182"/>
      <c r="GGX354" s="182"/>
      <c r="GGY354" s="182"/>
      <c r="GGZ354" s="182"/>
      <c r="GHA354" s="182"/>
      <c r="GHB354" s="182"/>
      <c r="GHC354" s="182"/>
      <c r="GHD354" s="182"/>
      <c r="GHE354" s="182"/>
      <c r="GHF354" s="182"/>
      <c r="GHG354" s="182"/>
      <c r="GHH354" s="182"/>
      <c r="GHI354" s="182"/>
      <c r="GHJ354" s="182"/>
      <c r="GHK354" s="182"/>
      <c r="GHL354" s="182"/>
      <c r="GHM354" s="182"/>
      <c r="GHN354" s="182"/>
      <c r="GHO354" s="182"/>
      <c r="GHP354" s="182"/>
      <c r="GHQ354" s="182"/>
      <c r="GHR354" s="182"/>
      <c r="GHS354" s="182"/>
      <c r="GHT354" s="182"/>
      <c r="GHU354" s="182"/>
      <c r="GHV354" s="182"/>
      <c r="GHW354" s="182"/>
      <c r="GHX354" s="182"/>
      <c r="GHY354" s="182"/>
      <c r="GHZ354" s="182"/>
      <c r="GIA354" s="182"/>
      <c r="GIB354" s="182"/>
      <c r="GIC354" s="182"/>
      <c r="GID354" s="182"/>
      <c r="GIE354" s="182"/>
      <c r="GIF354" s="182"/>
      <c r="GIG354" s="182"/>
      <c r="GIH354" s="182"/>
      <c r="GII354" s="182"/>
      <c r="GIJ354" s="182"/>
      <c r="GIK354" s="182"/>
      <c r="GIL354" s="182"/>
      <c r="GIM354" s="182"/>
      <c r="GIN354" s="182"/>
      <c r="GIO354" s="182"/>
      <c r="GIP354" s="182"/>
      <c r="GIQ354" s="182"/>
      <c r="GIR354" s="182"/>
      <c r="GIS354" s="182"/>
      <c r="GIT354" s="182"/>
      <c r="GIU354" s="182"/>
      <c r="GIV354" s="182"/>
      <c r="GIW354" s="182"/>
      <c r="GIX354" s="182"/>
      <c r="GIY354" s="182"/>
      <c r="GIZ354" s="182"/>
      <c r="GJA354" s="182"/>
      <c r="GJB354" s="182"/>
      <c r="GJC354" s="182"/>
      <c r="GJD354" s="182"/>
      <c r="GJE354" s="182"/>
      <c r="GJF354" s="182"/>
      <c r="GJG354" s="182"/>
      <c r="GJH354" s="182"/>
      <c r="GJI354" s="182"/>
      <c r="GJJ354" s="182"/>
      <c r="GJK354" s="182"/>
      <c r="GJL354" s="182"/>
      <c r="GJM354" s="182"/>
      <c r="GJN354" s="182"/>
      <c r="GJO354" s="182"/>
      <c r="GJP354" s="182"/>
      <c r="GJQ354" s="182"/>
      <c r="GJR354" s="182"/>
      <c r="GJS354" s="182"/>
      <c r="GJT354" s="182"/>
      <c r="GJU354" s="182"/>
      <c r="GJV354" s="182"/>
      <c r="GJW354" s="182"/>
      <c r="GJX354" s="182"/>
      <c r="GJY354" s="182"/>
      <c r="GJZ354" s="182"/>
      <c r="GKA354" s="182"/>
      <c r="GKB354" s="182"/>
      <c r="GKC354" s="182"/>
      <c r="GKD354" s="182"/>
      <c r="GKE354" s="182"/>
      <c r="GKF354" s="182"/>
      <c r="GKG354" s="182"/>
      <c r="GKH354" s="182"/>
      <c r="GKI354" s="182"/>
      <c r="GKJ354" s="182"/>
      <c r="GKK354" s="182"/>
      <c r="GKL354" s="182"/>
      <c r="GKM354" s="182"/>
      <c r="GKN354" s="182"/>
      <c r="GKO354" s="182"/>
      <c r="GKP354" s="182"/>
      <c r="GKQ354" s="182"/>
      <c r="GKR354" s="182"/>
      <c r="GKS354" s="182"/>
      <c r="GKT354" s="182"/>
      <c r="GKU354" s="182"/>
      <c r="GKV354" s="182"/>
      <c r="GKW354" s="182"/>
      <c r="GKX354" s="182"/>
      <c r="GKY354" s="182"/>
      <c r="GKZ354" s="182"/>
      <c r="GLA354" s="182"/>
      <c r="GLB354" s="182"/>
      <c r="GLC354" s="182"/>
      <c r="GLD354" s="182"/>
      <c r="GLE354" s="182"/>
      <c r="GLF354" s="182"/>
      <c r="GLG354" s="182"/>
      <c r="GLH354" s="182"/>
      <c r="GLI354" s="182"/>
      <c r="GLJ354" s="182"/>
      <c r="GLK354" s="182"/>
      <c r="GLL354" s="182"/>
      <c r="GLM354" s="182"/>
      <c r="GLN354" s="182"/>
      <c r="GLO354" s="182"/>
      <c r="GLP354" s="182"/>
      <c r="GLQ354" s="182"/>
      <c r="GLR354" s="182"/>
      <c r="GLS354" s="182"/>
      <c r="GLT354" s="182"/>
      <c r="GLU354" s="182"/>
      <c r="GLV354" s="182"/>
      <c r="GLW354" s="182"/>
      <c r="GLX354" s="182"/>
      <c r="GLY354" s="182"/>
      <c r="GLZ354" s="182"/>
      <c r="GMA354" s="182"/>
      <c r="GMB354" s="182"/>
      <c r="GMC354" s="182"/>
      <c r="GMD354" s="182"/>
      <c r="GME354" s="182"/>
      <c r="GMF354" s="182"/>
      <c r="GMG354" s="182"/>
      <c r="GMH354" s="182"/>
      <c r="GMI354" s="182"/>
      <c r="GMJ354" s="182"/>
      <c r="GMK354" s="182"/>
      <c r="GML354" s="182"/>
      <c r="GMM354" s="182"/>
      <c r="GMN354" s="182"/>
      <c r="GMO354" s="182"/>
      <c r="GMP354" s="182"/>
      <c r="GMQ354" s="182"/>
      <c r="GMR354" s="182"/>
      <c r="GMS354" s="182"/>
      <c r="GMT354" s="182"/>
      <c r="GMU354" s="182"/>
      <c r="GMV354" s="182"/>
      <c r="GMW354" s="182"/>
      <c r="GMX354" s="182"/>
      <c r="GMY354" s="182"/>
      <c r="GMZ354" s="182"/>
      <c r="GNA354" s="182"/>
      <c r="GNB354" s="182"/>
      <c r="GNC354" s="182"/>
      <c r="GND354" s="182"/>
      <c r="GNE354" s="182"/>
      <c r="GNF354" s="182"/>
      <c r="GNG354" s="182"/>
      <c r="GNH354" s="182"/>
      <c r="GNI354" s="182"/>
      <c r="GNJ354" s="182"/>
      <c r="GNK354" s="182"/>
      <c r="GNL354" s="182"/>
      <c r="GNM354" s="182"/>
      <c r="GNN354" s="182"/>
      <c r="GNO354" s="182"/>
      <c r="GNP354" s="182"/>
      <c r="GNQ354" s="182"/>
      <c r="GNR354" s="182"/>
      <c r="GNS354" s="182"/>
      <c r="GNT354" s="182"/>
      <c r="GNU354" s="182"/>
      <c r="GNV354" s="182"/>
      <c r="GNW354" s="182"/>
      <c r="GNX354" s="182"/>
      <c r="GNY354" s="182"/>
      <c r="GNZ354" s="182"/>
      <c r="GOA354" s="182"/>
      <c r="GOB354" s="182"/>
      <c r="GOC354" s="182"/>
      <c r="GOD354" s="182"/>
      <c r="GOE354" s="182"/>
      <c r="GOF354" s="182"/>
      <c r="GOG354" s="182"/>
      <c r="GOH354" s="182"/>
      <c r="GOI354" s="182"/>
      <c r="GOJ354" s="182"/>
      <c r="GOK354" s="182"/>
      <c r="GOL354" s="182"/>
      <c r="GOM354" s="182"/>
      <c r="GON354" s="182"/>
      <c r="GOO354" s="182"/>
      <c r="GOP354" s="182"/>
      <c r="GOQ354" s="182"/>
      <c r="GOR354" s="182"/>
      <c r="GOS354" s="182"/>
      <c r="GOT354" s="182"/>
      <c r="GOU354" s="182"/>
      <c r="GOV354" s="182"/>
      <c r="GOW354" s="182"/>
      <c r="GOX354" s="182"/>
      <c r="GOY354" s="182"/>
      <c r="GOZ354" s="182"/>
      <c r="GPA354" s="182"/>
      <c r="GPB354" s="182"/>
      <c r="GPC354" s="182"/>
      <c r="GPD354" s="182"/>
      <c r="GPE354" s="182"/>
      <c r="GPF354" s="182"/>
      <c r="GPG354" s="182"/>
      <c r="GPH354" s="182"/>
      <c r="GPI354" s="182"/>
      <c r="GPJ354" s="182"/>
      <c r="GPK354" s="182"/>
      <c r="GPL354" s="182"/>
      <c r="GPM354" s="182"/>
      <c r="GPN354" s="182"/>
      <c r="GPO354" s="182"/>
      <c r="GPP354" s="182"/>
      <c r="GPQ354" s="182"/>
      <c r="GPR354" s="182"/>
      <c r="GPS354" s="182"/>
      <c r="GPT354" s="182"/>
      <c r="GPU354" s="182"/>
      <c r="GPV354" s="182"/>
      <c r="GPW354" s="182"/>
      <c r="GPX354" s="182"/>
      <c r="GPY354" s="182"/>
      <c r="GPZ354" s="182"/>
      <c r="GQA354" s="182"/>
      <c r="GQB354" s="182"/>
      <c r="GQC354" s="182"/>
      <c r="GQD354" s="182"/>
      <c r="GQE354" s="182"/>
      <c r="GQF354" s="182"/>
      <c r="GQG354" s="182"/>
      <c r="GQH354" s="182"/>
      <c r="GQI354" s="182"/>
      <c r="GQJ354" s="182"/>
      <c r="GQK354" s="182"/>
      <c r="GQL354" s="182"/>
      <c r="GQM354" s="182"/>
      <c r="GQN354" s="182"/>
      <c r="GQO354" s="182"/>
      <c r="GQP354" s="182"/>
      <c r="GQQ354" s="182"/>
      <c r="GQR354" s="182"/>
      <c r="GQS354" s="182"/>
      <c r="GQT354" s="182"/>
      <c r="GQU354" s="182"/>
      <c r="GQV354" s="182"/>
      <c r="GQW354" s="182"/>
      <c r="GQX354" s="182"/>
      <c r="GQY354" s="182"/>
      <c r="GQZ354" s="182"/>
      <c r="GRA354" s="182"/>
      <c r="GRB354" s="182"/>
      <c r="GRC354" s="182"/>
      <c r="GRD354" s="182"/>
      <c r="GRE354" s="182"/>
      <c r="GRF354" s="182"/>
      <c r="GRG354" s="182"/>
      <c r="GRH354" s="182"/>
      <c r="GRI354" s="182"/>
      <c r="GRJ354" s="182"/>
      <c r="GRK354" s="182"/>
      <c r="GRL354" s="182"/>
      <c r="GRM354" s="182"/>
      <c r="GRN354" s="182"/>
      <c r="GRO354" s="182"/>
      <c r="GRP354" s="182"/>
      <c r="GRQ354" s="182"/>
      <c r="GRR354" s="182"/>
      <c r="GRS354" s="182"/>
      <c r="GRT354" s="182"/>
      <c r="GRU354" s="182"/>
      <c r="GRV354" s="182"/>
      <c r="GRW354" s="182"/>
      <c r="GRX354" s="182"/>
      <c r="GRY354" s="182"/>
      <c r="GRZ354" s="182"/>
      <c r="GSA354" s="182"/>
      <c r="GSB354" s="182"/>
      <c r="GSC354" s="182"/>
      <c r="GSD354" s="182"/>
      <c r="GSE354" s="182"/>
      <c r="GSF354" s="182"/>
      <c r="GSG354" s="182"/>
      <c r="GSH354" s="182"/>
      <c r="GSI354" s="182"/>
      <c r="GSJ354" s="182"/>
      <c r="GSK354" s="182"/>
      <c r="GSL354" s="182"/>
      <c r="GSM354" s="182"/>
      <c r="GSN354" s="182"/>
      <c r="GSO354" s="182"/>
      <c r="GSP354" s="182"/>
      <c r="GSQ354" s="182"/>
      <c r="GSR354" s="182"/>
      <c r="GSS354" s="182"/>
      <c r="GST354" s="182"/>
      <c r="GSU354" s="182"/>
      <c r="GSV354" s="182"/>
      <c r="GSW354" s="182"/>
      <c r="GSX354" s="182"/>
      <c r="GSY354" s="182"/>
      <c r="GSZ354" s="182"/>
      <c r="GTA354" s="182"/>
      <c r="GTB354" s="182"/>
      <c r="GTC354" s="182"/>
      <c r="GTD354" s="182"/>
      <c r="GTE354" s="182"/>
      <c r="GTF354" s="182"/>
      <c r="GTG354" s="182"/>
      <c r="GTH354" s="182"/>
      <c r="GTI354" s="182"/>
      <c r="GTJ354" s="182"/>
      <c r="GTK354" s="182"/>
      <c r="GTL354" s="182"/>
      <c r="GTM354" s="182"/>
      <c r="GTN354" s="182"/>
      <c r="GTO354" s="182"/>
      <c r="GTP354" s="182"/>
      <c r="GTQ354" s="182"/>
      <c r="GTR354" s="182"/>
      <c r="GTS354" s="182"/>
      <c r="GTT354" s="182"/>
      <c r="GTU354" s="182"/>
      <c r="GTV354" s="182"/>
      <c r="GTW354" s="182"/>
      <c r="GTX354" s="182"/>
      <c r="GTY354" s="182"/>
      <c r="GTZ354" s="182"/>
      <c r="GUA354" s="182"/>
      <c r="GUB354" s="182"/>
      <c r="GUC354" s="182"/>
      <c r="GUD354" s="182"/>
      <c r="GUE354" s="182"/>
      <c r="GUF354" s="182"/>
      <c r="GUG354" s="182"/>
      <c r="GUH354" s="182"/>
      <c r="GUI354" s="182"/>
      <c r="GUJ354" s="182"/>
      <c r="GUK354" s="182"/>
      <c r="GUL354" s="182"/>
      <c r="GUM354" s="182"/>
      <c r="GUN354" s="182"/>
      <c r="GUO354" s="182"/>
      <c r="GUP354" s="182"/>
      <c r="GUQ354" s="182"/>
      <c r="GUR354" s="182"/>
      <c r="GUS354" s="182"/>
      <c r="GUT354" s="182"/>
      <c r="GUU354" s="182"/>
      <c r="GUV354" s="182"/>
      <c r="GUW354" s="182"/>
      <c r="GUX354" s="182"/>
      <c r="GUY354" s="182"/>
      <c r="GUZ354" s="182"/>
      <c r="GVA354" s="182"/>
      <c r="GVB354" s="182"/>
      <c r="GVC354" s="182"/>
      <c r="GVD354" s="182"/>
      <c r="GVE354" s="182"/>
      <c r="GVF354" s="182"/>
      <c r="GVG354" s="182"/>
      <c r="GVH354" s="182"/>
      <c r="GVI354" s="182"/>
      <c r="GVJ354" s="182"/>
      <c r="GVK354" s="182"/>
      <c r="GVL354" s="182"/>
      <c r="GVM354" s="182"/>
      <c r="GVN354" s="182"/>
      <c r="GVO354" s="182"/>
      <c r="GVP354" s="182"/>
      <c r="GVQ354" s="182"/>
      <c r="GVR354" s="182"/>
      <c r="GVS354" s="182"/>
      <c r="GVT354" s="182"/>
      <c r="GVU354" s="182"/>
      <c r="GVV354" s="182"/>
      <c r="GVW354" s="182"/>
      <c r="GVX354" s="182"/>
      <c r="GVY354" s="182"/>
      <c r="GVZ354" s="182"/>
      <c r="GWA354" s="182"/>
      <c r="GWB354" s="182"/>
      <c r="GWC354" s="182"/>
      <c r="GWD354" s="182"/>
      <c r="GWE354" s="182"/>
      <c r="GWF354" s="182"/>
      <c r="GWG354" s="182"/>
      <c r="GWH354" s="182"/>
      <c r="GWI354" s="182"/>
      <c r="GWJ354" s="182"/>
      <c r="GWK354" s="182"/>
      <c r="GWL354" s="182"/>
      <c r="GWM354" s="182"/>
      <c r="GWN354" s="182"/>
      <c r="GWO354" s="182"/>
      <c r="GWP354" s="182"/>
      <c r="GWQ354" s="182"/>
      <c r="GWR354" s="182"/>
      <c r="GWS354" s="182"/>
      <c r="GWT354" s="182"/>
      <c r="GWU354" s="182"/>
      <c r="GWV354" s="182"/>
      <c r="GWW354" s="182"/>
      <c r="GWX354" s="182"/>
      <c r="GWY354" s="182"/>
      <c r="GWZ354" s="182"/>
      <c r="GXA354" s="182"/>
      <c r="GXB354" s="182"/>
      <c r="GXC354" s="182"/>
      <c r="GXD354" s="182"/>
      <c r="GXE354" s="182"/>
      <c r="GXF354" s="182"/>
      <c r="GXG354" s="182"/>
      <c r="GXH354" s="182"/>
      <c r="GXI354" s="182"/>
      <c r="GXJ354" s="182"/>
      <c r="GXK354" s="182"/>
      <c r="GXL354" s="182"/>
      <c r="GXM354" s="182"/>
      <c r="GXN354" s="182"/>
      <c r="GXO354" s="182"/>
      <c r="GXP354" s="182"/>
      <c r="GXQ354" s="182"/>
      <c r="GXR354" s="182"/>
      <c r="GXS354" s="182"/>
      <c r="GXT354" s="182"/>
      <c r="GXU354" s="182"/>
      <c r="GXV354" s="182"/>
      <c r="GXW354" s="182"/>
      <c r="GXX354" s="182"/>
      <c r="GXY354" s="182"/>
      <c r="GXZ354" s="182"/>
      <c r="GYA354" s="182"/>
      <c r="GYB354" s="182"/>
      <c r="GYC354" s="182"/>
      <c r="GYD354" s="182"/>
      <c r="GYE354" s="182"/>
      <c r="GYF354" s="182"/>
      <c r="GYG354" s="182"/>
      <c r="GYH354" s="182"/>
      <c r="GYI354" s="182"/>
      <c r="GYJ354" s="182"/>
      <c r="GYK354" s="182"/>
      <c r="GYL354" s="182"/>
      <c r="GYM354" s="182"/>
      <c r="GYN354" s="182"/>
      <c r="GYO354" s="182"/>
      <c r="GYP354" s="182"/>
      <c r="GYQ354" s="182"/>
      <c r="GYR354" s="182"/>
      <c r="GYS354" s="182"/>
      <c r="GYT354" s="182"/>
      <c r="GYU354" s="182"/>
      <c r="GYV354" s="182"/>
      <c r="GYW354" s="182"/>
      <c r="GYX354" s="182"/>
      <c r="GYY354" s="182"/>
      <c r="GYZ354" s="182"/>
      <c r="GZA354" s="182"/>
      <c r="GZB354" s="182"/>
      <c r="GZC354" s="182"/>
      <c r="GZD354" s="182"/>
      <c r="GZE354" s="182"/>
      <c r="GZF354" s="182"/>
      <c r="GZG354" s="182"/>
      <c r="GZH354" s="182"/>
      <c r="GZI354" s="182"/>
      <c r="GZJ354" s="182"/>
      <c r="GZK354" s="182"/>
      <c r="GZL354" s="182"/>
      <c r="GZM354" s="182"/>
      <c r="GZN354" s="182"/>
      <c r="GZO354" s="182"/>
      <c r="GZP354" s="182"/>
      <c r="GZQ354" s="182"/>
      <c r="GZR354" s="182"/>
      <c r="GZS354" s="182"/>
      <c r="GZT354" s="182"/>
      <c r="GZU354" s="182"/>
      <c r="GZV354" s="182"/>
      <c r="GZW354" s="182"/>
      <c r="GZX354" s="182"/>
      <c r="GZY354" s="182"/>
      <c r="GZZ354" s="182"/>
      <c r="HAA354" s="182"/>
      <c r="HAB354" s="182"/>
      <c r="HAC354" s="182"/>
      <c r="HAD354" s="182"/>
      <c r="HAE354" s="182"/>
      <c r="HAF354" s="182"/>
      <c r="HAG354" s="182"/>
      <c r="HAH354" s="182"/>
      <c r="HAI354" s="182"/>
      <c r="HAJ354" s="182"/>
      <c r="HAK354" s="182"/>
      <c r="HAL354" s="182"/>
      <c r="HAM354" s="182"/>
      <c r="HAN354" s="182"/>
      <c r="HAO354" s="182"/>
      <c r="HAP354" s="182"/>
      <c r="HAQ354" s="182"/>
      <c r="HAR354" s="182"/>
      <c r="HAS354" s="182"/>
      <c r="HAT354" s="182"/>
      <c r="HAU354" s="182"/>
      <c r="HAV354" s="182"/>
      <c r="HAW354" s="182"/>
      <c r="HAX354" s="182"/>
      <c r="HAY354" s="182"/>
      <c r="HAZ354" s="182"/>
      <c r="HBA354" s="182"/>
      <c r="HBB354" s="182"/>
      <c r="HBC354" s="182"/>
      <c r="HBD354" s="182"/>
      <c r="HBE354" s="182"/>
      <c r="HBF354" s="182"/>
      <c r="HBG354" s="182"/>
      <c r="HBH354" s="182"/>
      <c r="HBI354" s="182"/>
      <c r="HBJ354" s="182"/>
      <c r="HBK354" s="182"/>
      <c r="HBL354" s="182"/>
      <c r="HBM354" s="182"/>
      <c r="HBN354" s="182"/>
      <c r="HBO354" s="182"/>
      <c r="HBP354" s="182"/>
      <c r="HBQ354" s="182"/>
      <c r="HBR354" s="182"/>
      <c r="HBS354" s="182"/>
      <c r="HBT354" s="182"/>
      <c r="HBU354" s="182"/>
      <c r="HBV354" s="182"/>
      <c r="HBW354" s="182"/>
      <c r="HBX354" s="182"/>
      <c r="HBY354" s="182"/>
      <c r="HBZ354" s="182"/>
      <c r="HCA354" s="182"/>
      <c r="HCB354" s="182"/>
      <c r="HCC354" s="182"/>
      <c r="HCD354" s="182"/>
      <c r="HCE354" s="182"/>
      <c r="HCF354" s="182"/>
      <c r="HCG354" s="182"/>
      <c r="HCH354" s="182"/>
      <c r="HCI354" s="182"/>
      <c r="HCJ354" s="182"/>
      <c r="HCK354" s="182"/>
      <c r="HCL354" s="182"/>
      <c r="HCM354" s="182"/>
      <c r="HCN354" s="182"/>
      <c r="HCO354" s="182"/>
      <c r="HCP354" s="182"/>
      <c r="HCQ354" s="182"/>
      <c r="HCR354" s="182"/>
      <c r="HCS354" s="182"/>
      <c r="HCT354" s="182"/>
      <c r="HCU354" s="182"/>
      <c r="HCV354" s="182"/>
      <c r="HCW354" s="182"/>
      <c r="HCX354" s="182"/>
      <c r="HCY354" s="182"/>
      <c r="HCZ354" s="182"/>
      <c r="HDA354" s="182"/>
      <c r="HDB354" s="182"/>
      <c r="HDC354" s="182"/>
      <c r="HDD354" s="182"/>
      <c r="HDE354" s="182"/>
      <c r="HDF354" s="182"/>
      <c r="HDG354" s="182"/>
      <c r="HDH354" s="182"/>
      <c r="HDI354" s="182"/>
      <c r="HDJ354" s="182"/>
      <c r="HDK354" s="182"/>
      <c r="HDL354" s="182"/>
      <c r="HDM354" s="182"/>
      <c r="HDN354" s="182"/>
      <c r="HDO354" s="182"/>
      <c r="HDP354" s="182"/>
      <c r="HDQ354" s="182"/>
      <c r="HDR354" s="182"/>
      <c r="HDS354" s="182"/>
      <c r="HDT354" s="182"/>
      <c r="HDU354" s="182"/>
      <c r="HDV354" s="182"/>
      <c r="HDW354" s="182"/>
      <c r="HDX354" s="182"/>
      <c r="HDY354" s="182"/>
      <c r="HDZ354" s="182"/>
      <c r="HEA354" s="182"/>
      <c r="HEB354" s="182"/>
      <c r="HEC354" s="182"/>
      <c r="HED354" s="182"/>
      <c r="HEE354" s="182"/>
      <c r="HEF354" s="182"/>
      <c r="HEG354" s="182"/>
      <c r="HEH354" s="182"/>
      <c r="HEI354" s="182"/>
      <c r="HEJ354" s="182"/>
      <c r="HEK354" s="182"/>
      <c r="HEL354" s="182"/>
      <c r="HEM354" s="182"/>
      <c r="HEN354" s="182"/>
      <c r="HEO354" s="182"/>
      <c r="HEP354" s="182"/>
      <c r="HEQ354" s="182"/>
      <c r="HER354" s="182"/>
      <c r="HES354" s="182"/>
      <c r="HET354" s="182"/>
      <c r="HEU354" s="182"/>
      <c r="HEV354" s="182"/>
      <c r="HEW354" s="182"/>
      <c r="HEX354" s="182"/>
      <c r="HEY354" s="182"/>
      <c r="HEZ354" s="182"/>
      <c r="HFA354" s="182"/>
      <c r="HFB354" s="182"/>
      <c r="HFC354" s="182"/>
      <c r="HFD354" s="182"/>
      <c r="HFE354" s="182"/>
      <c r="HFF354" s="182"/>
      <c r="HFG354" s="182"/>
      <c r="HFH354" s="182"/>
      <c r="HFI354" s="182"/>
      <c r="HFJ354" s="182"/>
      <c r="HFK354" s="182"/>
      <c r="HFL354" s="182"/>
      <c r="HFM354" s="182"/>
      <c r="HFN354" s="182"/>
      <c r="HFO354" s="182"/>
      <c r="HFP354" s="182"/>
      <c r="HFQ354" s="182"/>
      <c r="HFR354" s="182"/>
      <c r="HFS354" s="182"/>
      <c r="HFT354" s="182"/>
      <c r="HFU354" s="182"/>
      <c r="HFV354" s="182"/>
      <c r="HFW354" s="182"/>
      <c r="HFX354" s="182"/>
      <c r="HFY354" s="182"/>
      <c r="HFZ354" s="182"/>
      <c r="HGA354" s="182"/>
      <c r="HGB354" s="182"/>
      <c r="HGC354" s="182"/>
      <c r="HGD354" s="182"/>
      <c r="HGE354" s="182"/>
      <c r="HGF354" s="182"/>
      <c r="HGG354" s="182"/>
      <c r="HGH354" s="182"/>
      <c r="HGI354" s="182"/>
      <c r="HGJ354" s="182"/>
      <c r="HGK354" s="182"/>
      <c r="HGL354" s="182"/>
      <c r="HGM354" s="182"/>
      <c r="HGN354" s="182"/>
      <c r="HGO354" s="182"/>
      <c r="HGP354" s="182"/>
      <c r="HGQ354" s="182"/>
      <c r="HGR354" s="182"/>
      <c r="HGS354" s="182"/>
      <c r="HGT354" s="182"/>
      <c r="HGU354" s="182"/>
      <c r="HGV354" s="182"/>
      <c r="HGW354" s="182"/>
      <c r="HGX354" s="182"/>
      <c r="HGY354" s="182"/>
      <c r="HGZ354" s="182"/>
      <c r="HHA354" s="182"/>
      <c r="HHB354" s="182"/>
      <c r="HHC354" s="182"/>
      <c r="HHD354" s="182"/>
      <c r="HHE354" s="182"/>
      <c r="HHF354" s="182"/>
      <c r="HHG354" s="182"/>
      <c r="HHH354" s="182"/>
      <c r="HHI354" s="182"/>
      <c r="HHJ354" s="182"/>
      <c r="HHK354" s="182"/>
      <c r="HHL354" s="182"/>
      <c r="HHM354" s="182"/>
      <c r="HHN354" s="182"/>
      <c r="HHO354" s="182"/>
      <c r="HHP354" s="182"/>
      <c r="HHQ354" s="182"/>
      <c r="HHR354" s="182"/>
      <c r="HHS354" s="182"/>
      <c r="HHT354" s="182"/>
      <c r="HHU354" s="182"/>
      <c r="HHV354" s="182"/>
      <c r="HHW354" s="182"/>
      <c r="HHX354" s="182"/>
      <c r="HHY354" s="182"/>
      <c r="HHZ354" s="182"/>
      <c r="HIA354" s="182"/>
      <c r="HIB354" s="182"/>
      <c r="HIC354" s="182"/>
      <c r="HID354" s="182"/>
      <c r="HIE354" s="182"/>
      <c r="HIF354" s="182"/>
      <c r="HIG354" s="182"/>
      <c r="HIH354" s="182"/>
      <c r="HII354" s="182"/>
      <c r="HIJ354" s="182"/>
      <c r="HIK354" s="182"/>
      <c r="HIL354" s="182"/>
      <c r="HIM354" s="182"/>
      <c r="HIN354" s="182"/>
      <c r="HIO354" s="182"/>
      <c r="HIP354" s="182"/>
      <c r="HIQ354" s="182"/>
      <c r="HIR354" s="182"/>
      <c r="HIS354" s="182"/>
      <c r="HIT354" s="182"/>
      <c r="HIU354" s="182"/>
      <c r="HIV354" s="182"/>
      <c r="HIW354" s="182"/>
      <c r="HIX354" s="182"/>
      <c r="HIY354" s="182"/>
      <c r="HIZ354" s="182"/>
      <c r="HJA354" s="182"/>
      <c r="HJB354" s="182"/>
      <c r="HJC354" s="182"/>
      <c r="HJD354" s="182"/>
      <c r="HJE354" s="182"/>
      <c r="HJF354" s="182"/>
      <c r="HJG354" s="182"/>
      <c r="HJH354" s="182"/>
      <c r="HJI354" s="182"/>
      <c r="HJJ354" s="182"/>
      <c r="HJK354" s="182"/>
      <c r="HJL354" s="182"/>
      <c r="HJM354" s="182"/>
      <c r="HJN354" s="182"/>
      <c r="HJO354" s="182"/>
      <c r="HJP354" s="182"/>
      <c r="HJQ354" s="182"/>
      <c r="HJR354" s="182"/>
      <c r="HJS354" s="182"/>
      <c r="HJT354" s="182"/>
      <c r="HJU354" s="182"/>
      <c r="HJV354" s="182"/>
      <c r="HJW354" s="182"/>
      <c r="HJX354" s="182"/>
      <c r="HJY354" s="182"/>
      <c r="HJZ354" s="182"/>
      <c r="HKA354" s="182"/>
      <c r="HKB354" s="182"/>
      <c r="HKC354" s="182"/>
      <c r="HKD354" s="182"/>
      <c r="HKE354" s="182"/>
      <c r="HKF354" s="182"/>
      <c r="HKG354" s="182"/>
      <c r="HKH354" s="182"/>
      <c r="HKI354" s="182"/>
      <c r="HKJ354" s="182"/>
      <c r="HKK354" s="182"/>
      <c r="HKL354" s="182"/>
      <c r="HKM354" s="182"/>
      <c r="HKN354" s="182"/>
      <c r="HKO354" s="182"/>
      <c r="HKP354" s="182"/>
      <c r="HKQ354" s="182"/>
      <c r="HKR354" s="182"/>
      <c r="HKS354" s="182"/>
      <c r="HKT354" s="182"/>
      <c r="HKU354" s="182"/>
      <c r="HKV354" s="182"/>
      <c r="HKW354" s="182"/>
      <c r="HKX354" s="182"/>
      <c r="HKY354" s="182"/>
      <c r="HKZ354" s="182"/>
      <c r="HLA354" s="182"/>
      <c r="HLB354" s="182"/>
      <c r="HLC354" s="182"/>
      <c r="HLD354" s="182"/>
      <c r="HLE354" s="182"/>
      <c r="HLF354" s="182"/>
      <c r="HLG354" s="182"/>
      <c r="HLH354" s="182"/>
      <c r="HLI354" s="182"/>
      <c r="HLJ354" s="182"/>
      <c r="HLK354" s="182"/>
      <c r="HLL354" s="182"/>
      <c r="HLM354" s="182"/>
      <c r="HLN354" s="182"/>
      <c r="HLO354" s="182"/>
      <c r="HLP354" s="182"/>
      <c r="HLQ354" s="182"/>
      <c r="HLR354" s="182"/>
      <c r="HLS354" s="182"/>
      <c r="HLT354" s="182"/>
      <c r="HLU354" s="182"/>
      <c r="HLV354" s="182"/>
      <c r="HLW354" s="182"/>
      <c r="HLX354" s="182"/>
      <c r="HLY354" s="182"/>
      <c r="HLZ354" s="182"/>
      <c r="HMA354" s="182"/>
      <c r="HMB354" s="182"/>
      <c r="HMC354" s="182"/>
      <c r="HMD354" s="182"/>
      <c r="HME354" s="182"/>
      <c r="HMF354" s="182"/>
      <c r="HMG354" s="182"/>
      <c r="HMH354" s="182"/>
      <c r="HMI354" s="182"/>
      <c r="HMJ354" s="182"/>
      <c r="HMK354" s="182"/>
      <c r="HML354" s="182"/>
      <c r="HMM354" s="182"/>
      <c r="HMN354" s="182"/>
      <c r="HMO354" s="182"/>
      <c r="HMP354" s="182"/>
      <c r="HMQ354" s="182"/>
      <c r="HMR354" s="182"/>
      <c r="HMS354" s="182"/>
      <c r="HMT354" s="182"/>
      <c r="HMU354" s="182"/>
      <c r="HMV354" s="182"/>
      <c r="HMW354" s="182"/>
      <c r="HMX354" s="182"/>
      <c r="HMY354" s="182"/>
      <c r="HMZ354" s="182"/>
      <c r="HNA354" s="182"/>
      <c r="HNB354" s="182"/>
      <c r="HNC354" s="182"/>
      <c r="HND354" s="182"/>
      <c r="HNE354" s="182"/>
      <c r="HNF354" s="182"/>
      <c r="HNG354" s="182"/>
      <c r="HNH354" s="182"/>
      <c r="HNI354" s="182"/>
      <c r="HNJ354" s="182"/>
      <c r="HNK354" s="182"/>
      <c r="HNL354" s="182"/>
      <c r="HNM354" s="182"/>
      <c r="HNN354" s="182"/>
      <c r="HNO354" s="182"/>
      <c r="HNP354" s="182"/>
      <c r="HNQ354" s="182"/>
      <c r="HNR354" s="182"/>
      <c r="HNS354" s="182"/>
      <c r="HNT354" s="182"/>
      <c r="HNU354" s="182"/>
      <c r="HNV354" s="182"/>
      <c r="HNW354" s="182"/>
      <c r="HNX354" s="182"/>
      <c r="HNY354" s="182"/>
      <c r="HNZ354" s="182"/>
      <c r="HOA354" s="182"/>
      <c r="HOB354" s="182"/>
      <c r="HOC354" s="182"/>
      <c r="HOD354" s="182"/>
      <c r="HOE354" s="182"/>
      <c r="HOF354" s="182"/>
      <c r="HOG354" s="182"/>
      <c r="HOH354" s="182"/>
      <c r="HOI354" s="182"/>
      <c r="HOJ354" s="182"/>
      <c r="HOK354" s="182"/>
      <c r="HOL354" s="182"/>
      <c r="HOM354" s="182"/>
      <c r="HON354" s="182"/>
      <c r="HOO354" s="182"/>
      <c r="HOP354" s="182"/>
      <c r="HOQ354" s="182"/>
      <c r="HOR354" s="182"/>
      <c r="HOS354" s="182"/>
      <c r="HOT354" s="182"/>
      <c r="HOU354" s="182"/>
      <c r="HOV354" s="182"/>
      <c r="HOW354" s="182"/>
      <c r="HOX354" s="182"/>
      <c r="HOY354" s="182"/>
      <c r="HOZ354" s="182"/>
      <c r="HPA354" s="182"/>
      <c r="HPB354" s="182"/>
      <c r="HPC354" s="182"/>
      <c r="HPD354" s="182"/>
      <c r="HPE354" s="182"/>
      <c r="HPF354" s="182"/>
      <c r="HPG354" s="182"/>
      <c r="HPH354" s="182"/>
      <c r="HPI354" s="182"/>
      <c r="HPJ354" s="182"/>
      <c r="HPK354" s="182"/>
      <c r="HPL354" s="182"/>
      <c r="HPM354" s="182"/>
      <c r="HPN354" s="182"/>
      <c r="HPO354" s="182"/>
      <c r="HPP354" s="182"/>
      <c r="HPQ354" s="182"/>
      <c r="HPR354" s="182"/>
      <c r="HPS354" s="182"/>
      <c r="HPT354" s="182"/>
      <c r="HPU354" s="182"/>
      <c r="HPV354" s="182"/>
      <c r="HPW354" s="182"/>
      <c r="HPX354" s="182"/>
      <c r="HPY354" s="182"/>
      <c r="HPZ354" s="182"/>
      <c r="HQA354" s="182"/>
      <c r="HQB354" s="182"/>
      <c r="HQC354" s="182"/>
      <c r="HQD354" s="182"/>
      <c r="HQE354" s="182"/>
      <c r="HQF354" s="182"/>
      <c r="HQG354" s="182"/>
      <c r="HQH354" s="182"/>
      <c r="HQI354" s="182"/>
      <c r="HQJ354" s="182"/>
      <c r="HQK354" s="182"/>
      <c r="HQL354" s="182"/>
      <c r="HQM354" s="182"/>
      <c r="HQN354" s="182"/>
      <c r="HQO354" s="182"/>
      <c r="HQP354" s="182"/>
      <c r="HQQ354" s="182"/>
      <c r="HQR354" s="182"/>
      <c r="HQS354" s="182"/>
      <c r="HQT354" s="182"/>
      <c r="HQU354" s="182"/>
      <c r="HQV354" s="182"/>
      <c r="HQW354" s="182"/>
      <c r="HQX354" s="182"/>
      <c r="HQY354" s="182"/>
      <c r="HQZ354" s="182"/>
      <c r="HRA354" s="182"/>
      <c r="HRB354" s="182"/>
      <c r="HRC354" s="182"/>
      <c r="HRD354" s="182"/>
      <c r="HRE354" s="182"/>
      <c r="HRF354" s="182"/>
      <c r="HRG354" s="182"/>
      <c r="HRH354" s="182"/>
      <c r="HRI354" s="182"/>
      <c r="HRJ354" s="182"/>
      <c r="HRK354" s="182"/>
      <c r="HRL354" s="182"/>
      <c r="HRM354" s="182"/>
      <c r="HRN354" s="182"/>
      <c r="HRO354" s="182"/>
      <c r="HRP354" s="182"/>
      <c r="HRQ354" s="182"/>
      <c r="HRR354" s="182"/>
      <c r="HRS354" s="182"/>
      <c r="HRT354" s="182"/>
      <c r="HRU354" s="182"/>
      <c r="HRV354" s="182"/>
      <c r="HRW354" s="182"/>
      <c r="HRX354" s="182"/>
      <c r="HRY354" s="182"/>
      <c r="HRZ354" s="182"/>
      <c r="HSA354" s="182"/>
      <c r="HSB354" s="182"/>
      <c r="HSC354" s="182"/>
      <c r="HSD354" s="182"/>
      <c r="HSE354" s="182"/>
      <c r="HSF354" s="182"/>
      <c r="HSG354" s="182"/>
      <c r="HSH354" s="182"/>
      <c r="HSI354" s="182"/>
      <c r="HSJ354" s="182"/>
      <c r="HSK354" s="182"/>
      <c r="HSL354" s="182"/>
      <c r="HSM354" s="182"/>
      <c r="HSN354" s="182"/>
      <c r="HSO354" s="182"/>
      <c r="HSP354" s="182"/>
      <c r="HSQ354" s="182"/>
      <c r="HSR354" s="182"/>
      <c r="HSS354" s="182"/>
      <c r="HST354" s="182"/>
      <c r="HSU354" s="182"/>
      <c r="HSV354" s="182"/>
      <c r="HSW354" s="182"/>
      <c r="HSX354" s="182"/>
      <c r="HSY354" s="182"/>
      <c r="HSZ354" s="182"/>
      <c r="HTA354" s="182"/>
      <c r="HTB354" s="182"/>
      <c r="HTC354" s="182"/>
      <c r="HTD354" s="182"/>
      <c r="HTE354" s="182"/>
      <c r="HTF354" s="182"/>
      <c r="HTG354" s="182"/>
      <c r="HTH354" s="182"/>
      <c r="HTI354" s="182"/>
      <c r="HTJ354" s="182"/>
      <c r="HTK354" s="182"/>
      <c r="HTL354" s="182"/>
      <c r="HTM354" s="182"/>
      <c r="HTN354" s="182"/>
      <c r="HTO354" s="182"/>
      <c r="HTP354" s="182"/>
      <c r="HTQ354" s="182"/>
      <c r="HTR354" s="182"/>
      <c r="HTS354" s="182"/>
      <c r="HTT354" s="182"/>
      <c r="HTU354" s="182"/>
      <c r="HTV354" s="182"/>
      <c r="HTW354" s="182"/>
      <c r="HTX354" s="182"/>
      <c r="HTY354" s="182"/>
      <c r="HTZ354" s="182"/>
      <c r="HUA354" s="182"/>
      <c r="HUB354" s="182"/>
      <c r="HUC354" s="182"/>
      <c r="HUD354" s="182"/>
      <c r="HUE354" s="182"/>
      <c r="HUF354" s="182"/>
      <c r="HUG354" s="182"/>
      <c r="HUH354" s="182"/>
      <c r="HUI354" s="182"/>
      <c r="HUJ354" s="182"/>
      <c r="HUK354" s="182"/>
      <c r="HUL354" s="182"/>
      <c r="HUM354" s="182"/>
      <c r="HUN354" s="182"/>
      <c r="HUO354" s="182"/>
      <c r="HUP354" s="182"/>
      <c r="HUQ354" s="182"/>
      <c r="HUR354" s="182"/>
      <c r="HUS354" s="182"/>
      <c r="HUT354" s="182"/>
      <c r="HUU354" s="182"/>
      <c r="HUV354" s="182"/>
      <c r="HUW354" s="182"/>
      <c r="HUX354" s="182"/>
      <c r="HUY354" s="182"/>
      <c r="HUZ354" s="182"/>
      <c r="HVA354" s="182"/>
      <c r="HVB354" s="182"/>
      <c r="HVC354" s="182"/>
      <c r="HVD354" s="182"/>
      <c r="HVE354" s="182"/>
      <c r="HVF354" s="182"/>
      <c r="HVG354" s="182"/>
      <c r="HVH354" s="182"/>
      <c r="HVI354" s="182"/>
      <c r="HVJ354" s="182"/>
      <c r="HVK354" s="182"/>
      <c r="HVL354" s="182"/>
      <c r="HVM354" s="182"/>
      <c r="HVN354" s="182"/>
      <c r="HVO354" s="182"/>
      <c r="HVP354" s="182"/>
      <c r="HVQ354" s="182"/>
      <c r="HVR354" s="182"/>
      <c r="HVS354" s="182"/>
      <c r="HVT354" s="182"/>
      <c r="HVU354" s="182"/>
      <c r="HVV354" s="182"/>
      <c r="HVW354" s="182"/>
      <c r="HVX354" s="182"/>
      <c r="HVY354" s="182"/>
      <c r="HVZ354" s="182"/>
      <c r="HWA354" s="182"/>
      <c r="HWB354" s="182"/>
      <c r="HWC354" s="182"/>
      <c r="HWD354" s="182"/>
      <c r="HWE354" s="182"/>
      <c r="HWF354" s="182"/>
      <c r="HWG354" s="182"/>
      <c r="HWH354" s="182"/>
      <c r="HWI354" s="182"/>
      <c r="HWJ354" s="182"/>
      <c r="HWK354" s="182"/>
      <c r="HWL354" s="182"/>
      <c r="HWM354" s="182"/>
      <c r="HWN354" s="182"/>
      <c r="HWO354" s="182"/>
      <c r="HWP354" s="182"/>
      <c r="HWQ354" s="182"/>
      <c r="HWR354" s="182"/>
      <c r="HWS354" s="182"/>
      <c r="HWT354" s="182"/>
      <c r="HWU354" s="182"/>
      <c r="HWV354" s="182"/>
      <c r="HWW354" s="182"/>
      <c r="HWX354" s="182"/>
      <c r="HWY354" s="182"/>
      <c r="HWZ354" s="182"/>
      <c r="HXA354" s="182"/>
      <c r="HXB354" s="182"/>
      <c r="HXC354" s="182"/>
      <c r="HXD354" s="182"/>
      <c r="HXE354" s="182"/>
      <c r="HXF354" s="182"/>
      <c r="HXG354" s="182"/>
      <c r="HXH354" s="182"/>
      <c r="HXI354" s="182"/>
      <c r="HXJ354" s="182"/>
      <c r="HXK354" s="182"/>
      <c r="HXL354" s="182"/>
      <c r="HXM354" s="182"/>
      <c r="HXN354" s="182"/>
      <c r="HXO354" s="182"/>
      <c r="HXP354" s="182"/>
      <c r="HXQ354" s="182"/>
      <c r="HXR354" s="182"/>
      <c r="HXS354" s="182"/>
      <c r="HXT354" s="182"/>
      <c r="HXU354" s="182"/>
      <c r="HXV354" s="182"/>
      <c r="HXW354" s="182"/>
      <c r="HXX354" s="182"/>
      <c r="HXY354" s="182"/>
      <c r="HXZ354" s="182"/>
      <c r="HYA354" s="182"/>
      <c r="HYB354" s="182"/>
      <c r="HYC354" s="182"/>
      <c r="HYD354" s="182"/>
      <c r="HYE354" s="182"/>
      <c r="HYF354" s="182"/>
      <c r="HYG354" s="182"/>
      <c r="HYH354" s="182"/>
      <c r="HYI354" s="182"/>
      <c r="HYJ354" s="182"/>
      <c r="HYK354" s="182"/>
      <c r="HYL354" s="182"/>
      <c r="HYM354" s="182"/>
      <c r="HYN354" s="182"/>
      <c r="HYO354" s="182"/>
      <c r="HYP354" s="182"/>
      <c r="HYQ354" s="182"/>
      <c r="HYR354" s="182"/>
      <c r="HYS354" s="182"/>
      <c r="HYT354" s="182"/>
      <c r="HYU354" s="182"/>
      <c r="HYV354" s="182"/>
      <c r="HYW354" s="182"/>
      <c r="HYX354" s="182"/>
      <c r="HYY354" s="182"/>
      <c r="HYZ354" s="182"/>
      <c r="HZA354" s="182"/>
      <c r="HZB354" s="182"/>
      <c r="HZC354" s="182"/>
      <c r="HZD354" s="182"/>
      <c r="HZE354" s="182"/>
      <c r="HZF354" s="182"/>
      <c r="HZG354" s="182"/>
      <c r="HZH354" s="182"/>
      <c r="HZI354" s="182"/>
      <c r="HZJ354" s="182"/>
      <c r="HZK354" s="182"/>
      <c r="HZL354" s="182"/>
      <c r="HZM354" s="182"/>
      <c r="HZN354" s="182"/>
      <c r="HZO354" s="182"/>
      <c r="HZP354" s="182"/>
      <c r="HZQ354" s="182"/>
      <c r="HZR354" s="182"/>
      <c r="HZS354" s="182"/>
      <c r="HZT354" s="182"/>
      <c r="HZU354" s="182"/>
      <c r="HZV354" s="182"/>
      <c r="HZW354" s="182"/>
      <c r="HZX354" s="182"/>
      <c r="HZY354" s="182"/>
      <c r="HZZ354" s="182"/>
      <c r="IAA354" s="182"/>
      <c r="IAB354" s="182"/>
      <c r="IAC354" s="182"/>
      <c r="IAD354" s="182"/>
      <c r="IAE354" s="182"/>
      <c r="IAF354" s="182"/>
      <c r="IAG354" s="182"/>
      <c r="IAH354" s="182"/>
      <c r="IAI354" s="182"/>
      <c r="IAJ354" s="182"/>
      <c r="IAK354" s="182"/>
      <c r="IAL354" s="182"/>
      <c r="IAM354" s="182"/>
      <c r="IAN354" s="182"/>
      <c r="IAO354" s="182"/>
      <c r="IAP354" s="182"/>
      <c r="IAQ354" s="182"/>
      <c r="IAR354" s="182"/>
      <c r="IAS354" s="182"/>
      <c r="IAT354" s="182"/>
      <c r="IAU354" s="182"/>
      <c r="IAV354" s="182"/>
      <c r="IAW354" s="182"/>
      <c r="IAX354" s="182"/>
      <c r="IAY354" s="182"/>
      <c r="IAZ354" s="182"/>
      <c r="IBA354" s="182"/>
      <c r="IBB354" s="182"/>
      <c r="IBC354" s="182"/>
      <c r="IBD354" s="182"/>
      <c r="IBE354" s="182"/>
      <c r="IBF354" s="182"/>
      <c r="IBG354" s="182"/>
      <c r="IBH354" s="182"/>
      <c r="IBI354" s="182"/>
      <c r="IBJ354" s="182"/>
      <c r="IBK354" s="182"/>
      <c r="IBL354" s="182"/>
      <c r="IBM354" s="182"/>
      <c r="IBN354" s="182"/>
      <c r="IBO354" s="182"/>
      <c r="IBP354" s="182"/>
      <c r="IBQ354" s="182"/>
      <c r="IBR354" s="182"/>
      <c r="IBS354" s="182"/>
      <c r="IBT354" s="182"/>
      <c r="IBU354" s="182"/>
      <c r="IBV354" s="182"/>
      <c r="IBW354" s="182"/>
      <c r="IBX354" s="182"/>
      <c r="IBY354" s="182"/>
      <c r="IBZ354" s="182"/>
      <c r="ICA354" s="182"/>
      <c r="ICB354" s="182"/>
      <c r="ICC354" s="182"/>
      <c r="ICD354" s="182"/>
      <c r="ICE354" s="182"/>
      <c r="ICF354" s="182"/>
      <c r="ICG354" s="182"/>
      <c r="ICH354" s="182"/>
      <c r="ICI354" s="182"/>
      <c r="ICJ354" s="182"/>
      <c r="ICK354" s="182"/>
      <c r="ICL354" s="182"/>
      <c r="ICM354" s="182"/>
      <c r="ICN354" s="182"/>
      <c r="ICO354" s="182"/>
      <c r="ICP354" s="182"/>
      <c r="ICQ354" s="182"/>
      <c r="ICR354" s="182"/>
      <c r="ICS354" s="182"/>
      <c r="ICT354" s="182"/>
      <c r="ICU354" s="182"/>
      <c r="ICV354" s="182"/>
      <c r="ICW354" s="182"/>
      <c r="ICX354" s="182"/>
      <c r="ICY354" s="182"/>
      <c r="ICZ354" s="182"/>
      <c r="IDA354" s="182"/>
      <c r="IDB354" s="182"/>
      <c r="IDC354" s="182"/>
      <c r="IDD354" s="182"/>
      <c r="IDE354" s="182"/>
      <c r="IDF354" s="182"/>
      <c r="IDG354" s="182"/>
      <c r="IDH354" s="182"/>
      <c r="IDI354" s="182"/>
      <c r="IDJ354" s="182"/>
      <c r="IDK354" s="182"/>
      <c r="IDL354" s="182"/>
      <c r="IDM354" s="182"/>
      <c r="IDN354" s="182"/>
      <c r="IDO354" s="182"/>
      <c r="IDP354" s="182"/>
      <c r="IDQ354" s="182"/>
      <c r="IDR354" s="182"/>
      <c r="IDS354" s="182"/>
      <c r="IDT354" s="182"/>
      <c r="IDU354" s="182"/>
      <c r="IDV354" s="182"/>
      <c r="IDW354" s="182"/>
      <c r="IDX354" s="182"/>
      <c r="IDY354" s="182"/>
      <c r="IDZ354" s="182"/>
      <c r="IEA354" s="182"/>
      <c r="IEB354" s="182"/>
      <c r="IEC354" s="182"/>
      <c r="IED354" s="182"/>
      <c r="IEE354" s="182"/>
      <c r="IEF354" s="182"/>
      <c r="IEG354" s="182"/>
      <c r="IEH354" s="182"/>
      <c r="IEI354" s="182"/>
      <c r="IEJ354" s="182"/>
      <c r="IEK354" s="182"/>
      <c r="IEL354" s="182"/>
      <c r="IEM354" s="182"/>
      <c r="IEN354" s="182"/>
      <c r="IEO354" s="182"/>
      <c r="IEP354" s="182"/>
      <c r="IEQ354" s="182"/>
      <c r="IER354" s="182"/>
      <c r="IES354" s="182"/>
      <c r="IET354" s="182"/>
      <c r="IEU354" s="182"/>
      <c r="IEV354" s="182"/>
      <c r="IEW354" s="182"/>
      <c r="IEX354" s="182"/>
      <c r="IEY354" s="182"/>
      <c r="IEZ354" s="182"/>
      <c r="IFA354" s="182"/>
      <c r="IFB354" s="182"/>
      <c r="IFC354" s="182"/>
      <c r="IFD354" s="182"/>
      <c r="IFE354" s="182"/>
      <c r="IFF354" s="182"/>
      <c r="IFG354" s="182"/>
      <c r="IFH354" s="182"/>
      <c r="IFI354" s="182"/>
      <c r="IFJ354" s="182"/>
      <c r="IFK354" s="182"/>
      <c r="IFL354" s="182"/>
      <c r="IFM354" s="182"/>
      <c r="IFN354" s="182"/>
      <c r="IFO354" s="182"/>
      <c r="IFP354" s="182"/>
      <c r="IFQ354" s="182"/>
      <c r="IFR354" s="182"/>
      <c r="IFS354" s="182"/>
      <c r="IFT354" s="182"/>
      <c r="IFU354" s="182"/>
      <c r="IFV354" s="182"/>
      <c r="IFW354" s="182"/>
      <c r="IFX354" s="182"/>
      <c r="IFY354" s="182"/>
      <c r="IFZ354" s="182"/>
      <c r="IGA354" s="182"/>
      <c r="IGB354" s="182"/>
      <c r="IGC354" s="182"/>
      <c r="IGD354" s="182"/>
      <c r="IGE354" s="182"/>
      <c r="IGF354" s="182"/>
      <c r="IGG354" s="182"/>
      <c r="IGH354" s="182"/>
      <c r="IGI354" s="182"/>
      <c r="IGJ354" s="182"/>
      <c r="IGK354" s="182"/>
      <c r="IGL354" s="182"/>
      <c r="IGM354" s="182"/>
      <c r="IGN354" s="182"/>
      <c r="IGO354" s="182"/>
      <c r="IGP354" s="182"/>
      <c r="IGQ354" s="182"/>
      <c r="IGR354" s="182"/>
      <c r="IGS354" s="182"/>
      <c r="IGT354" s="182"/>
      <c r="IGU354" s="182"/>
      <c r="IGV354" s="182"/>
      <c r="IGW354" s="182"/>
      <c r="IGX354" s="182"/>
      <c r="IGY354" s="182"/>
      <c r="IGZ354" s="182"/>
      <c r="IHA354" s="182"/>
      <c r="IHB354" s="182"/>
      <c r="IHC354" s="182"/>
      <c r="IHD354" s="182"/>
      <c r="IHE354" s="182"/>
      <c r="IHF354" s="182"/>
      <c r="IHG354" s="182"/>
      <c r="IHH354" s="182"/>
      <c r="IHI354" s="182"/>
      <c r="IHJ354" s="182"/>
      <c r="IHK354" s="182"/>
      <c r="IHL354" s="182"/>
      <c r="IHM354" s="182"/>
      <c r="IHN354" s="182"/>
      <c r="IHO354" s="182"/>
      <c r="IHP354" s="182"/>
      <c r="IHQ354" s="182"/>
      <c r="IHR354" s="182"/>
      <c r="IHS354" s="182"/>
      <c r="IHT354" s="182"/>
      <c r="IHU354" s="182"/>
      <c r="IHV354" s="182"/>
      <c r="IHW354" s="182"/>
      <c r="IHX354" s="182"/>
      <c r="IHY354" s="182"/>
      <c r="IHZ354" s="182"/>
      <c r="IIA354" s="182"/>
      <c r="IIB354" s="182"/>
      <c r="IIC354" s="182"/>
      <c r="IID354" s="182"/>
      <c r="IIE354" s="182"/>
      <c r="IIF354" s="182"/>
      <c r="IIG354" s="182"/>
      <c r="IIH354" s="182"/>
      <c r="III354" s="182"/>
      <c r="IIJ354" s="182"/>
      <c r="IIK354" s="182"/>
      <c r="IIL354" s="182"/>
      <c r="IIM354" s="182"/>
      <c r="IIN354" s="182"/>
      <c r="IIO354" s="182"/>
      <c r="IIP354" s="182"/>
      <c r="IIQ354" s="182"/>
      <c r="IIR354" s="182"/>
      <c r="IIS354" s="182"/>
      <c r="IIT354" s="182"/>
      <c r="IIU354" s="182"/>
      <c r="IIV354" s="182"/>
      <c r="IIW354" s="182"/>
      <c r="IIX354" s="182"/>
      <c r="IIY354" s="182"/>
      <c r="IIZ354" s="182"/>
      <c r="IJA354" s="182"/>
      <c r="IJB354" s="182"/>
      <c r="IJC354" s="182"/>
      <c r="IJD354" s="182"/>
      <c r="IJE354" s="182"/>
      <c r="IJF354" s="182"/>
      <c r="IJG354" s="182"/>
      <c r="IJH354" s="182"/>
      <c r="IJI354" s="182"/>
      <c r="IJJ354" s="182"/>
      <c r="IJK354" s="182"/>
      <c r="IJL354" s="182"/>
      <c r="IJM354" s="182"/>
      <c r="IJN354" s="182"/>
      <c r="IJO354" s="182"/>
      <c r="IJP354" s="182"/>
      <c r="IJQ354" s="182"/>
      <c r="IJR354" s="182"/>
      <c r="IJS354" s="182"/>
      <c r="IJT354" s="182"/>
      <c r="IJU354" s="182"/>
      <c r="IJV354" s="182"/>
      <c r="IJW354" s="182"/>
      <c r="IJX354" s="182"/>
      <c r="IJY354" s="182"/>
      <c r="IJZ354" s="182"/>
      <c r="IKA354" s="182"/>
      <c r="IKB354" s="182"/>
      <c r="IKC354" s="182"/>
      <c r="IKD354" s="182"/>
      <c r="IKE354" s="182"/>
      <c r="IKF354" s="182"/>
      <c r="IKG354" s="182"/>
      <c r="IKH354" s="182"/>
      <c r="IKI354" s="182"/>
      <c r="IKJ354" s="182"/>
      <c r="IKK354" s="182"/>
      <c r="IKL354" s="182"/>
      <c r="IKM354" s="182"/>
      <c r="IKN354" s="182"/>
      <c r="IKO354" s="182"/>
      <c r="IKP354" s="182"/>
      <c r="IKQ354" s="182"/>
      <c r="IKR354" s="182"/>
      <c r="IKS354" s="182"/>
      <c r="IKT354" s="182"/>
      <c r="IKU354" s="182"/>
      <c r="IKV354" s="182"/>
      <c r="IKW354" s="182"/>
      <c r="IKX354" s="182"/>
      <c r="IKY354" s="182"/>
      <c r="IKZ354" s="182"/>
      <c r="ILA354" s="182"/>
      <c r="ILB354" s="182"/>
      <c r="ILC354" s="182"/>
      <c r="ILD354" s="182"/>
      <c r="ILE354" s="182"/>
      <c r="ILF354" s="182"/>
      <c r="ILG354" s="182"/>
      <c r="ILH354" s="182"/>
      <c r="ILI354" s="182"/>
      <c r="ILJ354" s="182"/>
      <c r="ILK354" s="182"/>
      <c r="ILL354" s="182"/>
      <c r="ILM354" s="182"/>
      <c r="ILN354" s="182"/>
      <c r="ILO354" s="182"/>
      <c r="ILP354" s="182"/>
      <c r="ILQ354" s="182"/>
      <c r="ILR354" s="182"/>
      <c r="ILS354" s="182"/>
      <c r="ILT354" s="182"/>
      <c r="ILU354" s="182"/>
      <c r="ILV354" s="182"/>
      <c r="ILW354" s="182"/>
      <c r="ILX354" s="182"/>
      <c r="ILY354" s="182"/>
      <c r="ILZ354" s="182"/>
      <c r="IMA354" s="182"/>
      <c r="IMB354" s="182"/>
      <c r="IMC354" s="182"/>
      <c r="IMD354" s="182"/>
      <c r="IME354" s="182"/>
      <c r="IMF354" s="182"/>
      <c r="IMG354" s="182"/>
      <c r="IMH354" s="182"/>
      <c r="IMI354" s="182"/>
      <c r="IMJ354" s="182"/>
      <c r="IMK354" s="182"/>
      <c r="IML354" s="182"/>
      <c r="IMM354" s="182"/>
      <c r="IMN354" s="182"/>
      <c r="IMO354" s="182"/>
      <c r="IMP354" s="182"/>
      <c r="IMQ354" s="182"/>
      <c r="IMR354" s="182"/>
      <c r="IMS354" s="182"/>
      <c r="IMT354" s="182"/>
      <c r="IMU354" s="182"/>
      <c r="IMV354" s="182"/>
      <c r="IMW354" s="182"/>
      <c r="IMX354" s="182"/>
      <c r="IMY354" s="182"/>
      <c r="IMZ354" s="182"/>
      <c r="INA354" s="182"/>
      <c r="INB354" s="182"/>
      <c r="INC354" s="182"/>
      <c r="IND354" s="182"/>
      <c r="INE354" s="182"/>
      <c r="INF354" s="182"/>
      <c r="ING354" s="182"/>
      <c r="INH354" s="182"/>
      <c r="INI354" s="182"/>
      <c r="INJ354" s="182"/>
      <c r="INK354" s="182"/>
      <c r="INL354" s="182"/>
      <c r="INM354" s="182"/>
      <c r="INN354" s="182"/>
      <c r="INO354" s="182"/>
      <c r="INP354" s="182"/>
      <c r="INQ354" s="182"/>
      <c r="INR354" s="182"/>
      <c r="INS354" s="182"/>
      <c r="INT354" s="182"/>
      <c r="INU354" s="182"/>
      <c r="INV354" s="182"/>
      <c r="INW354" s="182"/>
      <c r="INX354" s="182"/>
      <c r="INY354" s="182"/>
      <c r="INZ354" s="182"/>
      <c r="IOA354" s="182"/>
      <c r="IOB354" s="182"/>
      <c r="IOC354" s="182"/>
      <c r="IOD354" s="182"/>
      <c r="IOE354" s="182"/>
      <c r="IOF354" s="182"/>
      <c r="IOG354" s="182"/>
      <c r="IOH354" s="182"/>
      <c r="IOI354" s="182"/>
      <c r="IOJ354" s="182"/>
      <c r="IOK354" s="182"/>
      <c r="IOL354" s="182"/>
      <c r="IOM354" s="182"/>
      <c r="ION354" s="182"/>
      <c r="IOO354" s="182"/>
      <c r="IOP354" s="182"/>
      <c r="IOQ354" s="182"/>
      <c r="IOR354" s="182"/>
      <c r="IOS354" s="182"/>
      <c r="IOT354" s="182"/>
      <c r="IOU354" s="182"/>
      <c r="IOV354" s="182"/>
      <c r="IOW354" s="182"/>
      <c r="IOX354" s="182"/>
      <c r="IOY354" s="182"/>
      <c r="IOZ354" s="182"/>
      <c r="IPA354" s="182"/>
      <c r="IPB354" s="182"/>
      <c r="IPC354" s="182"/>
      <c r="IPD354" s="182"/>
      <c r="IPE354" s="182"/>
      <c r="IPF354" s="182"/>
      <c r="IPG354" s="182"/>
      <c r="IPH354" s="182"/>
      <c r="IPI354" s="182"/>
      <c r="IPJ354" s="182"/>
      <c r="IPK354" s="182"/>
      <c r="IPL354" s="182"/>
      <c r="IPM354" s="182"/>
      <c r="IPN354" s="182"/>
      <c r="IPO354" s="182"/>
      <c r="IPP354" s="182"/>
      <c r="IPQ354" s="182"/>
      <c r="IPR354" s="182"/>
      <c r="IPS354" s="182"/>
      <c r="IPT354" s="182"/>
      <c r="IPU354" s="182"/>
      <c r="IPV354" s="182"/>
      <c r="IPW354" s="182"/>
      <c r="IPX354" s="182"/>
      <c r="IPY354" s="182"/>
      <c r="IPZ354" s="182"/>
      <c r="IQA354" s="182"/>
      <c r="IQB354" s="182"/>
      <c r="IQC354" s="182"/>
      <c r="IQD354" s="182"/>
      <c r="IQE354" s="182"/>
      <c r="IQF354" s="182"/>
      <c r="IQG354" s="182"/>
      <c r="IQH354" s="182"/>
      <c r="IQI354" s="182"/>
      <c r="IQJ354" s="182"/>
      <c r="IQK354" s="182"/>
      <c r="IQL354" s="182"/>
      <c r="IQM354" s="182"/>
      <c r="IQN354" s="182"/>
      <c r="IQO354" s="182"/>
      <c r="IQP354" s="182"/>
      <c r="IQQ354" s="182"/>
      <c r="IQR354" s="182"/>
      <c r="IQS354" s="182"/>
      <c r="IQT354" s="182"/>
      <c r="IQU354" s="182"/>
      <c r="IQV354" s="182"/>
      <c r="IQW354" s="182"/>
      <c r="IQX354" s="182"/>
      <c r="IQY354" s="182"/>
      <c r="IQZ354" s="182"/>
      <c r="IRA354" s="182"/>
      <c r="IRB354" s="182"/>
      <c r="IRC354" s="182"/>
      <c r="IRD354" s="182"/>
      <c r="IRE354" s="182"/>
      <c r="IRF354" s="182"/>
      <c r="IRG354" s="182"/>
      <c r="IRH354" s="182"/>
      <c r="IRI354" s="182"/>
      <c r="IRJ354" s="182"/>
      <c r="IRK354" s="182"/>
      <c r="IRL354" s="182"/>
      <c r="IRM354" s="182"/>
      <c r="IRN354" s="182"/>
      <c r="IRO354" s="182"/>
      <c r="IRP354" s="182"/>
      <c r="IRQ354" s="182"/>
      <c r="IRR354" s="182"/>
      <c r="IRS354" s="182"/>
      <c r="IRT354" s="182"/>
      <c r="IRU354" s="182"/>
      <c r="IRV354" s="182"/>
      <c r="IRW354" s="182"/>
      <c r="IRX354" s="182"/>
      <c r="IRY354" s="182"/>
      <c r="IRZ354" s="182"/>
      <c r="ISA354" s="182"/>
      <c r="ISB354" s="182"/>
      <c r="ISC354" s="182"/>
      <c r="ISD354" s="182"/>
      <c r="ISE354" s="182"/>
      <c r="ISF354" s="182"/>
      <c r="ISG354" s="182"/>
      <c r="ISH354" s="182"/>
      <c r="ISI354" s="182"/>
      <c r="ISJ354" s="182"/>
      <c r="ISK354" s="182"/>
      <c r="ISL354" s="182"/>
      <c r="ISM354" s="182"/>
      <c r="ISN354" s="182"/>
      <c r="ISO354" s="182"/>
      <c r="ISP354" s="182"/>
      <c r="ISQ354" s="182"/>
      <c r="ISR354" s="182"/>
      <c r="ISS354" s="182"/>
      <c r="IST354" s="182"/>
      <c r="ISU354" s="182"/>
      <c r="ISV354" s="182"/>
      <c r="ISW354" s="182"/>
      <c r="ISX354" s="182"/>
      <c r="ISY354" s="182"/>
      <c r="ISZ354" s="182"/>
      <c r="ITA354" s="182"/>
      <c r="ITB354" s="182"/>
      <c r="ITC354" s="182"/>
      <c r="ITD354" s="182"/>
      <c r="ITE354" s="182"/>
      <c r="ITF354" s="182"/>
      <c r="ITG354" s="182"/>
      <c r="ITH354" s="182"/>
      <c r="ITI354" s="182"/>
      <c r="ITJ354" s="182"/>
      <c r="ITK354" s="182"/>
      <c r="ITL354" s="182"/>
      <c r="ITM354" s="182"/>
      <c r="ITN354" s="182"/>
      <c r="ITO354" s="182"/>
      <c r="ITP354" s="182"/>
      <c r="ITQ354" s="182"/>
      <c r="ITR354" s="182"/>
      <c r="ITS354" s="182"/>
      <c r="ITT354" s="182"/>
      <c r="ITU354" s="182"/>
      <c r="ITV354" s="182"/>
      <c r="ITW354" s="182"/>
      <c r="ITX354" s="182"/>
      <c r="ITY354" s="182"/>
      <c r="ITZ354" s="182"/>
      <c r="IUA354" s="182"/>
      <c r="IUB354" s="182"/>
      <c r="IUC354" s="182"/>
      <c r="IUD354" s="182"/>
      <c r="IUE354" s="182"/>
      <c r="IUF354" s="182"/>
      <c r="IUG354" s="182"/>
      <c r="IUH354" s="182"/>
      <c r="IUI354" s="182"/>
      <c r="IUJ354" s="182"/>
      <c r="IUK354" s="182"/>
      <c r="IUL354" s="182"/>
      <c r="IUM354" s="182"/>
      <c r="IUN354" s="182"/>
      <c r="IUO354" s="182"/>
      <c r="IUP354" s="182"/>
      <c r="IUQ354" s="182"/>
      <c r="IUR354" s="182"/>
      <c r="IUS354" s="182"/>
      <c r="IUT354" s="182"/>
      <c r="IUU354" s="182"/>
      <c r="IUV354" s="182"/>
      <c r="IUW354" s="182"/>
      <c r="IUX354" s="182"/>
      <c r="IUY354" s="182"/>
      <c r="IUZ354" s="182"/>
      <c r="IVA354" s="182"/>
      <c r="IVB354" s="182"/>
      <c r="IVC354" s="182"/>
      <c r="IVD354" s="182"/>
      <c r="IVE354" s="182"/>
      <c r="IVF354" s="182"/>
      <c r="IVG354" s="182"/>
      <c r="IVH354" s="182"/>
      <c r="IVI354" s="182"/>
      <c r="IVJ354" s="182"/>
      <c r="IVK354" s="182"/>
      <c r="IVL354" s="182"/>
      <c r="IVM354" s="182"/>
      <c r="IVN354" s="182"/>
      <c r="IVO354" s="182"/>
      <c r="IVP354" s="182"/>
      <c r="IVQ354" s="182"/>
      <c r="IVR354" s="182"/>
      <c r="IVS354" s="182"/>
      <c r="IVT354" s="182"/>
      <c r="IVU354" s="182"/>
      <c r="IVV354" s="182"/>
      <c r="IVW354" s="182"/>
      <c r="IVX354" s="182"/>
      <c r="IVY354" s="182"/>
      <c r="IVZ354" s="182"/>
      <c r="IWA354" s="182"/>
      <c r="IWB354" s="182"/>
      <c r="IWC354" s="182"/>
      <c r="IWD354" s="182"/>
      <c r="IWE354" s="182"/>
      <c r="IWF354" s="182"/>
      <c r="IWG354" s="182"/>
      <c r="IWH354" s="182"/>
      <c r="IWI354" s="182"/>
      <c r="IWJ354" s="182"/>
      <c r="IWK354" s="182"/>
      <c r="IWL354" s="182"/>
      <c r="IWM354" s="182"/>
      <c r="IWN354" s="182"/>
      <c r="IWO354" s="182"/>
      <c r="IWP354" s="182"/>
      <c r="IWQ354" s="182"/>
      <c r="IWR354" s="182"/>
      <c r="IWS354" s="182"/>
      <c r="IWT354" s="182"/>
      <c r="IWU354" s="182"/>
      <c r="IWV354" s="182"/>
      <c r="IWW354" s="182"/>
      <c r="IWX354" s="182"/>
      <c r="IWY354" s="182"/>
      <c r="IWZ354" s="182"/>
      <c r="IXA354" s="182"/>
      <c r="IXB354" s="182"/>
      <c r="IXC354" s="182"/>
      <c r="IXD354" s="182"/>
      <c r="IXE354" s="182"/>
      <c r="IXF354" s="182"/>
      <c r="IXG354" s="182"/>
      <c r="IXH354" s="182"/>
      <c r="IXI354" s="182"/>
      <c r="IXJ354" s="182"/>
      <c r="IXK354" s="182"/>
      <c r="IXL354" s="182"/>
      <c r="IXM354" s="182"/>
      <c r="IXN354" s="182"/>
      <c r="IXO354" s="182"/>
      <c r="IXP354" s="182"/>
      <c r="IXQ354" s="182"/>
      <c r="IXR354" s="182"/>
      <c r="IXS354" s="182"/>
      <c r="IXT354" s="182"/>
      <c r="IXU354" s="182"/>
      <c r="IXV354" s="182"/>
      <c r="IXW354" s="182"/>
      <c r="IXX354" s="182"/>
      <c r="IXY354" s="182"/>
      <c r="IXZ354" s="182"/>
      <c r="IYA354" s="182"/>
      <c r="IYB354" s="182"/>
      <c r="IYC354" s="182"/>
      <c r="IYD354" s="182"/>
      <c r="IYE354" s="182"/>
      <c r="IYF354" s="182"/>
      <c r="IYG354" s="182"/>
      <c r="IYH354" s="182"/>
      <c r="IYI354" s="182"/>
      <c r="IYJ354" s="182"/>
      <c r="IYK354" s="182"/>
      <c r="IYL354" s="182"/>
      <c r="IYM354" s="182"/>
      <c r="IYN354" s="182"/>
      <c r="IYO354" s="182"/>
      <c r="IYP354" s="182"/>
      <c r="IYQ354" s="182"/>
      <c r="IYR354" s="182"/>
      <c r="IYS354" s="182"/>
      <c r="IYT354" s="182"/>
      <c r="IYU354" s="182"/>
      <c r="IYV354" s="182"/>
      <c r="IYW354" s="182"/>
      <c r="IYX354" s="182"/>
      <c r="IYY354" s="182"/>
      <c r="IYZ354" s="182"/>
      <c r="IZA354" s="182"/>
      <c r="IZB354" s="182"/>
      <c r="IZC354" s="182"/>
      <c r="IZD354" s="182"/>
      <c r="IZE354" s="182"/>
      <c r="IZF354" s="182"/>
      <c r="IZG354" s="182"/>
      <c r="IZH354" s="182"/>
      <c r="IZI354" s="182"/>
      <c r="IZJ354" s="182"/>
      <c r="IZK354" s="182"/>
      <c r="IZL354" s="182"/>
      <c r="IZM354" s="182"/>
      <c r="IZN354" s="182"/>
      <c r="IZO354" s="182"/>
      <c r="IZP354" s="182"/>
      <c r="IZQ354" s="182"/>
      <c r="IZR354" s="182"/>
      <c r="IZS354" s="182"/>
      <c r="IZT354" s="182"/>
      <c r="IZU354" s="182"/>
      <c r="IZV354" s="182"/>
      <c r="IZW354" s="182"/>
      <c r="IZX354" s="182"/>
      <c r="IZY354" s="182"/>
      <c r="IZZ354" s="182"/>
      <c r="JAA354" s="182"/>
      <c r="JAB354" s="182"/>
      <c r="JAC354" s="182"/>
      <c r="JAD354" s="182"/>
      <c r="JAE354" s="182"/>
      <c r="JAF354" s="182"/>
      <c r="JAG354" s="182"/>
      <c r="JAH354" s="182"/>
      <c r="JAI354" s="182"/>
      <c r="JAJ354" s="182"/>
      <c r="JAK354" s="182"/>
      <c r="JAL354" s="182"/>
      <c r="JAM354" s="182"/>
      <c r="JAN354" s="182"/>
      <c r="JAO354" s="182"/>
      <c r="JAP354" s="182"/>
      <c r="JAQ354" s="182"/>
      <c r="JAR354" s="182"/>
      <c r="JAS354" s="182"/>
      <c r="JAT354" s="182"/>
      <c r="JAU354" s="182"/>
      <c r="JAV354" s="182"/>
      <c r="JAW354" s="182"/>
      <c r="JAX354" s="182"/>
      <c r="JAY354" s="182"/>
      <c r="JAZ354" s="182"/>
      <c r="JBA354" s="182"/>
      <c r="JBB354" s="182"/>
      <c r="JBC354" s="182"/>
      <c r="JBD354" s="182"/>
      <c r="JBE354" s="182"/>
      <c r="JBF354" s="182"/>
      <c r="JBG354" s="182"/>
      <c r="JBH354" s="182"/>
      <c r="JBI354" s="182"/>
      <c r="JBJ354" s="182"/>
      <c r="JBK354" s="182"/>
      <c r="JBL354" s="182"/>
      <c r="JBM354" s="182"/>
      <c r="JBN354" s="182"/>
      <c r="JBO354" s="182"/>
      <c r="JBP354" s="182"/>
      <c r="JBQ354" s="182"/>
      <c r="JBR354" s="182"/>
      <c r="JBS354" s="182"/>
      <c r="JBT354" s="182"/>
      <c r="JBU354" s="182"/>
      <c r="JBV354" s="182"/>
      <c r="JBW354" s="182"/>
      <c r="JBX354" s="182"/>
      <c r="JBY354" s="182"/>
      <c r="JBZ354" s="182"/>
      <c r="JCA354" s="182"/>
      <c r="JCB354" s="182"/>
      <c r="JCC354" s="182"/>
      <c r="JCD354" s="182"/>
      <c r="JCE354" s="182"/>
      <c r="JCF354" s="182"/>
      <c r="JCG354" s="182"/>
      <c r="JCH354" s="182"/>
      <c r="JCI354" s="182"/>
      <c r="JCJ354" s="182"/>
      <c r="JCK354" s="182"/>
      <c r="JCL354" s="182"/>
      <c r="JCM354" s="182"/>
      <c r="JCN354" s="182"/>
      <c r="JCO354" s="182"/>
      <c r="JCP354" s="182"/>
      <c r="JCQ354" s="182"/>
      <c r="JCR354" s="182"/>
      <c r="JCS354" s="182"/>
      <c r="JCT354" s="182"/>
      <c r="JCU354" s="182"/>
      <c r="JCV354" s="182"/>
      <c r="JCW354" s="182"/>
      <c r="JCX354" s="182"/>
      <c r="JCY354" s="182"/>
      <c r="JCZ354" s="182"/>
      <c r="JDA354" s="182"/>
      <c r="JDB354" s="182"/>
      <c r="JDC354" s="182"/>
      <c r="JDD354" s="182"/>
      <c r="JDE354" s="182"/>
      <c r="JDF354" s="182"/>
      <c r="JDG354" s="182"/>
      <c r="JDH354" s="182"/>
      <c r="JDI354" s="182"/>
      <c r="JDJ354" s="182"/>
      <c r="JDK354" s="182"/>
      <c r="JDL354" s="182"/>
      <c r="JDM354" s="182"/>
      <c r="JDN354" s="182"/>
      <c r="JDO354" s="182"/>
      <c r="JDP354" s="182"/>
      <c r="JDQ354" s="182"/>
      <c r="JDR354" s="182"/>
      <c r="JDS354" s="182"/>
      <c r="JDT354" s="182"/>
      <c r="JDU354" s="182"/>
      <c r="JDV354" s="182"/>
      <c r="JDW354" s="182"/>
      <c r="JDX354" s="182"/>
      <c r="JDY354" s="182"/>
      <c r="JDZ354" s="182"/>
      <c r="JEA354" s="182"/>
      <c r="JEB354" s="182"/>
      <c r="JEC354" s="182"/>
      <c r="JED354" s="182"/>
      <c r="JEE354" s="182"/>
      <c r="JEF354" s="182"/>
      <c r="JEG354" s="182"/>
      <c r="JEH354" s="182"/>
      <c r="JEI354" s="182"/>
      <c r="JEJ354" s="182"/>
      <c r="JEK354" s="182"/>
      <c r="JEL354" s="182"/>
      <c r="JEM354" s="182"/>
      <c r="JEN354" s="182"/>
      <c r="JEO354" s="182"/>
      <c r="JEP354" s="182"/>
      <c r="JEQ354" s="182"/>
      <c r="JER354" s="182"/>
      <c r="JES354" s="182"/>
      <c r="JET354" s="182"/>
      <c r="JEU354" s="182"/>
      <c r="JEV354" s="182"/>
      <c r="JEW354" s="182"/>
      <c r="JEX354" s="182"/>
      <c r="JEY354" s="182"/>
      <c r="JEZ354" s="182"/>
      <c r="JFA354" s="182"/>
      <c r="JFB354" s="182"/>
      <c r="JFC354" s="182"/>
      <c r="JFD354" s="182"/>
      <c r="JFE354" s="182"/>
      <c r="JFF354" s="182"/>
      <c r="JFG354" s="182"/>
      <c r="JFH354" s="182"/>
      <c r="JFI354" s="182"/>
      <c r="JFJ354" s="182"/>
      <c r="JFK354" s="182"/>
      <c r="JFL354" s="182"/>
      <c r="JFM354" s="182"/>
      <c r="JFN354" s="182"/>
      <c r="JFO354" s="182"/>
      <c r="JFP354" s="182"/>
      <c r="JFQ354" s="182"/>
      <c r="JFR354" s="182"/>
      <c r="JFS354" s="182"/>
      <c r="JFT354" s="182"/>
      <c r="JFU354" s="182"/>
      <c r="JFV354" s="182"/>
      <c r="JFW354" s="182"/>
      <c r="JFX354" s="182"/>
      <c r="JFY354" s="182"/>
      <c r="JFZ354" s="182"/>
      <c r="JGA354" s="182"/>
      <c r="JGB354" s="182"/>
      <c r="JGC354" s="182"/>
      <c r="JGD354" s="182"/>
      <c r="JGE354" s="182"/>
      <c r="JGF354" s="182"/>
      <c r="JGG354" s="182"/>
      <c r="JGH354" s="182"/>
      <c r="JGI354" s="182"/>
      <c r="JGJ354" s="182"/>
      <c r="JGK354" s="182"/>
      <c r="JGL354" s="182"/>
      <c r="JGM354" s="182"/>
      <c r="JGN354" s="182"/>
      <c r="JGO354" s="182"/>
      <c r="JGP354" s="182"/>
      <c r="JGQ354" s="182"/>
      <c r="JGR354" s="182"/>
      <c r="JGS354" s="182"/>
      <c r="JGT354" s="182"/>
      <c r="JGU354" s="182"/>
      <c r="JGV354" s="182"/>
      <c r="JGW354" s="182"/>
      <c r="JGX354" s="182"/>
      <c r="JGY354" s="182"/>
      <c r="JGZ354" s="182"/>
      <c r="JHA354" s="182"/>
      <c r="JHB354" s="182"/>
      <c r="JHC354" s="182"/>
      <c r="JHD354" s="182"/>
      <c r="JHE354" s="182"/>
      <c r="JHF354" s="182"/>
      <c r="JHG354" s="182"/>
      <c r="JHH354" s="182"/>
      <c r="JHI354" s="182"/>
      <c r="JHJ354" s="182"/>
      <c r="JHK354" s="182"/>
      <c r="JHL354" s="182"/>
      <c r="JHM354" s="182"/>
      <c r="JHN354" s="182"/>
      <c r="JHO354" s="182"/>
      <c r="JHP354" s="182"/>
      <c r="JHQ354" s="182"/>
      <c r="JHR354" s="182"/>
      <c r="JHS354" s="182"/>
      <c r="JHT354" s="182"/>
      <c r="JHU354" s="182"/>
      <c r="JHV354" s="182"/>
      <c r="JHW354" s="182"/>
      <c r="JHX354" s="182"/>
      <c r="JHY354" s="182"/>
      <c r="JHZ354" s="182"/>
      <c r="JIA354" s="182"/>
      <c r="JIB354" s="182"/>
      <c r="JIC354" s="182"/>
      <c r="JID354" s="182"/>
      <c r="JIE354" s="182"/>
      <c r="JIF354" s="182"/>
      <c r="JIG354" s="182"/>
      <c r="JIH354" s="182"/>
      <c r="JII354" s="182"/>
      <c r="JIJ354" s="182"/>
      <c r="JIK354" s="182"/>
      <c r="JIL354" s="182"/>
      <c r="JIM354" s="182"/>
      <c r="JIN354" s="182"/>
      <c r="JIO354" s="182"/>
      <c r="JIP354" s="182"/>
      <c r="JIQ354" s="182"/>
      <c r="JIR354" s="182"/>
      <c r="JIS354" s="182"/>
      <c r="JIT354" s="182"/>
      <c r="JIU354" s="182"/>
      <c r="JIV354" s="182"/>
      <c r="JIW354" s="182"/>
      <c r="JIX354" s="182"/>
      <c r="JIY354" s="182"/>
      <c r="JIZ354" s="182"/>
      <c r="JJA354" s="182"/>
      <c r="JJB354" s="182"/>
      <c r="JJC354" s="182"/>
      <c r="JJD354" s="182"/>
      <c r="JJE354" s="182"/>
      <c r="JJF354" s="182"/>
      <c r="JJG354" s="182"/>
      <c r="JJH354" s="182"/>
      <c r="JJI354" s="182"/>
      <c r="JJJ354" s="182"/>
      <c r="JJK354" s="182"/>
      <c r="JJL354" s="182"/>
      <c r="JJM354" s="182"/>
      <c r="JJN354" s="182"/>
      <c r="JJO354" s="182"/>
      <c r="JJP354" s="182"/>
      <c r="JJQ354" s="182"/>
      <c r="JJR354" s="182"/>
      <c r="JJS354" s="182"/>
      <c r="JJT354" s="182"/>
      <c r="JJU354" s="182"/>
      <c r="JJV354" s="182"/>
      <c r="JJW354" s="182"/>
      <c r="JJX354" s="182"/>
      <c r="JJY354" s="182"/>
      <c r="JJZ354" s="182"/>
      <c r="JKA354" s="182"/>
      <c r="JKB354" s="182"/>
      <c r="JKC354" s="182"/>
      <c r="JKD354" s="182"/>
      <c r="JKE354" s="182"/>
      <c r="JKF354" s="182"/>
      <c r="JKG354" s="182"/>
      <c r="JKH354" s="182"/>
      <c r="JKI354" s="182"/>
      <c r="JKJ354" s="182"/>
      <c r="JKK354" s="182"/>
      <c r="JKL354" s="182"/>
      <c r="JKM354" s="182"/>
      <c r="JKN354" s="182"/>
      <c r="JKO354" s="182"/>
      <c r="JKP354" s="182"/>
      <c r="JKQ354" s="182"/>
      <c r="JKR354" s="182"/>
      <c r="JKS354" s="182"/>
      <c r="JKT354" s="182"/>
      <c r="JKU354" s="182"/>
      <c r="JKV354" s="182"/>
      <c r="JKW354" s="182"/>
      <c r="JKX354" s="182"/>
      <c r="JKY354" s="182"/>
      <c r="JKZ354" s="182"/>
      <c r="JLA354" s="182"/>
      <c r="JLB354" s="182"/>
      <c r="JLC354" s="182"/>
      <c r="JLD354" s="182"/>
      <c r="JLE354" s="182"/>
      <c r="JLF354" s="182"/>
      <c r="JLG354" s="182"/>
      <c r="JLH354" s="182"/>
      <c r="JLI354" s="182"/>
      <c r="JLJ354" s="182"/>
      <c r="JLK354" s="182"/>
      <c r="JLL354" s="182"/>
      <c r="JLM354" s="182"/>
      <c r="JLN354" s="182"/>
      <c r="JLO354" s="182"/>
      <c r="JLP354" s="182"/>
      <c r="JLQ354" s="182"/>
      <c r="JLR354" s="182"/>
      <c r="JLS354" s="182"/>
      <c r="JLT354" s="182"/>
      <c r="JLU354" s="182"/>
      <c r="JLV354" s="182"/>
      <c r="JLW354" s="182"/>
      <c r="JLX354" s="182"/>
      <c r="JLY354" s="182"/>
      <c r="JLZ354" s="182"/>
      <c r="JMA354" s="182"/>
      <c r="JMB354" s="182"/>
      <c r="JMC354" s="182"/>
      <c r="JMD354" s="182"/>
      <c r="JME354" s="182"/>
      <c r="JMF354" s="182"/>
      <c r="JMG354" s="182"/>
      <c r="JMH354" s="182"/>
      <c r="JMI354" s="182"/>
      <c r="JMJ354" s="182"/>
      <c r="JMK354" s="182"/>
      <c r="JML354" s="182"/>
      <c r="JMM354" s="182"/>
      <c r="JMN354" s="182"/>
      <c r="JMO354" s="182"/>
      <c r="JMP354" s="182"/>
      <c r="JMQ354" s="182"/>
      <c r="JMR354" s="182"/>
      <c r="JMS354" s="182"/>
      <c r="JMT354" s="182"/>
      <c r="JMU354" s="182"/>
      <c r="JMV354" s="182"/>
      <c r="JMW354" s="182"/>
      <c r="JMX354" s="182"/>
      <c r="JMY354" s="182"/>
      <c r="JMZ354" s="182"/>
      <c r="JNA354" s="182"/>
      <c r="JNB354" s="182"/>
      <c r="JNC354" s="182"/>
      <c r="JND354" s="182"/>
      <c r="JNE354" s="182"/>
      <c r="JNF354" s="182"/>
      <c r="JNG354" s="182"/>
      <c r="JNH354" s="182"/>
      <c r="JNI354" s="182"/>
      <c r="JNJ354" s="182"/>
      <c r="JNK354" s="182"/>
      <c r="JNL354" s="182"/>
      <c r="JNM354" s="182"/>
      <c r="JNN354" s="182"/>
      <c r="JNO354" s="182"/>
      <c r="JNP354" s="182"/>
      <c r="JNQ354" s="182"/>
      <c r="JNR354" s="182"/>
      <c r="JNS354" s="182"/>
      <c r="JNT354" s="182"/>
      <c r="JNU354" s="182"/>
      <c r="JNV354" s="182"/>
      <c r="JNW354" s="182"/>
      <c r="JNX354" s="182"/>
      <c r="JNY354" s="182"/>
      <c r="JNZ354" s="182"/>
      <c r="JOA354" s="182"/>
      <c r="JOB354" s="182"/>
      <c r="JOC354" s="182"/>
      <c r="JOD354" s="182"/>
      <c r="JOE354" s="182"/>
      <c r="JOF354" s="182"/>
      <c r="JOG354" s="182"/>
      <c r="JOH354" s="182"/>
      <c r="JOI354" s="182"/>
      <c r="JOJ354" s="182"/>
      <c r="JOK354" s="182"/>
      <c r="JOL354" s="182"/>
      <c r="JOM354" s="182"/>
      <c r="JON354" s="182"/>
      <c r="JOO354" s="182"/>
      <c r="JOP354" s="182"/>
      <c r="JOQ354" s="182"/>
      <c r="JOR354" s="182"/>
      <c r="JOS354" s="182"/>
      <c r="JOT354" s="182"/>
      <c r="JOU354" s="182"/>
      <c r="JOV354" s="182"/>
      <c r="JOW354" s="182"/>
      <c r="JOX354" s="182"/>
      <c r="JOY354" s="182"/>
      <c r="JOZ354" s="182"/>
      <c r="JPA354" s="182"/>
      <c r="JPB354" s="182"/>
      <c r="JPC354" s="182"/>
      <c r="JPD354" s="182"/>
      <c r="JPE354" s="182"/>
      <c r="JPF354" s="182"/>
      <c r="JPG354" s="182"/>
      <c r="JPH354" s="182"/>
      <c r="JPI354" s="182"/>
      <c r="JPJ354" s="182"/>
      <c r="JPK354" s="182"/>
      <c r="JPL354" s="182"/>
      <c r="JPM354" s="182"/>
      <c r="JPN354" s="182"/>
      <c r="JPO354" s="182"/>
      <c r="JPP354" s="182"/>
      <c r="JPQ354" s="182"/>
      <c r="JPR354" s="182"/>
      <c r="JPS354" s="182"/>
      <c r="JPT354" s="182"/>
      <c r="JPU354" s="182"/>
      <c r="JPV354" s="182"/>
      <c r="JPW354" s="182"/>
      <c r="JPX354" s="182"/>
      <c r="JPY354" s="182"/>
      <c r="JPZ354" s="182"/>
      <c r="JQA354" s="182"/>
      <c r="JQB354" s="182"/>
      <c r="JQC354" s="182"/>
      <c r="JQD354" s="182"/>
      <c r="JQE354" s="182"/>
      <c r="JQF354" s="182"/>
      <c r="JQG354" s="182"/>
      <c r="JQH354" s="182"/>
      <c r="JQI354" s="182"/>
      <c r="JQJ354" s="182"/>
      <c r="JQK354" s="182"/>
      <c r="JQL354" s="182"/>
      <c r="JQM354" s="182"/>
      <c r="JQN354" s="182"/>
      <c r="JQO354" s="182"/>
      <c r="JQP354" s="182"/>
      <c r="JQQ354" s="182"/>
      <c r="JQR354" s="182"/>
      <c r="JQS354" s="182"/>
      <c r="JQT354" s="182"/>
      <c r="JQU354" s="182"/>
      <c r="JQV354" s="182"/>
      <c r="JQW354" s="182"/>
      <c r="JQX354" s="182"/>
      <c r="JQY354" s="182"/>
      <c r="JQZ354" s="182"/>
      <c r="JRA354" s="182"/>
      <c r="JRB354" s="182"/>
      <c r="JRC354" s="182"/>
      <c r="JRD354" s="182"/>
      <c r="JRE354" s="182"/>
      <c r="JRF354" s="182"/>
      <c r="JRG354" s="182"/>
      <c r="JRH354" s="182"/>
      <c r="JRI354" s="182"/>
      <c r="JRJ354" s="182"/>
      <c r="JRK354" s="182"/>
      <c r="JRL354" s="182"/>
      <c r="JRM354" s="182"/>
      <c r="JRN354" s="182"/>
      <c r="JRO354" s="182"/>
      <c r="JRP354" s="182"/>
      <c r="JRQ354" s="182"/>
      <c r="JRR354" s="182"/>
      <c r="JRS354" s="182"/>
      <c r="JRT354" s="182"/>
      <c r="JRU354" s="182"/>
      <c r="JRV354" s="182"/>
      <c r="JRW354" s="182"/>
      <c r="JRX354" s="182"/>
      <c r="JRY354" s="182"/>
      <c r="JRZ354" s="182"/>
      <c r="JSA354" s="182"/>
      <c r="JSB354" s="182"/>
      <c r="JSC354" s="182"/>
      <c r="JSD354" s="182"/>
      <c r="JSE354" s="182"/>
      <c r="JSF354" s="182"/>
      <c r="JSG354" s="182"/>
      <c r="JSH354" s="182"/>
      <c r="JSI354" s="182"/>
      <c r="JSJ354" s="182"/>
      <c r="JSK354" s="182"/>
      <c r="JSL354" s="182"/>
      <c r="JSM354" s="182"/>
      <c r="JSN354" s="182"/>
      <c r="JSO354" s="182"/>
      <c r="JSP354" s="182"/>
      <c r="JSQ354" s="182"/>
      <c r="JSR354" s="182"/>
      <c r="JSS354" s="182"/>
      <c r="JST354" s="182"/>
      <c r="JSU354" s="182"/>
      <c r="JSV354" s="182"/>
      <c r="JSW354" s="182"/>
      <c r="JSX354" s="182"/>
      <c r="JSY354" s="182"/>
      <c r="JSZ354" s="182"/>
      <c r="JTA354" s="182"/>
      <c r="JTB354" s="182"/>
      <c r="JTC354" s="182"/>
      <c r="JTD354" s="182"/>
      <c r="JTE354" s="182"/>
      <c r="JTF354" s="182"/>
      <c r="JTG354" s="182"/>
      <c r="JTH354" s="182"/>
      <c r="JTI354" s="182"/>
      <c r="JTJ354" s="182"/>
      <c r="JTK354" s="182"/>
      <c r="JTL354" s="182"/>
      <c r="JTM354" s="182"/>
      <c r="JTN354" s="182"/>
      <c r="JTO354" s="182"/>
      <c r="JTP354" s="182"/>
      <c r="JTQ354" s="182"/>
      <c r="JTR354" s="182"/>
      <c r="JTS354" s="182"/>
      <c r="JTT354" s="182"/>
      <c r="JTU354" s="182"/>
      <c r="JTV354" s="182"/>
      <c r="JTW354" s="182"/>
      <c r="JTX354" s="182"/>
      <c r="JTY354" s="182"/>
      <c r="JTZ354" s="182"/>
      <c r="JUA354" s="182"/>
      <c r="JUB354" s="182"/>
      <c r="JUC354" s="182"/>
      <c r="JUD354" s="182"/>
      <c r="JUE354" s="182"/>
      <c r="JUF354" s="182"/>
      <c r="JUG354" s="182"/>
      <c r="JUH354" s="182"/>
      <c r="JUI354" s="182"/>
      <c r="JUJ354" s="182"/>
      <c r="JUK354" s="182"/>
      <c r="JUL354" s="182"/>
      <c r="JUM354" s="182"/>
      <c r="JUN354" s="182"/>
      <c r="JUO354" s="182"/>
      <c r="JUP354" s="182"/>
      <c r="JUQ354" s="182"/>
      <c r="JUR354" s="182"/>
      <c r="JUS354" s="182"/>
      <c r="JUT354" s="182"/>
      <c r="JUU354" s="182"/>
      <c r="JUV354" s="182"/>
      <c r="JUW354" s="182"/>
      <c r="JUX354" s="182"/>
      <c r="JUY354" s="182"/>
      <c r="JUZ354" s="182"/>
      <c r="JVA354" s="182"/>
      <c r="JVB354" s="182"/>
      <c r="JVC354" s="182"/>
      <c r="JVD354" s="182"/>
      <c r="JVE354" s="182"/>
      <c r="JVF354" s="182"/>
      <c r="JVG354" s="182"/>
      <c r="JVH354" s="182"/>
      <c r="JVI354" s="182"/>
      <c r="JVJ354" s="182"/>
      <c r="JVK354" s="182"/>
      <c r="JVL354" s="182"/>
      <c r="JVM354" s="182"/>
      <c r="JVN354" s="182"/>
      <c r="JVO354" s="182"/>
      <c r="JVP354" s="182"/>
      <c r="JVQ354" s="182"/>
      <c r="JVR354" s="182"/>
      <c r="JVS354" s="182"/>
      <c r="JVT354" s="182"/>
      <c r="JVU354" s="182"/>
      <c r="JVV354" s="182"/>
      <c r="JVW354" s="182"/>
      <c r="JVX354" s="182"/>
      <c r="JVY354" s="182"/>
      <c r="JVZ354" s="182"/>
      <c r="JWA354" s="182"/>
      <c r="JWB354" s="182"/>
      <c r="JWC354" s="182"/>
      <c r="JWD354" s="182"/>
      <c r="JWE354" s="182"/>
      <c r="JWF354" s="182"/>
      <c r="JWG354" s="182"/>
      <c r="JWH354" s="182"/>
      <c r="JWI354" s="182"/>
      <c r="JWJ354" s="182"/>
      <c r="JWK354" s="182"/>
      <c r="JWL354" s="182"/>
      <c r="JWM354" s="182"/>
      <c r="JWN354" s="182"/>
      <c r="JWO354" s="182"/>
      <c r="JWP354" s="182"/>
      <c r="JWQ354" s="182"/>
      <c r="JWR354" s="182"/>
      <c r="JWS354" s="182"/>
      <c r="JWT354" s="182"/>
      <c r="JWU354" s="182"/>
      <c r="JWV354" s="182"/>
      <c r="JWW354" s="182"/>
      <c r="JWX354" s="182"/>
      <c r="JWY354" s="182"/>
      <c r="JWZ354" s="182"/>
      <c r="JXA354" s="182"/>
      <c r="JXB354" s="182"/>
      <c r="JXC354" s="182"/>
      <c r="JXD354" s="182"/>
      <c r="JXE354" s="182"/>
      <c r="JXF354" s="182"/>
      <c r="JXG354" s="182"/>
      <c r="JXH354" s="182"/>
      <c r="JXI354" s="182"/>
      <c r="JXJ354" s="182"/>
      <c r="JXK354" s="182"/>
      <c r="JXL354" s="182"/>
      <c r="JXM354" s="182"/>
      <c r="JXN354" s="182"/>
      <c r="JXO354" s="182"/>
      <c r="JXP354" s="182"/>
      <c r="JXQ354" s="182"/>
      <c r="JXR354" s="182"/>
      <c r="JXS354" s="182"/>
      <c r="JXT354" s="182"/>
      <c r="JXU354" s="182"/>
      <c r="JXV354" s="182"/>
      <c r="JXW354" s="182"/>
      <c r="JXX354" s="182"/>
      <c r="JXY354" s="182"/>
      <c r="JXZ354" s="182"/>
      <c r="JYA354" s="182"/>
      <c r="JYB354" s="182"/>
      <c r="JYC354" s="182"/>
      <c r="JYD354" s="182"/>
      <c r="JYE354" s="182"/>
      <c r="JYF354" s="182"/>
      <c r="JYG354" s="182"/>
      <c r="JYH354" s="182"/>
      <c r="JYI354" s="182"/>
      <c r="JYJ354" s="182"/>
      <c r="JYK354" s="182"/>
      <c r="JYL354" s="182"/>
      <c r="JYM354" s="182"/>
      <c r="JYN354" s="182"/>
      <c r="JYO354" s="182"/>
      <c r="JYP354" s="182"/>
      <c r="JYQ354" s="182"/>
      <c r="JYR354" s="182"/>
      <c r="JYS354" s="182"/>
      <c r="JYT354" s="182"/>
      <c r="JYU354" s="182"/>
      <c r="JYV354" s="182"/>
      <c r="JYW354" s="182"/>
      <c r="JYX354" s="182"/>
      <c r="JYY354" s="182"/>
      <c r="JYZ354" s="182"/>
      <c r="JZA354" s="182"/>
      <c r="JZB354" s="182"/>
      <c r="JZC354" s="182"/>
      <c r="JZD354" s="182"/>
      <c r="JZE354" s="182"/>
      <c r="JZF354" s="182"/>
      <c r="JZG354" s="182"/>
      <c r="JZH354" s="182"/>
      <c r="JZI354" s="182"/>
      <c r="JZJ354" s="182"/>
      <c r="JZK354" s="182"/>
      <c r="JZL354" s="182"/>
      <c r="JZM354" s="182"/>
      <c r="JZN354" s="182"/>
      <c r="JZO354" s="182"/>
      <c r="JZP354" s="182"/>
      <c r="JZQ354" s="182"/>
      <c r="JZR354" s="182"/>
      <c r="JZS354" s="182"/>
      <c r="JZT354" s="182"/>
      <c r="JZU354" s="182"/>
      <c r="JZV354" s="182"/>
      <c r="JZW354" s="182"/>
      <c r="JZX354" s="182"/>
      <c r="JZY354" s="182"/>
      <c r="JZZ354" s="182"/>
      <c r="KAA354" s="182"/>
      <c r="KAB354" s="182"/>
      <c r="KAC354" s="182"/>
      <c r="KAD354" s="182"/>
      <c r="KAE354" s="182"/>
      <c r="KAF354" s="182"/>
      <c r="KAG354" s="182"/>
      <c r="KAH354" s="182"/>
      <c r="KAI354" s="182"/>
      <c r="KAJ354" s="182"/>
      <c r="KAK354" s="182"/>
      <c r="KAL354" s="182"/>
      <c r="KAM354" s="182"/>
      <c r="KAN354" s="182"/>
      <c r="KAO354" s="182"/>
      <c r="KAP354" s="182"/>
      <c r="KAQ354" s="182"/>
      <c r="KAR354" s="182"/>
      <c r="KAS354" s="182"/>
      <c r="KAT354" s="182"/>
      <c r="KAU354" s="182"/>
      <c r="KAV354" s="182"/>
      <c r="KAW354" s="182"/>
      <c r="KAX354" s="182"/>
      <c r="KAY354" s="182"/>
      <c r="KAZ354" s="182"/>
      <c r="KBA354" s="182"/>
      <c r="KBB354" s="182"/>
      <c r="KBC354" s="182"/>
      <c r="KBD354" s="182"/>
      <c r="KBE354" s="182"/>
      <c r="KBF354" s="182"/>
      <c r="KBG354" s="182"/>
      <c r="KBH354" s="182"/>
      <c r="KBI354" s="182"/>
      <c r="KBJ354" s="182"/>
      <c r="KBK354" s="182"/>
      <c r="KBL354" s="182"/>
      <c r="KBM354" s="182"/>
      <c r="KBN354" s="182"/>
      <c r="KBO354" s="182"/>
      <c r="KBP354" s="182"/>
      <c r="KBQ354" s="182"/>
      <c r="KBR354" s="182"/>
      <c r="KBS354" s="182"/>
      <c r="KBT354" s="182"/>
      <c r="KBU354" s="182"/>
      <c r="KBV354" s="182"/>
      <c r="KBW354" s="182"/>
      <c r="KBX354" s="182"/>
      <c r="KBY354" s="182"/>
      <c r="KBZ354" s="182"/>
      <c r="KCA354" s="182"/>
      <c r="KCB354" s="182"/>
      <c r="KCC354" s="182"/>
      <c r="KCD354" s="182"/>
      <c r="KCE354" s="182"/>
      <c r="KCF354" s="182"/>
      <c r="KCG354" s="182"/>
      <c r="KCH354" s="182"/>
      <c r="KCI354" s="182"/>
      <c r="KCJ354" s="182"/>
      <c r="KCK354" s="182"/>
      <c r="KCL354" s="182"/>
      <c r="KCM354" s="182"/>
      <c r="KCN354" s="182"/>
      <c r="KCO354" s="182"/>
      <c r="KCP354" s="182"/>
      <c r="KCQ354" s="182"/>
      <c r="KCR354" s="182"/>
      <c r="KCS354" s="182"/>
      <c r="KCT354" s="182"/>
      <c r="KCU354" s="182"/>
      <c r="KCV354" s="182"/>
      <c r="KCW354" s="182"/>
      <c r="KCX354" s="182"/>
      <c r="KCY354" s="182"/>
      <c r="KCZ354" s="182"/>
      <c r="KDA354" s="182"/>
      <c r="KDB354" s="182"/>
      <c r="KDC354" s="182"/>
      <c r="KDD354" s="182"/>
      <c r="KDE354" s="182"/>
      <c r="KDF354" s="182"/>
      <c r="KDG354" s="182"/>
      <c r="KDH354" s="182"/>
      <c r="KDI354" s="182"/>
      <c r="KDJ354" s="182"/>
      <c r="KDK354" s="182"/>
      <c r="KDL354" s="182"/>
      <c r="KDM354" s="182"/>
      <c r="KDN354" s="182"/>
      <c r="KDO354" s="182"/>
      <c r="KDP354" s="182"/>
      <c r="KDQ354" s="182"/>
      <c r="KDR354" s="182"/>
      <c r="KDS354" s="182"/>
      <c r="KDT354" s="182"/>
      <c r="KDU354" s="182"/>
      <c r="KDV354" s="182"/>
      <c r="KDW354" s="182"/>
      <c r="KDX354" s="182"/>
      <c r="KDY354" s="182"/>
      <c r="KDZ354" s="182"/>
      <c r="KEA354" s="182"/>
      <c r="KEB354" s="182"/>
      <c r="KEC354" s="182"/>
      <c r="KED354" s="182"/>
      <c r="KEE354" s="182"/>
      <c r="KEF354" s="182"/>
      <c r="KEG354" s="182"/>
      <c r="KEH354" s="182"/>
      <c r="KEI354" s="182"/>
      <c r="KEJ354" s="182"/>
      <c r="KEK354" s="182"/>
      <c r="KEL354" s="182"/>
      <c r="KEM354" s="182"/>
      <c r="KEN354" s="182"/>
      <c r="KEO354" s="182"/>
      <c r="KEP354" s="182"/>
      <c r="KEQ354" s="182"/>
      <c r="KER354" s="182"/>
      <c r="KES354" s="182"/>
      <c r="KET354" s="182"/>
      <c r="KEU354" s="182"/>
      <c r="KEV354" s="182"/>
      <c r="KEW354" s="182"/>
      <c r="KEX354" s="182"/>
      <c r="KEY354" s="182"/>
      <c r="KEZ354" s="182"/>
      <c r="KFA354" s="182"/>
      <c r="KFB354" s="182"/>
      <c r="KFC354" s="182"/>
      <c r="KFD354" s="182"/>
      <c r="KFE354" s="182"/>
      <c r="KFF354" s="182"/>
      <c r="KFG354" s="182"/>
      <c r="KFH354" s="182"/>
      <c r="KFI354" s="182"/>
      <c r="KFJ354" s="182"/>
      <c r="KFK354" s="182"/>
      <c r="KFL354" s="182"/>
      <c r="KFM354" s="182"/>
      <c r="KFN354" s="182"/>
      <c r="KFO354" s="182"/>
      <c r="KFP354" s="182"/>
      <c r="KFQ354" s="182"/>
      <c r="KFR354" s="182"/>
      <c r="KFS354" s="182"/>
      <c r="KFT354" s="182"/>
      <c r="KFU354" s="182"/>
      <c r="KFV354" s="182"/>
      <c r="KFW354" s="182"/>
      <c r="KFX354" s="182"/>
      <c r="KFY354" s="182"/>
      <c r="KFZ354" s="182"/>
      <c r="KGA354" s="182"/>
      <c r="KGB354" s="182"/>
      <c r="KGC354" s="182"/>
      <c r="KGD354" s="182"/>
      <c r="KGE354" s="182"/>
      <c r="KGF354" s="182"/>
      <c r="KGG354" s="182"/>
      <c r="KGH354" s="182"/>
      <c r="KGI354" s="182"/>
      <c r="KGJ354" s="182"/>
      <c r="KGK354" s="182"/>
      <c r="KGL354" s="182"/>
      <c r="KGM354" s="182"/>
      <c r="KGN354" s="182"/>
      <c r="KGO354" s="182"/>
      <c r="KGP354" s="182"/>
      <c r="KGQ354" s="182"/>
      <c r="KGR354" s="182"/>
      <c r="KGS354" s="182"/>
      <c r="KGT354" s="182"/>
      <c r="KGU354" s="182"/>
      <c r="KGV354" s="182"/>
      <c r="KGW354" s="182"/>
      <c r="KGX354" s="182"/>
      <c r="KGY354" s="182"/>
      <c r="KGZ354" s="182"/>
      <c r="KHA354" s="182"/>
      <c r="KHB354" s="182"/>
      <c r="KHC354" s="182"/>
      <c r="KHD354" s="182"/>
      <c r="KHE354" s="182"/>
      <c r="KHF354" s="182"/>
      <c r="KHG354" s="182"/>
      <c r="KHH354" s="182"/>
      <c r="KHI354" s="182"/>
      <c r="KHJ354" s="182"/>
      <c r="KHK354" s="182"/>
      <c r="KHL354" s="182"/>
      <c r="KHM354" s="182"/>
      <c r="KHN354" s="182"/>
      <c r="KHO354" s="182"/>
      <c r="KHP354" s="182"/>
      <c r="KHQ354" s="182"/>
      <c r="KHR354" s="182"/>
      <c r="KHS354" s="182"/>
      <c r="KHT354" s="182"/>
      <c r="KHU354" s="182"/>
      <c r="KHV354" s="182"/>
      <c r="KHW354" s="182"/>
      <c r="KHX354" s="182"/>
      <c r="KHY354" s="182"/>
      <c r="KHZ354" s="182"/>
      <c r="KIA354" s="182"/>
      <c r="KIB354" s="182"/>
      <c r="KIC354" s="182"/>
      <c r="KID354" s="182"/>
      <c r="KIE354" s="182"/>
      <c r="KIF354" s="182"/>
      <c r="KIG354" s="182"/>
      <c r="KIH354" s="182"/>
      <c r="KII354" s="182"/>
      <c r="KIJ354" s="182"/>
      <c r="KIK354" s="182"/>
      <c r="KIL354" s="182"/>
      <c r="KIM354" s="182"/>
      <c r="KIN354" s="182"/>
      <c r="KIO354" s="182"/>
      <c r="KIP354" s="182"/>
      <c r="KIQ354" s="182"/>
      <c r="KIR354" s="182"/>
      <c r="KIS354" s="182"/>
      <c r="KIT354" s="182"/>
      <c r="KIU354" s="182"/>
      <c r="KIV354" s="182"/>
      <c r="KIW354" s="182"/>
      <c r="KIX354" s="182"/>
      <c r="KIY354" s="182"/>
      <c r="KIZ354" s="182"/>
      <c r="KJA354" s="182"/>
      <c r="KJB354" s="182"/>
      <c r="KJC354" s="182"/>
      <c r="KJD354" s="182"/>
      <c r="KJE354" s="182"/>
      <c r="KJF354" s="182"/>
      <c r="KJG354" s="182"/>
      <c r="KJH354" s="182"/>
      <c r="KJI354" s="182"/>
      <c r="KJJ354" s="182"/>
      <c r="KJK354" s="182"/>
      <c r="KJL354" s="182"/>
      <c r="KJM354" s="182"/>
      <c r="KJN354" s="182"/>
      <c r="KJO354" s="182"/>
      <c r="KJP354" s="182"/>
      <c r="KJQ354" s="182"/>
      <c r="KJR354" s="182"/>
      <c r="KJS354" s="182"/>
      <c r="KJT354" s="182"/>
      <c r="KJU354" s="182"/>
      <c r="KJV354" s="182"/>
      <c r="KJW354" s="182"/>
      <c r="KJX354" s="182"/>
      <c r="KJY354" s="182"/>
      <c r="KJZ354" s="182"/>
      <c r="KKA354" s="182"/>
      <c r="KKB354" s="182"/>
      <c r="KKC354" s="182"/>
      <c r="KKD354" s="182"/>
      <c r="KKE354" s="182"/>
      <c r="KKF354" s="182"/>
      <c r="KKG354" s="182"/>
      <c r="KKH354" s="182"/>
      <c r="KKI354" s="182"/>
      <c r="KKJ354" s="182"/>
      <c r="KKK354" s="182"/>
      <c r="KKL354" s="182"/>
      <c r="KKM354" s="182"/>
      <c r="KKN354" s="182"/>
      <c r="KKO354" s="182"/>
      <c r="KKP354" s="182"/>
      <c r="KKQ354" s="182"/>
      <c r="KKR354" s="182"/>
      <c r="KKS354" s="182"/>
      <c r="KKT354" s="182"/>
      <c r="KKU354" s="182"/>
      <c r="KKV354" s="182"/>
      <c r="KKW354" s="182"/>
      <c r="KKX354" s="182"/>
      <c r="KKY354" s="182"/>
      <c r="KKZ354" s="182"/>
      <c r="KLA354" s="182"/>
      <c r="KLB354" s="182"/>
      <c r="KLC354" s="182"/>
      <c r="KLD354" s="182"/>
      <c r="KLE354" s="182"/>
      <c r="KLF354" s="182"/>
      <c r="KLG354" s="182"/>
      <c r="KLH354" s="182"/>
      <c r="KLI354" s="182"/>
      <c r="KLJ354" s="182"/>
      <c r="KLK354" s="182"/>
      <c r="KLL354" s="182"/>
      <c r="KLM354" s="182"/>
      <c r="KLN354" s="182"/>
      <c r="KLO354" s="182"/>
      <c r="KLP354" s="182"/>
      <c r="KLQ354" s="182"/>
      <c r="KLR354" s="182"/>
      <c r="KLS354" s="182"/>
      <c r="KLT354" s="182"/>
      <c r="KLU354" s="182"/>
      <c r="KLV354" s="182"/>
      <c r="KLW354" s="182"/>
      <c r="KLX354" s="182"/>
      <c r="KLY354" s="182"/>
      <c r="KLZ354" s="182"/>
      <c r="KMA354" s="182"/>
      <c r="KMB354" s="182"/>
      <c r="KMC354" s="182"/>
      <c r="KMD354" s="182"/>
      <c r="KME354" s="182"/>
      <c r="KMF354" s="182"/>
      <c r="KMG354" s="182"/>
      <c r="KMH354" s="182"/>
      <c r="KMI354" s="182"/>
      <c r="KMJ354" s="182"/>
      <c r="KMK354" s="182"/>
      <c r="KML354" s="182"/>
      <c r="KMM354" s="182"/>
      <c r="KMN354" s="182"/>
      <c r="KMO354" s="182"/>
      <c r="KMP354" s="182"/>
      <c r="KMQ354" s="182"/>
      <c r="KMR354" s="182"/>
      <c r="KMS354" s="182"/>
      <c r="KMT354" s="182"/>
      <c r="KMU354" s="182"/>
      <c r="KMV354" s="182"/>
      <c r="KMW354" s="182"/>
      <c r="KMX354" s="182"/>
      <c r="KMY354" s="182"/>
      <c r="KMZ354" s="182"/>
      <c r="KNA354" s="182"/>
      <c r="KNB354" s="182"/>
      <c r="KNC354" s="182"/>
      <c r="KND354" s="182"/>
      <c r="KNE354" s="182"/>
      <c r="KNF354" s="182"/>
      <c r="KNG354" s="182"/>
      <c r="KNH354" s="182"/>
      <c r="KNI354" s="182"/>
      <c r="KNJ354" s="182"/>
      <c r="KNK354" s="182"/>
      <c r="KNL354" s="182"/>
      <c r="KNM354" s="182"/>
      <c r="KNN354" s="182"/>
      <c r="KNO354" s="182"/>
      <c r="KNP354" s="182"/>
      <c r="KNQ354" s="182"/>
      <c r="KNR354" s="182"/>
      <c r="KNS354" s="182"/>
      <c r="KNT354" s="182"/>
      <c r="KNU354" s="182"/>
      <c r="KNV354" s="182"/>
      <c r="KNW354" s="182"/>
      <c r="KNX354" s="182"/>
      <c r="KNY354" s="182"/>
      <c r="KNZ354" s="182"/>
      <c r="KOA354" s="182"/>
      <c r="KOB354" s="182"/>
      <c r="KOC354" s="182"/>
      <c r="KOD354" s="182"/>
      <c r="KOE354" s="182"/>
      <c r="KOF354" s="182"/>
      <c r="KOG354" s="182"/>
      <c r="KOH354" s="182"/>
      <c r="KOI354" s="182"/>
      <c r="KOJ354" s="182"/>
      <c r="KOK354" s="182"/>
      <c r="KOL354" s="182"/>
      <c r="KOM354" s="182"/>
      <c r="KON354" s="182"/>
      <c r="KOO354" s="182"/>
      <c r="KOP354" s="182"/>
      <c r="KOQ354" s="182"/>
      <c r="KOR354" s="182"/>
      <c r="KOS354" s="182"/>
      <c r="KOT354" s="182"/>
      <c r="KOU354" s="182"/>
      <c r="KOV354" s="182"/>
      <c r="KOW354" s="182"/>
      <c r="KOX354" s="182"/>
      <c r="KOY354" s="182"/>
      <c r="KOZ354" s="182"/>
      <c r="KPA354" s="182"/>
      <c r="KPB354" s="182"/>
      <c r="KPC354" s="182"/>
      <c r="KPD354" s="182"/>
      <c r="KPE354" s="182"/>
      <c r="KPF354" s="182"/>
      <c r="KPG354" s="182"/>
      <c r="KPH354" s="182"/>
      <c r="KPI354" s="182"/>
      <c r="KPJ354" s="182"/>
      <c r="KPK354" s="182"/>
      <c r="KPL354" s="182"/>
      <c r="KPM354" s="182"/>
      <c r="KPN354" s="182"/>
      <c r="KPO354" s="182"/>
      <c r="KPP354" s="182"/>
      <c r="KPQ354" s="182"/>
      <c r="KPR354" s="182"/>
      <c r="KPS354" s="182"/>
      <c r="KPT354" s="182"/>
      <c r="KPU354" s="182"/>
      <c r="KPV354" s="182"/>
      <c r="KPW354" s="182"/>
      <c r="KPX354" s="182"/>
      <c r="KPY354" s="182"/>
      <c r="KPZ354" s="182"/>
      <c r="KQA354" s="182"/>
      <c r="KQB354" s="182"/>
      <c r="KQC354" s="182"/>
      <c r="KQD354" s="182"/>
      <c r="KQE354" s="182"/>
      <c r="KQF354" s="182"/>
      <c r="KQG354" s="182"/>
      <c r="KQH354" s="182"/>
      <c r="KQI354" s="182"/>
      <c r="KQJ354" s="182"/>
      <c r="KQK354" s="182"/>
      <c r="KQL354" s="182"/>
      <c r="KQM354" s="182"/>
      <c r="KQN354" s="182"/>
      <c r="KQO354" s="182"/>
      <c r="KQP354" s="182"/>
      <c r="KQQ354" s="182"/>
      <c r="KQR354" s="182"/>
      <c r="KQS354" s="182"/>
      <c r="KQT354" s="182"/>
      <c r="KQU354" s="182"/>
      <c r="KQV354" s="182"/>
      <c r="KQW354" s="182"/>
      <c r="KQX354" s="182"/>
      <c r="KQY354" s="182"/>
      <c r="KQZ354" s="182"/>
      <c r="KRA354" s="182"/>
      <c r="KRB354" s="182"/>
      <c r="KRC354" s="182"/>
      <c r="KRD354" s="182"/>
      <c r="KRE354" s="182"/>
      <c r="KRF354" s="182"/>
      <c r="KRG354" s="182"/>
      <c r="KRH354" s="182"/>
      <c r="KRI354" s="182"/>
      <c r="KRJ354" s="182"/>
      <c r="KRK354" s="182"/>
      <c r="KRL354" s="182"/>
      <c r="KRM354" s="182"/>
      <c r="KRN354" s="182"/>
      <c r="KRO354" s="182"/>
      <c r="KRP354" s="182"/>
      <c r="KRQ354" s="182"/>
      <c r="KRR354" s="182"/>
      <c r="KRS354" s="182"/>
      <c r="KRT354" s="182"/>
      <c r="KRU354" s="182"/>
      <c r="KRV354" s="182"/>
      <c r="KRW354" s="182"/>
      <c r="KRX354" s="182"/>
      <c r="KRY354" s="182"/>
      <c r="KRZ354" s="182"/>
      <c r="KSA354" s="182"/>
      <c r="KSB354" s="182"/>
      <c r="KSC354" s="182"/>
      <c r="KSD354" s="182"/>
      <c r="KSE354" s="182"/>
      <c r="KSF354" s="182"/>
      <c r="KSG354" s="182"/>
      <c r="KSH354" s="182"/>
      <c r="KSI354" s="182"/>
      <c r="KSJ354" s="182"/>
      <c r="KSK354" s="182"/>
      <c r="KSL354" s="182"/>
      <c r="KSM354" s="182"/>
      <c r="KSN354" s="182"/>
      <c r="KSO354" s="182"/>
      <c r="KSP354" s="182"/>
      <c r="KSQ354" s="182"/>
      <c r="KSR354" s="182"/>
      <c r="KSS354" s="182"/>
      <c r="KST354" s="182"/>
      <c r="KSU354" s="182"/>
      <c r="KSV354" s="182"/>
      <c r="KSW354" s="182"/>
      <c r="KSX354" s="182"/>
      <c r="KSY354" s="182"/>
      <c r="KSZ354" s="182"/>
      <c r="KTA354" s="182"/>
      <c r="KTB354" s="182"/>
      <c r="KTC354" s="182"/>
      <c r="KTD354" s="182"/>
      <c r="KTE354" s="182"/>
      <c r="KTF354" s="182"/>
      <c r="KTG354" s="182"/>
      <c r="KTH354" s="182"/>
      <c r="KTI354" s="182"/>
      <c r="KTJ354" s="182"/>
      <c r="KTK354" s="182"/>
      <c r="KTL354" s="182"/>
      <c r="KTM354" s="182"/>
      <c r="KTN354" s="182"/>
      <c r="KTO354" s="182"/>
      <c r="KTP354" s="182"/>
      <c r="KTQ354" s="182"/>
      <c r="KTR354" s="182"/>
      <c r="KTS354" s="182"/>
      <c r="KTT354" s="182"/>
      <c r="KTU354" s="182"/>
      <c r="KTV354" s="182"/>
      <c r="KTW354" s="182"/>
      <c r="KTX354" s="182"/>
      <c r="KTY354" s="182"/>
      <c r="KTZ354" s="182"/>
      <c r="KUA354" s="182"/>
      <c r="KUB354" s="182"/>
      <c r="KUC354" s="182"/>
      <c r="KUD354" s="182"/>
      <c r="KUE354" s="182"/>
      <c r="KUF354" s="182"/>
      <c r="KUG354" s="182"/>
      <c r="KUH354" s="182"/>
      <c r="KUI354" s="182"/>
      <c r="KUJ354" s="182"/>
      <c r="KUK354" s="182"/>
      <c r="KUL354" s="182"/>
      <c r="KUM354" s="182"/>
      <c r="KUN354" s="182"/>
      <c r="KUO354" s="182"/>
      <c r="KUP354" s="182"/>
      <c r="KUQ354" s="182"/>
      <c r="KUR354" s="182"/>
      <c r="KUS354" s="182"/>
      <c r="KUT354" s="182"/>
      <c r="KUU354" s="182"/>
      <c r="KUV354" s="182"/>
      <c r="KUW354" s="182"/>
      <c r="KUX354" s="182"/>
      <c r="KUY354" s="182"/>
      <c r="KUZ354" s="182"/>
      <c r="KVA354" s="182"/>
      <c r="KVB354" s="182"/>
      <c r="KVC354" s="182"/>
      <c r="KVD354" s="182"/>
      <c r="KVE354" s="182"/>
      <c r="KVF354" s="182"/>
      <c r="KVG354" s="182"/>
      <c r="KVH354" s="182"/>
      <c r="KVI354" s="182"/>
      <c r="KVJ354" s="182"/>
      <c r="KVK354" s="182"/>
      <c r="KVL354" s="182"/>
      <c r="KVM354" s="182"/>
      <c r="KVN354" s="182"/>
      <c r="KVO354" s="182"/>
      <c r="KVP354" s="182"/>
      <c r="KVQ354" s="182"/>
      <c r="KVR354" s="182"/>
      <c r="KVS354" s="182"/>
      <c r="KVT354" s="182"/>
      <c r="KVU354" s="182"/>
      <c r="KVV354" s="182"/>
      <c r="KVW354" s="182"/>
      <c r="KVX354" s="182"/>
      <c r="KVY354" s="182"/>
      <c r="KVZ354" s="182"/>
      <c r="KWA354" s="182"/>
      <c r="KWB354" s="182"/>
      <c r="KWC354" s="182"/>
      <c r="KWD354" s="182"/>
      <c r="KWE354" s="182"/>
      <c r="KWF354" s="182"/>
      <c r="KWG354" s="182"/>
      <c r="KWH354" s="182"/>
      <c r="KWI354" s="182"/>
      <c r="KWJ354" s="182"/>
      <c r="KWK354" s="182"/>
      <c r="KWL354" s="182"/>
      <c r="KWM354" s="182"/>
      <c r="KWN354" s="182"/>
      <c r="KWO354" s="182"/>
      <c r="KWP354" s="182"/>
      <c r="KWQ354" s="182"/>
      <c r="KWR354" s="182"/>
      <c r="KWS354" s="182"/>
      <c r="KWT354" s="182"/>
      <c r="KWU354" s="182"/>
      <c r="KWV354" s="182"/>
      <c r="KWW354" s="182"/>
      <c r="KWX354" s="182"/>
      <c r="KWY354" s="182"/>
      <c r="KWZ354" s="182"/>
      <c r="KXA354" s="182"/>
      <c r="KXB354" s="182"/>
      <c r="KXC354" s="182"/>
      <c r="KXD354" s="182"/>
      <c r="KXE354" s="182"/>
      <c r="KXF354" s="182"/>
      <c r="KXG354" s="182"/>
      <c r="KXH354" s="182"/>
      <c r="KXI354" s="182"/>
      <c r="KXJ354" s="182"/>
      <c r="KXK354" s="182"/>
      <c r="KXL354" s="182"/>
      <c r="KXM354" s="182"/>
      <c r="KXN354" s="182"/>
      <c r="KXO354" s="182"/>
      <c r="KXP354" s="182"/>
      <c r="KXQ354" s="182"/>
      <c r="KXR354" s="182"/>
      <c r="KXS354" s="182"/>
      <c r="KXT354" s="182"/>
      <c r="KXU354" s="182"/>
      <c r="KXV354" s="182"/>
      <c r="KXW354" s="182"/>
      <c r="KXX354" s="182"/>
      <c r="KXY354" s="182"/>
      <c r="KXZ354" s="182"/>
      <c r="KYA354" s="182"/>
      <c r="KYB354" s="182"/>
      <c r="KYC354" s="182"/>
      <c r="KYD354" s="182"/>
      <c r="KYE354" s="182"/>
      <c r="KYF354" s="182"/>
      <c r="KYG354" s="182"/>
      <c r="KYH354" s="182"/>
      <c r="KYI354" s="182"/>
      <c r="KYJ354" s="182"/>
      <c r="KYK354" s="182"/>
      <c r="KYL354" s="182"/>
      <c r="KYM354" s="182"/>
      <c r="KYN354" s="182"/>
      <c r="KYO354" s="182"/>
      <c r="KYP354" s="182"/>
      <c r="KYQ354" s="182"/>
      <c r="KYR354" s="182"/>
      <c r="KYS354" s="182"/>
      <c r="KYT354" s="182"/>
      <c r="KYU354" s="182"/>
      <c r="KYV354" s="182"/>
      <c r="KYW354" s="182"/>
      <c r="KYX354" s="182"/>
      <c r="KYY354" s="182"/>
      <c r="KYZ354" s="182"/>
      <c r="KZA354" s="182"/>
      <c r="KZB354" s="182"/>
      <c r="KZC354" s="182"/>
      <c r="KZD354" s="182"/>
      <c r="KZE354" s="182"/>
      <c r="KZF354" s="182"/>
      <c r="KZG354" s="182"/>
      <c r="KZH354" s="182"/>
      <c r="KZI354" s="182"/>
      <c r="KZJ354" s="182"/>
      <c r="KZK354" s="182"/>
      <c r="KZL354" s="182"/>
      <c r="KZM354" s="182"/>
      <c r="KZN354" s="182"/>
      <c r="KZO354" s="182"/>
      <c r="KZP354" s="182"/>
      <c r="KZQ354" s="182"/>
      <c r="KZR354" s="182"/>
      <c r="KZS354" s="182"/>
      <c r="KZT354" s="182"/>
      <c r="KZU354" s="182"/>
      <c r="KZV354" s="182"/>
      <c r="KZW354" s="182"/>
      <c r="KZX354" s="182"/>
      <c r="KZY354" s="182"/>
      <c r="KZZ354" s="182"/>
      <c r="LAA354" s="182"/>
      <c r="LAB354" s="182"/>
      <c r="LAC354" s="182"/>
      <c r="LAD354" s="182"/>
      <c r="LAE354" s="182"/>
      <c r="LAF354" s="182"/>
      <c r="LAG354" s="182"/>
      <c r="LAH354" s="182"/>
      <c r="LAI354" s="182"/>
      <c r="LAJ354" s="182"/>
      <c r="LAK354" s="182"/>
      <c r="LAL354" s="182"/>
      <c r="LAM354" s="182"/>
      <c r="LAN354" s="182"/>
      <c r="LAO354" s="182"/>
      <c r="LAP354" s="182"/>
      <c r="LAQ354" s="182"/>
      <c r="LAR354" s="182"/>
      <c r="LAS354" s="182"/>
      <c r="LAT354" s="182"/>
      <c r="LAU354" s="182"/>
      <c r="LAV354" s="182"/>
      <c r="LAW354" s="182"/>
      <c r="LAX354" s="182"/>
      <c r="LAY354" s="182"/>
      <c r="LAZ354" s="182"/>
      <c r="LBA354" s="182"/>
      <c r="LBB354" s="182"/>
      <c r="LBC354" s="182"/>
      <c r="LBD354" s="182"/>
      <c r="LBE354" s="182"/>
      <c r="LBF354" s="182"/>
      <c r="LBG354" s="182"/>
      <c r="LBH354" s="182"/>
      <c r="LBI354" s="182"/>
      <c r="LBJ354" s="182"/>
      <c r="LBK354" s="182"/>
      <c r="LBL354" s="182"/>
      <c r="LBM354" s="182"/>
      <c r="LBN354" s="182"/>
      <c r="LBO354" s="182"/>
      <c r="LBP354" s="182"/>
      <c r="LBQ354" s="182"/>
      <c r="LBR354" s="182"/>
      <c r="LBS354" s="182"/>
      <c r="LBT354" s="182"/>
      <c r="LBU354" s="182"/>
      <c r="LBV354" s="182"/>
      <c r="LBW354" s="182"/>
      <c r="LBX354" s="182"/>
      <c r="LBY354" s="182"/>
      <c r="LBZ354" s="182"/>
      <c r="LCA354" s="182"/>
      <c r="LCB354" s="182"/>
      <c r="LCC354" s="182"/>
      <c r="LCD354" s="182"/>
      <c r="LCE354" s="182"/>
      <c r="LCF354" s="182"/>
      <c r="LCG354" s="182"/>
      <c r="LCH354" s="182"/>
      <c r="LCI354" s="182"/>
      <c r="LCJ354" s="182"/>
      <c r="LCK354" s="182"/>
      <c r="LCL354" s="182"/>
      <c r="LCM354" s="182"/>
      <c r="LCN354" s="182"/>
      <c r="LCO354" s="182"/>
      <c r="LCP354" s="182"/>
      <c r="LCQ354" s="182"/>
      <c r="LCR354" s="182"/>
      <c r="LCS354" s="182"/>
      <c r="LCT354" s="182"/>
      <c r="LCU354" s="182"/>
      <c r="LCV354" s="182"/>
      <c r="LCW354" s="182"/>
      <c r="LCX354" s="182"/>
      <c r="LCY354" s="182"/>
      <c r="LCZ354" s="182"/>
      <c r="LDA354" s="182"/>
      <c r="LDB354" s="182"/>
      <c r="LDC354" s="182"/>
      <c r="LDD354" s="182"/>
      <c r="LDE354" s="182"/>
      <c r="LDF354" s="182"/>
      <c r="LDG354" s="182"/>
      <c r="LDH354" s="182"/>
      <c r="LDI354" s="182"/>
      <c r="LDJ354" s="182"/>
      <c r="LDK354" s="182"/>
      <c r="LDL354" s="182"/>
      <c r="LDM354" s="182"/>
      <c r="LDN354" s="182"/>
      <c r="LDO354" s="182"/>
      <c r="LDP354" s="182"/>
      <c r="LDQ354" s="182"/>
      <c r="LDR354" s="182"/>
      <c r="LDS354" s="182"/>
      <c r="LDT354" s="182"/>
      <c r="LDU354" s="182"/>
      <c r="LDV354" s="182"/>
      <c r="LDW354" s="182"/>
      <c r="LDX354" s="182"/>
      <c r="LDY354" s="182"/>
      <c r="LDZ354" s="182"/>
      <c r="LEA354" s="182"/>
      <c r="LEB354" s="182"/>
      <c r="LEC354" s="182"/>
      <c r="LED354" s="182"/>
      <c r="LEE354" s="182"/>
      <c r="LEF354" s="182"/>
      <c r="LEG354" s="182"/>
      <c r="LEH354" s="182"/>
      <c r="LEI354" s="182"/>
      <c r="LEJ354" s="182"/>
      <c r="LEK354" s="182"/>
      <c r="LEL354" s="182"/>
      <c r="LEM354" s="182"/>
      <c r="LEN354" s="182"/>
      <c r="LEO354" s="182"/>
      <c r="LEP354" s="182"/>
      <c r="LEQ354" s="182"/>
      <c r="LER354" s="182"/>
      <c r="LES354" s="182"/>
      <c r="LET354" s="182"/>
      <c r="LEU354" s="182"/>
      <c r="LEV354" s="182"/>
      <c r="LEW354" s="182"/>
      <c r="LEX354" s="182"/>
      <c r="LEY354" s="182"/>
      <c r="LEZ354" s="182"/>
      <c r="LFA354" s="182"/>
      <c r="LFB354" s="182"/>
      <c r="LFC354" s="182"/>
      <c r="LFD354" s="182"/>
      <c r="LFE354" s="182"/>
      <c r="LFF354" s="182"/>
      <c r="LFG354" s="182"/>
      <c r="LFH354" s="182"/>
      <c r="LFI354" s="182"/>
      <c r="LFJ354" s="182"/>
      <c r="LFK354" s="182"/>
      <c r="LFL354" s="182"/>
      <c r="LFM354" s="182"/>
      <c r="LFN354" s="182"/>
      <c r="LFO354" s="182"/>
      <c r="LFP354" s="182"/>
      <c r="LFQ354" s="182"/>
      <c r="LFR354" s="182"/>
      <c r="LFS354" s="182"/>
      <c r="LFT354" s="182"/>
      <c r="LFU354" s="182"/>
      <c r="LFV354" s="182"/>
      <c r="LFW354" s="182"/>
      <c r="LFX354" s="182"/>
      <c r="LFY354" s="182"/>
      <c r="LFZ354" s="182"/>
      <c r="LGA354" s="182"/>
      <c r="LGB354" s="182"/>
      <c r="LGC354" s="182"/>
      <c r="LGD354" s="182"/>
      <c r="LGE354" s="182"/>
      <c r="LGF354" s="182"/>
      <c r="LGG354" s="182"/>
      <c r="LGH354" s="182"/>
      <c r="LGI354" s="182"/>
      <c r="LGJ354" s="182"/>
      <c r="LGK354" s="182"/>
      <c r="LGL354" s="182"/>
      <c r="LGM354" s="182"/>
      <c r="LGN354" s="182"/>
      <c r="LGO354" s="182"/>
      <c r="LGP354" s="182"/>
      <c r="LGQ354" s="182"/>
      <c r="LGR354" s="182"/>
      <c r="LGS354" s="182"/>
      <c r="LGT354" s="182"/>
      <c r="LGU354" s="182"/>
      <c r="LGV354" s="182"/>
      <c r="LGW354" s="182"/>
      <c r="LGX354" s="182"/>
      <c r="LGY354" s="182"/>
      <c r="LGZ354" s="182"/>
      <c r="LHA354" s="182"/>
      <c r="LHB354" s="182"/>
      <c r="LHC354" s="182"/>
      <c r="LHD354" s="182"/>
      <c r="LHE354" s="182"/>
      <c r="LHF354" s="182"/>
      <c r="LHG354" s="182"/>
      <c r="LHH354" s="182"/>
      <c r="LHI354" s="182"/>
      <c r="LHJ354" s="182"/>
      <c r="LHK354" s="182"/>
      <c r="LHL354" s="182"/>
      <c r="LHM354" s="182"/>
      <c r="LHN354" s="182"/>
      <c r="LHO354" s="182"/>
      <c r="LHP354" s="182"/>
      <c r="LHQ354" s="182"/>
      <c r="LHR354" s="182"/>
      <c r="LHS354" s="182"/>
      <c r="LHT354" s="182"/>
      <c r="LHU354" s="182"/>
      <c r="LHV354" s="182"/>
      <c r="LHW354" s="182"/>
      <c r="LHX354" s="182"/>
      <c r="LHY354" s="182"/>
      <c r="LHZ354" s="182"/>
      <c r="LIA354" s="182"/>
      <c r="LIB354" s="182"/>
      <c r="LIC354" s="182"/>
      <c r="LID354" s="182"/>
      <c r="LIE354" s="182"/>
      <c r="LIF354" s="182"/>
      <c r="LIG354" s="182"/>
      <c r="LIH354" s="182"/>
      <c r="LII354" s="182"/>
      <c r="LIJ354" s="182"/>
      <c r="LIK354" s="182"/>
      <c r="LIL354" s="182"/>
      <c r="LIM354" s="182"/>
      <c r="LIN354" s="182"/>
      <c r="LIO354" s="182"/>
      <c r="LIP354" s="182"/>
      <c r="LIQ354" s="182"/>
      <c r="LIR354" s="182"/>
      <c r="LIS354" s="182"/>
      <c r="LIT354" s="182"/>
      <c r="LIU354" s="182"/>
      <c r="LIV354" s="182"/>
      <c r="LIW354" s="182"/>
      <c r="LIX354" s="182"/>
      <c r="LIY354" s="182"/>
      <c r="LIZ354" s="182"/>
      <c r="LJA354" s="182"/>
      <c r="LJB354" s="182"/>
      <c r="LJC354" s="182"/>
      <c r="LJD354" s="182"/>
      <c r="LJE354" s="182"/>
      <c r="LJF354" s="182"/>
      <c r="LJG354" s="182"/>
      <c r="LJH354" s="182"/>
      <c r="LJI354" s="182"/>
      <c r="LJJ354" s="182"/>
      <c r="LJK354" s="182"/>
      <c r="LJL354" s="182"/>
      <c r="LJM354" s="182"/>
      <c r="LJN354" s="182"/>
      <c r="LJO354" s="182"/>
      <c r="LJP354" s="182"/>
      <c r="LJQ354" s="182"/>
      <c r="LJR354" s="182"/>
      <c r="LJS354" s="182"/>
      <c r="LJT354" s="182"/>
      <c r="LJU354" s="182"/>
      <c r="LJV354" s="182"/>
      <c r="LJW354" s="182"/>
      <c r="LJX354" s="182"/>
      <c r="LJY354" s="182"/>
      <c r="LJZ354" s="182"/>
      <c r="LKA354" s="182"/>
      <c r="LKB354" s="182"/>
      <c r="LKC354" s="182"/>
      <c r="LKD354" s="182"/>
      <c r="LKE354" s="182"/>
      <c r="LKF354" s="182"/>
      <c r="LKG354" s="182"/>
      <c r="LKH354" s="182"/>
      <c r="LKI354" s="182"/>
      <c r="LKJ354" s="182"/>
      <c r="LKK354" s="182"/>
      <c r="LKL354" s="182"/>
      <c r="LKM354" s="182"/>
      <c r="LKN354" s="182"/>
      <c r="LKO354" s="182"/>
      <c r="LKP354" s="182"/>
      <c r="LKQ354" s="182"/>
      <c r="LKR354" s="182"/>
      <c r="LKS354" s="182"/>
      <c r="LKT354" s="182"/>
      <c r="LKU354" s="182"/>
      <c r="LKV354" s="182"/>
      <c r="LKW354" s="182"/>
      <c r="LKX354" s="182"/>
      <c r="LKY354" s="182"/>
      <c r="LKZ354" s="182"/>
      <c r="LLA354" s="182"/>
      <c r="LLB354" s="182"/>
      <c r="LLC354" s="182"/>
      <c r="LLD354" s="182"/>
      <c r="LLE354" s="182"/>
      <c r="LLF354" s="182"/>
      <c r="LLG354" s="182"/>
      <c r="LLH354" s="182"/>
      <c r="LLI354" s="182"/>
      <c r="LLJ354" s="182"/>
      <c r="LLK354" s="182"/>
      <c r="LLL354" s="182"/>
      <c r="LLM354" s="182"/>
      <c r="LLN354" s="182"/>
      <c r="LLO354" s="182"/>
      <c r="LLP354" s="182"/>
      <c r="LLQ354" s="182"/>
      <c r="LLR354" s="182"/>
      <c r="LLS354" s="182"/>
      <c r="LLT354" s="182"/>
      <c r="LLU354" s="182"/>
      <c r="LLV354" s="182"/>
      <c r="LLW354" s="182"/>
      <c r="LLX354" s="182"/>
      <c r="LLY354" s="182"/>
      <c r="LLZ354" s="182"/>
      <c r="LMA354" s="182"/>
      <c r="LMB354" s="182"/>
      <c r="LMC354" s="182"/>
      <c r="LMD354" s="182"/>
      <c r="LME354" s="182"/>
      <c r="LMF354" s="182"/>
      <c r="LMG354" s="182"/>
      <c r="LMH354" s="182"/>
      <c r="LMI354" s="182"/>
      <c r="LMJ354" s="182"/>
      <c r="LMK354" s="182"/>
      <c r="LML354" s="182"/>
      <c r="LMM354" s="182"/>
      <c r="LMN354" s="182"/>
      <c r="LMO354" s="182"/>
      <c r="LMP354" s="182"/>
      <c r="LMQ354" s="182"/>
      <c r="LMR354" s="182"/>
      <c r="LMS354" s="182"/>
      <c r="LMT354" s="182"/>
      <c r="LMU354" s="182"/>
      <c r="LMV354" s="182"/>
      <c r="LMW354" s="182"/>
      <c r="LMX354" s="182"/>
      <c r="LMY354" s="182"/>
      <c r="LMZ354" s="182"/>
      <c r="LNA354" s="182"/>
      <c r="LNB354" s="182"/>
      <c r="LNC354" s="182"/>
      <c r="LND354" s="182"/>
      <c r="LNE354" s="182"/>
      <c r="LNF354" s="182"/>
      <c r="LNG354" s="182"/>
      <c r="LNH354" s="182"/>
      <c r="LNI354" s="182"/>
      <c r="LNJ354" s="182"/>
      <c r="LNK354" s="182"/>
      <c r="LNL354" s="182"/>
      <c r="LNM354" s="182"/>
      <c r="LNN354" s="182"/>
      <c r="LNO354" s="182"/>
      <c r="LNP354" s="182"/>
      <c r="LNQ354" s="182"/>
      <c r="LNR354" s="182"/>
      <c r="LNS354" s="182"/>
      <c r="LNT354" s="182"/>
      <c r="LNU354" s="182"/>
      <c r="LNV354" s="182"/>
      <c r="LNW354" s="182"/>
      <c r="LNX354" s="182"/>
      <c r="LNY354" s="182"/>
      <c r="LNZ354" s="182"/>
      <c r="LOA354" s="182"/>
      <c r="LOB354" s="182"/>
      <c r="LOC354" s="182"/>
      <c r="LOD354" s="182"/>
      <c r="LOE354" s="182"/>
      <c r="LOF354" s="182"/>
      <c r="LOG354" s="182"/>
      <c r="LOH354" s="182"/>
      <c r="LOI354" s="182"/>
      <c r="LOJ354" s="182"/>
      <c r="LOK354" s="182"/>
      <c r="LOL354" s="182"/>
      <c r="LOM354" s="182"/>
      <c r="LON354" s="182"/>
      <c r="LOO354" s="182"/>
      <c r="LOP354" s="182"/>
      <c r="LOQ354" s="182"/>
      <c r="LOR354" s="182"/>
      <c r="LOS354" s="182"/>
      <c r="LOT354" s="182"/>
      <c r="LOU354" s="182"/>
      <c r="LOV354" s="182"/>
      <c r="LOW354" s="182"/>
      <c r="LOX354" s="182"/>
      <c r="LOY354" s="182"/>
      <c r="LOZ354" s="182"/>
      <c r="LPA354" s="182"/>
      <c r="LPB354" s="182"/>
      <c r="LPC354" s="182"/>
      <c r="LPD354" s="182"/>
      <c r="LPE354" s="182"/>
      <c r="LPF354" s="182"/>
      <c r="LPG354" s="182"/>
      <c r="LPH354" s="182"/>
      <c r="LPI354" s="182"/>
      <c r="LPJ354" s="182"/>
      <c r="LPK354" s="182"/>
      <c r="LPL354" s="182"/>
      <c r="LPM354" s="182"/>
      <c r="LPN354" s="182"/>
      <c r="LPO354" s="182"/>
      <c r="LPP354" s="182"/>
      <c r="LPQ354" s="182"/>
      <c r="LPR354" s="182"/>
      <c r="LPS354" s="182"/>
      <c r="LPT354" s="182"/>
      <c r="LPU354" s="182"/>
      <c r="LPV354" s="182"/>
      <c r="LPW354" s="182"/>
      <c r="LPX354" s="182"/>
      <c r="LPY354" s="182"/>
      <c r="LPZ354" s="182"/>
      <c r="LQA354" s="182"/>
      <c r="LQB354" s="182"/>
      <c r="LQC354" s="182"/>
      <c r="LQD354" s="182"/>
      <c r="LQE354" s="182"/>
      <c r="LQF354" s="182"/>
      <c r="LQG354" s="182"/>
      <c r="LQH354" s="182"/>
      <c r="LQI354" s="182"/>
      <c r="LQJ354" s="182"/>
      <c r="LQK354" s="182"/>
      <c r="LQL354" s="182"/>
      <c r="LQM354" s="182"/>
      <c r="LQN354" s="182"/>
      <c r="LQO354" s="182"/>
      <c r="LQP354" s="182"/>
      <c r="LQQ354" s="182"/>
      <c r="LQR354" s="182"/>
      <c r="LQS354" s="182"/>
      <c r="LQT354" s="182"/>
      <c r="LQU354" s="182"/>
      <c r="LQV354" s="182"/>
      <c r="LQW354" s="182"/>
      <c r="LQX354" s="182"/>
      <c r="LQY354" s="182"/>
      <c r="LQZ354" s="182"/>
      <c r="LRA354" s="182"/>
      <c r="LRB354" s="182"/>
      <c r="LRC354" s="182"/>
      <c r="LRD354" s="182"/>
      <c r="LRE354" s="182"/>
      <c r="LRF354" s="182"/>
      <c r="LRG354" s="182"/>
      <c r="LRH354" s="182"/>
      <c r="LRI354" s="182"/>
      <c r="LRJ354" s="182"/>
      <c r="LRK354" s="182"/>
      <c r="LRL354" s="182"/>
      <c r="LRM354" s="182"/>
      <c r="LRN354" s="182"/>
      <c r="LRO354" s="182"/>
      <c r="LRP354" s="182"/>
      <c r="LRQ354" s="182"/>
      <c r="LRR354" s="182"/>
      <c r="LRS354" s="182"/>
      <c r="LRT354" s="182"/>
      <c r="LRU354" s="182"/>
      <c r="LRV354" s="182"/>
      <c r="LRW354" s="182"/>
      <c r="LRX354" s="182"/>
      <c r="LRY354" s="182"/>
      <c r="LRZ354" s="182"/>
      <c r="LSA354" s="182"/>
      <c r="LSB354" s="182"/>
      <c r="LSC354" s="182"/>
      <c r="LSD354" s="182"/>
      <c r="LSE354" s="182"/>
      <c r="LSF354" s="182"/>
      <c r="LSG354" s="182"/>
      <c r="LSH354" s="182"/>
      <c r="LSI354" s="182"/>
      <c r="LSJ354" s="182"/>
      <c r="LSK354" s="182"/>
      <c r="LSL354" s="182"/>
      <c r="LSM354" s="182"/>
      <c r="LSN354" s="182"/>
      <c r="LSO354" s="182"/>
      <c r="LSP354" s="182"/>
      <c r="LSQ354" s="182"/>
      <c r="LSR354" s="182"/>
      <c r="LSS354" s="182"/>
      <c r="LST354" s="182"/>
      <c r="LSU354" s="182"/>
      <c r="LSV354" s="182"/>
      <c r="LSW354" s="182"/>
      <c r="LSX354" s="182"/>
      <c r="LSY354" s="182"/>
      <c r="LSZ354" s="182"/>
      <c r="LTA354" s="182"/>
      <c r="LTB354" s="182"/>
      <c r="LTC354" s="182"/>
      <c r="LTD354" s="182"/>
      <c r="LTE354" s="182"/>
      <c r="LTF354" s="182"/>
      <c r="LTG354" s="182"/>
      <c r="LTH354" s="182"/>
      <c r="LTI354" s="182"/>
      <c r="LTJ354" s="182"/>
      <c r="LTK354" s="182"/>
      <c r="LTL354" s="182"/>
      <c r="LTM354" s="182"/>
      <c r="LTN354" s="182"/>
      <c r="LTO354" s="182"/>
      <c r="LTP354" s="182"/>
      <c r="LTQ354" s="182"/>
      <c r="LTR354" s="182"/>
      <c r="LTS354" s="182"/>
      <c r="LTT354" s="182"/>
      <c r="LTU354" s="182"/>
      <c r="LTV354" s="182"/>
      <c r="LTW354" s="182"/>
      <c r="LTX354" s="182"/>
      <c r="LTY354" s="182"/>
      <c r="LTZ354" s="182"/>
      <c r="LUA354" s="182"/>
      <c r="LUB354" s="182"/>
      <c r="LUC354" s="182"/>
      <c r="LUD354" s="182"/>
      <c r="LUE354" s="182"/>
      <c r="LUF354" s="182"/>
      <c r="LUG354" s="182"/>
      <c r="LUH354" s="182"/>
      <c r="LUI354" s="182"/>
      <c r="LUJ354" s="182"/>
      <c r="LUK354" s="182"/>
      <c r="LUL354" s="182"/>
      <c r="LUM354" s="182"/>
      <c r="LUN354" s="182"/>
      <c r="LUO354" s="182"/>
      <c r="LUP354" s="182"/>
      <c r="LUQ354" s="182"/>
      <c r="LUR354" s="182"/>
      <c r="LUS354" s="182"/>
      <c r="LUT354" s="182"/>
      <c r="LUU354" s="182"/>
      <c r="LUV354" s="182"/>
      <c r="LUW354" s="182"/>
      <c r="LUX354" s="182"/>
      <c r="LUY354" s="182"/>
      <c r="LUZ354" s="182"/>
      <c r="LVA354" s="182"/>
      <c r="LVB354" s="182"/>
      <c r="LVC354" s="182"/>
      <c r="LVD354" s="182"/>
      <c r="LVE354" s="182"/>
      <c r="LVF354" s="182"/>
      <c r="LVG354" s="182"/>
      <c r="LVH354" s="182"/>
      <c r="LVI354" s="182"/>
      <c r="LVJ354" s="182"/>
      <c r="LVK354" s="182"/>
      <c r="LVL354" s="182"/>
      <c r="LVM354" s="182"/>
      <c r="LVN354" s="182"/>
      <c r="LVO354" s="182"/>
      <c r="LVP354" s="182"/>
      <c r="LVQ354" s="182"/>
      <c r="LVR354" s="182"/>
      <c r="LVS354" s="182"/>
      <c r="LVT354" s="182"/>
      <c r="LVU354" s="182"/>
      <c r="LVV354" s="182"/>
      <c r="LVW354" s="182"/>
      <c r="LVX354" s="182"/>
      <c r="LVY354" s="182"/>
      <c r="LVZ354" s="182"/>
      <c r="LWA354" s="182"/>
      <c r="LWB354" s="182"/>
      <c r="LWC354" s="182"/>
      <c r="LWD354" s="182"/>
      <c r="LWE354" s="182"/>
      <c r="LWF354" s="182"/>
      <c r="LWG354" s="182"/>
      <c r="LWH354" s="182"/>
      <c r="LWI354" s="182"/>
      <c r="LWJ354" s="182"/>
      <c r="LWK354" s="182"/>
      <c r="LWL354" s="182"/>
      <c r="LWM354" s="182"/>
      <c r="LWN354" s="182"/>
      <c r="LWO354" s="182"/>
      <c r="LWP354" s="182"/>
      <c r="LWQ354" s="182"/>
      <c r="LWR354" s="182"/>
      <c r="LWS354" s="182"/>
      <c r="LWT354" s="182"/>
      <c r="LWU354" s="182"/>
      <c r="LWV354" s="182"/>
      <c r="LWW354" s="182"/>
      <c r="LWX354" s="182"/>
      <c r="LWY354" s="182"/>
      <c r="LWZ354" s="182"/>
      <c r="LXA354" s="182"/>
      <c r="LXB354" s="182"/>
      <c r="LXC354" s="182"/>
      <c r="LXD354" s="182"/>
      <c r="LXE354" s="182"/>
      <c r="LXF354" s="182"/>
      <c r="LXG354" s="182"/>
      <c r="LXH354" s="182"/>
      <c r="LXI354" s="182"/>
      <c r="LXJ354" s="182"/>
      <c r="LXK354" s="182"/>
      <c r="LXL354" s="182"/>
      <c r="LXM354" s="182"/>
      <c r="LXN354" s="182"/>
      <c r="LXO354" s="182"/>
      <c r="LXP354" s="182"/>
      <c r="LXQ354" s="182"/>
      <c r="LXR354" s="182"/>
      <c r="LXS354" s="182"/>
      <c r="LXT354" s="182"/>
      <c r="LXU354" s="182"/>
      <c r="LXV354" s="182"/>
      <c r="LXW354" s="182"/>
      <c r="LXX354" s="182"/>
      <c r="LXY354" s="182"/>
      <c r="LXZ354" s="182"/>
      <c r="LYA354" s="182"/>
      <c r="LYB354" s="182"/>
      <c r="LYC354" s="182"/>
      <c r="LYD354" s="182"/>
      <c r="LYE354" s="182"/>
      <c r="LYF354" s="182"/>
      <c r="LYG354" s="182"/>
      <c r="LYH354" s="182"/>
      <c r="LYI354" s="182"/>
      <c r="LYJ354" s="182"/>
      <c r="LYK354" s="182"/>
      <c r="LYL354" s="182"/>
      <c r="LYM354" s="182"/>
      <c r="LYN354" s="182"/>
      <c r="LYO354" s="182"/>
      <c r="LYP354" s="182"/>
      <c r="LYQ354" s="182"/>
      <c r="LYR354" s="182"/>
      <c r="LYS354" s="182"/>
      <c r="LYT354" s="182"/>
      <c r="LYU354" s="182"/>
      <c r="LYV354" s="182"/>
      <c r="LYW354" s="182"/>
      <c r="LYX354" s="182"/>
      <c r="LYY354" s="182"/>
      <c r="LYZ354" s="182"/>
      <c r="LZA354" s="182"/>
      <c r="LZB354" s="182"/>
      <c r="LZC354" s="182"/>
      <c r="LZD354" s="182"/>
      <c r="LZE354" s="182"/>
      <c r="LZF354" s="182"/>
      <c r="LZG354" s="182"/>
      <c r="LZH354" s="182"/>
      <c r="LZI354" s="182"/>
      <c r="LZJ354" s="182"/>
      <c r="LZK354" s="182"/>
      <c r="LZL354" s="182"/>
      <c r="LZM354" s="182"/>
      <c r="LZN354" s="182"/>
      <c r="LZO354" s="182"/>
      <c r="LZP354" s="182"/>
      <c r="LZQ354" s="182"/>
      <c r="LZR354" s="182"/>
      <c r="LZS354" s="182"/>
      <c r="LZT354" s="182"/>
      <c r="LZU354" s="182"/>
      <c r="LZV354" s="182"/>
      <c r="LZW354" s="182"/>
      <c r="LZX354" s="182"/>
      <c r="LZY354" s="182"/>
      <c r="LZZ354" s="182"/>
      <c r="MAA354" s="182"/>
      <c r="MAB354" s="182"/>
      <c r="MAC354" s="182"/>
      <c r="MAD354" s="182"/>
      <c r="MAE354" s="182"/>
      <c r="MAF354" s="182"/>
      <c r="MAG354" s="182"/>
      <c r="MAH354" s="182"/>
      <c r="MAI354" s="182"/>
      <c r="MAJ354" s="182"/>
      <c r="MAK354" s="182"/>
      <c r="MAL354" s="182"/>
      <c r="MAM354" s="182"/>
      <c r="MAN354" s="182"/>
      <c r="MAO354" s="182"/>
      <c r="MAP354" s="182"/>
      <c r="MAQ354" s="182"/>
      <c r="MAR354" s="182"/>
      <c r="MAS354" s="182"/>
      <c r="MAT354" s="182"/>
      <c r="MAU354" s="182"/>
      <c r="MAV354" s="182"/>
      <c r="MAW354" s="182"/>
      <c r="MAX354" s="182"/>
      <c r="MAY354" s="182"/>
      <c r="MAZ354" s="182"/>
      <c r="MBA354" s="182"/>
      <c r="MBB354" s="182"/>
      <c r="MBC354" s="182"/>
      <c r="MBD354" s="182"/>
      <c r="MBE354" s="182"/>
      <c r="MBF354" s="182"/>
      <c r="MBG354" s="182"/>
      <c r="MBH354" s="182"/>
      <c r="MBI354" s="182"/>
      <c r="MBJ354" s="182"/>
      <c r="MBK354" s="182"/>
      <c r="MBL354" s="182"/>
      <c r="MBM354" s="182"/>
      <c r="MBN354" s="182"/>
      <c r="MBO354" s="182"/>
      <c r="MBP354" s="182"/>
      <c r="MBQ354" s="182"/>
      <c r="MBR354" s="182"/>
      <c r="MBS354" s="182"/>
      <c r="MBT354" s="182"/>
      <c r="MBU354" s="182"/>
      <c r="MBV354" s="182"/>
      <c r="MBW354" s="182"/>
      <c r="MBX354" s="182"/>
      <c r="MBY354" s="182"/>
      <c r="MBZ354" s="182"/>
      <c r="MCA354" s="182"/>
      <c r="MCB354" s="182"/>
      <c r="MCC354" s="182"/>
      <c r="MCD354" s="182"/>
      <c r="MCE354" s="182"/>
      <c r="MCF354" s="182"/>
      <c r="MCG354" s="182"/>
      <c r="MCH354" s="182"/>
      <c r="MCI354" s="182"/>
      <c r="MCJ354" s="182"/>
      <c r="MCK354" s="182"/>
      <c r="MCL354" s="182"/>
      <c r="MCM354" s="182"/>
      <c r="MCN354" s="182"/>
      <c r="MCO354" s="182"/>
      <c r="MCP354" s="182"/>
      <c r="MCQ354" s="182"/>
      <c r="MCR354" s="182"/>
      <c r="MCS354" s="182"/>
      <c r="MCT354" s="182"/>
      <c r="MCU354" s="182"/>
      <c r="MCV354" s="182"/>
      <c r="MCW354" s="182"/>
      <c r="MCX354" s="182"/>
      <c r="MCY354" s="182"/>
      <c r="MCZ354" s="182"/>
      <c r="MDA354" s="182"/>
      <c r="MDB354" s="182"/>
      <c r="MDC354" s="182"/>
      <c r="MDD354" s="182"/>
      <c r="MDE354" s="182"/>
      <c r="MDF354" s="182"/>
      <c r="MDG354" s="182"/>
      <c r="MDH354" s="182"/>
      <c r="MDI354" s="182"/>
      <c r="MDJ354" s="182"/>
      <c r="MDK354" s="182"/>
      <c r="MDL354" s="182"/>
      <c r="MDM354" s="182"/>
      <c r="MDN354" s="182"/>
      <c r="MDO354" s="182"/>
      <c r="MDP354" s="182"/>
      <c r="MDQ354" s="182"/>
      <c r="MDR354" s="182"/>
      <c r="MDS354" s="182"/>
      <c r="MDT354" s="182"/>
      <c r="MDU354" s="182"/>
      <c r="MDV354" s="182"/>
      <c r="MDW354" s="182"/>
      <c r="MDX354" s="182"/>
      <c r="MDY354" s="182"/>
      <c r="MDZ354" s="182"/>
      <c r="MEA354" s="182"/>
      <c r="MEB354" s="182"/>
      <c r="MEC354" s="182"/>
      <c r="MED354" s="182"/>
      <c r="MEE354" s="182"/>
      <c r="MEF354" s="182"/>
      <c r="MEG354" s="182"/>
      <c r="MEH354" s="182"/>
      <c r="MEI354" s="182"/>
      <c r="MEJ354" s="182"/>
      <c r="MEK354" s="182"/>
      <c r="MEL354" s="182"/>
      <c r="MEM354" s="182"/>
      <c r="MEN354" s="182"/>
      <c r="MEO354" s="182"/>
      <c r="MEP354" s="182"/>
      <c r="MEQ354" s="182"/>
      <c r="MER354" s="182"/>
      <c r="MES354" s="182"/>
      <c r="MET354" s="182"/>
      <c r="MEU354" s="182"/>
      <c r="MEV354" s="182"/>
      <c r="MEW354" s="182"/>
      <c r="MEX354" s="182"/>
      <c r="MEY354" s="182"/>
      <c r="MEZ354" s="182"/>
      <c r="MFA354" s="182"/>
      <c r="MFB354" s="182"/>
      <c r="MFC354" s="182"/>
      <c r="MFD354" s="182"/>
      <c r="MFE354" s="182"/>
      <c r="MFF354" s="182"/>
      <c r="MFG354" s="182"/>
      <c r="MFH354" s="182"/>
      <c r="MFI354" s="182"/>
      <c r="MFJ354" s="182"/>
      <c r="MFK354" s="182"/>
      <c r="MFL354" s="182"/>
      <c r="MFM354" s="182"/>
      <c r="MFN354" s="182"/>
      <c r="MFO354" s="182"/>
      <c r="MFP354" s="182"/>
      <c r="MFQ354" s="182"/>
      <c r="MFR354" s="182"/>
      <c r="MFS354" s="182"/>
      <c r="MFT354" s="182"/>
      <c r="MFU354" s="182"/>
      <c r="MFV354" s="182"/>
      <c r="MFW354" s="182"/>
      <c r="MFX354" s="182"/>
      <c r="MFY354" s="182"/>
      <c r="MFZ354" s="182"/>
      <c r="MGA354" s="182"/>
      <c r="MGB354" s="182"/>
      <c r="MGC354" s="182"/>
      <c r="MGD354" s="182"/>
      <c r="MGE354" s="182"/>
      <c r="MGF354" s="182"/>
      <c r="MGG354" s="182"/>
      <c r="MGH354" s="182"/>
      <c r="MGI354" s="182"/>
      <c r="MGJ354" s="182"/>
      <c r="MGK354" s="182"/>
      <c r="MGL354" s="182"/>
      <c r="MGM354" s="182"/>
      <c r="MGN354" s="182"/>
      <c r="MGO354" s="182"/>
      <c r="MGP354" s="182"/>
      <c r="MGQ354" s="182"/>
      <c r="MGR354" s="182"/>
      <c r="MGS354" s="182"/>
      <c r="MGT354" s="182"/>
      <c r="MGU354" s="182"/>
      <c r="MGV354" s="182"/>
      <c r="MGW354" s="182"/>
      <c r="MGX354" s="182"/>
      <c r="MGY354" s="182"/>
      <c r="MGZ354" s="182"/>
      <c r="MHA354" s="182"/>
      <c r="MHB354" s="182"/>
      <c r="MHC354" s="182"/>
      <c r="MHD354" s="182"/>
      <c r="MHE354" s="182"/>
      <c r="MHF354" s="182"/>
      <c r="MHG354" s="182"/>
      <c r="MHH354" s="182"/>
      <c r="MHI354" s="182"/>
      <c r="MHJ354" s="182"/>
      <c r="MHK354" s="182"/>
      <c r="MHL354" s="182"/>
      <c r="MHM354" s="182"/>
      <c r="MHN354" s="182"/>
      <c r="MHO354" s="182"/>
      <c r="MHP354" s="182"/>
      <c r="MHQ354" s="182"/>
      <c r="MHR354" s="182"/>
      <c r="MHS354" s="182"/>
      <c r="MHT354" s="182"/>
      <c r="MHU354" s="182"/>
      <c r="MHV354" s="182"/>
      <c r="MHW354" s="182"/>
      <c r="MHX354" s="182"/>
      <c r="MHY354" s="182"/>
      <c r="MHZ354" s="182"/>
      <c r="MIA354" s="182"/>
      <c r="MIB354" s="182"/>
      <c r="MIC354" s="182"/>
      <c r="MID354" s="182"/>
      <c r="MIE354" s="182"/>
      <c r="MIF354" s="182"/>
      <c r="MIG354" s="182"/>
      <c r="MIH354" s="182"/>
      <c r="MII354" s="182"/>
      <c r="MIJ354" s="182"/>
      <c r="MIK354" s="182"/>
      <c r="MIL354" s="182"/>
      <c r="MIM354" s="182"/>
      <c r="MIN354" s="182"/>
      <c r="MIO354" s="182"/>
      <c r="MIP354" s="182"/>
      <c r="MIQ354" s="182"/>
      <c r="MIR354" s="182"/>
      <c r="MIS354" s="182"/>
      <c r="MIT354" s="182"/>
      <c r="MIU354" s="182"/>
      <c r="MIV354" s="182"/>
      <c r="MIW354" s="182"/>
      <c r="MIX354" s="182"/>
      <c r="MIY354" s="182"/>
      <c r="MIZ354" s="182"/>
      <c r="MJA354" s="182"/>
      <c r="MJB354" s="182"/>
      <c r="MJC354" s="182"/>
      <c r="MJD354" s="182"/>
      <c r="MJE354" s="182"/>
      <c r="MJF354" s="182"/>
      <c r="MJG354" s="182"/>
      <c r="MJH354" s="182"/>
      <c r="MJI354" s="182"/>
      <c r="MJJ354" s="182"/>
      <c r="MJK354" s="182"/>
      <c r="MJL354" s="182"/>
      <c r="MJM354" s="182"/>
      <c r="MJN354" s="182"/>
      <c r="MJO354" s="182"/>
      <c r="MJP354" s="182"/>
      <c r="MJQ354" s="182"/>
      <c r="MJR354" s="182"/>
      <c r="MJS354" s="182"/>
      <c r="MJT354" s="182"/>
      <c r="MJU354" s="182"/>
      <c r="MJV354" s="182"/>
      <c r="MJW354" s="182"/>
      <c r="MJX354" s="182"/>
      <c r="MJY354" s="182"/>
      <c r="MJZ354" s="182"/>
      <c r="MKA354" s="182"/>
      <c r="MKB354" s="182"/>
      <c r="MKC354" s="182"/>
      <c r="MKD354" s="182"/>
      <c r="MKE354" s="182"/>
      <c r="MKF354" s="182"/>
      <c r="MKG354" s="182"/>
      <c r="MKH354" s="182"/>
      <c r="MKI354" s="182"/>
      <c r="MKJ354" s="182"/>
      <c r="MKK354" s="182"/>
      <c r="MKL354" s="182"/>
      <c r="MKM354" s="182"/>
      <c r="MKN354" s="182"/>
      <c r="MKO354" s="182"/>
      <c r="MKP354" s="182"/>
      <c r="MKQ354" s="182"/>
      <c r="MKR354" s="182"/>
      <c r="MKS354" s="182"/>
      <c r="MKT354" s="182"/>
      <c r="MKU354" s="182"/>
      <c r="MKV354" s="182"/>
      <c r="MKW354" s="182"/>
      <c r="MKX354" s="182"/>
      <c r="MKY354" s="182"/>
      <c r="MKZ354" s="182"/>
      <c r="MLA354" s="182"/>
      <c r="MLB354" s="182"/>
      <c r="MLC354" s="182"/>
      <c r="MLD354" s="182"/>
      <c r="MLE354" s="182"/>
      <c r="MLF354" s="182"/>
      <c r="MLG354" s="182"/>
      <c r="MLH354" s="182"/>
      <c r="MLI354" s="182"/>
      <c r="MLJ354" s="182"/>
      <c r="MLK354" s="182"/>
      <c r="MLL354" s="182"/>
      <c r="MLM354" s="182"/>
      <c r="MLN354" s="182"/>
      <c r="MLO354" s="182"/>
      <c r="MLP354" s="182"/>
      <c r="MLQ354" s="182"/>
      <c r="MLR354" s="182"/>
      <c r="MLS354" s="182"/>
      <c r="MLT354" s="182"/>
      <c r="MLU354" s="182"/>
      <c r="MLV354" s="182"/>
      <c r="MLW354" s="182"/>
      <c r="MLX354" s="182"/>
      <c r="MLY354" s="182"/>
      <c r="MLZ354" s="182"/>
      <c r="MMA354" s="182"/>
      <c r="MMB354" s="182"/>
      <c r="MMC354" s="182"/>
      <c r="MMD354" s="182"/>
      <c r="MME354" s="182"/>
      <c r="MMF354" s="182"/>
      <c r="MMG354" s="182"/>
      <c r="MMH354" s="182"/>
      <c r="MMI354" s="182"/>
      <c r="MMJ354" s="182"/>
      <c r="MMK354" s="182"/>
      <c r="MML354" s="182"/>
      <c r="MMM354" s="182"/>
      <c r="MMN354" s="182"/>
      <c r="MMO354" s="182"/>
      <c r="MMP354" s="182"/>
      <c r="MMQ354" s="182"/>
      <c r="MMR354" s="182"/>
      <c r="MMS354" s="182"/>
      <c r="MMT354" s="182"/>
      <c r="MMU354" s="182"/>
      <c r="MMV354" s="182"/>
      <c r="MMW354" s="182"/>
      <c r="MMX354" s="182"/>
      <c r="MMY354" s="182"/>
      <c r="MMZ354" s="182"/>
      <c r="MNA354" s="182"/>
      <c r="MNB354" s="182"/>
      <c r="MNC354" s="182"/>
      <c r="MND354" s="182"/>
      <c r="MNE354" s="182"/>
      <c r="MNF354" s="182"/>
      <c r="MNG354" s="182"/>
      <c r="MNH354" s="182"/>
      <c r="MNI354" s="182"/>
      <c r="MNJ354" s="182"/>
      <c r="MNK354" s="182"/>
      <c r="MNL354" s="182"/>
      <c r="MNM354" s="182"/>
      <c r="MNN354" s="182"/>
      <c r="MNO354" s="182"/>
      <c r="MNP354" s="182"/>
      <c r="MNQ354" s="182"/>
      <c r="MNR354" s="182"/>
      <c r="MNS354" s="182"/>
      <c r="MNT354" s="182"/>
      <c r="MNU354" s="182"/>
      <c r="MNV354" s="182"/>
      <c r="MNW354" s="182"/>
      <c r="MNX354" s="182"/>
      <c r="MNY354" s="182"/>
      <c r="MNZ354" s="182"/>
      <c r="MOA354" s="182"/>
      <c r="MOB354" s="182"/>
      <c r="MOC354" s="182"/>
      <c r="MOD354" s="182"/>
      <c r="MOE354" s="182"/>
      <c r="MOF354" s="182"/>
      <c r="MOG354" s="182"/>
      <c r="MOH354" s="182"/>
      <c r="MOI354" s="182"/>
      <c r="MOJ354" s="182"/>
      <c r="MOK354" s="182"/>
      <c r="MOL354" s="182"/>
      <c r="MOM354" s="182"/>
      <c r="MON354" s="182"/>
      <c r="MOO354" s="182"/>
      <c r="MOP354" s="182"/>
      <c r="MOQ354" s="182"/>
      <c r="MOR354" s="182"/>
      <c r="MOS354" s="182"/>
      <c r="MOT354" s="182"/>
      <c r="MOU354" s="182"/>
      <c r="MOV354" s="182"/>
      <c r="MOW354" s="182"/>
      <c r="MOX354" s="182"/>
      <c r="MOY354" s="182"/>
      <c r="MOZ354" s="182"/>
      <c r="MPA354" s="182"/>
      <c r="MPB354" s="182"/>
      <c r="MPC354" s="182"/>
      <c r="MPD354" s="182"/>
      <c r="MPE354" s="182"/>
      <c r="MPF354" s="182"/>
      <c r="MPG354" s="182"/>
      <c r="MPH354" s="182"/>
      <c r="MPI354" s="182"/>
      <c r="MPJ354" s="182"/>
      <c r="MPK354" s="182"/>
      <c r="MPL354" s="182"/>
      <c r="MPM354" s="182"/>
      <c r="MPN354" s="182"/>
      <c r="MPO354" s="182"/>
      <c r="MPP354" s="182"/>
      <c r="MPQ354" s="182"/>
      <c r="MPR354" s="182"/>
      <c r="MPS354" s="182"/>
      <c r="MPT354" s="182"/>
      <c r="MPU354" s="182"/>
      <c r="MPV354" s="182"/>
      <c r="MPW354" s="182"/>
      <c r="MPX354" s="182"/>
      <c r="MPY354" s="182"/>
      <c r="MPZ354" s="182"/>
      <c r="MQA354" s="182"/>
      <c r="MQB354" s="182"/>
      <c r="MQC354" s="182"/>
      <c r="MQD354" s="182"/>
      <c r="MQE354" s="182"/>
      <c r="MQF354" s="182"/>
      <c r="MQG354" s="182"/>
      <c r="MQH354" s="182"/>
      <c r="MQI354" s="182"/>
      <c r="MQJ354" s="182"/>
      <c r="MQK354" s="182"/>
      <c r="MQL354" s="182"/>
      <c r="MQM354" s="182"/>
      <c r="MQN354" s="182"/>
      <c r="MQO354" s="182"/>
      <c r="MQP354" s="182"/>
      <c r="MQQ354" s="182"/>
      <c r="MQR354" s="182"/>
      <c r="MQS354" s="182"/>
      <c r="MQT354" s="182"/>
      <c r="MQU354" s="182"/>
      <c r="MQV354" s="182"/>
      <c r="MQW354" s="182"/>
      <c r="MQX354" s="182"/>
      <c r="MQY354" s="182"/>
      <c r="MQZ354" s="182"/>
      <c r="MRA354" s="182"/>
      <c r="MRB354" s="182"/>
      <c r="MRC354" s="182"/>
      <c r="MRD354" s="182"/>
      <c r="MRE354" s="182"/>
      <c r="MRF354" s="182"/>
      <c r="MRG354" s="182"/>
      <c r="MRH354" s="182"/>
      <c r="MRI354" s="182"/>
      <c r="MRJ354" s="182"/>
      <c r="MRK354" s="182"/>
      <c r="MRL354" s="182"/>
      <c r="MRM354" s="182"/>
      <c r="MRN354" s="182"/>
      <c r="MRO354" s="182"/>
      <c r="MRP354" s="182"/>
      <c r="MRQ354" s="182"/>
      <c r="MRR354" s="182"/>
      <c r="MRS354" s="182"/>
      <c r="MRT354" s="182"/>
      <c r="MRU354" s="182"/>
      <c r="MRV354" s="182"/>
      <c r="MRW354" s="182"/>
      <c r="MRX354" s="182"/>
      <c r="MRY354" s="182"/>
      <c r="MRZ354" s="182"/>
      <c r="MSA354" s="182"/>
      <c r="MSB354" s="182"/>
      <c r="MSC354" s="182"/>
      <c r="MSD354" s="182"/>
      <c r="MSE354" s="182"/>
      <c r="MSF354" s="182"/>
      <c r="MSG354" s="182"/>
      <c r="MSH354" s="182"/>
      <c r="MSI354" s="182"/>
      <c r="MSJ354" s="182"/>
      <c r="MSK354" s="182"/>
      <c r="MSL354" s="182"/>
      <c r="MSM354" s="182"/>
      <c r="MSN354" s="182"/>
      <c r="MSO354" s="182"/>
      <c r="MSP354" s="182"/>
      <c r="MSQ354" s="182"/>
      <c r="MSR354" s="182"/>
      <c r="MSS354" s="182"/>
      <c r="MST354" s="182"/>
      <c r="MSU354" s="182"/>
      <c r="MSV354" s="182"/>
      <c r="MSW354" s="182"/>
      <c r="MSX354" s="182"/>
      <c r="MSY354" s="182"/>
      <c r="MSZ354" s="182"/>
      <c r="MTA354" s="182"/>
      <c r="MTB354" s="182"/>
      <c r="MTC354" s="182"/>
      <c r="MTD354" s="182"/>
      <c r="MTE354" s="182"/>
      <c r="MTF354" s="182"/>
      <c r="MTG354" s="182"/>
      <c r="MTH354" s="182"/>
      <c r="MTI354" s="182"/>
      <c r="MTJ354" s="182"/>
      <c r="MTK354" s="182"/>
      <c r="MTL354" s="182"/>
      <c r="MTM354" s="182"/>
      <c r="MTN354" s="182"/>
      <c r="MTO354" s="182"/>
      <c r="MTP354" s="182"/>
      <c r="MTQ354" s="182"/>
      <c r="MTR354" s="182"/>
      <c r="MTS354" s="182"/>
      <c r="MTT354" s="182"/>
      <c r="MTU354" s="182"/>
      <c r="MTV354" s="182"/>
      <c r="MTW354" s="182"/>
      <c r="MTX354" s="182"/>
      <c r="MTY354" s="182"/>
      <c r="MTZ354" s="182"/>
      <c r="MUA354" s="182"/>
      <c r="MUB354" s="182"/>
      <c r="MUC354" s="182"/>
      <c r="MUD354" s="182"/>
      <c r="MUE354" s="182"/>
      <c r="MUF354" s="182"/>
      <c r="MUG354" s="182"/>
      <c r="MUH354" s="182"/>
      <c r="MUI354" s="182"/>
      <c r="MUJ354" s="182"/>
      <c r="MUK354" s="182"/>
      <c r="MUL354" s="182"/>
      <c r="MUM354" s="182"/>
      <c r="MUN354" s="182"/>
      <c r="MUO354" s="182"/>
      <c r="MUP354" s="182"/>
      <c r="MUQ354" s="182"/>
      <c r="MUR354" s="182"/>
      <c r="MUS354" s="182"/>
      <c r="MUT354" s="182"/>
      <c r="MUU354" s="182"/>
      <c r="MUV354" s="182"/>
      <c r="MUW354" s="182"/>
      <c r="MUX354" s="182"/>
      <c r="MUY354" s="182"/>
      <c r="MUZ354" s="182"/>
      <c r="MVA354" s="182"/>
      <c r="MVB354" s="182"/>
      <c r="MVC354" s="182"/>
      <c r="MVD354" s="182"/>
      <c r="MVE354" s="182"/>
      <c r="MVF354" s="182"/>
      <c r="MVG354" s="182"/>
      <c r="MVH354" s="182"/>
      <c r="MVI354" s="182"/>
      <c r="MVJ354" s="182"/>
      <c r="MVK354" s="182"/>
      <c r="MVL354" s="182"/>
      <c r="MVM354" s="182"/>
      <c r="MVN354" s="182"/>
      <c r="MVO354" s="182"/>
      <c r="MVP354" s="182"/>
      <c r="MVQ354" s="182"/>
      <c r="MVR354" s="182"/>
      <c r="MVS354" s="182"/>
      <c r="MVT354" s="182"/>
      <c r="MVU354" s="182"/>
      <c r="MVV354" s="182"/>
      <c r="MVW354" s="182"/>
      <c r="MVX354" s="182"/>
      <c r="MVY354" s="182"/>
      <c r="MVZ354" s="182"/>
      <c r="MWA354" s="182"/>
      <c r="MWB354" s="182"/>
      <c r="MWC354" s="182"/>
      <c r="MWD354" s="182"/>
      <c r="MWE354" s="182"/>
      <c r="MWF354" s="182"/>
      <c r="MWG354" s="182"/>
      <c r="MWH354" s="182"/>
      <c r="MWI354" s="182"/>
      <c r="MWJ354" s="182"/>
      <c r="MWK354" s="182"/>
      <c r="MWL354" s="182"/>
      <c r="MWM354" s="182"/>
      <c r="MWN354" s="182"/>
      <c r="MWO354" s="182"/>
      <c r="MWP354" s="182"/>
      <c r="MWQ354" s="182"/>
      <c r="MWR354" s="182"/>
      <c r="MWS354" s="182"/>
      <c r="MWT354" s="182"/>
      <c r="MWU354" s="182"/>
      <c r="MWV354" s="182"/>
      <c r="MWW354" s="182"/>
      <c r="MWX354" s="182"/>
      <c r="MWY354" s="182"/>
      <c r="MWZ354" s="182"/>
      <c r="MXA354" s="182"/>
      <c r="MXB354" s="182"/>
      <c r="MXC354" s="182"/>
      <c r="MXD354" s="182"/>
      <c r="MXE354" s="182"/>
      <c r="MXF354" s="182"/>
      <c r="MXG354" s="182"/>
      <c r="MXH354" s="182"/>
      <c r="MXI354" s="182"/>
      <c r="MXJ354" s="182"/>
      <c r="MXK354" s="182"/>
      <c r="MXL354" s="182"/>
      <c r="MXM354" s="182"/>
      <c r="MXN354" s="182"/>
      <c r="MXO354" s="182"/>
      <c r="MXP354" s="182"/>
      <c r="MXQ354" s="182"/>
      <c r="MXR354" s="182"/>
      <c r="MXS354" s="182"/>
      <c r="MXT354" s="182"/>
      <c r="MXU354" s="182"/>
      <c r="MXV354" s="182"/>
      <c r="MXW354" s="182"/>
      <c r="MXX354" s="182"/>
      <c r="MXY354" s="182"/>
      <c r="MXZ354" s="182"/>
      <c r="MYA354" s="182"/>
      <c r="MYB354" s="182"/>
      <c r="MYC354" s="182"/>
      <c r="MYD354" s="182"/>
      <c r="MYE354" s="182"/>
      <c r="MYF354" s="182"/>
      <c r="MYG354" s="182"/>
      <c r="MYH354" s="182"/>
      <c r="MYI354" s="182"/>
      <c r="MYJ354" s="182"/>
      <c r="MYK354" s="182"/>
      <c r="MYL354" s="182"/>
      <c r="MYM354" s="182"/>
      <c r="MYN354" s="182"/>
      <c r="MYO354" s="182"/>
      <c r="MYP354" s="182"/>
      <c r="MYQ354" s="182"/>
      <c r="MYR354" s="182"/>
      <c r="MYS354" s="182"/>
      <c r="MYT354" s="182"/>
      <c r="MYU354" s="182"/>
      <c r="MYV354" s="182"/>
      <c r="MYW354" s="182"/>
      <c r="MYX354" s="182"/>
      <c r="MYY354" s="182"/>
      <c r="MYZ354" s="182"/>
      <c r="MZA354" s="182"/>
      <c r="MZB354" s="182"/>
      <c r="MZC354" s="182"/>
      <c r="MZD354" s="182"/>
      <c r="MZE354" s="182"/>
      <c r="MZF354" s="182"/>
      <c r="MZG354" s="182"/>
      <c r="MZH354" s="182"/>
      <c r="MZI354" s="182"/>
      <c r="MZJ354" s="182"/>
      <c r="MZK354" s="182"/>
      <c r="MZL354" s="182"/>
      <c r="MZM354" s="182"/>
      <c r="MZN354" s="182"/>
      <c r="MZO354" s="182"/>
      <c r="MZP354" s="182"/>
      <c r="MZQ354" s="182"/>
      <c r="MZR354" s="182"/>
      <c r="MZS354" s="182"/>
      <c r="MZT354" s="182"/>
      <c r="MZU354" s="182"/>
      <c r="MZV354" s="182"/>
      <c r="MZW354" s="182"/>
      <c r="MZX354" s="182"/>
      <c r="MZY354" s="182"/>
      <c r="MZZ354" s="182"/>
      <c r="NAA354" s="182"/>
      <c r="NAB354" s="182"/>
      <c r="NAC354" s="182"/>
      <c r="NAD354" s="182"/>
      <c r="NAE354" s="182"/>
      <c r="NAF354" s="182"/>
      <c r="NAG354" s="182"/>
      <c r="NAH354" s="182"/>
      <c r="NAI354" s="182"/>
      <c r="NAJ354" s="182"/>
      <c r="NAK354" s="182"/>
      <c r="NAL354" s="182"/>
      <c r="NAM354" s="182"/>
      <c r="NAN354" s="182"/>
      <c r="NAO354" s="182"/>
      <c r="NAP354" s="182"/>
      <c r="NAQ354" s="182"/>
      <c r="NAR354" s="182"/>
      <c r="NAS354" s="182"/>
      <c r="NAT354" s="182"/>
      <c r="NAU354" s="182"/>
      <c r="NAV354" s="182"/>
      <c r="NAW354" s="182"/>
      <c r="NAX354" s="182"/>
      <c r="NAY354" s="182"/>
      <c r="NAZ354" s="182"/>
      <c r="NBA354" s="182"/>
      <c r="NBB354" s="182"/>
      <c r="NBC354" s="182"/>
      <c r="NBD354" s="182"/>
      <c r="NBE354" s="182"/>
      <c r="NBF354" s="182"/>
      <c r="NBG354" s="182"/>
      <c r="NBH354" s="182"/>
      <c r="NBI354" s="182"/>
      <c r="NBJ354" s="182"/>
      <c r="NBK354" s="182"/>
      <c r="NBL354" s="182"/>
      <c r="NBM354" s="182"/>
      <c r="NBN354" s="182"/>
      <c r="NBO354" s="182"/>
      <c r="NBP354" s="182"/>
      <c r="NBQ354" s="182"/>
      <c r="NBR354" s="182"/>
      <c r="NBS354" s="182"/>
      <c r="NBT354" s="182"/>
      <c r="NBU354" s="182"/>
      <c r="NBV354" s="182"/>
      <c r="NBW354" s="182"/>
      <c r="NBX354" s="182"/>
      <c r="NBY354" s="182"/>
      <c r="NBZ354" s="182"/>
      <c r="NCA354" s="182"/>
      <c r="NCB354" s="182"/>
      <c r="NCC354" s="182"/>
      <c r="NCD354" s="182"/>
      <c r="NCE354" s="182"/>
      <c r="NCF354" s="182"/>
      <c r="NCG354" s="182"/>
      <c r="NCH354" s="182"/>
      <c r="NCI354" s="182"/>
      <c r="NCJ354" s="182"/>
      <c r="NCK354" s="182"/>
      <c r="NCL354" s="182"/>
      <c r="NCM354" s="182"/>
      <c r="NCN354" s="182"/>
      <c r="NCO354" s="182"/>
      <c r="NCP354" s="182"/>
      <c r="NCQ354" s="182"/>
      <c r="NCR354" s="182"/>
      <c r="NCS354" s="182"/>
      <c r="NCT354" s="182"/>
      <c r="NCU354" s="182"/>
      <c r="NCV354" s="182"/>
      <c r="NCW354" s="182"/>
      <c r="NCX354" s="182"/>
      <c r="NCY354" s="182"/>
      <c r="NCZ354" s="182"/>
      <c r="NDA354" s="182"/>
      <c r="NDB354" s="182"/>
      <c r="NDC354" s="182"/>
      <c r="NDD354" s="182"/>
      <c r="NDE354" s="182"/>
      <c r="NDF354" s="182"/>
      <c r="NDG354" s="182"/>
      <c r="NDH354" s="182"/>
      <c r="NDI354" s="182"/>
      <c r="NDJ354" s="182"/>
      <c r="NDK354" s="182"/>
      <c r="NDL354" s="182"/>
      <c r="NDM354" s="182"/>
      <c r="NDN354" s="182"/>
      <c r="NDO354" s="182"/>
      <c r="NDP354" s="182"/>
      <c r="NDQ354" s="182"/>
      <c r="NDR354" s="182"/>
      <c r="NDS354" s="182"/>
      <c r="NDT354" s="182"/>
      <c r="NDU354" s="182"/>
      <c r="NDV354" s="182"/>
      <c r="NDW354" s="182"/>
      <c r="NDX354" s="182"/>
      <c r="NDY354" s="182"/>
      <c r="NDZ354" s="182"/>
      <c r="NEA354" s="182"/>
      <c r="NEB354" s="182"/>
      <c r="NEC354" s="182"/>
      <c r="NED354" s="182"/>
      <c r="NEE354" s="182"/>
      <c r="NEF354" s="182"/>
      <c r="NEG354" s="182"/>
      <c r="NEH354" s="182"/>
      <c r="NEI354" s="182"/>
      <c r="NEJ354" s="182"/>
      <c r="NEK354" s="182"/>
      <c r="NEL354" s="182"/>
      <c r="NEM354" s="182"/>
      <c r="NEN354" s="182"/>
      <c r="NEO354" s="182"/>
      <c r="NEP354" s="182"/>
      <c r="NEQ354" s="182"/>
      <c r="NER354" s="182"/>
      <c r="NES354" s="182"/>
      <c r="NET354" s="182"/>
      <c r="NEU354" s="182"/>
      <c r="NEV354" s="182"/>
      <c r="NEW354" s="182"/>
      <c r="NEX354" s="182"/>
      <c r="NEY354" s="182"/>
      <c r="NEZ354" s="182"/>
      <c r="NFA354" s="182"/>
      <c r="NFB354" s="182"/>
      <c r="NFC354" s="182"/>
      <c r="NFD354" s="182"/>
      <c r="NFE354" s="182"/>
      <c r="NFF354" s="182"/>
      <c r="NFG354" s="182"/>
      <c r="NFH354" s="182"/>
      <c r="NFI354" s="182"/>
      <c r="NFJ354" s="182"/>
      <c r="NFK354" s="182"/>
      <c r="NFL354" s="182"/>
      <c r="NFM354" s="182"/>
      <c r="NFN354" s="182"/>
      <c r="NFO354" s="182"/>
      <c r="NFP354" s="182"/>
      <c r="NFQ354" s="182"/>
      <c r="NFR354" s="182"/>
      <c r="NFS354" s="182"/>
      <c r="NFT354" s="182"/>
      <c r="NFU354" s="182"/>
      <c r="NFV354" s="182"/>
      <c r="NFW354" s="182"/>
      <c r="NFX354" s="182"/>
      <c r="NFY354" s="182"/>
      <c r="NFZ354" s="182"/>
      <c r="NGA354" s="182"/>
      <c r="NGB354" s="182"/>
      <c r="NGC354" s="182"/>
      <c r="NGD354" s="182"/>
      <c r="NGE354" s="182"/>
      <c r="NGF354" s="182"/>
      <c r="NGG354" s="182"/>
      <c r="NGH354" s="182"/>
      <c r="NGI354" s="182"/>
      <c r="NGJ354" s="182"/>
      <c r="NGK354" s="182"/>
      <c r="NGL354" s="182"/>
      <c r="NGM354" s="182"/>
      <c r="NGN354" s="182"/>
      <c r="NGO354" s="182"/>
      <c r="NGP354" s="182"/>
      <c r="NGQ354" s="182"/>
      <c r="NGR354" s="182"/>
      <c r="NGS354" s="182"/>
      <c r="NGT354" s="182"/>
      <c r="NGU354" s="182"/>
      <c r="NGV354" s="182"/>
      <c r="NGW354" s="182"/>
      <c r="NGX354" s="182"/>
      <c r="NGY354" s="182"/>
      <c r="NGZ354" s="182"/>
      <c r="NHA354" s="182"/>
      <c r="NHB354" s="182"/>
      <c r="NHC354" s="182"/>
      <c r="NHD354" s="182"/>
      <c r="NHE354" s="182"/>
      <c r="NHF354" s="182"/>
      <c r="NHG354" s="182"/>
      <c r="NHH354" s="182"/>
      <c r="NHI354" s="182"/>
      <c r="NHJ354" s="182"/>
      <c r="NHK354" s="182"/>
      <c r="NHL354" s="182"/>
      <c r="NHM354" s="182"/>
      <c r="NHN354" s="182"/>
      <c r="NHO354" s="182"/>
      <c r="NHP354" s="182"/>
      <c r="NHQ354" s="182"/>
      <c r="NHR354" s="182"/>
      <c r="NHS354" s="182"/>
      <c r="NHT354" s="182"/>
      <c r="NHU354" s="182"/>
      <c r="NHV354" s="182"/>
      <c r="NHW354" s="182"/>
      <c r="NHX354" s="182"/>
      <c r="NHY354" s="182"/>
      <c r="NHZ354" s="182"/>
      <c r="NIA354" s="182"/>
      <c r="NIB354" s="182"/>
      <c r="NIC354" s="182"/>
      <c r="NID354" s="182"/>
      <c r="NIE354" s="182"/>
      <c r="NIF354" s="182"/>
      <c r="NIG354" s="182"/>
      <c r="NIH354" s="182"/>
      <c r="NII354" s="182"/>
      <c r="NIJ354" s="182"/>
      <c r="NIK354" s="182"/>
      <c r="NIL354" s="182"/>
      <c r="NIM354" s="182"/>
      <c r="NIN354" s="182"/>
      <c r="NIO354" s="182"/>
      <c r="NIP354" s="182"/>
      <c r="NIQ354" s="182"/>
      <c r="NIR354" s="182"/>
      <c r="NIS354" s="182"/>
      <c r="NIT354" s="182"/>
      <c r="NIU354" s="182"/>
      <c r="NIV354" s="182"/>
      <c r="NIW354" s="182"/>
      <c r="NIX354" s="182"/>
      <c r="NIY354" s="182"/>
      <c r="NIZ354" s="182"/>
      <c r="NJA354" s="182"/>
      <c r="NJB354" s="182"/>
      <c r="NJC354" s="182"/>
      <c r="NJD354" s="182"/>
      <c r="NJE354" s="182"/>
      <c r="NJF354" s="182"/>
      <c r="NJG354" s="182"/>
      <c r="NJH354" s="182"/>
      <c r="NJI354" s="182"/>
      <c r="NJJ354" s="182"/>
      <c r="NJK354" s="182"/>
      <c r="NJL354" s="182"/>
      <c r="NJM354" s="182"/>
      <c r="NJN354" s="182"/>
      <c r="NJO354" s="182"/>
      <c r="NJP354" s="182"/>
      <c r="NJQ354" s="182"/>
      <c r="NJR354" s="182"/>
      <c r="NJS354" s="182"/>
      <c r="NJT354" s="182"/>
      <c r="NJU354" s="182"/>
      <c r="NJV354" s="182"/>
      <c r="NJW354" s="182"/>
      <c r="NJX354" s="182"/>
      <c r="NJY354" s="182"/>
      <c r="NJZ354" s="182"/>
      <c r="NKA354" s="182"/>
      <c r="NKB354" s="182"/>
      <c r="NKC354" s="182"/>
      <c r="NKD354" s="182"/>
      <c r="NKE354" s="182"/>
      <c r="NKF354" s="182"/>
      <c r="NKG354" s="182"/>
      <c r="NKH354" s="182"/>
      <c r="NKI354" s="182"/>
      <c r="NKJ354" s="182"/>
      <c r="NKK354" s="182"/>
      <c r="NKL354" s="182"/>
      <c r="NKM354" s="182"/>
      <c r="NKN354" s="182"/>
      <c r="NKO354" s="182"/>
      <c r="NKP354" s="182"/>
      <c r="NKQ354" s="182"/>
      <c r="NKR354" s="182"/>
      <c r="NKS354" s="182"/>
      <c r="NKT354" s="182"/>
      <c r="NKU354" s="182"/>
      <c r="NKV354" s="182"/>
      <c r="NKW354" s="182"/>
      <c r="NKX354" s="182"/>
      <c r="NKY354" s="182"/>
      <c r="NKZ354" s="182"/>
      <c r="NLA354" s="182"/>
      <c r="NLB354" s="182"/>
      <c r="NLC354" s="182"/>
      <c r="NLD354" s="182"/>
      <c r="NLE354" s="182"/>
      <c r="NLF354" s="182"/>
      <c r="NLG354" s="182"/>
      <c r="NLH354" s="182"/>
      <c r="NLI354" s="182"/>
      <c r="NLJ354" s="182"/>
      <c r="NLK354" s="182"/>
      <c r="NLL354" s="182"/>
      <c r="NLM354" s="182"/>
      <c r="NLN354" s="182"/>
      <c r="NLO354" s="182"/>
      <c r="NLP354" s="182"/>
      <c r="NLQ354" s="182"/>
      <c r="NLR354" s="182"/>
      <c r="NLS354" s="182"/>
      <c r="NLT354" s="182"/>
      <c r="NLU354" s="182"/>
      <c r="NLV354" s="182"/>
      <c r="NLW354" s="182"/>
      <c r="NLX354" s="182"/>
      <c r="NLY354" s="182"/>
      <c r="NLZ354" s="182"/>
      <c r="NMA354" s="182"/>
      <c r="NMB354" s="182"/>
      <c r="NMC354" s="182"/>
      <c r="NMD354" s="182"/>
      <c r="NME354" s="182"/>
      <c r="NMF354" s="182"/>
      <c r="NMG354" s="182"/>
      <c r="NMH354" s="182"/>
      <c r="NMI354" s="182"/>
      <c r="NMJ354" s="182"/>
      <c r="NMK354" s="182"/>
      <c r="NML354" s="182"/>
      <c r="NMM354" s="182"/>
      <c r="NMN354" s="182"/>
      <c r="NMO354" s="182"/>
      <c r="NMP354" s="182"/>
      <c r="NMQ354" s="182"/>
      <c r="NMR354" s="182"/>
      <c r="NMS354" s="182"/>
      <c r="NMT354" s="182"/>
      <c r="NMU354" s="182"/>
      <c r="NMV354" s="182"/>
      <c r="NMW354" s="182"/>
      <c r="NMX354" s="182"/>
      <c r="NMY354" s="182"/>
      <c r="NMZ354" s="182"/>
      <c r="NNA354" s="182"/>
      <c r="NNB354" s="182"/>
      <c r="NNC354" s="182"/>
      <c r="NND354" s="182"/>
      <c r="NNE354" s="182"/>
      <c r="NNF354" s="182"/>
      <c r="NNG354" s="182"/>
      <c r="NNH354" s="182"/>
      <c r="NNI354" s="182"/>
      <c r="NNJ354" s="182"/>
      <c r="NNK354" s="182"/>
      <c r="NNL354" s="182"/>
      <c r="NNM354" s="182"/>
      <c r="NNN354" s="182"/>
      <c r="NNO354" s="182"/>
      <c r="NNP354" s="182"/>
      <c r="NNQ354" s="182"/>
      <c r="NNR354" s="182"/>
      <c r="NNS354" s="182"/>
      <c r="NNT354" s="182"/>
      <c r="NNU354" s="182"/>
      <c r="NNV354" s="182"/>
      <c r="NNW354" s="182"/>
      <c r="NNX354" s="182"/>
      <c r="NNY354" s="182"/>
      <c r="NNZ354" s="182"/>
      <c r="NOA354" s="182"/>
      <c r="NOB354" s="182"/>
      <c r="NOC354" s="182"/>
      <c r="NOD354" s="182"/>
      <c r="NOE354" s="182"/>
      <c r="NOF354" s="182"/>
      <c r="NOG354" s="182"/>
      <c r="NOH354" s="182"/>
      <c r="NOI354" s="182"/>
      <c r="NOJ354" s="182"/>
      <c r="NOK354" s="182"/>
      <c r="NOL354" s="182"/>
      <c r="NOM354" s="182"/>
      <c r="NON354" s="182"/>
      <c r="NOO354" s="182"/>
      <c r="NOP354" s="182"/>
      <c r="NOQ354" s="182"/>
      <c r="NOR354" s="182"/>
      <c r="NOS354" s="182"/>
      <c r="NOT354" s="182"/>
      <c r="NOU354" s="182"/>
      <c r="NOV354" s="182"/>
      <c r="NOW354" s="182"/>
      <c r="NOX354" s="182"/>
      <c r="NOY354" s="182"/>
      <c r="NOZ354" s="182"/>
      <c r="NPA354" s="182"/>
      <c r="NPB354" s="182"/>
      <c r="NPC354" s="182"/>
      <c r="NPD354" s="182"/>
      <c r="NPE354" s="182"/>
      <c r="NPF354" s="182"/>
      <c r="NPG354" s="182"/>
      <c r="NPH354" s="182"/>
      <c r="NPI354" s="182"/>
      <c r="NPJ354" s="182"/>
      <c r="NPK354" s="182"/>
      <c r="NPL354" s="182"/>
      <c r="NPM354" s="182"/>
      <c r="NPN354" s="182"/>
      <c r="NPO354" s="182"/>
      <c r="NPP354" s="182"/>
      <c r="NPQ354" s="182"/>
      <c r="NPR354" s="182"/>
      <c r="NPS354" s="182"/>
      <c r="NPT354" s="182"/>
      <c r="NPU354" s="182"/>
      <c r="NPV354" s="182"/>
      <c r="NPW354" s="182"/>
      <c r="NPX354" s="182"/>
      <c r="NPY354" s="182"/>
      <c r="NPZ354" s="182"/>
      <c r="NQA354" s="182"/>
      <c r="NQB354" s="182"/>
      <c r="NQC354" s="182"/>
      <c r="NQD354" s="182"/>
      <c r="NQE354" s="182"/>
      <c r="NQF354" s="182"/>
      <c r="NQG354" s="182"/>
      <c r="NQH354" s="182"/>
      <c r="NQI354" s="182"/>
      <c r="NQJ354" s="182"/>
      <c r="NQK354" s="182"/>
      <c r="NQL354" s="182"/>
      <c r="NQM354" s="182"/>
      <c r="NQN354" s="182"/>
      <c r="NQO354" s="182"/>
      <c r="NQP354" s="182"/>
      <c r="NQQ354" s="182"/>
      <c r="NQR354" s="182"/>
      <c r="NQS354" s="182"/>
      <c r="NQT354" s="182"/>
      <c r="NQU354" s="182"/>
      <c r="NQV354" s="182"/>
      <c r="NQW354" s="182"/>
      <c r="NQX354" s="182"/>
      <c r="NQY354" s="182"/>
      <c r="NQZ354" s="182"/>
      <c r="NRA354" s="182"/>
      <c r="NRB354" s="182"/>
      <c r="NRC354" s="182"/>
      <c r="NRD354" s="182"/>
      <c r="NRE354" s="182"/>
      <c r="NRF354" s="182"/>
      <c r="NRG354" s="182"/>
      <c r="NRH354" s="182"/>
      <c r="NRI354" s="182"/>
      <c r="NRJ354" s="182"/>
      <c r="NRK354" s="182"/>
      <c r="NRL354" s="182"/>
      <c r="NRM354" s="182"/>
      <c r="NRN354" s="182"/>
      <c r="NRO354" s="182"/>
      <c r="NRP354" s="182"/>
      <c r="NRQ354" s="182"/>
      <c r="NRR354" s="182"/>
      <c r="NRS354" s="182"/>
      <c r="NRT354" s="182"/>
      <c r="NRU354" s="182"/>
      <c r="NRV354" s="182"/>
      <c r="NRW354" s="182"/>
      <c r="NRX354" s="182"/>
      <c r="NRY354" s="182"/>
      <c r="NRZ354" s="182"/>
      <c r="NSA354" s="182"/>
      <c r="NSB354" s="182"/>
      <c r="NSC354" s="182"/>
      <c r="NSD354" s="182"/>
      <c r="NSE354" s="182"/>
      <c r="NSF354" s="182"/>
      <c r="NSG354" s="182"/>
      <c r="NSH354" s="182"/>
      <c r="NSI354" s="182"/>
      <c r="NSJ354" s="182"/>
      <c r="NSK354" s="182"/>
      <c r="NSL354" s="182"/>
      <c r="NSM354" s="182"/>
      <c r="NSN354" s="182"/>
      <c r="NSO354" s="182"/>
      <c r="NSP354" s="182"/>
      <c r="NSQ354" s="182"/>
      <c r="NSR354" s="182"/>
      <c r="NSS354" s="182"/>
      <c r="NST354" s="182"/>
      <c r="NSU354" s="182"/>
      <c r="NSV354" s="182"/>
      <c r="NSW354" s="182"/>
      <c r="NSX354" s="182"/>
      <c r="NSY354" s="182"/>
      <c r="NSZ354" s="182"/>
      <c r="NTA354" s="182"/>
      <c r="NTB354" s="182"/>
      <c r="NTC354" s="182"/>
      <c r="NTD354" s="182"/>
      <c r="NTE354" s="182"/>
      <c r="NTF354" s="182"/>
      <c r="NTG354" s="182"/>
      <c r="NTH354" s="182"/>
      <c r="NTI354" s="182"/>
      <c r="NTJ354" s="182"/>
      <c r="NTK354" s="182"/>
      <c r="NTL354" s="182"/>
      <c r="NTM354" s="182"/>
      <c r="NTN354" s="182"/>
      <c r="NTO354" s="182"/>
      <c r="NTP354" s="182"/>
      <c r="NTQ354" s="182"/>
      <c r="NTR354" s="182"/>
      <c r="NTS354" s="182"/>
      <c r="NTT354" s="182"/>
      <c r="NTU354" s="182"/>
      <c r="NTV354" s="182"/>
      <c r="NTW354" s="182"/>
      <c r="NTX354" s="182"/>
      <c r="NTY354" s="182"/>
      <c r="NTZ354" s="182"/>
      <c r="NUA354" s="182"/>
      <c r="NUB354" s="182"/>
      <c r="NUC354" s="182"/>
      <c r="NUD354" s="182"/>
      <c r="NUE354" s="182"/>
      <c r="NUF354" s="182"/>
      <c r="NUG354" s="182"/>
      <c r="NUH354" s="182"/>
      <c r="NUI354" s="182"/>
      <c r="NUJ354" s="182"/>
      <c r="NUK354" s="182"/>
      <c r="NUL354" s="182"/>
      <c r="NUM354" s="182"/>
      <c r="NUN354" s="182"/>
      <c r="NUO354" s="182"/>
      <c r="NUP354" s="182"/>
      <c r="NUQ354" s="182"/>
      <c r="NUR354" s="182"/>
      <c r="NUS354" s="182"/>
      <c r="NUT354" s="182"/>
      <c r="NUU354" s="182"/>
      <c r="NUV354" s="182"/>
      <c r="NUW354" s="182"/>
      <c r="NUX354" s="182"/>
      <c r="NUY354" s="182"/>
      <c r="NUZ354" s="182"/>
      <c r="NVA354" s="182"/>
      <c r="NVB354" s="182"/>
      <c r="NVC354" s="182"/>
      <c r="NVD354" s="182"/>
      <c r="NVE354" s="182"/>
      <c r="NVF354" s="182"/>
      <c r="NVG354" s="182"/>
      <c r="NVH354" s="182"/>
      <c r="NVI354" s="182"/>
      <c r="NVJ354" s="182"/>
      <c r="NVK354" s="182"/>
      <c r="NVL354" s="182"/>
      <c r="NVM354" s="182"/>
      <c r="NVN354" s="182"/>
      <c r="NVO354" s="182"/>
      <c r="NVP354" s="182"/>
      <c r="NVQ354" s="182"/>
      <c r="NVR354" s="182"/>
      <c r="NVS354" s="182"/>
      <c r="NVT354" s="182"/>
      <c r="NVU354" s="182"/>
      <c r="NVV354" s="182"/>
      <c r="NVW354" s="182"/>
      <c r="NVX354" s="182"/>
      <c r="NVY354" s="182"/>
      <c r="NVZ354" s="182"/>
      <c r="NWA354" s="182"/>
      <c r="NWB354" s="182"/>
      <c r="NWC354" s="182"/>
      <c r="NWD354" s="182"/>
      <c r="NWE354" s="182"/>
      <c r="NWF354" s="182"/>
      <c r="NWG354" s="182"/>
      <c r="NWH354" s="182"/>
      <c r="NWI354" s="182"/>
      <c r="NWJ354" s="182"/>
      <c r="NWK354" s="182"/>
      <c r="NWL354" s="182"/>
      <c r="NWM354" s="182"/>
      <c r="NWN354" s="182"/>
      <c r="NWO354" s="182"/>
      <c r="NWP354" s="182"/>
      <c r="NWQ354" s="182"/>
      <c r="NWR354" s="182"/>
      <c r="NWS354" s="182"/>
      <c r="NWT354" s="182"/>
      <c r="NWU354" s="182"/>
      <c r="NWV354" s="182"/>
      <c r="NWW354" s="182"/>
      <c r="NWX354" s="182"/>
      <c r="NWY354" s="182"/>
      <c r="NWZ354" s="182"/>
      <c r="NXA354" s="182"/>
      <c r="NXB354" s="182"/>
      <c r="NXC354" s="182"/>
      <c r="NXD354" s="182"/>
      <c r="NXE354" s="182"/>
      <c r="NXF354" s="182"/>
      <c r="NXG354" s="182"/>
      <c r="NXH354" s="182"/>
      <c r="NXI354" s="182"/>
      <c r="NXJ354" s="182"/>
      <c r="NXK354" s="182"/>
      <c r="NXL354" s="182"/>
      <c r="NXM354" s="182"/>
      <c r="NXN354" s="182"/>
      <c r="NXO354" s="182"/>
      <c r="NXP354" s="182"/>
      <c r="NXQ354" s="182"/>
      <c r="NXR354" s="182"/>
      <c r="NXS354" s="182"/>
      <c r="NXT354" s="182"/>
      <c r="NXU354" s="182"/>
      <c r="NXV354" s="182"/>
      <c r="NXW354" s="182"/>
      <c r="NXX354" s="182"/>
      <c r="NXY354" s="182"/>
      <c r="NXZ354" s="182"/>
      <c r="NYA354" s="182"/>
      <c r="NYB354" s="182"/>
      <c r="NYC354" s="182"/>
      <c r="NYD354" s="182"/>
      <c r="NYE354" s="182"/>
      <c r="NYF354" s="182"/>
      <c r="NYG354" s="182"/>
      <c r="NYH354" s="182"/>
      <c r="NYI354" s="182"/>
      <c r="NYJ354" s="182"/>
      <c r="NYK354" s="182"/>
      <c r="NYL354" s="182"/>
      <c r="NYM354" s="182"/>
      <c r="NYN354" s="182"/>
      <c r="NYO354" s="182"/>
      <c r="NYP354" s="182"/>
      <c r="NYQ354" s="182"/>
      <c r="NYR354" s="182"/>
      <c r="NYS354" s="182"/>
      <c r="NYT354" s="182"/>
      <c r="NYU354" s="182"/>
      <c r="NYV354" s="182"/>
      <c r="NYW354" s="182"/>
      <c r="NYX354" s="182"/>
      <c r="NYY354" s="182"/>
      <c r="NYZ354" s="182"/>
      <c r="NZA354" s="182"/>
      <c r="NZB354" s="182"/>
      <c r="NZC354" s="182"/>
      <c r="NZD354" s="182"/>
      <c r="NZE354" s="182"/>
      <c r="NZF354" s="182"/>
      <c r="NZG354" s="182"/>
      <c r="NZH354" s="182"/>
      <c r="NZI354" s="182"/>
      <c r="NZJ354" s="182"/>
      <c r="NZK354" s="182"/>
      <c r="NZL354" s="182"/>
      <c r="NZM354" s="182"/>
      <c r="NZN354" s="182"/>
      <c r="NZO354" s="182"/>
      <c r="NZP354" s="182"/>
      <c r="NZQ354" s="182"/>
      <c r="NZR354" s="182"/>
      <c r="NZS354" s="182"/>
      <c r="NZT354" s="182"/>
      <c r="NZU354" s="182"/>
      <c r="NZV354" s="182"/>
      <c r="NZW354" s="182"/>
      <c r="NZX354" s="182"/>
      <c r="NZY354" s="182"/>
      <c r="NZZ354" s="182"/>
      <c r="OAA354" s="182"/>
      <c r="OAB354" s="182"/>
      <c r="OAC354" s="182"/>
      <c r="OAD354" s="182"/>
      <c r="OAE354" s="182"/>
      <c r="OAF354" s="182"/>
      <c r="OAG354" s="182"/>
      <c r="OAH354" s="182"/>
      <c r="OAI354" s="182"/>
      <c r="OAJ354" s="182"/>
      <c r="OAK354" s="182"/>
      <c r="OAL354" s="182"/>
      <c r="OAM354" s="182"/>
      <c r="OAN354" s="182"/>
      <c r="OAO354" s="182"/>
      <c r="OAP354" s="182"/>
      <c r="OAQ354" s="182"/>
      <c r="OAR354" s="182"/>
      <c r="OAS354" s="182"/>
      <c r="OAT354" s="182"/>
      <c r="OAU354" s="182"/>
      <c r="OAV354" s="182"/>
      <c r="OAW354" s="182"/>
      <c r="OAX354" s="182"/>
      <c r="OAY354" s="182"/>
      <c r="OAZ354" s="182"/>
      <c r="OBA354" s="182"/>
      <c r="OBB354" s="182"/>
      <c r="OBC354" s="182"/>
      <c r="OBD354" s="182"/>
      <c r="OBE354" s="182"/>
      <c r="OBF354" s="182"/>
      <c r="OBG354" s="182"/>
      <c r="OBH354" s="182"/>
      <c r="OBI354" s="182"/>
      <c r="OBJ354" s="182"/>
      <c r="OBK354" s="182"/>
      <c r="OBL354" s="182"/>
      <c r="OBM354" s="182"/>
      <c r="OBN354" s="182"/>
      <c r="OBO354" s="182"/>
      <c r="OBP354" s="182"/>
      <c r="OBQ354" s="182"/>
      <c r="OBR354" s="182"/>
      <c r="OBS354" s="182"/>
      <c r="OBT354" s="182"/>
      <c r="OBU354" s="182"/>
      <c r="OBV354" s="182"/>
      <c r="OBW354" s="182"/>
      <c r="OBX354" s="182"/>
      <c r="OBY354" s="182"/>
      <c r="OBZ354" s="182"/>
      <c r="OCA354" s="182"/>
      <c r="OCB354" s="182"/>
      <c r="OCC354" s="182"/>
      <c r="OCD354" s="182"/>
      <c r="OCE354" s="182"/>
      <c r="OCF354" s="182"/>
      <c r="OCG354" s="182"/>
      <c r="OCH354" s="182"/>
      <c r="OCI354" s="182"/>
      <c r="OCJ354" s="182"/>
      <c r="OCK354" s="182"/>
      <c r="OCL354" s="182"/>
      <c r="OCM354" s="182"/>
      <c r="OCN354" s="182"/>
      <c r="OCO354" s="182"/>
      <c r="OCP354" s="182"/>
      <c r="OCQ354" s="182"/>
      <c r="OCR354" s="182"/>
      <c r="OCS354" s="182"/>
      <c r="OCT354" s="182"/>
      <c r="OCU354" s="182"/>
      <c r="OCV354" s="182"/>
      <c r="OCW354" s="182"/>
      <c r="OCX354" s="182"/>
      <c r="OCY354" s="182"/>
      <c r="OCZ354" s="182"/>
      <c r="ODA354" s="182"/>
      <c r="ODB354" s="182"/>
      <c r="ODC354" s="182"/>
      <c r="ODD354" s="182"/>
      <c r="ODE354" s="182"/>
      <c r="ODF354" s="182"/>
      <c r="ODG354" s="182"/>
      <c r="ODH354" s="182"/>
      <c r="ODI354" s="182"/>
      <c r="ODJ354" s="182"/>
      <c r="ODK354" s="182"/>
      <c r="ODL354" s="182"/>
      <c r="ODM354" s="182"/>
      <c r="ODN354" s="182"/>
      <c r="ODO354" s="182"/>
      <c r="ODP354" s="182"/>
      <c r="ODQ354" s="182"/>
      <c r="ODR354" s="182"/>
      <c r="ODS354" s="182"/>
      <c r="ODT354" s="182"/>
      <c r="ODU354" s="182"/>
      <c r="ODV354" s="182"/>
      <c r="ODW354" s="182"/>
      <c r="ODX354" s="182"/>
      <c r="ODY354" s="182"/>
      <c r="ODZ354" s="182"/>
      <c r="OEA354" s="182"/>
      <c r="OEB354" s="182"/>
      <c r="OEC354" s="182"/>
      <c r="OED354" s="182"/>
      <c r="OEE354" s="182"/>
      <c r="OEF354" s="182"/>
      <c r="OEG354" s="182"/>
      <c r="OEH354" s="182"/>
      <c r="OEI354" s="182"/>
      <c r="OEJ354" s="182"/>
      <c r="OEK354" s="182"/>
      <c r="OEL354" s="182"/>
      <c r="OEM354" s="182"/>
      <c r="OEN354" s="182"/>
      <c r="OEO354" s="182"/>
      <c r="OEP354" s="182"/>
      <c r="OEQ354" s="182"/>
      <c r="OER354" s="182"/>
      <c r="OES354" s="182"/>
      <c r="OET354" s="182"/>
      <c r="OEU354" s="182"/>
      <c r="OEV354" s="182"/>
      <c r="OEW354" s="182"/>
      <c r="OEX354" s="182"/>
      <c r="OEY354" s="182"/>
      <c r="OEZ354" s="182"/>
      <c r="OFA354" s="182"/>
      <c r="OFB354" s="182"/>
      <c r="OFC354" s="182"/>
      <c r="OFD354" s="182"/>
      <c r="OFE354" s="182"/>
      <c r="OFF354" s="182"/>
      <c r="OFG354" s="182"/>
      <c r="OFH354" s="182"/>
      <c r="OFI354" s="182"/>
      <c r="OFJ354" s="182"/>
      <c r="OFK354" s="182"/>
      <c r="OFL354" s="182"/>
      <c r="OFM354" s="182"/>
      <c r="OFN354" s="182"/>
      <c r="OFO354" s="182"/>
      <c r="OFP354" s="182"/>
      <c r="OFQ354" s="182"/>
      <c r="OFR354" s="182"/>
      <c r="OFS354" s="182"/>
      <c r="OFT354" s="182"/>
      <c r="OFU354" s="182"/>
      <c r="OFV354" s="182"/>
      <c r="OFW354" s="182"/>
      <c r="OFX354" s="182"/>
      <c r="OFY354" s="182"/>
      <c r="OFZ354" s="182"/>
      <c r="OGA354" s="182"/>
      <c r="OGB354" s="182"/>
      <c r="OGC354" s="182"/>
      <c r="OGD354" s="182"/>
      <c r="OGE354" s="182"/>
      <c r="OGF354" s="182"/>
      <c r="OGG354" s="182"/>
      <c r="OGH354" s="182"/>
      <c r="OGI354" s="182"/>
      <c r="OGJ354" s="182"/>
      <c r="OGK354" s="182"/>
      <c r="OGL354" s="182"/>
      <c r="OGM354" s="182"/>
      <c r="OGN354" s="182"/>
      <c r="OGO354" s="182"/>
      <c r="OGP354" s="182"/>
      <c r="OGQ354" s="182"/>
      <c r="OGR354" s="182"/>
      <c r="OGS354" s="182"/>
      <c r="OGT354" s="182"/>
      <c r="OGU354" s="182"/>
      <c r="OGV354" s="182"/>
      <c r="OGW354" s="182"/>
      <c r="OGX354" s="182"/>
      <c r="OGY354" s="182"/>
      <c r="OGZ354" s="182"/>
      <c r="OHA354" s="182"/>
      <c r="OHB354" s="182"/>
      <c r="OHC354" s="182"/>
      <c r="OHD354" s="182"/>
      <c r="OHE354" s="182"/>
      <c r="OHF354" s="182"/>
      <c r="OHG354" s="182"/>
      <c r="OHH354" s="182"/>
      <c r="OHI354" s="182"/>
      <c r="OHJ354" s="182"/>
      <c r="OHK354" s="182"/>
      <c r="OHL354" s="182"/>
      <c r="OHM354" s="182"/>
      <c r="OHN354" s="182"/>
      <c r="OHO354" s="182"/>
      <c r="OHP354" s="182"/>
      <c r="OHQ354" s="182"/>
      <c r="OHR354" s="182"/>
      <c r="OHS354" s="182"/>
      <c r="OHT354" s="182"/>
      <c r="OHU354" s="182"/>
      <c r="OHV354" s="182"/>
      <c r="OHW354" s="182"/>
      <c r="OHX354" s="182"/>
      <c r="OHY354" s="182"/>
      <c r="OHZ354" s="182"/>
      <c r="OIA354" s="182"/>
      <c r="OIB354" s="182"/>
      <c r="OIC354" s="182"/>
      <c r="OID354" s="182"/>
      <c r="OIE354" s="182"/>
      <c r="OIF354" s="182"/>
      <c r="OIG354" s="182"/>
      <c r="OIH354" s="182"/>
      <c r="OII354" s="182"/>
      <c r="OIJ354" s="182"/>
      <c r="OIK354" s="182"/>
      <c r="OIL354" s="182"/>
      <c r="OIM354" s="182"/>
      <c r="OIN354" s="182"/>
      <c r="OIO354" s="182"/>
      <c r="OIP354" s="182"/>
      <c r="OIQ354" s="182"/>
      <c r="OIR354" s="182"/>
      <c r="OIS354" s="182"/>
      <c r="OIT354" s="182"/>
      <c r="OIU354" s="182"/>
      <c r="OIV354" s="182"/>
      <c r="OIW354" s="182"/>
      <c r="OIX354" s="182"/>
      <c r="OIY354" s="182"/>
      <c r="OIZ354" s="182"/>
      <c r="OJA354" s="182"/>
      <c r="OJB354" s="182"/>
      <c r="OJC354" s="182"/>
      <c r="OJD354" s="182"/>
      <c r="OJE354" s="182"/>
      <c r="OJF354" s="182"/>
      <c r="OJG354" s="182"/>
      <c r="OJH354" s="182"/>
      <c r="OJI354" s="182"/>
      <c r="OJJ354" s="182"/>
      <c r="OJK354" s="182"/>
      <c r="OJL354" s="182"/>
      <c r="OJM354" s="182"/>
      <c r="OJN354" s="182"/>
      <c r="OJO354" s="182"/>
      <c r="OJP354" s="182"/>
      <c r="OJQ354" s="182"/>
      <c r="OJR354" s="182"/>
      <c r="OJS354" s="182"/>
      <c r="OJT354" s="182"/>
      <c r="OJU354" s="182"/>
      <c r="OJV354" s="182"/>
      <c r="OJW354" s="182"/>
      <c r="OJX354" s="182"/>
      <c r="OJY354" s="182"/>
      <c r="OJZ354" s="182"/>
      <c r="OKA354" s="182"/>
      <c r="OKB354" s="182"/>
      <c r="OKC354" s="182"/>
      <c r="OKD354" s="182"/>
      <c r="OKE354" s="182"/>
      <c r="OKF354" s="182"/>
      <c r="OKG354" s="182"/>
      <c r="OKH354" s="182"/>
      <c r="OKI354" s="182"/>
      <c r="OKJ354" s="182"/>
      <c r="OKK354" s="182"/>
      <c r="OKL354" s="182"/>
      <c r="OKM354" s="182"/>
      <c r="OKN354" s="182"/>
      <c r="OKO354" s="182"/>
      <c r="OKP354" s="182"/>
      <c r="OKQ354" s="182"/>
      <c r="OKR354" s="182"/>
      <c r="OKS354" s="182"/>
      <c r="OKT354" s="182"/>
      <c r="OKU354" s="182"/>
      <c r="OKV354" s="182"/>
      <c r="OKW354" s="182"/>
      <c r="OKX354" s="182"/>
      <c r="OKY354" s="182"/>
      <c r="OKZ354" s="182"/>
      <c r="OLA354" s="182"/>
      <c r="OLB354" s="182"/>
      <c r="OLC354" s="182"/>
      <c r="OLD354" s="182"/>
      <c r="OLE354" s="182"/>
      <c r="OLF354" s="182"/>
      <c r="OLG354" s="182"/>
      <c r="OLH354" s="182"/>
      <c r="OLI354" s="182"/>
      <c r="OLJ354" s="182"/>
      <c r="OLK354" s="182"/>
      <c r="OLL354" s="182"/>
      <c r="OLM354" s="182"/>
      <c r="OLN354" s="182"/>
      <c r="OLO354" s="182"/>
      <c r="OLP354" s="182"/>
      <c r="OLQ354" s="182"/>
      <c r="OLR354" s="182"/>
      <c r="OLS354" s="182"/>
      <c r="OLT354" s="182"/>
      <c r="OLU354" s="182"/>
      <c r="OLV354" s="182"/>
      <c r="OLW354" s="182"/>
      <c r="OLX354" s="182"/>
      <c r="OLY354" s="182"/>
      <c r="OLZ354" s="182"/>
      <c r="OMA354" s="182"/>
      <c r="OMB354" s="182"/>
      <c r="OMC354" s="182"/>
      <c r="OMD354" s="182"/>
      <c r="OME354" s="182"/>
      <c r="OMF354" s="182"/>
      <c r="OMG354" s="182"/>
      <c r="OMH354" s="182"/>
      <c r="OMI354" s="182"/>
      <c r="OMJ354" s="182"/>
      <c r="OMK354" s="182"/>
      <c r="OML354" s="182"/>
      <c r="OMM354" s="182"/>
      <c r="OMN354" s="182"/>
      <c r="OMO354" s="182"/>
      <c r="OMP354" s="182"/>
      <c r="OMQ354" s="182"/>
      <c r="OMR354" s="182"/>
      <c r="OMS354" s="182"/>
      <c r="OMT354" s="182"/>
      <c r="OMU354" s="182"/>
      <c r="OMV354" s="182"/>
      <c r="OMW354" s="182"/>
      <c r="OMX354" s="182"/>
      <c r="OMY354" s="182"/>
      <c r="OMZ354" s="182"/>
      <c r="ONA354" s="182"/>
      <c r="ONB354" s="182"/>
      <c r="ONC354" s="182"/>
      <c r="OND354" s="182"/>
      <c r="ONE354" s="182"/>
      <c r="ONF354" s="182"/>
      <c r="ONG354" s="182"/>
      <c r="ONH354" s="182"/>
      <c r="ONI354" s="182"/>
      <c r="ONJ354" s="182"/>
      <c r="ONK354" s="182"/>
      <c r="ONL354" s="182"/>
      <c r="ONM354" s="182"/>
      <c r="ONN354" s="182"/>
      <c r="ONO354" s="182"/>
      <c r="ONP354" s="182"/>
      <c r="ONQ354" s="182"/>
      <c r="ONR354" s="182"/>
      <c r="ONS354" s="182"/>
      <c r="ONT354" s="182"/>
      <c r="ONU354" s="182"/>
      <c r="ONV354" s="182"/>
      <c r="ONW354" s="182"/>
      <c r="ONX354" s="182"/>
      <c r="ONY354" s="182"/>
      <c r="ONZ354" s="182"/>
      <c r="OOA354" s="182"/>
      <c r="OOB354" s="182"/>
      <c r="OOC354" s="182"/>
      <c r="OOD354" s="182"/>
      <c r="OOE354" s="182"/>
      <c r="OOF354" s="182"/>
      <c r="OOG354" s="182"/>
      <c r="OOH354" s="182"/>
      <c r="OOI354" s="182"/>
      <c r="OOJ354" s="182"/>
      <c r="OOK354" s="182"/>
      <c r="OOL354" s="182"/>
      <c r="OOM354" s="182"/>
      <c r="OON354" s="182"/>
      <c r="OOO354" s="182"/>
      <c r="OOP354" s="182"/>
      <c r="OOQ354" s="182"/>
      <c r="OOR354" s="182"/>
      <c r="OOS354" s="182"/>
      <c r="OOT354" s="182"/>
      <c r="OOU354" s="182"/>
      <c r="OOV354" s="182"/>
      <c r="OOW354" s="182"/>
      <c r="OOX354" s="182"/>
      <c r="OOY354" s="182"/>
      <c r="OOZ354" s="182"/>
      <c r="OPA354" s="182"/>
      <c r="OPB354" s="182"/>
      <c r="OPC354" s="182"/>
      <c r="OPD354" s="182"/>
      <c r="OPE354" s="182"/>
      <c r="OPF354" s="182"/>
      <c r="OPG354" s="182"/>
      <c r="OPH354" s="182"/>
      <c r="OPI354" s="182"/>
      <c r="OPJ354" s="182"/>
      <c r="OPK354" s="182"/>
      <c r="OPL354" s="182"/>
      <c r="OPM354" s="182"/>
      <c r="OPN354" s="182"/>
      <c r="OPO354" s="182"/>
      <c r="OPP354" s="182"/>
      <c r="OPQ354" s="182"/>
      <c r="OPR354" s="182"/>
      <c r="OPS354" s="182"/>
      <c r="OPT354" s="182"/>
      <c r="OPU354" s="182"/>
      <c r="OPV354" s="182"/>
      <c r="OPW354" s="182"/>
      <c r="OPX354" s="182"/>
      <c r="OPY354" s="182"/>
      <c r="OPZ354" s="182"/>
      <c r="OQA354" s="182"/>
      <c r="OQB354" s="182"/>
      <c r="OQC354" s="182"/>
      <c r="OQD354" s="182"/>
      <c r="OQE354" s="182"/>
      <c r="OQF354" s="182"/>
      <c r="OQG354" s="182"/>
      <c r="OQH354" s="182"/>
      <c r="OQI354" s="182"/>
      <c r="OQJ354" s="182"/>
      <c r="OQK354" s="182"/>
      <c r="OQL354" s="182"/>
      <c r="OQM354" s="182"/>
      <c r="OQN354" s="182"/>
      <c r="OQO354" s="182"/>
      <c r="OQP354" s="182"/>
      <c r="OQQ354" s="182"/>
      <c r="OQR354" s="182"/>
      <c r="OQS354" s="182"/>
      <c r="OQT354" s="182"/>
      <c r="OQU354" s="182"/>
      <c r="OQV354" s="182"/>
      <c r="OQW354" s="182"/>
      <c r="OQX354" s="182"/>
      <c r="OQY354" s="182"/>
      <c r="OQZ354" s="182"/>
      <c r="ORA354" s="182"/>
      <c r="ORB354" s="182"/>
      <c r="ORC354" s="182"/>
      <c r="ORD354" s="182"/>
      <c r="ORE354" s="182"/>
      <c r="ORF354" s="182"/>
      <c r="ORG354" s="182"/>
      <c r="ORH354" s="182"/>
      <c r="ORI354" s="182"/>
      <c r="ORJ354" s="182"/>
      <c r="ORK354" s="182"/>
      <c r="ORL354" s="182"/>
      <c r="ORM354" s="182"/>
      <c r="ORN354" s="182"/>
      <c r="ORO354" s="182"/>
      <c r="ORP354" s="182"/>
      <c r="ORQ354" s="182"/>
      <c r="ORR354" s="182"/>
      <c r="ORS354" s="182"/>
      <c r="ORT354" s="182"/>
      <c r="ORU354" s="182"/>
      <c r="ORV354" s="182"/>
      <c r="ORW354" s="182"/>
      <c r="ORX354" s="182"/>
      <c r="ORY354" s="182"/>
      <c r="ORZ354" s="182"/>
      <c r="OSA354" s="182"/>
      <c r="OSB354" s="182"/>
      <c r="OSC354" s="182"/>
      <c r="OSD354" s="182"/>
      <c r="OSE354" s="182"/>
      <c r="OSF354" s="182"/>
      <c r="OSG354" s="182"/>
      <c r="OSH354" s="182"/>
      <c r="OSI354" s="182"/>
      <c r="OSJ354" s="182"/>
      <c r="OSK354" s="182"/>
      <c r="OSL354" s="182"/>
      <c r="OSM354" s="182"/>
      <c r="OSN354" s="182"/>
      <c r="OSO354" s="182"/>
      <c r="OSP354" s="182"/>
      <c r="OSQ354" s="182"/>
      <c r="OSR354" s="182"/>
      <c r="OSS354" s="182"/>
      <c r="OST354" s="182"/>
      <c r="OSU354" s="182"/>
      <c r="OSV354" s="182"/>
      <c r="OSW354" s="182"/>
      <c r="OSX354" s="182"/>
      <c r="OSY354" s="182"/>
      <c r="OSZ354" s="182"/>
      <c r="OTA354" s="182"/>
      <c r="OTB354" s="182"/>
      <c r="OTC354" s="182"/>
      <c r="OTD354" s="182"/>
      <c r="OTE354" s="182"/>
      <c r="OTF354" s="182"/>
      <c r="OTG354" s="182"/>
      <c r="OTH354" s="182"/>
      <c r="OTI354" s="182"/>
      <c r="OTJ354" s="182"/>
      <c r="OTK354" s="182"/>
      <c r="OTL354" s="182"/>
      <c r="OTM354" s="182"/>
      <c r="OTN354" s="182"/>
      <c r="OTO354" s="182"/>
      <c r="OTP354" s="182"/>
      <c r="OTQ354" s="182"/>
      <c r="OTR354" s="182"/>
      <c r="OTS354" s="182"/>
      <c r="OTT354" s="182"/>
      <c r="OTU354" s="182"/>
      <c r="OTV354" s="182"/>
      <c r="OTW354" s="182"/>
      <c r="OTX354" s="182"/>
      <c r="OTY354" s="182"/>
      <c r="OTZ354" s="182"/>
      <c r="OUA354" s="182"/>
      <c r="OUB354" s="182"/>
      <c r="OUC354" s="182"/>
      <c r="OUD354" s="182"/>
      <c r="OUE354" s="182"/>
      <c r="OUF354" s="182"/>
      <c r="OUG354" s="182"/>
      <c r="OUH354" s="182"/>
      <c r="OUI354" s="182"/>
      <c r="OUJ354" s="182"/>
      <c r="OUK354" s="182"/>
      <c r="OUL354" s="182"/>
      <c r="OUM354" s="182"/>
      <c r="OUN354" s="182"/>
      <c r="OUO354" s="182"/>
      <c r="OUP354" s="182"/>
      <c r="OUQ354" s="182"/>
      <c r="OUR354" s="182"/>
      <c r="OUS354" s="182"/>
      <c r="OUT354" s="182"/>
      <c r="OUU354" s="182"/>
      <c r="OUV354" s="182"/>
      <c r="OUW354" s="182"/>
      <c r="OUX354" s="182"/>
      <c r="OUY354" s="182"/>
      <c r="OUZ354" s="182"/>
      <c r="OVA354" s="182"/>
      <c r="OVB354" s="182"/>
      <c r="OVC354" s="182"/>
      <c r="OVD354" s="182"/>
      <c r="OVE354" s="182"/>
      <c r="OVF354" s="182"/>
      <c r="OVG354" s="182"/>
      <c r="OVH354" s="182"/>
      <c r="OVI354" s="182"/>
      <c r="OVJ354" s="182"/>
      <c r="OVK354" s="182"/>
      <c r="OVL354" s="182"/>
      <c r="OVM354" s="182"/>
      <c r="OVN354" s="182"/>
      <c r="OVO354" s="182"/>
      <c r="OVP354" s="182"/>
      <c r="OVQ354" s="182"/>
      <c r="OVR354" s="182"/>
      <c r="OVS354" s="182"/>
      <c r="OVT354" s="182"/>
      <c r="OVU354" s="182"/>
      <c r="OVV354" s="182"/>
      <c r="OVW354" s="182"/>
      <c r="OVX354" s="182"/>
      <c r="OVY354" s="182"/>
      <c r="OVZ354" s="182"/>
      <c r="OWA354" s="182"/>
      <c r="OWB354" s="182"/>
      <c r="OWC354" s="182"/>
      <c r="OWD354" s="182"/>
      <c r="OWE354" s="182"/>
      <c r="OWF354" s="182"/>
      <c r="OWG354" s="182"/>
      <c r="OWH354" s="182"/>
      <c r="OWI354" s="182"/>
      <c r="OWJ354" s="182"/>
      <c r="OWK354" s="182"/>
      <c r="OWL354" s="182"/>
      <c r="OWM354" s="182"/>
      <c r="OWN354" s="182"/>
      <c r="OWO354" s="182"/>
      <c r="OWP354" s="182"/>
      <c r="OWQ354" s="182"/>
      <c r="OWR354" s="182"/>
      <c r="OWS354" s="182"/>
      <c r="OWT354" s="182"/>
      <c r="OWU354" s="182"/>
      <c r="OWV354" s="182"/>
      <c r="OWW354" s="182"/>
      <c r="OWX354" s="182"/>
      <c r="OWY354" s="182"/>
      <c r="OWZ354" s="182"/>
      <c r="OXA354" s="182"/>
      <c r="OXB354" s="182"/>
      <c r="OXC354" s="182"/>
      <c r="OXD354" s="182"/>
      <c r="OXE354" s="182"/>
      <c r="OXF354" s="182"/>
      <c r="OXG354" s="182"/>
      <c r="OXH354" s="182"/>
      <c r="OXI354" s="182"/>
      <c r="OXJ354" s="182"/>
      <c r="OXK354" s="182"/>
      <c r="OXL354" s="182"/>
      <c r="OXM354" s="182"/>
      <c r="OXN354" s="182"/>
      <c r="OXO354" s="182"/>
      <c r="OXP354" s="182"/>
      <c r="OXQ354" s="182"/>
      <c r="OXR354" s="182"/>
      <c r="OXS354" s="182"/>
      <c r="OXT354" s="182"/>
      <c r="OXU354" s="182"/>
      <c r="OXV354" s="182"/>
      <c r="OXW354" s="182"/>
      <c r="OXX354" s="182"/>
      <c r="OXY354" s="182"/>
      <c r="OXZ354" s="182"/>
      <c r="OYA354" s="182"/>
      <c r="OYB354" s="182"/>
      <c r="OYC354" s="182"/>
      <c r="OYD354" s="182"/>
      <c r="OYE354" s="182"/>
      <c r="OYF354" s="182"/>
      <c r="OYG354" s="182"/>
      <c r="OYH354" s="182"/>
      <c r="OYI354" s="182"/>
      <c r="OYJ354" s="182"/>
      <c r="OYK354" s="182"/>
      <c r="OYL354" s="182"/>
      <c r="OYM354" s="182"/>
      <c r="OYN354" s="182"/>
      <c r="OYO354" s="182"/>
      <c r="OYP354" s="182"/>
      <c r="OYQ354" s="182"/>
      <c r="OYR354" s="182"/>
      <c r="OYS354" s="182"/>
      <c r="OYT354" s="182"/>
      <c r="OYU354" s="182"/>
      <c r="OYV354" s="182"/>
      <c r="OYW354" s="182"/>
      <c r="OYX354" s="182"/>
      <c r="OYY354" s="182"/>
      <c r="OYZ354" s="182"/>
      <c r="OZA354" s="182"/>
      <c r="OZB354" s="182"/>
      <c r="OZC354" s="182"/>
      <c r="OZD354" s="182"/>
      <c r="OZE354" s="182"/>
      <c r="OZF354" s="182"/>
      <c r="OZG354" s="182"/>
      <c r="OZH354" s="182"/>
      <c r="OZI354" s="182"/>
      <c r="OZJ354" s="182"/>
      <c r="OZK354" s="182"/>
      <c r="OZL354" s="182"/>
      <c r="OZM354" s="182"/>
      <c r="OZN354" s="182"/>
      <c r="OZO354" s="182"/>
      <c r="OZP354" s="182"/>
      <c r="OZQ354" s="182"/>
      <c r="OZR354" s="182"/>
      <c r="OZS354" s="182"/>
      <c r="OZT354" s="182"/>
      <c r="OZU354" s="182"/>
      <c r="OZV354" s="182"/>
      <c r="OZW354" s="182"/>
      <c r="OZX354" s="182"/>
      <c r="OZY354" s="182"/>
      <c r="OZZ354" s="182"/>
      <c r="PAA354" s="182"/>
      <c r="PAB354" s="182"/>
      <c r="PAC354" s="182"/>
      <c r="PAD354" s="182"/>
      <c r="PAE354" s="182"/>
      <c r="PAF354" s="182"/>
      <c r="PAG354" s="182"/>
      <c r="PAH354" s="182"/>
      <c r="PAI354" s="182"/>
      <c r="PAJ354" s="182"/>
      <c r="PAK354" s="182"/>
      <c r="PAL354" s="182"/>
      <c r="PAM354" s="182"/>
      <c r="PAN354" s="182"/>
      <c r="PAO354" s="182"/>
      <c r="PAP354" s="182"/>
      <c r="PAQ354" s="182"/>
      <c r="PAR354" s="182"/>
      <c r="PAS354" s="182"/>
      <c r="PAT354" s="182"/>
      <c r="PAU354" s="182"/>
      <c r="PAV354" s="182"/>
      <c r="PAW354" s="182"/>
      <c r="PAX354" s="182"/>
      <c r="PAY354" s="182"/>
      <c r="PAZ354" s="182"/>
      <c r="PBA354" s="182"/>
      <c r="PBB354" s="182"/>
      <c r="PBC354" s="182"/>
      <c r="PBD354" s="182"/>
      <c r="PBE354" s="182"/>
      <c r="PBF354" s="182"/>
      <c r="PBG354" s="182"/>
      <c r="PBH354" s="182"/>
      <c r="PBI354" s="182"/>
      <c r="PBJ354" s="182"/>
      <c r="PBK354" s="182"/>
      <c r="PBL354" s="182"/>
      <c r="PBM354" s="182"/>
      <c r="PBN354" s="182"/>
      <c r="PBO354" s="182"/>
      <c r="PBP354" s="182"/>
      <c r="PBQ354" s="182"/>
      <c r="PBR354" s="182"/>
      <c r="PBS354" s="182"/>
      <c r="PBT354" s="182"/>
      <c r="PBU354" s="182"/>
      <c r="PBV354" s="182"/>
      <c r="PBW354" s="182"/>
      <c r="PBX354" s="182"/>
      <c r="PBY354" s="182"/>
      <c r="PBZ354" s="182"/>
      <c r="PCA354" s="182"/>
      <c r="PCB354" s="182"/>
      <c r="PCC354" s="182"/>
      <c r="PCD354" s="182"/>
      <c r="PCE354" s="182"/>
      <c r="PCF354" s="182"/>
      <c r="PCG354" s="182"/>
      <c r="PCH354" s="182"/>
      <c r="PCI354" s="182"/>
      <c r="PCJ354" s="182"/>
      <c r="PCK354" s="182"/>
      <c r="PCL354" s="182"/>
      <c r="PCM354" s="182"/>
      <c r="PCN354" s="182"/>
      <c r="PCO354" s="182"/>
      <c r="PCP354" s="182"/>
      <c r="PCQ354" s="182"/>
      <c r="PCR354" s="182"/>
      <c r="PCS354" s="182"/>
      <c r="PCT354" s="182"/>
      <c r="PCU354" s="182"/>
      <c r="PCV354" s="182"/>
      <c r="PCW354" s="182"/>
      <c r="PCX354" s="182"/>
      <c r="PCY354" s="182"/>
      <c r="PCZ354" s="182"/>
      <c r="PDA354" s="182"/>
      <c r="PDB354" s="182"/>
      <c r="PDC354" s="182"/>
      <c r="PDD354" s="182"/>
      <c r="PDE354" s="182"/>
      <c r="PDF354" s="182"/>
      <c r="PDG354" s="182"/>
      <c r="PDH354" s="182"/>
      <c r="PDI354" s="182"/>
      <c r="PDJ354" s="182"/>
      <c r="PDK354" s="182"/>
      <c r="PDL354" s="182"/>
      <c r="PDM354" s="182"/>
      <c r="PDN354" s="182"/>
      <c r="PDO354" s="182"/>
      <c r="PDP354" s="182"/>
      <c r="PDQ354" s="182"/>
      <c r="PDR354" s="182"/>
      <c r="PDS354" s="182"/>
      <c r="PDT354" s="182"/>
      <c r="PDU354" s="182"/>
      <c r="PDV354" s="182"/>
      <c r="PDW354" s="182"/>
      <c r="PDX354" s="182"/>
      <c r="PDY354" s="182"/>
      <c r="PDZ354" s="182"/>
      <c r="PEA354" s="182"/>
      <c r="PEB354" s="182"/>
      <c r="PEC354" s="182"/>
      <c r="PED354" s="182"/>
      <c r="PEE354" s="182"/>
      <c r="PEF354" s="182"/>
      <c r="PEG354" s="182"/>
      <c r="PEH354" s="182"/>
      <c r="PEI354" s="182"/>
      <c r="PEJ354" s="182"/>
      <c r="PEK354" s="182"/>
      <c r="PEL354" s="182"/>
      <c r="PEM354" s="182"/>
      <c r="PEN354" s="182"/>
      <c r="PEO354" s="182"/>
      <c r="PEP354" s="182"/>
      <c r="PEQ354" s="182"/>
      <c r="PER354" s="182"/>
      <c r="PES354" s="182"/>
      <c r="PET354" s="182"/>
      <c r="PEU354" s="182"/>
      <c r="PEV354" s="182"/>
      <c r="PEW354" s="182"/>
      <c r="PEX354" s="182"/>
      <c r="PEY354" s="182"/>
      <c r="PEZ354" s="182"/>
      <c r="PFA354" s="182"/>
      <c r="PFB354" s="182"/>
      <c r="PFC354" s="182"/>
      <c r="PFD354" s="182"/>
      <c r="PFE354" s="182"/>
      <c r="PFF354" s="182"/>
      <c r="PFG354" s="182"/>
      <c r="PFH354" s="182"/>
      <c r="PFI354" s="182"/>
      <c r="PFJ354" s="182"/>
      <c r="PFK354" s="182"/>
      <c r="PFL354" s="182"/>
      <c r="PFM354" s="182"/>
      <c r="PFN354" s="182"/>
      <c r="PFO354" s="182"/>
      <c r="PFP354" s="182"/>
      <c r="PFQ354" s="182"/>
      <c r="PFR354" s="182"/>
      <c r="PFS354" s="182"/>
      <c r="PFT354" s="182"/>
      <c r="PFU354" s="182"/>
      <c r="PFV354" s="182"/>
      <c r="PFW354" s="182"/>
      <c r="PFX354" s="182"/>
      <c r="PFY354" s="182"/>
      <c r="PFZ354" s="182"/>
      <c r="PGA354" s="182"/>
      <c r="PGB354" s="182"/>
      <c r="PGC354" s="182"/>
      <c r="PGD354" s="182"/>
      <c r="PGE354" s="182"/>
      <c r="PGF354" s="182"/>
      <c r="PGG354" s="182"/>
      <c r="PGH354" s="182"/>
      <c r="PGI354" s="182"/>
      <c r="PGJ354" s="182"/>
      <c r="PGK354" s="182"/>
      <c r="PGL354" s="182"/>
      <c r="PGM354" s="182"/>
      <c r="PGN354" s="182"/>
      <c r="PGO354" s="182"/>
      <c r="PGP354" s="182"/>
      <c r="PGQ354" s="182"/>
      <c r="PGR354" s="182"/>
      <c r="PGS354" s="182"/>
      <c r="PGT354" s="182"/>
      <c r="PGU354" s="182"/>
      <c r="PGV354" s="182"/>
      <c r="PGW354" s="182"/>
      <c r="PGX354" s="182"/>
      <c r="PGY354" s="182"/>
      <c r="PGZ354" s="182"/>
      <c r="PHA354" s="182"/>
      <c r="PHB354" s="182"/>
      <c r="PHC354" s="182"/>
      <c r="PHD354" s="182"/>
      <c r="PHE354" s="182"/>
      <c r="PHF354" s="182"/>
      <c r="PHG354" s="182"/>
      <c r="PHH354" s="182"/>
      <c r="PHI354" s="182"/>
      <c r="PHJ354" s="182"/>
      <c r="PHK354" s="182"/>
      <c r="PHL354" s="182"/>
      <c r="PHM354" s="182"/>
      <c r="PHN354" s="182"/>
      <c r="PHO354" s="182"/>
      <c r="PHP354" s="182"/>
      <c r="PHQ354" s="182"/>
      <c r="PHR354" s="182"/>
      <c r="PHS354" s="182"/>
      <c r="PHT354" s="182"/>
      <c r="PHU354" s="182"/>
      <c r="PHV354" s="182"/>
      <c r="PHW354" s="182"/>
      <c r="PHX354" s="182"/>
      <c r="PHY354" s="182"/>
      <c r="PHZ354" s="182"/>
      <c r="PIA354" s="182"/>
      <c r="PIB354" s="182"/>
      <c r="PIC354" s="182"/>
      <c r="PID354" s="182"/>
      <c r="PIE354" s="182"/>
      <c r="PIF354" s="182"/>
      <c r="PIG354" s="182"/>
      <c r="PIH354" s="182"/>
      <c r="PII354" s="182"/>
      <c r="PIJ354" s="182"/>
      <c r="PIK354" s="182"/>
      <c r="PIL354" s="182"/>
      <c r="PIM354" s="182"/>
      <c r="PIN354" s="182"/>
      <c r="PIO354" s="182"/>
      <c r="PIP354" s="182"/>
      <c r="PIQ354" s="182"/>
      <c r="PIR354" s="182"/>
      <c r="PIS354" s="182"/>
      <c r="PIT354" s="182"/>
      <c r="PIU354" s="182"/>
      <c r="PIV354" s="182"/>
      <c r="PIW354" s="182"/>
      <c r="PIX354" s="182"/>
      <c r="PIY354" s="182"/>
      <c r="PIZ354" s="182"/>
      <c r="PJA354" s="182"/>
      <c r="PJB354" s="182"/>
      <c r="PJC354" s="182"/>
      <c r="PJD354" s="182"/>
      <c r="PJE354" s="182"/>
      <c r="PJF354" s="182"/>
      <c r="PJG354" s="182"/>
      <c r="PJH354" s="182"/>
      <c r="PJI354" s="182"/>
      <c r="PJJ354" s="182"/>
      <c r="PJK354" s="182"/>
      <c r="PJL354" s="182"/>
      <c r="PJM354" s="182"/>
      <c r="PJN354" s="182"/>
      <c r="PJO354" s="182"/>
      <c r="PJP354" s="182"/>
      <c r="PJQ354" s="182"/>
      <c r="PJR354" s="182"/>
      <c r="PJS354" s="182"/>
      <c r="PJT354" s="182"/>
      <c r="PJU354" s="182"/>
      <c r="PJV354" s="182"/>
      <c r="PJW354" s="182"/>
      <c r="PJX354" s="182"/>
      <c r="PJY354" s="182"/>
      <c r="PJZ354" s="182"/>
      <c r="PKA354" s="182"/>
      <c r="PKB354" s="182"/>
      <c r="PKC354" s="182"/>
      <c r="PKD354" s="182"/>
      <c r="PKE354" s="182"/>
      <c r="PKF354" s="182"/>
      <c r="PKG354" s="182"/>
      <c r="PKH354" s="182"/>
      <c r="PKI354" s="182"/>
      <c r="PKJ354" s="182"/>
      <c r="PKK354" s="182"/>
      <c r="PKL354" s="182"/>
      <c r="PKM354" s="182"/>
      <c r="PKN354" s="182"/>
      <c r="PKO354" s="182"/>
      <c r="PKP354" s="182"/>
      <c r="PKQ354" s="182"/>
      <c r="PKR354" s="182"/>
      <c r="PKS354" s="182"/>
      <c r="PKT354" s="182"/>
      <c r="PKU354" s="182"/>
      <c r="PKV354" s="182"/>
      <c r="PKW354" s="182"/>
      <c r="PKX354" s="182"/>
      <c r="PKY354" s="182"/>
      <c r="PKZ354" s="182"/>
      <c r="PLA354" s="182"/>
      <c r="PLB354" s="182"/>
      <c r="PLC354" s="182"/>
      <c r="PLD354" s="182"/>
      <c r="PLE354" s="182"/>
      <c r="PLF354" s="182"/>
      <c r="PLG354" s="182"/>
      <c r="PLH354" s="182"/>
      <c r="PLI354" s="182"/>
      <c r="PLJ354" s="182"/>
      <c r="PLK354" s="182"/>
      <c r="PLL354" s="182"/>
      <c r="PLM354" s="182"/>
      <c r="PLN354" s="182"/>
      <c r="PLO354" s="182"/>
      <c r="PLP354" s="182"/>
      <c r="PLQ354" s="182"/>
      <c r="PLR354" s="182"/>
      <c r="PLS354" s="182"/>
      <c r="PLT354" s="182"/>
      <c r="PLU354" s="182"/>
      <c r="PLV354" s="182"/>
      <c r="PLW354" s="182"/>
      <c r="PLX354" s="182"/>
      <c r="PLY354" s="182"/>
      <c r="PLZ354" s="182"/>
      <c r="PMA354" s="182"/>
      <c r="PMB354" s="182"/>
      <c r="PMC354" s="182"/>
      <c r="PMD354" s="182"/>
      <c r="PME354" s="182"/>
      <c r="PMF354" s="182"/>
      <c r="PMG354" s="182"/>
      <c r="PMH354" s="182"/>
      <c r="PMI354" s="182"/>
      <c r="PMJ354" s="182"/>
      <c r="PMK354" s="182"/>
      <c r="PML354" s="182"/>
      <c r="PMM354" s="182"/>
      <c r="PMN354" s="182"/>
      <c r="PMO354" s="182"/>
      <c r="PMP354" s="182"/>
      <c r="PMQ354" s="182"/>
      <c r="PMR354" s="182"/>
      <c r="PMS354" s="182"/>
      <c r="PMT354" s="182"/>
      <c r="PMU354" s="182"/>
      <c r="PMV354" s="182"/>
      <c r="PMW354" s="182"/>
      <c r="PMX354" s="182"/>
      <c r="PMY354" s="182"/>
      <c r="PMZ354" s="182"/>
      <c r="PNA354" s="182"/>
      <c r="PNB354" s="182"/>
      <c r="PNC354" s="182"/>
      <c r="PND354" s="182"/>
      <c r="PNE354" s="182"/>
      <c r="PNF354" s="182"/>
      <c r="PNG354" s="182"/>
      <c r="PNH354" s="182"/>
      <c r="PNI354" s="182"/>
      <c r="PNJ354" s="182"/>
      <c r="PNK354" s="182"/>
      <c r="PNL354" s="182"/>
      <c r="PNM354" s="182"/>
      <c r="PNN354" s="182"/>
      <c r="PNO354" s="182"/>
      <c r="PNP354" s="182"/>
      <c r="PNQ354" s="182"/>
      <c r="PNR354" s="182"/>
      <c r="PNS354" s="182"/>
      <c r="PNT354" s="182"/>
      <c r="PNU354" s="182"/>
      <c r="PNV354" s="182"/>
      <c r="PNW354" s="182"/>
      <c r="PNX354" s="182"/>
      <c r="PNY354" s="182"/>
      <c r="PNZ354" s="182"/>
      <c r="POA354" s="182"/>
      <c r="POB354" s="182"/>
      <c r="POC354" s="182"/>
      <c r="POD354" s="182"/>
      <c r="POE354" s="182"/>
      <c r="POF354" s="182"/>
      <c r="POG354" s="182"/>
      <c r="POH354" s="182"/>
      <c r="POI354" s="182"/>
      <c r="POJ354" s="182"/>
      <c r="POK354" s="182"/>
      <c r="POL354" s="182"/>
      <c r="POM354" s="182"/>
      <c r="PON354" s="182"/>
      <c r="POO354" s="182"/>
      <c r="POP354" s="182"/>
      <c r="POQ354" s="182"/>
      <c r="POR354" s="182"/>
      <c r="POS354" s="182"/>
      <c r="POT354" s="182"/>
      <c r="POU354" s="182"/>
      <c r="POV354" s="182"/>
      <c r="POW354" s="182"/>
      <c r="POX354" s="182"/>
      <c r="POY354" s="182"/>
      <c r="POZ354" s="182"/>
      <c r="PPA354" s="182"/>
      <c r="PPB354" s="182"/>
      <c r="PPC354" s="182"/>
      <c r="PPD354" s="182"/>
      <c r="PPE354" s="182"/>
      <c r="PPF354" s="182"/>
      <c r="PPG354" s="182"/>
      <c r="PPH354" s="182"/>
      <c r="PPI354" s="182"/>
      <c r="PPJ354" s="182"/>
      <c r="PPK354" s="182"/>
      <c r="PPL354" s="182"/>
      <c r="PPM354" s="182"/>
      <c r="PPN354" s="182"/>
      <c r="PPO354" s="182"/>
      <c r="PPP354" s="182"/>
      <c r="PPQ354" s="182"/>
      <c r="PPR354" s="182"/>
      <c r="PPS354" s="182"/>
      <c r="PPT354" s="182"/>
      <c r="PPU354" s="182"/>
      <c r="PPV354" s="182"/>
      <c r="PPW354" s="182"/>
      <c r="PPX354" s="182"/>
      <c r="PPY354" s="182"/>
      <c r="PPZ354" s="182"/>
      <c r="PQA354" s="182"/>
      <c r="PQB354" s="182"/>
      <c r="PQC354" s="182"/>
      <c r="PQD354" s="182"/>
      <c r="PQE354" s="182"/>
      <c r="PQF354" s="182"/>
      <c r="PQG354" s="182"/>
      <c r="PQH354" s="182"/>
      <c r="PQI354" s="182"/>
      <c r="PQJ354" s="182"/>
      <c r="PQK354" s="182"/>
      <c r="PQL354" s="182"/>
      <c r="PQM354" s="182"/>
      <c r="PQN354" s="182"/>
      <c r="PQO354" s="182"/>
      <c r="PQP354" s="182"/>
      <c r="PQQ354" s="182"/>
      <c r="PQR354" s="182"/>
      <c r="PQS354" s="182"/>
      <c r="PQT354" s="182"/>
      <c r="PQU354" s="182"/>
      <c r="PQV354" s="182"/>
      <c r="PQW354" s="182"/>
      <c r="PQX354" s="182"/>
      <c r="PQY354" s="182"/>
      <c r="PQZ354" s="182"/>
      <c r="PRA354" s="182"/>
      <c r="PRB354" s="182"/>
      <c r="PRC354" s="182"/>
      <c r="PRD354" s="182"/>
      <c r="PRE354" s="182"/>
      <c r="PRF354" s="182"/>
      <c r="PRG354" s="182"/>
      <c r="PRH354" s="182"/>
      <c r="PRI354" s="182"/>
      <c r="PRJ354" s="182"/>
      <c r="PRK354" s="182"/>
      <c r="PRL354" s="182"/>
      <c r="PRM354" s="182"/>
      <c r="PRN354" s="182"/>
      <c r="PRO354" s="182"/>
      <c r="PRP354" s="182"/>
      <c r="PRQ354" s="182"/>
      <c r="PRR354" s="182"/>
      <c r="PRS354" s="182"/>
      <c r="PRT354" s="182"/>
      <c r="PRU354" s="182"/>
      <c r="PRV354" s="182"/>
      <c r="PRW354" s="182"/>
      <c r="PRX354" s="182"/>
      <c r="PRY354" s="182"/>
      <c r="PRZ354" s="182"/>
      <c r="PSA354" s="182"/>
      <c r="PSB354" s="182"/>
      <c r="PSC354" s="182"/>
      <c r="PSD354" s="182"/>
      <c r="PSE354" s="182"/>
      <c r="PSF354" s="182"/>
      <c r="PSG354" s="182"/>
      <c r="PSH354" s="182"/>
      <c r="PSI354" s="182"/>
      <c r="PSJ354" s="182"/>
      <c r="PSK354" s="182"/>
      <c r="PSL354" s="182"/>
      <c r="PSM354" s="182"/>
      <c r="PSN354" s="182"/>
      <c r="PSO354" s="182"/>
      <c r="PSP354" s="182"/>
      <c r="PSQ354" s="182"/>
      <c r="PSR354" s="182"/>
      <c r="PSS354" s="182"/>
      <c r="PST354" s="182"/>
      <c r="PSU354" s="182"/>
      <c r="PSV354" s="182"/>
      <c r="PSW354" s="182"/>
      <c r="PSX354" s="182"/>
      <c r="PSY354" s="182"/>
      <c r="PSZ354" s="182"/>
      <c r="PTA354" s="182"/>
      <c r="PTB354" s="182"/>
      <c r="PTC354" s="182"/>
      <c r="PTD354" s="182"/>
      <c r="PTE354" s="182"/>
      <c r="PTF354" s="182"/>
      <c r="PTG354" s="182"/>
      <c r="PTH354" s="182"/>
      <c r="PTI354" s="182"/>
      <c r="PTJ354" s="182"/>
      <c r="PTK354" s="182"/>
      <c r="PTL354" s="182"/>
      <c r="PTM354" s="182"/>
      <c r="PTN354" s="182"/>
      <c r="PTO354" s="182"/>
      <c r="PTP354" s="182"/>
      <c r="PTQ354" s="182"/>
      <c r="PTR354" s="182"/>
      <c r="PTS354" s="182"/>
      <c r="PTT354" s="182"/>
      <c r="PTU354" s="182"/>
      <c r="PTV354" s="182"/>
      <c r="PTW354" s="182"/>
      <c r="PTX354" s="182"/>
      <c r="PTY354" s="182"/>
      <c r="PTZ354" s="182"/>
      <c r="PUA354" s="182"/>
      <c r="PUB354" s="182"/>
      <c r="PUC354" s="182"/>
      <c r="PUD354" s="182"/>
      <c r="PUE354" s="182"/>
      <c r="PUF354" s="182"/>
      <c r="PUG354" s="182"/>
      <c r="PUH354" s="182"/>
      <c r="PUI354" s="182"/>
      <c r="PUJ354" s="182"/>
      <c r="PUK354" s="182"/>
      <c r="PUL354" s="182"/>
      <c r="PUM354" s="182"/>
      <c r="PUN354" s="182"/>
      <c r="PUO354" s="182"/>
      <c r="PUP354" s="182"/>
      <c r="PUQ354" s="182"/>
      <c r="PUR354" s="182"/>
      <c r="PUS354" s="182"/>
      <c r="PUT354" s="182"/>
      <c r="PUU354" s="182"/>
      <c r="PUV354" s="182"/>
      <c r="PUW354" s="182"/>
      <c r="PUX354" s="182"/>
      <c r="PUY354" s="182"/>
      <c r="PUZ354" s="182"/>
      <c r="PVA354" s="182"/>
      <c r="PVB354" s="182"/>
      <c r="PVC354" s="182"/>
      <c r="PVD354" s="182"/>
      <c r="PVE354" s="182"/>
      <c r="PVF354" s="182"/>
      <c r="PVG354" s="182"/>
      <c r="PVH354" s="182"/>
      <c r="PVI354" s="182"/>
      <c r="PVJ354" s="182"/>
      <c r="PVK354" s="182"/>
      <c r="PVL354" s="182"/>
      <c r="PVM354" s="182"/>
      <c r="PVN354" s="182"/>
      <c r="PVO354" s="182"/>
      <c r="PVP354" s="182"/>
      <c r="PVQ354" s="182"/>
      <c r="PVR354" s="182"/>
      <c r="PVS354" s="182"/>
      <c r="PVT354" s="182"/>
      <c r="PVU354" s="182"/>
      <c r="PVV354" s="182"/>
      <c r="PVW354" s="182"/>
      <c r="PVX354" s="182"/>
      <c r="PVY354" s="182"/>
      <c r="PVZ354" s="182"/>
      <c r="PWA354" s="182"/>
      <c r="PWB354" s="182"/>
      <c r="PWC354" s="182"/>
      <c r="PWD354" s="182"/>
      <c r="PWE354" s="182"/>
      <c r="PWF354" s="182"/>
      <c r="PWG354" s="182"/>
      <c r="PWH354" s="182"/>
      <c r="PWI354" s="182"/>
      <c r="PWJ354" s="182"/>
      <c r="PWK354" s="182"/>
      <c r="PWL354" s="182"/>
      <c r="PWM354" s="182"/>
      <c r="PWN354" s="182"/>
      <c r="PWO354" s="182"/>
      <c r="PWP354" s="182"/>
      <c r="PWQ354" s="182"/>
      <c r="PWR354" s="182"/>
      <c r="PWS354" s="182"/>
      <c r="PWT354" s="182"/>
      <c r="PWU354" s="182"/>
      <c r="PWV354" s="182"/>
      <c r="PWW354" s="182"/>
      <c r="PWX354" s="182"/>
      <c r="PWY354" s="182"/>
      <c r="PWZ354" s="182"/>
      <c r="PXA354" s="182"/>
      <c r="PXB354" s="182"/>
      <c r="PXC354" s="182"/>
      <c r="PXD354" s="182"/>
      <c r="PXE354" s="182"/>
      <c r="PXF354" s="182"/>
      <c r="PXG354" s="182"/>
      <c r="PXH354" s="182"/>
      <c r="PXI354" s="182"/>
      <c r="PXJ354" s="182"/>
      <c r="PXK354" s="182"/>
      <c r="PXL354" s="182"/>
      <c r="PXM354" s="182"/>
      <c r="PXN354" s="182"/>
      <c r="PXO354" s="182"/>
      <c r="PXP354" s="182"/>
      <c r="PXQ354" s="182"/>
      <c r="PXR354" s="182"/>
      <c r="PXS354" s="182"/>
      <c r="PXT354" s="182"/>
      <c r="PXU354" s="182"/>
      <c r="PXV354" s="182"/>
      <c r="PXW354" s="182"/>
      <c r="PXX354" s="182"/>
      <c r="PXY354" s="182"/>
      <c r="PXZ354" s="182"/>
      <c r="PYA354" s="182"/>
      <c r="PYB354" s="182"/>
      <c r="PYC354" s="182"/>
      <c r="PYD354" s="182"/>
      <c r="PYE354" s="182"/>
      <c r="PYF354" s="182"/>
      <c r="PYG354" s="182"/>
      <c r="PYH354" s="182"/>
      <c r="PYI354" s="182"/>
      <c r="PYJ354" s="182"/>
      <c r="PYK354" s="182"/>
      <c r="PYL354" s="182"/>
      <c r="PYM354" s="182"/>
      <c r="PYN354" s="182"/>
      <c r="PYO354" s="182"/>
      <c r="PYP354" s="182"/>
      <c r="PYQ354" s="182"/>
      <c r="PYR354" s="182"/>
      <c r="PYS354" s="182"/>
      <c r="PYT354" s="182"/>
      <c r="PYU354" s="182"/>
      <c r="PYV354" s="182"/>
      <c r="PYW354" s="182"/>
      <c r="PYX354" s="182"/>
      <c r="PYY354" s="182"/>
      <c r="PYZ354" s="182"/>
      <c r="PZA354" s="182"/>
      <c r="PZB354" s="182"/>
      <c r="PZC354" s="182"/>
      <c r="PZD354" s="182"/>
      <c r="PZE354" s="182"/>
      <c r="PZF354" s="182"/>
      <c r="PZG354" s="182"/>
      <c r="PZH354" s="182"/>
      <c r="PZI354" s="182"/>
      <c r="PZJ354" s="182"/>
      <c r="PZK354" s="182"/>
      <c r="PZL354" s="182"/>
      <c r="PZM354" s="182"/>
      <c r="PZN354" s="182"/>
      <c r="PZO354" s="182"/>
      <c r="PZP354" s="182"/>
      <c r="PZQ354" s="182"/>
      <c r="PZR354" s="182"/>
      <c r="PZS354" s="182"/>
      <c r="PZT354" s="182"/>
      <c r="PZU354" s="182"/>
      <c r="PZV354" s="182"/>
      <c r="PZW354" s="182"/>
      <c r="PZX354" s="182"/>
      <c r="PZY354" s="182"/>
      <c r="PZZ354" s="182"/>
      <c r="QAA354" s="182"/>
      <c r="QAB354" s="182"/>
      <c r="QAC354" s="182"/>
      <c r="QAD354" s="182"/>
      <c r="QAE354" s="182"/>
      <c r="QAF354" s="182"/>
      <c r="QAG354" s="182"/>
      <c r="QAH354" s="182"/>
      <c r="QAI354" s="182"/>
      <c r="QAJ354" s="182"/>
      <c r="QAK354" s="182"/>
      <c r="QAL354" s="182"/>
      <c r="QAM354" s="182"/>
      <c r="QAN354" s="182"/>
      <c r="QAO354" s="182"/>
      <c r="QAP354" s="182"/>
      <c r="QAQ354" s="182"/>
      <c r="QAR354" s="182"/>
      <c r="QAS354" s="182"/>
      <c r="QAT354" s="182"/>
      <c r="QAU354" s="182"/>
      <c r="QAV354" s="182"/>
      <c r="QAW354" s="182"/>
      <c r="QAX354" s="182"/>
      <c r="QAY354" s="182"/>
      <c r="QAZ354" s="182"/>
      <c r="QBA354" s="182"/>
      <c r="QBB354" s="182"/>
      <c r="QBC354" s="182"/>
      <c r="QBD354" s="182"/>
      <c r="QBE354" s="182"/>
      <c r="QBF354" s="182"/>
      <c r="QBG354" s="182"/>
      <c r="QBH354" s="182"/>
      <c r="QBI354" s="182"/>
      <c r="QBJ354" s="182"/>
      <c r="QBK354" s="182"/>
      <c r="QBL354" s="182"/>
      <c r="QBM354" s="182"/>
      <c r="QBN354" s="182"/>
      <c r="QBO354" s="182"/>
      <c r="QBP354" s="182"/>
      <c r="QBQ354" s="182"/>
      <c r="QBR354" s="182"/>
      <c r="QBS354" s="182"/>
      <c r="QBT354" s="182"/>
      <c r="QBU354" s="182"/>
      <c r="QBV354" s="182"/>
      <c r="QBW354" s="182"/>
      <c r="QBX354" s="182"/>
      <c r="QBY354" s="182"/>
      <c r="QBZ354" s="182"/>
      <c r="QCA354" s="182"/>
      <c r="QCB354" s="182"/>
      <c r="QCC354" s="182"/>
      <c r="QCD354" s="182"/>
      <c r="QCE354" s="182"/>
      <c r="QCF354" s="182"/>
      <c r="QCG354" s="182"/>
      <c r="QCH354" s="182"/>
      <c r="QCI354" s="182"/>
      <c r="QCJ354" s="182"/>
      <c r="QCK354" s="182"/>
      <c r="QCL354" s="182"/>
      <c r="QCM354" s="182"/>
      <c r="QCN354" s="182"/>
      <c r="QCO354" s="182"/>
      <c r="QCP354" s="182"/>
      <c r="QCQ354" s="182"/>
      <c r="QCR354" s="182"/>
      <c r="QCS354" s="182"/>
      <c r="QCT354" s="182"/>
      <c r="QCU354" s="182"/>
      <c r="QCV354" s="182"/>
      <c r="QCW354" s="182"/>
      <c r="QCX354" s="182"/>
      <c r="QCY354" s="182"/>
      <c r="QCZ354" s="182"/>
      <c r="QDA354" s="182"/>
      <c r="QDB354" s="182"/>
      <c r="QDC354" s="182"/>
      <c r="QDD354" s="182"/>
      <c r="QDE354" s="182"/>
      <c r="QDF354" s="182"/>
      <c r="QDG354" s="182"/>
      <c r="QDH354" s="182"/>
      <c r="QDI354" s="182"/>
      <c r="QDJ354" s="182"/>
      <c r="QDK354" s="182"/>
      <c r="QDL354" s="182"/>
      <c r="QDM354" s="182"/>
      <c r="QDN354" s="182"/>
      <c r="QDO354" s="182"/>
      <c r="QDP354" s="182"/>
      <c r="QDQ354" s="182"/>
      <c r="QDR354" s="182"/>
      <c r="QDS354" s="182"/>
      <c r="QDT354" s="182"/>
      <c r="QDU354" s="182"/>
      <c r="QDV354" s="182"/>
      <c r="QDW354" s="182"/>
      <c r="QDX354" s="182"/>
      <c r="QDY354" s="182"/>
      <c r="QDZ354" s="182"/>
      <c r="QEA354" s="182"/>
      <c r="QEB354" s="182"/>
      <c r="QEC354" s="182"/>
      <c r="QED354" s="182"/>
      <c r="QEE354" s="182"/>
      <c r="QEF354" s="182"/>
      <c r="QEG354" s="182"/>
      <c r="QEH354" s="182"/>
      <c r="QEI354" s="182"/>
      <c r="QEJ354" s="182"/>
      <c r="QEK354" s="182"/>
      <c r="QEL354" s="182"/>
      <c r="QEM354" s="182"/>
      <c r="QEN354" s="182"/>
      <c r="QEO354" s="182"/>
      <c r="QEP354" s="182"/>
      <c r="QEQ354" s="182"/>
      <c r="QER354" s="182"/>
      <c r="QES354" s="182"/>
      <c r="QET354" s="182"/>
      <c r="QEU354" s="182"/>
      <c r="QEV354" s="182"/>
      <c r="QEW354" s="182"/>
      <c r="QEX354" s="182"/>
      <c r="QEY354" s="182"/>
      <c r="QEZ354" s="182"/>
      <c r="QFA354" s="182"/>
      <c r="QFB354" s="182"/>
      <c r="QFC354" s="182"/>
      <c r="QFD354" s="182"/>
      <c r="QFE354" s="182"/>
      <c r="QFF354" s="182"/>
      <c r="QFG354" s="182"/>
      <c r="QFH354" s="182"/>
      <c r="QFI354" s="182"/>
      <c r="QFJ354" s="182"/>
      <c r="QFK354" s="182"/>
      <c r="QFL354" s="182"/>
      <c r="QFM354" s="182"/>
      <c r="QFN354" s="182"/>
      <c r="QFO354" s="182"/>
      <c r="QFP354" s="182"/>
      <c r="QFQ354" s="182"/>
      <c r="QFR354" s="182"/>
      <c r="QFS354" s="182"/>
      <c r="QFT354" s="182"/>
      <c r="QFU354" s="182"/>
      <c r="QFV354" s="182"/>
      <c r="QFW354" s="182"/>
      <c r="QFX354" s="182"/>
      <c r="QFY354" s="182"/>
      <c r="QFZ354" s="182"/>
      <c r="QGA354" s="182"/>
      <c r="QGB354" s="182"/>
      <c r="QGC354" s="182"/>
      <c r="QGD354" s="182"/>
      <c r="QGE354" s="182"/>
      <c r="QGF354" s="182"/>
      <c r="QGG354" s="182"/>
      <c r="QGH354" s="182"/>
      <c r="QGI354" s="182"/>
      <c r="QGJ354" s="182"/>
      <c r="QGK354" s="182"/>
      <c r="QGL354" s="182"/>
      <c r="QGM354" s="182"/>
      <c r="QGN354" s="182"/>
      <c r="QGO354" s="182"/>
      <c r="QGP354" s="182"/>
      <c r="QGQ354" s="182"/>
      <c r="QGR354" s="182"/>
      <c r="QGS354" s="182"/>
      <c r="QGT354" s="182"/>
      <c r="QGU354" s="182"/>
      <c r="QGV354" s="182"/>
      <c r="QGW354" s="182"/>
      <c r="QGX354" s="182"/>
      <c r="QGY354" s="182"/>
      <c r="QGZ354" s="182"/>
      <c r="QHA354" s="182"/>
      <c r="QHB354" s="182"/>
      <c r="QHC354" s="182"/>
      <c r="QHD354" s="182"/>
      <c r="QHE354" s="182"/>
      <c r="QHF354" s="182"/>
      <c r="QHG354" s="182"/>
      <c r="QHH354" s="182"/>
      <c r="QHI354" s="182"/>
      <c r="QHJ354" s="182"/>
      <c r="QHK354" s="182"/>
      <c r="QHL354" s="182"/>
      <c r="QHM354" s="182"/>
      <c r="QHN354" s="182"/>
      <c r="QHO354" s="182"/>
      <c r="QHP354" s="182"/>
      <c r="QHQ354" s="182"/>
      <c r="QHR354" s="182"/>
      <c r="QHS354" s="182"/>
      <c r="QHT354" s="182"/>
      <c r="QHU354" s="182"/>
      <c r="QHV354" s="182"/>
      <c r="QHW354" s="182"/>
      <c r="QHX354" s="182"/>
      <c r="QHY354" s="182"/>
      <c r="QHZ354" s="182"/>
      <c r="QIA354" s="182"/>
      <c r="QIB354" s="182"/>
      <c r="QIC354" s="182"/>
      <c r="QID354" s="182"/>
      <c r="QIE354" s="182"/>
      <c r="QIF354" s="182"/>
      <c r="QIG354" s="182"/>
      <c r="QIH354" s="182"/>
      <c r="QII354" s="182"/>
      <c r="QIJ354" s="182"/>
      <c r="QIK354" s="182"/>
      <c r="QIL354" s="182"/>
      <c r="QIM354" s="182"/>
      <c r="QIN354" s="182"/>
      <c r="QIO354" s="182"/>
      <c r="QIP354" s="182"/>
      <c r="QIQ354" s="182"/>
      <c r="QIR354" s="182"/>
      <c r="QIS354" s="182"/>
      <c r="QIT354" s="182"/>
      <c r="QIU354" s="182"/>
      <c r="QIV354" s="182"/>
      <c r="QIW354" s="182"/>
      <c r="QIX354" s="182"/>
      <c r="QIY354" s="182"/>
      <c r="QIZ354" s="182"/>
      <c r="QJA354" s="182"/>
      <c r="QJB354" s="182"/>
      <c r="QJC354" s="182"/>
      <c r="QJD354" s="182"/>
      <c r="QJE354" s="182"/>
      <c r="QJF354" s="182"/>
      <c r="QJG354" s="182"/>
      <c r="QJH354" s="182"/>
      <c r="QJI354" s="182"/>
      <c r="QJJ354" s="182"/>
      <c r="QJK354" s="182"/>
      <c r="QJL354" s="182"/>
      <c r="QJM354" s="182"/>
      <c r="QJN354" s="182"/>
      <c r="QJO354" s="182"/>
      <c r="QJP354" s="182"/>
      <c r="QJQ354" s="182"/>
      <c r="QJR354" s="182"/>
      <c r="QJS354" s="182"/>
      <c r="QJT354" s="182"/>
      <c r="QJU354" s="182"/>
      <c r="QJV354" s="182"/>
      <c r="QJW354" s="182"/>
      <c r="QJX354" s="182"/>
      <c r="QJY354" s="182"/>
      <c r="QJZ354" s="182"/>
      <c r="QKA354" s="182"/>
      <c r="QKB354" s="182"/>
      <c r="QKC354" s="182"/>
      <c r="QKD354" s="182"/>
      <c r="QKE354" s="182"/>
      <c r="QKF354" s="182"/>
      <c r="QKG354" s="182"/>
      <c r="QKH354" s="182"/>
      <c r="QKI354" s="182"/>
      <c r="QKJ354" s="182"/>
      <c r="QKK354" s="182"/>
      <c r="QKL354" s="182"/>
      <c r="QKM354" s="182"/>
      <c r="QKN354" s="182"/>
      <c r="QKO354" s="182"/>
      <c r="QKP354" s="182"/>
      <c r="QKQ354" s="182"/>
      <c r="QKR354" s="182"/>
      <c r="QKS354" s="182"/>
      <c r="QKT354" s="182"/>
      <c r="QKU354" s="182"/>
      <c r="QKV354" s="182"/>
      <c r="QKW354" s="182"/>
      <c r="QKX354" s="182"/>
      <c r="QKY354" s="182"/>
      <c r="QKZ354" s="182"/>
      <c r="QLA354" s="182"/>
      <c r="QLB354" s="182"/>
      <c r="QLC354" s="182"/>
      <c r="QLD354" s="182"/>
      <c r="QLE354" s="182"/>
      <c r="QLF354" s="182"/>
      <c r="QLG354" s="182"/>
      <c r="QLH354" s="182"/>
      <c r="QLI354" s="182"/>
      <c r="QLJ354" s="182"/>
      <c r="QLK354" s="182"/>
      <c r="QLL354" s="182"/>
      <c r="QLM354" s="182"/>
      <c r="QLN354" s="182"/>
      <c r="QLO354" s="182"/>
      <c r="QLP354" s="182"/>
      <c r="QLQ354" s="182"/>
      <c r="QLR354" s="182"/>
      <c r="QLS354" s="182"/>
      <c r="QLT354" s="182"/>
      <c r="QLU354" s="182"/>
      <c r="QLV354" s="182"/>
      <c r="QLW354" s="182"/>
      <c r="QLX354" s="182"/>
      <c r="QLY354" s="182"/>
      <c r="QLZ354" s="182"/>
      <c r="QMA354" s="182"/>
      <c r="QMB354" s="182"/>
      <c r="QMC354" s="182"/>
      <c r="QMD354" s="182"/>
      <c r="QME354" s="182"/>
      <c r="QMF354" s="182"/>
      <c r="QMG354" s="182"/>
      <c r="QMH354" s="182"/>
      <c r="QMI354" s="182"/>
      <c r="QMJ354" s="182"/>
      <c r="QMK354" s="182"/>
      <c r="QML354" s="182"/>
      <c r="QMM354" s="182"/>
      <c r="QMN354" s="182"/>
      <c r="QMO354" s="182"/>
      <c r="QMP354" s="182"/>
      <c r="QMQ354" s="182"/>
      <c r="QMR354" s="182"/>
      <c r="QMS354" s="182"/>
      <c r="QMT354" s="182"/>
      <c r="QMU354" s="182"/>
      <c r="QMV354" s="182"/>
      <c r="QMW354" s="182"/>
      <c r="QMX354" s="182"/>
      <c r="QMY354" s="182"/>
      <c r="QMZ354" s="182"/>
      <c r="QNA354" s="182"/>
      <c r="QNB354" s="182"/>
      <c r="QNC354" s="182"/>
      <c r="QND354" s="182"/>
      <c r="QNE354" s="182"/>
      <c r="QNF354" s="182"/>
      <c r="QNG354" s="182"/>
      <c r="QNH354" s="182"/>
      <c r="QNI354" s="182"/>
      <c r="QNJ354" s="182"/>
      <c r="QNK354" s="182"/>
      <c r="QNL354" s="182"/>
      <c r="QNM354" s="182"/>
      <c r="QNN354" s="182"/>
      <c r="QNO354" s="182"/>
      <c r="QNP354" s="182"/>
      <c r="QNQ354" s="182"/>
      <c r="QNR354" s="182"/>
      <c r="QNS354" s="182"/>
      <c r="QNT354" s="182"/>
      <c r="QNU354" s="182"/>
      <c r="QNV354" s="182"/>
      <c r="QNW354" s="182"/>
      <c r="QNX354" s="182"/>
      <c r="QNY354" s="182"/>
      <c r="QNZ354" s="182"/>
      <c r="QOA354" s="182"/>
      <c r="QOB354" s="182"/>
      <c r="QOC354" s="182"/>
      <c r="QOD354" s="182"/>
      <c r="QOE354" s="182"/>
      <c r="QOF354" s="182"/>
      <c r="QOG354" s="182"/>
      <c r="QOH354" s="182"/>
      <c r="QOI354" s="182"/>
      <c r="QOJ354" s="182"/>
      <c r="QOK354" s="182"/>
      <c r="QOL354" s="182"/>
      <c r="QOM354" s="182"/>
      <c r="QON354" s="182"/>
      <c r="QOO354" s="182"/>
      <c r="QOP354" s="182"/>
      <c r="QOQ354" s="182"/>
      <c r="QOR354" s="182"/>
      <c r="QOS354" s="182"/>
      <c r="QOT354" s="182"/>
      <c r="QOU354" s="182"/>
      <c r="QOV354" s="182"/>
      <c r="QOW354" s="182"/>
      <c r="QOX354" s="182"/>
      <c r="QOY354" s="182"/>
      <c r="QOZ354" s="182"/>
      <c r="QPA354" s="182"/>
      <c r="QPB354" s="182"/>
      <c r="QPC354" s="182"/>
      <c r="QPD354" s="182"/>
      <c r="QPE354" s="182"/>
      <c r="QPF354" s="182"/>
      <c r="QPG354" s="182"/>
      <c r="QPH354" s="182"/>
      <c r="QPI354" s="182"/>
      <c r="QPJ354" s="182"/>
      <c r="QPK354" s="182"/>
      <c r="QPL354" s="182"/>
      <c r="QPM354" s="182"/>
      <c r="QPN354" s="182"/>
      <c r="QPO354" s="182"/>
      <c r="QPP354" s="182"/>
      <c r="QPQ354" s="182"/>
      <c r="QPR354" s="182"/>
      <c r="QPS354" s="182"/>
      <c r="QPT354" s="182"/>
      <c r="QPU354" s="182"/>
      <c r="QPV354" s="182"/>
      <c r="QPW354" s="182"/>
      <c r="QPX354" s="182"/>
      <c r="QPY354" s="182"/>
      <c r="QPZ354" s="182"/>
      <c r="QQA354" s="182"/>
      <c r="QQB354" s="182"/>
      <c r="QQC354" s="182"/>
      <c r="QQD354" s="182"/>
      <c r="QQE354" s="182"/>
      <c r="QQF354" s="182"/>
      <c r="QQG354" s="182"/>
      <c r="QQH354" s="182"/>
      <c r="QQI354" s="182"/>
      <c r="QQJ354" s="182"/>
      <c r="QQK354" s="182"/>
      <c r="QQL354" s="182"/>
      <c r="QQM354" s="182"/>
      <c r="QQN354" s="182"/>
      <c r="QQO354" s="182"/>
      <c r="QQP354" s="182"/>
      <c r="QQQ354" s="182"/>
      <c r="QQR354" s="182"/>
      <c r="QQS354" s="182"/>
      <c r="QQT354" s="182"/>
      <c r="QQU354" s="182"/>
      <c r="QQV354" s="182"/>
      <c r="QQW354" s="182"/>
      <c r="QQX354" s="182"/>
      <c r="QQY354" s="182"/>
      <c r="QQZ354" s="182"/>
      <c r="QRA354" s="182"/>
      <c r="QRB354" s="182"/>
      <c r="QRC354" s="182"/>
      <c r="QRD354" s="182"/>
      <c r="QRE354" s="182"/>
      <c r="QRF354" s="182"/>
      <c r="QRG354" s="182"/>
      <c r="QRH354" s="182"/>
      <c r="QRI354" s="182"/>
      <c r="QRJ354" s="182"/>
      <c r="QRK354" s="182"/>
      <c r="QRL354" s="182"/>
      <c r="QRM354" s="182"/>
      <c r="QRN354" s="182"/>
      <c r="QRO354" s="182"/>
      <c r="QRP354" s="182"/>
      <c r="QRQ354" s="182"/>
      <c r="QRR354" s="182"/>
      <c r="QRS354" s="182"/>
      <c r="QRT354" s="182"/>
      <c r="QRU354" s="182"/>
      <c r="QRV354" s="182"/>
      <c r="QRW354" s="182"/>
      <c r="QRX354" s="182"/>
      <c r="QRY354" s="182"/>
      <c r="QRZ354" s="182"/>
      <c r="QSA354" s="182"/>
      <c r="QSB354" s="182"/>
      <c r="QSC354" s="182"/>
      <c r="QSD354" s="182"/>
      <c r="QSE354" s="182"/>
      <c r="QSF354" s="182"/>
      <c r="QSG354" s="182"/>
      <c r="QSH354" s="182"/>
      <c r="QSI354" s="182"/>
      <c r="QSJ354" s="182"/>
      <c r="QSK354" s="182"/>
      <c r="QSL354" s="182"/>
      <c r="QSM354" s="182"/>
      <c r="QSN354" s="182"/>
      <c r="QSO354" s="182"/>
      <c r="QSP354" s="182"/>
      <c r="QSQ354" s="182"/>
      <c r="QSR354" s="182"/>
      <c r="QSS354" s="182"/>
      <c r="QST354" s="182"/>
      <c r="QSU354" s="182"/>
      <c r="QSV354" s="182"/>
      <c r="QSW354" s="182"/>
      <c r="QSX354" s="182"/>
      <c r="QSY354" s="182"/>
      <c r="QSZ354" s="182"/>
      <c r="QTA354" s="182"/>
      <c r="QTB354" s="182"/>
      <c r="QTC354" s="182"/>
      <c r="QTD354" s="182"/>
      <c r="QTE354" s="182"/>
      <c r="QTF354" s="182"/>
      <c r="QTG354" s="182"/>
      <c r="QTH354" s="182"/>
      <c r="QTI354" s="182"/>
      <c r="QTJ354" s="182"/>
      <c r="QTK354" s="182"/>
      <c r="QTL354" s="182"/>
      <c r="QTM354" s="182"/>
      <c r="QTN354" s="182"/>
      <c r="QTO354" s="182"/>
      <c r="QTP354" s="182"/>
      <c r="QTQ354" s="182"/>
      <c r="QTR354" s="182"/>
      <c r="QTS354" s="182"/>
      <c r="QTT354" s="182"/>
      <c r="QTU354" s="182"/>
      <c r="QTV354" s="182"/>
      <c r="QTW354" s="182"/>
      <c r="QTX354" s="182"/>
      <c r="QTY354" s="182"/>
      <c r="QTZ354" s="182"/>
      <c r="QUA354" s="182"/>
      <c r="QUB354" s="182"/>
      <c r="QUC354" s="182"/>
      <c r="QUD354" s="182"/>
      <c r="QUE354" s="182"/>
      <c r="QUF354" s="182"/>
      <c r="QUG354" s="182"/>
      <c r="QUH354" s="182"/>
      <c r="QUI354" s="182"/>
      <c r="QUJ354" s="182"/>
      <c r="QUK354" s="182"/>
      <c r="QUL354" s="182"/>
      <c r="QUM354" s="182"/>
      <c r="QUN354" s="182"/>
      <c r="QUO354" s="182"/>
      <c r="QUP354" s="182"/>
      <c r="QUQ354" s="182"/>
      <c r="QUR354" s="182"/>
      <c r="QUS354" s="182"/>
      <c r="QUT354" s="182"/>
      <c r="QUU354" s="182"/>
      <c r="QUV354" s="182"/>
      <c r="QUW354" s="182"/>
      <c r="QUX354" s="182"/>
      <c r="QUY354" s="182"/>
      <c r="QUZ354" s="182"/>
      <c r="QVA354" s="182"/>
      <c r="QVB354" s="182"/>
      <c r="QVC354" s="182"/>
      <c r="QVD354" s="182"/>
      <c r="QVE354" s="182"/>
      <c r="QVF354" s="182"/>
      <c r="QVG354" s="182"/>
      <c r="QVH354" s="182"/>
      <c r="QVI354" s="182"/>
      <c r="QVJ354" s="182"/>
      <c r="QVK354" s="182"/>
      <c r="QVL354" s="182"/>
      <c r="QVM354" s="182"/>
      <c r="QVN354" s="182"/>
      <c r="QVO354" s="182"/>
      <c r="QVP354" s="182"/>
      <c r="QVQ354" s="182"/>
      <c r="QVR354" s="182"/>
      <c r="QVS354" s="182"/>
      <c r="QVT354" s="182"/>
      <c r="QVU354" s="182"/>
      <c r="QVV354" s="182"/>
      <c r="QVW354" s="182"/>
      <c r="QVX354" s="182"/>
      <c r="QVY354" s="182"/>
      <c r="QVZ354" s="182"/>
      <c r="QWA354" s="182"/>
      <c r="QWB354" s="182"/>
      <c r="QWC354" s="182"/>
      <c r="QWD354" s="182"/>
      <c r="QWE354" s="182"/>
      <c r="QWF354" s="182"/>
      <c r="QWG354" s="182"/>
      <c r="QWH354" s="182"/>
      <c r="QWI354" s="182"/>
      <c r="QWJ354" s="182"/>
      <c r="QWK354" s="182"/>
      <c r="QWL354" s="182"/>
      <c r="QWM354" s="182"/>
      <c r="QWN354" s="182"/>
      <c r="QWO354" s="182"/>
      <c r="QWP354" s="182"/>
      <c r="QWQ354" s="182"/>
      <c r="QWR354" s="182"/>
      <c r="QWS354" s="182"/>
      <c r="QWT354" s="182"/>
      <c r="QWU354" s="182"/>
      <c r="QWV354" s="182"/>
      <c r="QWW354" s="182"/>
      <c r="QWX354" s="182"/>
      <c r="QWY354" s="182"/>
      <c r="QWZ354" s="182"/>
      <c r="QXA354" s="182"/>
      <c r="QXB354" s="182"/>
      <c r="QXC354" s="182"/>
      <c r="QXD354" s="182"/>
      <c r="QXE354" s="182"/>
      <c r="QXF354" s="182"/>
      <c r="QXG354" s="182"/>
      <c r="QXH354" s="182"/>
      <c r="QXI354" s="182"/>
      <c r="QXJ354" s="182"/>
      <c r="QXK354" s="182"/>
      <c r="QXL354" s="182"/>
      <c r="QXM354" s="182"/>
      <c r="QXN354" s="182"/>
      <c r="QXO354" s="182"/>
      <c r="QXP354" s="182"/>
      <c r="QXQ354" s="182"/>
      <c r="QXR354" s="182"/>
      <c r="QXS354" s="182"/>
      <c r="QXT354" s="182"/>
      <c r="QXU354" s="182"/>
      <c r="QXV354" s="182"/>
      <c r="QXW354" s="182"/>
      <c r="QXX354" s="182"/>
      <c r="QXY354" s="182"/>
      <c r="QXZ354" s="182"/>
      <c r="QYA354" s="182"/>
      <c r="QYB354" s="182"/>
      <c r="QYC354" s="182"/>
      <c r="QYD354" s="182"/>
      <c r="QYE354" s="182"/>
      <c r="QYF354" s="182"/>
      <c r="QYG354" s="182"/>
      <c r="QYH354" s="182"/>
      <c r="QYI354" s="182"/>
      <c r="QYJ354" s="182"/>
      <c r="QYK354" s="182"/>
      <c r="QYL354" s="182"/>
      <c r="QYM354" s="182"/>
      <c r="QYN354" s="182"/>
      <c r="QYO354" s="182"/>
      <c r="QYP354" s="182"/>
      <c r="QYQ354" s="182"/>
      <c r="QYR354" s="182"/>
      <c r="QYS354" s="182"/>
      <c r="QYT354" s="182"/>
      <c r="QYU354" s="182"/>
      <c r="QYV354" s="182"/>
      <c r="QYW354" s="182"/>
      <c r="QYX354" s="182"/>
      <c r="QYY354" s="182"/>
      <c r="QYZ354" s="182"/>
      <c r="QZA354" s="182"/>
      <c r="QZB354" s="182"/>
      <c r="QZC354" s="182"/>
      <c r="QZD354" s="182"/>
      <c r="QZE354" s="182"/>
      <c r="QZF354" s="182"/>
      <c r="QZG354" s="182"/>
      <c r="QZH354" s="182"/>
      <c r="QZI354" s="182"/>
      <c r="QZJ354" s="182"/>
      <c r="QZK354" s="182"/>
      <c r="QZL354" s="182"/>
      <c r="QZM354" s="182"/>
      <c r="QZN354" s="182"/>
      <c r="QZO354" s="182"/>
      <c r="QZP354" s="182"/>
      <c r="QZQ354" s="182"/>
      <c r="QZR354" s="182"/>
      <c r="QZS354" s="182"/>
      <c r="QZT354" s="182"/>
      <c r="QZU354" s="182"/>
      <c r="QZV354" s="182"/>
      <c r="QZW354" s="182"/>
      <c r="QZX354" s="182"/>
      <c r="QZY354" s="182"/>
      <c r="QZZ354" s="182"/>
      <c r="RAA354" s="182"/>
      <c r="RAB354" s="182"/>
      <c r="RAC354" s="182"/>
      <c r="RAD354" s="182"/>
      <c r="RAE354" s="182"/>
      <c r="RAF354" s="182"/>
      <c r="RAG354" s="182"/>
      <c r="RAH354" s="182"/>
      <c r="RAI354" s="182"/>
      <c r="RAJ354" s="182"/>
      <c r="RAK354" s="182"/>
      <c r="RAL354" s="182"/>
      <c r="RAM354" s="182"/>
      <c r="RAN354" s="182"/>
      <c r="RAO354" s="182"/>
      <c r="RAP354" s="182"/>
      <c r="RAQ354" s="182"/>
      <c r="RAR354" s="182"/>
      <c r="RAS354" s="182"/>
      <c r="RAT354" s="182"/>
      <c r="RAU354" s="182"/>
      <c r="RAV354" s="182"/>
      <c r="RAW354" s="182"/>
      <c r="RAX354" s="182"/>
      <c r="RAY354" s="182"/>
      <c r="RAZ354" s="182"/>
      <c r="RBA354" s="182"/>
      <c r="RBB354" s="182"/>
      <c r="RBC354" s="182"/>
      <c r="RBD354" s="182"/>
      <c r="RBE354" s="182"/>
      <c r="RBF354" s="182"/>
      <c r="RBG354" s="182"/>
      <c r="RBH354" s="182"/>
      <c r="RBI354" s="182"/>
      <c r="RBJ354" s="182"/>
      <c r="RBK354" s="182"/>
      <c r="RBL354" s="182"/>
      <c r="RBM354" s="182"/>
      <c r="RBN354" s="182"/>
      <c r="RBO354" s="182"/>
      <c r="RBP354" s="182"/>
      <c r="RBQ354" s="182"/>
      <c r="RBR354" s="182"/>
      <c r="RBS354" s="182"/>
      <c r="RBT354" s="182"/>
      <c r="RBU354" s="182"/>
      <c r="RBV354" s="182"/>
      <c r="RBW354" s="182"/>
      <c r="RBX354" s="182"/>
      <c r="RBY354" s="182"/>
      <c r="RBZ354" s="182"/>
      <c r="RCA354" s="182"/>
      <c r="RCB354" s="182"/>
      <c r="RCC354" s="182"/>
      <c r="RCD354" s="182"/>
      <c r="RCE354" s="182"/>
      <c r="RCF354" s="182"/>
      <c r="RCG354" s="182"/>
      <c r="RCH354" s="182"/>
      <c r="RCI354" s="182"/>
      <c r="RCJ354" s="182"/>
      <c r="RCK354" s="182"/>
      <c r="RCL354" s="182"/>
      <c r="RCM354" s="182"/>
      <c r="RCN354" s="182"/>
      <c r="RCO354" s="182"/>
      <c r="RCP354" s="182"/>
      <c r="RCQ354" s="182"/>
      <c r="RCR354" s="182"/>
      <c r="RCS354" s="182"/>
      <c r="RCT354" s="182"/>
      <c r="RCU354" s="182"/>
      <c r="RCV354" s="182"/>
      <c r="RCW354" s="182"/>
      <c r="RCX354" s="182"/>
      <c r="RCY354" s="182"/>
      <c r="RCZ354" s="182"/>
      <c r="RDA354" s="182"/>
      <c r="RDB354" s="182"/>
      <c r="RDC354" s="182"/>
      <c r="RDD354" s="182"/>
      <c r="RDE354" s="182"/>
      <c r="RDF354" s="182"/>
      <c r="RDG354" s="182"/>
      <c r="RDH354" s="182"/>
      <c r="RDI354" s="182"/>
      <c r="RDJ354" s="182"/>
      <c r="RDK354" s="182"/>
      <c r="RDL354" s="182"/>
      <c r="RDM354" s="182"/>
      <c r="RDN354" s="182"/>
      <c r="RDO354" s="182"/>
      <c r="RDP354" s="182"/>
      <c r="RDQ354" s="182"/>
      <c r="RDR354" s="182"/>
      <c r="RDS354" s="182"/>
      <c r="RDT354" s="182"/>
      <c r="RDU354" s="182"/>
      <c r="RDV354" s="182"/>
      <c r="RDW354" s="182"/>
      <c r="RDX354" s="182"/>
      <c r="RDY354" s="182"/>
      <c r="RDZ354" s="182"/>
      <c r="REA354" s="182"/>
      <c r="REB354" s="182"/>
      <c r="REC354" s="182"/>
      <c r="RED354" s="182"/>
      <c r="REE354" s="182"/>
      <c r="REF354" s="182"/>
      <c r="REG354" s="182"/>
      <c r="REH354" s="182"/>
      <c r="REI354" s="182"/>
      <c r="REJ354" s="182"/>
      <c r="REK354" s="182"/>
      <c r="REL354" s="182"/>
      <c r="REM354" s="182"/>
      <c r="REN354" s="182"/>
      <c r="REO354" s="182"/>
      <c r="REP354" s="182"/>
      <c r="REQ354" s="182"/>
      <c r="RER354" s="182"/>
      <c r="RES354" s="182"/>
      <c r="RET354" s="182"/>
      <c r="REU354" s="182"/>
      <c r="REV354" s="182"/>
      <c r="REW354" s="182"/>
      <c r="REX354" s="182"/>
      <c r="REY354" s="182"/>
      <c r="REZ354" s="182"/>
      <c r="RFA354" s="182"/>
      <c r="RFB354" s="182"/>
      <c r="RFC354" s="182"/>
      <c r="RFD354" s="182"/>
      <c r="RFE354" s="182"/>
      <c r="RFF354" s="182"/>
      <c r="RFG354" s="182"/>
      <c r="RFH354" s="182"/>
      <c r="RFI354" s="182"/>
      <c r="RFJ354" s="182"/>
      <c r="RFK354" s="182"/>
      <c r="RFL354" s="182"/>
      <c r="RFM354" s="182"/>
      <c r="RFN354" s="182"/>
      <c r="RFO354" s="182"/>
      <c r="RFP354" s="182"/>
      <c r="RFQ354" s="182"/>
      <c r="RFR354" s="182"/>
      <c r="RFS354" s="182"/>
      <c r="RFT354" s="182"/>
      <c r="RFU354" s="182"/>
      <c r="RFV354" s="182"/>
      <c r="RFW354" s="182"/>
      <c r="RFX354" s="182"/>
      <c r="RFY354" s="182"/>
      <c r="RFZ354" s="182"/>
      <c r="RGA354" s="182"/>
      <c r="RGB354" s="182"/>
      <c r="RGC354" s="182"/>
      <c r="RGD354" s="182"/>
      <c r="RGE354" s="182"/>
      <c r="RGF354" s="182"/>
      <c r="RGG354" s="182"/>
      <c r="RGH354" s="182"/>
      <c r="RGI354" s="182"/>
      <c r="RGJ354" s="182"/>
      <c r="RGK354" s="182"/>
      <c r="RGL354" s="182"/>
      <c r="RGM354" s="182"/>
      <c r="RGN354" s="182"/>
      <c r="RGO354" s="182"/>
      <c r="RGP354" s="182"/>
      <c r="RGQ354" s="182"/>
      <c r="RGR354" s="182"/>
      <c r="RGS354" s="182"/>
      <c r="RGT354" s="182"/>
      <c r="RGU354" s="182"/>
      <c r="RGV354" s="182"/>
      <c r="RGW354" s="182"/>
      <c r="RGX354" s="182"/>
      <c r="RGY354" s="182"/>
      <c r="RGZ354" s="182"/>
      <c r="RHA354" s="182"/>
      <c r="RHB354" s="182"/>
      <c r="RHC354" s="182"/>
      <c r="RHD354" s="182"/>
      <c r="RHE354" s="182"/>
      <c r="RHF354" s="182"/>
      <c r="RHG354" s="182"/>
      <c r="RHH354" s="182"/>
      <c r="RHI354" s="182"/>
      <c r="RHJ354" s="182"/>
      <c r="RHK354" s="182"/>
      <c r="RHL354" s="182"/>
      <c r="RHM354" s="182"/>
      <c r="RHN354" s="182"/>
      <c r="RHO354" s="182"/>
      <c r="RHP354" s="182"/>
      <c r="RHQ354" s="182"/>
      <c r="RHR354" s="182"/>
      <c r="RHS354" s="182"/>
      <c r="RHT354" s="182"/>
      <c r="RHU354" s="182"/>
      <c r="RHV354" s="182"/>
      <c r="RHW354" s="182"/>
      <c r="RHX354" s="182"/>
      <c r="RHY354" s="182"/>
      <c r="RHZ354" s="182"/>
      <c r="RIA354" s="182"/>
      <c r="RIB354" s="182"/>
      <c r="RIC354" s="182"/>
      <c r="RID354" s="182"/>
      <c r="RIE354" s="182"/>
      <c r="RIF354" s="182"/>
      <c r="RIG354" s="182"/>
      <c r="RIH354" s="182"/>
      <c r="RII354" s="182"/>
      <c r="RIJ354" s="182"/>
      <c r="RIK354" s="182"/>
      <c r="RIL354" s="182"/>
      <c r="RIM354" s="182"/>
      <c r="RIN354" s="182"/>
      <c r="RIO354" s="182"/>
      <c r="RIP354" s="182"/>
      <c r="RIQ354" s="182"/>
      <c r="RIR354" s="182"/>
      <c r="RIS354" s="182"/>
      <c r="RIT354" s="182"/>
      <c r="RIU354" s="182"/>
      <c r="RIV354" s="182"/>
      <c r="RIW354" s="182"/>
      <c r="RIX354" s="182"/>
      <c r="RIY354" s="182"/>
      <c r="RIZ354" s="182"/>
      <c r="RJA354" s="182"/>
      <c r="RJB354" s="182"/>
      <c r="RJC354" s="182"/>
      <c r="RJD354" s="182"/>
      <c r="RJE354" s="182"/>
      <c r="RJF354" s="182"/>
      <c r="RJG354" s="182"/>
      <c r="RJH354" s="182"/>
      <c r="RJI354" s="182"/>
      <c r="RJJ354" s="182"/>
      <c r="RJK354" s="182"/>
      <c r="RJL354" s="182"/>
      <c r="RJM354" s="182"/>
      <c r="RJN354" s="182"/>
      <c r="RJO354" s="182"/>
      <c r="RJP354" s="182"/>
      <c r="RJQ354" s="182"/>
      <c r="RJR354" s="182"/>
      <c r="RJS354" s="182"/>
      <c r="RJT354" s="182"/>
      <c r="RJU354" s="182"/>
      <c r="RJV354" s="182"/>
      <c r="RJW354" s="182"/>
      <c r="RJX354" s="182"/>
      <c r="RJY354" s="182"/>
      <c r="RJZ354" s="182"/>
      <c r="RKA354" s="182"/>
      <c r="RKB354" s="182"/>
      <c r="RKC354" s="182"/>
      <c r="RKD354" s="182"/>
      <c r="RKE354" s="182"/>
      <c r="RKF354" s="182"/>
      <c r="RKG354" s="182"/>
      <c r="RKH354" s="182"/>
      <c r="RKI354" s="182"/>
      <c r="RKJ354" s="182"/>
      <c r="RKK354" s="182"/>
      <c r="RKL354" s="182"/>
      <c r="RKM354" s="182"/>
      <c r="RKN354" s="182"/>
      <c r="RKO354" s="182"/>
      <c r="RKP354" s="182"/>
      <c r="RKQ354" s="182"/>
      <c r="RKR354" s="182"/>
      <c r="RKS354" s="182"/>
      <c r="RKT354" s="182"/>
      <c r="RKU354" s="182"/>
      <c r="RKV354" s="182"/>
      <c r="RKW354" s="182"/>
      <c r="RKX354" s="182"/>
      <c r="RKY354" s="182"/>
      <c r="RKZ354" s="182"/>
      <c r="RLA354" s="182"/>
      <c r="RLB354" s="182"/>
      <c r="RLC354" s="182"/>
      <c r="RLD354" s="182"/>
      <c r="RLE354" s="182"/>
      <c r="RLF354" s="182"/>
      <c r="RLG354" s="182"/>
      <c r="RLH354" s="182"/>
      <c r="RLI354" s="182"/>
      <c r="RLJ354" s="182"/>
      <c r="RLK354" s="182"/>
      <c r="RLL354" s="182"/>
      <c r="RLM354" s="182"/>
      <c r="RLN354" s="182"/>
      <c r="RLO354" s="182"/>
      <c r="RLP354" s="182"/>
      <c r="RLQ354" s="182"/>
      <c r="RLR354" s="182"/>
      <c r="RLS354" s="182"/>
      <c r="RLT354" s="182"/>
      <c r="RLU354" s="182"/>
      <c r="RLV354" s="182"/>
      <c r="RLW354" s="182"/>
      <c r="RLX354" s="182"/>
      <c r="RLY354" s="182"/>
      <c r="RLZ354" s="182"/>
      <c r="RMA354" s="182"/>
      <c r="RMB354" s="182"/>
      <c r="RMC354" s="182"/>
      <c r="RMD354" s="182"/>
      <c r="RME354" s="182"/>
      <c r="RMF354" s="182"/>
      <c r="RMG354" s="182"/>
      <c r="RMH354" s="182"/>
      <c r="RMI354" s="182"/>
      <c r="RMJ354" s="182"/>
      <c r="RMK354" s="182"/>
      <c r="RML354" s="182"/>
      <c r="RMM354" s="182"/>
      <c r="RMN354" s="182"/>
      <c r="RMO354" s="182"/>
      <c r="RMP354" s="182"/>
      <c r="RMQ354" s="182"/>
      <c r="RMR354" s="182"/>
      <c r="RMS354" s="182"/>
      <c r="RMT354" s="182"/>
      <c r="RMU354" s="182"/>
      <c r="RMV354" s="182"/>
      <c r="RMW354" s="182"/>
      <c r="RMX354" s="182"/>
      <c r="RMY354" s="182"/>
      <c r="RMZ354" s="182"/>
      <c r="RNA354" s="182"/>
      <c r="RNB354" s="182"/>
      <c r="RNC354" s="182"/>
      <c r="RND354" s="182"/>
      <c r="RNE354" s="182"/>
      <c r="RNF354" s="182"/>
      <c r="RNG354" s="182"/>
      <c r="RNH354" s="182"/>
      <c r="RNI354" s="182"/>
      <c r="RNJ354" s="182"/>
      <c r="RNK354" s="182"/>
      <c r="RNL354" s="182"/>
      <c r="RNM354" s="182"/>
      <c r="RNN354" s="182"/>
      <c r="RNO354" s="182"/>
      <c r="RNP354" s="182"/>
      <c r="RNQ354" s="182"/>
      <c r="RNR354" s="182"/>
      <c r="RNS354" s="182"/>
      <c r="RNT354" s="182"/>
      <c r="RNU354" s="182"/>
      <c r="RNV354" s="182"/>
      <c r="RNW354" s="182"/>
      <c r="RNX354" s="182"/>
      <c r="RNY354" s="182"/>
      <c r="RNZ354" s="182"/>
      <c r="ROA354" s="182"/>
      <c r="ROB354" s="182"/>
      <c r="ROC354" s="182"/>
      <c r="ROD354" s="182"/>
      <c r="ROE354" s="182"/>
      <c r="ROF354" s="182"/>
      <c r="ROG354" s="182"/>
      <c r="ROH354" s="182"/>
      <c r="ROI354" s="182"/>
      <c r="ROJ354" s="182"/>
      <c r="ROK354" s="182"/>
      <c r="ROL354" s="182"/>
      <c r="ROM354" s="182"/>
      <c r="RON354" s="182"/>
      <c r="ROO354" s="182"/>
      <c r="ROP354" s="182"/>
      <c r="ROQ354" s="182"/>
      <c r="ROR354" s="182"/>
      <c r="ROS354" s="182"/>
      <c r="ROT354" s="182"/>
      <c r="ROU354" s="182"/>
      <c r="ROV354" s="182"/>
      <c r="ROW354" s="182"/>
      <c r="ROX354" s="182"/>
      <c r="ROY354" s="182"/>
      <c r="ROZ354" s="182"/>
      <c r="RPA354" s="182"/>
      <c r="RPB354" s="182"/>
      <c r="RPC354" s="182"/>
      <c r="RPD354" s="182"/>
      <c r="RPE354" s="182"/>
      <c r="RPF354" s="182"/>
      <c r="RPG354" s="182"/>
      <c r="RPH354" s="182"/>
      <c r="RPI354" s="182"/>
      <c r="RPJ354" s="182"/>
      <c r="RPK354" s="182"/>
      <c r="RPL354" s="182"/>
      <c r="RPM354" s="182"/>
      <c r="RPN354" s="182"/>
      <c r="RPO354" s="182"/>
      <c r="RPP354" s="182"/>
      <c r="RPQ354" s="182"/>
      <c r="RPR354" s="182"/>
      <c r="RPS354" s="182"/>
      <c r="RPT354" s="182"/>
      <c r="RPU354" s="182"/>
      <c r="RPV354" s="182"/>
      <c r="RPW354" s="182"/>
      <c r="RPX354" s="182"/>
      <c r="RPY354" s="182"/>
      <c r="RPZ354" s="182"/>
      <c r="RQA354" s="182"/>
      <c r="RQB354" s="182"/>
      <c r="RQC354" s="182"/>
      <c r="RQD354" s="182"/>
      <c r="RQE354" s="182"/>
      <c r="RQF354" s="182"/>
      <c r="RQG354" s="182"/>
      <c r="RQH354" s="182"/>
      <c r="RQI354" s="182"/>
      <c r="RQJ354" s="182"/>
      <c r="RQK354" s="182"/>
      <c r="RQL354" s="182"/>
      <c r="RQM354" s="182"/>
      <c r="RQN354" s="182"/>
      <c r="RQO354" s="182"/>
      <c r="RQP354" s="182"/>
      <c r="RQQ354" s="182"/>
      <c r="RQR354" s="182"/>
      <c r="RQS354" s="182"/>
      <c r="RQT354" s="182"/>
      <c r="RQU354" s="182"/>
      <c r="RQV354" s="182"/>
      <c r="RQW354" s="182"/>
      <c r="RQX354" s="182"/>
      <c r="RQY354" s="182"/>
      <c r="RQZ354" s="182"/>
      <c r="RRA354" s="182"/>
      <c r="RRB354" s="182"/>
      <c r="RRC354" s="182"/>
      <c r="RRD354" s="182"/>
      <c r="RRE354" s="182"/>
      <c r="RRF354" s="182"/>
      <c r="RRG354" s="182"/>
      <c r="RRH354" s="182"/>
      <c r="RRI354" s="182"/>
      <c r="RRJ354" s="182"/>
      <c r="RRK354" s="182"/>
      <c r="RRL354" s="182"/>
      <c r="RRM354" s="182"/>
      <c r="RRN354" s="182"/>
      <c r="RRO354" s="182"/>
      <c r="RRP354" s="182"/>
      <c r="RRQ354" s="182"/>
      <c r="RRR354" s="182"/>
      <c r="RRS354" s="182"/>
      <c r="RRT354" s="182"/>
      <c r="RRU354" s="182"/>
      <c r="RRV354" s="182"/>
      <c r="RRW354" s="182"/>
      <c r="RRX354" s="182"/>
      <c r="RRY354" s="182"/>
      <c r="RRZ354" s="182"/>
      <c r="RSA354" s="182"/>
      <c r="RSB354" s="182"/>
      <c r="RSC354" s="182"/>
      <c r="RSD354" s="182"/>
      <c r="RSE354" s="182"/>
      <c r="RSF354" s="182"/>
      <c r="RSG354" s="182"/>
      <c r="RSH354" s="182"/>
      <c r="RSI354" s="182"/>
      <c r="RSJ354" s="182"/>
      <c r="RSK354" s="182"/>
      <c r="RSL354" s="182"/>
      <c r="RSM354" s="182"/>
      <c r="RSN354" s="182"/>
      <c r="RSO354" s="182"/>
      <c r="RSP354" s="182"/>
      <c r="RSQ354" s="182"/>
      <c r="RSR354" s="182"/>
      <c r="RSS354" s="182"/>
      <c r="RST354" s="182"/>
      <c r="RSU354" s="182"/>
      <c r="RSV354" s="182"/>
      <c r="RSW354" s="182"/>
      <c r="RSX354" s="182"/>
      <c r="RSY354" s="182"/>
      <c r="RSZ354" s="182"/>
      <c r="RTA354" s="182"/>
      <c r="RTB354" s="182"/>
      <c r="RTC354" s="182"/>
      <c r="RTD354" s="182"/>
      <c r="RTE354" s="182"/>
      <c r="RTF354" s="182"/>
      <c r="RTG354" s="182"/>
      <c r="RTH354" s="182"/>
      <c r="RTI354" s="182"/>
      <c r="RTJ354" s="182"/>
      <c r="RTK354" s="182"/>
      <c r="RTL354" s="182"/>
      <c r="RTM354" s="182"/>
      <c r="RTN354" s="182"/>
      <c r="RTO354" s="182"/>
      <c r="RTP354" s="182"/>
      <c r="RTQ354" s="182"/>
      <c r="RTR354" s="182"/>
      <c r="RTS354" s="182"/>
      <c r="RTT354" s="182"/>
      <c r="RTU354" s="182"/>
      <c r="RTV354" s="182"/>
      <c r="RTW354" s="182"/>
      <c r="RTX354" s="182"/>
      <c r="RTY354" s="182"/>
      <c r="RTZ354" s="182"/>
      <c r="RUA354" s="182"/>
      <c r="RUB354" s="182"/>
      <c r="RUC354" s="182"/>
      <c r="RUD354" s="182"/>
      <c r="RUE354" s="182"/>
      <c r="RUF354" s="182"/>
      <c r="RUG354" s="182"/>
      <c r="RUH354" s="182"/>
      <c r="RUI354" s="182"/>
      <c r="RUJ354" s="182"/>
      <c r="RUK354" s="182"/>
      <c r="RUL354" s="182"/>
      <c r="RUM354" s="182"/>
      <c r="RUN354" s="182"/>
      <c r="RUO354" s="182"/>
      <c r="RUP354" s="182"/>
      <c r="RUQ354" s="182"/>
      <c r="RUR354" s="182"/>
      <c r="RUS354" s="182"/>
      <c r="RUT354" s="182"/>
      <c r="RUU354" s="182"/>
      <c r="RUV354" s="182"/>
      <c r="RUW354" s="182"/>
      <c r="RUX354" s="182"/>
      <c r="RUY354" s="182"/>
      <c r="RUZ354" s="182"/>
      <c r="RVA354" s="182"/>
      <c r="RVB354" s="182"/>
      <c r="RVC354" s="182"/>
      <c r="RVD354" s="182"/>
      <c r="RVE354" s="182"/>
      <c r="RVF354" s="182"/>
      <c r="RVG354" s="182"/>
      <c r="RVH354" s="182"/>
      <c r="RVI354" s="182"/>
      <c r="RVJ354" s="182"/>
      <c r="RVK354" s="182"/>
      <c r="RVL354" s="182"/>
      <c r="RVM354" s="182"/>
      <c r="RVN354" s="182"/>
      <c r="RVO354" s="182"/>
      <c r="RVP354" s="182"/>
      <c r="RVQ354" s="182"/>
      <c r="RVR354" s="182"/>
      <c r="RVS354" s="182"/>
      <c r="RVT354" s="182"/>
      <c r="RVU354" s="182"/>
      <c r="RVV354" s="182"/>
      <c r="RVW354" s="182"/>
      <c r="RVX354" s="182"/>
      <c r="RVY354" s="182"/>
      <c r="RVZ354" s="182"/>
      <c r="RWA354" s="182"/>
      <c r="RWB354" s="182"/>
      <c r="RWC354" s="182"/>
      <c r="RWD354" s="182"/>
      <c r="RWE354" s="182"/>
      <c r="RWF354" s="182"/>
      <c r="RWG354" s="182"/>
      <c r="RWH354" s="182"/>
      <c r="RWI354" s="182"/>
      <c r="RWJ354" s="182"/>
      <c r="RWK354" s="182"/>
      <c r="RWL354" s="182"/>
      <c r="RWM354" s="182"/>
      <c r="RWN354" s="182"/>
      <c r="RWO354" s="182"/>
      <c r="RWP354" s="182"/>
      <c r="RWQ354" s="182"/>
      <c r="RWR354" s="182"/>
      <c r="RWS354" s="182"/>
      <c r="RWT354" s="182"/>
      <c r="RWU354" s="182"/>
      <c r="RWV354" s="182"/>
      <c r="RWW354" s="182"/>
      <c r="RWX354" s="182"/>
      <c r="RWY354" s="182"/>
      <c r="RWZ354" s="182"/>
      <c r="RXA354" s="182"/>
      <c r="RXB354" s="182"/>
      <c r="RXC354" s="182"/>
      <c r="RXD354" s="182"/>
      <c r="RXE354" s="182"/>
      <c r="RXF354" s="182"/>
      <c r="RXG354" s="182"/>
      <c r="RXH354" s="182"/>
      <c r="RXI354" s="182"/>
      <c r="RXJ354" s="182"/>
      <c r="RXK354" s="182"/>
      <c r="RXL354" s="182"/>
      <c r="RXM354" s="182"/>
      <c r="RXN354" s="182"/>
      <c r="RXO354" s="182"/>
      <c r="RXP354" s="182"/>
      <c r="RXQ354" s="182"/>
      <c r="RXR354" s="182"/>
      <c r="RXS354" s="182"/>
      <c r="RXT354" s="182"/>
      <c r="RXU354" s="182"/>
      <c r="RXV354" s="182"/>
      <c r="RXW354" s="182"/>
      <c r="RXX354" s="182"/>
      <c r="RXY354" s="182"/>
      <c r="RXZ354" s="182"/>
      <c r="RYA354" s="182"/>
      <c r="RYB354" s="182"/>
      <c r="RYC354" s="182"/>
      <c r="RYD354" s="182"/>
      <c r="RYE354" s="182"/>
      <c r="RYF354" s="182"/>
      <c r="RYG354" s="182"/>
      <c r="RYH354" s="182"/>
      <c r="RYI354" s="182"/>
      <c r="RYJ354" s="182"/>
      <c r="RYK354" s="182"/>
      <c r="RYL354" s="182"/>
      <c r="RYM354" s="182"/>
      <c r="RYN354" s="182"/>
      <c r="RYO354" s="182"/>
      <c r="RYP354" s="182"/>
      <c r="RYQ354" s="182"/>
      <c r="RYR354" s="182"/>
      <c r="RYS354" s="182"/>
      <c r="RYT354" s="182"/>
      <c r="RYU354" s="182"/>
      <c r="RYV354" s="182"/>
      <c r="RYW354" s="182"/>
      <c r="RYX354" s="182"/>
      <c r="RYY354" s="182"/>
      <c r="RYZ354" s="182"/>
      <c r="RZA354" s="182"/>
      <c r="RZB354" s="182"/>
      <c r="RZC354" s="182"/>
      <c r="RZD354" s="182"/>
      <c r="RZE354" s="182"/>
      <c r="RZF354" s="182"/>
      <c r="RZG354" s="182"/>
      <c r="RZH354" s="182"/>
      <c r="RZI354" s="182"/>
      <c r="RZJ354" s="182"/>
      <c r="RZK354" s="182"/>
      <c r="RZL354" s="182"/>
      <c r="RZM354" s="182"/>
      <c r="RZN354" s="182"/>
      <c r="RZO354" s="182"/>
      <c r="RZP354" s="182"/>
      <c r="RZQ354" s="182"/>
      <c r="RZR354" s="182"/>
      <c r="RZS354" s="182"/>
      <c r="RZT354" s="182"/>
      <c r="RZU354" s="182"/>
      <c r="RZV354" s="182"/>
      <c r="RZW354" s="182"/>
      <c r="RZX354" s="182"/>
      <c r="RZY354" s="182"/>
      <c r="RZZ354" s="182"/>
      <c r="SAA354" s="182"/>
      <c r="SAB354" s="182"/>
      <c r="SAC354" s="182"/>
      <c r="SAD354" s="182"/>
      <c r="SAE354" s="182"/>
      <c r="SAF354" s="182"/>
      <c r="SAG354" s="182"/>
      <c r="SAH354" s="182"/>
      <c r="SAI354" s="182"/>
      <c r="SAJ354" s="182"/>
      <c r="SAK354" s="182"/>
      <c r="SAL354" s="182"/>
      <c r="SAM354" s="182"/>
      <c r="SAN354" s="182"/>
      <c r="SAO354" s="182"/>
      <c r="SAP354" s="182"/>
      <c r="SAQ354" s="182"/>
      <c r="SAR354" s="182"/>
      <c r="SAS354" s="182"/>
      <c r="SAT354" s="182"/>
      <c r="SAU354" s="182"/>
      <c r="SAV354" s="182"/>
      <c r="SAW354" s="182"/>
      <c r="SAX354" s="182"/>
      <c r="SAY354" s="182"/>
      <c r="SAZ354" s="182"/>
      <c r="SBA354" s="182"/>
      <c r="SBB354" s="182"/>
      <c r="SBC354" s="182"/>
      <c r="SBD354" s="182"/>
      <c r="SBE354" s="182"/>
      <c r="SBF354" s="182"/>
      <c r="SBG354" s="182"/>
      <c r="SBH354" s="182"/>
      <c r="SBI354" s="182"/>
      <c r="SBJ354" s="182"/>
      <c r="SBK354" s="182"/>
      <c r="SBL354" s="182"/>
      <c r="SBM354" s="182"/>
      <c r="SBN354" s="182"/>
      <c r="SBO354" s="182"/>
      <c r="SBP354" s="182"/>
      <c r="SBQ354" s="182"/>
      <c r="SBR354" s="182"/>
      <c r="SBS354" s="182"/>
      <c r="SBT354" s="182"/>
      <c r="SBU354" s="182"/>
      <c r="SBV354" s="182"/>
      <c r="SBW354" s="182"/>
      <c r="SBX354" s="182"/>
      <c r="SBY354" s="182"/>
      <c r="SBZ354" s="182"/>
      <c r="SCA354" s="182"/>
      <c r="SCB354" s="182"/>
      <c r="SCC354" s="182"/>
      <c r="SCD354" s="182"/>
      <c r="SCE354" s="182"/>
      <c r="SCF354" s="182"/>
      <c r="SCG354" s="182"/>
      <c r="SCH354" s="182"/>
      <c r="SCI354" s="182"/>
      <c r="SCJ354" s="182"/>
      <c r="SCK354" s="182"/>
      <c r="SCL354" s="182"/>
      <c r="SCM354" s="182"/>
      <c r="SCN354" s="182"/>
      <c r="SCO354" s="182"/>
      <c r="SCP354" s="182"/>
      <c r="SCQ354" s="182"/>
      <c r="SCR354" s="182"/>
      <c r="SCS354" s="182"/>
      <c r="SCT354" s="182"/>
      <c r="SCU354" s="182"/>
      <c r="SCV354" s="182"/>
      <c r="SCW354" s="182"/>
      <c r="SCX354" s="182"/>
      <c r="SCY354" s="182"/>
      <c r="SCZ354" s="182"/>
      <c r="SDA354" s="182"/>
      <c r="SDB354" s="182"/>
      <c r="SDC354" s="182"/>
      <c r="SDD354" s="182"/>
      <c r="SDE354" s="182"/>
      <c r="SDF354" s="182"/>
      <c r="SDG354" s="182"/>
      <c r="SDH354" s="182"/>
      <c r="SDI354" s="182"/>
      <c r="SDJ354" s="182"/>
      <c r="SDK354" s="182"/>
      <c r="SDL354" s="182"/>
      <c r="SDM354" s="182"/>
      <c r="SDN354" s="182"/>
      <c r="SDO354" s="182"/>
      <c r="SDP354" s="182"/>
      <c r="SDQ354" s="182"/>
      <c r="SDR354" s="182"/>
      <c r="SDS354" s="182"/>
      <c r="SDT354" s="182"/>
      <c r="SDU354" s="182"/>
      <c r="SDV354" s="182"/>
      <c r="SDW354" s="182"/>
      <c r="SDX354" s="182"/>
      <c r="SDY354" s="182"/>
      <c r="SDZ354" s="182"/>
      <c r="SEA354" s="182"/>
      <c r="SEB354" s="182"/>
      <c r="SEC354" s="182"/>
      <c r="SED354" s="182"/>
      <c r="SEE354" s="182"/>
      <c r="SEF354" s="182"/>
      <c r="SEG354" s="182"/>
      <c r="SEH354" s="182"/>
      <c r="SEI354" s="182"/>
      <c r="SEJ354" s="182"/>
      <c r="SEK354" s="182"/>
      <c r="SEL354" s="182"/>
      <c r="SEM354" s="182"/>
      <c r="SEN354" s="182"/>
      <c r="SEO354" s="182"/>
      <c r="SEP354" s="182"/>
      <c r="SEQ354" s="182"/>
      <c r="SER354" s="182"/>
      <c r="SES354" s="182"/>
      <c r="SET354" s="182"/>
      <c r="SEU354" s="182"/>
      <c r="SEV354" s="182"/>
      <c r="SEW354" s="182"/>
      <c r="SEX354" s="182"/>
      <c r="SEY354" s="182"/>
      <c r="SEZ354" s="182"/>
      <c r="SFA354" s="182"/>
      <c r="SFB354" s="182"/>
      <c r="SFC354" s="182"/>
      <c r="SFD354" s="182"/>
      <c r="SFE354" s="182"/>
      <c r="SFF354" s="182"/>
      <c r="SFG354" s="182"/>
      <c r="SFH354" s="182"/>
      <c r="SFI354" s="182"/>
      <c r="SFJ354" s="182"/>
      <c r="SFK354" s="182"/>
      <c r="SFL354" s="182"/>
      <c r="SFM354" s="182"/>
      <c r="SFN354" s="182"/>
      <c r="SFO354" s="182"/>
      <c r="SFP354" s="182"/>
      <c r="SFQ354" s="182"/>
      <c r="SFR354" s="182"/>
      <c r="SFS354" s="182"/>
      <c r="SFT354" s="182"/>
      <c r="SFU354" s="182"/>
      <c r="SFV354" s="182"/>
      <c r="SFW354" s="182"/>
      <c r="SFX354" s="182"/>
      <c r="SFY354" s="182"/>
      <c r="SFZ354" s="182"/>
      <c r="SGA354" s="182"/>
      <c r="SGB354" s="182"/>
      <c r="SGC354" s="182"/>
      <c r="SGD354" s="182"/>
      <c r="SGE354" s="182"/>
      <c r="SGF354" s="182"/>
      <c r="SGG354" s="182"/>
      <c r="SGH354" s="182"/>
      <c r="SGI354" s="182"/>
      <c r="SGJ354" s="182"/>
      <c r="SGK354" s="182"/>
      <c r="SGL354" s="182"/>
      <c r="SGM354" s="182"/>
      <c r="SGN354" s="182"/>
      <c r="SGO354" s="182"/>
      <c r="SGP354" s="182"/>
      <c r="SGQ354" s="182"/>
      <c r="SGR354" s="182"/>
      <c r="SGS354" s="182"/>
      <c r="SGT354" s="182"/>
      <c r="SGU354" s="182"/>
      <c r="SGV354" s="182"/>
      <c r="SGW354" s="182"/>
      <c r="SGX354" s="182"/>
      <c r="SGY354" s="182"/>
      <c r="SGZ354" s="182"/>
      <c r="SHA354" s="182"/>
      <c r="SHB354" s="182"/>
      <c r="SHC354" s="182"/>
      <c r="SHD354" s="182"/>
      <c r="SHE354" s="182"/>
      <c r="SHF354" s="182"/>
      <c r="SHG354" s="182"/>
      <c r="SHH354" s="182"/>
      <c r="SHI354" s="182"/>
      <c r="SHJ354" s="182"/>
      <c r="SHK354" s="182"/>
      <c r="SHL354" s="182"/>
      <c r="SHM354" s="182"/>
      <c r="SHN354" s="182"/>
      <c r="SHO354" s="182"/>
      <c r="SHP354" s="182"/>
      <c r="SHQ354" s="182"/>
      <c r="SHR354" s="182"/>
      <c r="SHS354" s="182"/>
      <c r="SHT354" s="182"/>
      <c r="SHU354" s="182"/>
      <c r="SHV354" s="182"/>
      <c r="SHW354" s="182"/>
      <c r="SHX354" s="182"/>
      <c r="SHY354" s="182"/>
      <c r="SHZ354" s="182"/>
      <c r="SIA354" s="182"/>
      <c r="SIB354" s="182"/>
      <c r="SIC354" s="182"/>
      <c r="SID354" s="182"/>
      <c r="SIE354" s="182"/>
      <c r="SIF354" s="182"/>
      <c r="SIG354" s="182"/>
      <c r="SIH354" s="182"/>
      <c r="SII354" s="182"/>
      <c r="SIJ354" s="182"/>
      <c r="SIK354" s="182"/>
      <c r="SIL354" s="182"/>
      <c r="SIM354" s="182"/>
      <c r="SIN354" s="182"/>
      <c r="SIO354" s="182"/>
      <c r="SIP354" s="182"/>
      <c r="SIQ354" s="182"/>
      <c r="SIR354" s="182"/>
      <c r="SIS354" s="182"/>
      <c r="SIT354" s="182"/>
      <c r="SIU354" s="182"/>
      <c r="SIV354" s="182"/>
      <c r="SIW354" s="182"/>
      <c r="SIX354" s="182"/>
      <c r="SIY354" s="182"/>
      <c r="SIZ354" s="182"/>
      <c r="SJA354" s="182"/>
      <c r="SJB354" s="182"/>
      <c r="SJC354" s="182"/>
      <c r="SJD354" s="182"/>
      <c r="SJE354" s="182"/>
      <c r="SJF354" s="182"/>
      <c r="SJG354" s="182"/>
      <c r="SJH354" s="182"/>
      <c r="SJI354" s="182"/>
      <c r="SJJ354" s="182"/>
      <c r="SJK354" s="182"/>
      <c r="SJL354" s="182"/>
      <c r="SJM354" s="182"/>
      <c r="SJN354" s="182"/>
      <c r="SJO354" s="182"/>
      <c r="SJP354" s="182"/>
      <c r="SJQ354" s="182"/>
      <c r="SJR354" s="182"/>
      <c r="SJS354" s="182"/>
      <c r="SJT354" s="182"/>
      <c r="SJU354" s="182"/>
      <c r="SJV354" s="182"/>
      <c r="SJW354" s="182"/>
      <c r="SJX354" s="182"/>
      <c r="SJY354" s="182"/>
      <c r="SJZ354" s="182"/>
      <c r="SKA354" s="182"/>
      <c r="SKB354" s="182"/>
      <c r="SKC354" s="182"/>
      <c r="SKD354" s="182"/>
      <c r="SKE354" s="182"/>
      <c r="SKF354" s="182"/>
      <c r="SKG354" s="182"/>
      <c r="SKH354" s="182"/>
      <c r="SKI354" s="182"/>
      <c r="SKJ354" s="182"/>
      <c r="SKK354" s="182"/>
      <c r="SKL354" s="182"/>
      <c r="SKM354" s="182"/>
      <c r="SKN354" s="182"/>
      <c r="SKO354" s="182"/>
      <c r="SKP354" s="182"/>
      <c r="SKQ354" s="182"/>
      <c r="SKR354" s="182"/>
      <c r="SKS354" s="182"/>
      <c r="SKT354" s="182"/>
      <c r="SKU354" s="182"/>
      <c r="SKV354" s="182"/>
      <c r="SKW354" s="182"/>
      <c r="SKX354" s="182"/>
      <c r="SKY354" s="182"/>
      <c r="SKZ354" s="182"/>
      <c r="SLA354" s="182"/>
      <c r="SLB354" s="182"/>
      <c r="SLC354" s="182"/>
      <c r="SLD354" s="182"/>
      <c r="SLE354" s="182"/>
      <c r="SLF354" s="182"/>
      <c r="SLG354" s="182"/>
      <c r="SLH354" s="182"/>
      <c r="SLI354" s="182"/>
      <c r="SLJ354" s="182"/>
      <c r="SLK354" s="182"/>
      <c r="SLL354" s="182"/>
      <c r="SLM354" s="182"/>
      <c r="SLN354" s="182"/>
      <c r="SLO354" s="182"/>
      <c r="SLP354" s="182"/>
      <c r="SLQ354" s="182"/>
      <c r="SLR354" s="182"/>
      <c r="SLS354" s="182"/>
      <c r="SLT354" s="182"/>
      <c r="SLU354" s="182"/>
      <c r="SLV354" s="182"/>
      <c r="SLW354" s="182"/>
      <c r="SLX354" s="182"/>
      <c r="SLY354" s="182"/>
      <c r="SLZ354" s="182"/>
      <c r="SMA354" s="182"/>
      <c r="SMB354" s="182"/>
      <c r="SMC354" s="182"/>
      <c r="SMD354" s="182"/>
      <c r="SME354" s="182"/>
      <c r="SMF354" s="182"/>
      <c r="SMG354" s="182"/>
      <c r="SMH354" s="182"/>
      <c r="SMI354" s="182"/>
      <c r="SMJ354" s="182"/>
      <c r="SMK354" s="182"/>
      <c r="SML354" s="182"/>
      <c r="SMM354" s="182"/>
      <c r="SMN354" s="182"/>
      <c r="SMO354" s="182"/>
      <c r="SMP354" s="182"/>
      <c r="SMQ354" s="182"/>
      <c r="SMR354" s="182"/>
      <c r="SMS354" s="182"/>
      <c r="SMT354" s="182"/>
      <c r="SMU354" s="182"/>
      <c r="SMV354" s="182"/>
      <c r="SMW354" s="182"/>
      <c r="SMX354" s="182"/>
      <c r="SMY354" s="182"/>
      <c r="SMZ354" s="182"/>
      <c r="SNA354" s="182"/>
      <c r="SNB354" s="182"/>
      <c r="SNC354" s="182"/>
      <c r="SND354" s="182"/>
      <c r="SNE354" s="182"/>
      <c r="SNF354" s="182"/>
      <c r="SNG354" s="182"/>
      <c r="SNH354" s="182"/>
      <c r="SNI354" s="182"/>
      <c r="SNJ354" s="182"/>
      <c r="SNK354" s="182"/>
      <c r="SNL354" s="182"/>
      <c r="SNM354" s="182"/>
      <c r="SNN354" s="182"/>
      <c r="SNO354" s="182"/>
      <c r="SNP354" s="182"/>
      <c r="SNQ354" s="182"/>
      <c r="SNR354" s="182"/>
      <c r="SNS354" s="182"/>
      <c r="SNT354" s="182"/>
      <c r="SNU354" s="182"/>
      <c r="SNV354" s="182"/>
      <c r="SNW354" s="182"/>
      <c r="SNX354" s="182"/>
      <c r="SNY354" s="182"/>
      <c r="SNZ354" s="182"/>
      <c r="SOA354" s="182"/>
      <c r="SOB354" s="182"/>
      <c r="SOC354" s="182"/>
      <c r="SOD354" s="182"/>
      <c r="SOE354" s="182"/>
      <c r="SOF354" s="182"/>
      <c r="SOG354" s="182"/>
      <c r="SOH354" s="182"/>
      <c r="SOI354" s="182"/>
      <c r="SOJ354" s="182"/>
      <c r="SOK354" s="182"/>
      <c r="SOL354" s="182"/>
      <c r="SOM354" s="182"/>
      <c r="SON354" s="182"/>
      <c r="SOO354" s="182"/>
      <c r="SOP354" s="182"/>
      <c r="SOQ354" s="182"/>
      <c r="SOR354" s="182"/>
      <c r="SOS354" s="182"/>
      <c r="SOT354" s="182"/>
      <c r="SOU354" s="182"/>
      <c r="SOV354" s="182"/>
      <c r="SOW354" s="182"/>
      <c r="SOX354" s="182"/>
      <c r="SOY354" s="182"/>
      <c r="SOZ354" s="182"/>
      <c r="SPA354" s="182"/>
      <c r="SPB354" s="182"/>
      <c r="SPC354" s="182"/>
      <c r="SPD354" s="182"/>
      <c r="SPE354" s="182"/>
      <c r="SPF354" s="182"/>
      <c r="SPG354" s="182"/>
      <c r="SPH354" s="182"/>
      <c r="SPI354" s="182"/>
      <c r="SPJ354" s="182"/>
      <c r="SPK354" s="182"/>
      <c r="SPL354" s="182"/>
      <c r="SPM354" s="182"/>
      <c r="SPN354" s="182"/>
      <c r="SPO354" s="182"/>
      <c r="SPP354" s="182"/>
      <c r="SPQ354" s="182"/>
      <c r="SPR354" s="182"/>
      <c r="SPS354" s="182"/>
      <c r="SPT354" s="182"/>
      <c r="SPU354" s="182"/>
      <c r="SPV354" s="182"/>
      <c r="SPW354" s="182"/>
      <c r="SPX354" s="182"/>
      <c r="SPY354" s="182"/>
      <c r="SPZ354" s="182"/>
      <c r="SQA354" s="182"/>
      <c r="SQB354" s="182"/>
      <c r="SQC354" s="182"/>
      <c r="SQD354" s="182"/>
      <c r="SQE354" s="182"/>
      <c r="SQF354" s="182"/>
      <c r="SQG354" s="182"/>
      <c r="SQH354" s="182"/>
      <c r="SQI354" s="182"/>
      <c r="SQJ354" s="182"/>
      <c r="SQK354" s="182"/>
      <c r="SQL354" s="182"/>
      <c r="SQM354" s="182"/>
      <c r="SQN354" s="182"/>
      <c r="SQO354" s="182"/>
      <c r="SQP354" s="182"/>
      <c r="SQQ354" s="182"/>
      <c r="SQR354" s="182"/>
      <c r="SQS354" s="182"/>
      <c r="SQT354" s="182"/>
      <c r="SQU354" s="182"/>
      <c r="SQV354" s="182"/>
      <c r="SQW354" s="182"/>
      <c r="SQX354" s="182"/>
      <c r="SQY354" s="182"/>
      <c r="SQZ354" s="182"/>
      <c r="SRA354" s="182"/>
      <c r="SRB354" s="182"/>
      <c r="SRC354" s="182"/>
      <c r="SRD354" s="182"/>
      <c r="SRE354" s="182"/>
      <c r="SRF354" s="182"/>
      <c r="SRG354" s="182"/>
      <c r="SRH354" s="182"/>
      <c r="SRI354" s="182"/>
      <c r="SRJ354" s="182"/>
      <c r="SRK354" s="182"/>
      <c r="SRL354" s="182"/>
      <c r="SRM354" s="182"/>
      <c r="SRN354" s="182"/>
      <c r="SRO354" s="182"/>
      <c r="SRP354" s="182"/>
      <c r="SRQ354" s="182"/>
      <c r="SRR354" s="182"/>
      <c r="SRS354" s="182"/>
      <c r="SRT354" s="182"/>
      <c r="SRU354" s="182"/>
      <c r="SRV354" s="182"/>
      <c r="SRW354" s="182"/>
      <c r="SRX354" s="182"/>
      <c r="SRY354" s="182"/>
      <c r="SRZ354" s="182"/>
      <c r="SSA354" s="182"/>
      <c r="SSB354" s="182"/>
      <c r="SSC354" s="182"/>
      <c r="SSD354" s="182"/>
      <c r="SSE354" s="182"/>
      <c r="SSF354" s="182"/>
      <c r="SSG354" s="182"/>
      <c r="SSH354" s="182"/>
      <c r="SSI354" s="182"/>
      <c r="SSJ354" s="182"/>
      <c r="SSK354" s="182"/>
      <c r="SSL354" s="182"/>
      <c r="SSM354" s="182"/>
      <c r="SSN354" s="182"/>
      <c r="SSO354" s="182"/>
      <c r="SSP354" s="182"/>
      <c r="SSQ354" s="182"/>
      <c r="SSR354" s="182"/>
      <c r="SSS354" s="182"/>
      <c r="SST354" s="182"/>
      <c r="SSU354" s="182"/>
      <c r="SSV354" s="182"/>
      <c r="SSW354" s="182"/>
      <c r="SSX354" s="182"/>
      <c r="SSY354" s="182"/>
      <c r="SSZ354" s="182"/>
      <c r="STA354" s="182"/>
      <c r="STB354" s="182"/>
      <c r="STC354" s="182"/>
      <c r="STD354" s="182"/>
      <c r="STE354" s="182"/>
      <c r="STF354" s="182"/>
      <c r="STG354" s="182"/>
      <c r="STH354" s="182"/>
      <c r="STI354" s="182"/>
      <c r="STJ354" s="182"/>
      <c r="STK354" s="182"/>
      <c r="STL354" s="182"/>
      <c r="STM354" s="182"/>
      <c r="STN354" s="182"/>
      <c r="STO354" s="182"/>
      <c r="STP354" s="182"/>
      <c r="STQ354" s="182"/>
      <c r="STR354" s="182"/>
      <c r="STS354" s="182"/>
      <c r="STT354" s="182"/>
      <c r="STU354" s="182"/>
      <c r="STV354" s="182"/>
      <c r="STW354" s="182"/>
      <c r="STX354" s="182"/>
      <c r="STY354" s="182"/>
      <c r="STZ354" s="182"/>
      <c r="SUA354" s="182"/>
      <c r="SUB354" s="182"/>
      <c r="SUC354" s="182"/>
      <c r="SUD354" s="182"/>
      <c r="SUE354" s="182"/>
      <c r="SUF354" s="182"/>
      <c r="SUG354" s="182"/>
      <c r="SUH354" s="182"/>
      <c r="SUI354" s="182"/>
      <c r="SUJ354" s="182"/>
      <c r="SUK354" s="182"/>
      <c r="SUL354" s="182"/>
      <c r="SUM354" s="182"/>
      <c r="SUN354" s="182"/>
      <c r="SUO354" s="182"/>
      <c r="SUP354" s="182"/>
      <c r="SUQ354" s="182"/>
      <c r="SUR354" s="182"/>
      <c r="SUS354" s="182"/>
      <c r="SUT354" s="182"/>
      <c r="SUU354" s="182"/>
      <c r="SUV354" s="182"/>
      <c r="SUW354" s="182"/>
      <c r="SUX354" s="182"/>
      <c r="SUY354" s="182"/>
      <c r="SUZ354" s="182"/>
      <c r="SVA354" s="182"/>
      <c r="SVB354" s="182"/>
      <c r="SVC354" s="182"/>
      <c r="SVD354" s="182"/>
      <c r="SVE354" s="182"/>
      <c r="SVF354" s="182"/>
      <c r="SVG354" s="182"/>
      <c r="SVH354" s="182"/>
      <c r="SVI354" s="182"/>
      <c r="SVJ354" s="182"/>
      <c r="SVK354" s="182"/>
      <c r="SVL354" s="182"/>
      <c r="SVM354" s="182"/>
      <c r="SVN354" s="182"/>
      <c r="SVO354" s="182"/>
      <c r="SVP354" s="182"/>
      <c r="SVQ354" s="182"/>
      <c r="SVR354" s="182"/>
      <c r="SVS354" s="182"/>
      <c r="SVT354" s="182"/>
      <c r="SVU354" s="182"/>
      <c r="SVV354" s="182"/>
      <c r="SVW354" s="182"/>
      <c r="SVX354" s="182"/>
      <c r="SVY354" s="182"/>
      <c r="SVZ354" s="182"/>
      <c r="SWA354" s="182"/>
      <c r="SWB354" s="182"/>
      <c r="SWC354" s="182"/>
      <c r="SWD354" s="182"/>
      <c r="SWE354" s="182"/>
      <c r="SWF354" s="182"/>
      <c r="SWG354" s="182"/>
      <c r="SWH354" s="182"/>
      <c r="SWI354" s="182"/>
      <c r="SWJ354" s="182"/>
      <c r="SWK354" s="182"/>
      <c r="SWL354" s="182"/>
      <c r="SWM354" s="182"/>
      <c r="SWN354" s="182"/>
      <c r="SWO354" s="182"/>
      <c r="SWP354" s="182"/>
      <c r="SWQ354" s="182"/>
      <c r="SWR354" s="182"/>
      <c r="SWS354" s="182"/>
      <c r="SWT354" s="182"/>
      <c r="SWU354" s="182"/>
      <c r="SWV354" s="182"/>
      <c r="SWW354" s="182"/>
      <c r="SWX354" s="182"/>
      <c r="SWY354" s="182"/>
      <c r="SWZ354" s="182"/>
      <c r="SXA354" s="182"/>
      <c r="SXB354" s="182"/>
      <c r="SXC354" s="182"/>
      <c r="SXD354" s="182"/>
      <c r="SXE354" s="182"/>
      <c r="SXF354" s="182"/>
      <c r="SXG354" s="182"/>
      <c r="SXH354" s="182"/>
      <c r="SXI354" s="182"/>
      <c r="SXJ354" s="182"/>
      <c r="SXK354" s="182"/>
      <c r="SXL354" s="182"/>
      <c r="SXM354" s="182"/>
      <c r="SXN354" s="182"/>
      <c r="SXO354" s="182"/>
      <c r="SXP354" s="182"/>
      <c r="SXQ354" s="182"/>
      <c r="SXR354" s="182"/>
      <c r="SXS354" s="182"/>
      <c r="SXT354" s="182"/>
      <c r="SXU354" s="182"/>
      <c r="SXV354" s="182"/>
      <c r="SXW354" s="182"/>
      <c r="SXX354" s="182"/>
      <c r="SXY354" s="182"/>
      <c r="SXZ354" s="182"/>
      <c r="SYA354" s="182"/>
      <c r="SYB354" s="182"/>
      <c r="SYC354" s="182"/>
      <c r="SYD354" s="182"/>
      <c r="SYE354" s="182"/>
      <c r="SYF354" s="182"/>
      <c r="SYG354" s="182"/>
      <c r="SYH354" s="182"/>
      <c r="SYI354" s="182"/>
      <c r="SYJ354" s="182"/>
      <c r="SYK354" s="182"/>
      <c r="SYL354" s="182"/>
      <c r="SYM354" s="182"/>
      <c r="SYN354" s="182"/>
      <c r="SYO354" s="182"/>
      <c r="SYP354" s="182"/>
      <c r="SYQ354" s="182"/>
      <c r="SYR354" s="182"/>
      <c r="SYS354" s="182"/>
      <c r="SYT354" s="182"/>
      <c r="SYU354" s="182"/>
      <c r="SYV354" s="182"/>
      <c r="SYW354" s="182"/>
      <c r="SYX354" s="182"/>
      <c r="SYY354" s="182"/>
      <c r="SYZ354" s="182"/>
      <c r="SZA354" s="182"/>
      <c r="SZB354" s="182"/>
      <c r="SZC354" s="182"/>
      <c r="SZD354" s="182"/>
      <c r="SZE354" s="182"/>
      <c r="SZF354" s="182"/>
      <c r="SZG354" s="182"/>
      <c r="SZH354" s="182"/>
      <c r="SZI354" s="182"/>
      <c r="SZJ354" s="182"/>
      <c r="SZK354" s="182"/>
      <c r="SZL354" s="182"/>
      <c r="SZM354" s="182"/>
      <c r="SZN354" s="182"/>
      <c r="SZO354" s="182"/>
      <c r="SZP354" s="182"/>
      <c r="SZQ354" s="182"/>
      <c r="SZR354" s="182"/>
      <c r="SZS354" s="182"/>
      <c r="SZT354" s="182"/>
      <c r="SZU354" s="182"/>
      <c r="SZV354" s="182"/>
      <c r="SZW354" s="182"/>
      <c r="SZX354" s="182"/>
      <c r="SZY354" s="182"/>
      <c r="SZZ354" s="182"/>
      <c r="TAA354" s="182"/>
      <c r="TAB354" s="182"/>
      <c r="TAC354" s="182"/>
      <c r="TAD354" s="182"/>
      <c r="TAE354" s="182"/>
      <c r="TAF354" s="182"/>
      <c r="TAG354" s="182"/>
      <c r="TAH354" s="182"/>
      <c r="TAI354" s="182"/>
      <c r="TAJ354" s="182"/>
      <c r="TAK354" s="182"/>
      <c r="TAL354" s="182"/>
      <c r="TAM354" s="182"/>
      <c r="TAN354" s="182"/>
      <c r="TAO354" s="182"/>
      <c r="TAP354" s="182"/>
      <c r="TAQ354" s="182"/>
      <c r="TAR354" s="182"/>
      <c r="TAS354" s="182"/>
      <c r="TAT354" s="182"/>
      <c r="TAU354" s="182"/>
      <c r="TAV354" s="182"/>
      <c r="TAW354" s="182"/>
      <c r="TAX354" s="182"/>
      <c r="TAY354" s="182"/>
      <c r="TAZ354" s="182"/>
      <c r="TBA354" s="182"/>
      <c r="TBB354" s="182"/>
      <c r="TBC354" s="182"/>
      <c r="TBD354" s="182"/>
      <c r="TBE354" s="182"/>
      <c r="TBF354" s="182"/>
      <c r="TBG354" s="182"/>
      <c r="TBH354" s="182"/>
      <c r="TBI354" s="182"/>
      <c r="TBJ354" s="182"/>
      <c r="TBK354" s="182"/>
      <c r="TBL354" s="182"/>
      <c r="TBM354" s="182"/>
      <c r="TBN354" s="182"/>
      <c r="TBO354" s="182"/>
      <c r="TBP354" s="182"/>
      <c r="TBQ354" s="182"/>
      <c r="TBR354" s="182"/>
      <c r="TBS354" s="182"/>
      <c r="TBT354" s="182"/>
      <c r="TBU354" s="182"/>
      <c r="TBV354" s="182"/>
      <c r="TBW354" s="182"/>
      <c r="TBX354" s="182"/>
      <c r="TBY354" s="182"/>
      <c r="TBZ354" s="182"/>
      <c r="TCA354" s="182"/>
      <c r="TCB354" s="182"/>
      <c r="TCC354" s="182"/>
      <c r="TCD354" s="182"/>
      <c r="TCE354" s="182"/>
      <c r="TCF354" s="182"/>
      <c r="TCG354" s="182"/>
      <c r="TCH354" s="182"/>
      <c r="TCI354" s="182"/>
      <c r="TCJ354" s="182"/>
      <c r="TCK354" s="182"/>
      <c r="TCL354" s="182"/>
      <c r="TCM354" s="182"/>
      <c r="TCN354" s="182"/>
      <c r="TCO354" s="182"/>
      <c r="TCP354" s="182"/>
      <c r="TCQ354" s="182"/>
      <c r="TCR354" s="182"/>
      <c r="TCS354" s="182"/>
      <c r="TCT354" s="182"/>
      <c r="TCU354" s="182"/>
      <c r="TCV354" s="182"/>
      <c r="TCW354" s="182"/>
      <c r="TCX354" s="182"/>
      <c r="TCY354" s="182"/>
      <c r="TCZ354" s="182"/>
      <c r="TDA354" s="182"/>
      <c r="TDB354" s="182"/>
      <c r="TDC354" s="182"/>
      <c r="TDD354" s="182"/>
      <c r="TDE354" s="182"/>
      <c r="TDF354" s="182"/>
      <c r="TDG354" s="182"/>
      <c r="TDH354" s="182"/>
      <c r="TDI354" s="182"/>
      <c r="TDJ354" s="182"/>
      <c r="TDK354" s="182"/>
      <c r="TDL354" s="182"/>
      <c r="TDM354" s="182"/>
      <c r="TDN354" s="182"/>
      <c r="TDO354" s="182"/>
      <c r="TDP354" s="182"/>
      <c r="TDQ354" s="182"/>
      <c r="TDR354" s="182"/>
      <c r="TDS354" s="182"/>
      <c r="TDT354" s="182"/>
      <c r="TDU354" s="182"/>
      <c r="TDV354" s="182"/>
      <c r="TDW354" s="182"/>
      <c r="TDX354" s="182"/>
      <c r="TDY354" s="182"/>
      <c r="TDZ354" s="182"/>
      <c r="TEA354" s="182"/>
      <c r="TEB354" s="182"/>
      <c r="TEC354" s="182"/>
      <c r="TED354" s="182"/>
      <c r="TEE354" s="182"/>
      <c r="TEF354" s="182"/>
      <c r="TEG354" s="182"/>
      <c r="TEH354" s="182"/>
      <c r="TEI354" s="182"/>
      <c r="TEJ354" s="182"/>
      <c r="TEK354" s="182"/>
      <c r="TEL354" s="182"/>
      <c r="TEM354" s="182"/>
      <c r="TEN354" s="182"/>
      <c r="TEO354" s="182"/>
      <c r="TEP354" s="182"/>
      <c r="TEQ354" s="182"/>
      <c r="TER354" s="182"/>
      <c r="TES354" s="182"/>
      <c r="TET354" s="182"/>
      <c r="TEU354" s="182"/>
      <c r="TEV354" s="182"/>
      <c r="TEW354" s="182"/>
      <c r="TEX354" s="182"/>
      <c r="TEY354" s="182"/>
      <c r="TEZ354" s="182"/>
      <c r="TFA354" s="182"/>
      <c r="TFB354" s="182"/>
      <c r="TFC354" s="182"/>
      <c r="TFD354" s="182"/>
      <c r="TFE354" s="182"/>
      <c r="TFF354" s="182"/>
      <c r="TFG354" s="182"/>
      <c r="TFH354" s="182"/>
      <c r="TFI354" s="182"/>
      <c r="TFJ354" s="182"/>
      <c r="TFK354" s="182"/>
      <c r="TFL354" s="182"/>
      <c r="TFM354" s="182"/>
      <c r="TFN354" s="182"/>
      <c r="TFO354" s="182"/>
      <c r="TFP354" s="182"/>
      <c r="TFQ354" s="182"/>
      <c r="TFR354" s="182"/>
      <c r="TFS354" s="182"/>
      <c r="TFT354" s="182"/>
      <c r="TFU354" s="182"/>
      <c r="TFV354" s="182"/>
      <c r="TFW354" s="182"/>
      <c r="TFX354" s="182"/>
      <c r="TFY354" s="182"/>
      <c r="TFZ354" s="182"/>
      <c r="TGA354" s="182"/>
      <c r="TGB354" s="182"/>
      <c r="TGC354" s="182"/>
      <c r="TGD354" s="182"/>
      <c r="TGE354" s="182"/>
      <c r="TGF354" s="182"/>
      <c r="TGG354" s="182"/>
      <c r="TGH354" s="182"/>
      <c r="TGI354" s="182"/>
      <c r="TGJ354" s="182"/>
      <c r="TGK354" s="182"/>
      <c r="TGL354" s="182"/>
      <c r="TGM354" s="182"/>
      <c r="TGN354" s="182"/>
      <c r="TGO354" s="182"/>
      <c r="TGP354" s="182"/>
      <c r="TGQ354" s="182"/>
      <c r="TGR354" s="182"/>
      <c r="TGS354" s="182"/>
      <c r="TGT354" s="182"/>
      <c r="TGU354" s="182"/>
      <c r="TGV354" s="182"/>
      <c r="TGW354" s="182"/>
      <c r="TGX354" s="182"/>
      <c r="TGY354" s="182"/>
      <c r="TGZ354" s="182"/>
      <c r="THA354" s="182"/>
      <c r="THB354" s="182"/>
      <c r="THC354" s="182"/>
      <c r="THD354" s="182"/>
      <c r="THE354" s="182"/>
      <c r="THF354" s="182"/>
      <c r="THG354" s="182"/>
      <c r="THH354" s="182"/>
      <c r="THI354" s="182"/>
      <c r="THJ354" s="182"/>
      <c r="THK354" s="182"/>
      <c r="THL354" s="182"/>
      <c r="THM354" s="182"/>
      <c r="THN354" s="182"/>
      <c r="THO354" s="182"/>
      <c r="THP354" s="182"/>
      <c r="THQ354" s="182"/>
      <c r="THR354" s="182"/>
      <c r="THS354" s="182"/>
      <c r="THT354" s="182"/>
      <c r="THU354" s="182"/>
      <c r="THV354" s="182"/>
      <c r="THW354" s="182"/>
      <c r="THX354" s="182"/>
      <c r="THY354" s="182"/>
      <c r="THZ354" s="182"/>
      <c r="TIA354" s="182"/>
      <c r="TIB354" s="182"/>
      <c r="TIC354" s="182"/>
      <c r="TID354" s="182"/>
      <c r="TIE354" s="182"/>
      <c r="TIF354" s="182"/>
      <c r="TIG354" s="182"/>
      <c r="TIH354" s="182"/>
      <c r="TII354" s="182"/>
      <c r="TIJ354" s="182"/>
      <c r="TIK354" s="182"/>
      <c r="TIL354" s="182"/>
      <c r="TIM354" s="182"/>
      <c r="TIN354" s="182"/>
      <c r="TIO354" s="182"/>
      <c r="TIP354" s="182"/>
      <c r="TIQ354" s="182"/>
      <c r="TIR354" s="182"/>
      <c r="TIS354" s="182"/>
      <c r="TIT354" s="182"/>
      <c r="TIU354" s="182"/>
      <c r="TIV354" s="182"/>
      <c r="TIW354" s="182"/>
      <c r="TIX354" s="182"/>
      <c r="TIY354" s="182"/>
      <c r="TIZ354" s="182"/>
      <c r="TJA354" s="182"/>
      <c r="TJB354" s="182"/>
      <c r="TJC354" s="182"/>
      <c r="TJD354" s="182"/>
      <c r="TJE354" s="182"/>
      <c r="TJF354" s="182"/>
      <c r="TJG354" s="182"/>
      <c r="TJH354" s="182"/>
      <c r="TJI354" s="182"/>
      <c r="TJJ354" s="182"/>
      <c r="TJK354" s="182"/>
      <c r="TJL354" s="182"/>
      <c r="TJM354" s="182"/>
      <c r="TJN354" s="182"/>
      <c r="TJO354" s="182"/>
      <c r="TJP354" s="182"/>
      <c r="TJQ354" s="182"/>
      <c r="TJR354" s="182"/>
      <c r="TJS354" s="182"/>
      <c r="TJT354" s="182"/>
      <c r="TJU354" s="182"/>
      <c r="TJV354" s="182"/>
      <c r="TJW354" s="182"/>
      <c r="TJX354" s="182"/>
      <c r="TJY354" s="182"/>
      <c r="TJZ354" s="182"/>
      <c r="TKA354" s="182"/>
      <c r="TKB354" s="182"/>
      <c r="TKC354" s="182"/>
      <c r="TKD354" s="182"/>
      <c r="TKE354" s="182"/>
      <c r="TKF354" s="182"/>
      <c r="TKG354" s="182"/>
      <c r="TKH354" s="182"/>
      <c r="TKI354" s="182"/>
      <c r="TKJ354" s="182"/>
      <c r="TKK354" s="182"/>
      <c r="TKL354" s="182"/>
      <c r="TKM354" s="182"/>
      <c r="TKN354" s="182"/>
      <c r="TKO354" s="182"/>
      <c r="TKP354" s="182"/>
      <c r="TKQ354" s="182"/>
      <c r="TKR354" s="182"/>
      <c r="TKS354" s="182"/>
      <c r="TKT354" s="182"/>
      <c r="TKU354" s="182"/>
      <c r="TKV354" s="182"/>
      <c r="TKW354" s="182"/>
      <c r="TKX354" s="182"/>
      <c r="TKY354" s="182"/>
      <c r="TKZ354" s="182"/>
      <c r="TLA354" s="182"/>
      <c r="TLB354" s="182"/>
      <c r="TLC354" s="182"/>
      <c r="TLD354" s="182"/>
      <c r="TLE354" s="182"/>
      <c r="TLF354" s="182"/>
      <c r="TLG354" s="182"/>
      <c r="TLH354" s="182"/>
      <c r="TLI354" s="182"/>
      <c r="TLJ354" s="182"/>
      <c r="TLK354" s="182"/>
      <c r="TLL354" s="182"/>
      <c r="TLM354" s="182"/>
      <c r="TLN354" s="182"/>
      <c r="TLO354" s="182"/>
      <c r="TLP354" s="182"/>
      <c r="TLQ354" s="182"/>
      <c r="TLR354" s="182"/>
      <c r="TLS354" s="182"/>
      <c r="TLT354" s="182"/>
      <c r="TLU354" s="182"/>
      <c r="TLV354" s="182"/>
      <c r="TLW354" s="182"/>
      <c r="TLX354" s="182"/>
      <c r="TLY354" s="182"/>
      <c r="TLZ354" s="182"/>
      <c r="TMA354" s="182"/>
      <c r="TMB354" s="182"/>
      <c r="TMC354" s="182"/>
      <c r="TMD354" s="182"/>
      <c r="TME354" s="182"/>
      <c r="TMF354" s="182"/>
      <c r="TMG354" s="182"/>
      <c r="TMH354" s="182"/>
      <c r="TMI354" s="182"/>
      <c r="TMJ354" s="182"/>
      <c r="TMK354" s="182"/>
      <c r="TML354" s="182"/>
      <c r="TMM354" s="182"/>
      <c r="TMN354" s="182"/>
      <c r="TMO354" s="182"/>
      <c r="TMP354" s="182"/>
      <c r="TMQ354" s="182"/>
      <c r="TMR354" s="182"/>
      <c r="TMS354" s="182"/>
      <c r="TMT354" s="182"/>
      <c r="TMU354" s="182"/>
      <c r="TMV354" s="182"/>
      <c r="TMW354" s="182"/>
      <c r="TMX354" s="182"/>
      <c r="TMY354" s="182"/>
      <c r="TMZ354" s="182"/>
      <c r="TNA354" s="182"/>
      <c r="TNB354" s="182"/>
      <c r="TNC354" s="182"/>
      <c r="TND354" s="182"/>
      <c r="TNE354" s="182"/>
      <c r="TNF354" s="182"/>
      <c r="TNG354" s="182"/>
      <c r="TNH354" s="182"/>
      <c r="TNI354" s="182"/>
      <c r="TNJ354" s="182"/>
      <c r="TNK354" s="182"/>
      <c r="TNL354" s="182"/>
      <c r="TNM354" s="182"/>
      <c r="TNN354" s="182"/>
      <c r="TNO354" s="182"/>
      <c r="TNP354" s="182"/>
      <c r="TNQ354" s="182"/>
      <c r="TNR354" s="182"/>
      <c r="TNS354" s="182"/>
      <c r="TNT354" s="182"/>
      <c r="TNU354" s="182"/>
      <c r="TNV354" s="182"/>
      <c r="TNW354" s="182"/>
      <c r="TNX354" s="182"/>
      <c r="TNY354" s="182"/>
      <c r="TNZ354" s="182"/>
      <c r="TOA354" s="182"/>
      <c r="TOB354" s="182"/>
      <c r="TOC354" s="182"/>
      <c r="TOD354" s="182"/>
      <c r="TOE354" s="182"/>
      <c r="TOF354" s="182"/>
      <c r="TOG354" s="182"/>
      <c r="TOH354" s="182"/>
      <c r="TOI354" s="182"/>
      <c r="TOJ354" s="182"/>
      <c r="TOK354" s="182"/>
      <c r="TOL354" s="182"/>
      <c r="TOM354" s="182"/>
      <c r="TON354" s="182"/>
      <c r="TOO354" s="182"/>
      <c r="TOP354" s="182"/>
      <c r="TOQ354" s="182"/>
      <c r="TOR354" s="182"/>
      <c r="TOS354" s="182"/>
      <c r="TOT354" s="182"/>
      <c r="TOU354" s="182"/>
      <c r="TOV354" s="182"/>
      <c r="TOW354" s="182"/>
      <c r="TOX354" s="182"/>
      <c r="TOY354" s="182"/>
      <c r="TOZ354" s="182"/>
      <c r="TPA354" s="182"/>
      <c r="TPB354" s="182"/>
      <c r="TPC354" s="182"/>
      <c r="TPD354" s="182"/>
      <c r="TPE354" s="182"/>
      <c r="TPF354" s="182"/>
      <c r="TPG354" s="182"/>
      <c r="TPH354" s="182"/>
      <c r="TPI354" s="182"/>
      <c r="TPJ354" s="182"/>
      <c r="TPK354" s="182"/>
      <c r="TPL354" s="182"/>
      <c r="TPM354" s="182"/>
      <c r="TPN354" s="182"/>
      <c r="TPO354" s="182"/>
      <c r="TPP354" s="182"/>
      <c r="TPQ354" s="182"/>
      <c r="TPR354" s="182"/>
      <c r="TPS354" s="182"/>
      <c r="TPT354" s="182"/>
      <c r="TPU354" s="182"/>
      <c r="TPV354" s="182"/>
      <c r="TPW354" s="182"/>
      <c r="TPX354" s="182"/>
      <c r="TPY354" s="182"/>
      <c r="TPZ354" s="182"/>
      <c r="TQA354" s="182"/>
      <c r="TQB354" s="182"/>
      <c r="TQC354" s="182"/>
      <c r="TQD354" s="182"/>
      <c r="TQE354" s="182"/>
      <c r="TQF354" s="182"/>
      <c r="TQG354" s="182"/>
      <c r="TQH354" s="182"/>
      <c r="TQI354" s="182"/>
      <c r="TQJ354" s="182"/>
      <c r="TQK354" s="182"/>
      <c r="TQL354" s="182"/>
      <c r="TQM354" s="182"/>
      <c r="TQN354" s="182"/>
      <c r="TQO354" s="182"/>
      <c r="TQP354" s="182"/>
      <c r="TQQ354" s="182"/>
      <c r="TQR354" s="182"/>
      <c r="TQS354" s="182"/>
      <c r="TQT354" s="182"/>
      <c r="TQU354" s="182"/>
      <c r="TQV354" s="182"/>
      <c r="TQW354" s="182"/>
      <c r="TQX354" s="182"/>
      <c r="TQY354" s="182"/>
      <c r="TQZ354" s="182"/>
      <c r="TRA354" s="182"/>
      <c r="TRB354" s="182"/>
      <c r="TRC354" s="182"/>
      <c r="TRD354" s="182"/>
      <c r="TRE354" s="182"/>
      <c r="TRF354" s="182"/>
      <c r="TRG354" s="182"/>
      <c r="TRH354" s="182"/>
      <c r="TRI354" s="182"/>
      <c r="TRJ354" s="182"/>
      <c r="TRK354" s="182"/>
      <c r="TRL354" s="182"/>
      <c r="TRM354" s="182"/>
      <c r="TRN354" s="182"/>
      <c r="TRO354" s="182"/>
      <c r="TRP354" s="182"/>
      <c r="TRQ354" s="182"/>
      <c r="TRR354" s="182"/>
      <c r="TRS354" s="182"/>
      <c r="TRT354" s="182"/>
      <c r="TRU354" s="182"/>
      <c r="TRV354" s="182"/>
      <c r="TRW354" s="182"/>
      <c r="TRX354" s="182"/>
      <c r="TRY354" s="182"/>
      <c r="TRZ354" s="182"/>
      <c r="TSA354" s="182"/>
      <c r="TSB354" s="182"/>
      <c r="TSC354" s="182"/>
      <c r="TSD354" s="182"/>
      <c r="TSE354" s="182"/>
      <c r="TSF354" s="182"/>
      <c r="TSG354" s="182"/>
      <c r="TSH354" s="182"/>
      <c r="TSI354" s="182"/>
      <c r="TSJ354" s="182"/>
      <c r="TSK354" s="182"/>
      <c r="TSL354" s="182"/>
      <c r="TSM354" s="182"/>
      <c r="TSN354" s="182"/>
      <c r="TSO354" s="182"/>
      <c r="TSP354" s="182"/>
      <c r="TSQ354" s="182"/>
      <c r="TSR354" s="182"/>
      <c r="TSS354" s="182"/>
      <c r="TST354" s="182"/>
      <c r="TSU354" s="182"/>
      <c r="TSV354" s="182"/>
      <c r="TSW354" s="182"/>
      <c r="TSX354" s="182"/>
      <c r="TSY354" s="182"/>
      <c r="TSZ354" s="182"/>
      <c r="TTA354" s="182"/>
      <c r="TTB354" s="182"/>
      <c r="TTC354" s="182"/>
      <c r="TTD354" s="182"/>
      <c r="TTE354" s="182"/>
      <c r="TTF354" s="182"/>
      <c r="TTG354" s="182"/>
      <c r="TTH354" s="182"/>
      <c r="TTI354" s="182"/>
      <c r="TTJ354" s="182"/>
      <c r="TTK354" s="182"/>
      <c r="TTL354" s="182"/>
      <c r="TTM354" s="182"/>
      <c r="TTN354" s="182"/>
      <c r="TTO354" s="182"/>
      <c r="TTP354" s="182"/>
      <c r="TTQ354" s="182"/>
      <c r="TTR354" s="182"/>
      <c r="TTS354" s="182"/>
      <c r="TTT354" s="182"/>
      <c r="TTU354" s="182"/>
      <c r="TTV354" s="182"/>
      <c r="TTW354" s="182"/>
      <c r="TTX354" s="182"/>
      <c r="TTY354" s="182"/>
      <c r="TTZ354" s="182"/>
      <c r="TUA354" s="182"/>
      <c r="TUB354" s="182"/>
      <c r="TUC354" s="182"/>
      <c r="TUD354" s="182"/>
      <c r="TUE354" s="182"/>
      <c r="TUF354" s="182"/>
      <c r="TUG354" s="182"/>
      <c r="TUH354" s="182"/>
      <c r="TUI354" s="182"/>
      <c r="TUJ354" s="182"/>
      <c r="TUK354" s="182"/>
      <c r="TUL354" s="182"/>
      <c r="TUM354" s="182"/>
      <c r="TUN354" s="182"/>
      <c r="TUO354" s="182"/>
      <c r="TUP354" s="182"/>
      <c r="TUQ354" s="182"/>
      <c r="TUR354" s="182"/>
      <c r="TUS354" s="182"/>
      <c r="TUT354" s="182"/>
      <c r="TUU354" s="182"/>
      <c r="TUV354" s="182"/>
      <c r="TUW354" s="182"/>
      <c r="TUX354" s="182"/>
      <c r="TUY354" s="182"/>
      <c r="TUZ354" s="182"/>
      <c r="TVA354" s="182"/>
      <c r="TVB354" s="182"/>
      <c r="TVC354" s="182"/>
      <c r="TVD354" s="182"/>
      <c r="TVE354" s="182"/>
      <c r="TVF354" s="182"/>
      <c r="TVG354" s="182"/>
      <c r="TVH354" s="182"/>
      <c r="TVI354" s="182"/>
      <c r="TVJ354" s="182"/>
      <c r="TVK354" s="182"/>
      <c r="TVL354" s="182"/>
      <c r="TVM354" s="182"/>
      <c r="TVN354" s="182"/>
      <c r="TVO354" s="182"/>
      <c r="TVP354" s="182"/>
      <c r="TVQ354" s="182"/>
      <c r="TVR354" s="182"/>
      <c r="TVS354" s="182"/>
      <c r="TVT354" s="182"/>
      <c r="TVU354" s="182"/>
      <c r="TVV354" s="182"/>
      <c r="TVW354" s="182"/>
      <c r="TVX354" s="182"/>
      <c r="TVY354" s="182"/>
      <c r="TVZ354" s="182"/>
      <c r="TWA354" s="182"/>
      <c r="TWB354" s="182"/>
      <c r="TWC354" s="182"/>
      <c r="TWD354" s="182"/>
      <c r="TWE354" s="182"/>
      <c r="TWF354" s="182"/>
      <c r="TWG354" s="182"/>
      <c r="TWH354" s="182"/>
      <c r="TWI354" s="182"/>
      <c r="TWJ354" s="182"/>
      <c r="TWK354" s="182"/>
      <c r="TWL354" s="182"/>
      <c r="TWM354" s="182"/>
      <c r="TWN354" s="182"/>
      <c r="TWO354" s="182"/>
      <c r="TWP354" s="182"/>
      <c r="TWQ354" s="182"/>
      <c r="TWR354" s="182"/>
      <c r="TWS354" s="182"/>
      <c r="TWT354" s="182"/>
      <c r="TWU354" s="182"/>
      <c r="TWV354" s="182"/>
      <c r="TWW354" s="182"/>
      <c r="TWX354" s="182"/>
      <c r="TWY354" s="182"/>
      <c r="TWZ354" s="182"/>
      <c r="TXA354" s="182"/>
      <c r="TXB354" s="182"/>
      <c r="TXC354" s="182"/>
      <c r="TXD354" s="182"/>
      <c r="TXE354" s="182"/>
      <c r="TXF354" s="182"/>
      <c r="TXG354" s="182"/>
      <c r="TXH354" s="182"/>
      <c r="TXI354" s="182"/>
      <c r="TXJ354" s="182"/>
      <c r="TXK354" s="182"/>
      <c r="TXL354" s="182"/>
      <c r="TXM354" s="182"/>
      <c r="TXN354" s="182"/>
      <c r="TXO354" s="182"/>
      <c r="TXP354" s="182"/>
      <c r="TXQ354" s="182"/>
      <c r="TXR354" s="182"/>
      <c r="TXS354" s="182"/>
      <c r="TXT354" s="182"/>
      <c r="TXU354" s="182"/>
      <c r="TXV354" s="182"/>
      <c r="TXW354" s="182"/>
      <c r="TXX354" s="182"/>
      <c r="TXY354" s="182"/>
      <c r="TXZ354" s="182"/>
      <c r="TYA354" s="182"/>
      <c r="TYB354" s="182"/>
      <c r="TYC354" s="182"/>
      <c r="TYD354" s="182"/>
      <c r="TYE354" s="182"/>
      <c r="TYF354" s="182"/>
      <c r="TYG354" s="182"/>
      <c r="TYH354" s="182"/>
      <c r="TYI354" s="182"/>
      <c r="TYJ354" s="182"/>
      <c r="TYK354" s="182"/>
      <c r="TYL354" s="182"/>
      <c r="TYM354" s="182"/>
      <c r="TYN354" s="182"/>
      <c r="TYO354" s="182"/>
      <c r="TYP354" s="182"/>
      <c r="TYQ354" s="182"/>
      <c r="TYR354" s="182"/>
      <c r="TYS354" s="182"/>
      <c r="TYT354" s="182"/>
      <c r="TYU354" s="182"/>
      <c r="TYV354" s="182"/>
      <c r="TYW354" s="182"/>
      <c r="TYX354" s="182"/>
      <c r="TYY354" s="182"/>
      <c r="TYZ354" s="182"/>
      <c r="TZA354" s="182"/>
      <c r="TZB354" s="182"/>
      <c r="TZC354" s="182"/>
      <c r="TZD354" s="182"/>
      <c r="TZE354" s="182"/>
      <c r="TZF354" s="182"/>
      <c r="TZG354" s="182"/>
      <c r="TZH354" s="182"/>
      <c r="TZI354" s="182"/>
      <c r="TZJ354" s="182"/>
      <c r="TZK354" s="182"/>
      <c r="TZL354" s="182"/>
      <c r="TZM354" s="182"/>
      <c r="TZN354" s="182"/>
      <c r="TZO354" s="182"/>
      <c r="TZP354" s="182"/>
      <c r="TZQ354" s="182"/>
      <c r="TZR354" s="182"/>
      <c r="TZS354" s="182"/>
      <c r="TZT354" s="182"/>
      <c r="TZU354" s="182"/>
      <c r="TZV354" s="182"/>
      <c r="TZW354" s="182"/>
      <c r="TZX354" s="182"/>
      <c r="TZY354" s="182"/>
      <c r="TZZ354" s="182"/>
      <c r="UAA354" s="182"/>
      <c r="UAB354" s="182"/>
      <c r="UAC354" s="182"/>
      <c r="UAD354" s="182"/>
      <c r="UAE354" s="182"/>
      <c r="UAF354" s="182"/>
      <c r="UAG354" s="182"/>
      <c r="UAH354" s="182"/>
      <c r="UAI354" s="182"/>
      <c r="UAJ354" s="182"/>
      <c r="UAK354" s="182"/>
      <c r="UAL354" s="182"/>
      <c r="UAM354" s="182"/>
      <c r="UAN354" s="182"/>
      <c r="UAO354" s="182"/>
      <c r="UAP354" s="182"/>
      <c r="UAQ354" s="182"/>
      <c r="UAR354" s="182"/>
      <c r="UAS354" s="182"/>
      <c r="UAT354" s="182"/>
      <c r="UAU354" s="182"/>
      <c r="UAV354" s="182"/>
      <c r="UAW354" s="182"/>
      <c r="UAX354" s="182"/>
      <c r="UAY354" s="182"/>
      <c r="UAZ354" s="182"/>
      <c r="UBA354" s="182"/>
      <c r="UBB354" s="182"/>
      <c r="UBC354" s="182"/>
      <c r="UBD354" s="182"/>
      <c r="UBE354" s="182"/>
      <c r="UBF354" s="182"/>
      <c r="UBG354" s="182"/>
      <c r="UBH354" s="182"/>
      <c r="UBI354" s="182"/>
      <c r="UBJ354" s="182"/>
      <c r="UBK354" s="182"/>
      <c r="UBL354" s="182"/>
      <c r="UBM354" s="182"/>
      <c r="UBN354" s="182"/>
      <c r="UBO354" s="182"/>
      <c r="UBP354" s="182"/>
      <c r="UBQ354" s="182"/>
      <c r="UBR354" s="182"/>
      <c r="UBS354" s="182"/>
      <c r="UBT354" s="182"/>
      <c r="UBU354" s="182"/>
      <c r="UBV354" s="182"/>
      <c r="UBW354" s="182"/>
      <c r="UBX354" s="182"/>
      <c r="UBY354" s="182"/>
      <c r="UBZ354" s="182"/>
      <c r="UCA354" s="182"/>
      <c r="UCB354" s="182"/>
      <c r="UCC354" s="182"/>
      <c r="UCD354" s="182"/>
      <c r="UCE354" s="182"/>
      <c r="UCF354" s="182"/>
      <c r="UCG354" s="182"/>
      <c r="UCH354" s="182"/>
      <c r="UCI354" s="182"/>
      <c r="UCJ354" s="182"/>
      <c r="UCK354" s="182"/>
      <c r="UCL354" s="182"/>
      <c r="UCM354" s="182"/>
      <c r="UCN354" s="182"/>
      <c r="UCO354" s="182"/>
      <c r="UCP354" s="182"/>
      <c r="UCQ354" s="182"/>
      <c r="UCR354" s="182"/>
      <c r="UCS354" s="182"/>
      <c r="UCT354" s="182"/>
      <c r="UCU354" s="182"/>
      <c r="UCV354" s="182"/>
      <c r="UCW354" s="182"/>
      <c r="UCX354" s="182"/>
      <c r="UCY354" s="182"/>
      <c r="UCZ354" s="182"/>
      <c r="UDA354" s="182"/>
      <c r="UDB354" s="182"/>
      <c r="UDC354" s="182"/>
      <c r="UDD354" s="182"/>
      <c r="UDE354" s="182"/>
      <c r="UDF354" s="182"/>
      <c r="UDG354" s="182"/>
      <c r="UDH354" s="182"/>
      <c r="UDI354" s="182"/>
      <c r="UDJ354" s="182"/>
      <c r="UDK354" s="182"/>
      <c r="UDL354" s="182"/>
      <c r="UDM354" s="182"/>
      <c r="UDN354" s="182"/>
      <c r="UDO354" s="182"/>
      <c r="UDP354" s="182"/>
      <c r="UDQ354" s="182"/>
      <c r="UDR354" s="182"/>
      <c r="UDS354" s="182"/>
      <c r="UDT354" s="182"/>
      <c r="UDU354" s="182"/>
      <c r="UDV354" s="182"/>
      <c r="UDW354" s="182"/>
      <c r="UDX354" s="182"/>
      <c r="UDY354" s="182"/>
      <c r="UDZ354" s="182"/>
      <c r="UEA354" s="182"/>
      <c r="UEB354" s="182"/>
      <c r="UEC354" s="182"/>
      <c r="UED354" s="182"/>
      <c r="UEE354" s="182"/>
      <c r="UEF354" s="182"/>
      <c r="UEG354" s="182"/>
      <c r="UEH354" s="182"/>
      <c r="UEI354" s="182"/>
      <c r="UEJ354" s="182"/>
      <c r="UEK354" s="182"/>
      <c r="UEL354" s="182"/>
      <c r="UEM354" s="182"/>
      <c r="UEN354" s="182"/>
      <c r="UEO354" s="182"/>
      <c r="UEP354" s="182"/>
      <c r="UEQ354" s="182"/>
      <c r="UER354" s="182"/>
      <c r="UES354" s="182"/>
      <c r="UET354" s="182"/>
      <c r="UEU354" s="182"/>
      <c r="UEV354" s="182"/>
      <c r="UEW354" s="182"/>
      <c r="UEX354" s="182"/>
      <c r="UEY354" s="182"/>
      <c r="UEZ354" s="182"/>
      <c r="UFA354" s="182"/>
      <c r="UFB354" s="182"/>
      <c r="UFC354" s="182"/>
      <c r="UFD354" s="182"/>
      <c r="UFE354" s="182"/>
      <c r="UFF354" s="182"/>
      <c r="UFG354" s="182"/>
      <c r="UFH354" s="182"/>
      <c r="UFI354" s="182"/>
      <c r="UFJ354" s="182"/>
      <c r="UFK354" s="182"/>
      <c r="UFL354" s="182"/>
      <c r="UFM354" s="182"/>
      <c r="UFN354" s="182"/>
      <c r="UFO354" s="182"/>
      <c r="UFP354" s="182"/>
      <c r="UFQ354" s="182"/>
      <c r="UFR354" s="182"/>
      <c r="UFS354" s="182"/>
      <c r="UFT354" s="182"/>
      <c r="UFU354" s="182"/>
      <c r="UFV354" s="182"/>
      <c r="UFW354" s="182"/>
      <c r="UFX354" s="182"/>
      <c r="UFY354" s="182"/>
      <c r="UFZ354" s="182"/>
      <c r="UGA354" s="182"/>
      <c r="UGB354" s="182"/>
      <c r="UGC354" s="182"/>
      <c r="UGD354" s="182"/>
      <c r="UGE354" s="182"/>
      <c r="UGF354" s="182"/>
      <c r="UGG354" s="182"/>
      <c r="UGH354" s="182"/>
      <c r="UGI354" s="182"/>
      <c r="UGJ354" s="182"/>
      <c r="UGK354" s="182"/>
      <c r="UGL354" s="182"/>
      <c r="UGM354" s="182"/>
      <c r="UGN354" s="182"/>
      <c r="UGO354" s="182"/>
      <c r="UGP354" s="182"/>
      <c r="UGQ354" s="182"/>
      <c r="UGR354" s="182"/>
      <c r="UGS354" s="182"/>
      <c r="UGT354" s="182"/>
      <c r="UGU354" s="182"/>
      <c r="UGV354" s="182"/>
      <c r="UGW354" s="182"/>
      <c r="UGX354" s="182"/>
      <c r="UGY354" s="182"/>
      <c r="UGZ354" s="182"/>
      <c r="UHA354" s="182"/>
      <c r="UHB354" s="182"/>
      <c r="UHC354" s="182"/>
      <c r="UHD354" s="182"/>
      <c r="UHE354" s="182"/>
      <c r="UHF354" s="182"/>
      <c r="UHG354" s="182"/>
      <c r="UHH354" s="182"/>
      <c r="UHI354" s="182"/>
      <c r="UHJ354" s="182"/>
      <c r="UHK354" s="182"/>
      <c r="UHL354" s="182"/>
      <c r="UHM354" s="182"/>
      <c r="UHN354" s="182"/>
      <c r="UHO354" s="182"/>
      <c r="UHP354" s="182"/>
      <c r="UHQ354" s="182"/>
      <c r="UHR354" s="182"/>
      <c r="UHS354" s="182"/>
      <c r="UHT354" s="182"/>
      <c r="UHU354" s="182"/>
      <c r="UHV354" s="182"/>
      <c r="UHW354" s="182"/>
      <c r="UHX354" s="182"/>
      <c r="UHY354" s="182"/>
      <c r="UHZ354" s="182"/>
      <c r="UIA354" s="182"/>
      <c r="UIB354" s="182"/>
      <c r="UIC354" s="182"/>
      <c r="UID354" s="182"/>
      <c r="UIE354" s="182"/>
      <c r="UIF354" s="182"/>
      <c r="UIG354" s="182"/>
      <c r="UIH354" s="182"/>
      <c r="UII354" s="182"/>
      <c r="UIJ354" s="182"/>
      <c r="UIK354" s="182"/>
      <c r="UIL354" s="182"/>
      <c r="UIM354" s="182"/>
      <c r="UIN354" s="182"/>
      <c r="UIO354" s="182"/>
      <c r="UIP354" s="182"/>
      <c r="UIQ354" s="182"/>
      <c r="UIR354" s="182"/>
      <c r="UIS354" s="182"/>
      <c r="UIT354" s="182"/>
      <c r="UIU354" s="182"/>
      <c r="UIV354" s="182"/>
      <c r="UIW354" s="182"/>
      <c r="UIX354" s="182"/>
      <c r="UIY354" s="182"/>
      <c r="UIZ354" s="182"/>
      <c r="UJA354" s="182"/>
      <c r="UJB354" s="182"/>
      <c r="UJC354" s="182"/>
      <c r="UJD354" s="182"/>
      <c r="UJE354" s="182"/>
      <c r="UJF354" s="182"/>
      <c r="UJG354" s="182"/>
      <c r="UJH354" s="182"/>
      <c r="UJI354" s="182"/>
      <c r="UJJ354" s="182"/>
      <c r="UJK354" s="182"/>
      <c r="UJL354" s="182"/>
      <c r="UJM354" s="182"/>
      <c r="UJN354" s="182"/>
      <c r="UJO354" s="182"/>
      <c r="UJP354" s="182"/>
      <c r="UJQ354" s="182"/>
      <c r="UJR354" s="182"/>
      <c r="UJS354" s="182"/>
      <c r="UJT354" s="182"/>
      <c r="UJU354" s="182"/>
      <c r="UJV354" s="182"/>
      <c r="UJW354" s="182"/>
      <c r="UJX354" s="182"/>
      <c r="UJY354" s="182"/>
      <c r="UJZ354" s="182"/>
      <c r="UKA354" s="182"/>
      <c r="UKB354" s="182"/>
      <c r="UKC354" s="182"/>
      <c r="UKD354" s="182"/>
      <c r="UKE354" s="182"/>
      <c r="UKF354" s="182"/>
      <c r="UKG354" s="182"/>
      <c r="UKH354" s="182"/>
      <c r="UKI354" s="182"/>
      <c r="UKJ354" s="182"/>
      <c r="UKK354" s="182"/>
      <c r="UKL354" s="182"/>
      <c r="UKM354" s="182"/>
      <c r="UKN354" s="182"/>
      <c r="UKO354" s="182"/>
      <c r="UKP354" s="182"/>
      <c r="UKQ354" s="182"/>
      <c r="UKR354" s="182"/>
      <c r="UKS354" s="182"/>
      <c r="UKT354" s="182"/>
      <c r="UKU354" s="182"/>
      <c r="UKV354" s="182"/>
      <c r="UKW354" s="182"/>
      <c r="UKX354" s="182"/>
      <c r="UKY354" s="182"/>
      <c r="UKZ354" s="182"/>
      <c r="ULA354" s="182"/>
      <c r="ULB354" s="182"/>
      <c r="ULC354" s="182"/>
      <c r="ULD354" s="182"/>
      <c r="ULE354" s="182"/>
      <c r="ULF354" s="182"/>
      <c r="ULG354" s="182"/>
      <c r="ULH354" s="182"/>
      <c r="ULI354" s="182"/>
      <c r="ULJ354" s="182"/>
      <c r="ULK354" s="182"/>
      <c r="ULL354" s="182"/>
      <c r="ULM354" s="182"/>
      <c r="ULN354" s="182"/>
      <c r="ULO354" s="182"/>
      <c r="ULP354" s="182"/>
      <c r="ULQ354" s="182"/>
      <c r="ULR354" s="182"/>
      <c r="ULS354" s="182"/>
      <c r="ULT354" s="182"/>
      <c r="ULU354" s="182"/>
      <c r="ULV354" s="182"/>
      <c r="ULW354" s="182"/>
      <c r="ULX354" s="182"/>
      <c r="ULY354" s="182"/>
      <c r="ULZ354" s="182"/>
      <c r="UMA354" s="182"/>
      <c r="UMB354" s="182"/>
      <c r="UMC354" s="182"/>
      <c r="UMD354" s="182"/>
      <c r="UME354" s="182"/>
      <c r="UMF354" s="182"/>
      <c r="UMG354" s="182"/>
      <c r="UMH354" s="182"/>
      <c r="UMI354" s="182"/>
      <c r="UMJ354" s="182"/>
      <c r="UMK354" s="182"/>
      <c r="UML354" s="182"/>
      <c r="UMM354" s="182"/>
      <c r="UMN354" s="182"/>
      <c r="UMO354" s="182"/>
      <c r="UMP354" s="182"/>
      <c r="UMQ354" s="182"/>
      <c r="UMR354" s="182"/>
      <c r="UMS354" s="182"/>
      <c r="UMT354" s="182"/>
      <c r="UMU354" s="182"/>
      <c r="UMV354" s="182"/>
      <c r="UMW354" s="182"/>
      <c r="UMX354" s="182"/>
      <c r="UMY354" s="182"/>
      <c r="UMZ354" s="182"/>
      <c r="UNA354" s="182"/>
      <c r="UNB354" s="182"/>
      <c r="UNC354" s="182"/>
      <c r="UND354" s="182"/>
      <c r="UNE354" s="182"/>
      <c r="UNF354" s="182"/>
      <c r="UNG354" s="182"/>
      <c r="UNH354" s="182"/>
      <c r="UNI354" s="182"/>
      <c r="UNJ354" s="182"/>
      <c r="UNK354" s="182"/>
      <c r="UNL354" s="182"/>
      <c r="UNM354" s="182"/>
      <c r="UNN354" s="182"/>
      <c r="UNO354" s="182"/>
      <c r="UNP354" s="182"/>
      <c r="UNQ354" s="182"/>
      <c r="UNR354" s="182"/>
      <c r="UNS354" s="182"/>
      <c r="UNT354" s="182"/>
      <c r="UNU354" s="182"/>
      <c r="UNV354" s="182"/>
      <c r="UNW354" s="182"/>
      <c r="UNX354" s="182"/>
      <c r="UNY354" s="182"/>
      <c r="UNZ354" s="182"/>
      <c r="UOA354" s="182"/>
      <c r="UOB354" s="182"/>
      <c r="UOC354" s="182"/>
      <c r="UOD354" s="182"/>
      <c r="UOE354" s="182"/>
      <c r="UOF354" s="182"/>
      <c r="UOG354" s="182"/>
      <c r="UOH354" s="182"/>
      <c r="UOI354" s="182"/>
      <c r="UOJ354" s="182"/>
      <c r="UOK354" s="182"/>
      <c r="UOL354" s="182"/>
      <c r="UOM354" s="182"/>
      <c r="UON354" s="182"/>
      <c r="UOO354" s="182"/>
      <c r="UOP354" s="182"/>
      <c r="UOQ354" s="182"/>
      <c r="UOR354" s="182"/>
      <c r="UOS354" s="182"/>
      <c r="UOT354" s="182"/>
      <c r="UOU354" s="182"/>
      <c r="UOV354" s="182"/>
      <c r="UOW354" s="182"/>
      <c r="UOX354" s="182"/>
      <c r="UOY354" s="182"/>
      <c r="UOZ354" s="182"/>
      <c r="UPA354" s="182"/>
      <c r="UPB354" s="182"/>
      <c r="UPC354" s="182"/>
      <c r="UPD354" s="182"/>
      <c r="UPE354" s="182"/>
      <c r="UPF354" s="182"/>
      <c r="UPG354" s="182"/>
      <c r="UPH354" s="182"/>
      <c r="UPI354" s="182"/>
      <c r="UPJ354" s="182"/>
      <c r="UPK354" s="182"/>
      <c r="UPL354" s="182"/>
      <c r="UPM354" s="182"/>
      <c r="UPN354" s="182"/>
      <c r="UPO354" s="182"/>
      <c r="UPP354" s="182"/>
      <c r="UPQ354" s="182"/>
      <c r="UPR354" s="182"/>
      <c r="UPS354" s="182"/>
      <c r="UPT354" s="182"/>
      <c r="UPU354" s="182"/>
      <c r="UPV354" s="182"/>
      <c r="UPW354" s="182"/>
      <c r="UPX354" s="182"/>
      <c r="UPY354" s="182"/>
      <c r="UPZ354" s="182"/>
      <c r="UQA354" s="182"/>
      <c r="UQB354" s="182"/>
      <c r="UQC354" s="182"/>
      <c r="UQD354" s="182"/>
      <c r="UQE354" s="182"/>
      <c r="UQF354" s="182"/>
      <c r="UQG354" s="182"/>
      <c r="UQH354" s="182"/>
      <c r="UQI354" s="182"/>
      <c r="UQJ354" s="182"/>
      <c r="UQK354" s="182"/>
      <c r="UQL354" s="182"/>
      <c r="UQM354" s="182"/>
      <c r="UQN354" s="182"/>
      <c r="UQO354" s="182"/>
      <c r="UQP354" s="182"/>
      <c r="UQQ354" s="182"/>
      <c r="UQR354" s="182"/>
      <c r="UQS354" s="182"/>
      <c r="UQT354" s="182"/>
      <c r="UQU354" s="182"/>
      <c r="UQV354" s="182"/>
      <c r="UQW354" s="182"/>
      <c r="UQX354" s="182"/>
      <c r="UQY354" s="182"/>
      <c r="UQZ354" s="182"/>
      <c r="URA354" s="182"/>
      <c r="URB354" s="182"/>
      <c r="URC354" s="182"/>
      <c r="URD354" s="182"/>
      <c r="URE354" s="182"/>
      <c r="URF354" s="182"/>
      <c r="URG354" s="182"/>
      <c r="URH354" s="182"/>
      <c r="URI354" s="182"/>
      <c r="URJ354" s="182"/>
      <c r="URK354" s="182"/>
      <c r="URL354" s="182"/>
      <c r="URM354" s="182"/>
      <c r="URN354" s="182"/>
      <c r="URO354" s="182"/>
      <c r="URP354" s="182"/>
      <c r="URQ354" s="182"/>
      <c r="URR354" s="182"/>
      <c r="URS354" s="182"/>
      <c r="URT354" s="182"/>
      <c r="URU354" s="182"/>
      <c r="URV354" s="182"/>
      <c r="URW354" s="182"/>
      <c r="URX354" s="182"/>
      <c r="URY354" s="182"/>
      <c r="URZ354" s="182"/>
      <c r="USA354" s="182"/>
      <c r="USB354" s="182"/>
      <c r="USC354" s="182"/>
      <c r="USD354" s="182"/>
      <c r="USE354" s="182"/>
      <c r="USF354" s="182"/>
      <c r="USG354" s="182"/>
      <c r="USH354" s="182"/>
      <c r="USI354" s="182"/>
      <c r="USJ354" s="182"/>
      <c r="USK354" s="182"/>
      <c r="USL354" s="182"/>
      <c r="USM354" s="182"/>
      <c r="USN354" s="182"/>
      <c r="USO354" s="182"/>
      <c r="USP354" s="182"/>
      <c r="USQ354" s="182"/>
      <c r="USR354" s="182"/>
      <c r="USS354" s="182"/>
      <c r="UST354" s="182"/>
      <c r="USU354" s="182"/>
      <c r="USV354" s="182"/>
      <c r="USW354" s="182"/>
      <c r="USX354" s="182"/>
      <c r="USY354" s="182"/>
      <c r="USZ354" s="182"/>
      <c r="UTA354" s="182"/>
      <c r="UTB354" s="182"/>
      <c r="UTC354" s="182"/>
      <c r="UTD354" s="182"/>
      <c r="UTE354" s="182"/>
      <c r="UTF354" s="182"/>
      <c r="UTG354" s="182"/>
      <c r="UTH354" s="182"/>
      <c r="UTI354" s="182"/>
      <c r="UTJ354" s="182"/>
      <c r="UTK354" s="182"/>
      <c r="UTL354" s="182"/>
      <c r="UTM354" s="182"/>
      <c r="UTN354" s="182"/>
      <c r="UTO354" s="182"/>
      <c r="UTP354" s="182"/>
      <c r="UTQ354" s="182"/>
      <c r="UTR354" s="182"/>
      <c r="UTS354" s="182"/>
      <c r="UTT354" s="182"/>
      <c r="UTU354" s="182"/>
      <c r="UTV354" s="182"/>
      <c r="UTW354" s="182"/>
      <c r="UTX354" s="182"/>
      <c r="UTY354" s="182"/>
      <c r="UTZ354" s="182"/>
      <c r="UUA354" s="182"/>
      <c r="UUB354" s="182"/>
      <c r="UUC354" s="182"/>
      <c r="UUD354" s="182"/>
      <c r="UUE354" s="182"/>
      <c r="UUF354" s="182"/>
      <c r="UUG354" s="182"/>
      <c r="UUH354" s="182"/>
      <c r="UUI354" s="182"/>
      <c r="UUJ354" s="182"/>
      <c r="UUK354" s="182"/>
      <c r="UUL354" s="182"/>
      <c r="UUM354" s="182"/>
      <c r="UUN354" s="182"/>
      <c r="UUO354" s="182"/>
      <c r="UUP354" s="182"/>
      <c r="UUQ354" s="182"/>
      <c r="UUR354" s="182"/>
      <c r="UUS354" s="182"/>
      <c r="UUT354" s="182"/>
      <c r="UUU354" s="182"/>
      <c r="UUV354" s="182"/>
      <c r="UUW354" s="182"/>
      <c r="UUX354" s="182"/>
      <c r="UUY354" s="182"/>
      <c r="UUZ354" s="182"/>
      <c r="UVA354" s="182"/>
      <c r="UVB354" s="182"/>
      <c r="UVC354" s="182"/>
      <c r="UVD354" s="182"/>
      <c r="UVE354" s="182"/>
      <c r="UVF354" s="182"/>
      <c r="UVG354" s="182"/>
      <c r="UVH354" s="182"/>
      <c r="UVI354" s="182"/>
      <c r="UVJ354" s="182"/>
      <c r="UVK354" s="182"/>
      <c r="UVL354" s="182"/>
      <c r="UVM354" s="182"/>
      <c r="UVN354" s="182"/>
      <c r="UVO354" s="182"/>
      <c r="UVP354" s="182"/>
      <c r="UVQ354" s="182"/>
      <c r="UVR354" s="182"/>
      <c r="UVS354" s="182"/>
      <c r="UVT354" s="182"/>
      <c r="UVU354" s="182"/>
      <c r="UVV354" s="182"/>
      <c r="UVW354" s="182"/>
      <c r="UVX354" s="182"/>
      <c r="UVY354" s="182"/>
      <c r="UVZ354" s="182"/>
      <c r="UWA354" s="182"/>
      <c r="UWB354" s="182"/>
      <c r="UWC354" s="182"/>
      <c r="UWD354" s="182"/>
      <c r="UWE354" s="182"/>
      <c r="UWF354" s="182"/>
      <c r="UWG354" s="182"/>
      <c r="UWH354" s="182"/>
      <c r="UWI354" s="182"/>
      <c r="UWJ354" s="182"/>
      <c r="UWK354" s="182"/>
      <c r="UWL354" s="182"/>
      <c r="UWM354" s="182"/>
      <c r="UWN354" s="182"/>
      <c r="UWO354" s="182"/>
      <c r="UWP354" s="182"/>
      <c r="UWQ354" s="182"/>
      <c r="UWR354" s="182"/>
      <c r="UWS354" s="182"/>
      <c r="UWT354" s="182"/>
      <c r="UWU354" s="182"/>
      <c r="UWV354" s="182"/>
      <c r="UWW354" s="182"/>
      <c r="UWX354" s="182"/>
      <c r="UWY354" s="182"/>
      <c r="UWZ354" s="182"/>
      <c r="UXA354" s="182"/>
      <c r="UXB354" s="182"/>
      <c r="UXC354" s="182"/>
      <c r="UXD354" s="182"/>
      <c r="UXE354" s="182"/>
      <c r="UXF354" s="182"/>
      <c r="UXG354" s="182"/>
      <c r="UXH354" s="182"/>
      <c r="UXI354" s="182"/>
      <c r="UXJ354" s="182"/>
      <c r="UXK354" s="182"/>
      <c r="UXL354" s="182"/>
      <c r="UXM354" s="182"/>
      <c r="UXN354" s="182"/>
      <c r="UXO354" s="182"/>
      <c r="UXP354" s="182"/>
      <c r="UXQ354" s="182"/>
      <c r="UXR354" s="182"/>
      <c r="UXS354" s="182"/>
      <c r="UXT354" s="182"/>
      <c r="UXU354" s="182"/>
      <c r="UXV354" s="182"/>
      <c r="UXW354" s="182"/>
      <c r="UXX354" s="182"/>
      <c r="UXY354" s="182"/>
      <c r="UXZ354" s="182"/>
      <c r="UYA354" s="182"/>
      <c r="UYB354" s="182"/>
      <c r="UYC354" s="182"/>
      <c r="UYD354" s="182"/>
      <c r="UYE354" s="182"/>
      <c r="UYF354" s="182"/>
      <c r="UYG354" s="182"/>
      <c r="UYH354" s="182"/>
      <c r="UYI354" s="182"/>
      <c r="UYJ354" s="182"/>
      <c r="UYK354" s="182"/>
      <c r="UYL354" s="182"/>
      <c r="UYM354" s="182"/>
      <c r="UYN354" s="182"/>
      <c r="UYO354" s="182"/>
      <c r="UYP354" s="182"/>
      <c r="UYQ354" s="182"/>
      <c r="UYR354" s="182"/>
      <c r="UYS354" s="182"/>
      <c r="UYT354" s="182"/>
      <c r="UYU354" s="182"/>
      <c r="UYV354" s="182"/>
      <c r="UYW354" s="182"/>
      <c r="UYX354" s="182"/>
      <c r="UYY354" s="182"/>
      <c r="UYZ354" s="182"/>
      <c r="UZA354" s="182"/>
      <c r="UZB354" s="182"/>
      <c r="UZC354" s="182"/>
      <c r="UZD354" s="182"/>
      <c r="UZE354" s="182"/>
      <c r="UZF354" s="182"/>
      <c r="UZG354" s="182"/>
      <c r="UZH354" s="182"/>
      <c r="UZI354" s="182"/>
      <c r="UZJ354" s="182"/>
      <c r="UZK354" s="182"/>
      <c r="UZL354" s="182"/>
      <c r="UZM354" s="182"/>
      <c r="UZN354" s="182"/>
      <c r="UZO354" s="182"/>
      <c r="UZP354" s="182"/>
      <c r="UZQ354" s="182"/>
      <c r="UZR354" s="182"/>
      <c r="UZS354" s="182"/>
      <c r="UZT354" s="182"/>
      <c r="UZU354" s="182"/>
      <c r="UZV354" s="182"/>
      <c r="UZW354" s="182"/>
      <c r="UZX354" s="182"/>
      <c r="UZY354" s="182"/>
      <c r="UZZ354" s="182"/>
      <c r="VAA354" s="182"/>
      <c r="VAB354" s="182"/>
      <c r="VAC354" s="182"/>
      <c r="VAD354" s="182"/>
      <c r="VAE354" s="182"/>
      <c r="VAF354" s="182"/>
      <c r="VAG354" s="182"/>
      <c r="VAH354" s="182"/>
      <c r="VAI354" s="182"/>
      <c r="VAJ354" s="182"/>
      <c r="VAK354" s="182"/>
      <c r="VAL354" s="182"/>
      <c r="VAM354" s="182"/>
      <c r="VAN354" s="182"/>
      <c r="VAO354" s="182"/>
      <c r="VAP354" s="182"/>
      <c r="VAQ354" s="182"/>
      <c r="VAR354" s="182"/>
      <c r="VAS354" s="182"/>
      <c r="VAT354" s="182"/>
      <c r="VAU354" s="182"/>
      <c r="VAV354" s="182"/>
      <c r="VAW354" s="182"/>
      <c r="VAX354" s="182"/>
      <c r="VAY354" s="182"/>
      <c r="VAZ354" s="182"/>
      <c r="VBA354" s="182"/>
      <c r="VBB354" s="182"/>
      <c r="VBC354" s="182"/>
      <c r="VBD354" s="182"/>
      <c r="VBE354" s="182"/>
      <c r="VBF354" s="182"/>
      <c r="VBG354" s="182"/>
      <c r="VBH354" s="182"/>
      <c r="VBI354" s="182"/>
      <c r="VBJ354" s="182"/>
      <c r="VBK354" s="182"/>
      <c r="VBL354" s="182"/>
      <c r="VBM354" s="182"/>
      <c r="VBN354" s="182"/>
      <c r="VBO354" s="182"/>
      <c r="VBP354" s="182"/>
      <c r="VBQ354" s="182"/>
      <c r="VBR354" s="182"/>
      <c r="VBS354" s="182"/>
      <c r="VBT354" s="182"/>
      <c r="VBU354" s="182"/>
      <c r="VBV354" s="182"/>
      <c r="VBW354" s="182"/>
      <c r="VBX354" s="182"/>
      <c r="VBY354" s="182"/>
      <c r="VBZ354" s="182"/>
      <c r="VCA354" s="182"/>
      <c r="VCB354" s="182"/>
      <c r="VCC354" s="182"/>
      <c r="VCD354" s="182"/>
      <c r="VCE354" s="182"/>
      <c r="VCF354" s="182"/>
      <c r="VCG354" s="182"/>
      <c r="VCH354" s="182"/>
      <c r="VCI354" s="182"/>
      <c r="VCJ354" s="182"/>
      <c r="VCK354" s="182"/>
      <c r="VCL354" s="182"/>
      <c r="VCM354" s="182"/>
      <c r="VCN354" s="182"/>
      <c r="VCO354" s="182"/>
      <c r="VCP354" s="182"/>
      <c r="VCQ354" s="182"/>
      <c r="VCR354" s="182"/>
      <c r="VCS354" s="182"/>
      <c r="VCT354" s="182"/>
      <c r="VCU354" s="182"/>
      <c r="VCV354" s="182"/>
      <c r="VCW354" s="182"/>
      <c r="VCX354" s="182"/>
      <c r="VCY354" s="182"/>
      <c r="VCZ354" s="182"/>
      <c r="VDA354" s="182"/>
      <c r="VDB354" s="182"/>
      <c r="VDC354" s="182"/>
      <c r="VDD354" s="182"/>
      <c r="VDE354" s="182"/>
      <c r="VDF354" s="182"/>
      <c r="VDG354" s="182"/>
      <c r="VDH354" s="182"/>
      <c r="VDI354" s="182"/>
      <c r="VDJ354" s="182"/>
      <c r="VDK354" s="182"/>
      <c r="VDL354" s="182"/>
      <c r="VDM354" s="182"/>
      <c r="VDN354" s="182"/>
      <c r="VDO354" s="182"/>
      <c r="VDP354" s="182"/>
      <c r="VDQ354" s="182"/>
      <c r="VDR354" s="182"/>
      <c r="VDS354" s="182"/>
      <c r="VDT354" s="182"/>
      <c r="VDU354" s="182"/>
      <c r="VDV354" s="182"/>
      <c r="VDW354" s="182"/>
      <c r="VDX354" s="182"/>
      <c r="VDY354" s="182"/>
      <c r="VDZ354" s="182"/>
      <c r="VEA354" s="182"/>
      <c r="VEB354" s="182"/>
      <c r="VEC354" s="182"/>
      <c r="VED354" s="182"/>
      <c r="VEE354" s="182"/>
      <c r="VEF354" s="182"/>
      <c r="VEG354" s="182"/>
      <c r="VEH354" s="182"/>
      <c r="VEI354" s="182"/>
      <c r="VEJ354" s="182"/>
      <c r="VEK354" s="182"/>
      <c r="VEL354" s="182"/>
      <c r="VEM354" s="182"/>
      <c r="VEN354" s="182"/>
      <c r="VEO354" s="182"/>
      <c r="VEP354" s="182"/>
      <c r="VEQ354" s="182"/>
      <c r="VER354" s="182"/>
      <c r="VES354" s="182"/>
      <c r="VET354" s="182"/>
      <c r="VEU354" s="182"/>
      <c r="VEV354" s="182"/>
      <c r="VEW354" s="182"/>
      <c r="VEX354" s="182"/>
      <c r="VEY354" s="182"/>
      <c r="VEZ354" s="182"/>
      <c r="VFA354" s="182"/>
      <c r="VFB354" s="182"/>
      <c r="VFC354" s="182"/>
      <c r="VFD354" s="182"/>
      <c r="VFE354" s="182"/>
      <c r="VFF354" s="182"/>
      <c r="VFG354" s="182"/>
      <c r="VFH354" s="182"/>
      <c r="VFI354" s="182"/>
      <c r="VFJ354" s="182"/>
      <c r="VFK354" s="182"/>
      <c r="VFL354" s="182"/>
      <c r="VFM354" s="182"/>
      <c r="VFN354" s="182"/>
      <c r="VFO354" s="182"/>
      <c r="VFP354" s="182"/>
      <c r="VFQ354" s="182"/>
      <c r="VFR354" s="182"/>
      <c r="VFS354" s="182"/>
      <c r="VFT354" s="182"/>
      <c r="VFU354" s="182"/>
      <c r="VFV354" s="182"/>
      <c r="VFW354" s="182"/>
      <c r="VFX354" s="182"/>
      <c r="VFY354" s="182"/>
      <c r="VFZ354" s="182"/>
      <c r="VGA354" s="182"/>
      <c r="VGB354" s="182"/>
      <c r="VGC354" s="182"/>
      <c r="VGD354" s="182"/>
      <c r="VGE354" s="182"/>
      <c r="VGF354" s="182"/>
      <c r="VGG354" s="182"/>
      <c r="VGH354" s="182"/>
      <c r="VGI354" s="182"/>
      <c r="VGJ354" s="182"/>
      <c r="VGK354" s="182"/>
      <c r="VGL354" s="182"/>
      <c r="VGM354" s="182"/>
      <c r="VGN354" s="182"/>
      <c r="VGO354" s="182"/>
      <c r="VGP354" s="182"/>
      <c r="VGQ354" s="182"/>
      <c r="VGR354" s="182"/>
      <c r="VGS354" s="182"/>
      <c r="VGT354" s="182"/>
      <c r="VGU354" s="182"/>
      <c r="VGV354" s="182"/>
      <c r="VGW354" s="182"/>
      <c r="VGX354" s="182"/>
      <c r="VGY354" s="182"/>
      <c r="VGZ354" s="182"/>
      <c r="VHA354" s="182"/>
      <c r="VHB354" s="182"/>
      <c r="VHC354" s="182"/>
      <c r="VHD354" s="182"/>
      <c r="VHE354" s="182"/>
      <c r="VHF354" s="182"/>
      <c r="VHG354" s="182"/>
      <c r="VHH354" s="182"/>
      <c r="VHI354" s="182"/>
      <c r="VHJ354" s="182"/>
      <c r="VHK354" s="182"/>
      <c r="VHL354" s="182"/>
      <c r="VHM354" s="182"/>
      <c r="VHN354" s="182"/>
      <c r="VHO354" s="182"/>
      <c r="VHP354" s="182"/>
      <c r="VHQ354" s="182"/>
      <c r="VHR354" s="182"/>
      <c r="VHS354" s="182"/>
      <c r="VHT354" s="182"/>
      <c r="VHU354" s="182"/>
      <c r="VHV354" s="182"/>
      <c r="VHW354" s="182"/>
      <c r="VHX354" s="182"/>
      <c r="VHY354" s="182"/>
      <c r="VHZ354" s="182"/>
      <c r="VIA354" s="182"/>
      <c r="VIB354" s="182"/>
      <c r="VIC354" s="182"/>
      <c r="VID354" s="182"/>
      <c r="VIE354" s="182"/>
      <c r="VIF354" s="182"/>
      <c r="VIG354" s="182"/>
      <c r="VIH354" s="182"/>
      <c r="VII354" s="182"/>
      <c r="VIJ354" s="182"/>
      <c r="VIK354" s="182"/>
      <c r="VIL354" s="182"/>
      <c r="VIM354" s="182"/>
      <c r="VIN354" s="182"/>
      <c r="VIO354" s="182"/>
      <c r="VIP354" s="182"/>
      <c r="VIQ354" s="182"/>
      <c r="VIR354" s="182"/>
      <c r="VIS354" s="182"/>
      <c r="VIT354" s="182"/>
      <c r="VIU354" s="182"/>
      <c r="VIV354" s="182"/>
      <c r="VIW354" s="182"/>
      <c r="VIX354" s="182"/>
      <c r="VIY354" s="182"/>
      <c r="VIZ354" s="182"/>
      <c r="VJA354" s="182"/>
      <c r="VJB354" s="182"/>
      <c r="VJC354" s="182"/>
      <c r="VJD354" s="182"/>
      <c r="VJE354" s="182"/>
      <c r="VJF354" s="182"/>
      <c r="VJG354" s="182"/>
      <c r="VJH354" s="182"/>
      <c r="VJI354" s="182"/>
      <c r="VJJ354" s="182"/>
      <c r="VJK354" s="182"/>
      <c r="VJL354" s="182"/>
      <c r="VJM354" s="182"/>
      <c r="VJN354" s="182"/>
      <c r="VJO354" s="182"/>
      <c r="VJP354" s="182"/>
      <c r="VJQ354" s="182"/>
      <c r="VJR354" s="182"/>
      <c r="VJS354" s="182"/>
      <c r="VJT354" s="182"/>
      <c r="VJU354" s="182"/>
      <c r="VJV354" s="182"/>
      <c r="VJW354" s="182"/>
      <c r="VJX354" s="182"/>
      <c r="VJY354" s="182"/>
      <c r="VJZ354" s="182"/>
      <c r="VKA354" s="182"/>
      <c r="VKB354" s="182"/>
      <c r="VKC354" s="182"/>
      <c r="VKD354" s="182"/>
      <c r="VKE354" s="182"/>
      <c r="VKF354" s="182"/>
      <c r="VKG354" s="182"/>
      <c r="VKH354" s="182"/>
      <c r="VKI354" s="182"/>
      <c r="VKJ354" s="182"/>
      <c r="VKK354" s="182"/>
      <c r="VKL354" s="182"/>
      <c r="VKM354" s="182"/>
      <c r="VKN354" s="182"/>
      <c r="VKO354" s="182"/>
      <c r="VKP354" s="182"/>
      <c r="VKQ354" s="182"/>
      <c r="VKR354" s="182"/>
      <c r="VKS354" s="182"/>
      <c r="VKT354" s="182"/>
      <c r="VKU354" s="182"/>
      <c r="VKV354" s="182"/>
      <c r="VKW354" s="182"/>
      <c r="VKX354" s="182"/>
      <c r="VKY354" s="182"/>
      <c r="VKZ354" s="182"/>
      <c r="VLA354" s="182"/>
      <c r="VLB354" s="182"/>
      <c r="VLC354" s="182"/>
      <c r="VLD354" s="182"/>
      <c r="VLE354" s="182"/>
      <c r="VLF354" s="182"/>
      <c r="VLG354" s="182"/>
      <c r="VLH354" s="182"/>
      <c r="VLI354" s="182"/>
      <c r="VLJ354" s="182"/>
      <c r="VLK354" s="182"/>
      <c r="VLL354" s="182"/>
      <c r="VLM354" s="182"/>
      <c r="VLN354" s="182"/>
      <c r="VLO354" s="182"/>
      <c r="VLP354" s="182"/>
      <c r="VLQ354" s="182"/>
      <c r="VLR354" s="182"/>
      <c r="VLS354" s="182"/>
      <c r="VLT354" s="182"/>
      <c r="VLU354" s="182"/>
      <c r="VLV354" s="182"/>
      <c r="VLW354" s="182"/>
      <c r="VLX354" s="182"/>
      <c r="VLY354" s="182"/>
      <c r="VLZ354" s="182"/>
      <c r="VMA354" s="182"/>
      <c r="VMB354" s="182"/>
      <c r="VMC354" s="182"/>
      <c r="VMD354" s="182"/>
      <c r="VME354" s="182"/>
      <c r="VMF354" s="182"/>
      <c r="VMG354" s="182"/>
      <c r="VMH354" s="182"/>
      <c r="VMI354" s="182"/>
      <c r="VMJ354" s="182"/>
      <c r="VMK354" s="182"/>
      <c r="VML354" s="182"/>
      <c r="VMM354" s="182"/>
      <c r="VMN354" s="182"/>
      <c r="VMO354" s="182"/>
      <c r="VMP354" s="182"/>
      <c r="VMQ354" s="182"/>
      <c r="VMR354" s="182"/>
      <c r="VMS354" s="182"/>
      <c r="VMT354" s="182"/>
      <c r="VMU354" s="182"/>
      <c r="VMV354" s="182"/>
      <c r="VMW354" s="182"/>
      <c r="VMX354" s="182"/>
      <c r="VMY354" s="182"/>
      <c r="VMZ354" s="182"/>
      <c r="VNA354" s="182"/>
      <c r="VNB354" s="182"/>
      <c r="VNC354" s="182"/>
      <c r="VND354" s="182"/>
      <c r="VNE354" s="182"/>
      <c r="VNF354" s="182"/>
      <c r="VNG354" s="182"/>
      <c r="VNH354" s="182"/>
      <c r="VNI354" s="182"/>
      <c r="VNJ354" s="182"/>
      <c r="VNK354" s="182"/>
      <c r="VNL354" s="182"/>
      <c r="VNM354" s="182"/>
      <c r="VNN354" s="182"/>
      <c r="VNO354" s="182"/>
      <c r="VNP354" s="182"/>
      <c r="VNQ354" s="182"/>
      <c r="VNR354" s="182"/>
      <c r="VNS354" s="182"/>
      <c r="VNT354" s="182"/>
      <c r="VNU354" s="182"/>
      <c r="VNV354" s="182"/>
      <c r="VNW354" s="182"/>
      <c r="VNX354" s="182"/>
      <c r="VNY354" s="182"/>
      <c r="VNZ354" s="182"/>
      <c r="VOA354" s="182"/>
      <c r="VOB354" s="182"/>
      <c r="VOC354" s="182"/>
      <c r="VOD354" s="182"/>
      <c r="VOE354" s="182"/>
      <c r="VOF354" s="182"/>
      <c r="VOG354" s="182"/>
      <c r="VOH354" s="182"/>
      <c r="VOI354" s="182"/>
      <c r="VOJ354" s="182"/>
      <c r="VOK354" s="182"/>
      <c r="VOL354" s="182"/>
      <c r="VOM354" s="182"/>
      <c r="VON354" s="182"/>
      <c r="VOO354" s="182"/>
      <c r="VOP354" s="182"/>
      <c r="VOQ354" s="182"/>
      <c r="VOR354" s="182"/>
      <c r="VOS354" s="182"/>
      <c r="VOT354" s="182"/>
      <c r="VOU354" s="182"/>
      <c r="VOV354" s="182"/>
      <c r="VOW354" s="182"/>
      <c r="VOX354" s="182"/>
      <c r="VOY354" s="182"/>
      <c r="VOZ354" s="182"/>
      <c r="VPA354" s="182"/>
      <c r="VPB354" s="182"/>
      <c r="VPC354" s="182"/>
      <c r="VPD354" s="182"/>
      <c r="VPE354" s="182"/>
      <c r="VPF354" s="182"/>
      <c r="VPG354" s="182"/>
      <c r="VPH354" s="182"/>
      <c r="VPI354" s="182"/>
      <c r="VPJ354" s="182"/>
      <c r="VPK354" s="182"/>
      <c r="VPL354" s="182"/>
      <c r="VPM354" s="182"/>
      <c r="VPN354" s="182"/>
      <c r="VPO354" s="182"/>
      <c r="VPP354" s="182"/>
      <c r="VPQ354" s="182"/>
      <c r="VPR354" s="182"/>
      <c r="VPS354" s="182"/>
      <c r="VPT354" s="182"/>
      <c r="VPU354" s="182"/>
      <c r="VPV354" s="182"/>
      <c r="VPW354" s="182"/>
      <c r="VPX354" s="182"/>
      <c r="VPY354" s="182"/>
      <c r="VPZ354" s="182"/>
      <c r="VQA354" s="182"/>
      <c r="VQB354" s="182"/>
      <c r="VQC354" s="182"/>
      <c r="VQD354" s="182"/>
      <c r="VQE354" s="182"/>
      <c r="VQF354" s="182"/>
      <c r="VQG354" s="182"/>
      <c r="VQH354" s="182"/>
      <c r="VQI354" s="182"/>
      <c r="VQJ354" s="182"/>
      <c r="VQK354" s="182"/>
      <c r="VQL354" s="182"/>
      <c r="VQM354" s="182"/>
      <c r="VQN354" s="182"/>
      <c r="VQO354" s="182"/>
      <c r="VQP354" s="182"/>
      <c r="VQQ354" s="182"/>
      <c r="VQR354" s="182"/>
      <c r="VQS354" s="182"/>
      <c r="VQT354" s="182"/>
      <c r="VQU354" s="182"/>
      <c r="VQV354" s="182"/>
      <c r="VQW354" s="182"/>
      <c r="VQX354" s="182"/>
      <c r="VQY354" s="182"/>
      <c r="VQZ354" s="182"/>
      <c r="VRA354" s="182"/>
      <c r="VRB354" s="182"/>
      <c r="VRC354" s="182"/>
      <c r="VRD354" s="182"/>
      <c r="VRE354" s="182"/>
      <c r="VRF354" s="182"/>
      <c r="VRG354" s="182"/>
      <c r="VRH354" s="182"/>
      <c r="VRI354" s="182"/>
      <c r="VRJ354" s="182"/>
      <c r="VRK354" s="182"/>
      <c r="VRL354" s="182"/>
      <c r="VRM354" s="182"/>
      <c r="VRN354" s="182"/>
      <c r="VRO354" s="182"/>
      <c r="VRP354" s="182"/>
      <c r="VRQ354" s="182"/>
      <c r="VRR354" s="182"/>
      <c r="VRS354" s="182"/>
      <c r="VRT354" s="182"/>
      <c r="VRU354" s="182"/>
      <c r="VRV354" s="182"/>
      <c r="VRW354" s="182"/>
      <c r="VRX354" s="182"/>
      <c r="VRY354" s="182"/>
      <c r="VRZ354" s="182"/>
      <c r="VSA354" s="182"/>
      <c r="VSB354" s="182"/>
      <c r="VSC354" s="182"/>
      <c r="VSD354" s="182"/>
      <c r="VSE354" s="182"/>
      <c r="VSF354" s="182"/>
      <c r="VSG354" s="182"/>
      <c r="VSH354" s="182"/>
      <c r="VSI354" s="182"/>
      <c r="VSJ354" s="182"/>
      <c r="VSK354" s="182"/>
      <c r="VSL354" s="182"/>
      <c r="VSM354" s="182"/>
      <c r="VSN354" s="182"/>
      <c r="VSO354" s="182"/>
      <c r="VSP354" s="182"/>
      <c r="VSQ354" s="182"/>
      <c r="VSR354" s="182"/>
      <c r="VSS354" s="182"/>
      <c r="VST354" s="182"/>
      <c r="VSU354" s="182"/>
      <c r="VSV354" s="182"/>
      <c r="VSW354" s="182"/>
      <c r="VSX354" s="182"/>
      <c r="VSY354" s="182"/>
      <c r="VSZ354" s="182"/>
      <c r="VTA354" s="182"/>
      <c r="VTB354" s="182"/>
      <c r="VTC354" s="182"/>
      <c r="VTD354" s="182"/>
      <c r="VTE354" s="182"/>
      <c r="VTF354" s="182"/>
      <c r="VTG354" s="182"/>
      <c r="VTH354" s="182"/>
      <c r="VTI354" s="182"/>
      <c r="VTJ354" s="182"/>
      <c r="VTK354" s="182"/>
      <c r="VTL354" s="182"/>
      <c r="VTM354" s="182"/>
      <c r="VTN354" s="182"/>
      <c r="VTO354" s="182"/>
      <c r="VTP354" s="182"/>
      <c r="VTQ354" s="182"/>
      <c r="VTR354" s="182"/>
      <c r="VTS354" s="182"/>
      <c r="VTT354" s="182"/>
      <c r="VTU354" s="182"/>
      <c r="VTV354" s="182"/>
      <c r="VTW354" s="182"/>
      <c r="VTX354" s="182"/>
      <c r="VTY354" s="182"/>
      <c r="VTZ354" s="182"/>
      <c r="VUA354" s="182"/>
      <c r="VUB354" s="182"/>
      <c r="VUC354" s="182"/>
      <c r="VUD354" s="182"/>
      <c r="VUE354" s="182"/>
      <c r="VUF354" s="182"/>
      <c r="VUG354" s="182"/>
      <c r="VUH354" s="182"/>
      <c r="VUI354" s="182"/>
      <c r="VUJ354" s="182"/>
      <c r="VUK354" s="182"/>
      <c r="VUL354" s="182"/>
      <c r="VUM354" s="182"/>
      <c r="VUN354" s="182"/>
      <c r="VUO354" s="182"/>
      <c r="VUP354" s="182"/>
      <c r="VUQ354" s="182"/>
      <c r="VUR354" s="182"/>
      <c r="VUS354" s="182"/>
      <c r="VUT354" s="182"/>
      <c r="VUU354" s="182"/>
      <c r="VUV354" s="182"/>
      <c r="VUW354" s="182"/>
      <c r="VUX354" s="182"/>
      <c r="VUY354" s="182"/>
      <c r="VUZ354" s="182"/>
      <c r="VVA354" s="182"/>
      <c r="VVB354" s="182"/>
      <c r="VVC354" s="182"/>
      <c r="VVD354" s="182"/>
      <c r="VVE354" s="182"/>
      <c r="VVF354" s="182"/>
      <c r="VVG354" s="182"/>
      <c r="VVH354" s="182"/>
      <c r="VVI354" s="182"/>
      <c r="VVJ354" s="182"/>
      <c r="VVK354" s="182"/>
      <c r="VVL354" s="182"/>
      <c r="VVM354" s="182"/>
      <c r="VVN354" s="182"/>
      <c r="VVO354" s="182"/>
      <c r="VVP354" s="182"/>
      <c r="VVQ354" s="182"/>
      <c r="VVR354" s="182"/>
      <c r="VVS354" s="182"/>
      <c r="VVT354" s="182"/>
      <c r="VVU354" s="182"/>
      <c r="VVV354" s="182"/>
      <c r="VVW354" s="182"/>
      <c r="VVX354" s="182"/>
      <c r="VVY354" s="182"/>
      <c r="VVZ354" s="182"/>
      <c r="VWA354" s="182"/>
      <c r="VWB354" s="182"/>
      <c r="VWC354" s="182"/>
      <c r="VWD354" s="182"/>
      <c r="VWE354" s="182"/>
      <c r="VWF354" s="182"/>
      <c r="VWG354" s="182"/>
      <c r="VWH354" s="182"/>
      <c r="VWI354" s="182"/>
      <c r="VWJ354" s="182"/>
      <c r="VWK354" s="182"/>
      <c r="VWL354" s="182"/>
      <c r="VWM354" s="182"/>
      <c r="VWN354" s="182"/>
      <c r="VWO354" s="182"/>
      <c r="VWP354" s="182"/>
      <c r="VWQ354" s="182"/>
      <c r="VWR354" s="182"/>
      <c r="VWS354" s="182"/>
      <c r="VWT354" s="182"/>
      <c r="VWU354" s="182"/>
      <c r="VWV354" s="182"/>
      <c r="VWW354" s="182"/>
      <c r="VWX354" s="182"/>
      <c r="VWY354" s="182"/>
      <c r="VWZ354" s="182"/>
      <c r="VXA354" s="182"/>
      <c r="VXB354" s="182"/>
      <c r="VXC354" s="182"/>
      <c r="VXD354" s="182"/>
      <c r="VXE354" s="182"/>
      <c r="VXF354" s="182"/>
      <c r="VXG354" s="182"/>
      <c r="VXH354" s="182"/>
      <c r="VXI354" s="182"/>
      <c r="VXJ354" s="182"/>
      <c r="VXK354" s="182"/>
      <c r="VXL354" s="182"/>
      <c r="VXM354" s="182"/>
      <c r="VXN354" s="182"/>
      <c r="VXO354" s="182"/>
      <c r="VXP354" s="182"/>
      <c r="VXQ354" s="182"/>
      <c r="VXR354" s="182"/>
      <c r="VXS354" s="182"/>
      <c r="VXT354" s="182"/>
      <c r="VXU354" s="182"/>
      <c r="VXV354" s="182"/>
      <c r="VXW354" s="182"/>
      <c r="VXX354" s="182"/>
      <c r="VXY354" s="182"/>
      <c r="VXZ354" s="182"/>
      <c r="VYA354" s="182"/>
      <c r="VYB354" s="182"/>
      <c r="VYC354" s="182"/>
      <c r="VYD354" s="182"/>
      <c r="VYE354" s="182"/>
      <c r="VYF354" s="182"/>
      <c r="VYG354" s="182"/>
      <c r="VYH354" s="182"/>
      <c r="VYI354" s="182"/>
      <c r="VYJ354" s="182"/>
      <c r="VYK354" s="182"/>
      <c r="VYL354" s="182"/>
      <c r="VYM354" s="182"/>
      <c r="VYN354" s="182"/>
      <c r="VYO354" s="182"/>
      <c r="VYP354" s="182"/>
      <c r="VYQ354" s="182"/>
      <c r="VYR354" s="182"/>
      <c r="VYS354" s="182"/>
      <c r="VYT354" s="182"/>
      <c r="VYU354" s="182"/>
      <c r="VYV354" s="182"/>
      <c r="VYW354" s="182"/>
      <c r="VYX354" s="182"/>
      <c r="VYY354" s="182"/>
      <c r="VYZ354" s="182"/>
      <c r="VZA354" s="182"/>
      <c r="VZB354" s="182"/>
      <c r="VZC354" s="182"/>
      <c r="VZD354" s="182"/>
      <c r="VZE354" s="182"/>
      <c r="VZF354" s="182"/>
      <c r="VZG354" s="182"/>
      <c r="VZH354" s="182"/>
      <c r="VZI354" s="182"/>
      <c r="VZJ354" s="182"/>
      <c r="VZK354" s="182"/>
      <c r="VZL354" s="182"/>
      <c r="VZM354" s="182"/>
      <c r="VZN354" s="182"/>
      <c r="VZO354" s="182"/>
      <c r="VZP354" s="182"/>
      <c r="VZQ354" s="182"/>
      <c r="VZR354" s="182"/>
      <c r="VZS354" s="182"/>
      <c r="VZT354" s="182"/>
      <c r="VZU354" s="182"/>
      <c r="VZV354" s="182"/>
      <c r="VZW354" s="182"/>
      <c r="VZX354" s="182"/>
      <c r="VZY354" s="182"/>
      <c r="VZZ354" s="182"/>
      <c r="WAA354" s="182"/>
      <c r="WAB354" s="182"/>
      <c r="WAC354" s="182"/>
      <c r="WAD354" s="182"/>
      <c r="WAE354" s="182"/>
      <c r="WAF354" s="182"/>
      <c r="WAG354" s="182"/>
      <c r="WAH354" s="182"/>
      <c r="WAI354" s="182"/>
      <c r="WAJ354" s="182"/>
      <c r="WAK354" s="182"/>
      <c r="WAL354" s="182"/>
      <c r="WAM354" s="182"/>
      <c r="WAN354" s="182"/>
      <c r="WAO354" s="182"/>
      <c r="WAP354" s="182"/>
      <c r="WAQ354" s="182"/>
      <c r="WAR354" s="182"/>
      <c r="WAS354" s="182"/>
      <c r="WAT354" s="182"/>
      <c r="WAU354" s="182"/>
      <c r="WAV354" s="182"/>
      <c r="WAW354" s="182"/>
      <c r="WAX354" s="182"/>
      <c r="WAY354" s="182"/>
      <c r="WAZ354" s="182"/>
      <c r="WBA354" s="182"/>
      <c r="WBB354" s="182"/>
      <c r="WBC354" s="182"/>
      <c r="WBD354" s="182"/>
      <c r="WBE354" s="182"/>
      <c r="WBF354" s="182"/>
      <c r="WBG354" s="182"/>
      <c r="WBH354" s="182"/>
      <c r="WBI354" s="182"/>
      <c r="WBJ354" s="182"/>
      <c r="WBK354" s="182"/>
      <c r="WBL354" s="182"/>
      <c r="WBM354" s="182"/>
      <c r="WBN354" s="182"/>
      <c r="WBO354" s="182"/>
      <c r="WBP354" s="182"/>
      <c r="WBQ354" s="182"/>
      <c r="WBR354" s="182"/>
      <c r="WBS354" s="182"/>
      <c r="WBT354" s="182"/>
      <c r="WBU354" s="182"/>
      <c r="WBV354" s="182"/>
      <c r="WBW354" s="182"/>
      <c r="WBX354" s="182"/>
      <c r="WBY354" s="182"/>
      <c r="WBZ354" s="182"/>
      <c r="WCA354" s="182"/>
      <c r="WCB354" s="182"/>
      <c r="WCC354" s="182"/>
      <c r="WCD354" s="182"/>
      <c r="WCE354" s="182"/>
      <c r="WCF354" s="182"/>
      <c r="WCG354" s="182"/>
      <c r="WCH354" s="182"/>
      <c r="WCI354" s="182"/>
      <c r="WCJ354" s="182"/>
      <c r="WCK354" s="182"/>
      <c r="WCL354" s="182"/>
      <c r="WCM354" s="182"/>
      <c r="WCN354" s="182"/>
      <c r="WCO354" s="182"/>
      <c r="WCP354" s="182"/>
      <c r="WCQ354" s="182"/>
      <c r="WCR354" s="182"/>
      <c r="WCS354" s="182"/>
      <c r="WCT354" s="182"/>
      <c r="WCU354" s="182"/>
      <c r="WCV354" s="182"/>
      <c r="WCW354" s="182"/>
      <c r="WCX354" s="182"/>
      <c r="WCY354" s="182"/>
      <c r="WCZ354" s="182"/>
      <c r="WDA354" s="182"/>
      <c r="WDB354" s="182"/>
      <c r="WDC354" s="182"/>
      <c r="WDD354" s="182"/>
      <c r="WDE354" s="182"/>
      <c r="WDF354" s="182"/>
      <c r="WDG354" s="182"/>
      <c r="WDH354" s="182"/>
      <c r="WDI354" s="182"/>
      <c r="WDJ354" s="182"/>
      <c r="WDK354" s="182"/>
      <c r="WDL354" s="182"/>
      <c r="WDM354" s="182"/>
      <c r="WDN354" s="182"/>
      <c r="WDO354" s="182"/>
      <c r="WDP354" s="182"/>
      <c r="WDQ354" s="182"/>
      <c r="WDR354" s="182"/>
      <c r="WDS354" s="182"/>
      <c r="WDT354" s="182"/>
      <c r="WDU354" s="182"/>
      <c r="WDV354" s="182"/>
      <c r="WDW354" s="182"/>
      <c r="WDX354" s="182"/>
      <c r="WDY354" s="182"/>
      <c r="WDZ354" s="182"/>
      <c r="WEA354" s="182"/>
      <c r="WEB354" s="182"/>
      <c r="WEC354" s="182"/>
      <c r="WED354" s="182"/>
      <c r="WEE354" s="182"/>
      <c r="WEF354" s="182"/>
      <c r="WEG354" s="182"/>
      <c r="WEH354" s="182"/>
      <c r="WEI354" s="182"/>
      <c r="WEJ354" s="182"/>
      <c r="WEK354" s="182"/>
      <c r="WEL354" s="182"/>
      <c r="WEM354" s="182"/>
      <c r="WEN354" s="182"/>
      <c r="WEO354" s="182"/>
      <c r="WEP354" s="182"/>
      <c r="WEQ354" s="182"/>
      <c r="WER354" s="182"/>
      <c r="WES354" s="182"/>
      <c r="WET354" s="182"/>
      <c r="WEU354" s="182"/>
      <c r="WEV354" s="182"/>
      <c r="WEW354" s="182"/>
      <c r="WEX354" s="182"/>
      <c r="WEY354" s="182"/>
      <c r="WEZ354" s="182"/>
      <c r="WFA354" s="182"/>
      <c r="WFB354" s="182"/>
      <c r="WFC354" s="182"/>
      <c r="WFD354" s="182"/>
      <c r="WFE354" s="182"/>
      <c r="WFF354" s="182"/>
      <c r="WFG354" s="182"/>
      <c r="WFH354" s="182"/>
      <c r="WFI354" s="182"/>
      <c r="WFJ354" s="182"/>
      <c r="WFK354" s="182"/>
      <c r="WFL354" s="182"/>
      <c r="WFM354" s="182"/>
      <c r="WFN354" s="182"/>
      <c r="WFO354" s="182"/>
      <c r="WFP354" s="182"/>
      <c r="WFQ354" s="182"/>
      <c r="WFR354" s="182"/>
      <c r="WFS354" s="182"/>
      <c r="WFT354" s="182"/>
      <c r="WFU354" s="182"/>
      <c r="WFV354" s="182"/>
      <c r="WFW354" s="182"/>
      <c r="WFX354" s="182"/>
      <c r="WFY354" s="182"/>
      <c r="WFZ354" s="182"/>
      <c r="WGA354" s="182"/>
      <c r="WGB354" s="182"/>
      <c r="WGC354" s="182"/>
      <c r="WGD354" s="182"/>
      <c r="WGE354" s="182"/>
      <c r="WGF354" s="182"/>
      <c r="WGG354" s="182"/>
      <c r="WGH354" s="182"/>
      <c r="WGI354" s="182"/>
      <c r="WGJ354" s="182"/>
      <c r="WGK354" s="182"/>
      <c r="WGL354" s="182"/>
      <c r="WGM354" s="182"/>
      <c r="WGN354" s="182"/>
      <c r="WGO354" s="182"/>
      <c r="WGP354" s="182"/>
      <c r="WGQ354" s="182"/>
      <c r="WGR354" s="182"/>
      <c r="WGS354" s="182"/>
      <c r="WGT354" s="182"/>
      <c r="WGU354" s="182"/>
      <c r="WGV354" s="182"/>
      <c r="WGW354" s="182"/>
      <c r="WGX354" s="182"/>
      <c r="WGY354" s="182"/>
      <c r="WGZ354" s="182"/>
      <c r="WHA354" s="182"/>
      <c r="WHB354" s="182"/>
      <c r="WHC354" s="182"/>
      <c r="WHD354" s="182"/>
      <c r="WHE354" s="182"/>
      <c r="WHF354" s="182"/>
      <c r="WHG354" s="182"/>
      <c r="WHH354" s="182"/>
      <c r="WHI354" s="182"/>
      <c r="WHJ354" s="182"/>
      <c r="WHK354" s="182"/>
      <c r="WHL354" s="182"/>
      <c r="WHM354" s="182"/>
      <c r="WHN354" s="182"/>
      <c r="WHO354" s="182"/>
      <c r="WHP354" s="182"/>
      <c r="WHQ354" s="182"/>
      <c r="WHR354" s="182"/>
      <c r="WHS354" s="182"/>
      <c r="WHT354" s="182"/>
      <c r="WHU354" s="182"/>
      <c r="WHV354" s="182"/>
      <c r="WHW354" s="182"/>
      <c r="WHX354" s="182"/>
      <c r="WHY354" s="182"/>
      <c r="WHZ354" s="182"/>
      <c r="WIA354" s="182"/>
      <c r="WIB354" s="182"/>
      <c r="WIC354" s="182"/>
      <c r="WID354" s="182"/>
      <c r="WIE354" s="182"/>
      <c r="WIF354" s="182"/>
      <c r="WIG354" s="182"/>
      <c r="WIH354" s="182"/>
      <c r="WII354" s="182"/>
      <c r="WIJ354" s="182"/>
      <c r="WIK354" s="182"/>
      <c r="WIL354" s="182"/>
      <c r="WIM354" s="182"/>
      <c r="WIN354" s="182"/>
      <c r="WIO354" s="182"/>
      <c r="WIP354" s="182"/>
      <c r="WIQ354" s="182"/>
      <c r="WIR354" s="182"/>
      <c r="WIS354" s="182"/>
      <c r="WIT354" s="182"/>
      <c r="WIU354" s="182"/>
      <c r="WIV354" s="182"/>
      <c r="WIW354" s="182"/>
      <c r="WIX354" s="182"/>
      <c r="WIY354" s="182"/>
      <c r="WIZ354" s="182"/>
      <c r="WJA354" s="182"/>
      <c r="WJB354" s="182"/>
      <c r="WJC354" s="182"/>
      <c r="WJD354" s="182"/>
      <c r="WJE354" s="182"/>
      <c r="WJF354" s="182"/>
      <c r="WJG354" s="182"/>
      <c r="WJH354" s="182"/>
      <c r="WJI354" s="182"/>
      <c r="WJJ354" s="182"/>
      <c r="WJK354" s="182"/>
      <c r="WJL354" s="182"/>
      <c r="WJM354" s="182"/>
      <c r="WJN354" s="182"/>
      <c r="WJO354" s="182"/>
      <c r="WJP354" s="182"/>
      <c r="WJQ354" s="182"/>
      <c r="WJR354" s="182"/>
      <c r="WJS354" s="182"/>
      <c r="WJT354" s="182"/>
      <c r="WJU354" s="182"/>
      <c r="WJV354" s="182"/>
      <c r="WJW354" s="182"/>
      <c r="WJX354" s="182"/>
      <c r="WJY354" s="182"/>
      <c r="WJZ354" s="182"/>
      <c r="WKA354" s="182"/>
      <c r="WKB354" s="182"/>
      <c r="WKC354" s="182"/>
      <c r="WKD354" s="182"/>
      <c r="WKE354" s="182"/>
      <c r="WKF354" s="182"/>
      <c r="WKG354" s="182"/>
      <c r="WKH354" s="182"/>
      <c r="WKI354" s="182"/>
      <c r="WKJ354" s="182"/>
      <c r="WKK354" s="182"/>
      <c r="WKL354" s="182"/>
      <c r="WKM354" s="182"/>
      <c r="WKN354" s="182"/>
      <c r="WKO354" s="182"/>
      <c r="WKP354" s="182"/>
      <c r="WKQ354" s="182"/>
      <c r="WKR354" s="182"/>
      <c r="WKS354" s="182"/>
      <c r="WKT354" s="182"/>
      <c r="WKU354" s="182"/>
      <c r="WKV354" s="182"/>
      <c r="WKW354" s="182"/>
      <c r="WKX354" s="182"/>
      <c r="WKY354" s="182"/>
      <c r="WKZ354" s="182"/>
      <c r="WLA354" s="182"/>
      <c r="WLB354" s="182"/>
      <c r="WLC354" s="182"/>
      <c r="WLD354" s="182"/>
      <c r="WLE354" s="182"/>
      <c r="WLF354" s="182"/>
      <c r="WLG354" s="182"/>
      <c r="WLH354" s="182"/>
      <c r="WLI354" s="182"/>
      <c r="WLJ354" s="182"/>
      <c r="WLK354" s="182"/>
      <c r="WLL354" s="182"/>
      <c r="WLM354" s="182"/>
      <c r="WLN354" s="182"/>
      <c r="WLO354" s="182"/>
      <c r="WLP354" s="182"/>
      <c r="WLQ354" s="182"/>
      <c r="WLR354" s="182"/>
      <c r="WLS354" s="182"/>
      <c r="WLT354" s="182"/>
      <c r="WLU354" s="182"/>
      <c r="WLV354" s="182"/>
      <c r="WLW354" s="182"/>
      <c r="WLX354" s="182"/>
      <c r="WLY354" s="182"/>
      <c r="WLZ354" s="182"/>
      <c r="WMA354" s="182"/>
      <c r="WMB354" s="182"/>
      <c r="WMC354" s="182"/>
      <c r="WMD354" s="182"/>
      <c r="WME354" s="182"/>
      <c r="WMF354" s="182"/>
      <c r="WMG354" s="182"/>
      <c r="WMH354" s="182"/>
      <c r="WMI354" s="182"/>
      <c r="WMJ354" s="182"/>
      <c r="WMK354" s="182"/>
      <c r="WML354" s="182"/>
      <c r="WMM354" s="182"/>
      <c r="WMN354" s="182"/>
      <c r="WMO354" s="182"/>
      <c r="WMP354" s="182"/>
      <c r="WMQ354" s="182"/>
      <c r="WMR354" s="182"/>
      <c r="WMS354" s="182"/>
      <c r="WMT354" s="182"/>
      <c r="WMU354" s="182"/>
      <c r="WMV354" s="182"/>
      <c r="WMW354" s="182"/>
      <c r="WMX354" s="182"/>
      <c r="WMY354" s="182"/>
      <c r="WMZ354" s="182"/>
      <c r="WNA354" s="182"/>
      <c r="WNB354" s="182"/>
      <c r="WNC354" s="182"/>
      <c r="WND354" s="182"/>
      <c r="WNE354" s="182"/>
      <c r="WNF354" s="182"/>
      <c r="WNG354" s="182"/>
      <c r="WNH354" s="182"/>
      <c r="WNI354" s="182"/>
      <c r="WNJ354" s="182"/>
      <c r="WNK354" s="182"/>
      <c r="WNL354" s="182"/>
      <c r="WNM354" s="182"/>
      <c r="WNN354" s="182"/>
      <c r="WNO354" s="182"/>
      <c r="WNP354" s="182"/>
      <c r="WNQ354" s="182"/>
      <c r="WNR354" s="182"/>
      <c r="WNS354" s="182"/>
      <c r="WNT354" s="182"/>
      <c r="WNU354" s="182"/>
      <c r="WNV354" s="182"/>
      <c r="WNW354" s="182"/>
      <c r="WNX354" s="182"/>
      <c r="WNY354" s="182"/>
      <c r="WNZ354" s="182"/>
      <c r="WOA354" s="182"/>
      <c r="WOB354" s="182"/>
      <c r="WOC354" s="182"/>
      <c r="WOD354" s="182"/>
      <c r="WOE354" s="182"/>
      <c r="WOF354" s="182"/>
      <c r="WOG354" s="182"/>
      <c r="WOH354" s="182"/>
      <c r="WOI354" s="182"/>
      <c r="WOJ354" s="182"/>
      <c r="WOK354" s="182"/>
      <c r="WOL354" s="182"/>
      <c r="WOM354" s="182"/>
      <c r="WON354" s="182"/>
      <c r="WOO354" s="182"/>
      <c r="WOP354" s="182"/>
      <c r="WOQ354" s="182"/>
      <c r="WOR354" s="182"/>
      <c r="WOS354" s="182"/>
      <c r="WOT354" s="182"/>
      <c r="WOU354" s="182"/>
      <c r="WOV354" s="182"/>
      <c r="WOW354" s="182"/>
      <c r="WOX354" s="182"/>
      <c r="WOY354" s="182"/>
      <c r="WOZ354" s="182"/>
      <c r="WPA354" s="182"/>
      <c r="WPB354" s="182"/>
      <c r="WPC354" s="182"/>
      <c r="WPD354" s="182"/>
      <c r="WPE354" s="182"/>
      <c r="WPF354" s="182"/>
      <c r="WPG354" s="182"/>
      <c r="WPH354" s="182"/>
      <c r="WPI354" s="182"/>
      <c r="WPJ354" s="182"/>
      <c r="WPK354" s="182"/>
      <c r="WPL354" s="182"/>
      <c r="WPM354" s="182"/>
      <c r="WPN354" s="182"/>
      <c r="WPO354" s="182"/>
      <c r="WPP354" s="182"/>
      <c r="WPQ354" s="182"/>
      <c r="WPR354" s="182"/>
      <c r="WPS354" s="182"/>
      <c r="WPT354" s="182"/>
      <c r="WPU354" s="182"/>
      <c r="WPV354" s="182"/>
      <c r="WPW354" s="182"/>
      <c r="WPX354" s="182"/>
      <c r="WPY354" s="182"/>
      <c r="WPZ354" s="182"/>
      <c r="WQA354" s="182"/>
      <c r="WQB354" s="182"/>
      <c r="WQC354" s="182"/>
      <c r="WQD354" s="182"/>
      <c r="WQE354" s="182"/>
      <c r="WQF354" s="182"/>
      <c r="WQG354" s="182"/>
      <c r="WQH354" s="182"/>
      <c r="WQI354" s="182"/>
      <c r="WQJ354" s="182"/>
      <c r="WQK354" s="182"/>
      <c r="WQL354" s="182"/>
      <c r="WQM354" s="182"/>
      <c r="WQN354" s="182"/>
      <c r="WQO354" s="182"/>
      <c r="WQP354" s="182"/>
      <c r="WQQ354" s="182"/>
      <c r="WQR354" s="182"/>
      <c r="WQS354" s="182"/>
      <c r="WQT354" s="182"/>
      <c r="WQU354" s="182"/>
      <c r="WQV354" s="182"/>
      <c r="WQW354" s="182"/>
      <c r="WQX354" s="182"/>
      <c r="WQY354" s="182"/>
      <c r="WQZ354" s="182"/>
      <c r="WRA354" s="182"/>
      <c r="WRB354" s="182"/>
      <c r="WRC354" s="182"/>
      <c r="WRD354" s="182"/>
      <c r="WRE354" s="182"/>
      <c r="WRF354" s="182"/>
      <c r="WRG354" s="182"/>
      <c r="WRH354" s="182"/>
      <c r="WRI354" s="182"/>
      <c r="WRJ354" s="182"/>
      <c r="WRK354" s="182"/>
      <c r="WRL354" s="182"/>
      <c r="WRM354" s="182"/>
      <c r="WRN354" s="182"/>
      <c r="WRO354" s="182"/>
      <c r="WRP354" s="182"/>
      <c r="WRQ354" s="182"/>
      <c r="WRR354" s="182"/>
      <c r="WRS354" s="182"/>
      <c r="WRT354" s="182"/>
      <c r="WRU354" s="182"/>
      <c r="WRV354" s="182"/>
      <c r="WRW354" s="182"/>
      <c r="WRX354" s="182"/>
      <c r="WRY354" s="182"/>
      <c r="WRZ354" s="182"/>
      <c r="WSA354" s="182"/>
      <c r="WSB354" s="182"/>
      <c r="WSC354" s="182"/>
      <c r="WSD354" s="182"/>
      <c r="WSE354" s="182"/>
      <c r="WSF354" s="182"/>
      <c r="WSG354" s="182"/>
      <c r="WSH354" s="182"/>
      <c r="WSI354" s="182"/>
      <c r="WSJ354" s="182"/>
      <c r="WSK354" s="182"/>
      <c r="WSL354" s="182"/>
      <c r="WSM354" s="182"/>
      <c r="WSN354" s="182"/>
      <c r="WSO354" s="182"/>
      <c r="WSP354" s="182"/>
      <c r="WSQ354" s="182"/>
      <c r="WSR354" s="182"/>
      <c r="WSS354" s="182"/>
      <c r="WST354" s="182"/>
      <c r="WSU354" s="182"/>
      <c r="WSV354" s="182"/>
      <c r="WSW354" s="182"/>
      <c r="WSX354" s="182"/>
      <c r="WSY354" s="182"/>
      <c r="WSZ354" s="182"/>
      <c r="WTA354" s="182"/>
      <c r="WTB354" s="182"/>
      <c r="WTC354" s="182"/>
      <c r="WTD354" s="182"/>
      <c r="WTE354" s="182"/>
      <c r="WTF354" s="182"/>
      <c r="WTG354" s="182"/>
      <c r="WTH354" s="182"/>
      <c r="WTI354" s="182"/>
      <c r="WTJ354" s="182"/>
      <c r="WTK354" s="182"/>
      <c r="WTL354" s="182"/>
      <c r="WTM354" s="182"/>
      <c r="WTN354" s="182"/>
      <c r="WTO354" s="182"/>
      <c r="WTP354" s="182"/>
      <c r="WTQ354" s="182"/>
      <c r="WTR354" s="182"/>
      <c r="WTS354" s="182"/>
      <c r="WTT354" s="182"/>
      <c r="WTU354" s="182"/>
      <c r="WTV354" s="182"/>
      <c r="WTW354" s="182"/>
      <c r="WTX354" s="182"/>
      <c r="WTY354" s="182"/>
      <c r="WTZ354" s="182"/>
      <c r="WUA354" s="182"/>
      <c r="WUB354" s="182"/>
      <c r="WUC354" s="182"/>
      <c r="WUD354" s="182"/>
      <c r="WUE354" s="182"/>
      <c r="WUF354" s="182"/>
      <c r="WUG354" s="182"/>
      <c r="WUH354" s="182"/>
      <c r="WUI354" s="182"/>
      <c r="WUJ354" s="182"/>
      <c r="WUK354" s="182"/>
      <c r="WUL354" s="182"/>
      <c r="WUM354" s="182"/>
      <c r="WUN354" s="182"/>
      <c r="WUO354" s="182"/>
      <c r="WUP354" s="182"/>
      <c r="WUQ354" s="182"/>
      <c r="WUR354" s="182"/>
      <c r="WUS354" s="182"/>
      <c r="WUT354" s="182"/>
      <c r="WUU354" s="182"/>
      <c r="WUV354" s="182"/>
      <c r="WUW354" s="182"/>
      <c r="WUX354" s="182"/>
      <c r="WUY354" s="182"/>
      <c r="WUZ354" s="182"/>
      <c r="WVA354" s="182"/>
      <c r="WVB354" s="182"/>
      <c r="WVC354" s="182"/>
      <c r="WVD354" s="182"/>
      <c r="WVE354" s="182"/>
      <c r="WVF354" s="182"/>
      <c r="WVG354" s="182"/>
      <c r="WVH354" s="182"/>
      <c r="WVI354" s="182"/>
      <c r="WVJ354" s="182"/>
      <c r="WVK354" s="182"/>
      <c r="WVL354" s="182"/>
      <c r="WVM354" s="182"/>
      <c r="WVN354" s="182"/>
      <c r="WVO354" s="182"/>
      <c r="WVP354" s="182"/>
      <c r="WVQ354" s="182"/>
      <c r="WVR354" s="182"/>
      <c r="WVS354" s="182"/>
      <c r="WVT354" s="182"/>
      <c r="WVU354" s="182"/>
      <c r="WVV354" s="182"/>
      <c r="WVW354" s="182"/>
      <c r="WVX354" s="182"/>
      <c r="WVY354" s="182"/>
      <c r="WVZ354" s="182"/>
      <c r="WWA354" s="182"/>
      <c r="WWB354" s="182"/>
      <c r="WWC354" s="182"/>
      <c r="WWD354" s="182"/>
      <c r="WWE354" s="182"/>
      <c r="WWF354" s="182"/>
      <c r="WWG354" s="182"/>
      <c r="WWH354" s="182"/>
      <c r="WWI354" s="182"/>
      <c r="WWJ354" s="182"/>
      <c r="WWK354" s="182"/>
      <c r="WWL354" s="182"/>
      <c r="WWM354" s="182"/>
      <c r="WWN354" s="182"/>
      <c r="WWO354" s="182"/>
      <c r="WWP354" s="182"/>
      <c r="WWQ354" s="182"/>
      <c r="WWR354" s="182"/>
      <c r="WWS354" s="182"/>
      <c r="WWT354" s="182"/>
      <c r="WWU354" s="182"/>
      <c r="WWV354" s="182"/>
      <c r="WWW354" s="182"/>
      <c r="WWX354" s="182"/>
      <c r="WWY354" s="182"/>
      <c r="WWZ354" s="182"/>
      <c r="WXA354" s="182"/>
      <c r="WXB354" s="182"/>
      <c r="WXC354" s="182"/>
      <c r="WXD354" s="182"/>
      <c r="WXE354" s="182"/>
      <c r="WXF354" s="182"/>
      <c r="WXG354" s="182"/>
      <c r="WXH354" s="182"/>
      <c r="WXI354" s="182"/>
      <c r="WXJ354" s="182"/>
      <c r="WXK354" s="182"/>
      <c r="WXL354" s="182"/>
      <c r="WXM354" s="182"/>
      <c r="WXN354" s="182"/>
      <c r="WXO354" s="182"/>
      <c r="WXP354" s="182"/>
      <c r="WXQ354" s="182"/>
      <c r="WXR354" s="182"/>
      <c r="WXS354" s="182"/>
      <c r="WXT354" s="182"/>
      <c r="WXU354" s="182"/>
      <c r="WXV354" s="182"/>
      <c r="WXW354" s="182"/>
      <c r="WXX354" s="182"/>
      <c r="WXY354" s="182"/>
      <c r="WXZ354" s="182"/>
      <c r="WYA354" s="182"/>
      <c r="WYB354" s="182"/>
      <c r="WYC354" s="182"/>
      <c r="WYD354" s="182"/>
      <c r="WYE354" s="182"/>
      <c r="WYF354" s="182"/>
      <c r="WYG354" s="182"/>
      <c r="WYH354" s="182"/>
      <c r="WYI354" s="182"/>
      <c r="WYJ354" s="182"/>
      <c r="WYK354" s="182"/>
      <c r="WYL354" s="182"/>
      <c r="WYM354" s="182"/>
      <c r="WYN354" s="182"/>
      <c r="WYO354" s="182"/>
      <c r="WYP354" s="182"/>
      <c r="WYQ354" s="182"/>
      <c r="WYR354" s="182"/>
      <c r="WYS354" s="182"/>
      <c r="WYT354" s="182"/>
      <c r="WYU354" s="182"/>
      <c r="WYV354" s="182"/>
      <c r="WYW354" s="182"/>
      <c r="WYX354" s="182"/>
    </row>
    <row r="355" spans="1:16222" s="183" customFormat="1" x14ac:dyDescent="0.25">
      <c r="B355" s="174"/>
      <c r="C355" s="174"/>
      <c r="D355" s="190"/>
      <c r="E355" s="190"/>
      <c r="F355" s="190"/>
      <c r="G355" s="190"/>
      <c r="H355" s="190"/>
      <c r="I355" s="190"/>
      <c r="J355" s="190"/>
      <c r="K355" s="190"/>
      <c r="L355" s="190"/>
      <c r="M355" s="190"/>
      <c r="N355" s="190"/>
      <c r="O355" s="190"/>
      <c r="P355" s="190"/>
      <c r="Q355" s="190"/>
      <c r="R355" s="190"/>
      <c r="S355" s="190"/>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c r="EE355" s="182"/>
      <c r="EF355" s="182"/>
      <c r="EG355" s="182"/>
      <c r="EH355" s="182"/>
      <c r="EI355" s="182"/>
      <c r="EJ355" s="182"/>
      <c r="EK355" s="182"/>
      <c r="EL355" s="182"/>
      <c r="EM355" s="182"/>
      <c r="EN355" s="182"/>
      <c r="EO355" s="182"/>
      <c r="EP355" s="182"/>
      <c r="EQ355" s="182"/>
      <c r="ER355" s="182"/>
      <c r="ES355" s="182"/>
      <c r="ET355" s="182"/>
      <c r="EU355" s="182"/>
      <c r="EV355" s="182"/>
      <c r="EW355" s="182"/>
      <c r="EX355" s="182"/>
      <c r="EY355" s="182"/>
      <c r="EZ355" s="182"/>
      <c r="FA355" s="182"/>
      <c r="FB355" s="182"/>
      <c r="FC355" s="182"/>
      <c r="FD355" s="182"/>
      <c r="FE355" s="182"/>
      <c r="FF355" s="182"/>
      <c r="FG355" s="182"/>
      <c r="FH355" s="182"/>
      <c r="FI355" s="182"/>
      <c r="FJ355" s="182"/>
      <c r="FK355" s="182"/>
      <c r="FL355" s="182"/>
      <c r="FM355" s="182"/>
      <c r="FN355" s="182"/>
      <c r="FO355" s="182"/>
      <c r="FP355" s="182"/>
      <c r="FQ355" s="182"/>
      <c r="FR355" s="182"/>
      <c r="FS355" s="182"/>
      <c r="FT355" s="182"/>
      <c r="FU355" s="182"/>
      <c r="FV355" s="182"/>
      <c r="FW355" s="182"/>
      <c r="FX355" s="182"/>
      <c r="FY355" s="182"/>
      <c r="FZ355" s="182"/>
      <c r="GA355" s="182"/>
      <c r="GB355" s="182"/>
      <c r="GC355" s="182"/>
      <c r="GD355" s="182"/>
      <c r="GE355" s="182"/>
      <c r="GF355" s="182"/>
      <c r="GG355" s="182"/>
      <c r="GH355" s="182"/>
      <c r="GI355" s="182"/>
      <c r="GJ355" s="182"/>
      <c r="GK355" s="182"/>
      <c r="GL355" s="182"/>
      <c r="GM355" s="182"/>
      <c r="GN355" s="182"/>
      <c r="GO355" s="182"/>
      <c r="GP355" s="182"/>
      <c r="GQ355" s="182"/>
      <c r="GR355" s="182"/>
      <c r="GS355" s="182"/>
      <c r="GT355" s="182"/>
      <c r="GU355" s="182"/>
      <c r="GV355" s="182"/>
      <c r="GW355" s="182"/>
      <c r="GX355" s="182"/>
      <c r="GY355" s="182"/>
      <c r="GZ355" s="182"/>
      <c r="HA355" s="182"/>
      <c r="HB355" s="182"/>
      <c r="HC355" s="182"/>
      <c r="HD355" s="182"/>
      <c r="HE355" s="182"/>
      <c r="HF355" s="182"/>
      <c r="HG355" s="182"/>
      <c r="HH355" s="182"/>
      <c r="HI355" s="182"/>
      <c r="HJ355" s="182"/>
      <c r="HK355" s="182"/>
      <c r="HL355" s="182"/>
      <c r="HM355" s="182"/>
      <c r="HN355" s="182"/>
      <c r="HO355" s="182"/>
      <c r="HP355" s="182"/>
      <c r="HQ355" s="182"/>
      <c r="HR355" s="182"/>
      <c r="HS355" s="182"/>
      <c r="HT355" s="182"/>
      <c r="HU355" s="182"/>
      <c r="HV355" s="182"/>
      <c r="HW355" s="182"/>
      <c r="HX355" s="182"/>
      <c r="HY355" s="182"/>
      <c r="HZ355" s="182"/>
      <c r="IA355" s="182"/>
      <c r="IB355" s="182"/>
      <c r="IC355" s="182"/>
      <c r="ID355" s="182"/>
      <c r="IE355" s="182"/>
      <c r="IF355" s="182"/>
      <c r="IG355" s="182"/>
      <c r="IH355" s="182"/>
      <c r="II355" s="182"/>
      <c r="IJ355" s="182"/>
      <c r="IK355" s="182"/>
      <c r="IL355" s="182"/>
      <c r="IM355" s="182"/>
      <c r="IN355" s="182"/>
      <c r="IO355" s="182"/>
      <c r="IP355" s="182"/>
      <c r="IQ355" s="182"/>
      <c r="IR355" s="182"/>
      <c r="IS355" s="182"/>
      <c r="IT355" s="182"/>
      <c r="IU355" s="182"/>
      <c r="IV355" s="182"/>
      <c r="IW355" s="182"/>
      <c r="IX355" s="182"/>
      <c r="IY355" s="182"/>
      <c r="IZ355" s="182"/>
      <c r="JA355" s="182"/>
      <c r="JB355" s="182"/>
      <c r="JC355" s="182"/>
      <c r="JD355" s="182"/>
      <c r="JE355" s="182"/>
      <c r="JF355" s="182"/>
      <c r="JG355" s="182"/>
      <c r="JH355" s="182"/>
      <c r="JI355" s="182"/>
      <c r="JJ355" s="182"/>
      <c r="JK355" s="182"/>
      <c r="JL355" s="182"/>
      <c r="JM355" s="182"/>
      <c r="JN355" s="182"/>
      <c r="JO355" s="182"/>
      <c r="JP355" s="182"/>
      <c r="JQ355" s="182"/>
      <c r="JR355" s="182"/>
      <c r="JS355" s="182"/>
      <c r="JT355" s="182"/>
      <c r="JU355" s="182"/>
      <c r="JV355" s="182"/>
      <c r="JW355" s="182"/>
      <c r="JX355" s="182"/>
      <c r="JY355" s="182"/>
      <c r="JZ355" s="182"/>
      <c r="KA355" s="182"/>
      <c r="KB355" s="182"/>
      <c r="KC355" s="182"/>
      <c r="KD355" s="182"/>
      <c r="KE355" s="182"/>
      <c r="KF355" s="182"/>
      <c r="KG355" s="182"/>
      <c r="KH355" s="182"/>
      <c r="KI355" s="182"/>
      <c r="KJ355" s="182"/>
      <c r="KK355" s="182"/>
      <c r="KL355" s="182"/>
      <c r="KM355" s="182"/>
      <c r="KN355" s="182"/>
      <c r="KO355" s="182"/>
      <c r="KP355" s="182"/>
      <c r="KQ355" s="182"/>
      <c r="KR355" s="182"/>
      <c r="KS355" s="182"/>
      <c r="KT355" s="182"/>
      <c r="KU355" s="182"/>
      <c r="KV355" s="182"/>
      <c r="KW355" s="182"/>
      <c r="KX355" s="182"/>
      <c r="KY355" s="182"/>
      <c r="KZ355" s="182"/>
      <c r="LA355" s="182"/>
      <c r="LB355" s="182"/>
      <c r="LC355" s="182"/>
      <c r="LD355" s="182"/>
      <c r="LE355" s="182"/>
      <c r="LF355" s="182"/>
      <c r="LG355" s="182"/>
      <c r="LH355" s="182"/>
      <c r="LI355" s="182"/>
      <c r="LJ355" s="182"/>
      <c r="LK355" s="182"/>
      <c r="LL355" s="182"/>
      <c r="LM355" s="182"/>
      <c r="LN355" s="182"/>
      <c r="LO355" s="182"/>
      <c r="LP355" s="182"/>
      <c r="LQ355" s="182"/>
      <c r="LR355" s="182"/>
      <c r="LS355" s="182"/>
      <c r="LT355" s="182"/>
      <c r="LU355" s="182"/>
      <c r="LV355" s="182"/>
      <c r="LW355" s="182"/>
      <c r="LX355" s="182"/>
      <c r="LY355" s="182"/>
      <c r="LZ355" s="182"/>
      <c r="MA355" s="182"/>
      <c r="MB355" s="182"/>
      <c r="MC355" s="182"/>
      <c r="MD355" s="182"/>
      <c r="ME355" s="182"/>
      <c r="MF355" s="182"/>
      <c r="MG355" s="182"/>
      <c r="MH355" s="182"/>
      <c r="MI355" s="182"/>
      <c r="MJ355" s="182"/>
      <c r="MK355" s="182"/>
      <c r="ML355" s="182"/>
      <c r="MM355" s="182"/>
      <c r="MN355" s="182"/>
      <c r="MO355" s="182"/>
      <c r="MP355" s="182"/>
      <c r="MQ355" s="182"/>
      <c r="MR355" s="182"/>
      <c r="MS355" s="182"/>
      <c r="MT355" s="182"/>
      <c r="MU355" s="182"/>
      <c r="MV355" s="182"/>
      <c r="MW355" s="182"/>
      <c r="MX355" s="182"/>
      <c r="MY355" s="182"/>
      <c r="MZ355" s="182"/>
      <c r="NA355" s="182"/>
      <c r="NB355" s="182"/>
      <c r="NC355" s="182"/>
      <c r="ND355" s="182"/>
      <c r="NE355" s="182"/>
      <c r="NF355" s="182"/>
      <c r="NG355" s="182"/>
      <c r="NH355" s="182"/>
      <c r="NI355" s="182"/>
      <c r="NJ355" s="182"/>
      <c r="NK355" s="182"/>
      <c r="NL355" s="182"/>
      <c r="NM355" s="182"/>
      <c r="NN355" s="182"/>
      <c r="NO355" s="182"/>
      <c r="NP355" s="182"/>
      <c r="NQ355" s="182"/>
      <c r="NR355" s="182"/>
      <c r="NS355" s="182"/>
      <c r="NT355" s="182"/>
      <c r="NU355" s="182"/>
      <c r="NV355" s="182"/>
      <c r="NW355" s="182"/>
      <c r="NX355" s="182"/>
      <c r="NY355" s="182"/>
      <c r="NZ355" s="182"/>
      <c r="OA355" s="182"/>
      <c r="OB355" s="182"/>
      <c r="OC355" s="182"/>
      <c r="OD355" s="182"/>
      <c r="OE355" s="182"/>
      <c r="OF355" s="182"/>
      <c r="OG355" s="182"/>
      <c r="OH355" s="182"/>
      <c r="OI355" s="182"/>
      <c r="OJ355" s="182"/>
      <c r="OK355" s="182"/>
      <c r="OL355" s="182"/>
      <c r="OM355" s="182"/>
      <c r="ON355" s="182"/>
      <c r="OO355" s="182"/>
      <c r="OP355" s="182"/>
      <c r="OQ355" s="182"/>
      <c r="OR355" s="182"/>
      <c r="OS355" s="182"/>
      <c r="OT355" s="182"/>
      <c r="OU355" s="182"/>
      <c r="OV355" s="182"/>
      <c r="OW355" s="182"/>
      <c r="OX355" s="182"/>
      <c r="OY355" s="182"/>
      <c r="OZ355" s="182"/>
      <c r="PA355" s="182"/>
      <c r="PB355" s="182"/>
      <c r="PC355" s="182"/>
      <c r="PD355" s="182"/>
      <c r="PE355" s="182"/>
      <c r="PF355" s="182"/>
      <c r="PG355" s="182"/>
      <c r="PH355" s="182"/>
      <c r="PI355" s="182"/>
      <c r="PJ355" s="182"/>
      <c r="PK355" s="182"/>
      <c r="PL355" s="182"/>
      <c r="PM355" s="182"/>
      <c r="PN355" s="182"/>
      <c r="PO355" s="182"/>
      <c r="PP355" s="182"/>
      <c r="PQ355" s="182"/>
      <c r="PR355" s="182"/>
      <c r="PS355" s="182"/>
      <c r="PT355" s="182"/>
      <c r="PU355" s="182"/>
      <c r="PV355" s="182"/>
      <c r="PW355" s="182"/>
      <c r="PX355" s="182"/>
      <c r="PY355" s="182"/>
      <c r="PZ355" s="182"/>
      <c r="QA355" s="182"/>
      <c r="QB355" s="182"/>
      <c r="QC355" s="182"/>
      <c r="QD355" s="182"/>
      <c r="QE355" s="182"/>
      <c r="QF355" s="182"/>
      <c r="QG355" s="182"/>
      <c r="QH355" s="182"/>
      <c r="QI355" s="182"/>
      <c r="QJ355" s="182"/>
      <c r="QK355" s="182"/>
      <c r="QL355" s="182"/>
      <c r="QM355" s="182"/>
      <c r="QN355" s="182"/>
      <c r="QO355" s="182"/>
      <c r="QP355" s="182"/>
      <c r="QQ355" s="182"/>
      <c r="QR355" s="182"/>
      <c r="QS355" s="182"/>
      <c r="QT355" s="182"/>
      <c r="QU355" s="182"/>
      <c r="QV355" s="182"/>
      <c r="QW355" s="182"/>
      <c r="QX355" s="182"/>
      <c r="QY355" s="182"/>
      <c r="QZ355" s="182"/>
      <c r="RA355" s="182"/>
      <c r="RB355" s="182"/>
      <c r="RC355" s="182"/>
      <c r="RD355" s="182"/>
      <c r="RE355" s="182"/>
      <c r="RF355" s="182"/>
      <c r="RG355" s="182"/>
      <c r="RH355" s="182"/>
      <c r="RI355" s="182"/>
      <c r="RJ355" s="182"/>
      <c r="RK355" s="182"/>
      <c r="RL355" s="182"/>
      <c r="RM355" s="182"/>
      <c r="RN355" s="182"/>
      <c r="RO355" s="182"/>
      <c r="RP355" s="182"/>
      <c r="RQ355" s="182"/>
      <c r="RR355" s="182"/>
      <c r="RS355" s="182"/>
      <c r="RT355" s="182"/>
      <c r="RU355" s="182"/>
      <c r="RV355" s="182"/>
      <c r="RW355" s="182"/>
      <c r="RX355" s="182"/>
      <c r="RY355" s="182"/>
      <c r="RZ355" s="182"/>
      <c r="SA355" s="182"/>
      <c r="SB355" s="182"/>
      <c r="SC355" s="182"/>
      <c r="SD355" s="182"/>
      <c r="SE355" s="182"/>
      <c r="SF355" s="182"/>
      <c r="SG355" s="182"/>
      <c r="SH355" s="182"/>
      <c r="SI355" s="182"/>
      <c r="SJ355" s="182"/>
      <c r="SK355" s="182"/>
      <c r="SL355" s="182"/>
      <c r="SM355" s="182"/>
      <c r="SN355" s="182"/>
      <c r="SO355" s="182"/>
      <c r="SP355" s="182"/>
      <c r="SQ355" s="182"/>
      <c r="SR355" s="182"/>
      <c r="SS355" s="182"/>
      <c r="ST355" s="182"/>
      <c r="SU355" s="182"/>
      <c r="SV355" s="182"/>
      <c r="SW355" s="182"/>
      <c r="SX355" s="182"/>
      <c r="SY355" s="182"/>
      <c r="SZ355" s="182"/>
      <c r="TA355" s="182"/>
      <c r="TB355" s="182"/>
      <c r="TC355" s="182"/>
      <c r="TD355" s="182"/>
      <c r="TE355" s="182"/>
      <c r="TF355" s="182"/>
      <c r="TG355" s="182"/>
      <c r="TH355" s="182"/>
      <c r="TI355" s="182"/>
      <c r="TJ355" s="182"/>
      <c r="TK355" s="182"/>
      <c r="TL355" s="182"/>
      <c r="TM355" s="182"/>
      <c r="TN355" s="182"/>
      <c r="TO355" s="182"/>
      <c r="TP355" s="182"/>
      <c r="TQ355" s="182"/>
      <c r="TR355" s="182"/>
      <c r="TS355" s="182"/>
      <c r="TT355" s="182"/>
      <c r="TU355" s="182"/>
      <c r="TV355" s="182"/>
      <c r="TW355" s="182"/>
      <c r="TX355" s="182"/>
      <c r="TY355" s="182"/>
      <c r="TZ355" s="182"/>
      <c r="UA355" s="182"/>
      <c r="UB355" s="182"/>
      <c r="UC355" s="182"/>
      <c r="UD355" s="182"/>
      <c r="UE355" s="182"/>
      <c r="UF355" s="182"/>
      <c r="UG355" s="182"/>
      <c r="UH355" s="182"/>
      <c r="UI355" s="182"/>
      <c r="UJ355" s="182"/>
      <c r="UK355" s="182"/>
      <c r="UL355" s="182"/>
      <c r="UM355" s="182"/>
      <c r="UN355" s="182"/>
      <c r="UO355" s="182"/>
      <c r="UP355" s="182"/>
      <c r="UQ355" s="182"/>
      <c r="UR355" s="182"/>
      <c r="US355" s="182"/>
      <c r="UT355" s="182"/>
      <c r="UU355" s="182"/>
      <c r="UV355" s="182"/>
      <c r="UW355" s="182"/>
      <c r="UX355" s="182"/>
      <c r="UY355" s="182"/>
      <c r="UZ355" s="182"/>
      <c r="VA355" s="182"/>
      <c r="VB355" s="182"/>
      <c r="VC355" s="182"/>
      <c r="VD355" s="182"/>
      <c r="VE355" s="182"/>
      <c r="VF355" s="182"/>
      <c r="VG355" s="182"/>
      <c r="VH355" s="182"/>
      <c r="VI355" s="182"/>
      <c r="VJ355" s="182"/>
      <c r="VK355" s="182"/>
      <c r="VL355" s="182"/>
      <c r="VM355" s="182"/>
      <c r="VN355" s="182"/>
      <c r="VO355" s="182"/>
      <c r="VP355" s="182"/>
      <c r="VQ355" s="182"/>
      <c r="VR355" s="182"/>
      <c r="VS355" s="182"/>
      <c r="VT355" s="182"/>
      <c r="VU355" s="182"/>
      <c r="VV355" s="182"/>
      <c r="VW355" s="182"/>
      <c r="VX355" s="182"/>
      <c r="VY355" s="182"/>
      <c r="VZ355" s="182"/>
      <c r="WA355" s="182"/>
      <c r="WB355" s="182"/>
      <c r="WC355" s="182"/>
      <c r="WD355" s="182"/>
      <c r="WE355" s="182"/>
      <c r="WF355" s="182"/>
      <c r="WG355" s="182"/>
      <c r="WH355" s="182"/>
      <c r="WI355" s="182"/>
      <c r="WJ355" s="182"/>
      <c r="WK355" s="182"/>
      <c r="WL355" s="182"/>
      <c r="WM355" s="182"/>
      <c r="WN355" s="182"/>
      <c r="WO355" s="182"/>
      <c r="WP355" s="182"/>
      <c r="WQ355" s="182"/>
      <c r="WR355" s="182"/>
      <c r="WS355" s="182"/>
      <c r="WT355" s="182"/>
      <c r="WU355" s="182"/>
      <c r="WV355" s="182"/>
      <c r="WW355" s="182"/>
      <c r="WX355" s="182"/>
      <c r="WY355" s="182"/>
      <c r="WZ355" s="182"/>
      <c r="XA355" s="182"/>
      <c r="XB355" s="182"/>
      <c r="XC355" s="182"/>
      <c r="XD355" s="182"/>
      <c r="XE355" s="182"/>
      <c r="XF355" s="182"/>
      <c r="XG355" s="182"/>
      <c r="XH355" s="182"/>
      <c r="XI355" s="182"/>
      <c r="XJ355" s="182"/>
      <c r="XK355" s="182"/>
      <c r="XL355" s="182"/>
      <c r="XM355" s="182"/>
      <c r="XN355" s="182"/>
      <c r="XO355" s="182"/>
      <c r="XP355" s="182"/>
      <c r="XQ355" s="182"/>
      <c r="XR355" s="182"/>
      <c r="XS355" s="182"/>
      <c r="XT355" s="182"/>
      <c r="XU355" s="182"/>
      <c r="XV355" s="182"/>
      <c r="XW355" s="182"/>
      <c r="XX355" s="182"/>
      <c r="XY355" s="182"/>
      <c r="XZ355" s="182"/>
      <c r="YA355" s="182"/>
      <c r="YB355" s="182"/>
      <c r="YC355" s="182"/>
      <c r="YD355" s="182"/>
      <c r="YE355" s="182"/>
      <c r="YF355" s="182"/>
      <c r="YG355" s="182"/>
      <c r="YH355" s="182"/>
      <c r="YI355" s="182"/>
      <c r="YJ355" s="182"/>
      <c r="YK355" s="182"/>
      <c r="YL355" s="182"/>
      <c r="YM355" s="182"/>
      <c r="YN355" s="182"/>
      <c r="YO355" s="182"/>
      <c r="YP355" s="182"/>
      <c r="YQ355" s="182"/>
      <c r="YR355" s="182"/>
      <c r="YS355" s="182"/>
      <c r="YT355" s="182"/>
      <c r="YU355" s="182"/>
      <c r="YV355" s="182"/>
      <c r="YW355" s="182"/>
      <c r="YX355" s="182"/>
      <c r="YY355" s="182"/>
      <c r="YZ355" s="182"/>
      <c r="ZA355" s="182"/>
      <c r="ZB355" s="182"/>
      <c r="ZC355" s="182"/>
      <c r="ZD355" s="182"/>
      <c r="ZE355" s="182"/>
      <c r="ZF355" s="182"/>
      <c r="ZG355" s="182"/>
      <c r="ZH355" s="182"/>
      <c r="ZI355" s="182"/>
      <c r="ZJ355" s="182"/>
      <c r="ZK355" s="182"/>
      <c r="ZL355" s="182"/>
      <c r="ZM355" s="182"/>
      <c r="ZN355" s="182"/>
      <c r="ZO355" s="182"/>
      <c r="ZP355" s="182"/>
      <c r="ZQ355" s="182"/>
      <c r="ZR355" s="182"/>
      <c r="ZS355" s="182"/>
      <c r="ZT355" s="182"/>
      <c r="ZU355" s="182"/>
      <c r="ZV355" s="182"/>
      <c r="ZW355" s="182"/>
      <c r="ZX355" s="182"/>
      <c r="ZY355" s="182"/>
      <c r="ZZ355" s="182"/>
      <c r="AAA355" s="182"/>
      <c r="AAB355" s="182"/>
      <c r="AAC355" s="182"/>
      <c r="AAD355" s="182"/>
      <c r="AAE355" s="182"/>
      <c r="AAF355" s="182"/>
      <c r="AAG355" s="182"/>
      <c r="AAH355" s="182"/>
      <c r="AAI355" s="182"/>
      <c r="AAJ355" s="182"/>
      <c r="AAK355" s="182"/>
      <c r="AAL355" s="182"/>
      <c r="AAM355" s="182"/>
      <c r="AAN355" s="182"/>
      <c r="AAO355" s="182"/>
      <c r="AAP355" s="182"/>
      <c r="AAQ355" s="182"/>
      <c r="AAR355" s="182"/>
      <c r="AAS355" s="182"/>
      <c r="AAT355" s="182"/>
      <c r="AAU355" s="182"/>
      <c r="AAV355" s="182"/>
      <c r="AAW355" s="182"/>
      <c r="AAX355" s="182"/>
      <c r="AAY355" s="182"/>
      <c r="AAZ355" s="182"/>
      <c r="ABA355" s="182"/>
      <c r="ABB355" s="182"/>
      <c r="ABC355" s="182"/>
      <c r="ABD355" s="182"/>
      <c r="ABE355" s="182"/>
      <c r="ABF355" s="182"/>
      <c r="ABG355" s="182"/>
      <c r="ABH355" s="182"/>
      <c r="ABI355" s="182"/>
      <c r="ABJ355" s="182"/>
      <c r="ABK355" s="182"/>
      <c r="ABL355" s="182"/>
      <c r="ABM355" s="182"/>
      <c r="ABN355" s="182"/>
      <c r="ABO355" s="182"/>
      <c r="ABP355" s="182"/>
      <c r="ABQ355" s="182"/>
      <c r="ABR355" s="182"/>
      <c r="ABS355" s="182"/>
      <c r="ABT355" s="182"/>
      <c r="ABU355" s="182"/>
      <c r="ABV355" s="182"/>
      <c r="ABW355" s="182"/>
      <c r="ABX355" s="182"/>
      <c r="ABY355" s="182"/>
      <c r="ABZ355" s="182"/>
      <c r="ACA355" s="182"/>
      <c r="ACB355" s="182"/>
      <c r="ACC355" s="182"/>
      <c r="ACD355" s="182"/>
      <c r="ACE355" s="182"/>
      <c r="ACF355" s="182"/>
      <c r="ACG355" s="182"/>
      <c r="ACH355" s="182"/>
      <c r="ACI355" s="182"/>
      <c r="ACJ355" s="182"/>
      <c r="ACK355" s="182"/>
      <c r="ACL355" s="182"/>
      <c r="ACM355" s="182"/>
      <c r="ACN355" s="182"/>
      <c r="ACO355" s="182"/>
      <c r="ACP355" s="182"/>
      <c r="ACQ355" s="182"/>
      <c r="ACR355" s="182"/>
      <c r="ACS355" s="182"/>
      <c r="ACT355" s="182"/>
      <c r="ACU355" s="182"/>
      <c r="ACV355" s="182"/>
      <c r="ACW355" s="182"/>
      <c r="ACX355" s="182"/>
      <c r="ACY355" s="182"/>
      <c r="ACZ355" s="182"/>
      <c r="ADA355" s="182"/>
      <c r="ADB355" s="182"/>
      <c r="ADC355" s="182"/>
      <c r="ADD355" s="182"/>
      <c r="ADE355" s="182"/>
      <c r="ADF355" s="182"/>
      <c r="ADG355" s="182"/>
      <c r="ADH355" s="182"/>
      <c r="ADI355" s="182"/>
      <c r="ADJ355" s="182"/>
      <c r="ADK355" s="182"/>
      <c r="ADL355" s="182"/>
      <c r="ADM355" s="182"/>
      <c r="ADN355" s="182"/>
      <c r="ADO355" s="182"/>
      <c r="ADP355" s="182"/>
      <c r="ADQ355" s="182"/>
      <c r="ADR355" s="182"/>
      <c r="ADS355" s="182"/>
      <c r="ADT355" s="182"/>
      <c r="ADU355" s="182"/>
      <c r="ADV355" s="182"/>
      <c r="ADW355" s="182"/>
      <c r="ADX355" s="182"/>
      <c r="ADY355" s="182"/>
      <c r="ADZ355" s="182"/>
      <c r="AEA355" s="182"/>
      <c r="AEB355" s="182"/>
      <c r="AEC355" s="182"/>
      <c r="AED355" s="182"/>
      <c r="AEE355" s="182"/>
      <c r="AEF355" s="182"/>
      <c r="AEG355" s="182"/>
      <c r="AEH355" s="182"/>
      <c r="AEI355" s="182"/>
      <c r="AEJ355" s="182"/>
      <c r="AEK355" s="182"/>
      <c r="AEL355" s="182"/>
      <c r="AEM355" s="182"/>
      <c r="AEN355" s="182"/>
      <c r="AEO355" s="182"/>
      <c r="AEP355" s="182"/>
      <c r="AEQ355" s="182"/>
      <c r="AER355" s="182"/>
      <c r="AES355" s="182"/>
      <c r="AET355" s="182"/>
      <c r="AEU355" s="182"/>
      <c r="AEV355" s="182"/>
      <c r="AEW355" s="182"/>
      <c r="AEX355" s="182"/>
      <c r="AEY355" s="182"/>
      <c r="AEZ355" s="182"/>
      <c r="AFA355" s="182"/>
      <c r="AFB355" s="182"/>
      <c r="AFC355" s="182"/>
      <c r="AFD355" s="182"/>
      <c r="AFE355" s="182"/>
      <c r="AFF355" s="182"/>
      <c r="AFG355" s="182"/>
      <c r="AFH355" s="182"/>
      <c r="AFI355" s="182"/>
      <c r="AFJ355" s="182"/>
      <c r="AFK355" s="182"/>
      <c r="AFL355" s="182"/>
      <c r="AFM355" s="182"/>
      <c r="AFN355" s="182"/>
      <c r="AFO355" s="182"/>
      <c r="AFP355" s="182"/>
      <c r="AFQ355" s="182"/>
      <c r="AFR355" s="182"/>
      <c r="AFS355" s="182"/>
      <c r="AFT355" s="182"/>
      <c r="AFU355" s="182"/>
      <c r="AFV355" s="182"/>
      <c r="AFW355" s="182"/>
      <c r="AFX355" s="182"/>
      <c r="AFY355" s="182"/>
      <c r="AFZ355" s="182"/>
      <c r="AGA355" s="182"/>
      <c r="AGB355" s="182"/>
      <c r="AGC355" s="182"/>
      <c r="AGD355" s="182"/>
      <c r="AGE355" s="182"/>
      <c r="AGF355" s="182"/>
      <c r="AGG355" s="182"/>
      <c r="AGH355" s="182"/>
      <c r="AGI355" s="182"/>
      <c r="AGJ355" s="182"/>
      <c r="AGK355" s="182"/>
      <c r="AGL355" s="182"/>
      <c r="AGM355" s="182"/>
      <c r="AGN355" s="182"/>
      <c r="AGO355" s="182"/>
      <c r="AGP355" s="182"/>
      <c r="AGQ355" s="182"/>
      <c r="AGR355" s="182"/>
      <c r="AGS355" s="182"/>
      <c r="AGT355" s="182"/>
      <c r="AGU355" s="182"/>
      <c r="AGV355" s="182"/>
      <c r="AGW355" s="182"/>
      <c r="AGX355" s="182"/>
      <c r="AGY355" s="182"/>
      <c r="AGZ355" s="182"/>
      <c r="AHA355" s="182"/>
      <c r="AHB355" s="182"/>
      <c r="AHC355" s="182"/>
      <c r="AHD355" s="182"/>
      <c r="AHE355" s="182"/>
      <c r="AHF355" s="182"/>
      <c r="AHG355" s="182"/>
      <c r="AHH355" s="182"/>
      <c r="AHI355" s="182"/>
      <c r="AHJ355" s="182"/>
      <c r="AHK355" s="182"/>
      <c r="AHL355" s="182"/>
      <c r="AHM355" s="182"/>
      <c r="AHN355" s="182"/>
      <c r="AHO355" s="182"/>
      <c r="AHP355" s="182"/>
      <c r="AHQ355" s="182"/>
      <c r="AHR355" s="182"/>
      <c r="AHS355" s="182"/>
      <c r="AHT355" s="182"/>
      <c r="AHU355" s="182"/>
      <c r="AHV355" s="182"/>
      <c r="AHW355" s="182"/>
      <c r="AHX355" s="182"/>
      <c r="AHY355" s="182"/>
      <c r="AHZ355" s="182"/>
      <c r="AIA355" s="182"/>
      <c r="AIB355" s="182"/>
      <c r="AIC355" s="182"/>
      <c r="AID355" s="182"/>
      <c r="AIE355" s="182"/>
      <c r="AIF355" s="182"/>
      <c r="AIG355" s="182"/>
      <c r="AIH355" s="182"/>
      <c r="AII355" s="182"/>
      <c r="AIJ355" s="182"/>
      <c r="AIK355" s="182"/>
      <c r="AIL355" s="182"/>
      <c r="AIM355" s="182"/>
      <c r="AIN355" s="182"/>
      <c r="AIO355" s="182"/>
      <c r="AIP355" s="182"/>
      <c r="AIQ355" s="182"/>
      <c r="AIR355" s="182"/>
      <c r="AIS355" s="182"/>
      <c r="AIT355" s="182"/>
      <c r="AIU355" s="182"/>
      <c r="AIV355" s="182"/>
      <c r="AIW355" s="182"/>
      <c r="AIX355" s="182"/>
      <c r="AIY355" s="182"/>
      <c r="AIZ355" s="182"/>
      <c r="AJA355" s="182"/>
      <c r="AJB355" s="182"/>
      <c r="AJC355" s="182"/>
      <c r="AJD355" s="182"/>
      <c r="AJE355" s="182"/>
      <c r="AJF355" s="182"/>
      <c r="AJG355" s="182"/>
      <c r="AJH355" s="182"/>
      <c r="AJI355" s="182"/>
      <c r="AJJ355" s="182"/>
      <c r="AJK355" s="182"/>
      <c r="AJL355" s="182"/>
      <c r="AJM355" s="182"/>
      <c r="AJN355" s="182"/>
      <c r="AJO355" s="182"/>
      <c r="AJP355" s="182"/>
      <c r="AJQ355" s="182"/>
      <c r="AJR355" s="182"/>
      <c r="AJS355" s="182"/>
      <c r="AJT355" s="182"/>
      <c r="AJU355" s="182"/>
      <c r="AJV355" s="182"/>
      <c r="AJW355" s="182"/>
      <c r="AJX355" s="182"/>
      <c r="AJY355" s="182"/>
      <c r="AJZ355" s="182"/>
      <c r="AKA355" s="182"/>
      <c r="AKB355" s="182"/>
      <c r="AKC355" s="182"/>
      <c r="AKD355" s="182"/>
      <c r="AKE355" s="182"/>
      <c r="AKF355" s="182"/>
      <c r="AKG355" s="182"/>
      <c r="AKH355" s="182"/>
      <c r="AKI355" s="182"/>
      <c r="AKJ355" s="182"/>
      <c r="AKK355" s="182"/>
      <c r="AKL355" s="182"/>
      <c r="AKM355" s="182"/>
      <c r="AKN355" s="182"/>
      <c r="AKO355" s="182"/>
      <c r="AKP355" s="182"/>
      <c r="AKQ355" s="182"/>
      <c r="AKR355" s="182"/>
      <c r="AKS355" s="182"/>
      <c r="AKT355" s="182"/>
      <c r="AKU355" s="182"/>
      <c r="AKV355" s="182"/>
      <c r="AKW355" s="182"/>
      <c r="AKX355" s="182"/>
      <c r="AKY355" s="182"/>
      <c r="AKZ355" s="182"/>
      <c r="ALA355" s="182"/>
      <c r="ALB355" s="182"/>
      <c r="ALC355" s="182"/>
      <c r="ALD355" s="182"/>
      <c r="ALE355" s="182"/>
      <c r="ALF355" s="182"/>
      <c r="ALG355" s="182"/>
      <c r="ALH355" s="182"/>
      <c r="ALI355" s="182"/>
      <c r="ALJ355" s="182"/>
      <c r="ALK355" s="182"/>
      <c r="ALL355" s="182"/>
      <c r="ALM355" s="182"/>
      <c r="ALN355" s="182"/>
      <c r="ALO355" s="182"/>
      <c r="ALP355" s="182"/>
      <c r="ALQ355" s="182"/>
      <c r="ALR355" s="182"/>
      <c r="ALS355" s="182"/>
      <c r="ALT355" s="182"/>
      <c r="ALU355" s="182"/>
      <c r="ALV355" s="182"/>
      <c r="ALW355" s="182"/>
      <c r="ALX355" s="182"/>
      <c r="ALY355" s="182"/>
      <c r="ALZ355" s="182"/>
      <c r="AMA355" s="182"/>
      <c r="AMB355" s="182"/>
      <c r="AMC355" s="182"/>
      <c r="AMD355" s="182"/>
      <c r="AME355" s="182"/>
      <c r="AMF355" s="182"/>
      <c r="AMG355" s="182"/>
      <c r="AMH355" s="182"/>
      <c r="AMI355" s="182"/>
      <c r="AMJ355" s="182"/>
      <c r="AMK355" s="182"/>
      <c r="AML355" s="182"/>
      <c r="AMM355" s="182"/>
      <c r="AMN355" s="182"/>
      <c r="AMO355" s="182"/>
      <c r="AMP355" s="182"/>
      <c r="AMQ355" s="182"/>
      <c r="AMR355" s="182"/>
      <c r="AMS355" s="182"/>
      <c r="AMT355" s="182"/>
      <c r="AMU355" s="182"/>
      <c r="AMV355" s="182"/>
      <c r="AMW355" s="182"/>
      <c r="AMX355" s="182"/>
      <c r="AMY355" s="182"/>
      <c r="AMZ355" s="182"/>
      <c r="ANA355" s="182"/>
      <c r="ANB355" s="182"/>
      <c r="ANC355" s="182"/>
      <c r="AND355" s="182"/>
      <c r="ANE355" s="182"/>
      <c r="ANF355" s="182"/>
      <c r="ANG355" s="182"/>
      <c r="ANH355" s="182"/>
      <c r="ANI355" s="182"/>
      <c r="ANJ355" s="182"/>
      <c r="ANK355" s="182"/>
      <c r="ANL355" s="182"/>
      <c r="ANM355" s="182"/>
      <c r="ANN355" s="182"/>
      <c r="ANO355" s="182"/>
      <c r="ANP355" s="182"/>
      <c r="ANQ355" s="182"/>
      <c r="ANR355" s="182"/>
      <c r="ANS355" s="182"/>
      <c r="ANT355" s="182"/>
      <c r="ANU355" s="182"/>
      <c r="ANV355" s="182"/>
      <c r="ANW355" s="182"/>
      <c r="ANX355" s="182"/>
      <c r="ANY355" s="182"/>
      <c r="ANZ355" s="182"/>
      <c r="AOA355" s="182"/>
      <c r="AOB355" s="182"/>
      <c r="AOC355" s="182"/>
      <c r="AOD355" s="182"/>
      <c r="AOE355" s="182"/>
      <c r="AOF355" s="182"/>
      <c r="AOG355" s="182"/>
      <c r="AOH355" s="182"/>
      <c r="AOI355" s="182"/>
      <c r="AOJ355" s="182"/>
      <c r="AOK355" s="182"/>
      <c r="AOL355" s="182"/>
      <c r="AOM355" s="182"/>
      <c r="AON355" s="182"/>
      <c r="AOO355" s="182"/>
      <c r="AOP355" s="182"/>
      <c r="AOQ355" s="182"/>
      <c r="AOR355" s="182"/>
      <c r="AOS355" s="182"/>
      <c r="AOT355" s="182"/>
      <c r="AOU355" s="182"/>
      <c r="AOV355" s="182"/>
      <c r="AOW355" s="182"/>
      <c r="AOX355" s="182"/>
      <c r="AOY355" s="182"/>
      <c r="AOZ355" s="182"/>
      <c r="APA355" s="182"/>
      <c r="APB355" s="182"/>
      <c r="APC355" s="182"/>
      <c r="APD355" s="182"/>
      <c r="APE355" s="182"/>
      <c r="APF355" s="182"/>
      <c r="APG355" s="182"/>
      <c r="APH355" s="182"/>
      <c r="API355" s="182"/>
      <c r="APJ355" s="182"/>
      <c r="APK355" s="182"/>
      <c r="APL355" s="182"/>
      <c r="APM355" s="182"/>
      <c r="APN355" s="182"/>
      <c r="APO355" s="182"/>
      <c r="APP355" s="182"/>
      <c r="APQ355" s="182"/>
      <c r="APR355" s="182"/>
      <c r="APS355" s="182"/>
      <c r="APT355" s="182"/>
      <c r="APU355" s="182"/>
      <c r="APV355" s="182"/>
      <c r="APW355" s="182"/>
      <c r="APX355" s="182"/>
      <c r="APY355" s="182"/>
      <c r="APZ355" s="182"/>
      <c r="AQA355" s="182"/>
      <c r="AQB355" s="182"/>
      <c r="AQC355" s="182"/>
      <c r="AQD355" s="182"/>
      <c r="AQE355" s="182"/>
      <c r="AQF355" s="182"/>
      <c r="AQG355" s="182"/>
      <c r="AQH355" s="182"/>
      <c r="AQI355" s="182"/>
      <c r="AQJ355" s="182"/>
      <c r="AQK355" s="182"/>
      <c r="AQL355" s="182"/>
      <c r="AQM355" s="182"/>
      <c r="AQN355" s="182"/>
      <c r="AQO355" s="182"/>
      <c r="AQP355" s="182"/>
      <c r="AQQ355" s="182"/>
      <c r="AQR355" s="182"/>
      <c r="AQS355" s="182"/>
      <c r="AQT355" s="182"/>
      <c r="AQU355" s="182"/>
      <c r="AQV355" s="182"/>
      <c r="AQW355" s="182"/>
      <c r="AQX355" s="182"/>
      <c r="AQY355" s="182"/>
      <c r="AQZ355" s="182"/>
      <c r="ARA355" s="182"/>
      <c r="ARB355" s="182"/>
      <c r="ARC355" s="182"/>
      <c r="ARD355" s="182"/>
      <c r="ARE355" s="182"/>
      <c r="ARF355" s="182"/>
      <c r="ARG355" s="182"/>
      <c r="ARH355" s="182"/>
      <c r="ARI355" s="182"/>
      <c r="ARJ355" s="182"/>
      <c r="ARK355" s="182"/>
      <c r="ARL355" s="182"/>
      <c r="ARM355" s="182"/>
      <c r="ARN355" s="182"/>
      <c r="ARO355" s="182"/>
      <c r="ARP355" s="182"/>
      <c r="ARQ355" s="182"/>
      <c r="ARR355" s="182"/>
      <c r="ARS355" s="182"/>
      <c r="ART355" s="182"/>
      <c r="ARU355" s="182"/>
      <c r="ARV355" s="182"/>
      <c r="ARW355" s="182"/>
      <c r="ARX355" s="182"/>
      <c r="ARY355" s="182"/>
      <c r="ARZ355" s="182"/>
      <c r="ASA355" s="182"/>
      <c r="ASB355" s="182"/>
      <c r="ASC355" s="182"/>
      <c r="ASD355" s="182"/>
      <c r="ASE355" s="182"/>
      <c r="ASF355" s="182"/>
      <c r="ASG355" s="182"/>
      <c r="ASH355" s="182"/>
      <c r="ASI355" s="182"/>
      <c r="ASJ355" s="182"/>
      <c r="ASK355" s="182"/>
      <c r="ASL355" s="182"/>
      <c r="ASM355" s="182"/>
      <c r="ASN355" s="182"/>
      <c r="ASO355" s="182"/>
      <c r="ASP355" s="182"/>
      <c r="ASQ355" s="182"/>
      <c r="ASR355" s="182"/>
      <c r="ASS355" s="182"/>
      <c r="AST355" s="182"/>
      <c r="ASU355" s="182"/>
      <c r="ASV355" s="182"/>
      <c r="ASW355" s="182"/>
      <c r="ASX355" s="182"/>
      <c r="ASY355" s="182"/>
      <c r="ASZ355" s="182"/>
      <c r="ATA355" s="182"/>
      <c r="ATB355" s="182"/>
      <c r="ATC355" s="182"/>
      <c r="ATD355" s="182"/>
      <c r="ATE355" s="182"/>
      <c r="ATF355" s="182"/>
      <c r="ATG355" s="182"/>
      <c r="ATH355" s="182"/>
      <c r="ATI355" s="182"/>
      <c r="ATJ355" s="182"/>
      <c r="ATK355" s="182"/>
      <c r="ATL355" s="182"/>
      <c r="ATM355" s="182"/>
      <c r="ATN355" s="182"/>
      <c r="ATO355" s="182"/>
      <c r="ATP355" s="182"/>
      <c r="ATQ355" s="182"/>
      <c r="ATR355" s="182"/>
      <c r="ATS355" s="182"/>
      <c r="ATT355" s="182"/>
      <c r="ATU355" s="182"/>
      <c r="ATV355" s="182"/>
      <c r="ATW355" s="182"/>
      <c r="ATX355" s="182"/>
      <c r="ATY355" s="182"/>
      <c r="ATZ355" s="182"/>
      <c r="AUA355" s="182"/>
      <c r="AUB355" s="182"/>
      <c r="AUC355" s="182"/>
      <c r="AUD355" s="182"/>
      <c r="AUE355" s="182"/>
      <c r="AUF355" s="182"/>
      <c r="AUG355" s="182"/>
      <c r="AUH355" s="182"/>
      <c r="AUI355" s="182"/>
      <c r="AUJ355" s="182"/>
      <c r="AUK355" s="182"/>
      <c r="AUL355" s="182"/>
      <c r="AUM355" s="182"/>
      <c r="AUN355" s="182"/>
      <c r="AUO355" s="182"/>
      <c r="AUP355" s="182"/>
      <c r="AUQ355" s="182"/>
      <c r="AUR355" s="182"/>
      <c r="AUS355" s="182"/>
      <c r="AUT355" s="182"/>
      <c r="AUU355" s="182"/>
      <c r="AUV355" s="182"/>
      <c r="AUW355" s="182"/>
      <c r="AUX355" s="182"/>
      <c r="AUY355" s="182"/>
      <c r="AUZ355" s="182"/>
      <c r="AVA355" s="182"/>
      <c r="AVB355" s="182"/>
      <c r="AVC355" s="182"/>
      <c r="AVD355" s="182"/>
      <c r="AVE355" s="182"/>
      <c r="AVF355" s="182"/>
      <c r="AVG355" s="182"/>
      <c r="AVH355" s="182"/>
      <c r="AVI355" s="182"/>
      <c r="AVJ355" s="182"/>
      <c r="AVK355" s="182"/>
      <c r="AVL355" s="182"/>
      <c r="AVM355" s="182"/>
      <c r="AVN355" s="182"/>
      <c r="AVO355" s="182"/>
      <c r="AVP355" s="182"/>
      <c r="AVQ355" s="182"/>
      <c r="AVR355" s="182"/>
      <c r="AVS355" s="182"/>
      <c r="AVT355" s="182"/>
      <c r="AVU355" s="182"/>
      <c r="AVV355" s="182"/>
      <c r="AVW355" s="182"/>
      <c r="AVX355" s="182"/>
      <c r="AVY355" s="182"/>
      <c r="AVZ355" s="182"/>
      <c r="AWA355" s="182"/>
      <c r="AWB355" s="182"/>
      <c r="AWC355" s="182"/>
      <c r="AWD355" s="182"/>
      <c r="AWE355" s="182"/>
      <c r="AWF355" s="182"/>
      <c r="AWG355" s="182"/>
      <c r="AWH355" s="182"/>
      <c r="AWI355" s="182"/>
      <c r="AWJ355" s="182"/>
      <c r="AWK355" s="182"/>
      <c r="AWL355" s="182"/>
      <c r="AWM355" s="182"/>
      <c r="AWN355" s="182"/>
      <c r="AWO355" s="182"/>
      <c r="AWP355" s="182"/>
      <c r="AWQ355" s="182"/>
      <c r="AWR355" s="182"/>
      <c r="AWS355" s="182"/>
      <c r="AWT355" s="182"/>
      <c r="AWU355" s="182"/>
      <c r="AWV355" s="182"/>
      <c r="AWW355" s="182"/>
      <c r="AWX355" s="182"/>
      <c r="AWY355" s="182"/>
      <c r="AWZ355" s="182"/>
      <c r="AXA355" s="182"/>
      <c r="AXB355" s="182"/>
      <c r="AXC355" s="182"/>
      <c r="AXD355" s="182"/>
      <c r="AXE355" s="182"/>
      <c r="AXF355" s="182"/>
      <c r="AXG355" s="182"/>
      <c r="AXH355" s="182"/>
      <c r="AXI355" s="182"/>
      <c r="AXJ355" s="182"/>
      <c r="AXK355" s="182"/>
      <c r="AXL355" s="182"/>
      <c r="AXM355" s="182"/>
      <c r="AXN355" s="182"/>
      <c r="AXO355" s="182"/>
      <c r="AXP355" s="182"/>
      <c r="AXQ355" s="182"/>
      <c r="AXR355" s="182"/>
      <c r="AXS355" s="182"/>
      <c r="AXT355" s="182"/>
      <c r="AXU355" s="182"/>
      <c r="AXV355" s="182"/>
      <c r="AXW355" s="182"/>
      <c r="AXX355" s="182"/>
      <c r="AXY355" s="182"/>
      <c r="AXZ355" s="182"/>
      <c r="AYA355" s="182"/>
      <c r="AYB355" s="182"/>
      <c r="AYC355" s="182"/>
      <c r="AYD355" s="182"/>
      <c r="AYE355" s="182"/>
      <c r="AYF355" s="182"/>
      <c r="AYG355" s="182"/>
      <c r="AYH355" s="182"/>
      <c r="AYI355" s="182"/>
      <c r="AYJ355" s="182"/>
      <c r="AYK355" s="182"/>
      <c r="AYL355" s="182"/>
      <c r="AYM355" s="182"/>
      <c r="AYN355" s="182"/>
      <c r="AYO355" s="182"/>
      <c r="AYP355" s="182"/>
      <c r="AYQ355" s="182"/>
      <c r="AYR355" s="182"/>
      <c r="AYS355" s="182"/>
      <c r="AYT355" s="182"/>
      <c r="AYU355" s="182"/>
      <c r="AYV355" s="182"/>
      <c r="AYW355" s="182"/>
      <c r="AYX355" s="182"/>
      <c r="AYY355" s="182"/>
      <c r="AYZ355" s="182"/>
      <c r="AZA355" s="182"/>
      <c r="AZB355" s="182"/>
      <c r="AZC355" s="182"/>
      <c r="AZD355" s="182"/>
      <c r="AZE355" s="182"/>
      <c r="AZF355" s="182"/>
      <c r="AZG355" s="182"/>
      <c r="AZH355" s="182"/>
      <c r="AZI355" s="182"/>
      <c r="AZJ355" s="182"/>
      <c r="AZK355" s="182"/>
      <c r="AZL355" s="182"/>
      <c r="AZM355" s="182"/>
      <c r="AZN355" s="182"/>
      <c r="AZO355" s="182"/>
      <c r="AZP355" s="182"/>
      <c r="AZQ355" s="182"/>
      <c r="AZR355" s="182"/>
      <c r="AZS355" s="182"/>
      <c r="AZT355" s="182"/>
      <c r="AZU355" s="182"/>
      <c r="AZV355" s="182"/>
      <c r="AZW355" s="182"/>
      <c r="AZX355" s="182"/>
      <c r="AZY355" s="182"/>
      <c r="AZZ355" s="182"/>
      <c r="BAA355" s="182"/>
      <c r="BAB355" s="182"/>
      <c r="BAC355" s="182"/>
      <c r="BAD355" s="182"/>
      <c r="BAE355" s="182"/>
      <c r="BAF355" s="182"/>
      <c r="BAG355" s="182"/>
      <c r="BAH355" s="182"/>
      <c r="BAI355" s="182"/>
      <c r="BAJ355" s="182"/>
      <c r="BAK355" s="182"/>
      <c r="BAL355" s="182"/>
      <c r="BAM355" s="182"/>
      <c r="BAN355" s="182"/>
      <c r="BAO355" s="182"/>
      <c r="BAP355" s="182"/>
      <c r="BAQ355" s="182"/>
      <c r="BAR355" s="182"/>
      <c r="BAS355" s="182"/>
      <c r="BAT355" s="182"/>
      <c r="BAU355" s="182"/>
      <c r="BAV355" s="182"/>
      <c r="BAW355" s="182"/>
      <c r="BAX355" s="182"/>
      <c r="BAY355" s="182"/>
      <c r="BAZ355" s="182"/>
      <c r="BBA355" s="182"/>
      <c r="BBB355" s="182"/>
      <c r="BBC355" s="182"/>
      <c r="BBD355" s="182"/>
      <c r="BBE355" s="182"/>
      <c r="BBF355" s="182"/>
      <c r="BBG355" s="182"/>
      <c r="BBH355" s="182"/>
      <c r="BBI355" s="182"/>
      <c r="BBJ355" s="182"/>
      <c r="BBK355" s="182"/>
      <c r="BBL355" s="182"/>
      <c r="BBM355" s="182"/>
      <c r="BBN355" s="182"/>
      <c r="BBO355" s="182"/>
      <c r="BBP355" s="182"/>
      <c r="BBQ355" s="182"/>
      <c r="BBR355" s="182"/>
      <c r="BBS355" s="182"/>
      <c r="BBT355" s="182"/>
      <c r="BBU355" s="182"/>
      <c r="BBV355" s="182"/>
      <c r="BBW355" s="182"/>
      <c r="BBX355" s="182"/>
      <c r="BBY355" s="182"/>
      <c r="BBZ355" s="182"/>
      <c r="BCA355" s="182"/>
      <c r="BCB355" s="182"/>
      <c r="BCC355" s="182"/>
      <c r="BCD355" s="182"/>
      <c r="BCE355" s="182"/>
      <c r="BCF355" s="182"/>
      <c r="BCG355" s="182"/>
      <c r="BCH355" s="182"/>
      <c r="BCI355" s="182"/>
      <c r="BCJ355" s="182"/>
      <c r="BCK355" s="182"/>
      <c r="BCL355" s="182"/>
      <c r="BCM355" s="182"/>
      <c r="BCN355" s="182"/>
      <c r="BCO355" s="182"/>
      <c r="BCP355" s="182"/>
      <c r="BCQ355" s="182"/>
      <c r="BCR355" s="182"/>
      <c r="BCS355" s="182"/>
      <c r="BCT355" s="182"/>
      <c r="BCU355" s="182"/>
      <c r="BCV355" s="182"/>
      <c r="BCW355" s="182"/>
      <c r="BCX355" s="182"/>
      <c r="BCY355" s="182"/>
      <c r="BCZ355" s="182"/>
      <c r="BDA355" s="182"/>
      <c r="BDB355" s="182"/>
      <c r="BDC355" s="182"/>
      <c r="BDD355" s="182"/>
      <c r="BDE355" s="182"/>
      <c r="BDF355" s="182"/>
      <c r="BDG355" s="182"/>
      <c r="BDH355" s="182"/>
      <c r="BDI355" s="182"/>
      <c r="BDJ355" s="182"/>
      <c r="BDK355" s="182"/>
      <c r="BDL355" s="182"/>
      <c r="BDM355" s="182"/>
      <c r="BDN355" s="182"/>
      <c r="BDO355" s="182"/>
      <c r="BDP355" s="182"/>
      <c r="BDQ355" s="182"/>
      <c r="BDR355" s="182"/>
      <c r="BDS355" s="182"/>
      <c r="BDT355" s="182"/>
      <c r="BDU355" s="182"/>
      <c r="BDV355" s="182"/>
      <c r="BDW355" s="182"/>
      <c r="BDX355" s="182"/>
      <c r="BDY355" s="182"/>
      <c r="BDZ355" s="182"/>
      <c r="BEA355" s="182"/>
      <c r="BEB355" s="182"/>
      <c r="BEC355" s="182"/>
      <c r="BED355" s="182"/>
      <c r="BEE355" s="182"/>
      <c r="BEF355" s="182"/>
      <c r="BEG355" s="182"/>
      <c r="BEH355" s="182"/>
      <c r="BEI355" s="182"/>
      <c r="BEJ355" s="182"/>
      <c r="BEK355" s="182"/>
      <c r="BEL355" s="182"/>
      <c r="BEM355" s="182"/>
      <c r="BEN355" s="182"/>
      <c r="BEO355" s="182"/>
      <c r="BEP355" s="182"/>
      <c r="BEQ355" s="182"/>
      <c r="BER355" s="182"/>
      <c r="BES355" s="182"/>
      <c r="BET355" s="182"/>
      <c r="BEU355" s="182"/>
      <c r="BEV355" s="182"/>
      <c r="BEW355" s="182"/>
      <c r="BEX355" s="182"/>
      <c r="BEY355" s="182"/>
      <c r="BEZ355" s="182"/>
      <c r="BFA355" s="182"/>
      <c r="BFB355" s="182"/>
      <c r="BFC355" s="182"/>
      <c r="BFD355" s="182"/>
      <c r="BFE355" s="182"/>
      <c r="BFF355" s="182"/>
      <c r="BFG355" s="182"/>
      <c r="BFH355" s="182"/>
      <c r="BFI355" s="182"/>
      <c r="BFJ355" s="182"/>
      <c r="BFK355" s="182"/>
      <c r="BFL355" s="182"/>
      <c r="BFM355" s="182"/>
      <c r="BFN355" s="182"/>
      <c r="BFO355" s="182"/>
      <c r="BFP355" s="182"/>
      <c r="BFQ355" s="182"/>
      <c r="BFR355" s="182"/>
      <c r="BFS355" s="182"/>
      <c r="BFT355" s="182"/>
      <c r="BFU355" s="182"/>
      <c r="BFV355" s="182"/>
      <c r="BFW355" s="182"/>
      <c r="BFX355" s="182"/>
      <c r="BFY355" s="182"/>
      <c r="BFZ355" s="182"/>
      <c r="BGA355" s="182"/>
      <c r="BGB355" s="182"/>
      <c r="BGC355" s="182"/>
      <c r="BGD355" s="182"/>
      <c r="BGE355" s="182"/>
      <c r="BGF355" s="182"/>
      <c r="BGG355" s="182"/>
      <c r="BGH355" s="182"/>
      <c r="BGI355" s="182"/>
      <c r="BGJ355" s="182"/>
      <c r="BGK355" s="182"/>
      <c r="BGL355" s="182"/>
      <c r="BGM355" s="182"/>
      <c r="BGN355" s="182"/>
      <c r="BGO355" s="182"/>
      <c r="BGP355" s="182"/>
      <c r="BGQ355" s="182"/>
      <c r="BGR355" s="182"/>
      <c r="BGS355" s="182"/>
      <c r="BGT355" s="182"/>
      <c r="BGU355" s="182"/>
      <c r="BGV355" s="182"/>
      <c r="BGW355" s="182"/>
      <c r="BGX355" s="182"/>
      <c r="BGY355" s="182"/>
      <c r="BGZ355" s="182"/>
      <c r="BHA355" s="182"/>
      <c r="BHB355" s="182"/>
      <c r="BHC355" s="182"/>
      <c r="BHD355" s="182"/>
      <c r="BHE355" s="182"/>
      <c r="BHF355" s="182"/>
      <c r="BHG355" s="182"/>
      <c r="BHH355" s="182"/>
      <c r="BHI355" s="182"/>
      <c r="BHJ355" s="182"/>
      <c r="BHK355" s="182"/>
      <c r="BHL355" s="182"/>
      <c r="BHM355" s="182"/>
      <c r="BHN355" s="182"/>
      <c r="BHO355" s="182"/>
      <c r="BHP355" s="182"/>
      <c r="BHQ355" s="182"/>
      <c r="BHR355" s="182"/>
      <c r="BHS355" s="182"/>
      <c r="BHT355" s="182"/>
      <c r="BHU355" s="182"/>
      <c r="BHV355" s="182"/>
      <c r="BHW355" s="182"/>
      <c r="BHX355" s="182"/>
      <c r="BHY355" s="182"/>
      <c r="BHZ355" s="182"/>
      <c r="BIA355" s="182"/>
      <c r="BIB355" s="182"/>
      <c r="BIC355" s="182"/>
      <c r="BID355" s="182"/>
      <c r="BIE355" s="182"/>
      <c r="BIF355" s="182"/>
      <c r="BIG355" s="182"/>
      <c r="BIH355" s="182"/>
      <c r="BII355" s="182"/>
      <c r="BIJ355" s="182"/>
      <c r="BIK355" s="182"/>
      <c r="BIL355" s="182"/>
      <c r="BIM355" s="182"/>
      <c r="BIN355" s="182"/>
      <c r="BIO355" s="182"/>
      <c r="BIP355" s="182"/>
      <c r="BIQ355" s="182"/>
      <c r="BIR355" s="182"/>
      <c r="BIS355" s="182"/>
      <c r="BIT355" s="182"/>
      <c r="BIU355" s="182"/>
      <c r="BIV355" s="182"/>
      <c r="BIW355" s="182"/>
      <c r="BIX355" s="182"/>
      <c r="BIY355" s="182"/>
      <c r="BIZ355" s="182"/>
      <c r="BJA355" s="182"/>
      <c r="BJB355" s="182"/>
      <c r="BJC355" s="182"/>
      <c r="BJD355" s="182"/>
      <c r="BJE355" s="182"/>
      <c r="BJF355" s="182"/>
      <c r="BJG355" s="182"/>
      <c r="BJH355" s="182"/>
      <c r="BJI355" s="182"/>
      <c r="BJJ355" s="182"/>
      <c r="BJK355" s="182"/>
      <c r="BJL355" s="182"/>
      <c r="BJM355" s="182"/>
      <c r="BJN355" s="182"/>
      <c r="BJO355" s="182"/>
      <c r="BJP355" s="182"/>
      <c r="BJQ355" s="182"/>
      <c r="BJR355" s="182"/>
      <c r="BJS355" s="182"/>
      <c r="BJT355" s="182"/>
      <c r="BJU355" s="182"/>
      <c r="BJV355" s="182"/>
      <c r="BJW355" s="182"/>
      <c r="BJX355" s="182"/>
      <c r="BJY355" s="182"/>
      <c r="BJZ355" s="182"/>
      <c r="BKA355" s="182"/>
      <c r="BKB355" s="182"/>
      <c r="BKC355" s="182"/>
      <c r="BKD355" s="182"/>
      <c r="BKE355" s="182"/>
      <c r="BKF355" s="182"/>
      <c r="BKG355" s="182"/>
      <c r="BKH355" s="182"/>
      <c r="BKI355" s="182"/>
      <c r="BKJ355" s="182"/>
      <c r="BKK355" s="182"/>
      <c r="BKL355" s="182"/>
      <c r="BKM355" s="182"/>
      <c r="BKN355" s="182"/>
      <c r="BKO355" s="182"/>
      <c r="BKP355" s="182"/>
      <c r="BKQ355" s="182"/>
      <c r="BKR355" s="182"/>
      <c r="BKS355" s="182"/>
      <c r="BKT355" s="182"/>
      <c r="BKU355" s="182"/>
      <c r="BKV355" s="182"/>
      <c r="BKW355" s="182"/>
      <c r="BKX355" s="182"/>
      <c r="BKY355" s="182"/>
      <c r="BKZ355" s="182"/>
      <c r="BLA355" s="182"/>
      <c r="BLB355" s="182"/>
      <c r="BLC355" s="182"/>
      <c r="BLD355" s="182"/>
      <c r="BLE355" s="182"/>
      <c r="BLF355" s="182"/>
      <c r="BLG355" s="182"/>
      <c r="BLH355" s="182"/>
      <c r="BLI355" s="182"/>
      <c r="BLJ355" s="182"/>
      <c r="BLK355" s="182"/>
      <c r="BLL355" s="182"/>
      <c r="BLM355" s="182"/>
      <c r="BLN355" s="182"/>
      <c r="BLO355" s="182"/>
      <c r="BLP355" s="182"/>
      <c r="BLQ355" s="182"/>
      <c r="BLR355" s="182"/>
      <c r="BLS355" s="182"/>
      <c r="BLT355" s="182"/>
      <c r="BLU355" s="182"/>
      <c r="BLV355" s="182"/>
      <c r="BLW355" s="182"/>
      <c r="BLX355" s="182"/>
      <c r="BLY355" s="182"/>
      <c r="BLZ355" s="182"/>
      <c r="BMA355" s="182"/>
      <c r="BMB355" s="182"/>
      <c r="BMC355" s="182"/>
      <c r="BMD355" s="182"/>
      <c r="BME355" s="182"/>
      <c r="BMF355" s="182"/>
      <c r="BMG355" s="182"/>
      <c r="BMH355" s="182"/>
      <c r="BMI355" s="182"/>
      <c r="BMJ355" s="182"/>
      <c r="BMK355" s="182"/>
      <c r="BML355" s="182"/>
      <c r="BMM355" s="182"/>
      <c r="BMN355" s="182"/>
      <c r="BMO355" s="182"/>
      <c r="BMP355" s="182"/>
      <c r="BMQ355" s="182"/>
      <c r="BMR355" s="182"/>
      <c r="BMS355" s="182"/>
      <c r="BMT355" s="182"/>
      <c r="BMU355" s="182"/>
      <c r="BMV355" s="182"/>
      <c r="BMW355" s="182"/>
      <c r="BMX355" s="182"/>
      <c r="BMY355" s="182"/>
      <c r="BMZ355" s="182"/>
      <c r="BNA355" s="182"/>
      <c r="BNB355" s="182"/>
      <c r="BNC355" s="182"/>
      <c r="BND355" s="182"/>
      <c r="BNE355" s="182"/>
      <c r="BNF355" s="182"/>
      <c r="BNG355" s="182"/>
      <c r="BNH355" s="182"/>
      <c r="BNI355" s="182"/>
      <c r="BNJ355" s="182"/>
      <c r="BNK355" s="182"/>
      <c r="BNL355" s="182"/>
      <c r="BNM355" s="182"/>
      <c r="BNN355" s="182"/>
      <c r="BNO355" s="182"/>
      <c r="BNP355" s="182"/>
      <c r="BNQ355" s="182"/>
      <c r="BNR355" s="182"/>
      <c r="BNS355" s="182"/>
      <c r="BNT355" s="182"/>
      <c r="BNU355" s="182"/>
      <c r="BNV355" s="182"/>
      <c r="BNW355" s="182"/>
      <c r="BNX355" s="182"/>
      <c r="BNY355" s="182"/>
      <c r="BNZ355" s="182"/>
      <c r="BOA355" s="182"/>
      <c r="BOB355" s="182"/>
      <c r="BOC355" s="182"/>
      <c r="BOD355" s="182"/>
      <c r="BOE355" s="182"/>
      <c r="BOF355" s="182"/>
      <c r="BOG355" s="182"/>
      <c r="BOH355" s="182"/>
      <c r="BOI355" s="182"/>
      <c r="BOJ355" s="182"/>
      <c r="BOK355" s="182"/>
      <c r="BOL355" s="182"/>
      <c r="BOM355" s="182"/>
      <c r="BON355" s="182"/>
      <c r="BOO355" s="182"/>
      <c r="BOP355" s="182"/>
      <c r="BOQ355" s="182"/>
      <c r="BOR355" s="182"/>
      <c r="BOS355" s="182"/>
      <c r="BOT355" s="182"/>
      <c r="BOU355" s="182"/>
      <c r="BOV355" s="182"/>
      <c r="BOW355" s="182"/>
      <c r="BOX355" s="182"/>
      <c r="BOY355" s="182"/>
      <c r="BOZ355" s="182"/>
      <c r="BPA355" s="182"/>
      <c r="BPB355" s="182"/>
      <c r="BPC355" s="182"/>
      <c r="BPD355" s="182"/>
      <c r="BPE355" s="182"/>
      <c r="BPF355" s="182"/>
      <c r="BPG355" s="182"/>
      <c r="BPH355" s="182"/>
      <c r="BPI355" s="182"/>
      <c r="BPJ355" s="182"/>
      <c r="BPK355" s="182"/>
      <c r="BPL355" s="182"/>
      <c r="BPM355" s="182"/>
      <c r="BPN355" s="182"/>
      <c r="BPO355" s="182"/>
      <c r="BPP355" s="182"/>
      <c r="BPQ355" s="182"/>
      <c r="BPR355" s="182"/>
      <c r="BPS355" s="182"/>
      <c r="BPT355" s="182"/>
      <c r="BPU355" s="182"/>
      <c r="BPV355" s="182"/>
      <c r="BPW355" s="182"/>
      <c r="BPX355" s="182"/>
      <c r="BPY355" s="182"/>
      <c r="BPZ355" s="182"/>
      <c r="BQA355" s="182"/>
      <c r="BQB355" s="182"/>
      <c r="BQC355" s="182"/>
      <c r="BQD355" s="182"/>
      <c r="BQE355" s="182"/>
      <c r="BQF355" s="182"/>
      <c r="BQG355" s="182"/>
      <c r="BQH355" s="182"/>
      <c r="BQI355" s="182"/>
      <c r="BQJ355" s="182"/>
      <c r="BQK355" s="182"/>
      <c r="BQL355" s="182"/>
      <c r="BQM355" s="182"/>
      <c r="BQN355" s="182"/>
      <c r="BQO355" s="182"/>
      <c r="BQP355" s="182"/>
      <c r="BQQ355" s="182"/>
      <c r="BQR355" s="182"/>
      <c r="BQS355" s="182"/>
      <c r="BQT355" s="182"/>
      <c r="BQU355" s="182"/>
      <c r="BQV355" s="182"/>
      <c r="BQW355" s="182"/>
      <c r="BQX355" s="182"/>
      <c r="BQY355" s="182"/>
      <c r="BQZ355" s="182"/>
      <c r="BRA355" s="182"/>
      <c r="BRB355" s="182"/>
      <c r="BRC355" s="182"/>
      <c r="BRD355" s="182"/>
      <c r="BRE355" s="182"/>
      <c r="BRF355" s="182"/>
      <c r="BRG355" s="182"/>
      <c r="BRH355" s="182"/>
      <c r="BRI355" s="182"/>
      <c r="BRJ355" s="182"/>
      <c r="BRK355" s="182"/>
      <c r="BRL355" s="182"/>
      <c r="BRM355" s="182"/>
      <c r="BRN355" s="182"/>
      <c r="BRO355" s="182"/>
      <c r="BRP355" s="182"/>
      <c r="BRQ355" s="182"/>
      <c r="BRR355" s="182"/>
      <c r="BRS355" s="182"/>
      <c r="BRT355" s="182"/>
      <c r="BRU355" s="182"/>
      <c r="BRV355" s="182"/>
      <c r="BRW355" s="182"/>
      <c r="BRX355" s="182"/>
      <c r="BRY355" s="182"/>
      <c r="BRZ355" s="182"/>
      <c r="BSA355" s="182"/>
      <c r="BSB355" s="182"/>
      <c r="BSC355" s="182"/>
      <c r="BSD355" s="182"/>
      <c r="BSE355" s="182"/>
      <c r="BSF355" s="182"/>
      <c r="BSG355" s="182"/>
      <c r="BSH355" s="182"/>
      <c r="BSI355" s="182"/>
      <c r="BSJ355" s="182"/>
      <c r="BSK355" s="182"/>
      <c r="BSL355" s="182"/>
      <c r="BSM355" s="182"/>
      <c r="BSN355" s="182"/>
      <c r="BSO355" s="182"/>
      <c r="BSP355" s="182"/>
      <c r="BSQ355" s="182"/>
      <c r="BSR355" s="182"/>
      <c r="BSS355" s="182"/>
      <c r="BST355" s="182"/>
      <c r="BSU355" s="182"/>
      <c r="BSV355" s="182"/>
      <c r="BSW355" s="182"/>
      <c r="BSX355" s="182"/>
      <c r="BSY355" s="182"/>
      <c r="BSZ355" s="182"/>
      <c r="BTA355" s="182"/>
      <c r="BTB355" s="182"/>
      <c r="BTC355" s="182"/>
      <c r="BTD355" s="182"/>
      <c r="BTE355" s="182"/>
      <c r="BTF355" s="182"/>
      <c r="BTG355" s="182"/>
      <c r="BTH355" s="182"/>
      <c r="BTI355" s="182"/>
      <c r="BTJ355" s="182"/>
      <c r="BTK355" s="182"/>
      <c r="BTL355" s="182"/>
      <c r="BTM355" s="182"/>
      <c r="BTN355" s="182"/>
      <c r="BTO355" s="182"/>
      <c r="BTP355" s="182"/>
      <c r="BTQ355" s="182"/>
      <c r="BTR355" s="182"/>
      <c r="BTS355" s="182"/>
      <c r="BTT355" s="182"/>
      <c r="BTU355" s="182"/>
      <c r="BTV355" s="182"/>
      <c r="BTW355" s="182"/>
      <c r="BTX355" s="182"/>
      <c r="BTY355" s="182"/>
      <c r="BTZ355" s="182"/>
      <c r="BUA355" s="182"/>
      <c r="BUB355" s="182"/>
      <c r="BUC355" s="182"/>
      <c r="BUD355" s="182"/>
      <c r="BUE355" s="182"/>
      <c r="BUF355" s="182"/>
      <c r="BUG355" s="182"/>
      <c r="BUH355" s="182"/>
      <c r="BUI355" s="182"/>
      <c r="BUJ355" s="182"/>
      <c r="BUK355" s="182"/>
      <c r="BUL355" s="182"/>
      <c r="BUM355" s="182"/>
      <c r="BUN355" s="182"/>
      <c r="BUO355" s="182"/>
      <c r="BUP355" s="182"/>
      <c r="BUQ355" s="182"/>
      <c r="BUR355" s="182"/>
      <c r="BUS355" s="182"/>
      <c r="BUT355" s="182"/>
      <c r="BUU355" s="182"/>
      <c r="BUV355" s="182"/>
      <c r="BUW355" s="182"/>
      <c r="BUX355" s="182"/>
      <c r="BUY355" s="182"/>
      <c r="BUZ355" s="182"/>
      <c r="BVA355" s="182"/>
      <c r="BVB355" s="182"/>
      <c r="BVC355" s="182"/>
      <c r="BVD355" s="182"/>
      <c r="BVE355" s="182"/>
      <c r="BVF355" s="182"/>
      <c r="BVG355" s="182"/>
      <c r="BVH355" s="182"/>
      <c r="BVI355" s="182"/>
      <c r="BVJ355" s="182"/>
      <c r="BVK355" s="182"/>
      <c r="BVL355" s="182"/>
      <c r="BVM355" s="182"/>
      <c r="BVN355" s="182"/>
      <c r="BVO355" s="182"/>
      <c r="BVP355" s="182"/>
      <c r="BVQ355" s="182"/>
      <c r="BVR355" s="182"/>
      <c r="BVS355" s="182"/>
      <c r="BVT355" s="182"/>
      <c r="BVU355" s="182"/>
      <c r="BVV355" s="182"/>
      <c r="BVW355" s="182"/>
      <c r="BVX355" s="182"/>
      <c r="BVY355" s="182"/>
      <c r="BVZ355" s="182"/>
      <c r="BWA355" s="182"/>
      <c r="BWB355" s="182"/>
      <c r="BWC355" s="182"/>
      <c r="BWD355" s="182"/>
      <c r="BWE355" s="182"/>
      <c r="BWF355" s="182"/>
      <c r="BWG355" s="182"/>
      <c r="BWH355" s="182"/>
      <c r="BWI355" s="182"/>
      <c r="BWJ355" s="182"/>
      <c r="BWK355" s="182"/>
      <c r="BWL355" s="182"/>
      <c r="BWM355" s="182"/>
      <c r="BWN355" s="182"/>
      <c r="BWO355" s="182"/>
      <c r="BWP355" s="182"/>
      <c r="BWQ355" s="182"/>
      <c r="BWR355" s="182"/>
      <c r="BWS355" s="182"/>
      <c r="BWT355" s="182"/>
      <c r="BWU355" s="182"/>
      <c r="BWV355" s="182"/>
      <c r="BWW355" s="182"/>
      <c r="BWX355" s="182"/>
      <c r="BWY355" s="182"/>
      <c r="BWZ355" s="182"/>
      <c r="BXA355" s="182"/>
      <c r="BXB355" s="182"/>
      <c r="BXC355" s="182"/>
      <c r="BXD355" s="182"/>
      <c r="BXE355" s="182"/>
      <c r="BXF355" s="182"/>
      <c r="BXG355" s="182"/>
      <c r="BXH355" s="182"/>
      <c r="BXI355" s="182"/>
      <c r="BXJ355" s="182"/>
      <c r="BXK355" s="182"/>
      <c r="BXL355" s="182"/>
      <c r="BXM355" s="182"/>
      <c r="BXN355" s="182"/>
      <c r="BXO355" s="182"/>
      <c r="BXP355" s="182"/>
      <c r="BXQ355" s="182"/>
      <c r="BXR355" s="182"/>
      <c r="BXS355" s="182"/>
      <c r="BXT355" s="182"/>
      <c r="BXU355" s="182"/>
      <c r="BXV355" s="182"/>
      <c r="BXW355" s="182"/>
      <c r="BXX355" s="182"/>
      <c r="BXY355" s="182"/>
      <c r="BXZ355" s="182"/>
      <c r="BYA355" s="182"/>
      <c r="BYB355" s="182"/>
      <c r="BYC355" s="182"/>
      <c r="BYD355" s="182"/>
      <c r="BYE355" s="182"/>
      <c r="BYF355" s="182"/>
      <c r="BYG355" s="182"/>
      <c r="BYH355" s="182"/>
      <c r="BYI355" s="182"/>
      <c r="BYJ355" s="182"/>
      <c r="BYK355" s="182"/>
      <c r="BYL355" s="182"/>
      <c r="BYM355" s="182"/>
      <c r="BYN355" s="182"/>
      <c r="BYO355" s="182"/>
      <c r="BYP355" s="182"/>
      <c r="BYQ355" s="182"/>
      <c r="BYR355" s="182"/>
      <c r="BYS355" s="182"/>
      <c r="BYT355" s="182"/>
      <c r="BYU355" s="182"/>
      <c r="BYV355" s="182"/>
      <c r="BYW355" s="182"/>
      <c r="BYX355" s="182"/>
      <c r="BYY355" s="182"/>
      <c r="BYZ355" s="182"/>
      <c r="BZA355" s="182"/>
      <c r="BZB355" s="182"/>
      <c r="BZC355" s="182"/>
      <c r="BZD355" s="182"/>
      <c r="BZE355" s="182"/>
      <c r="BZF355" s="182"/>
      <c r="BZG355" s="182"/>
      <c r="BZH355" s="182"/>
      <c r="BZI355" s="182"/>
      <c r="BZJ355" s="182"/>
      <c r="BZK355" s="182"/>
      <c r="BZL355" s="182"/>
      <c r="BZM355" s="182"/>
      <c r="BZN355" s="182"/>
      <c r="BZO355" s="182"/>
      <c r="BZP355" s="182"/>
      <c r="BZQ355" s="182"/>
      <c r="BZR355" s="182"/>
      <c r="BZS355" s="182"/>
      <c r="BZT355" s="182"/>
      <c r="BZU355" s="182"/>
      <c r="BZV355" s="182"/>
      <c r="BZW355" s="182"/>
      <c r="BZX355" s="182"/>
      <c r="BZY355" s="182"/>
      <c r="BZZ355" s="182"/>
      <c r="CAA355" s="182"/>
      <c r="CAB355" s="182"/>
      <c r="CAC355" s="182"/>
      <c r="CAD355" s="182"/>
      <c r="CAE355" s="182"/>
      <c r="CAF355" s="182"/>
      <c r="CAG355" s="182"/>
      <c r="CAH355" s="182"/>
      <c r="CAI355" s="182"/>
      <c r="CAJ355" s="182"/>
      <c r="CAK355" s="182"/>
      <c r="CAL355" s="182"/>
      <c r="CAM355" s="182"/>
      <c r="CAN355" s="182"/>
      <c r="CAO355" s="182"/>
      <c r="CAP355" s="182"/>
      <c r="CAQ355" s="182"/>
      <c r="CAR355" s="182"/>
      <c r="CAS355" s="182"/>
      <c r="CAT355" s="182"/>
      <c r="CAU355" s="182"/>
      <c r="CAV355" s="182"/>
      <c r="CAW355" s="182"/>
      <c r="CAX355" s="182"/>
      <c r="CAY355" s="182"/>
      <c r="CAZ355" s="182"/>
      <c r="CBA355" s="182"/>
      <c r="CBB355" s="182"/>
      <c r="CBC355" s="182"/>
      <c r="CBD355" s="182"/>
      <c r="CBE355" s="182"/>
      <c r="CBF355" s="182"/>
      <c r="CBG355" s="182"/>
      <c r="CBH355" s="182"/>
      <c r="CBI355" s="182"/>
      <c r="CBJ355" s="182"/>
      <c r="CBK355" s="182"/>
      <c r="CBL355" s="182"/>
      <c r="CBM355" s="182"/>
      <c r="CBN355" s="182"/>
      <c r="CBO355" s="182"/>
      <c r="CBP355" s="182"/>
      <c r="CBQ355" s="182"/>
      <c r="CBR355" s="182"/>
      <c r="CBS355" s="182"/>
      <c r="CBT355" s="182"/>
      <c r="CBU355" s="182"/>
      <c r="CBV355" s="182"/>
      <c r="CBW355" s="182"/>
      <c r="CBX355" s="182"/>
      <c r="CBY355" s="182"/>
      <c r="CBZ355" s="182"/>
      <c r="CCA355" s="182"/>
      <c r="CCB355" s="182"/>
      <c r="CCC355" s="182"/>
      <c r="CCD355" s="182"/>
      <c r="CCE355" s="182"/>
      <c r="CCF355" s="182"/>
      <c r="CCG355" s="182"/>
      <c r="CCH355" s="182"/>
      <c r="CCI355" s="182"/>
      <c r="CCJ355" s="182"/>
      <c r="CCK355" s="182"/>
      <c r="CCL355" s="182"/>
      <c r="CCM355" s="182"/>
      <c r="CCN355" s="182"/>
      <c r="CCO355" s="182"/>
      <c r="CCP355" s="182"/>
      <c r="CCQ355" s="182"/>
      <c r="CCR355" s="182"/>
      <c r="CCS355" s="182"/>
      <c r="CCT355" s="182"/>
      <c r="CCU355" s="182"/>
      <c r="CCV355" s="182"/>
      <c r="CCW355" s="182"/>
      <c r="CCX355" s="182"/>
      <c r="CCY355" s="182"/>
      <c r="CCZ355" s="182"/>
      <c r="CDA355" s="182"/>
      <c r="CDB355" s="182"/>
      <c r="CDC355" s="182"/>
      <c r="CDD355" s="182"/>
      <c r="CDE355" s="182"/>
      <c r="CDF355" s="182"/>
      <c r="CDG355" s="182"/>
      <c r="CDH355" s="182"/>
      <c r="CDI355" s="182"/>
      <c r="CDJ355" s="182"/>
      <c r="CDK355" s="182"/>
      <c r="CDL355" s="182"/>
      <c r="CDM355" s="182"/>
      <c r="CDN355" s="182"/>
      <c r="CDO355" s="182"/>
      <c r="CDP355" s="182"/>
      <c r="CDQ355" s="182"/>
      <c r="CDR355" s="182"/>
      <c r="CDS355" s="182"/>
      <c r="CDT355" s="182"/>
      <c r="CDU355" s="182"/>
      <c r="CDV355" s="182"/>
      <c r="CDW355" s="182"/>
      <c r="CDX355" s="182"/>
      <c r="CDY355" s="182"/>
      <c r="CDZ355" s="182"/>
      <c r="CEA355" s="182"/>
      <c r="CEB355" s="182"/>
      <c r="CEC355" s="182"/>
      <c r="CED355" s="182"/>
      <c r="CEE355" s="182"/>
      <c r="CEF355" s="182"/>
      <c r="CEG355" s="182"/>
      <c r="CEH355" s="182"/>
      <c r="CEI355" s="182"/>
      <c r="CEJ355" s="182"/>
      <c r="CEK355" s="182"/>
      <c r="CEL355" s="182"/>
      <c r="CEM355" s="182"/>
      <c r="CEN355" s="182"/>
      <c r="CEO355" s="182"/>
      <c r="CEP355" s="182"/>
      <c r="CEQ355" s="182"/>
      <c r="CER355" s="182"/>
      <c r="CES355" s="182"/>
      <c r="CET355" s="182"/>
      <c r="CEU355" s="182"/>
      <c r="CEV355" s="182"/>
      <c r="CEW355" s="182"/>
      <c r="CEX355" s="182"/>
      <c r="CEY355" s="182"/>
      <c r="CEZ355" s="182"/>
      <c r="CFA355" s="182"/>
      <c r="CFB355" s="182"/>
      <c r="CFC355" s="182"/>
      <c r="CFD355" s="182"/>
      <c r="CFE355" s="182"/>
      <c r="CFF355" s="182"/>
      <c r="CFG355" s="182"/>
      <c r="CFH355" s="182"/>
      <c r="CFI355" s="182"/>
      <c r="CFJ355" s="182"/>
      <c r="CFK355" s="182"/>
      <c r="CFL355" s="182"/>
      <c r="CFM355" s="182"/>
      <c r="CFN355" s="182"/>
      <c r="CFO355" s="182"/>
      <c r="CFP355" s="182"/>
      <c r="CFQ355" s="182"/>
      <c r="CFR355" s="182"/>
      <c r="CFS355" s="182"/>
      <c r="CFT355" s="182"/>
      <c r="CFU355" s="182"/>
      <c r="CFV355" s="182"/>
      <c r="CFW355" s="182"/>
      <c r="CFX355" s="182"/>
      <c r="CFY355" s="182"/>
      <c r="CFZ355" s="182"/>
      <c r="CGA355" s="182"/>
      <c r="CGB355" s="182"/>
      <c r="CGC355" s="182"/>
      <c r="CGD355" s="182"/>
      <c r="CGE355" s="182"/>
      <c r="CGF355" s="182"/>
      <c r="CGG355" s="182"/>
      <c r="CGH355" s="182"/>
      <c r="CGI355" s="182"/>
      <c r="CGJ355" s="182"/>
      <c r="CGK355" s="182"/>
      <c r="CGL355" s="182"/>
      <c r="CGM355" s="182"/>
      <c r="CGN355" s="182"/>
      <c r="CGO355" s="182"/>
      <c r="CGP355" s="182"/>
      <c r="CGQ355" s="182"/>
      <c r="CGR355" s="182"/>
      <c r="CGS355" s="182"/>
      <c r="CGT355" s="182"/>
      <c r="CGU355" s="182"/>
      <c r="CGV355" s="182"/>
      <c r="CGW355" s="182"/>
      <c r="CGX355" s="182"/>
      <c r="CGY355" s="182"/>
      <c r="CGZ355" s="182"/>
      <c r="CHA355" s="182"/>
      <c r="CHB355" s="182"/>
      <c r="CHC355" s="182"/>
      <c r="CHD355" s="182"/>
      <c r="CHE355" s="182"/>
      <c r="CHF355" s="182"/>
      <c r="CHG355" s="182"/>
      <c r="CHH355" s="182"/>
      <c r="CHI355" s="182"/>
      <c r="CHJ355" s="182"/>
      <c r="CHK355" s="182"/>
      <c r="CHL355" s="182"/>
      <c r="CHM355" s="182"/>
      <c r="CHN355" s="182"/>
      <c r="CHO355" s="182"/>
      <c r="CHP355" s="182"/>
      <c r="CHQ355" s="182"/>
      <c r="CHR355" s="182"/>
      <c r="CHS355" s="182"/>
      <c r="CHT355" s="182"/>
      <c r="CHU355" s="182"/>
      <c r="CHV355" s="182"/>
      <c r="CHW355" s="182"/>
      <c r="CHX355" s="182"/>
      <c r="CHY355" s="182"/>
      <c r="CHZ355" s="182"/>
      <c r="CIA355" s="182"/>
      <c r="CIB355" s="182"/>
      <c r="CIC355" s="182"/>
      <c r="CID355" s="182"/>
      <c r="CIE355" s="182"/>
      <c r="CIF355" s="182"/>
      <c r="CIG355" s="182"/>
      <c r="CIH355" s="182"/>
      <c r="CII355" s="182"/>
      <c r="CIJ355" s="182"/>
      <c r="CIK355" s="182"/>
      <c r="CIL355" s="182"/>
      <c r="CIM355" s="182"/>
      <c r="CIN355" s="182"/>
      <c r="CIO355" s="182"/>
      <c r="CIP355" s="182"/>
      <c r="CIQ355" s="182"/>
      <c r="CIR355" s="182"/>
      <c r="CIS355" s="182"/>
      <c r="CIT355" s="182"/>
      <c r="CIU355" s="182"/>
      <c r="CIV355" s="182"/>
      <c r="CIW355" s="182"/>
      <c r="CIX355" s="182"/>
      <c r="CIY355" s="182"/>
      <c r="CIZ355" s="182"/>
      <c r="CJA355" s="182"/>
      <c r="CJB355" s="182"/>
      <c r="CJC355" s="182"/>
      <c r="CJD355" s="182"/>
      <c r="CJE355" s="182"/>
      <c r="CJF355" s="182"/>
      <c r="CJG355" s="182"/>
      <c r="CJH355" s="182"/>
      <c r="CJI355" s="182"/>
      <c r="CJJ355" s="182"/>
      <c r="CJK355" s="182"/>
      <c r="CJL355" s="182"/>
      <c r="CJM355" s="182"/>
      <c r="CJN355" s="182"/>
      <c r="CJO355" s="182"/>
      <c r="CJP355" s="182"/>
      <c r="CJQ355" s="182"/>
      <c r="CJR355" s="182"/>
      <c r="CJS355" s="182"/>
      <c r="CJT355" s="182"/>
      <c r="CJU355" s="182"/>
      <c r="CJV355" s="182"/>
      <c r="CJW355" s="182"/>
      <c r="CJX355" s="182"/>
      <c r="CJY355" s="182"/>
      <c r="CJZ355" s="182"/>
      <c r="CKA355" s="182"/>
      <c r="CKB355" s="182"/>
      <c r="CKC355" s="182"/>
      <c r="CKD355" s="182"/>
      <c r="CKE355" s="182"/>
      <c r="CKF355" s="182"/>
      <c r="CKG355" s="182"/>
      <c r="CKH355" s="182"/>
      <c r="CKI355" s="182"/>
      <c r="CKJ355" s="182"/>
      <c r="CKK355" s="182"/>
      <c r="CKL355" s="182"/>
      <c r="CKM355" s="182"/>
      <c r="CKN355" s="182"/>
      <c r="CKO355" s="182"/>
      <c r="CKP355" s="182"/>
      <c r="CKQ355" s="182"/>
      <c r="CKR355" s="182"/>
      <c r="CKS355" s="182"/>
      <c r="CKT355" s="182"/>
      <c r="CKU355" s="182"/>
      <c r="CKV355" s="182"/>
      <c r="CKW355" s="182"/>
      <c r="CKX355" s="182"/>
      <c r="CKY355" s="182"/>
      <c r="CKZ355" s="182"/>
      <c r="CLA355" s="182"/>
      <c r="CLB355" s="182"/>
      <c r="CLC355" s="182"/>
      <c r="CLD355" s="182"/>
      <c r="CLE355" s="182"/>
      <c r="CLF355" s="182"/>
      <c r="CLG355" s="182"/>
      <c r="CLH355" s="182"/>
      <c r="CLI355" s="182"/>
      <c r="CLJ355" s="182"/>
      <c r="CLK355" s="182"/>
      <c r="CLL355" s="182"/>
      <c r="CLM355" s="182"/>
      <c r="CLN355" s="182"/>
      <c r="CLO355" s="182"/>
      <c r="CLP355" s="182"/>
      <c r="CLQ355" s="182"/>
      <c r="CLR355" s="182"/>
      <c r="CLS355" s="182"/>
      <c r="CLT355" s="182"/>
      <c r="CLU355" s="182"/>
      <c r="CLV355" s="182"/>
      <c r="CLW355" s="182"/>
      <c r="CLX355" s="182"/>
      <c r="CLY355" s="182"/>
      <c r="CLZ355" s="182"/>
      <c r="CMA355" s="182"/>
      <c r="CMB355" s="182"/>
      <c r="CMC355" s="182"/>
      <c r="CMD355" s="182"/>
      <c r="CME355" s="182"/>
      <c r="CMF355" s="182"/>
      <c r="CMG355" s="182"/>
      <c r="CMH355" s="182"/>
      <c r="CMI355" s="182"/>
      <c r="CMJ355" s="182"/>
      <c r="CMK355" s="182"/>
      <c r="CML355" s="182"/>
      <c r="CMM355" s="182"/>
      <c r="CMN355" s="182"/>
      <c r="CMO355" s="182"/>
      <c r="CMP355" s="182"/>
      <c r="CMQ355" s="182"/>
      <c r="CMR355" s="182"/>
      <c r="CMS355" s="182"/>
      <c r="CMT355" s="182"/>
      <c r="CMU355" s="182"/>
      <c r="CMV355" s="182"/>
      <c r="CMW355" s="182"/>
      <c r="CMX355" s="182"/>
      <c r="CMY355" s="182"/>
      <c r="CMZ355" s="182"/>
      <c r="CNA355" s="182"/>
      <c r="CNB355" s="182"/>
      <c r="CNC355" s="182"/>
      <c r="CND355" s="182"/>
      <c r="CNE355" s="182"/>
      <c r="CNF355" s="182"/>
      <c r="CNG355" s="182"/>
      <c r="CNH355" s="182"/>
      <c r="CNI355" s="182"/>
      <c r="CNJ355" s="182"/>
      <c r="CNK355" s="182"/>
      <c r="CNL355" s="182"/>
      <c r="CNM355" s="182"/>
      <c r="CNN355" s="182"/>
      <c r="CNO355" s="182"/>
      <c r="CNP355" s="182"/>
      <c r="CNQ355" s="182"/>
      <c r="CNR355" s="182"/>
      <c r="CNS355" s="182"/>
      <c r="CNT355" s="182"/>
      <c r="CNU355" s="182"/>
      <c r="CNV355" s="182"/>
      <c r="CNW355" s="182"/>
      <c r="CNX355" s="182"/>
      <c r="CNY355" s="182"/>
      <c r="CNZ355" s="182"/>
      <c r="COA355" s="182"/>
      <c r="COB355" s="182"/>
      <c r="COC355" s="182"/>
      <c r="COD355" s="182"/>
      <c r="COE355" s="182"/>
      <c r="COF355" s="182"/>
      <c r="COG355" s="182"/>
      <c r="COH355" s="182"/>
      <c r="COI355" s="182"/>
      <c r="COJ355" s="182"/>
      <c r="COK355" s="182"/>
      <c r="COL355" s="182"/>
      <c r="COM355" s="182"/>
      <c r="CON355" s="182"/>
      <c r="COO355" s="182"/>
      <c r="COP355" s="182"/>
      <c r="COQ355" s="182"/>
      <c r="COR355" s="182"/>
      <c r="COS355" s="182"/>
      <c r="COT355" s="182"/>
      <c r="COU355" s="182"/>
      <c r="COV355" s="182"/>
      <c r="COW355" s="182"/>
      <c r="COX355" s="182"/>
      <c r="COY355" s="182"/>
      <c r="COZ355" s="182"/>
      <c r="CPA355" s="182"/>
      <c r="CPB355" s="182"/>
      <c r="CPC355" s="182"/>
      <c r="CPD355" s="182"/>
      <c r="CPE355" s="182"/>
      <c r="CPF355" s="182"/>
      <c r="CPG355" s="182"/>
      <c r="CPH355" s="182"/>
      <c r="CPI355" s="182"/>
      <c r="CPJ355" s="182"/>
      <c r="CPK355" s="182"/>
      <c r="CPL355" s="182"/>
      <c r="CPM355" s="182"/>
      <c r="CPN355" s="182"/>
      <c r="CPO355" s="182"/>
      <c r="CPP355" s="182"/>
      <c r="CPQ355" s="182"/>
      <c r="CPR355" s="182"/>
      <c r="CPS355" s="182"/>
      <c r="CPT355" s="182"/>
      <c r="CPU355" s="182"/>
      <c r="CPV355" s="182"/>
      <c r="CPW355" s="182"/>
      <c r="CPX355" s="182"/>
      <c r="CPY355" s="182"/>
      <c r="CPZ355" s="182"/>
      <c r="CQA355" s="182"/>
      <c r="CQB355" s="182"/>
      <c r="CQC355" s="182"/>
      <c r="CQD355" s="182"/>
      <c r="CQE355" s="182"/>
      <c r="CQF355" s="182"/>
      <c r="CQG355" s="182"/>
      <c r="CQH355" s="182"/>
      <c r="CQI355" s="182"/>
      <c r="CQJ355" s="182"/>
      <c r="CQK355" s="182"/>
      <c r="CQL355" s="182"/>
      <c r="CQM355" s="182"/>
      <c r="CQN355" s="182"/>
      <c r="CQO355" s="182"/>
      <c r="CQP355" s="182"/>
      <c r="CQQ355" s="182"/>
      <c r="CQR355" s="182"/>
      <c r="CQS355" s="182"/>
      <c r="CQT355" s="182"/>
      <c r="CQU355" s="182"/>
      <c r="CQV355" s="182"/>
      <c r="CQW355" s="182"/>
      <c r="CQX355" s="182"/>
      <c r="CQY355" s="182"/>
      <c r="CQZ355" s="182"/>
      <c r="CRA355" s="182"/>
      <c r="CRB355" s="182"/>
      <c r="CRC355" s="182"/>
      <c r="CRD355" s="182"/>
      <c r="CRE355" s="182"/>
      <c r="CRF355" s="182"/>
      <c r="CRG355" s="182"/>
      <c r="CRH355" s="182"/>
      <c r="CRI355" s="182"/>
      <c r="CRJ355" s="182"/>
      <c r="CRK355" s="182"/>
      <c r="CRL355" s="182"/>
      <c r="CRM355" s="182"/>
      <c r="CRN355" s="182"/>
      <c r="CRO355" s="182"/>
      <c r="CRP355" s="182"/>
      <c r="CRQ355" s="182"/>
      <c r="CRR355" s="182"/>
      <c r="CRS355" s="182"/>
      <c r="CRT355" s="182"/>
      <c r="CRU355" s="182"/>
      <c r="CRV355" s="182"/>
      <c r="CRW355" s="182"/>
      <c r="CRX355" s="182"/>
      <c r="CRY355" s="182"/>
      <c r="CRZ355" s="182"/>
      <c r="CSA355" s="182"/>
      <c r="CSB355" s="182"/>
      <c r="CSC355" s="182"/>
      <c r="CSD355" s="182"/>
      <c r="CSE355" s="182"/>
      <c r="CSF355" s="182"/>
      <c r="CSG355" s="182"/>
      <c r="CSH355" s="182"/>
      <c r="CSI355" s="182"/>
      <c r="CSJ355" s="182"/>
      <c r="CSK355" s="182"/>
      <c r="CSL355" s="182"/>
      <c r="CSM355" s="182"/>
      <c r="CSN355" s="182"/>
      <c r="CSO355" s="182"/>
      <c r="CSP355" s="182"/>
      <c r="CSQ355" s="182"/>
      <c r="CSR355" s="182"/>
      <c r="CSS355" s="182"/>
      <c r="CST355" s="182"/>
      <c r="CSU355" s="182"/>
      <c r="CSV355" s="182"/>
      <c r="CSW355" s="182"/>
      <c r="CSX355" s="182"/>
      <c r="CSY355" s="182"/>
      <c r="CSZ355" s="182"/>
      <c r="CTA355" s="182"/>
      <c r="CTB355" s="182"/>
      <c r="CTC355" s="182"/>
      <c r="CTD355" s="182"/>
      <c r="CTE355" s="182"/>
      <c r="CTF355" s="182"/>
      <c r="CTG355" s="182"/>
      <c r="CTH355" s="182"/>
      <c r="CTI355" s="182"/>
      <c r="CTJ355" s="182"/>
      <c r="CTK355" s="182"/>
      <c r="CTL355" s="182"/>
      <c r="CTM355" s="182"/>
      <c r="CTN355" s="182"/>
      <c r="CTO355" s="182"/>
      <c r="CTP355" s="182"/>
      <c r="CTQ355" s="182"/>
      <c r="CTR355" s="182"/>
      <c r="CTS355" s="182"/>
      <c r="CTT355" s="182"/>
      <c r="CTU355" s="182"/>
      <c r="CTV355" s="182"/>
      <c r="CTW355" s="182"/>
      <c r="CTX355" s="182"/>
      <c r="CTY355" s="182"/>
      <c r="CTZ355" s="182"/>
      <c r="CUA355" s="182"/>
      <c r="CUB355" s="182"/>
      <c r="CUC355" s="182"/>
      <c r="CUD355" s="182"/>
      <c r="CUE355" s="182"/>
      <c r="CUF355" s="182"/>
      <c r="CUG355" s="182"/>
      <c r="CUH355" s="182"/>
      <c r="CUI355" s="182"/>
      <c r="CUJ355" s="182"/>
      <c r="CUK355" s="182"/>
      <c r="CUL355" s="182"/>
      <c r="CUM355" s="182"/>
      <c r="CUN355" s="182"/>
      <c r="CUO355" s="182"/>
      <c r="CUP355" s="182"/>
      <c r="CUQ355" s="182"/>
      <c r="CUR355" s="182"/>
      <c r="CUS355" s="182"/>
      <c r="CUT355" s="182"/>
      <c r="CUU355" s="182"/>
      <c r="CUV355" s="182"/>
      <c r="CUW355" s="182"/>
      <c r="CUX355" s="182"/>
      <c r="CUY355" s="182"/>
      <c r="CUZ355" s="182"/>
      <c r="CVA355" s="182"/>
      <c r="CVB355" s="182"/>
      <c r="CVC355" s="182"/>
      <c r="CVD355" s="182"/>
      <c r="CVE355" s="182"/>
      <c r="CVF355" s="182"/>
      <c r="CVG355" s="182"/>
      <c r="CVH355" s="182"/>
      <c r="CVI355" s="182"/>
      <c r="CVJ355" s="182"/>
      <c r="CVK355" s="182"/>
      <c r="CVL355" s="182"/>
      <c r="CVM355" s="182"/>
      <c r="CVN355" s="182"/>
      <c r="CVO355" s="182"/>
      <c r="CVP355" s="182"/>
      <c r="CVQ355" s="182"/>
      <c r="CVR355" s="182"/>
      <c r="CVS355" s="182"/>
      <c r="CVT355" s="182"/>
      <c r="CVU355" s="182"/>
      <c r="CVV355" s="182"/>
      <c r="CVW355" s="182"/>
      <c r="CVX355" s="182"/>
      <c r="CVY355" s="182"/>
      <c r="CVZ355" s="182"/>
      <c r="CWA355" s="182"/>
      <c r="CWB355" s="182"/>
      <c r="CWC355" s="182"/>
      <c r="CWD355" s="182"/>
      <c r="CWE355" s="182"/>
      <c r="CWF355" s="182"/>
      <c r="CWG355" s="182"/>
      <c r="CWH355" s="182"/>
      <c r="CWI355" s="182"/>
      <c r="CWJ355" s="182"/>
      <c r="CWK355" s="182"/>
      <c r="CWL355" s="182"/>
      <c r="CWM355" s="182"/>
      <c r="CWN355" s="182"/>
      <c r="CWO355" s="182"/>
      <c r="CWP355" s="182"/>
      <c r="CWQ355" s="182"/>
      <c r="CWR355" s="182"/>
      <c r="CWS355" s="182"/>
      <c r="CWT355" s="182"/>
      <c r="CWU355" s="182"/>
      <c r="CWV355" s="182"/>
      <c r="CWW355" s="182"/>
      <c r="CWX355" s="182"/>
      <c r="CWY355" s="182"/>
      <c r="CWZ355" s="182"/>
      <c r="CXA355" s="182"/>
      <c r="CXB355" s="182"/>
      <c r="CXC355" s="182"/>
      <c r="CXD355" s="182"/>
      <c r="CXE355" s="182"/>
      <c r="CXF355" s="182"/>
      <c r="CXG355" s="182"/>
      <c r="CXH355" s="182"/>
      <c r="CXI355" s="182"/>
      <c r="CXJ355" s="182"/>
      <c r="CXK355" s="182"/>
      <c r="CXL355" s="182"/>
      <c r="CXM355" s="182"/>
      <c r="CXN355" s="182"/>
      <c r="CXO355" s="182"/>
      <c r="CXP355" s="182"/>
      <c r="CXQ355" s="182"/>
      <c r="CXR355" s="182"/>
      <c r="CXS355" s="182"/>
      <c r="CXT355" s="182"/>
      <c r="CXU355" s="182"/>
      <c r="CXV355" s="182"/>
      <c r="CXW355" s="182"/>
      <c r="CXX355" s="182"/>
      <c r="CXY355" s="182"/>
      <c r="CXZ355" s="182"/>
      <c r="CYA355" s="182"/>
      <c r="CYB355" s="182"/>
      <c r="CYC355" s="182"/>
      <c r="CYD355" s="182"/>
      <c r="CYE355" s="182"/>
      <c r="CYF355" s="182"/>
      <c r="CYG355" s="182"/>
      <c r="CYH355" s="182"/>
      <c r="CYI355" s="182"/>
      <c r="CYJ355" s="182"/>
      <c r="CYK355" s="182"/>
      <c r="CYL355" s="182"/>
      <c r="CYM355" s="182"/>
      <c r="CYN355" s="182"/>
      <c r="CYO355" s="182"/>
      <c r="CYP355" s="182"/>
      <c r="CYQ355" s="182"/>
      <c r="CYR355" s="182"/>
      <c r="CYS355" s="182"/>
      <c r="CYT355" s="182"/>
      <c r="CYU355" s="182"/>
      <c r="CYV355" s="182"/>
      <c r="CYW355" s="182"/>
      <c r="CYX355" s="182"/>
      <c r="CYY355" s="182"/>
      <c r="CYZ355" s="182"/>
      <c r="CZA355" s="182"/>
      <c r="CZB355" s="182"/>
      <c r="CZC355" s="182"/>
      <c r="CZD355" s="182"/>
      <c r="CZE355" s="182"/>
      <c r="CZF355" s="182"/>
      <c r="CZG355" s="182"/>
      <c r="CZH355" s="182"/>
      <c r="CZI355" s="182"/>
      <c r="CZJ355" s="182"/>
      <c r="CZK355" s="182"/>
      <c r="CZL355" s="182"/>
      <c r="CZM355" s="182"/>
      <c r="CZN355" s="182"/>
      <c r="CZO355" s="182"/>
      <c r="CZP355" s="182"/>
      <c r="CZQ355" s="182"/>
      <c r="CZR355" s="182"/>
      <c r="CZS355" s="182"/>
      <c r="CZT355" s="182"/>
      <c r="CZU355" s="182"/>
      <c r="CZV355" s="182"/>
      <c r="CZW355" s="182"/>
      <c r="CZX355" s="182"/>
      <c r="CZY355" s="182"/>
      <c r="CZZ355" s="182"/>
      <c r="DAA355" s="182"/>
      <c r="DAB355" s="182"/>
      <c r="DAC355" s="182"/>
      <c r="DAD355" s="182"/>
      <c r="DAE355" s="182"/>
      <c r="DAF355" s="182"/>
      <c r="DAG355" s="182"/>
      <c r="DAH355" s="182"/>
      <c r="DAI355" s="182"/>
      <c r="DAJ355" s="182"/>
      <c r="DAK355" s="182"/>
      <c r="DAL355" s="182"/>
      <c r="DAM355" s="182"/>
      <c r="DAN355" s="182"/>
      <c r="DAO355" s="182"/>
      <c r="DAP355" s="182"/>
      <c r="DAQ355" s="182"/>
      <c r="DAR355" s="182"/>
      <c r="DAS355" s="182"/>
      <c r="DAT355" s="182"/>
      <c r="DAU355" s="182"/>
      <c r="DAV355" s="182"/>
      <c r="DAW355" s="182"/>
      <c r="DAX355" s="182"/>
      <c r="DAY355" s="182"/>
      <c r="DAZ355" s="182"/>
      <c r="DBA355" s="182"/>
      <c r="DBB355" s="182"/>
      <c r="DBC355" s="182"/>
      <c r="DBD355" s="182"/>
      <c r="DBE355" s="182"/>
      <c r="DBF355" s="182"/>
      <c r="DBG355" s="182"/>
      <c r="DBH355" s="182"/>
      <c r="DBI355" s="182"/>
      <c r="DBJ355" s="182"/>
      <c r="DBK355" s="182"/>
      <c r="DBL355" s="182"/>
      <c r="DBM355" s="182"/>
      <c r="DBN355" s="182"/>
      <c r="DBO355" s="182"/>
      <c r="DBP355" s="182"/>
      <c r="DBQ355" s="182"/>
      <c r="DBR355" s="182"/>
      <c r="DBS355" s="182"/>
      <c r="DBT355" s="182"/>
      <c r="DBU355" s="182"/>
      <c r="DBV355" s="182"/>
      <c r="DBW355" s="182"/>
      <c r="DBX355" s="182"/>
      <c r="DBY355" s="182"/>
      <c r="DBZ355" s="182"/>
      <c r="DCA355" s="182"/>
      <c r="DCB355" s="182"/>
      <c r="DCC355" s="182"/>
      <c r="DCD355" s="182"/>
      <c r="DCE355" s="182"/>
      <c r="DCF355" s="182"/>
      <c r="DCG355" s="182"/>
      <c r="DCH355" s="182"/>
      <c r="DCI355" s="182"/>
      <c r="DCJ355" s="182"/>
      <c r="DCK355" s="182"/>
      <c r="DCL355" s="182"/>
      <c r="DCM355" s="182"/>
      <c r="DCN355" s="182"/>
      <c r="DCO355" s="182"/>
      <c r="DCP355" s="182"/>
      <c r="DCQ355" s="182"/>
      <c r="DCR355" s="182"/>
      <c r="DCS355" s="182"/>
      <c r="DCT355" s="182"/>
      <c r="DCU355" s="182"/>
      <c r="DCV355" s="182"/>
      <c r="DCW355" s="182"/>
      <c r="DCX355" s="182"/>
      <c r="DCY355" s="182"/>
      <c r="DCZ355" s="182"/>
      <c r="DDA355" s="182"/>
      <c r="DDB355" s="182"/>
      <c r="DDC355" s="182"/>
      <c r="DDD355" s="182"/>
      <c r="DDE355" s="182"/>
      <c r="DDF355" s="182"/>
      <c r="DDG355" s="182"/>
      <c r="DDH355" s="182"/>
      <c r="DDI355" s="182"/>
      <c r="DDJ355" s="182"/>
      <c r="DDK355" s="182"/>
      <c r="DDL355" s="182"/>
      <c r="DDM355" s="182"/>
      <c r="DDN355" s="182"/>
      <c r="DDO355" s="182"/>
      <c r="DDP355" s="182"/>
      <c r="DDQ355" s="182"/>
      <c r="DDR355" s="182"/>
      <c r="DDS355" s="182"/>
      <c r="DDT355" s="182"/>
      <c r="DDU355" s="182"/>
      <c r="DDV355" s="182"/>
      <c r="DDW355" s="182"/>
      <c r="DDX355" s="182"/>
      <c r="DDY355" s="182"/>
      <c r="DDZ355" s="182"/>
      <c r="DEA355" s="182"/>
      <c r="DEB355" s="182"/>
      <c r="DEC355" s="182"/>
      <c r="DED355" s="182"/>
      <c r="DEE355" s="182"/>
      <c r="DEF355" s="182"/>
      <c r="DEG355" s="182"/>
      <c r="DEH355" s="182"/>
      <c r="DEI355" s="182"/>
      <c r="DEJ355" s="182"/>
      <c r="DEK355" s="182"/>
      <c r="DEL355" s="182"/>
      <c r="DEM355" s="182"/>
      <c r="DEN355" s="182"/>
      <c r="DEO355" s="182"/>
      <c r="DEP355" s="182"/>
      <c r="DEQ355" s="182"/>
      <c r="DER355" s="182"/>
      <c r="DES355" s="182"/>
      <c r="DET355" s="182"/>
      <c r="DEU355" s="182"/>
      <c r="DEV355" s="182"/>
      <c r="DEW355" s="182"/>
      <c r="DEX355" s="182"/>
      <c r="DEY355" s="182"/>
      <c r="DEZ355" s="182"/>
      <c r="DFA355" s="182"/>
      <c r="DFB355" s="182"/>
      <c r="DFC355" s="182"/>
      <c r="DFD355" s="182"/>
      <c r="DFE355" s="182"/>
      <c r="DFF355" s="182"/>
      <c r="DFG355" s="182"/>
      <c r="DFH355" s="182"/>
      <c r="DFI355" s="182"/>
      <c r="DFJ355" s="182"/>
      <c r="DFK355" s="182"/>
      <c r="DFL355" s="182"/>
      <c r="DFM355" s="182"/>
      <c r="DFN355" s="182"/>
      <c r="DFO355" s="182"/>
      <c r="DFP355" s="182"/>
      <c r="DFQ355" s="182"/>
      <c r="DFR355" s="182"/>
      <c r="DFS355" s="182"/>
      <c r="DFT355" s="182"/>
      <c r="DFU355" s="182"/>
      <c r="DFV355" s="182"/>
      <c r="DFW355" s="182"/>
      <c r="DFX355" s="182"/>
      <c r="DFY355" s="182"/>
      <c r="DFZ355" s="182"/>
      <c r="DGA355" s="182"/>
      <c r="DGB355" s="182"/>
      <c r="DGC355" s="182"/>
      <c r="DGD355" s="182"/>
      <c r="DGE355" s="182"/>
      <c r="DGF355" s="182"/>
      <c r="DGG355" s="182"/>
      <c r="DGH355" s="182"/>
      <c r="DGI355" s="182"/>
      <c r="DGJ355" s="182"/>
      <c r="DGK355" s="182"/>
      <c r="DGL355" s="182"/>
      <c r="DGM355" s="182"/>
      <c r="DGN355" s="182"/>
      <c r="DGO355" s="182"/>
      <c r="DGP355" s="182"/>
      <c r="DGQ355" s="182"/>
      <c r="DGR355" s="182"/>
      <c r="DGS355" s="182"/>
      <c r="DGT355" s="182"/>
      <c r="DGU355" s="182"/>
      <c r="DGV355" s="182"/>
      <c r="DGW355" s="182"/>
      <c r="DGX355" s="182"/>
      <c r="DGY355" s="182"/>
      <c r="DGZ355" s="182"/>
      <c r="DHA355" s="182"/>
      <c r="DHB355" s="182"/>
      <c r="DHC355" s="182"/>
      <c r="DHD355" s="182"/>
      <c r="DHE355" s="182"/>
      <c r="DHF355" s="182"/>
      <c r="DHG355" s="182"/>
      <c r="DHH355" s="182"/>
      <c r="DHI355" s="182"/>
      <c r="DHJ355" s="182"/>
      <c r="DHK355" s="182"/>
      <c r="DHL355" s="182"/>
      <c r="DHM355" s="182"/>
      <c r="DHN355" s="182"/>
      <c r="DHO355" s="182"/>
      <c r="DHP355" s="182"/>
      <c r="DHQ355" s="182"/>
      <c r="DHR355" s="182"/>
      <c r="DHS355" s="182"/>
      <c r="DHT355" s="182"/>
      <c r="DHU355" s="182"/>
      <c r="DHV355" s="182"/>
      <c r="DHW355" s="182"/>
      <c r="DHX355" s="182"/>
      <c r="DHY355" s="182"/>
      <c r="DHZ355" s="182"/>
      <c r="DIA355" s="182"/>
      <c r="DIB355" s="182"/>
      <c r="DIC355" s="182"/>
      <c r="DID355" s="182"/>
      <c r="DIE355" s="182"/>
      <c r="DIF355" s="182"/>
      <c r="DIG355" s="182"/>
      <c r="DIH355" s="182"/>
      <c r="DII355" s="182"/>
      <c r="DIJ355" s="182"/>
      <c r="DIK355" s="182"/>
      <c r="DIL355" s="182"/>
      <c r="DIM355" s="182"/>
      <c r="DIN355" s="182"/>
      <c r="DIO355" s="182"/>
      <c r="DIP355" s="182"/>
      <c r="DIQ355" s="182"/>
      <c r="DIR355" s="182"/>
      <c r="DIS355" s="182"/>
      <c r="DIT355" s="182"/>
      <c r="DIU355" s="182"/>
      <c r="DIV355" s="182"/>
      <c r="DIW355" s="182"/>
      <c r="DIX355" s="182"/>
      <c r="DIY355" s="182"/>
      <c r="DIZ355" s="182"/>
      <c r="DJA355" s="182"/>
      <c r="DJB355" s="182"/>
      <c r="DJC355" s="182"/>
      <c r="DJD355" s="182"/>
      <c r="DJE355" s="182"/>
      <c r="DJF355" s="182"/>
      <c r="DJG355" s="182"/>
      <c r="DJH355" s="182"/>
      <c r="DJI355" s="182"/>
      <c r="DJJ355" s="182"/>
      <c r="DJK355" s="182"/>
      <c r="DJL355" s="182"/>
      <c r="DJM355" s="182"/>
      <c r="DJN355" s="182"/>
      <c r="DJO355" s="182"/>
      <c r="DJP355" s="182"/>
      <c r="DJQ355" s="182"/>
      <c r="DJR355" s="182"/>
      <c r="DJS355" s="182"/>
      <c r="DJT355" s="182"/>
      <c r="DJU355" s="182"/>
      <c r="DJV355" s="182"/>
      <c r="DJW355" s="182"/>
      <c r="DJX355" s="182"/>
      <c r="DJY355" s="182"/>
      <c r="DJZ355" s="182"/>
      <c r="DKA355" s="182"/>
      <c r="DKB355" s="182"/>
      <c r="DKC355" s="182"/>
      <c r="DKD355" s="182"/>
      <c r="DKE355" s="182"/>
      <c r="DKF355" s="182"/>
      <c r="DKG355" s="182"/>
      <c r="DKH355" s="182"/>
      <c r="DKI355" s="182"/>
      <c r="DKJ355" s="182"/>
      <c r="DKK355" s="182"/>
      <c r="DKL355" s="182"/>
      <c r="DKM355" s="182"/>
      <c r="DKN355" s="182"/>
      <c r="DKO355" s="182"/>
      <c r="DKP355" s="182"/>
      <c r="DKQ355" s="182"/>
      <c r="DKR355" s="182"/>
      <c r="DKS355" s="182"/>
      <c r="DKT355" s="182"/>
      <c r="DKU355" s="182"/>
      <c r="DKV355" s="182"/>
      <c r="DKW355" s="182"/>
      <c r="DKX355" s="182"/>
      <c r="DKY355" s="182"/>
      <c r="DKZ355" s="182"/>
      <c r="DLA355" s="182"/>
      <c r="DLB355" s="182"/>
      <c r="DLC355" s="182"/>
      <c r="DLD355" s="182"/>
      <c r="DLE355" s="182"/>
      <c r="DLF355" s="182"/>
      <c r="DLG355" s="182"/>
      <c r="DLH355" s="182"/>
      <c r="DLI355" s="182"/>
      <c r="DLJ355" s="182"/>
      <c r="DLK355" s="182"/>
      <c r="DLL355" s="182"/>
      <c r="DLM355" s="182"/>
      <c r="DLN355" s="182"/>
      <c r="DLO355" s="182"/>
      <c r="DLP355" s="182"/>
      <c r="DLQ355" s="182"/>
      <c r="DLR355" s="182"/>
      <c r="DLS355" s="182"/>
      <c r="DLT355" s="182"/>
      <c r="DLU355" s="182"/>
      <c r="DLV355" s="182"/>
      <c r="DLW355" s="182"/>
      <c r="DLX355" s="182"/>
      <c r="DLY355" s="182"/>
      <c r="DLZ355" s="182"/>
      <c r="DMA355" s="182"/>
      <c r="DMB355" s="182"/>
      <c r="DMC355" s="182"/>
      <c r="DMD355" s="182"/>
      <c r="DME355" s="182"/>
      <c r="DMF355" s="182"/>
      <c r="DMG355" s="182"/>
      <c r="DMH355" s="182"/>
      <c r="DMI355" s="182"/>
      <c r="DMJ355" s="182"/>
      <c r="DMK355" s="182"/>
      <c r="DML355" s="182"/>
      <c r="DMM355" s="182"/>
      <c r="DMN355" s="182"/>
      <c r="DMO355" s="182"/>
      <c r="DMP355" s="182"/>
      <c r="DMQ355" s="182"/>
      <c r="DMR355" s="182"/>
      <c r="DMS355" s="182"/>
      <c r="DMT355" s="182"/>
      <c r="DMU355" s="182"/>
      <c r="DMV355" s="182"/>
      <c r="DMW355" s="182"/>
      <c r="DMX355" s="182"/>
      <c r="DMY355" s="182"/>
      <c r="DMZ355" s="182"/>
      <c r="DNA355" s="182"/>
      <c r="DNB355" s="182"/>
      <c r="DNC355" s="182"/>
      <c r="DND355" s="182"/>
      <c r="DNE355" s="182"/>
      <c r="DNF355" s="182"/>
      <c r="DNG355" s="182"/>
      <c r="DNH355" s="182"/>
      <c r="DNI355" s="182"/>
      <c r="DNJ355" s="182"/>
      <c r="DNK355" s="182"/>
      <c r="DNL355" s="182"/>
      <c r="DNM355" s="182"/>
      <c r="DNN355" s="182"/>
      <c r="DNO355" s="182"/>
      <c r="DNP355" s="182"/>
      <c r="DNQ355" s="182"/>
      <c r="DNR355" s="182"/>
      <c r="DNS355" s="182"/>
      <c r="DNT355" s="182"/>
      <c r="DNU355" s="182"/>
      <c r="DNV355" s="182"/>
      <c r="DNW355" s="182"/>
      <c r="DNX355" s="182"/>
      <c r="DNY355" s="182"/>
      <c r="DNZ355" s="182"/>
      <c r="DOA355" s="182"/>
      <c r="DOB355" s="182"/>
      <c r="DOC355" s="182"/>
      <c r="DOD355" s="182"/>
      <c r="DOE355" s="182"/>
      <c r="DOF355" s="182"/>
      <c r="DOG355" s="182"/>
      <c r="DOH355" s="182"/>
      <c r="DOI355" s="182"/>
      <c r="DOJ355" s="182"/>
      <c r="DOK355" s="182"/>
      <c r="DOL355" s="182"/>
      <c r="DOM355" s="182"/>
      <c r="DON355" s="182"/>
      <c r="DOO355" s="182"/>
      <c r="DOP355" s="182"/>
      <c r="DOQ355" s="182"/>
      <c r="DOR355" s="182"/>
      <c r="DOS355" s="182"/>
      <c r="DOT355" s="182"/>
      <c r="DOU355" s="182"/>
      <c r="DOV355" s="182"/>
      <c r="DOW355" s="182"/>
      <c r="DOX355" s="182"/>
      <c r="DOY355" s="182"/>
      <c r="DOZ355" s="182"/>
      <c r="DPA355" s="182"/>
      <c r="DPB355" s="182"/>
      <c r="DPC355" s="182"/>
      <c r="DPD355" s="182"/>
      <c r="DPE355" s="182"/>
      <c r="DPF355" s="182"/>
      <c r="DPG355" s="182"/>
      <c r="DPH355" s="182"/>
      <c r="DPI355" s="182"/>
      <c r="DPJ355" s="182"/>
      <c r="DPK355" s="182"/>
      <c r="DPL355" s="182"/>
      <c r="DPM355" s="182"/>
      <c r="DPN355" s="182"/>
      <c r="DPO355" s="182"/>
      <c r="DPP355" s="182"/>
      <c r="DPQ355" s="182"/>
      <c r="DPR355" s="182"/>
      <c r="DPS355" s="182"/>
      <c r="DPT355" s="182"/>
      <c r="DPU355" s="182"/>
      <c r="DPV355" s="182"/>
      <c r="DPW355" s="182"/>
      <c r="DPX355" s="182"/>
      <c r="DPY355" s="182"/>
      <c r="DPZ355" s="182"/>
      <c r="DQA355" s="182"/>
      <c r="DQB355" s="182"/>
      <c r="DQC355" s="182"/>
      <c r="DQD355" s="182"/>
      <c r="DQE355" s="182"/>
      <c r="DQF355" s="182"/>
      <c r="DQG355" s="182"/>
      <c r="DQH355" s="182"/>
      <c r="DQI355" s="182"/>
      <c r="DQJ355" s="182"/>
      <c r="DQK355" s="182"/>
      <c r="DQL355" s="182"/>
      <c r="DQM355" s="182"/>
      <c r="DQN355" s="182"/>
      <c r="DQO355" s="182"/>
      <c r="DQP355" s="182"/>
      <c r="DQQ355" s="182"/>
      <c r="DQR355" s="182"/>
      <c r="DQS355" s="182"/>
      <c r="DQT355" s="182"/>
      <c r="DQU355" s="182"/>
      <c r="DQV355" s="182"/>
      <c r="DQW355" s="182"/>
      <c r="DQX355" s="182"/>
      <c r="DQY355" s="182"/>
      <c r="DQZ355" s="182"/>
      <c r="DRA355" s="182"/>
      <c r="DRB355" s="182"/>
      <c r="DRC355" s="182"/>
      <c r="DRD355" s="182"/>
      <c r="DRE355" s="182"/>
      <c r="DRF355" s="182"/>
      <c r="DRG355" s="182"/>
      <c r="DRH355" s="182"/>
      <c r="DRI355" s="182"/>
      <c r="DRJ355" s="182"/>
      <c r="DRK355" s="182"/>
      <c r="DRL355" s="182"/>
      <c r="DRM355" s="182"/>
      <c r="DRN355" s="182"/>
      <c r="DRO355" s="182"/>
      <c r="DRP355" s="182"/>
      <c r="DRQ355" s="182"/>
      <c r="DRR355" s="182"/>
      <c r="DRS355" s="182"/>
      <c r="DRT355" s="182"/>
      <c r="DRU355" s="182"/>
      <c r="DRV355" s="182"/>
      <c r="DRW355" s="182"/>
      <c r="DRX355" s="182"/>
      <c r="DRY355" s="182"/>
      <c r="DRZ355" s="182"/>
      <c r="DSA355" s="182"/>
      <c r="DSB355" s="182"/>
      <c r="DSC355" s="182"/>
      <c r="DSD355" s="182"/>
      <c r="DSE355" s="182"/>
      <c r="DSF355" s="182"/>
      <c r="DSG355" s="182"/>
      <c r="DSH355" s="182"/>
      <c r="DSI355" s="182"/>
      <c r="DSJ355" s="182"/>
      <c r="DSK355" s="182"/>
      <c r="DSL355" s="182"/>
      <c r="DSM355" s="182"/>
      <c r="DSN355" s="182"/>
      <c r="DSO355" s="182"/>
      <c r="DSP355" s="182"/>
      <c r="DSQ355" s="182"/>
      <c r="DSR355" s="182"/>
      <c r="DSS355" s="182"/>
      <c r="DST355" s="182"/>
      <c r="DSU355" s="182"/>
      <c r="DSV355" s="182"/>
      <c r="DSW355" s="182"/>
      <c r="DSX355" s="182"/>
      <c r="DSY355" s="182"/>
      <c r="DSZ355" s="182"/>
      <c r="DTA355" s="182"/>
      <c r="DTB355" s="182"/>
      <c r="DTC355" s="182"/>
      <c r="DTD355" s="182"/>
      <c r="DTE355" s="182"/>
      <c r="DTF355" s="182"/>
      <c r="DTG355" s="182"/>
      <c r="DTH355" s="182"/>
      <c r="DTI355" s="182"/>
      <c r="DTJ355" s="182"/>
      <c r="DTK355" s="182"/>
      <c r="DTL355" s="182"/>
      <c r="DTM355" s="182"/>
      <c r="DTN355" s="182"/>
      <c r="DTO355" s="182"/>
      <c r="DTP355" s="182"/>
      <c r="DTQ355" s="182"/>
      <c r="DTR355" s="182"/>
      <c r="DTS355" s="182"/>
      <c r="DTT355" s="182"/>
      <c r="DTU355" s="182"/>
      <c r="DTV355" s="182"/>
      <c r="DTW355" s="182"/>
      <c r="DTX355" s="182"/>
      <c r="DTY355" s="182"/>
      <c r="DTZ355" s="182"/>
      <c r="DUA355" s="182"/>
      <c r="DUB355" s="182"/>
      <c r="DUC355" s="182"/>
      <c r="DUD355" s="182"/>
      <c r="DUE355" s="182"/>
      <c r="DUF355" s="182"/>
      <c r="DUG355" s="182"/>
      <c r="DUH355" s="182"/>
      <c r="DUI355" s="182"/>
      <c r="DUJ355" s="182"/>
      <c r="DUK355" s="182"/>
      <c r="DUL355" s="182"/>
      <c r="DUM355" s="182"/>
      <c r="DUN355" s="182"/>
      <c r="DUO355" s="182"/>
      <c r="DUP355" s="182"/>
      <c r="DUQ355" s="182"/>
      <c r="DUR355" s="182"/>
      <c r="DUS355" s="182"/>
      <c r="DUT355" s="182"/>
      <c r="DUU355" s="182"/>
      <c r="DUV355" s="182"/>
      <c r="DUW355" s="182"/>
      <c r="DUX355" s="182"/>
      <c r="DUY355" s="182"/>
      <c r="DUZ355" s="182"/>
      <c r="DVA355" s="182"/>
      <c r="DVB355" s="182"/>
      <c r="DVC355" s="182"/>
      <c r="DVD355" s="182"/>
      <c r="DVE355" s="182"/>
      <c r="DVF355" s="182"/>
      <c r="DVG355" s="182"/>
      <c r="DVH355" s="182"/>
      <c r="DVI355" s="182"/>
      <c r="DVJ355" s="182"/>
      <c r="DVK355" s="182"/>
      <c r="DVL355" s="182"/>
      <c r="DVM355" s="182"/>
      <c r="DVN355" s="182"/>
      <c r="DVO355" s="182"/>
      <c r="DVP355" s="182"/>
      <c r="DVQ355" s="182"/>
      <c r="DVR355" s="182"/>
      <c r="DVS355" s="182"/>
      <c r="DVT355" s="182"/>
      <c r="DVU355" s="182"/>
      <c r="DVV355" s="182"/>
      <c r="DVW355" s="182"/>
      <c r="DVX355" s="182"/>
      <c r="DVY355" s="182"/>
      <c r="DVZ355" s="182"/>
      <c r="DWA355" s="182"/>
      <c r="DWB355" s="182"/>
      <c r="DWC355" s="182"/>
      <c r="DWD355" s="182"/>
      <c r="DWE355" s="182"/>
      <c r="DWF355" s="182"/>
      <c r="DWG355" s="182"/>
      <c r="DWH355" s="182"/>
      <c r="DWI355" s="182"/>
      <c r="DWJ355" s="182"/>
      <c r="DWK355" s="182"/>
      <c r="DWL355" s="182"/>
      <c r="DWM355" s="182"/>
      <c r="DWN355" s="182"/>
      <c r="DWO355" s="182"/>
      <c r="DWP355" s="182"/>
      <c r="DWQ355" s="182"/>
      <c r="DWR355" s="182"/>
      <c r="DWS355" s="182"/>
      <c r="DWT355" s="182"/>
      <c r="DWU355" s="182"/>
      <c r="DWV355" s="182"/>
      <c r="DWW355" s="182"/>
      <c r="DWX355" s="182"/>
      <c r="DWY355" s="182"/>
      <c r="DWZ355" s="182"/>
      <c r="DXA355" s="182"/>
      <c r="DXB355" s="182"/>
      <c r="DXC355" s="182"/>
      <c r="DXD355" s="182"/>
      <c r="DXE355" s="182"/>
      <c r="DXF355" s="182"/>
      <c r="DXG355" s="182"/>
      <c r="DXH355" s="182"/>
      <c r="DXI355" s="182"/>
      <c r="DXJ355" s="182"/>
      <c r="DXK355" s="182"/>
      <c r="DXL355" s="182"/>
      <c r="DXM355" s="182"/>
      <c r="DXN355" s="182"/>
      <c r="DXO355" s="182"/>
      <c r="DXP355" s="182"/>
      <c r="DXQ355" s="182"/>
      <c r="DXR355" s="182"/>
      <c r="DXS355" s="182"/>
      <c r="DXT355" s="182"/>
      <c r="DXU355" s="182"/>
      <c r="DXV355" s="182"/>
      <c r="DXW355" s="182"/>
      <c r="DXX355" s="182"/>
      <c r="DXY355" s="182"/>
      <c r="DXZ355" s="182"/>
      <c r="DYA355" s="182"/>
      <c r="DYB355" s="182"/>
      <c r="DYC355" s="182"/>
      <c r="DYD355" s="182"/>
      <c r="DYE355" s="182"/>
      <c r="DYF355" s="182"/>
      <c r="DYG355" s="182"/>
      <c r="DYH355" s="182"/>
      <c r="DYI355" s="182"/>
      <c r="DYJ355" s="182"/>
      <c r="DYK355" s="182"/>
      <c r="DYL355" s="182"/>
      <c r="DYM355" s="182"/>
      <c r="DYN355" s="182"/>
      <c r="DYO355" s="182"/>
      <c r="DYP355" s="182"/>
      <c r="DYQ355" s="182"/>
      <c r="DYR355" s="182"/>
      <c r="DYS355" s="182"/>
      <c r="DYT355" s="182"/>
      <c r="DYU355" s="182"/>
      <c r="DYV355" s="182"/>
      <c r="DYW355" s="182"/>
      <c r="DYX355" s="182"/>
      <c r="DYY355" s="182"/>
      <c r="DYZ355" s="182"/>
      <c r="DZA355" s="182"/>
      <c r="DZB355" s="182"/>
      <c r="DZC355" s="182"/>
      <c r="DZD355" s="182"/>
      <c r="DZE355" s="182"/>
      <c r="DZF355" s="182"/>
      <c r="DZG355" s="182"/>
      <c r="DZH355" s="182"/>
      <c r="DZI355" s="182"/>
      <c r="DZJ355" s="182"/>
      <c r="DZK355" s="182"/>
      <c r="DZL355" s="182"/>
      <c r="DZM355" s="182"/>
      <c r="DZN355" s="182"/>
      <c r="DZO355" s="182"/>
      <c r="DZP355" s="182"/>
      <c r="DZQ355" s="182"/>
      <c r="DZR355" s="182"/>
      <c r="DZS355" s="182"/>
      <c r="DZT355" s="182"/>
      <c r="DZU355" s="182"/>
      <c r="DZV355" s="182"/>
      <c r="DZW355" s="182"/>
      <c r="DZX355" s="182"/>
      <c r="DZY355" s="182"/>
      <c r="DZZ355" s="182"/>
      <c r="EAA355" s="182"/>
      <c r="EAB355" s="182"/>
      <c r="EAC355" s="182"/>
      <c r="EAD355" s="182"/>
      <c r="EAE355" s="182"/>
      <c r="EAF355" s="182"/>
      <c r="EAG355" s="182"/>
      <c r="EAH355" s="182"/>
      <c r="EAI355" s="182"/>
      <c r="EAJ355" s="182"/>
      <c r="EAK355" s="182"/>
      <c r="EAL355" s="182"/>
      <c r="EAM355" s="182"/>
      <c r="EAN355" s="182"/>
      <c r="EAO355" s="182"/>
      <c r="EAP355" s="182"/>
      <c r="EAQ355" s="182"/>
      <c r="EAR355" s="182"/>
      <c r="EAS355" s="182"/>
      <c r="EAT355" s="182"/>
      <c r="EAU355" s="182"/>
      <c r="EAV355" s="182"/>
      <c r="EAW355" s="182"/>
      <c r="EAX355" s="182"/>
      <c r="EAY355" s="182"/>
      <c r="EAZ355" s="182"/>
      <c r="EBA355" s="182"/>
      <c r="EBB355" s="182"/>
      <c r="EBC355" s="182"/>
      <c r="EBD355" s="182"/>
      <c r="EBE355" s="182"/>
      <c r="EBF355" s="182"/>
      <c r="EBG355" s="182"/>
      <c r="EBH355" s="182"/>
      <c r="EBI355" s="182"/>
      <c r="EBJ355" s="182"/>
      <c r="EBK355" s="182"/>
      <c r="EBL355" s="182"/>
      <c r="EBM355" s="182"/>
      <c r="EBN355" s="182"/>
      <c r="EBO355" s="182"/>
      <c r="EBP355" s="182"/>
      <c r="EBQ355" s="182"/>
      <c r="EBR355" s="182"/>
      <c r="EBS355" s="182"/>
      <c r="EBT355" s="182"/>
      <c r="EBU355" s="182"/>
      <c r="EBV355" s="182"/>
      <c r="EBW355" s="182"/>
      <c r="EBX355" s="182"/>
      <c r="EBY355" s="182"/>
      <c r="EBZ355" s="182"/>
      <c r="ECA355" s="182"/>
      <c r="ECB355" s="182"/>
      <c r="ECC355" s="182"/>
      <c r="ECD355" s="182"/>
      <c r="ECE355" s="182"/>
      <c r="ECF355" s="182"/>
      <c r="ECG355" s="182"/>
      <c r="ECH355" s="182"/>
      <c r="ECI355" s="182"/>
      <c r="ECJ355" s="182"/>
      <c r="ECK355" s="182"/>
      <c r="ECL355" s="182"/>
      <c r="ECM355" s="182"/>
      <c r="ECN355" s="182"/>
      <c r="ECO355" s="182"/>
      <c r="ECP355" s="182"/>
      <c r="ECQ355" s="182"/>
      <c r="ECR355" s="182"/>
      <c r="ECS355" s="182"/>
      <c r="ECT355" s="182"/>
      <c r="ECU355" s="182"/>
      <c r="ECV355" s="182"/>
      <c r="ECW355" s="182"/>
      <c r="ECX355" s="182"/>
      <c r="ECY355" s="182"/>
      <c r="ECZ355" s="182"/>
      <c r="EDA355" s="182"/>
      <c r="EDB355" s="182"/>
      <c r="EDC355" s="182"/>
      <c r="EDD355" s="182"/>
      <c r="EDE355" s="182"/>
      <c r="EDF355" s="182"/>
      <c r="EDG355" s="182"/>
      <c r="EDH355" s="182"/>
      <c r="EDI355" s="182"/>
      <c r="EDJ355" s="182"/>
      <c r="EDK355" s="182"/>
      <c r="EDL355" s="182"/>
      <c r="EDM355" s="182"/>
      <c r="EDN355" s="182"/>
      <c r="EDO355" s="182"/>
      <c r="EDP355" s="182"/>
      <c r="EDQ355" s="182"/>
      <c r="EDR355" s="182"/>
      <c r="EDS355" s="182"/>
      <c r="EDT355" s="182"/>
      <c r="EDU355" s="182"/>
      <c r="EDV355" s="182"/>
      <c r="EDW355" s="182"/>
      <c r="EDX355" s="182"/>
      <c r="EDY355" s="182"/>
      <c r="EDZ355" s="182"/>
      <c r="EEA355" s="182"/>
      <c r="EEB355" s="182"/>
      <c r="EEC355" s="182"/>
      <c r="EED355" s="182"/>
      <c r="EEE355" s="182"/>
      <c r="EEF355" s="182"/>
      <c r="EEG355" s="182"/>
      <c r="EEH355" s="182"/>
      <c r="EEI355" s="182"/>
      <c r="EEJ355" s="182"/>
      <c r="EEK355" s="182"/>
      <c r="EEL355" s="182"/>
      <c r="EEM355" s="182"/>
      <c r="EEN355" s="182"/>
      <c r="EEO355" s="182"/>
      <c r="EEP355" s="182"/>
      <c r="EEQ355" s="182"/>
      <c r="EER355" s="182"/>
      <c r="EES355" s="182"/>
      <c r="EET355" s="182"/>
      <c r="EEU355" s="182"/>
      <c r="EEV355" s="182"/>
      <c r="EEW355" s="182"/>
      <c r="EEX355" s="182"/>
      <c r="EEY355" s="182"/>
      <c r="EEZ355" s="182"/>
      <c r="EFA355" s="182"/>
      <c r="EFB355" s="182"/>
      <c r="EFC355" s="182"/>
      <c r="EFD355" s="182"/>
      <c r="EFE355" s="182"/>
      <c r="EFF355" s="182"/>
      <c r="EFG355" s="182"/>
      <c r="EFH355" s="182"/>
      <c r="EFI355" s="182"/>
      <c r="EFJ355" s="182"/>
      <c r="EFK355" s="182"/>
      <c r="EFL355" s="182"/>
      <c r="EFM355" s="182"/>
      <c r="EFN355" s="182"/>
      <c r="EFO355" s="182"/>
      <c r="EFP355" s="182"/>
      <c r="EFQ355" s="182"/>
      <c r="EFR355" s="182"/>
      <c r="EFS355" s="182"/>
      <c r="EFT355" s="182"/>
      <c r="EFU355" s="182"/>
      <c r="EFV355" s="182"/>
      <c r="EFW355" s="182"/>
      <c r="EFX355" s="182"/>
      <c r="EFY355" s="182"/>
      <c r="EFZ355" s="182"/>
      <c r="EGA355" s="182"/>
      <c r="EGB355" s="182"/>
      <c r="EGC355" s="182"/>
      <c r="EGD355" s="182"/>
      <c r="EGE355" s="182"/>
      <c r="EGF355" s="182"/>
      <c r="EGG355" s="182"/>
      <c r="EGH355" s="182"/>
      <c r="EGI355" s="182"/>
      <c r="EGJ355" s="182"/>
      <c r="EGK355" s="182"/>
      <c r="EGL355" s="182"/>
      <c r="EGM355" s="182"/>
      <c r="EGN355" s="182"/>
      <c r="EGO355" s="182"/>
      <c r="EGP355" s="182"/>
      <c r="EGQ355" s="182"/>
      <c r="EGR355" s="182"/>
      <c r="EGS355" s="182"/>
      <c r="EGT355" s="182"/>
      <c r="EGU355" s="182"/>
      <c r="EGV355" s="182"/>
      <c r="EGW355" s="182"/>
      <c r="EGX355" s="182"/>
      <c r="EGY355" s="182"/>
      <c r="EGZ355" s="182"/>
      <c r="EHA355" s="182"/>
      <c r="EHB355" s="182"/>
      <c r="EHC355" s="182"/>
      <c r="EHD355" s="182"/>
      <c r="EHE355" s="182"/>
      <c r="EHF355" s="182"/>
      <c r="EHG355" s="182"/>
      <c r="EHH355" s="182"/>
      <c r="EHI355" s="182"/>
      <c r="EHJ355" s="182"/>
      <c r="EHK355" s="182"/>
      <c r="EHL355" s="182"/>
      <c r="EHM355" s="182"/>
      <c r="EHN355" s="182"/>
      <c r="EHO355" s="182"/>
      <c r="EHP355" s="182"/>
      <c r="EHQ355" s="182"/>
      <c r="EHR355" s="182"/>
      <c r="EHS355" s="182"/>
      <c r="EHT355" s="182"/>
      <c r="EHU355" s="182"/>
      <c r="EHV355" s="182"/>
      <c r="EHW355" s="182"/>
      <c r="EHX355" s="182"/>
      <c r="EHY355" s="182"/>
      <c r="EHZ355" s="182"/>
      <c r="EIA355" s="182"/>
      <c r="EIB355" s="182"/>
      <c r="EIC355" s="182"/>
      <c r="EID355" s="182"/>
      <c r="EIE355" s="182"/>
      <c r="EIF355" s="182"/>
      <c r="EIG355" s="182"/>
      <c r="EIH355" s="182"/>
      <c r="EII355" s="182"/>
      <c r="EIJ355" s="182"/>
      <c r="EIK355" s="182"/>
      <c r="EIL355" s="182"/>
      <c r="EIM355" s="182"/>
      <c r="EIN355" s="182"/>
      <c r="EIO355" s="182"/>
      <c r="EIP355" s="182"/>
      <c r="EIQ355" s="182"/>
      <c r="EIR355" s="182"/>
      <c r="EIS355" s="182"/>
      <c r="EIT355" s="182"/>
      <c r="EIU355" s="182"/>
      <c r="EIV355" s="182"/>
      <c r="EIW355" s="182"/>
      <c r="EIX355" s="182"/>
      <c r="EIY355" s="182"/>
      <c r="EIZ355" s="182"/>
      <c r="EJA355" s="182"/>
      <c r="EJB355" s="182"/>
      <c r="EJC355" s="182"/>
      <c r="EJD355" s="182"/>
      <c r="EJE355" s="182"/>
      <c r="EJF355" s="182"/>
      <c r="EJG355" s="182"/>
      <c r="EJH355" s="182"/>
      <c r="EJI355" s="182"/>
      <c r="EJJ355" s="182"/>
      <c r="EJK355" s="182"/>
      <c r="EJL355" s="182"/>
      <c r="EJM355" s="182"/>
      <c r="EJN355" s="182"/>
      <c r="EJO355" s="182"/>
      <c r="EJP355" s="182"/>
      <c r="EJQ355" s="182"/>
      <c r="EJR355" s="182"/>
      <c r="EJS355" s="182"/>
      <c r="EJT355" s="182"/>
      <c r="EJU355" s="182"/>
      <c r="EJV355" s="182"/>
      <c r="EJW355" s="182"/>
      <c r="EJX355" s="182"/>
      <c r="EJY355" s="182"/>
      <c r="EJZ355" s="182"/>
      <c r="EKA355" s="182"/>
      <c r="EKB355" s="182"/>
      <c r="EKC355" s="182"/>
      <c r="EKD355" s="182"/>
      <c r="EKE355" s="182"/>
      <c r="EKF355" s="182"/>
      <c r="EKG355" s="182"/>
      <c r="EKH355" s="182"/>
      <c r="EKI355" s="182"/>
      <c r="EKJ355" s="182"/>
      <c r="EKK355" s="182"/>
      <c r="EKL355" s="182"/>
      <c r="EKM355" s="182"/>
      <c r="EKN355" s="182"/>
      <c r="EKO355" s="182"/>
      <c r="EKP355" s="182"/>
      <c r="EKQ355" s="182"/>
      <c r="EKR355" s="182"/>
      <c r="EKS355" s="182"/>
      <c r="EKT355" s="182"/>
      <c r="EKU355" s="182"/>
      <c r="EKV355" s="182"/>
      <c r="EKW355" s="182"/>
      <c r="EKX355" s="182"/>
      <c r="EKY355" s="182"/>
      <c r="EKZ355" s="182"/>
      <c r="ELA355" s="182"/>
      <c r="ELB355" s="182"/>
      <c r="ELC355" s="182"/>
      <c r="ELD355" s="182"/>
      <c r="ELE355" s="182"/>
      <c r="ELF355" s="182"/>
      <c r="ELG355" s="182"/>
      <c r="ELH355" s="182"/>
      <c r="ELI355" s="182"/>
      <c r="ELJ355" s="182"/>
      <c r="ELK355" s="182"/>
      <c r="ELL355" s="182"/>
      <c r="ELM355" s="182"/>
      <c r="ELN355" s="182"/>
      <c r="ELO355" s="182"/>
      <c r="ELP355" s="182"/>
      <c r="ELQ355" s="182"/>
      <c r="ELR355" s="182"/>
      <c r="ELS355" s="182"/>
      <c r="ELT355" s="182"/>
      <c r="ELU355" s="182"/>
      <c r="ELV355" s="182"/>
      <c r="ELW355" s="182"/>
      <c r="ELX355" s="182"/>
      <c r="ELY355" s="182"/>
      <c r="ELZ355" s="182"/>
      <c r="EMA355" s="182"/>
      <c r="EMB355" s="182"/>
      <c r="EMC355" s="182"/>
      <c r="EMD355" s="182"/>
      <c r="EME355" s="182"/>
      <c r="EMF355" s="182"/>
      <c r="EMG355" s="182"/>
      <c r="EMH355" s="182"/>
      <c r="EMI355" s="182"/>
      <c r="EMJ355" s="182"/>
      <c r="EMK355" s="182"/>
      <c r="EML355" s="182"/>
      <c r="EMM355" s="182"/>
      <c r="EMN355" s="182"/>
      <c r="EMO355" s="182"/>
      <c r="EMP355" s="182"/>
      <c r="EMQ355" s="182"/>
      <c r="EMR355" s="182"/>
      <c r="EMS355" s="182"/>
      <c r="EMT355" s="182"/>
      <c r="EMU355" s="182"/>
      <c r="EMV355" s="182"/>
      <c r="EMW355" s="182"/>
      <c r="EMX355" s="182"/>
      <c r="EMY355" s="182"/>
      <c r="EMZ355" s="182"/>
      <c r="ENA355" s="182"/>
      <c r="ENB355" s="182"/>
      <c r="ENC355" s="182"/>
      <c r="END355" s="182"/>
      <c r="ENE355" s="182"/>
      <c r="ENF355" s="182"/>
      <c r="ENG355" s="182"/>
      <c r="ENH355" s="182"/>
      <c r="ENI355" s="182"/>
      <c r="ENJ355" s="182"/>
      <c r="ENK355" s="182"/>
      <c r="ENL355" s="182"/>
      <c r="ENM355" s="182"/>
      <c r="ENN355" s="182"/>
      <c r="ENO355" s="182"/>
      <c r="ENP355" s="182"/>
      <c r="ENQ355" s="182"/>
      <c r="ENR355" s="182"/>
      <c r="ENS355" s="182"/>
      <c r="ENT355" s="182"/>
      <c r="ENU355" s="182"/>
      <c r="ENV355" s="182"/>
      <c r="ENW355" s="182"/>
      <c r="ENX355" s="182"/>
      <c r="ENY355" s="182"/>
      <c r="ENZ355" s="182"/>
      <c r="EOA355" s="182"/>
      <c r="EOB355" s="182"/>
      <c r="EOC355" s="182"/>
      <c r="EOD355" s="182"/>
      <c r="EOE355" s="182"/>
      <c r="EOF355" s="182"/>
      <c r="EOG355" s="182"/>
      <c r="EOH355" s="182"/>
      <c r="EOI355" s="182"/>
      <c r="EOJ355" s="182"/>
      <c r="EOK355" s="182"/>
      <c r="EOL355" s="182"/>
      <c r="EOM355" s="182"/>
      <c r="EON355" s="182"/>
      <c r="EOO355" s="182"/>
      <c r="EOP355" s="182"/>
      <c r="EOQ355" s="182"/>
      <c r="EOR355" s="182"/>
      <c r="EOS355" s="182"/>
      <c r="EOT355" s="182"/>
      <c r="EOU355" s="182"/>
      <c r="EOV355" s="182"/>
      <c r="EOW355" s="182"/>
      <c r="EOX355" s="182"/>
      <c r="EOY355" s="182"/>
      <c r="EOZ355" s="182"/>
      <c r="EPA355" s="182"/>
      <c r="EPB355" s="182"/>
      <c r="EPC355" s="182"/>
      <c r="EPD355" s="182"/>
      <c r="EPE355" s="182"/>
      <c r="EPF355" s="182"/>
      <c r="EPG355" s="182"/>
      <c r="EPH355" s="182"/>
      <c r="EPI355" s="182"/>
      <c r="EPJ355" s="182"/>
      <c r="EPK355" s="182"/>
      <c r="EPL355" s="182"/>
      <c r="EPM355" s="182"/>
      <c r="EPN355" s="182"/>
      <c r="EPO355" s="182"/>
      <c r="EPP355" s="182"/>
      <c r="EPQ355" s="182"/>
      <c r="EPR355" s="182"/>
      <c r="EPS355" s="182"/>
      <c r="EPT355" s="182"/>
      <c r="EPU355" s="182"/>
      <c r="EPV355" s="182"/>
      <c r="EPW355" s="182"/>
      <c r="EPX355" s="182"/>
      <c r="EPY355" s="182"/>
      <c r="EPZ355" s="182"/>
      <c r="EQA355" s="182"/>
      <c r="EQB355" s="182"/>
      <c r="EQC355" s="182"/>
      <c r="EQD355" s="182"/>
      <c r="EQE355" s="182"/>
      <c r="EQF355" s="182"/>
      <c r="EQG355" s="182"/>
      <c r="EQH355" s="182"/>
      <c r="EQI355" s="182"/>
      <c r="EQJ355" s="182"/>
      <c r="EQK355" s="182"/>
      <c r="EQL355" s="182"/>
      <c r="EQM355" s="182"/>
      <c r="EQN355" s="182"/>
      <c r="EQO355" s="182"/>
      <c r="EQP355" s="182"/>
      <c r="EQQ355" s="182"/>
      <c r="EQR355" s="182"/>
      <c r="EQS355" s="182"/>
      <c r="EQT355" s="182"/>
      <c r="EQU355" s="182"/>
      <c r="EQV355" s="182"/>
      <c r="EQW355" s="182"/>
      <c r="EQX355" s="182"/>
      <c r="EQY355" s="182"/>
      <c r="EQZ355" s="182"/>
      <c r="ERA355" s="182"/>
      <c r="ERB355" s="182"/>
      <c r="ERC355" s="182"/>
      <c r="ERD355" s="182"/>
      <c r="ERE355" s="182"/>
      <c r="ERF355" s="182"/>
      <c r="ERG355" s="182"/>
      <c r="ERH355" s="182"/>
      <c r="ERI355" s="182"/>
      <c r="ERJ355" s="182"/>
      <c r="ERK355" s="182"/>
      <c r="ERL355" s="182"/>
      <c r="ERM355" s="182"/>
      <c r="ERN355" s="182"/>
      <c r="ERO355" s="182"/>
      <c r="ERP355" s="182"/>
      <c r="ERQ355" s="182"/>
      <c r="ERR355" s="182"/>
      <c r="ERS355" s="182"/>
      <c r="ERT355" s="182"/>
      <c r="ERU355" s="182"/>
      <c r="ERV355" s="182"/>
      <c r="ERW355" s="182"/>
      <c r="ERX355" s="182"/>
      <c r="ERY355" s="182"/>
      <c r="ERZ355" s="182"/>
      <c r="ESA355" s="182"/>
      <c r="ESB355" s="182"/>
      <c r="ESC355" s="182"/>
      <c r="ESD355" s="182"/>
      <c r="ESE355" s="182"/>
      <c r="ESF355" s="182"/>
      <c r="ESG355" s="182"/>
      <c r="ESH355" s="182"/>
      <c r="ESI355" s="182"/>
      <c r="ESJ355" s="182"/>
      <c r="ESK355" s="182"/>
      <c r="ESL355" s="182"/>
      <c r="ESM355" s="182"/>
      <c r="ESN355" s="182"/>
      <c r="ESO355" s="182"/>
      <c r="ESP355" s="182"/>
      <c r="ESQ355" s="182"/>
      <c r="ESR355" s="182"/>
      <c r="ESS355" s="182"/>
      <c r="EST355" s="182"/>
      <c r="ESU355" s="182"/>
      <c r="ESV355" s="182"/>
      <c r="ESW355" s="182"/>
      <c r="ESX355" s="182"/>
      <c r="ESY355" s="182"/>
      <c r="ESZ355" s="182"/>
      <c r="ETA355" s="182"/>
      <c r="ETB355" s="182"/>
      <c r="ETC355" s="182"/>
      <c r="ETD355" s="182"/>
      <c r="ETE355" s="182"/>
      <c r="ETF355" s="182"/>
      <c r="ETG355" s="182"/>
      <c r="ETH355" s="182"/>
      <c r="ETI355" s="182"/>
      <c r="ETJ355" s="182"/>
      <c r="ETK355" s="182"/>
      <c r="ETL355" s="182"/>
      <c r="ETM355" s="182"/>
      <c r="ETN355" s="182"/>
      <c r="ETO355" s="182"/>
      <c r="ETP355" s="182"/>
      <c r="ETQ355" s="182"/>
      <c r="ETR355" s="182"/>
      <c r="ETS355" s="182"/>
      <c r="ETT355" s="182"/>
      <c r="ETU355" s="182"/>
      <c r="ETV355" s="182"/>
      <c r="ETW355" s="182"/>
      <c r="ETX355" s="182"/>
      <c r="ETY355" s="182"/>
      <c r="ETZ355" s="182"/>
      <c r="EUA355" s="182"/>
      <c r="EUB355" s="182"/>
      <c r="EUC355" s="182"/>
      <c r="EUD355" s="182"/>
      <c r="EUE355" s="182"/>
      <c r="EUF355" s="182"/>
      <c r="EUG355" s="182"/>
      <c r="EUH355" s="182"/>
      <c r="EUI355" s="182"/>
      <c r="EUJ355" s="182"/>
      <c r="EUK355" s="182"/>
      <c r="EUL355" s="182"/>
      <c r="EUM355" s="182"/>
      <c r="EUN355" s="182"/>
      <c r="EUO355" s="182"/>
      <c r="EUP355" s="182"/>
      <c r="EUQ355" s="182"/>
      <c r="EUR355" s="182"/>
      <c r="EUS355" s="182"/>
      <c r="EUT355" s="182"/>
      <c r="EUU355" s="182"/>
      <c r="EUV355" s="182"/>
      <c r="EUW355" s="182"/>
      <c r="EUX355" s="182"/>
      <c r="EUY355" s="182"/>
      <c r="EUZ355" s="182"/>
      <c r="EVA355" s="182"/>
      <c r="EVB355" s="182"/>
      <c r="EVC355" s="182"/>
      <c r="EVD355" s="182"/>
      <c r="EVE355" s="182"/>
      <c r="EVF355" s="182"/>
      <c r="EVG355" s="182"/>
      <c r="EVH355" s="182"/>
      <c r="EVI355" s="182"/>
      <c r="EVJ355" s="182"/>
      <c r="EVK355" s="182"/>
      <c r="EVL355" s="182"/>
      <c r="EVM355" s="182"/>
      <c r="EVN355" s="182"/>
      <c r="EVO355" s="182"/>
      <c r="EVP355" s="182"/>
      <c r="EVQ355" s="182"/>
      <c r="EVR355" s="182"/>
      <c r="EVS355" s="182"/>
      <c r="EVT355" s="182"/>
      <c r="EVU355" s="182"/>
      <c r="EVV355" s="182"/>
      <c r="EVW355" s="182"/>
      <c r="EVX355" s="182"/>
      <c r="EVY355" s="182"/>
      <c r="EVZ355" s="182"/>
      <c r="EWA355" s="182"/>
      <c r="EWB355" s="182"/>
      <c r="EWC355" s="182"/>
      <c r="EWD355" s="182"/>
      <c r="EWE355" s="182"/>
      <c r="EWF355" s="182"/>
      <c r="EWG355" s="182"/>
      <c r="EWH355" s="182"/>
      <c r="EWI355" s="182"/>
      <c r="EWJ355" s="182"/>
      <c r="EWK355" s="182"/>
      <c r="EWL355" s="182"/>
      <c r="EWM355" s="182"/>
      <c r="EWN355" s="182"/>
      <c r="EWO355" s="182"/>
      <c r="EWP355" s="182"/>
      <c r="EWQ355" s="182"/>
      <c r="EWR355" s="182"/>
      <c r="EWS355" s="182"/>
      <c r="EWT355" s="182"/>
      <c r="EWU355" s="182"/>
      <c r="EWV355" s="182"/>
      <c r="EWW355" s="182"/>
      <c r="EWX355" s="182"/>
      <c r="EWY355" s="182"/>
      <c r="EWZ355" s="182"/>
      <c r="EXA355" s="182"/>
      <c r="EXB355" s="182"/>
      <c r="EXC355" s="182"/>
      <c r="EXD355" s="182"/>
      <c r="EXE355" s="182"/>
      <c r="EXF355" s="182"/>
      <c r="EXG355" s="182"/>
      <c r="EXH355" s="182"/>
      <c r="EXI355" s="182"/>
      <c r="EXJ355" s="182"/>
      <c r="EXK355" s="182"/>
      <c r="EXL355" s="182"/>
      <c r="EXM355" s="182"/>
      <c r="EXN355" s="182"/>
      <c r="EXO355" s="182"/>
      <c r="EXP355" s="182"/>
      <c r="EXQ355" s="182"/>
      <c r="EXR355" s="182"/>
      <c r="EXS355" s="182"/>
      <c r="EXT355" s="182"/>
      <c r="EXU355" s="182"/>
      <c r="EXV355" s="182"/>
      <c r="EXW355" s="182"/>
      <c r="EXX355" s="182"/>
      <c r="EXY355" s="182"/>
      <c r="EXZ355" s="182"/>
      <c r="EYA355" s="182"/>
      <c r="EYB355" s="182"/>
      <c r="EYC355" s="182"/>
      <c r="EYD355" s="182"/>
      <c r="EYE355" s="182"/>
      <c r="EYF355" s="182"/>
      <c r="EYG355" s="182"/>
      <c r="EYH355" s="182"/>
      <c r="EYI355" s="182"/>
      <c r="EYJ355" s="182"/>
      <c r="EYK355" s="182"/>
      <c r="EYL355" s="182"/>
      <c r="EYM355" s="182"/>
      <c r="EYN355" s="182"/>
      <c r="EYO355" s="182"/>
      <c r="EYP355" s="182"/>
      <c r="EYQ355" s="182"/>
      <c r="EYR355" s="182"/>
      <c r="EYS355" s="182"/>
      <c r="EYT355" s="182"/>
      <c r="EYU355" s="182"/>
      <c r="EYV355" s="182"/>
      <c r="EYW355" s="182"/>
      <c r="EYX355" s="182"/>
      <c r="EYY355" s="182"/>
      <c r="EYZ355" s="182"/>
      <c r="EZA355" s="182"/>
      <c r="EZB355" s="182"/>
      <c r="EZC355" s="182"/>
      <c r="EZD355" s="182"/>
      <c r="EZE355" s="182"/>
      <c r="EZF355" s="182"/>
      <c r="EZG355" s="182"/>
      <c r="EZH355" s="182"/>
      <c r="EZI355" s="182"/>
      <c r="EZJ355" s="182"/>
      <c r="EZK355" s="182"/>
      <c r="EZL355" s="182"/>
      <c r="EZM355" s="182"/>
      <c r="EZN355" s="182"/>
      <c r="EZO355" s="182"/>
      <c r="EZP355" s="182"/>
      <c r="EZQ355" s="182"/>
      <c r="EZR355" s="182"/>
      <c r="EZS355" s="182"/>
      <c r="EZT355" s="182"/>
      <c r="EZU355" s="182"/>
      <c r="EZV355" s="182"/>
      <c r="EZW355" s="182"/>
      <c r="EZX355" s="182"/>
      <c r="EZY355" s="182"/>
      <c r="EZZ355" s="182"/>
      <c r="FAA355" s="182"/>
      <c r="FAB355" s="182"/>
      <c r="FAC355" s="182"/>
      <c r="FAD355" s="182"/>
      <c r="FAE355" s="182"/>
      <c r="FAF355" s="182"/>
      <c r="FAG355" s="182"/>
      <c r="FAH355" s="182"/>
      <c r="FAI355" s="182"/>
      <c r="FAJ355" s="182"/>
      <c r="FAK355" s="182"/>
      <c r="FAL355" s="182"/>
      <c r="FAM355" s="182"/>
      <c r="FAN355" s="182"/>
      <c r="FAO355" s="182"/>
      <c r="FAP355" s="182"/>
      <c r="FAQ355" s="182"/>
      <c r="FAR355" s="182"/>
      <c r="FAS355" s="182"/>
      <c r="FAT355" s="182"/>
      <c r="FAU355" s="182"/>
      <c r="FAV355" s="182"/>
      <c r="FAW355" s="182"/>
      <c r="FAX355" s="182"/>
      <c r="FAY355" s="182"/>
      <c r="FAZ355" s="182"/>
      <c r="FBA355" s="182"/>
      <c r="FBB355" s="182"/>
      <c r="FBC355" s="182"/>
      <c r="FBD355" s="182"/>
      <c r="FBE355" s="182"/>
      <c r="FBF355" s="182"/>
      <c r="FBG355" s="182"/>
      <c r="FBH355" s="182"/>
      <c r="FBI355" s="182"/>
      <c r="FBJ355" s="182"/>
      <c r="FBK355" s="182"/>
      <c r="FBL355" s="182"/>
      <c r="FBM355" s="182"/>
      <c r="FBN355" s="182"/>
      <c r="FBO355" s="182"/>
      <c r="FBP355" s="182"/>
      <c r="FBQ355" s="182"/>
      <c r="FBR355" s="182"/>
      <c r="FBS355" s="182"/>
      <c r="FBT355" s="182"/>
      <c r="FBU355" s="182"/>
      <c r="FBV355" s="182"/>
      <c r="FBW355" s="182"/>
      <c r="FBX355" s="182"/>
      <c r="FBY355" s="182"/>
      <c r="FBZ355" s="182"/>
      <c r="FCA355" s="182"/>
      <c r="FCB355" s="182"/>
      <c r="FCC355" s="182"/>
      <c r="FCD355" s="182"/>
      <c r="FCE355" s="182"/>
      <c r="FCF355" s="182"/>
      <c r="FCG355" s="182"/>
      <c r="FCH355" s="182"/>
      <c r="FCI355" s="182"/>
      <c r="FCJ355" s="182"/>
      <c r="FCK355" s="182"/>
      <c r="FCL355" s="182"/>
      <c r="FCM355" s="182"/>
      <c r="FCN355" s="182"/>
      <c r="FCO355" s="182"/>
      <c r="FCP355" s="182"/>
      <c r="FCQ355" s="182"/>
      <c r="FCR355" s="182"/>
      <c r="FCS355" s="182"/>
      <c r="FCT355" s="182"/>
      <c r="FCU355" s="182"/>
      <c r="FCV355" s="182"/>
      <c r="FCW355" s="182"/>
      <c r="FCX355" s="182"/>
      <c r="FCY355" s="182"/>
      <c r="FCZ355" s="182"/>
      <c r="FDA355" s="182"/>
      <c r="FDB355" s="182"/>
      <c r="FDC355" s="182"/>
      <c r="FDD355" s="182"/>
      <c r="FDE355" s="182"/>
      <c r="FDF355" s="182"/>
      <c r="FDG355" s="182"/>
      <c r="FDH355" s="182"/>
      <c r="FDI355" s="182"/>
      <c r="FDJ355" s="182"/>
      <c r="FDK355" s="182"/>
      <c r="FDL355" s="182"/>
      <c r="FDM355" s="182"/>
      <c r="FDN355" s="182"/>
      <c r="FDO355" s="182"/>
      <c r="FDP355" s="182"/>
      <c r="FDQ355" s="182"/>
      <c r="FDR355" s="182"/>
      <c r="FDS355" s="182"/>
      <c r="FDT355" s="182"/>
      <c r="FDU355" s="182"/>
      <c r="FDV355" s="182"/>
      <c r="FDW355" s="182"/>
      <c r="FDX355" s="182"/>
      <c r="FDY355" s="182"/>
      <c r="FDZ355" s="182"/>
      <c r="FEA355" s="182"/>
      <c r="FEB355" s="182"/>
      <c r="FEC355" s="182"/>
      <c r="FED355" s="182"/>
      <c r="FEE355" s="182"/>
      <c r="FEF355" s="182"/>
      <c r="FEG355" s="182"/>
      <c r="FEH355" s="182"/>
      <c r="FEI355" s="182"/>
      <c r="FEJ355" s="182"/>
      <c r="FEK355" s="182"/>
      <c r="FEL355" s="182"/>
      <c r="FEM355" s="182"/>
      <c r="FEN355" s="182"/>
      <c r="FEO355" s="182"/>
      <c r="FEP355" s="182"/>
      <c r="FEQ355" s="182"/>
      <c r="FER355" s="182"/>
      <c r="FES355" s="182"/>
      <c r="FET355" s="182"/>
      <c r="FEU355" s="182"/>
      <c r="FEV355" s="182"/>
      <c r="FEW355" s="182"/>
      <c r="FEX355" s="182"/>
      <c r="FEY355" s="182"/>
      <c r="FEZ355" s="182"/>
      <c r="FFA355" s="182"/>
      <c r="FFB355" s="182"/>
      <c r="FFC355" s="182"/>
      <c r="FFD355" s="182"/>
      <c r="FFE355" s="182"/>
      <c r="FFF355" s="182"/>
      <c r="FFG355" s="182"/>
      <c r="FFH355" s="182"/>
      <c r="FFI355" s="182"/>
      <c r="FFJ355" s="182"/>
      <c r="FFK355" s="182"/>
      <c r="FFL355" s="182"/>
      <c r="FFM355" s="182"/>
      <c r="FFN355" s="182"/>
      <c r="FFO355" s="182"/>
      <c r="FFP355" s="182"/>
      <c r="FFQ355" s="182"/>
      <c r="FFR355" s="182"/>
      <c r="FFS355" s="182"/>
      <c r="FFT355" s="182"/>
      <c r="FFU355" s="182"/>
      <c r="FFV355" s="182"/>
      <c r="FFW355" s="182"/>
      <c r="FFX355" s="182"/>
      <c r="FFY355" s="182"/>
      <c r="FFZ355" s="182"/>
      <c r="FGA355" s="182"/>
      <c r="FGB355" s="182"/>
      <c r="FGC355" s="182"/>
      <c r="FGD355" s="182"/>
      <c r="FGE355" s="182"/>
      <c r="FGF355" s="182"/>
      <c r="FGG355" s="182"/>
      <c r="FGH355" s="182"/>
      <c r="FGI355" s="182"/>
      <c r="FGJ355" s="182"/>
      <c r="FGK355" s="182"/>
      <c r="FGL355" s="182"/>
      <c r="FGM355" s="182"/>
      <c r="FGN355" s="182"/>
      <c r="FGO355" s="182"/>
      <c r="FGP355" s="182"/>
      <c r="FGQ355" s="182"/>
      <c r="FGR355" s="182"/>
      <c r="FGS355" s="182"/>
      <c r="FGT355" s="182"/>
      <c r="FGU355" s="182"/>
      <c r="FGV355" s="182"/>
      <c r="FGW355" s="182"/>
      <c r="FGX355" s="182"/>
      <c r="FGY355" s="182"/>
      <c r="FGZ355" s="182"/>
      <c r="FHA355" s="182"/>
      <c r="FHB355" s="182"/>
      <c r="FHC355" s="182"/>
      <c r="FHD355" s="182"/>
      <c r="FHE355" s="182"/>
      <c r="FHF355" s="182"/>
      <c r="FHG355" s="182"/>
      <c r="FHH355" s="182"/>
      <c r="FHI355" s="182"/>
      <c r="FHJ355" s="182"/>
      <c r="FHK355" s="182"/>
      <c r="FHL355" s="182"/>
      <c r="FHM355" s="182"/>
      <c r="FHN355" s="182"/>
      <c r="FHO355" s="182"/>
      <c r="FHP355" s="182"/>
      <c r="FHQ355" s="182"/>
      <c r="FHR355" s="182"/>
      <c r="FHS355" s="182"/>
      <c r="FHT355" s="182"/>
      <c r="FHU355" s="182"/>
      <c r="FHV355" s="182"/>
      <c r="FHW355" s="182"/>
      <c r="FHX355" s="182"/>
      <c r="FHY355" s="182"/>
      <c r="FHZ355" s="182"/>
      <c r="FIA355" s="182"/>
      <c r="FIB355" s="182"/>
      <c r="FIC355" s="182"/>
      <c r="FID355" s="182"/>
      <c r="FIE355" s="182"/>
      <c r="FIF355" s="182"/>
      <c r="FIG355" s="182"/>
      <c r="FIH355" s="182"/>
      <c r="FII355" s="182"/>
      <c r="FIJ355" s="182"/>
      <c r="FIK355" s="182"/>
      <c r="FIL355" s="182"/>
      <c r="FIM355" s="182"/>
      <c r="FIN355" s="182"/>
      <c r="FIO355" s="182"/>
      <c r="FIP355" s="182"/>
      <c r="FIQ355" s="182"/>
      <c r="FIR355" s="182"/>
      <c r="FIS355" s="182"/>
      <c r="FIT355" s="182"/>
      <c r="FIU355" s="182"/>
      <c r="FIV355" s="182"/>
      <c r="FIW355" s="182"/>
      <c r="FIX355" s="182"/>
      <c r="FIY355" s="182"/>
      <c r="FIZ355" s="182"/>
      <c r="FJA355" s="182"/>
      <c r="FJB355" s="182"/>
      <c r="FJC355" s="182"/>
      <c r="FJD355" s="182"/>
      <c r="FJE355" s="182"/>
      <c r="FJF355" s="182"/>
      <c r="FJG355" s="182"/>
      <c r="FJH355" s="182"/>
      <c r="FJI355" s="182"/>
      <c r="FJJ355" s="182"/>
      <c r="FJK355" s="182"/>
      <c r="FJL355" s="182"/>
      <c r="FJM355" s="182"/>
      <c r="FJN355" s="182"/>
      <c r="FJO355" s="182"/>
      <c r="FJP355" s="182"/>
      <c r="FJQ355" s="182"/>
      <c r="FJR355" s="182"/>
      <c r="FJS355" s="182"/>
      <c r="FJT355" s="182"/>
      <c r="FJU355" s="182"/>
      <c r="FJV355" s="182"/>
      <c r="FJW355" s="182"/>
      <c r="FJX355" s="182"/>
      <c r="FJY355" s="182"/>
      <c r="FJZ355" s="182"/>
      <c r="FKA355" s="182"/>
      <c r="FKB355" s="182"/>
      <c r="FKC355" s="182"/>
      <c r="FKD355" s="182"/>
      <c r="FKE355" s="182"/>
      <c r="FKF355" s="182"/>
      <c r="FKG355" s="182"/>
      <c r="FKH355" s="182"/>
      <c r="FKI355" s="182"/>
      <c r="FKJ355" s="182"/>
      <c r="FKK355" s="182"/>
      <c r="FKL355" s="182"/>
      <c r="FKM355" s="182"/>
      <c r="FKN355" s="182"/>
      <c r="FKO355" s="182"/>
      <c r="FKP355" s="182"/>
      <c r="FKQ355" s="182"/>
      <c r="FKR355" s="182"/>
      <c r="FKS355" s="182"/>
      <c r="FKT355" s="182"/>
      <c r="FKU355" s="182"/>
      <c r="FKV355" s="182"/>
      <c r="FKW355" s="182"/>
      <c r="FKX355" s="182"/>
      <c r="FKY355" s="182"/>
      <c r="FKZ355" s="182"/>
      <c r="FLA355" s="182"/>
      <c r="FLB355" s="182"/>
      <c r="FLC355" s="182"/>
      <c r="FLD355" s="182"/>
      <c r="FLE355" s="182"/>
      <c r="FLF355" s="182"/>
      <c r="FLG355" s="182"/>
      <c r="FLH355" s="182"/>
      <c r="FLI355" s="182"/>
      <c r="FLJ355" s="182"/>
      <c r="FLK355" s="182"/>
      <c r="FLL355" s="182"/>
      <c r="FLM355" s="182"/>
      <c r="FLN355" s="182"/>
      <c r="FLO355" s="182"/>
      <c r="FLP355" s="182"/>
      <c r="FLQ355" s="182"/>
      <c r="FLR355" s="182"/>
      <c r="FLS355" s="182"/>
      <c r="FLT355" s="182"/>
      <c r="FLU355" s="182"/>
      <c r="FLV355" s="182"/>
      <c r="FLW355" s="182"/>
      <c r="FLX355" s="182"/>
      <c r="FLY355" s="182"/>
      <c r="FLZ355" s="182"/>
      <c r="FMA355" s="182"/>
      <c r="FMB355" s="182"/>
      <c r="FMC355" s="182"/>
      <c r="FMD355" s="182"/>
      <c r="FME355" s="182"/>
      <c r="FMF355" s="182"/>
      <c r="FMG355" s="182"/>
      <c r="FMH355" s="182"/>
      <c r="FMI355" s="182"/>
      <c r="FMJ355" s="182"/>
      <c r="FMK355" s="182"/>
      <c r="FML355" s="182"/>
      <c r="FMM355" s="182"/>
      <c r="FMN355" s="182"/>
      <c r="FMO355" s="182"/>
      <c r="FMP355" s="182"/>
      <c r="FMQ355" s="182"/>
      <c r="FMR355" s="182"/>
      <c r="FMS355" s="182"/>
      <c r="FMT355" s="182"/>
      <c r="FMU355" s="182"/>
      <c r="FMV355" s="182"/>
      <c r="FMW355" s="182"/>
      <c r="FMX355" s="182"/>
      <c r="FMY355" s="182"/>
      <c r="FMZ355" s="182"/>
      <c r="FNA355" s="182"/>
      <c r="FNB355" s="182"/>
      <c r="FNC355" s="182"/>
      <c r="FND355" s="182"/>
      <c r="FNE355" s="182"/>
      <c r="FNF355" s="182"/>
      <c r="FNG355" s="182"/>
      <c r="FNH355" s="182"/>
      <c r="FNI355" s="182"/>
      <c r="FNJ355" s="182"/>
      <c r="FNK355" s="182"/>
      <c r="FNL355" s="182"/>
      <c r="FNM355" s="182"/>
      <c r="FNN355" s="182"/>
      <c r="FNO355" s="182"/>
      <c r="FNP355" s="182"/>
      <c r="FNQ355" s="182"/>
      <c r="FNR355" s="182"/>
      <c r="FNS355" s="182"/>
      <c r="FNT355" s="182"/>
      <c r="FNU355" s="182"/>
      <c r="FNV355" s="182"/>
      <c r="FNW355" s="182"/>
      <c r="FNX355" s="182"/>
      <c r="FNY355" s="182"/>
      <c r="FNZ355" s="182"/>
      <c r="FOA355" s="182"/>
      <c r="FOB355" s="182"/>
      <c r="FOC355" s="182"/>
      <c r="FOD355" s="182"/>
      <c r="FOE355" s="182"/>
      <c r="FOF355" s="182"/>
      <c r="FOG355" s="182"/>
      <c r="FOH355" s="182"/>
      <c r="FOI355" s="182"/>
      <c r="FOJ355" s="182"/>
      <c r="FOK355" s="182"/>
      <c r="FOL355" s="182"/>
      <c r="FOM355" s="182"/>
      <c r="FON355" s="182"/>
      <c r="FOO355" s="182"/>
      <c r="FOP355" s="182"/>
      <c r="FOQ355" s="182"/>
      <c r="FOR355" s="182"/>
      <c r="FOS355" s="182"/>
      <c r="FOT355" s="182"/>
      <c r="FOU355" s="182"/>
      <c r="FOV355" s="182"/>
      <c r="FOW355" s="182"/>
      <c r="FOX355" s="182"/>
      <c r="FOY355" s="182"/>
      <c r="FOZ355" s="182"/>
      <c r="FPA355" s="182"/>
      <c r="FPB355" s="182"/>
      <c r="FPC355" s="182"/>
      <c r="FPD355" s="182"/>
      <c r="FPE355" s="182"/>
      <c r="FPF355" s="182"/>
      <c r="FPG355" s="182"/>
      <c r="FPH355" s="182"/>
      <c r="FPI355" s="182"/>
      <c r="FPJ355" s="182"/>
      <c r="FPK355" s="182"/>
      <c r="FPL355" s="182"/>
      <c r="FPM355" s="182"/>
      <c r="FPN355" s="182"/>
      <c r="FPO355" s="182"/>
      <c r="FPP355" s="182"/>
      <c r="FPQ355" s="182"/>
      <c r="FPR355" s="182"/>
      <c r="FPS355" s="182"/>
      <c r="FPT355" s="182"/>
      <c r="FPU355" s="182"/>
      <c r="FPV355" s="182"/>
      <c r="FPW355" s="182"/>
      <c r="FPX355" s="182"/>
      <c r="FPY355" s="182"/>
      <c r="FPZ355" s="182"/>
      <c r="FQA355" s="182"/>
      <c r="FQB355" s="182"/>
      <c r="FQC355" s="182"/>
      <c r="FQD355" s="182"/>
      <c r="FQE355" s="182"/>
      <c r="FQF355" s="182"/>
      <c r="FQG355" s="182"/>
      <c r="FQH355" s="182"/>
      <c r="FQI355" s="182"/>
      <c r="FQJ355" s="182"/>
      <c r="FQK355" s="182"/>
      <c r="FQL355" s="182"/>
      <c r="FQM355" s="182"/>
      <c r="FQN355" s="182"/>
      <c r="FQO355" s="182"/>
      <c r="FQP355" s="182"/>
      <c r="FQQ355" s="182"/>
      <c r="FQR355" s="182"/>
      <c r="FQS355" s="182"/>
      <c r="FQT355" s="182"/>
      <c r="FQU355" s="182"/>
      <c r="FQV355" s="182"/>
      <c r="FQW355" s="182"/>
      <c r="FQX355" s="182"/>
      <c r="FQY355" s="182"/>
      <c r="FQZ355" s="182"/>
      <c r="FRA355" s="182"/>
      <c r="FRB355" s="182"/>
      <c r="FRC355" s="182"/>
      <c r="FRD355" s="182"/>
      <c r="FRE355" s="182"/>
      <c r="FRF355" s="182"/>
      <c r="FRG355" s="182"/>
      <c r="FRH355" s="182"/>
      <c r="FRI355" s="182"/>
      <c r="FRJ355" s="182"/>
      <c r="FRK355" s="182"/>
      <c r="FRL355" s="182"/>
      <c r="FRM355" s="182"/>
      <c r="FRN355" s="182"/>
      <c r="FRO355" s="182"/>
      <c r="FRP355" s="182"/>
      <c r="FRQ355" s="182"/>
      <c r="FRR355" s="182"/>
      <c r="FRS355" s="182"/>
      <c r="FRT355" s="182"/>
      <c r="FRU355" s="182"/>
      <c r="FRV355" s="182"/>
      <c r="FRW355" s="182"/>
      <c r="FRX355" s="182"/>
      <c r="FRY355" s="182"/>
      <c r="FRZ355" s="182"/>
      <c r="FSA355" s="182"/>
      <c r="FSB355" s="182"/>
      <c r="FSC355" s="182"/>
      <c r="FSD355" s="182"/>
      <c r="FSE355" s="182"/>
      <c r="FSF355" s="182"/>
      <c r="FSG355" s="182"/>
      <c r="FSH355" s="182"/>
      <c r="FSI355" s="182"/>
      <c r="FSJ355" s="182"/>
      <c r="FSK355" s="182"/>
      <c r="FSL355" s="182"/>
      <c r="FSM355" s="182"/>
      <c r="FSN355" s="182"/>
      <c r="FSO355" s="182"/>
      <c r="FSP355" s="182"/>
      <c r="FSQ355" s="182"/>
      <c r="FSR355" s="182"/>
      <c r="FSS355" s="182"/>
      <c r="FST355" s="182"/>
      <c r="FSU355" s="182"/>
      <c r="FSV355" s="182"/>
      <c r="FSW355" s="182"/>
      <c r="FSX355" s="182"/>
      <c r="FSY355" s="182"/>
      <c r="FSZ355" s="182"/>
      <c r="FTA355" s="182"/>
      <c r="FTB355" s="182"/>
      <c r="FTC355" s="182"/>
      <c r="FTD355" s="182"/>
      <c r="FTE355" s="182"/>
      <c r="FTF355" s="182"/>
      <c r="FTG355" s="182"/>
      <c r="FTH355" s="182"/>
      <c r="FTI355" s="182"/>
      <c r="FTJ355" s="182"/>
      <c r="FTK355" s="182"/>
      <c r="FTL355" s="182"/>
      <c r="FTM355" s="182"/>
      <c r="FTN355" s="182"/>
      <c r="FTO355" s="182"/>
      <c r="FTP355" s="182"/>
      <c r="FTQ355" s="182"/>
      <c r="FTR355" s="182"/>
      <c r="FTS355" s="182"/>
      <c r="FTT355" s="182"/>
      <c r="FTU355" s="182"/>
      <c r="FTV355" s="182"/>
      <c r="FTW355" s="182"/>
      <c r="FTX355" s="182"/>
      <c r="FTY355" s="182"/>
      <c r="FTZ355" s="182"/>
      <c r="FUA355" s="182"/>
      <c r="FUB355" s="182"/>
      <c r="FUC355" s="182"/>
      <c r="FUD355" s="182"/>
      <c r="FUE355" s="182"/>
      <c r="FUF355" s="182"/>
      <c r="FUG355" s="182"/>
      <c r="FUH355" s="182"/>
      <c r="FUI355" s="182"/>
      <c r="FUJ355" s="182"/>
      <c r="FUK355" s="182"/>
      <c r="FUL355" s="182"/>
      <c r="FUM355" s="182"/>
      <c r="FUN355" s="182"/>
      <c r="FUO355" s="182"/>
      <c r="FUP355" s="182"/>
      <c r="FUQ355" s="182"/>
      <c r="FUR355" s="182"/>
      <c r="FUS355" s="182"/>
      <c r="FUT355" s="182"/>
      <c r="FUU355" s="182"/>
      <c r="FUV355" s="182"/>
      <c r="FUW355" s="182"/>
      <c r="FUX355" s="182"/>
      <c r="FUY355" s="182"/>
      <c r="FUZ355" s="182"/>
      <c r="FVA355" s="182"/>
      <c r="FVB355" s="182"/>
      <c r="FVC355" s="182"/>
      <c r="FVD355" s="182"/>
      <c r="FVE355" s="182"/>
      <c r="FVF355" s="182"/>
      <c r="FVG355" s="182"/>
      <c r="FVH355" s="182"/>
      <c r="FVI355" s="182"/>
      <c r="FVJ355" s="182"/>
      <c r="FVK355" s="182"/>
      <c r="FVL355" s="182"/>
      <c r="FVM355" s="182"/>
      <c r="FVN355" s="182"/>
      <c r="FVO355" s="182"/>
      <c r="FVP355" s="182"/>
      <c r="FVQ355" s="182"/>
      <c r="FVR355" s="182"/>
      <c r="FVS355" s="182"/>
      <c r="FVT355" s="182"/>
      <c r="FVU355" s="182"/>
      <c r="FVV355" s="182"/>
      <c r="FVW355" s="182"/>
      <c r="FVX355" s="182"/>
      <c r="FVY355" s="182"/>
      <c r="FVZ355" s="182"/>
      <c r="FWA355" s="182"/>
      <c r="FWB355" s="182"/>
      <c r="FWC355" s="182"/>
      <c r="FWD355" s="182"/>
      <c r="FWE355" s="182"/>
      <c r="FWF355" s="182"/>
      <c r="FWG355" s="182"/>
      <c r="FWH355" s="182"/>
      <c r="FWI355" s="182"/>
      <c r="FWJ355" s="182"/>
      <c r="FWK355" s="182"/>
      <c r="FWL355" s="182"/>
      <c r="FWM355" s="182"/>
      <c r="FWN355" s="182"/>
      <c r="FWO355" s="182"/>
      <c r="FWP355" s="182"/>
      <c r="FWQ355" s="182"/>
      <c r="FWR355" s="182"/>
      <c r="FWS355" s="182"/>
      <c r="FWT355" s="182"/>
      <c r="FWU355" s="182"/>
      <c r="FWV355" s="182"/>
      <c r="FWW355" s="182"/>
      <c r="FWX355" s="182"/>
      <c r="FWY355" s="182"/>
      <c r="FWZ355" s="182"/>
      <c r="FXA355" s="182"/>
      <c r="FXB355" s="182"/>
      <c r="FXC355" s="182"/>
      <c r="FXD355" s="182"/>
      <c r="FXE355" s="182"/>
      <c r="FXF355" s="182"/>
      <c r="FXG355" s="182"/>
      <c r="FXH355" s="182"/>
      <c r="FXI355" s="182"/>
      <c r="FXJ355" s="182"/>
      <c r="FXK355" s="182"/>
      <c r="FXL355" s="182"/>
      <c r="FXM355" s="182"/>
      <c r="FXN355" s="182"/>
      <c r="FXO355" s="182"/>
      <c r="FXP355" s="182"/>
      <c r="FXQ355" s="182"/>
      <c r="FXR355" s="182"/>
      <c r="FXS355" s="182"/>
      <c r="FXT355" s="182"/>
      <c r="FXU355" s="182"/>
      <c r="FXV355" s="182"/>
      <c r="FXW355" s="182"/>
      <c r="FXX355" s="182"/>
      <c r="FXY355" s="182"/>
      <c r="FXZ355" s="182"/>
      <c r="FYA355" s="182"/>
      <c r="FYB355" s="182"/>
      <c r="FYC355" s="182"/>
      <c r="FYD355" s="182"/>
      <c r="FYE355" s="182"/>
      <c r="FYF355" s="182"/>
      <c r="FYG355" s="182"/>
      <c r="FYH355" s="182"/>
      <c r="FYI355" s="182"/>
      <c r="FYJ355" s="182"/>
      <c r="FYK355" s="182"/>
      <c r="FYL355" s="182"/>
      <c r="FYM355" s="182"/>
      <c r="FYN355" s="182"/>
      <c r="FYO355" s="182"/>
      <c r="FYP355" s="182"/>
      <c r="FYQ355" s="182"/>
      <c r="FYR355" s="182"/>
      <c r="FYS355" s="182"/>
      <c r="FYT355" s="182"/>
      <c r="FYU355" s="182"/>
      <c r="FYV355" s="182"/>
      <c r="FYW355" s="182"/>
      <c r="FYX355" s="182"/>
      <c r="FYY355" s="182"/>
      <c r="FYZ355" s="182"/>
      <c r="FZA355" s="182"/>
      <c r="FZB355" s="182"/>
      <c r="FZC355" s="182"/>
      <c r="FZD355" s="182"/>
      <c r="FZE355" s="182"/>
      <c r="FZF355" s="182"/>
      <c r="FZG355" s="182"/>
      <c r="FZH355" s="182"/>
      <c r="FZI355" s="182"/>
      <c r="FZJ355" s="182"/>
      <c r="FZK355" s="182"/>
      <c r="FZL355" s="182"/>
      <c r="FZM355" s="182"/>
      <c r="FZN355" s="182"/>
      <c r="FZO355" s="182"/>
      <c r="FZP355" s="182"/>
      <c r="FZQ355" s="182"/>
      <c r="FZR355" s="182"/>
      <c r="FZS355" s="182"/>
      <c r="FZT355" s="182"/>
      <c r="FZU355" s="182"/>
      <c r="FZV355" s="182"/>
      <c r="FZW355" s="182"/>
      <c r="FZX355" s="182"/>
      <c r="FZY355" s="182"/>
      <c r="FZZ355" s="182"/>
      <c r="GAA355" s="182"/>
      <c r="GAB355" s="182"/>
      <c r="GAC355" s="182"/>
      <c r="GAD355" s="182"/>
      <c r="GAE355" s="182"/>
      <c r="GAF355" s="182"/>
      <c r="GAG355" s="182"/>
      <c r="GAH355" s="182"/>
      <c r="GAI355" s="182"/>
      <c r="GAJ355" s="182"/>
      <c r="GAK355" s="182"/>
      <c r="GAL355" s="182"/>
      <c r="GAM355" s="182"/>
      <c r="GAN355" s="182"/>
      <c r="GAO355" s="182"/>
      <c r="GAP355" s="182"/>
      <c r="GAQ355" s="182"/>
      <c r="GAR355" s="182"/>
      <c r="GAS355" s="182"/>
      <c r="GAT355" s="182"/>
      <c r="GAU355" s="182"/>
      <c r="GAV355" s="182"/>
      <c r="GAW355" s="182"/>
      <c r="GAX355" s="182"/>
      <c r="GAY355" s="182"/>
      <c r="GAZ355" s="182"/>
      <c r="GBA355" s="182"/>
      <c r="GBB355" s="182"/>
      <c r="GBC355" s="182"/>
      <c r="GBD355" s="182"/>
      <c r="GBE355" s="182"/>
      <c r="GBF355" s="182"/>
      <c r="GBG355" s="182"/>
      <c r="GBH355" s="182"/>
      <c r="GBI355" s="182"/>
      <c r="GBJ355" s="182"/>
      <c r="GBK355" s="182"/>
      <c r="GBL355" s="182"/>
      <c r="GBM355" s="182"/>
      <c r="GBN355" s="182"/>
      <c r="GBO355" s="182"/>
      <c r="GBP355" s="182"/>
      <c r="GBQ355" s="182"/>
      <c r="GBR355" s="182"/>
      <c r="GBS355" s="182"/>
      <c r="GBT355" s="182"/>
      <c r="GBU355" s="182"/>
      <c r="GBV355" s="182"/>
      <c r="GBW355" s="182"/>
      <c r="GBX355" s="182"/>
      <c r="GBY355" s="182"/>
      <c r="GBZ355" s="182"/>
      <c r="GCA355" s="182"/>
      <c r="GCB355" s="182"/>
      <c r="GCC355" s="182"/>
      <c r="GCD355" s="182"/>
      <c r="GCE355" s="182"/>
      <c r="GCF355" s="182"/>
      <c r="GCG355" s="182"/>
      <c r="GCH355" s="182"/>
      <c r="GCI355" s="182"/>
      <c r="GCJ355" s="182"/>
      <c r="GCK355" s="182"/>
      <c r="GCL355" s="182"/>
      <c r="GCM355" s="182"/>
      <c r="GCN355" s="182"/>
      <c r="GCO355" s="182"/>
      <c r="GCP355" s="182"/>
      <c r="GCQ355" s="182"/>
      <c r="GCR355" s="182"/>
      <c r="GCS355" s="182"/>
      <c r="GCT355" s="182"/>
      <c r="GCU355" s="182"/>
      <c r="GCV355" s="182"/>
      <c r="GCW355" s="182"/>
      <c r="GCX355" s="182"/>
      <c r="GCY355" s="182"/>
      <c r="GCZ355" s="182"/>
      <c r="GDA355" s="182"/>
      <c r="GDB355" s="182"/>
      <c r="GDC355" s="182"/>
      <c r="GDD355" s="182"/>
      <c r="GDE355" s="182"/>
      <c r="GDF355" s="182"/>
      <c r="GDG355" s="182"/>
      <c r="GDH355" s="182"/>
      <c r="GDI355" s="182"/>
      <c r="GDJ355" s="182"/>
      <c r="GDK355" s="182"/>
      <c r="GDL355" s="182"/>
      <c r="GDM355" s="182"/>
      <c r="GDN355" s="182"/>
      <c r="GDO355" s="182"/>
      <c r="GDP355" s="182"/>
      <c r="GDQ355" s="182"/>
      <c r="GDR355" s="182"/>
      <c r="GDS355" s="182"/>
      <c r="GDT355" s="182"/>
      <c r="GDU355" s="182"/>
      <c r="GDV355" s="182"/>
      <c r="GDW355" s="182"/>
      <c r="GDX355" s="182"/>
      <c r="GDY355" s="182"/>
      <c r="GDZ355" s="182"/>
      <c r="GEA355" s="182"/>
      <c r="GEB355" s="182"/>
      <c r="GEC355" s="182"/>
      <c r="GED355" s="182"/>
      <c r="GEE355" s="182"/>
      <c r="GEF355" s="182"/>
      <c r="GEG355" s="182"/>
      <c r="GEH355" s="182"/>
      <c r="GEI355" s="182"/>
      <c r="GEJ355" s="182"/>
      <c r="GEK355" s="182"/>
      <c r="GEL355" s="182"/>
      <c r="GEM355" s="182"/>
      <c r="GEN355" s="182"/>
      <c r="GEO355" s="182"/>
      <c r="GEP355" s="182"/>
      <c r="GEQ355" s="182"/>
      <c r="GER355" s="182"/>
      <c r="GES355" s="182"/>
      <c r="GET355" s="182"/>
      <c r="GEU355" s="182"/>
      <c r="GEV355" s="182"/>
      <c r="GEW355" s="182"/>
      <c r="GEX355" s="182"/>
      <c r="GEY355" s="182"/>
      <c r="GEZ355" s="182"/>
      <c r="GFA355" s="182"/>
      <c r="GFB355" s="182"/>
      <c r="GFC355" s="182"/>
      <c r="GFD355" s="182"/>
      <c r="GFE355" s="182"/>
      <c r="GFF355" s="182"/>
      <c r="GFG355" s="182"/>
      <c r="GFH355" s="182"/>
      <c r="GFI355" s="182"/>
      <c r="GFJ355" s="182"/>
      <c r="GFK355" s="182"/>
      <c r="GFL355" s="182"/>
      <c r="GFM355" s="182"/>
      <c r="GFN355" s="182"/>
      <c r="GFO355" s="182"/>
      <c r="GFP355" s="182"/>
      <c r="GFQ355" s="182"/>
      <c r="GFR355" s="182"/>
      <c r="GFS355" s="182"/>
      <c r="GFT355" s="182"/>
      <c r="GFU355" s="182"/>
      <c r="GFV355" s="182"/>
      <c r="GFW355" s="182"/>
      <c r="GFX355" s="182"/>
      <c r="GFY355" s="182"/>
      <c r="GFZ355" s="182"/>
      <c r="GGA355" s="182"/>
      <c r="GGB355" s="182"/>
      <c r="GGC355" s="182"/>
      <c r="GGD355" s="182"/>
      <c r="GGE355" s="182"/>
      <c r="GGF355" s="182"/>
      <c r="GGG355" s="182"/>
      <c r="GGH355" s="182"/>
      <c r="GGI355" s="182"/>
      <c r="GGJ355" s="182"/>
      <c r="GGK355" s="182"/>
      <c r="GGL355" s="182"/>
      <c r="GGM355" s="182"/>
      <c r="GGN355" s="182"/>
      <c r="GGO355" s="182"/>
      <c r="GGP355" s="182"/>
      <c r="GGQ355" s="182"/>
      <c r="GGR355" s="182"/>
      <c r="GGS355" s="182"/>
      <c r="GGT355" s="182"/>
      <c r="GGU355" s="182"/>
      <c r="GGV355" s="182"/>
      <c r="GGW355" s="182"/>
      <c r="GGX355" s="182"/>
      <c r="GGY355" s="182"/>
      <c r="GGZ355" s="182"/>
      <c r="GHA355" s="182"/>
      <c r="GHB355" s="182"/>
      <c r="GHC355" s="182"/>
      <c r="GHD355" s="182"/>
      <c r="GHE355" s="182"/>
      <c r="GHF355" s="182"/>
      <c r="GHG355" s="182"/>
      <c r="GHH355" s="182"/>
      <c r="GHI355" s="182"/>
      <c r="GHJ355" s="182"/>
      <c r="GHK355" s="182"/>
      <c r="GHL355" s="182"/>
      <c r="GHM355" s="182"/>
      <c r="GHN355" s="182"/>
      <c r="GHO355" s="182"/>
      <c r="GHP355" s="182"/>
      <c r="GHQ355" s="182"/>
      <c r="GHR355" s="182"/>
      <c r="GHS355" s="182"/>
      <c r="GHT355" s="182"/>
      <c r="GHU355" s="182"/>
      <c r="GHV355" s="182"/>
      <c r="GHW355" s="182"/>
      <c r="GHX355" s="182"/>
      <c r="GHY355" s="182"/>
      <c r="GHZ355" s="182"/>
      <c r="GIA355" s="182"/>
      <c r="GIB355" s="182"/>
      <c r="GIC355" s="182"/>
      <c r="GID355" s="182"/>
      <c r="GIE355" s="182"/>
      <c r="GIF355" s="182"/>
      <c r="GIG355" s="182"/>
      <c r="GIH355" s="182"/>
      <c r="GII355" s="182"/>
      <c r="GIJ355" s="182"/>
      <c r="GIK355" s="182"/>
      <c r="GIL355" s="182"/>
      <c r="GIM355" s="182"/>
      <c r="GIN355" s="182"/>
      <c r="GIO355" s="182"/>
      <c r="GIP355" s="182"/>
      <c r="GIQ355" s="182"/>
      <c r="GIR355" s="182"/>
      <c r="GIS355" s="182"/>
      <c r="GIT355" s="182"/>
      <c r="GIU355" s="182"/>
      <c r="GIV355" s="182"/>
      <c r="GIW355" s="182"/>
      <c r="GIX355" s="182"/>
      <c r="GIY355" s="182"/>
      <c r="GIZ355" s="182"/>
      <c r="GJA355" s="182"/>
      <c r="GJB355" s="182"/>
      <c r="GJC355" s="182"/>
      <c r="GJD355" s="182"/>
      <c r="GJE355" s="182"/>
      <c r="GJF355" s="182"/>
      <c r="GJG355" s="182"/>
      <c r="GJH355" s="182"/>
      <c r="GJI355" s="182"/>
      <c r="GJJ355" s="182"/>
      <c r="GJK355" s="182"/>
      <c r="GJL355" s="182"/>
      <c r="GJM355" s="182"/>
      <c r="GJN355" s="182"/>
      <c r="GJO355" s="182"/>
      <c r="GJP355" s="182"/>
      <c r="GJQ355" s="182"/>
      <c r="GJR355" s="182"/>
      <c r="GJS355" s="182"/>
      <c r="GJT355" s="182"/>
      <c r="GJU355" s="182"/>
      <c r="GJV355" s="182"/>
      <c r="GJW355" s="182"/>
      <c r="GJX355" s="182"/>
      <c r="GJY355" s="182"/>
      <c r="GJZ355" s="182"/>
      <c r="GKA355" s="182"/>
      <c r="GKB355" s="182"/>
      <c r="GKC355" s="182"/>
      <c r="GKD355" s="182"/>
      <c r="GKE355" s="182"/>
      <c r="GKF355" s="182"/>
      <c r="GKG355" s="182"/>
      <c r="GKH355" s="182"/>
      <c r="GKI355" s="182"/>
      <c r="GKJ355" s="182"/>
      <c r="GKK355" s="182"/>
      <c r="GKL355" s="182"/>
      <c r="GKM355" s="182"/>
      <c r="GKN355" s="182"/>
      <c r="GKO355" s="182"/>
      <c r="GKP355" s="182"/>
      <c r="GKQ355" s="182"/>
      <c r="GKR355" s="182"/>
      <c r="GKS355" s="182"/>
      <c r="GKT355" s="182"/>
      <c r="GKU355" s="182"/>
      <c r="GKV355" s="182"/>
      <c r="GKW355" s="182"/>
      <c r="GKX355" s="182"/>
      <c r="GKY355" s="182"/>
      <c r="GKZ355" s="182"/>
      <c r="GLA355" s="182"/>
      <c r="GLB355" s="182"/>
      <c r="GLC355" s="182"/>
      <c r="GLD355" s="182"/>
      <c r="GLE355" s="182"/>
      <c r="GLF355" s="182"/>
      <c r="GLG355" s="182"/>
      <c r="GLH355" s="182"/>
      <c r="GLI355" s="182"/>
      <c r="GLJ355" s="182"/>
      <c r="GLK355" s="182"/>
      <c r="GLL355" s="182"/>
      <c r="GLM355" s="182"/>
      <c r="GLN355" s="182"/>
      <c r="GLO355" s="182"/>
      <c r="GLP355" s="182"/>
      <c r="GLQ355" s="182"/>
      <c r="GLR355" s="182"/>
      <c r="GLS355" s="182"/>
      <c r="GLT355" s="182"/>
      <c r="GLU355" s="182"/>
      <c r="GLV355" s="182"/>
      <c r="GLW355" s="182"/>
      <c r="GLX355" s="182"/>
      <c r="GLY355" s="182"/>
      <c r="GLZ355" s="182"/>
      <c r="GMA355" s="182"/>
      <c r="GMB355" s="182"/>
      <c r="GMC355" s="182"/>
      <c r="GMD355" s="182"/>
      <c r="GME355" s="182"/>
      <c r="GMF355" s="182"/>
      <c r="GMG355" s="182"/>
      <c r="GMH355" s="182"/>
      <c r="GMI355" s="182"/>
      <c r="GMJ355" s="182"/>
      <c r="GMK355" s="182"/>
      <c r="GML355" s="182"/>
      <c r="GMM355" s="182"/>
      <c r="GMN355" s="182"/>
      <c r="GMO355" s="182"/>
      <c r="GMP355" s="182"/>
      <c r="GMQ355" s="182"/>
      <c r="GMR355" s="182"/>
      <c r="GMS355" s="182"/>
      <c r="GMT355" s="182"/>
      <c r="GMU355" s="182"/>
      <c r="GMV355" s="182"/>
      <c r="GMW355" s="182"/>
      <c r="GMX355" s="182"/>
      <c r="GMY355" s="182"/>
      <c r="GMZ355" s="182"/>
      <c r="GNA355" s="182"/>
      <c r="GNB355" s="182"/>
      <c r="GNC355" s="182"/>
      <c r="GND355" s="182"/>
      <c r="GNE355" s="182"/>
      <c r="GNF355" s="182"/>
      <c r="GNG355" s="182"/>
      <c r="GNH355" s="182"/>
      <c r="GNI355" s="182"/>
      <c r="GNJ355" s="182"/>
      <c r="GNK355" s="182"/>
      <c r="GNL355" s="182"/>
      <c r="GNM355" s="182"/>
      <c r="GNN355" s="182"/>
      <c r="GNO355" s="182"/>
      <c r="GNP355" s="182"/>
      <c r="GNQ355" s="182"/>
      <c r="GNR355" s="182"/>
      <c r="GNS355" s="182"/>
      <c r="GNT355" s="182"/>
      <c r="GNU355" s="182"/>
      <c r="GNV355" s="182"/>
      <c r="GNW355" s="182"/>
      <c r="GNX355" s="182"/>
      <c r="GNY355" s="182"/>
      <c r="GNZ355" s="182"/>
      <c r="GOA355" s="182"/>
      <c r="GOB355" s="182"/>
      <c r="GOC355" s="182"/>
      <c r="GOD355" s="182"/>
      <c r="GOE355" s="182"/>
      <c r="GOF355" s="182"/>
      <c r="GOG355" s="182"/>
      <c r="GOH355" s="182"/>
      <c r="GOI355" s="182"/>
      <c r="GOJ355" s="182"/>
      <c r="GOK355" s="182"/>
      <c r="GOL355" s="182"/>
      <c r="GOM355" s="182"/>
      <c r="GON355" s="182"/>
      <c r="GOO355" s="182"/>
      <c r="GOP355" s="182"/>
      <c r="GOQ355" s="182"/>
      <c r="GOR355" s="182"/>
      <c r="GOS355" s="182"/>
      <c r="GOT355" s="182"/>
      <c r="GOU355" s="182"/>
      <c r="GOV355" s="182"/>
      <c r="GOW355" s="182"/>
      <c r="GOX355" s="182"/>
      <c r="GOY355" s="182"/>
      <c r="GOZ355" s="182"/>
      <c r="GPA355" s="182"/>
      <c r="GPB355" s="182"/>
      <c r="GPC355" s="182"/>
      <c r="GPD355" s="182"/>
      <c r="GPE355" s="182"/>
      <c r="GPF355" s="182"/>
      <c r="GPG355" s="182"/>
      <c r="GPH355" s="182"/>
      <c r="GPI355" s="182"/>
      <c r="GPJ355" s="182"/>
      <c r="GPK355" s="182"/>
      <c r="GPL355" s="182"/>
      <c r="GPM355" s="182"/>
      <c r="GPN355" s="182"/>
      <c r="GPO355" s="182"/>
      <c r="GPP355" s="182"/>
      <c r="GPQ355" s="182"/>
      <c r="GPR355" s="182"/>
      <c r="GPS355" s="182"/>
      <c r="GPT355" s="182"/>
      <c r="GPU355" s="182"/>
      <c r="GPV355" s="182"/>
      <c r="GPW355" s="182"/>
      <c r="GPX355" s="182"/>
      <c r="GPY355" s="182"/>
      <c r="GPZ355" s="182"/>
      <c r="GQA355" s="182"/>
      <c r="GQB355" s="182"/>
      <c r="GQC355" s="182"/>
      <c r="GQD355" s="182"/>
      <c r="GQE355" s="182"/>
      <c r="GQF355" s="182"/>
      <c r="GQG355" s="182"/>
      <c r="GQH355" s="182"/>
      <c r="GQI355" s="182"/>
      <c r="GQJ355" s="182"/>
      <c r="GQK355" s="182"/>
      <c r="GQL355" s="182"/>
      <c r="GQM355" s="182"/>
      <c r="GQN355" s="182"/>
      <c r="GQO355" s="182"/>
      <c r="GQP355" s="182"/>
      <c r="GQQ355" s="182"/>
      <c r="GQR355" s="182"/>
      <c r="GQS355" s="182"/>
      <c r="GQT355" s="182"/>
      <c r="GQU355" s="182"/>
      <c r="GQV355" s="182"/>
      <c r="GQW355" s="182"/>
      <c r="GQX355" s="182"/>
      <c r="GQY355" s="182"/>
      <c r="GQZ355" s="182"/>
      <c r="GRA355" s="182"/>
      <c r="GRB355" s="182"/>
      <c r="GRC355" s="182"/>
      <c r="GRD355" s="182"/>
      <c r="GRE355" s="182"/>
      <c r="GRF355" s="182"/>
      <c r="GRG355" s="182"/>
      <c r="GRH355" s="182"/>
      <c r="GRI355" s="182"/>
      <c r="GRJ355" s="182"/>
      <c r="GRK355" s="182"/>
      <c r="GRL355" s="182"/>
      <c r="GRM355" s="182"/>
      <c r="GRN355" s="182"/>
      <c r="GRO355" s="182"/>
      <c r="GRP355" s="182"/>
      <c r="GRQ355" s="182"/>
      <c r="GRR355" s="182"/>
      <c r="GRS355" s="182"/>
      <c r="GRT355" s="182"/>
      <c r="GRU355" s="182"/>
      <c r="GRV355" s="182"/>
      <c r="GRW355" s="182"/>
      <c r="GRX355" s="182"/>
      <c r="GRY355" s="182"/>
      <c r="GRZ355" s="182"/>
      <c r="GSA355" s="182"/>
      <c r="GSB355" s="182"/>
      <c r="GSC355" s="182"/>
      <c r="GSD355" s="182"/>
      <c r="GSE355" s="182"/>
      <c r="GSF355" s="182"/>
      <c r="GSG355" s="182"/>
      <c r="GSH355" s="182"/>
      <c r="GSI355" s="182"/>
      <c r="GSJ355" s="182"/>
      <c r="GSK355" s="182"/>
      <c r="GSL355" s="182"/>
      <c r="GSM355" s="182"/>
      <c r="GSN355" s="182"/>
      <c r="GSO355" s="182"/>
      <c r="GSP355" s="182"/>
      <c r="GSQ355" s="182"/>
      <c r="GSR355" s="182"/>
      <c r="GSS355" s="182"/>
      <c r="GST355" s="182"/>
      <c r="GSU355" s="182"/>
      <c r="GSV355" s="182"/>
      <c r="GSW355" s="182"/>
      <c r="GSX355" s="182"/>
      <c r="GSY355" s="182"/>
      <c r="GSZ355" s="182"/>
      <c r="GTA355" s="182"/>
      <c r="GTB355" s="182"/>
      <c r="GTC355" s="182"/>
      <c r="GTD355" s="182"/>
      <c r="GTE355" s="182"/>
      <c r="GTF355" s="182"/>
      <c r="GTG355" s="182"/>
      <c r="GTH355" s="182"/>
      <c r="GTI355" s="182"/>
      <c r="GTJ355" s="182"/>
      <c r="GTK355" s="182"/>
      <c r="GTL355" s="182"/>
      <c r="GTM355" s="182"/>
      <c r="GTN355" s="182"/>
      <c r="GTO355" s="182"/>
      <c r="GTP355" s="182"/>
      <c r="GTQ355" s="182"/>
      <c r="GTR355" s="182"/>
      <c r="GTS355" s="182"/>
      <c r="GTT355" s="182"/>
      <c r="GTU355" s="182"/>
      <c r="GTV355" s="182"/>
      <c r="GTW355" s="182"/>
      <c r="GTX355" s="182"/>
      <c r="GTY355" s="182"/>
      <c r="GTZ355" s="182"/>
      <c r="GUA355" s="182"/>
      <c r="GUB355" s="182"/>
      <c r="GUC355" s="182"/>
      <c r="GUD355" s="182"/>
      <c r="GUE355" s="182"/>
      <c r="GUF355" s="182"/>
      <c r="GUG355" s="182"/>
      <c r="GUH355" s="182"/>
      <c r="GUI355" s="182"/>
      <c r="GUJ355" s="182"/>
      <c r="GUK355" s="182"/>
      <c r="GUL355" s="182"/>
      <c r="GUM355" s="182"/>
      <c r="GUN355" s="182"/>
      <c r="GUO355" s="182"/>
      <c r="GUP355" s="182"/>
      <c r="GUQ355" s="182"/>
      <c r="GUR355" s="182"/>
      <c r="GUS355" s="182"/>
      <c r="GUT355" s="182"/>
      <c r="GUU355" s="182"/>
      <c r="GUV355" s="182"/>
      <c r="GUW355" s="182"/>
      <c r="GUX355" s="182"/>
      <c r="GUY355" s="182"/>
      <c r="GUZ355" s="182"/>
      <c r="GVA355" s="182"/>
      <c r="GVB355" s="182"/>
      <c r="GVC355" s="182"/>
      <c r="GVD355" s="182"/>
      <c r="GVE355" s="182"/>
      <c r="GVF355" s="182"/>
      <c r="GVG355" s="182"/>
      <c r="GVH355" s="182"/>
      <c r="GVI355" s="182"/>
      <c r="GVJ355" s="182"/>
      <c r="GVK355" s="182"/>
      <c r="GVL355" s="182"/>
      <c r="GVM355" s="182"/>
      <c r="GVN355" s="182"/>
      <c r="GVO355" s="182"/>
      <c r="GVP355" s="182"/>
      <c r="GVQ355" s="182"/>
      <c r="GVR355" s="182"/>
      <c r="GVS355" s="182"/>
      <c r="GVT355" s="182"/>
      <c r="GVU355" s="182"/>
      <c r="GVV355" s="182"/>
      <c r="GVW355" s="182"/>
      <c r="GVX355" s="182"/>
      <c r="GVY355" s="182"/>
      <c r="GVZ355" s="182"/>
      <c r="GWA355" s="182"/>
      <c r="GWB355" s="182"/>
      <c r="GWC355" s="182"/>
      <c r="GWD355" s="182"/>
      <c r="GWE355" s="182"/>
      <c r="GWF355" s="182"/>
      <c r="GWG355" s="182"/>
      <c r="GWH355" s="182"/>
      <c r="GWI355" s="182"/>
      <c r="GWJ355" s="182"/>
      <c r="GWK355" s="182"/>
      <c r="GWL355" s="182"/>
      <c r="GWM355" s="182"/>
      <c r="GWN355" s="182"/>
      <c r="GWO355" s="182"/>
      <c r="GWP355" s="182"/>
      <c r="GWQ355" s="182"/>
      <c r="GWR355" s="182"/>
      <c r="GWS355" s="182"/>
      <c r="GWT355" s="182"/>
      <c r="GWU355" s="182"/>
      <c r="GWV355" s="182"/>
      <c r="GWW355" s="182"/>
      <c r="GWX355" s="182"/>
      <c r="GWY355" s="182"/>
      <c r="GWZ355" s="182"/>
      <c r="GXA355" s="182"/>
      <c r="GXB355" s="182"/>
      <c r="GXC355" s="182"/>
      <c r="GXD355" s="182"/>
      <c r="GXE355" s="182"/>
      <c r="GXF355" s="182"/>
      <c r="GXG355" s="182"/>
      <c r="GXH355" s="182"/>
      <c r="GXI355" s="182"/>
      <c r="GXJ355" s="182"/>
      <c r="GXK355" s="182"/>
      <c r="GXL355" s="182"/>
      <c r="GXM355" s="182"/>
      <c r="GXN355" s="182"/>
      <c r="GXO355" s="182"/>
      <c r="GXP355" s="182"/>
      <c r="GXQ355" s="182"/>
      <c r="GXR355" s="182"/>
      <c r="GXS355" s="182"/>
      <c r="GXT355" s="182"/>
      <c r="GXU355" s="182"/>
      <c r="GXV355" s="182"/>
      <c r="GXW355" s="182"/>
      <c r="GXX355" s="182"/>
      <c r="GXY355" s="182"/>
      <c r="GXZ355" s="182"/>
      <c r="GYA355" s="182"/>
      <c r="GYB355" s="182"/>
      <c r="GYC355" s="182"/>
      <c r="GYD355" s="182"/>
      <c r="GYE355" s="182"/>
      <c r="GYF355" s="182"/>
      <c r="GYG355" s="182"/>
      <c r="GYH355" s="182"/>
      <c r="GYI355" s="182"/>
      <c r="GYJ355" s="182"/>
      <c r="GYK355" s="182"/>
      <c r="GYL355" s="182"/>
      <c r="GYM355" s="182"/>
      <c r="GYN355" s="182"/>
      <c r="GYO355" s="182"/>
      <c r="GYP355" s="182"/>
      <c r="GYQ355" s="182"/>
      <c r="GYR355" s="182"/>
      <c r="GYS355" s="182"/>
      <c r="GYT355" s="182"/>
      <c r="GYU355" s="182"/>
      <c r="GYV355" s="182"/>
      <c r="GYW355" s="182"/>
      <c r="GYX355" s="182"/>
      <c r="GYY355" s="182"/>
      <c r="GYZ355" s="182"/>
      <c r="GZA355" s="182"/>
      <c r="GZB355" s="182"/>
      <c r="GZC355" s="182"/>
      <c r="GZD355" s="182"/>
      <c r="GZE355" s="182"/>
      <c r="GZF355" s="182"/>
      <c r="GZG355" s="182"/>
      <c r="GZH355" s="182"/>
      <c r="GZI355" s="182"/>
      <c r="GZJ355" s="182"/>
      <c r="GZK355" s="182"/>
      <c r="GZL355" s="182"/>
      <c r="GZM355" s="182"/>
      <c r="GZN355" s="182"/>
      <c r="GZO355" s="182"/>
      <c r="GZP355" s="182"/>
      <c r="GZQ355" s="182"/>
      <c r="GZR355" s="182"/>
      <c r="GZS355" s="182"/>
      <c r="GZT355" s="182"/>
      <c r="GZU355" s="182"/>
      <c r="GZV355" s="182"/>
      <c r="GZW355" s="182"/>
      <c r="GZX355" s="182"/>
      <c r="GZY355" s="182"/>
      <c r="GZZ355" s="182"/>
      <c r="HAA355" s="182"/>
      <c r="HAB355" s="182"/>
      <c r="HAC355" s="182"/>
      <c r="HAD355" s="182"/>
      <c r="HAE355" s="182"/>
      <c r="HAF355" s="182"/>
      <c r="HAG355" s="182"/>
      <c r="HAH355" s="182"/>
      <c r="HAI355" s="182"/>
      <c r="HAJ355" s="182"/>
      <c r="HAK355" s="182"/>
      <c r="HAL355" s="182"/>
      <c r="HAM355" s="182"/>
      <c r="HAN355" s="182"/>
      <c r="HAO355" s="182"/>
      <c r="HAP355" s="182"/>
      <c r="HAQ355" s="182"/>
      <c r="HAR355" s="182"/>
      <c r="HAS355" s="182"/>
      <c r="HAT355" s="182"/>
      <c r="HAU355" s="182"/>
      <c r="HAV355" s="182"/>
      <c r="HAW355" s="182"/>
      <c r="HAX355" s="182"/>
      <c r="HAY355" s="182"/>
      <c r="HAZ355" s="182"/>
      <c r="HBA355" s="182"/>
      <c r="HBB355" s="182"/>
      <c r="HBC355" s="182"/>
      <c r="HBD355" s="182"/>
      <c r="HBE355" s="182"/>
      <c r="HBF355" s="182"/>
      <c r="HBG355" s="182"/>
      <c r="HBH355" s="182"/>
      <c r="HBI355" s="182"/>
      <c r="HBJ355" s="182"/>
      <c r="HBK355" s="182"/>
      <c r="HBL355" s="182"/>
      <c r="HBM355" s="182"/>
      <c r="HBN355" s="182"/>
      <c r="HBO355" s="182"/>
      <c r="HBP355" s="182"/>
      <c r="HBQ355" s="182"/>
      <c r="HBR355" s="182"/>
      <c r="HBS355" s="182"/>
      <c r="HBT355" s="182"/>
      <c r="HBU355" s="182"/>
      <c r="HBV355" s="182"/>
      <c r="HBW355" s="182"/>
      <c r="HBX355" s="182"/>
      <c r="HBY355" s="182"/>
      <c r="HBZ355" s="182"/>
      <c r="HCA355" s="182"/>
      <c r="HCB355" s="182"/>
      <c r="HCC355" s="182"/>
      <c r="HCD355" s="182"/>
      <c r="HCE355" s="182"/>
      <c r="HCF355" s="182"/>
      <c r="HCG355" s="182"/>
      <c r="HCH355" s="182"/>
      <c r="HCI355" s="182"/>
      <c r="HCJ355" s="182"/>
      <c r="HCK355" s="182"/>
      <c r="HCL355" s="182"/>
      <c r="HCM355" s="182"/>
      <c r="HCN355" s="182"/>
      <c r="HCO355" s="182"/>
      <c r="HCP355" s="182"/>
      <c r="HCQ355" s="182"/>
      <c r="HCR355" s="182"/>
      <c r="HCS355" s="182"/>
      <c r="HCT355" s="182"/>
      <c r="HCU355" s="182"/>
      <c r="HCV355" s="182"/>
      <c r="HCW355" s="182"/>
      <c r="HCX355" s="182"/>
      <c r="HCY355" s="182"/>
      <c r="HCZ355" s="182"/>
      <c r="HDA355" s="182"/>
      <c r="HDB355" s="182"/>
      <c r="HDC355" s="182"/>
      <c r="HDD355" s="182"/>
      <c r="HDE355" s="182"/>
      <c r="HDF355" s="182"/>
      <c r="HDG355" s="182"/>
      <c r="HDH355" s="182"/>
      <c r="HDI355" s="182"/>
      <c r="HDJ355" s="182"/>
      <c r="HDK355" s="182"/>
      <c r="HDL355" s="182"/>
      <c r="HDM355" s="182"/>
      <c r="HDN355" s="182"/>
      <c r="HDO355" s="182"/>
      <c r="HDP355" s="182"/>
      <c r="HDQ355" s="182"/>
      <c r="HDR355" s="182"/>
      <c r="HDS355" s="182"/>
      <c r="HDT355" s="182"/>
      <c r="HDU355" s="182"/>
      <c r="HDV355" s="182"/>
      <c r="HDW355" s="182"/>
      <c r="HDX355" s="182"/>
      <c r="HDY355" s="182"/>
      <c r="HDZ355" s="182"/>
      <c r="HEA355" s="182"/>
      <c r="HEB355" s="182"/>
      <c r="HEC355" s="182"/>
      <c r="HED355" s="182"/>
      <c r="HEE355" s="182"/>
      <c r="HEF355" s="182"/>
      <c r="HEG355" s="182"/>
      <c r="HEH355" s="182"/>
      <c r="HEI355" s="182"/>
      <c r="HEJ355" s="182"/>
      <c r="HEK355" s="182"/>
      <c r="HEL355" s="182"/>
      <c r="HEM355" s="182"/>
      <c r="HEN355" s="182"/>
      <c r="HEO355" s="182"/>
      <c r="HEP355" s="182"/>
      <c r="HEQ355" s="182"/>
      <c r="HER355" s="182"/>
      <c r="HES355" s="182"/>
      <c r="HET355" s="182"/>
      <c r="HEU355" s="182"/>
      <c r="HEV355" s="182"/>
      <c r="HEW355" s="182"/>
      <c r="HEX355" s="182"/>
      <c r="HEY355" s="182"/>
      <c r="HEZ355" s="182"/>
      <c r="HFA355" s="182"/>
      <c r="HFB355" s="182"/>
      <c r="HFC355" s="182"/>
      <c r="HFD355" s="182"/>
      <c r="HFE355" s="182"/>
      <c r="HFF355" s="182"/>
      <c r="HFG355" s="182"/>
      <c r="HFH355" s="182"/>
      <c r="HFI355" s="182"/>
      <c r="HFJ355" s="182"/>
      <c r="HFK355" s="182"/>
      <c r="HFL355" s="182"/>
      <c r="HFM355" s="182"/>
      <c r="HFN355" s="182"/>
      <c r="HFO355" s="182"/>
      <c r="HFP355" s="182"/>
      <c r="HFQ355" s="182"/>
      <c r="HFR355" s="182"/>
      <c r="HFS355" s="182"/>
      <c r="HFT355" s="182"/>
      <c r="HFU355" s="182"/>
      <c r="HFV355" s="182"/>
      <c r="HFW355" s="182"/>
      <c r="HFX355" s="182"/>
      <c r="HFY355" s="182"/>
      <c r="HFZ355" s="182"/>
      <c r="HGA355" s="182"/>
      <c r="HGB355" s="182"/>
      <c r="HGC355" s="182"/>
      <c r="HGD355" s="182"/>
      <c r="HGE355" s="182"/>
      <c r="HGF355" s="182"/>
      <c r="HGG355" s="182"/>
      <c r="HGH355" s="182"/>
      <c r="HGI355" s="182"/>
      <c r="HGJ355" s="182"/>
      <c r="HGK355" s="182"/>
      <c r="HGL355" s="182"/>
      <c r="HGM355" s="182"/>
      <c r="HGN355" s="182"/>
      <c r="HGO355" s="182"/>
      <c r="HGP355" s="182"/>
      <c r="HGQ355" s="182"/>
      <c r="HGR355" s="182"/>
      <c r="HGS355" s="182"/>
      <c r="HGT355" s="182"/>
      <c r="HGU355" s="182"/>
      <c r="HGV355" s="182"/>
      <c r="HGW355" s="182"/>
      <c r="HGX355" s="182"/>
      <c r="HGY355" s="182"/>
      <c r="HGZ355" s="182"/>
      <c r="HHA355" s="182"/>
      <c r="HHB355" s="182"/>
      <c r="HHC355" s="182"/>
      <c r="HHD355" s="182"/>
      <c r="HHE355" s="182"/>
      <c r="HHF355" s="182"/>
      <c r="HHG355" s="182"/>
      <c r="HHH355" s="182"/>
      <c r="HHI355" s="182"/>
      <c r="HHJ355" s="182"/>
      <c r="HHK355" s="182"/>
      <c r="HHL355" s="182"/>
      <c r="HHM355" s="182"/>
      <c r="HHN355" s="182"/>
      <c r="HHO355" s="182"/>
      <c r="HHP355" s="182"/>
      <c r="HHQ355" s="182"/>
      <c r="HHR355" s="182"/>
      <c r="HHS355" s="182"/>
      <c r="HHT355" s="182"/>
      <c r="HHU355" s="182"/>
      <c r="HHV355" s="182"/>
      <c r="HHW355" s="182"/>
      <c r="HHX355" s="182"/>
      <c r="HHY355" s="182"/>
      <c r="HHZ355" s="182"/>
      <c r="HIA355" s="182"/>
      <c r="HIB355" s="182"/>
      <c r="HIC355" s="182"/>
      <c r="HID355" s="182"/>
      <c r="HIE355" s="182"/>
      <c r="HIF355" s="182"/>
      <c r="HIG355" s="182"/>
      <c r="HIH355" s="182"/>
      <c r="HII355" s="182"/>
      <c r="HIJ355" s="182"/>
      <c r="HIK355" s="182"/>
      <c r="HIL355" s="182"/>
      <c r="HIM355" s="182"/>
      <c r="HIN355" s="182"/>
      <c r="HIO355" s="182"/>
      <c r="HIP355" s="182"/>
      <c r="HIQ355" s="182"/>
      <c r="HIR355" s="182"/>
      <c r="HIS355" s="182"/>
      <c r="HIT355" s="182"/>
      <c r="HIU355" s="182"/>
      <c r="HIV355" s="182"/>
      <c r="HIW355" s="182"/>
      <c r="HIX355" s="182"/>
      <c r="HIY355" s="182"/>
      <c r="HIZ355" s="182"/>
      <c r="HJA355" s="182"/>
      <c r="HJB355" s="182"/>
      <c r="HJC355" s="182"/>
      <c r="HJD355" s="182"/>
      <c r="HJE355" s="182"/>
      <c r="HJF355" s="182"/>
      <c r="HJG355" s="182"/>
      <c r="HJH355" s="182"/>
      <c r="HJI355" s="182"/>
      <c r="HJJ355" s="182"/>
      <c r="HJK355" s="182"/>
      <c r="HJL355" s="182"/>
      <c r="HJM355" s="182"/>
      <c r="HJN355" s="182"/>
      <c r="HJO355" s="182"/>
      <c r="HJP355" s="182"/>
      <c r="HJQ355" s="182"/>
      <c r="HJR355" s="182"/>
      <c r="HJS355" s="182"/>
      <c r="HJT355" s="182"/>
      <c r="HJU355" s="182"/>
      <c r="HJV355" s="182"/>
      <c r="HJW355" s="182"/>
      <c r="HJX355" s="182"/>
      <c r="HJY355" s="182"/>
      <c r="HJZ355" s="182"/>
      <c r="HKA355" s="182"/>
      <c r="HKB355" s="182"/>
      <c r="HKC355" s="182"/>
      <c r="HKD355" s="182"/>
      <c r="HKE355" s="182"/>
      <c r="HKF355" s="182"/>
      <c r="HKG355" s="182"/>
      <c r="HKH355" s="182"/>
      <c r="HKI355" s="182"/>
      <c r="HKJ355" s="182"/>
      <c r="HKK355" s="182"/>
      <c r="HKL355" s="182"/>
      <c r="HKM355" s="182"/>
      <c r="HKN355" s="182"/>
      <c r="HKO355" s="182"/>
      <c r="HKP355" s="182"/>
      <c r="HKQ355" s="182"/>
      <c r="HKR355" s="182"/>
      <c r="HKS355" s="182"/>
      <c r="HKT355" s="182"/>
      <c r="HKU355" s="182"/>
      <c r="HKV355" s="182"/>
      <c r="HKW355" s="182"/>
      <c r="HKX355" s="182"/>
      <c r="HKY355" s="182"/>
      <c r="HKZ355" s="182"/>
      <c r="HLA355" s="182"/>
      <c r="HLB355" s="182"/>
      <c r="HLC355" s="182"/>
      <c r="HLD355" s="182"/>
      <c r="HLE355" s="182"/>
      <c r="HLF355" s="182"/>
      <c r="HLG355" s="182"/>
      <c r="HLH355" s="182"/>
      <c r="HLI355" s="182"/>
      <c r="HLJ355" s="182"/>
      <c r="HLK355" s="182"/>
      <c r="HLL355" s="182"/>
      <c r="HLM355" s="182"/>
      <c r="HLN355" s="182"/>
      <c r="HLO355" s="182"/>
      <c r="HLP355" s="182"/>
      <c r="HLQ355" s="182"/>
      <c r="HLR355" s="182"/>
      <c r="HLS355" s="182"/>
      <c r="HLT355" s="182"/>
      <c r="HLU355" s="182"/>
      <c r="HLV355" s="182"/>
      <c r="HLW355" s="182"/>
      <c r="HLX355" s="182"/>
      <c r="HLY355" s="182"/>
      <c r="HLZ355" s="182"/>
      <c r="HMA355" s="182"/>
      <c r="HMB355" s="182"/>
      <c r="HMC355" s="182"/>
      <c r="HMD355" s="182"/>
      <c r="HME355" s="182"/>
      <c r="HMF355" s="182"/>
      <c r="HMG355" s="182"/>
      <c r="HMH355" s="182"/>
      <c r="HMI355" s="182"/>
      <c r="HMJ355" s="182"/>
      <c r="HMK355" s="182"/>
      <c r="HML355" s="182"/>
      <c r="HMM355" s="182"/>
      <c r="HMN355" s="182"/>
      <c r="HMO355" s="182"/>
      <c r="HMP355" s="182"/>
      <c r="HMQ355" s="182"/>
      <c r="HMR355" s="182"/>
      <c r="HMS355" s="182"/>
      <c r="HMT355" s="182"/>
      <c r="HMU355" s="182"/>
      <c r="HMV355" s="182"/>
      <c r="HMW355" s="182"/>
      <c r="HMX355" s="182"/>
      <c r="HMY355" s="182"/>
      <c r="HMZ355" s="182"/>
      <c r="HNA355" s="182"/>
      <c r="HNB355" s="182"/>
      <c r="HNC355" s="182"/>
      <c r="HND355" s="182"/>
      <c r="HNE355" s="182"/>
      <c r="HNF355" s="182"/>
      <c r="HNG355" s="182"/>
      <c r="HNH355" s="182"/>
      <c r="HNI355" s="182"/>
      <c r="HNJ355" s="182"/>
      <c r="HNK355" s="182"/>
      <c r="HNL355" s="182"/>
      <c r="HNM355" s="182"/>
      <c r="HNN355" s="182"/>
      <c r="HNO355" s="182"/>
      <c r="HNP355" s="182"/>
      <c r="HNQ355" s="182"/>
      <c r="HNR355" s="182"/>
      <c r="HNS355" s="182"/>
      <c r="HNT355" s="182"/>
      <c r="HNU355" s="182"/>
      <c r="HNV355" s="182"/>
      <c r="HNW355" s="182"/>
      <c r="HNX355" s="182"/>
      <c r="HNY355" s="182"/>
      <c r="HNZ355" s="182"/>
      <c r="HOA355" s="182"/>
      <c r="HOB355" s="182"/>
      <c r="HOC355" s="182"/>
      <c r="HOD355" s="182"/>
      <c r="HOE355" s="182"/>
      <c r="HOF355" s="182"/>
      <c r="HOG355" s="182"/>
      <c r="HOH355" s="182"/>
      <c r="HOI355" s="182"/>
      <c r="HOJ355" s="182"/>
      <c r="HOK355" s="182"/>
      <c r="HOL355" s="182"/>
      <c r="HOM355" s="182"/>
      <c r="HON355" s="182"/>
      <c r="HOO355" s="182"/>
      <c r="HOP355" s="182"/>
      <c r="HOQ355" s="182"/>
      <c r="HOR355" s="182"/>
      <c r="HOS355" s="182"/>
      <c r="HOT355" s="182"/>
      <c r="HOU355" s="182"/>
      <c r="HOV355" s="182"/>
      <c r="HOW355" s="182"/>
      <c r="HOX355" s="182"/>
      <c r="HOY355" s="182"/>
      <c r="HOZ355" s="182"/>
      <c r="HPA355" s="182"/>
      <c r="HPB355" s="182"/>
      <c r="HPC355" s="182"/>
      <c r="HPD355" s="182"/>
      <c r="HPE355" s="182"/>
      <c r="HPF355" s="182"/>
      <c r="HPG355" s="182"/>
      <c r="HPH355" s="182"/>
      <c r="HPI355" s="182"/>
      <c r="HPJ355" s="182"/>
      <c r="HPK355" s="182"/>
      <c r="HPL355" s="182"/>
      <c r="HPM355" s="182"/>
      <c r="HPN355" s="182"/>
      <c r="HPO355" s="182"/>
      <c r="HPP355" s="182"/>
      <c r="HPQ355" s="182"/>
      <c r="HPR355" s="182"/>
      <c r="HPS355" s="182"/>
      <c r="HPT355" s="182"/>
      <c r="HPU355" s="182"/>
      <c r="HPV355" s="182"/>
      <c r="HPW355" s="182"/>
      <c r="HPX355" s="182"/>
      <c r="HPY355" s="182"/>
      <c r="HPZ355" s="182"/>
      <c r="HQA355" s="182"/>
      <c r="HQB355" s="182"/>
      <c r="HQC355" s="182"/>
      <c r="HQD355" s="182"/>
      <c r="HQE355" s="182"/>
      <c r="HQF355" s="182"/>
      <c r="HQG355" s="182"/>
      <c r="HQH355" s="182"/>
      <c r="HQI355" s="182"/>
      <c r="HQJ355" s="182"/>
      <c r="HQK355" s="182"/>
      <c r="HQL355" s="182"/>
      <c r="HQM355" s="182"/>
      <c r="HQN355" s="182"/>
      <c r="HQO355" s="182"/>
      <c r="HQP355" s="182"/>
      <c r="HQQ355" s="182"/>
      <c r="HQR355" s="182"/>
      <c r="HQS355" s="182"/>
      <c r="HQT355" s="182"/>
      <c r="HQU355" s="182"/>
      <c r="HQV355" s="182"/>
      <c r="HQW355" s="182"/>
      <c r="HQX355" s="182"/>
      <c r="HQY355" s="182"/>
      <c r="HQZ355" s="182"/>
      <c r="HRA355" s="182"/>
      <c r="HRB355" s="182"/>
      <c r="HRC355" s="182"/>
      <c r="HRD355" s="182"/>
      <c r="HRE355" s="182"/>
      <c r="HRF355" s="182"/>
      <c r="HRG355" s="182"/>
      <c r="HRH355" s="182"/>
      <c r="HRI355" s="182"/>
      <c r="HRJ355" s="182"/>
      <c r="HRK355" s="182"/>
      <c r="HRL355" s="182"/>
      <c r="HRM355" s="182"/>
      <c r="HRN355" s="182"/>
      <c r="HRO355" s="182"/>
      <c r="HRP355" s="182"/>
      <c r="HRQ355" s="182"/>
      <c r="HRR355" s="182"/>
      <c r="HRS355" s="182"/>
      <c r="HRT355" s="182"/>
      <c r="HRU355" s="182"/>
      <c r="HRV355" s="182"/>
      <c r="HRW355" s="182"/>
      <c r="HRX355" s="182"/>
      <c r="HRY355" s="182"/>
      <c r="HRZ355" s="182"/>
      <c r="HSA355" s="182"/>
      <c r="HSB355" s="182"/>
      <c r="HSC355" s="182"/>
      <c r="HSD355" s="182"/>
      <c r="HSE355" s="182"/>
      <c r="HSF355" s="182"/>
      <c r="HSG355" s="182"/>
      <c r="HSH355" s="182"/>
      <c r="HSI355" s="182"/>
      <c r="HSJ355" s="182"/>
      <c r="HSK355" s="182"/>
      <c r="HSL355" s="182"/>
      <c r="HSM355" s="182"/>
      <c r="HSN355" s="182"/>
      <c r="HSO355" s="182"/>
      <c r="HSP355" s="182"/>
      <c r="HSQ355" s="182"/>
      <c r="HSR355" s="182"/>
      <c r="HSS355" s="182"/>
      <c r="HST355" s="182"/>
      <c r="HSU355" s="182"/>
      <c r="HSV355" s="182"/>
      <c r="HSW355" s="182"/>
      <c r="HSX355" s="182"/>
      <c r="HSY355" s="182"/>
      <c r="HSZ355" s="182"/>
      <c r="HTA355" s="182"/>
      <c r="HTB355" s="182"/>
      <c r="HTC355" s="182"/>
      <c r="HTD355" s="182"/>
      <c r="HTE355" s="182"/>
      <c r="HTF355" s="182"/>
      <c r="HTG355" s="182"/>
      <c r="HTH355" s="182"/>
      <c r="HTI355" s="182"/>
      <c r="HTJ355" s="182"/>
      <c r="HTK355" s="182"/>
      <c r="HTL355" s="182"/>
      <c r="HTM355" s="182"/>
      <c r="HTN355" s="182"/>
      <c r="HTO355" s="182"/>
      <c r="HTP355" s="182"/>
      <c r="HTQ355" s="182"/>
      <c r="HTR355" s="182"/>
      <c r="HTS355" s="182"/>
      <c r="HTT355" s="182"/>
      <c r="HTU355" s="182"/>
      <c r="HTV355" s="182"/>
      <c r="HTW355" s="182"/>
      <c r="HTX355" s="182"/>
      <c r="HTY355" s="182"/>
      <c r="HTZ355" s="182"/>
      <c r="HUA355" s="182"/>
      <c r="HUB355" s="182"/>
      <c r="HUC355" s="182"/>
      <c r="HUD355" s="182"/>
      <c r="HUE355" s="182"/>
      <c r="HUF355" s="182"/>
      <c r="HUG355" s="182"/>
      <c r="HUH355" s="182"/>
      <c r="HUI355" s="182"/>
      <c r="HUJ355" s="182"/>
      <c r="HUK355" s="182"/>
      <c r="HUL355" s="182"/>
      <c r="HUM355" s="182"/>
      <c r="HUN355" s="182"/>
      <c r="HUO355" s="182"/>
      <c r="HUP355" s="182"/>
      <c r="HUQ355" s="182"/>
      <c r="HUR355" s="182"/>
      <c r="HUS355" s="182"/>
      <c r="HUT355" s="182"/>
      <c r="HUU355" s="182"/>
      <c r="HUV355" s="182"/>
      <c r="HUW355" s="182"/>
      <c r="HUX355" s="182"/>
      <c r="HUY355" s="182"/>
      <c r="HUZ355" s="182"/>
      <c r="HVA355" s="182"/>
      <c r="HVB355" s="182"/>
      <c r="HVC355" s="182"/>
      <c r="HVD355" s="182"/>
      <c r="HVE355" s="182"/>
      <c r="HVF355" s="182"/>
      <c r="HVG355" s="182"/>
      <c r="HVH355" s="182"/>
      <c r="HVI355" s="182"/>
      <c r="HVJ355" s="182"/>
      <c r="HVK355" s="182"/>
      <c r="HVL355" s="182"/>
      <c r="HVM355" s="182"/>
      <c r="HVN355" s="182"/>
      <c r="HVO355" s="182"/>
      <c r="HVP355" s="182"/>
      <c r="HVQ355" s="182"/>
      <c r="HVR355" s="182"/>
      <c r="HVS355" s="182"/>
      <c r="HVT355" s="182"/>
      <c r="HVU355" s="182"/>
      <c r="HVV355" s="182"/>
      <c r="HVW355" s="182"/>
      <c r="HVX355" s="182"/>
      <c r="HVY355" s="182"/>
      <c r="HVZ355" s="182"/>
      <c r="HWA355" s="182"/>
      <c r="HWB355" s="182"/>
      <c r="HWC355" s="182"/>
      <c r="HWD355" s="182"/>
      <c r="HWE355" s="182"/>
      <c r="HWF355" s="182"/>
      <c r="HWG355" s="182"/>
      <c r="HWH355" s="182"/>
      <c r="HWI355" s="182"/>
      <c r="HWJ355" s="182"/>
      <c r="HWK355" s="182"/>
      <c r="HWL355" s="182"/>
      <c r="HWM355" s="182"/>
      <c r="HWN355" s="182"/>
      <c r="HWO355" s="182"/>
      <c r="HWP355" s="182"/>
      <c r="HWQ355" s="182"/>
      <c r="HWR355" s="182"/>
      <c r="HWS355" s="182"/>
      <c r="HWT355" s="182"/>
      <c r="HWU355" s="182"/>
      <c r="HWV355" s="182"/>
      <c r="HWW355" s="182"/>
      <c r="HWX355" s="182"/>
      <c r="HWY355" s="182"/>
      <c r="HWZ355" s="182"/>
      <c r="HXA355" s="182"/>
      <c r="HXB355" s="182"/>
      <c r="HXC355" s="182"/>
      <c r="HXD355" s="182"/>
      <c r="HXE355" s="182"/>
      <c r="HXF355" s="182"/>
      <c r="HXG355" s="182"/>
      <c r="HXH355" s="182"/>
      <c r="HXI355" s="182"/>
      <c r="HXJ355" s="182"/>
      <c r="HXK355" s="182"/>
      <c r="HXL355" s="182"/>
      <c r="HXM355" s="182"/>
      <c r="HXN355" s="182"/>
      <c r="HXO355" s="182"/>
      <c r="HXP355" s="182"/>
      <c r="HXQ355" s="182"/>
      <c r="HXR355" s="182"/>
      <c r="HXS355" s="182"/>
      <c r="HXT355" s="182"/>
      <c r="HXU355" s="182"/>
      <c r="HXV355" s="182"/>
      <c r="HXW355" s="182"/>
      <c r="HXX355" s="182"/>
      <c r="HXY355" s="182"/>
      <c r="HXZ355" s="182"/>
      <c r="HYA355" s="182"/>
      <c r="HYB355" s="182"/>
      <c r="HYC355" s="182"/>
      <c r="HYD355" s="182"/>
      <c r="HYE355" s="182"/>
      <c r="HYF355" s="182"/>
      <c r="HYG355" s="182"/>
      <c r="HYH355" s="182"/>
      <c r="HYI355" s="182"/>
      <c r="HYJ355" s="182"/>
      <c r="HYK355" s="182"/>
      <c r="HYL355" s="182"/>
      <c r="HYM355" s="182"/>
      <c r="HYN355" s="182"/>
      <c r="HYO355" s="182"/>
      <c r="HYP355" s="182"/>
      <c r="HYQ355" s="182"/>
      <c r="HYR355" s="182"/>
      <c r="HYS355" s="182"/>
      <c r="HYT355" s="182"/>
      <c r="HYU355" s="182"/>
      <c r="HYV355" s="182"/>
      <c r="HYW355" s="182"/>
      <c r="HYX355" s="182"/>
      <c r="HYY355" s="182"/>
      <c r="HYZ355" s="182"/>
      <c r="HZA355" s="182"/>
      <c r="HZB355" s="182"/>
      <c r="HZC355" s="182"/>
      <c r="HZD355" s="182"/>
      <c r="HZE355" s="182"/>
      <c r="HZF355" s="182"/>
      <c r="HZG355" s="182"/>
      <c r="HZH355" s="182"/>
      <c r="HZI355" s="182"/>
      <c r="HZJ355" s="182"/>
      <c r="HZK355" s="182"/>
      <c r="HZL355" s="182"/>
      <c r="HZM355" s="182"/>
      <c r="HZN355" s="182"/>
      <c r="HZO355" s="182"/>
      <c r="HZP355" s="182"/>
      <c r="HZQ355" s="182"/>
      <c r="HZR355" s="182"/>
      <c r="HZS355" s="182"/>
      <c r="HZT355" s="182"/>
      <c r="HZU355" s="182"/>
      <c r="HZV355" s="182"/>
      <c r="HZW355" s="182"/>
      <c r="HZX355" s="182"/>
      <c r="HZY355" s="182"/>
      <c r="HZZ355" s="182"/>
      <c r="IAA355" s="182"/>
      <c r="IAB355" s="182"/>
      <c r="IAC355" s="182"/>
      <c r="IAD355" s="182"/>
      <c r="IAE355" s="182"/>
      <c r="IAF355" s="182"/>
      <c r="IAG355" s="182"/>
      <c r="IAH355" s="182"/>
      <c r="IAI355" s="182"/>
      <c r="IAJ355" s="182"/>
      <c r="IAK355" s="182"/>
      <c r="IAL355" s="182"/>
      <c r="IAM355" s="182"/>
      <c r="IAN355" s="182"/>
      <c r="IAO355" s="182"/>
      <c r="IAP355" s="182"/>
      <c r="IAQ355" s="182"/>
      <c r="IAR355" s="182"/>
      <c r="IAS355" s="182"/>
      <c r="IAT355" s="182"/>
      <c r="IAU355" s="182"/>
      <c r="IAV355" s="182"/>
      <c r="IAW355" s="182"/>
      <c r="IAX355" s="182"/>
      <c r="IAY355" s="182"/>
      <c r="IAZ355" s="182"/>
      <c r="IBA355" s="182"/>
      <c r="IBB355" s="182"/>
      <c r="IBC355" s="182"/>
      <c r="IBD355" s="182"/>
      <c r="IBE355" s="182"/>
      <c r="IBF355" s="182"/>
      <c r="IBG355" s="182"/>
      <c r="IBH355" s="182"/>
      <c r="IBI355" s="182"/>
      <c r="IBJ355" s="182"/>
      <c r="IBK355" s="182"/>
      <c r="IBL355" s="182"/>
      <c r="IBM355" s="182"/>
      <c r="IBN355" s="182"/>
      <c r="IBO355" s="182"/>
      <c r="IBP355" s="182"/>
      <c r="IBQ355" s="182"/>
      <c r="IBR355" s="182"/>
      <c r="IBS355" s="182"/>
      <c r="IBT355" s="182"/>
      <c r="IBU355" s="182"/>
      <c r="IBV355" s="182"/>
      <c r="IBW355" s="182"/>
      <c r="IBX355" s="182"/>
      <c r="IBY355" s="182"/>
      <c r="IBZ355" s="182"/>
      <c r="ICA355" s="182"/>
      <c r="ICB355" s="182"/>
      <c r="ICC355" s="182"/>
      <c r="ICD355" s="182"/>
      <c r="ICE355" s="182"/>
      <c r="ICF355" s="182"/>
      <c r="ICG355" s="182"/>
      <c r="ICH355" s="182"/>
      <c r="ICI355" s="182"/>
      <c r="ICJ355" s="182"/>
      <c r="ICK355" s="182"/>
      <c r="ICL355" s="182"/>
      <c r="ICM355" s="182"/>
      <c r="ICN355" s="182"/>
      <c r="ICO355" s="182"/>
      <c r="ICP355" s="182"/>
      <c r="ICQ355" s="182"/>
      <c r="ICR355" s="182"/>
      <c r="ICS355" s="182"/>
      <c r="ICT355" s="182"/>
      <c r="ICU355" s="182"/>
      <c r="ICV355" s="182"/>
      <c r="ICW355" s="182"/>
      <c r="ICX355" s="182"/>
      <c r="ICY355" s="182"/>
      <c r="ICZ355" s="182"/>
      <c r="IDA355" s="182"/>
      <c r="IDB355" s="182"/>
      <c r="IDC355" s="182"/>
      <c r="IDD355" s="182"/>
      <c r="IDE355" s="182"/>
      <c r="IDF355" s="182"/>
      <c r="IDG355" s="182"/>
      <c r="IDH355" s="182"/>
      <c r="IDI355" s="182"/>
      <c r="IDJ355" s="182"/>
      <c r="IDK355" s="182"/>
      <c r="IDL355" s="182"/>
      <c r="IDM355" s="182"/>
      <c r="IDN355" s="182"/>
      <c r="IDO355" s="182"/>
      <c r="IDP355" s="182"/>
      <c r="IDQ355" s="182"/>
      <c r="IDR355" s="182"/>
      <c r="IDS355" s="182"/>
      <c r="IDT355" s="182"/>
      <c r="IDU355" s="182"/>
      <c r="IDV355" s="182"/>
      <c r="IDW355" s="182"/>
      <c r="IDX355" s="182"/>
      <c r="IDY355" s="182"/>
      <c r="IDZ355" s="182"/>
      <c r="IEA355" s="182"/>
      <c r="IEB355" s="182"/>
      <c r="IEC355" s="182"/>
      <c r="IED355" s="182"/>
      <c r="IEE355" s="182"/>
      <c r="IEF355" s="182"/>
      <c r="IEG355" s="182"/>
      <c r="IEH355" s="182"/>
      <c r="IEI355" s="182"/>
      <c r="IEJ355" s="182"/>
      <c r="IEK355" s="182"/>
      <c r="IEL355" s="182"/>
      <c r="IEM355" s="182"/>
      <c r="IEN355" s="182"/>
      <c r="IEO355" s="182"/>
      <c r="IEP355" s="182"/>
      <c r="IEQ355" s="182"/>
      <c r="IER355" s="182"/>
      <c r="IES355" s="182"/>
      <c r="IET355" s="182"/>
      <c r="IEU355" s="182"/>
      <c r="IEV355" s="182"/>
      <c r="IEW355" s="182"/>
      <c r="IEX355" s="182"/>
      <c r="IEY355" s="182"/>
      <c r="IEZ355" s="182"/>
      <c r="IFA355" s="182"/>
      <c r="IFB355" s="182"/>
      <c r="IFC355" s="182"/>
      <c r="IFD355" s="182"/>
      <c r="IFE355" s="182"/>
      <c r="IFF355" s="182"/>
      <c r="IFG355" s="182"/>
      <c r="IFH355" s="182"/>
      <c r="IFI355" s="182"/>
      <c r="IFJ355" s="182"/>
      <c r="IFK355" s="182"/>
      <c r="IFL355" s="182"/>
      <c r="IFM355" s="182"/>
      <c r="IFN355" s="182"/>
      <c r="IFO355" s="182"/>
      <c r="IFP355" s="182"/>
      <c r="IFQ355" s="182"/>
      <c r="IFR355" s="182"/>
      <c r="IFS355" s="182"/>
      <c r="IFT355" s="182"/>
      <c r="IFU355" s="182"/>
      <c r="IFV355" s="182"/>
      <c r="IFW355" s="182"/>
      <c r="IFX355" s="182"/>
      <c r="IFY355" s="182"/>
      <c r="IFZ355" s="182"/>
      <c r="IGA355" s="182"/>
      <c r="IGB355" s="182"/>
      <c r="IGC355" s="182"/>
      <c r="IGD355" s="182"/>
      <c r="IGE355" s="182"/>
      <c r="IGF355" s="182"/>
      <c r="IGG355" s="182"/>
      <c r="IGH355" s="182"/>
      <c r="IGI355" s="182"/>
      <c r="IGJ355" s="182"/>
      <c r="IGK355" s="182"/>
      <c r="IGL355" s="182"/>
      <c r="IGM355" s="182"/>
      <c r="IGN355" s="182"/>
      <c r="IGO355" s="182"/>
      <c r="IGP355" s="182"/>
      <c r="IGQ355" s="182"/>
      <c r="IGR355" s="182"/>
      <c r="IGS355" s="182"/>
      <c r="IGT355" s="182"/>
      <c r="IGU355" s="182"/>
      <c r="IGV355" s="182"/>
      <c r="IGW355" s="182"/>
      <c r="IGX355" s="182"/>
      <c r="IGY355" s="182"/>
      <c r="IGZ355" s="182"/>
      <c r="IHA355" s="182"/>
      <c r="IHB355" s="182"/>
      <c r="IHC355" s="182"/>
      <c r="IHD355" s="182"/>
      <c r="IHE355" s="182"/>
      <c r="IHF355" s="182"/>
      <c r="IHG355" s="182"/>
      <c r="IHH355" s="182"/>
      <c r="IHI355" s="182"/>
      <c r="IHJ355" s="182"/>
      <c r="IHK355" s="182"/>
      <c r="IHL355" s="182"/>
      <c r="IHM355" s="182"/>
      <c r="IHN355" s="182"/>
      <c r="IHO355" s="182"/>
      <c r="IHP355" s="182"/>
      <c r="IHQ355" s="182"/>
      <c r="IHR355" s="182"/>
      <c r="IHS355" s="182"/>
      <c r="IHT355" s="182"/>
      <c r="IHU355" s="182"/>
      <c r="IHV355" s="182"/>
      <c r="IHW355" s="182"/>
      <c r="IHX355" s="182"/>
      <c r="IHY355" s="182"/>
      <c r="IHZ355" s="182"/>
      <c r="IIA355" s="182"/>
      <c r="IIB355" s="182"/>
      <c r="IIC355" s="182"/>
      <c r="IID355" s="182"/>
      <c r="IIE355" s="182"/>
      <c r="IIF355" s="182"/>
      <c r="IIG355" s="182"/>
      <c r="IIH355" s="182"/>
      <c r="III355" s="182"/>
      <c r="IIJ355" s="182"/>
      <c r="IIK355" s="182"/>
      <c r="IIL355" s="182"/>
      <c r="IIM355" s="182"/>
      <c r="IIN355" s="182"/>
      <c r="IIO355" s="182"/>
      <c r="IIP355" s="182"/>
      <c r="IIQ355" s="182"/>
      <c r="IIR355" s="182"/>
      <c r="IIS355" s="182"/>
      <c r="IIT355" s="182"/>
      <c r="IIU355" s="182"/>
      <c r="IIV355" s="182"/>
      <c r="IIW355" s="182"/>
      <c r="IIX355" s="182"/>
      <c r="IIY355" s="182"/>
      <c r="IIZ355" s="182"/>
      <c r="IJA355" s="182"/>
      <c r="IJB355" s="182"/>
      <c r="IJC355" s="182"/>
      <c r="IJD355" s="182"/>
      <c r="IJE355" s="182"/>
      <c r="IJF355" s="182"/>
      <c r="IJG355" s="182"/>
      <c r="IJH355" s="182"/>
      <c r="IJI355" s="182"/>
      <c r="IJJ355" s="182"/>
      <c r="IJK355" s="182"/>
      <c r="IJL355" s="182"/>
      <c r="IJM355" s="182"/>
      <c r="IJN355" s="182"/>
      <c r="IJO355" s="182"/>
      <c r="IJP355" s="182"/>
      <c r="IJQ355" s="182"/>
      <c r="IJR355" s="182"/>
      <c r="IJS355" s="182"/>
      <c r="IJT355" s="182"/>
      <c r="IJU355" s="182"/>
      <c r="IJV355" s="182"/>
      <c r="IJW355" s="182"/>
      <c r="IJX355" s="182"/>
      <c r="IJY355" s="182"/>
      <c r="IJZ355" s="182"/>
      <c r="IKA355" s="182"/>
      <c r="IKB355" s="182"/>
      <c r="IKC355" s="182"/>
      <c r="IKD355" s="182"/>
      <c r="IKE355" s="182"/>
      <c r="IKF355" s="182"/>
      <c r="IKG355" s="182"/>
      <c r="IKH355" s="182"/>
      <c r="IKI355" s="182"/>
      <c r="IKJ355" s="182"/>
      <c r="IKK355" s="182"/>
      <c r="IKL355" s="182"/>
      <c r="IKM355" s="182"/>
      <c r="IKN355" s="182"/>
      <c r="IKO355" s="182"/>
      <c r="IKP355" s="182"/>
      <c r="IKQ355" s="182"/>
      <c r="IKR355" s="182"/>
      <c r="IKS355" s="182"/>
      <c r="IKT355" s="182"/>
      <c r="IKU355" s="182"/>
      <c r="IKV355" s="182"/>
      <c r="IKW355" s="182"/>
      <c r="IKX355" s="182"/>
      <c r="IKY355" s="182"/>
      <c r="IKZ355" s="182"/>
      <c r="ILA355" s="182"/>
      <c r="ILB355" s="182"/>
      <c r="ILC355" s="182"/>
      <c r="ILD355" s="182"/>
      <c r="ILE355" s="182"/>
      <c r="ILF355" s="182"/>
      <c r="ILG355" s="182"/>
      <c r="ILH355" s="182"/>
      <c r="ILI355" s="182"/>
      <c r="ILJ355" s="182"/>
      <c r="ILK355" s="182"/>
      <c r="ILL355" s="182"/>
      <c r="ILM355" s="182"/>
      <c r="ILN355" s="182"/>
      <c r="ILO355" s="182"/>
      <c r="ILP355" s="182"/>
      <c r="ILQ355" s="182"/>
      <c r="ILR355" s="182"/>
      <c r="ILS355" s="182"/>
      <c r="ILT355" s="182"/>
      <c r="ILU355" s="182"/>
      <c r="ILV355" s="182"/>
      <c r="ILW355" s="182"/>
      <c r="ILX355" s="182"/>
      <c r="ILY355" s="182"/>
      <c r="ILZ355" s="182"/>
      <c r="IMA355" s="182"/>
      <c r="IMB355" s="182"/>
      <c r="IMC355" s="182"/>
      <c r="IMD355" s="182"/>
      <c r="IME355" s="182"/>
      <c r="IMF355" s="182"/>
      <c r="IMG355" s="182"/>
      <c r="IMH355" s="182"/>
      <c r="IMI355" s="182"/>
      <c r="IMJ355" s="182"/>
      <c r="IMK355" s="182"/>
      <c r="IML355" s="182"/>
      <c r="IMM355" s="182"/>
      <c r="IMN355" s="182"/>
      <c r="IMO355" s="182"/>
      <c r="IMP355" s="182"/>
      <c r="IMQ355" s="182"/>
      <c r="IMR355" s="182"/>
      <c r="IMS355" s="182"/>
      <c r="IMT355" s="182"/>
      <c r="IMU355" s="182"/>
      <c r="IMV355" s="182"/>
      <c r="IMW355" s="182"/>
      <c r="IMX355" s="182"/>
      <c r="IMY355" s="182"/>
      <c r="IMZ355" s="182"/>
      <c r="INA355" s="182"/>
      <c r="INB355" s="182"/>
      <c r="INC355" s="182"/>
      <c r="IND355" s="182"/>
      <c r="INE355" s="182"/>
      <c r="INF355" s="182"/>
      <c r="ING355" s="182"/>
      <c r="INH355" s="182"/>
      <c r="INI355" s="182"/>
      <c r="INJ355" s="182"/>
      <c r="INK355" s="182"/>
      <c r="INL355" s="182"/>
      <c r="INM355" s="182"/>
      <c r="INN355" s="182"/>
      <c r="INO355" s="182"/>
      <c r="INP355" s="182"/>
      <c r="INQ355" s="182"/>
      <c r="INR355" s="182"/>
      <c r="INS355" s="182"/>
      <c r="INT355" s="182"/>
      <c r="INU355" s="182"/>
      <c r="INV355" s="182"/>
      <c r="INW355" s="182"/>
      <c r="INX355" s="182"/>
      <c r="INY355" s="182"/>
      <c r="INZ355" s="182"/>
      <c r="IOA355" s="182"/>
      <c r="IOB355" s="182"/>
      <c r="IOC355" s="182"/>
      <c r="IOD355" s="182"/>
      <c r="IOE355" s="182"/>
      <c r="IOF355" s="182"/>
      <c r="IOG355" s="182"/>
      <c r="IOH355" s="182"/>
      <c r="IOI355" s="182"/>
      <c r="IOJ355" s="182"/>
      <c r="IOK355" s="182"/>
      <c r="IOL355" s="182"/>
      <c r="IOM355" s="182"/>
      <c r="ION355" s="182"/>
      <c r="IOO355" s="182"/>
      <c r="IOP355" s="182"/>
      <c r="IOQ355" s="182"/>
      <c r="IOR355" s="182"/>
      <c r="IOS355" s="182"/>
      <c r="IOT355" s="182"/>
      <c r="IOU355" s="182"/>
      <c r="IOV355" s="182"/>
      <c r="IOW355" s="182"/>
      <c r="IOX355" s="182"/>
      <c r="IOY355" s="182"/>
      <c r="IOZ355" s="182"/>
      <c r="IPA355" s="182"/>
      <c r="IPB355" s="182"/>
      <c r="IPC355" s="182"/>
      <c r="IPD355" s="182"/>
      <c r="IPE355" s="182"/>
      <c r="IPF355" s="182"/>
      <c r="IPG355" s="182"/>
      <c r="IPH355" s="182"/>
      <c r="IPI355" s="182"/>
      <c r="IPJ355" s="182"/>
      <c r="IPK355" s="182"/>
      <c r="IPL355" s="182"/>
      <c r="IPM355" s="182"/>
      <c r="IPN355" s="182"/>
      <c r="IPO355" s="182"/>
      <c r="IPP355" s="182"/>
      <c r="IPQ355" s="182"/>
      <c r="IPR355" s="182"/>
      <c r="IPS355" s="182"/>
      <c r="IPT355" s="182"/>
      <c r="IPU355" s="182"/>
      <c r="IPV355" s="182"/>
      <c r="IPW355" s="182"/>
      <c r="IPX355" s="182"/>
      <c r="IPY355" s="182"/>
      <c r="IPZ355" s="182"/>
      <c r="IQA355" s="182"/>
      <c r="IQB355" s="182"/>
      <c r="IQC355" s="182"/>
      <c r="IQD355" s="182"/>
      <c r="IQE355" s="182"/>
      <c r="IQF355" s="182"/>
      <c r="IQG355" s="182"/>
      <c r="IQH355" s="182"/>
      <c r="IQI355" s="182"/>
      <c r="IQJ355" s="182"/>
      <c r="IQK355" s="182"/>
      <c r="IQL355" s="182"/>
      <c r="IQM355" s="182"/>
      <c r="IQN355" s="182"/>
      <c r="IQO355" s="182"/>
      <c r="IQP355" s="182"/>
      <c r="IQQ355" s="182"/>
      <c r="IQR355" s="182"/>
      <c r="IQS355" s="182"/>
      <c r="IQT355" s="182"/>
      <c r="IQU355" s="182"/>
      <c r="IQV355" s="182"/>
      <c r="IQW355" s="182"/>
      <c r="IQX355" s="182"/>
      <c r="IQY355" s="182"/>
      <c r="IQZ355" s="182"/>
      <c r="IRA355" s="182"/>
      <c r="IRB355" s="182"/>
      <c r="IRC355" s="182"/>
      <c r="IRD355" s="182"/>
      <c r="IRE355" s="182"/>
      <c r="IRF355" s="182"/>
      <c r="IRG355" s="182"/>
      <c r="IRH355" s="182"/>
      <c r="IRI355" s="182"/>
      <c r="IRJ355" s="182"/>
      <c r="IRK355" s="182"/>
      <c r="IRL355" s="182"/>
      <c r="IRM355" s="182"/>
      <c r="IRN355" s="182"/>
      <c r="IRO355" s="182"/>
      <c r="IRP355" s="182"/>
      <c r="IRQ355" s="182"/>
      <c r="IRR355" s="182"/>
      <c r="IRS355" s="182"/>
      <c r="IRT355" s="182"/>
      <c r="IRU355" s="182"/>
      <c r="IRV355" s="182"/>
      <c r="IRW355" s="182"/>
      <c r="IRX355" s="182"/>
      <c r="IRY355" s="182"/>
      <c r="IRZ355" s="182"/>
      <c r="ISA355" s="182"/>
      <c r="ISB355" s="182"/>
      <c r="ISC355" s="182"/>
      <c r="ISD355" s="182"/>
      <c r="ISE355" s="182"/>
      <c r="ISF355" s="182"/>
      <c r="ISG355" s="182"/>
      <c r="ISH355" s="182"/>
      <c r="ISI355" s="182"/>
      <c r="ISJ355" s="182"/>
      <c r="ISK355" s="182"/>
      <c r="ISL355" s="182"/>
      <c r="ISM355" s="182"/>
      <c r="ISN355" s="182"/>
      <c r="ISO355" s="182"/>
      <c r="ISP355" s="182"/>
      <c r="ISQ355" s="182"/>
      <c r="ISR355" s="182"/>
      <c r="ISS355" s="182"/>
      <c r="IST355" s="182"/>
      <c r="ISU355" s="182"/>
      <c r="ISV355" s="182"/>
      <c r="ISW355" s="182"/>
      <c r="ISX355" s="182"/>
      <c r="ISY355" s="182"/>
      <c r="ISZ355" s="182"/>
      <c r="ITA355" s="182"/>
      <c r="ITB355" s="182"/>
      <c r="ITC355" s="182"/>
      <c r="ITD355" s="182"/>
      <c r="ITE355" s="182"/>
      <c r="ITF355" s="182"/>
      <c r="ITG355" s="182"/>
      <c r="ITH355" s="182"/>
      <c r="ITI355" s="182"/>
      <c r="ITJ355" s="182"/>
      <c r="ITK355" s="182"/>
      <c r="ITL355" s="182"/>
      <c r="ITM355" s="182"/>
      <c r="ITN355" s="182"/>
      <c r="ITO355" s="182"/>
      <c r="ITP355" s="182"/>
      <c r="ITQ355" s="182"/>
      <c r="ITR355" s="182"/>
      <c r="ITS355" s="182"/>
      <c r="ITT355" s="182"/>
      <c r="ITU355" s="182"/>
      <c r="ITV355" s="182"/>
      <c r="ITW355" s="182"/>
      <c r="ITX355" s="182"/>
      <c r="ITY355" s="182"/>
      <c r="ITZ355" s="182"/>
      <c r="IUA355" s="182"/>
      <c r="IUB355" s="182"/>
      <c r="IUC355" s="182"/>
      <c r="IUD355" s="182"/>
      <c r="IUE355" s="182"/>
      <c r="IUF355" s="182"/>
      <c r="IUG355" s="182"/>
      <c r="IUH355" s="182"/>
      <c r="IUI355" s="182"/>
      <c r="IUJ355" s="182"/>
      <c r="IUK355" s="182"/>
      <c r="IUL355" s="182"/>
      <c r="IUM355" s="182"/>
      <c r="IUN355" s="182"/>
      <c r="IUO355" s="182"/>
      <c r="IUP355" s="182"/>
      <c r="IUQ355" s="182"/>
      <c r="IUR355" s="182"/>
      <c r="IUS355" s="182"/>
      <c r="IUT355" s="182"/>
      <c r="IUU355" s="182"/>
      <c r="IUV355" s="182"/>
      <c r="IUW355" s="182"/>
      <c r="IUX355" s="182"/>
      <c r="IUY355" s="182"/>
      <c r="IUZ355" s="182"/>
      <c r="IVA355" s="182"/>
      <c r="IVB355" s="182"/>
      <c r="IVC355" s="182"/>
      <c r="IVD355" s="182"/>
      <c r="IVE355" s="182"/>
      <c r="IVF355" s="182"/>
      <c r="IVG355" s="182"/>
      <c r="IVH355" s="182"/>
      <c r="IVI355" s="182"/>
      <c r="IVJ355" s="182"/>
      <c r="IVK355" s="182"/>
      <c r="IVL355" s="182"/>
      <c r="IVM355" s="182"/>
      <c r="IVN355" s="182"/>
      <c r="IVO355" s="182"/>
      <c r="IVP355" s="182"/>
      <c r="IVQ355" s="182"/>
      <c r="IVR355" s="182"/>
      <c r="IVS355" s="182"/>
      <c r="IVT355" s="182"/>
      <c r="IVU355" s="182"/>
      <c r="IVV355" s="182"/>
      <c r="IVW355" s="182"/>
      <c r="IVX355" s="182"/>
      <c r="IVY355" s="182"/>
      <c r="IVZ355" s="182"/>
      <c r="IWA355" s="182"/>
      <c r="IWB355" s="182"/>
      <c r="IWC355" s="182"/>
      <c r="IWD355" s="182"/>
      <c r="IWE355" s="182"/>
      <c r="IWF355" s="182"/>
      <c r="IWG355" s="182"/>
      <c r="IWH355" s="182"/>
      <c r="IWI355" s="182"/>
      <c r="IWJ355" s="182"/>
      <c r="IWK355" s="182"/>
      <c r="IWL355" s="182"/>
      <c r="IWM355" s="182"/>
      <c r="IWN355" s="182"/>
      <c r="IWO355" s="182"/>
      <c r="IWP355" s="182"/>
      <c r="IWQ355" s="182"/>
      <c r="IWR355" s="182"/>
      <c r="IWS355" s="182"/>
      <c r="IWT355" s="182"/>
      <c r="IWU355" s="182"/>
      <c r="IWV355" s="182"/>
      <c r="IWW355" s="182"/>
      <c r="IWX355" s="182"/>
      <c r="IWY355" s="182"/>
      <c r="IWZ355" s="182"/>
      <c r="IXA355" s="182"/>
      <c r="IXB355" s="182"/>
      <c r="IXC355" s="182"/>
      <c r="IXD355" s="182"/>
      <c r="IXE355" s="182"/>
      <c r="IXF355" s="182"/>
      <c r="IXG355" s="182"/>
      <c r="IXH355" s="182"/>
      <c r="IXI355" s="182"/>
      <c r="IXJ355" s="182"/>
      <c r="IXK355" s="182"/>
      <c r="IXL355" s="182"/>
      <c r="IXM355" s="182"/>
      <c r="IXN355" s="182"/>
      <c r="IXO355" s="182"/>
      <c r="IXP355" s="182"/>
      <c r="IXQ355" s="182"/>
      <c r="IXR355" s="182"/>
      <c r="IXS355" s="182"/>
      <c r="IXT355" s="182"/>
      <c r="IXU355" s="182"/>
      <c r="IXV355" s="182"/>
      <c r="IXW355" s="182"/>
      <c r="IXX355" s="182"/>
      <c r="IXY355" s="182"/>
      <c r="IXZ355" s="182"/>
      <c r="IYA355" s="182"/>
      <c r="IYB355" s="182"/>
      <c r="IYC355" s="182"/>
      <c r="IYD355" s="182"/>
      <c r="IYE355" s="182"/>
      <c r="IYF355" s="182"/>
      <c r="IYG355" s="182"/>
      <c r="IYH355" s="182"/>
      <c r="IYI355" s="182"/>
      <c r="IYJ355" s="182"/>
      <c r="IYK355" s="182"/>
      <c r="IYL355" s="182"/>
      <c r="IYM355" s="182"/>
      <c r="IYN355" s="182"/>
      <c r="IYO355" s="182"/>
      <c r="IYP355" s="182"/>
      <c r="IYQ355" s="182"/>
      <c r="IYR355" s="182"/>
      <c r="IYS355" s="182"/>
      <c r="IYT355" s="182"/>
      <c r="IYU355" s="182"/>
      <c r="IYV355" s="182"/>
      <c r="IYW355" s="182"/>
      <c r="IYX355" s="182"/>
      <c r="IYY355" s="182"/>
      <c r="IYZ355" s="182"/>
      <c r="IZA355" s="182"/>
      <c r="IZB355" s="182"/>
      <c r="IZC355" s="182"/>
      <c r="IZD355" s="182"/>
      <c r="IZE355" s="182"/>
      <c r="IZF355" s="182"/>
      <c r="IZG355" s="182"/>
      <c r="IZH355" s="182"/>
      <c r="IZI355" s="182"/>
      <c r="IZJ355" s="182"/>
      <c r="IZK355" s="182"/>
      <c r="IZL355" s="182"/>
      <c r="IZM355" s="182"/>
      <c r="IZN355" s="182"/>
      <c r="IZO355" s="182"/>
      <c r="IZP355" s="182"/>
      <c r="IZQ355" s="182"/>
      <c r="IZR355" s="182"/>
      <c r="IZS355" s="182"/>
      <c r="IZT355" s="182"/>
      <c r="IZU355" s="182"/>
      <c r="IZV355" s="182"/>
      <c r="IZW355" s="182"/>
      <c r="IZX355" s="182"/>
      <c r="IZY355" s="182"/>
      <c r="IZZ355" s="182"/>
      <c r="JAA355" s="182"/>
      <c r="JAB355" s="182"/>
      <c r="JAC355" s="182"/>
      <c r="JAD355" s="182"/>
      <c r="JAE355" s="182"/>
      <c r="JAF355" s="182"/>
      <c r="JAG355" s="182"/>
      <c r="JAH355" s="182"/>
      <c r="JAI355" s="182"/>
      <c r="JAJ355" s="182"/>
      <c r="JAK355" s="182"/>
      <c r="JAL355" s="182"/>
      <c r="JAM355" s="182"/>
      <c r="JAN355" s="182"/>
      <c r="JAO355" s="182"/>
      <c r="JAP355" s="182"/>
      <c r="JAQ355" s="182"/>
      <c r="JAR355" s="182"/>
      <c r="JAS355" s="182"/>
      <c r="JAT355" s="182"/>
      <c r="JAU355" s="182"/>
      <c r="JAV355" s="182"/>
      <c r="JAW355" s="182"/>
      <c r="JAX355" s="182"/>
      <c r="JAY355" s="182"/>
      <c r="JAZ355" s="182"/>
      <c r="JBA355" s="182"/>
      <c r="JBB355" s="182"/>
      <c r="JBC355" s="182"/>
      <c r="JBD355" s="182"/>
      <c r="JBE355" s="182"/>
      <c r="JBF355" s="182"/>
      <c r="JBG355" s="182"/>
      <c r="JBH355" s="182"/>
      <c r="JBI355" s="182"/>
      <c r="JBJ355" s="182"/>
      <c r="JBK355" s="182"/>
      <c r="JBL355" s="182"/>
      <c r="JBM355" s="182"/>
      <c r="JBN355" s="182"/>
      <c r="JBO355" s="182"/>
      <c r="JBP355" s="182"/>
      <c r="JBQ355" s="182"/>
      <c r="JBR355" s="182"/>
      <c r="JBS355" s="182"/>
      <c r="JBT355" s="182"/>
      <c r="JBU355" s="182"/>
      <c r="JBV355" s="182"/>
      <c r="JBW355" s="182"/>
      <c r="JBX355" s="182"/>
      <c r="JBY355" s="182"/>
      <c r="JBZ355" s="182"/>
      <c r="JCA355" s="182"/>
      <c r="JCB355" s="182"/>
      <c r="JCC355" s="182"/>
      <c r="JCD355" s="182"/>
      <c r="JCE355" s="182"/>
      <c r="JCF355" s="182"/>
      <c r="JCG355" s="182"/>
      <c r="JCH355" s="182"/>
      <c r="JCI355" s="182"/>
      <c r="JCJ355" s="182"/>
      <c r="JCK355" s="182"/>
      <c r="JCL355" s="182"/>
      <c r="JCM355" s="182"/>
      <c r="JCN355" s="182"/>
      <c r="JCO355" s="182"/>
      <c r="JCP355" s="182"/>
      <c r="JCQ355" s="182"/>
      <c r="JCR355" s="182"/>
      <c r="JCS355" s="182"/>
      <c r="JCT355" s="182"/>
      <c r="JCU355" s="182"/>
      <c r="JCV355" s="182"/>
      <c r="JCW355" s="182"/>
      <c r="JCX355" s="182"/>
      <c r="JCY355" s="182"/>
      <c r="JCZ355" s="182"/>
      <c r="JDA355" s="182"/>
      <c r="JDB355" s="182"/>
      <c r="JDC355" s="182"/>
      <c r="JDD355" s="182"/>
      <c r="JDE355" s="182"/>
      <c r="JDF355" s="182"/>
      <c r="JDG355" s="182"/>
      <c r="JDH355" s="182"/>
      <c r="JDI355" s="182"/>
      <c r="JDJ355" s="182"/>
      <c r="JDK355" s="182"/>
      <c r="JDL355" s="182"/>
      <c r="JDM355" s="182"/>
      <c r="JDN355" s="182"/>
      <c r="JDO355" s="182"/>
      <c r="JDP355" s="182"/>
      <c r="JDQ355" s="182"/>
      <c r="JDR355" s="182"/>
      <c r="JDS355" s="182"/>
      <c r="JDT355" s="182"/>
      <c r="JDU355" s="182"/>
      <c r="JDV355" s="182"/>
      <c r="JDW355" s="182"/>
      <c r="JDX355" s="182"/>
      <c r="JDY355" s="182"/>
      <c r="JDZ355" s="182"/>
      <c r="JEA355" s="182"/>
      <c r="JEB355" s="182"/>
      <c r="JEC355" s="182"/>
      <c r="JED355" s="182"/>
      <c r="JEE355" s="182"/>
      <c r="JEF355" s="182"/>
      <c r="JEG355" s="182"/>
      <c r="JEH355" s="182"/>
      <c r="JEI355" s="182"/>
      <c r="JEJ355" s="182"/>
      <c r="JEK355" s="182"/>
      <c r="JEL355" s="182"/>
      <c r="JEM355" s="182"/>
      <c r="JEN355" s="182"/>
      <c r="JEO355" s="182"/>
      <c r="JEP355" s="182"/>
      <c r="JEQ355" s="182"/>
      <c r="JER355" s="182"/>
      <c r="JES355" s="182"/>
      <c r="JET355" s="182"/>
      <c r="JEU355" s="182"/>
      <c r="JEV355" s="182"/>
      <c r="JEW355" s="182"/>
      <c r="JEX355" s="182"/>
      <c r="JEY355" s="182"/>
      <c r="JEZ355" s="182"/>
      <c r="JFA355" s="182"/>
      <c r="JFB355" s="182"/>
      <c r="JFC355" s="182"/>
      <c r="JFD355" s="182"/>
      <c r="JFE355" s="182"/>
      <c r="JFF355" s="182"/>
      <c r="JFG355" s="182"/>
      <c r="JFH355" s="182"/>
      <c r="JFI355" s="182"/>
      <c r="JFJ355" s="182"/>
      <c r="JFK355" s="182"/>
      <c r="JFL355" s="182"/>
      <c r="JFM355" s="182"/>
      <c r="JFN355" s="182"/>
      <c r="JFO355" s="182"/>
      <c r="JFP355" s="182"/>
      <c r="JFQ355" s="182"/>
      <c r="JFR355" s="182"/>
      <c r="JFS355" s="182"/>
      <c r="JFT355" s="182"/>
      <c r="JFU355" s="182"/>
      <c r="JFV355" s="182"/>
      <c r="JFW355" s="182"/>
      <c r="JFX355" s="182"/>
      <c r="JFY355" s="182"/>
      <c r="JFZ355" s="182"/>
      <c r="JGA355" s="182"/>
      <c r="JGB355" s="182"/>
      <c r="JGC355" s="182"/>
      <c r="JGD355" s="182"/>
      <c r="JGE355" s="182"/>
      <c r="JGF355" s="182"/>
      <c r="JGG355" s="182"/>
      <c r="JGH355" s="182"/>
      <c r="JGI355" s="182"/>
      <c r="JGJ355" s="182"/>
      <c r="JGK355" s="182"/>
      <c r="JGL355" s="182"/>
      <c r="JGM355" s="182"/>
      <c r="JGN355" s="182"/>
      <c r="JGO355" s="182"/>
      <c r="JGP355" s="182"/>
      <c r="JGQ355" s="182"/>
      <c r="JGR355" s="182"/>
      <c r="JGS355" s="182"/>
      <c r="JGT355" s="182"/>
      <c r="JGU355" s="182"/>
      <c r="JGV355" s="182"/>
      <c r="JGW355" s="182"/>
      <c r="JGX355" s="182"/>
      <c r="JGY355" s="182"/>
      <c r="JGZ355" s="182"/>
      <c r="JHA355" s="182"/>
      <c r="JHB355" s="182"/>
      <c r="JHC355" s="182"/>
      <c r="JHD355" s="182"/>
      <c r="JHE355" s="182"/>
      <c r="JHF355" s="182"/>
      <c r="JHG355" s="182"/>
      <c r="JHH355" s="182"/>
      <c r="JHI355" s="182"/>
      <c r="JHJ355" s="182"/>
      <c r="JHK355" s="182"/>
      <c r="JHL355" s="182"/>
      <c r="JHM355" s="182"/>
      <c r="JHN355" s="182"/>
      <c r="JHO355" s="182"/>
      <c r="JHP355" s="182"/>
      <c r="JHQ355" s="182"/>
      <c r="JHR355" s="182"/>
      <c r="JHS355" s="182"/>
      <c r="JHT355" s="182"/>
      <c r="JHU355" s="182"/>
      <c r="JHV355" s="182"/>
      <c r="JHW355" s="182"/>
      <c r="JHX355" s="182"/>
      <c r="JHY355" s="182"/>
      <c r="JHZ355" s="182"/>
      <c r="JIA355" s="182"/>
      <c r="JIB355" s="182"/>
      <c r="JIC355" s="182"/>
      <c r="JID355" s="182"/>
      <c r="JIE355" s="182"/>
      <c r="JIF355" s="182"/>
      <c r="JIG355" s="182"/>
      <c r="JIH355" s="182"/>
      <c r="JII355" s="182"/>
      <c r="JIJ355" s="182"/>
      <c r="JIK355" s="182"/>
      <c r="JIL355" s="182"/>
      <c r="JIM355" s="182"/>
      <c r="JIN355" s="182"/>
      <c r="JIO355" s="182"/>
      <c r="JIP355" s="182"/>
      <c r="JIQ355" s="182"/>
      <c r="JIR355" s="182"/>
      <c r="JIS355" s="182"/>
      <c r="JIT355" s="182"/>
      <c r="JIU355" s="182"/>
      <c r="JIV355" s="182"/>
      <c r="JIW355" s="182"/>
      <c r="JIX355" s="182"/>
      <c r="JIY355" s="182"/>
      <c r="JIZ355" s="182"/>
      <c r="JJA355" s="182"/>
      <c r="JJB355" s="182"/>
      <c r="JJC355" s="182"/>
      <c r="JJD355" s="182"/>
      <c r="JJE355" s="182"/>
      <c r="JJF355" s="182"/>
      <c r="JJG355" s="182"/>
      <c r="JJH355" s="182"/>
      <c r="JJI355" s="182"/>
      <c r="JJJ355" s="182"/>
      <c r="JJK355" s="182"/>
      <c r="JJL355" s="182"/>
      <c r="JJM355" s="182"/>
      <c r="JJN355" s="182"/>
      <c r="JJO355" s="182"/>
      <c r="JJP355" s="182"/>
      <c r="JJQ355" s="182"/>
      <c r="JJR355" s="182"/>
      <c r="JJS355" s="182"/>
      <c r="JJT355" s="182"/>
      <c r="JJU355" s="182"/>
      <c r="JJV355" s="182"/>
      <c r="JJW355" s="182"/>
      <c r="JJX355" s="182"/>
      <c r="JJY355" s="182"/>
      <c r="JJZ355" s="182"/>
      <c r="JKA355" s="182"/>
      <c r="JKB355" s="182"/>
      <c r="JKC355" s="182"/>
      <c r="JKD355" s="182"/>
      <c r="JKE355" s="182"/>
      <c r="JKF355" s="182"/>
      <c r="JKG355" s="182"/>
      <c r="JKH355" s="182"/>
      <c r="JKI355" s="182"/>
      <c r="JKJ355" s="182"/>
      <c r="JKK355" s="182"/>
      <c r="JKL355" s="182"/>
      <c r="JKM355" s="182"/>
      <c r="JKN355" s="182"/>
      <c r="JKO355" s="182"/>
      <c r="JKP355" s="182"/>
      <c r="JKQ355" s="182"/>
      <c r="JKR355" s="182"/>
      <c r="JKS355" s="182"/>
      <c r="JKT355" s="182"/>
      <c r="JKU355" s="182"/>
      <c r="JKV355" s="182"/>
      <c r="JKW355" s="182"/>
      <c r="JKX355" s="182"/>
      <c r="JKY355" s="182"/>
      <c r="JKZ355" s="182"/>
      <c r="JLA355" s="182"/>
      <c r="JLB355" s="182"/>
      <c r="JLC355" s="182"/>
      <c r="JLD355" s="182"/>
      <c r="JLE355" s="182"/>
      <c r="JLF355" s="182"/>
      <c r="JLG355" s="182"/>
      <c r="JLH355" s="182"/>
      <c r="JLI355" s="182"/>
      <c r="JLJ355" s="182"/>
      <c r="JLK355" s="182"/>
      <c r="JLL355" s="182"/>
      <c r="JLM355" s="182"/>
      <c r="JLN355" s="182"/>
      <c r="JLO355" s="182"/>
      <c r="JLP355" s="182"/>
      <c r="JLQ355" s="182"/>
      <c r="JLR355" s="182"/>
      <c r="JLS355" s="182"/>
      <c r="JLT355" s="182"/>
      <c r="JLU355" s="182"/>
      <c r="JLV355" s="182"/>
      <c r="JLW355" s="182"/>
      <c r="JLX355" s="182"/>
      <c r="JLY355" s="182"/>
      <c r="JLZ355" s="182"/>
      <c r="JMA355" s="182"/>
      <c r="JMB355" s="182"/>
      <c r="JMC355" s="182"/>
      <c r="JMD355" s="182"/>
      <c r="JME355" s="182"/>
      <c r="JMF355" s="182"/>
      <c r="JMG355" s="182"/>
      <c r="JMH355" s="182"/>
      <c r="JMI355" s="182"/>
      <c r="JMJ355" s="182"/>
      <c r="JMK355" s="182"/>
      <c r="JML355" s="182"/>
      <c r="JMM355" s="182"/>
      <c r="JMN355" s="182"/>
      <c r="JMO355" s="182"/>
      <c r="JMP355" s="182"/>
      <c r="JMQ355" s="182"/>
      <c r="JMR355" s="182"/>
      <c r="JMS355" s="182"/>
      <c r="JMT355" s="182"/>
      <c r="JMU355" s="182"/>
      <c r="JMV355" s="182"/>
      <c r="JMW355" s="182"/>
      <c r="JMX355" s="182"/>
      <c r="JMY355" s="182"/>
      <c r="JMZ355" s="182"/>
      <c r="JNA355" s="182"/>
      <c r="JNB355" s="182"/>
      <c r="JNC355" s="182"/>
      <c r="JND355" s="182"/>
      <c r="JNE355" s="182"/>
      <c r="JNF355" s="182"/>
      <c r="JNG355" s="182"/>
      <c r="JNH355" s="182"/>
      <c r="JNI355" s="182"/>
      <c r="JNJ355" s="182"/>
      <c r="JNK355" s="182"/>
      <c r="JNL355" s="182"/>
      <c r="JNM355" s="182"/>
      <c r="JNN355" s="182"/>
      <c r="JNO355" s="182"/>
      <c r="JNP355" s="182"/>
      <c r="JNQ355" s="182"/>
      <c r="JNR355" s="182"/>
      <c r="JNS355" s="182"/>
      <c r="JNT355" s="182"/>
      <c r="JNU355" s="182"/>
      <c r="JNV355" s="182"/>
      <c r="JNW355" s="182"/>
      <c r="JNX355" s="182"/>
      <c r="JNY355" s="182"/>
      <c r="JNZ355" s="182"/>
      <c r="JOA355" s="182"/>
      <c r="JOB355" s="182"/>
      <c r="JOC355" s="182"/>
      <c r="JOD355" s="182"/>
      <c r="JOE355" s="182"/>
      <c r="JOF355" s="182"/>
      <c r="JOG355" s="182"/>
      <c r="JOH355" s="182"/>
      <c r="JOI355" s="182"/>
      <c r="JOJ355" s="182"/>
      <c r="JOK355" s="182"/>
      <c r="JOL355" s="182"/>
      <c r="JOM355" s="182"/>
      <c r="JON355" s="182"/>
      <c r="JOO355" s="182"/>
      <c r="JOP355" s="182"/>
      <c r="JOQ355" s="182"/>
      <c r="JOR355" s="182"/>
      <c r="JOS355" s="182"/>
      <c r="JOT355" s="182"/>
      <c r="JOU355" s="182"/>
      <c r="JOV355" s="182"/>
      <c r="JOW355" s="182"/>
      <c r="JOX355" s="182"/>
      <c r="JOY355" s="182"/>
      <c r="JOZ355" s="182"/>
      <c r="JPA355" s="182"/>
      <c r="JPB355" s="182"/>
      <c r="JPC355" s="182"/>
      <c r="JPD355" s="182"/>
      <c r="JPE355" s="182"/>
      <c r="JPF355" s="182"/>
      <c r="JPG355" s="182"/>
      <c r="JPH355" s="182"/>
      <c r="JPI355" s="182"/>
      <c r="JPJ355" s="182"/>
      <c r="JPK355" s="182"/>
      <c r="JPL355" s="182"/>
      <c r="JPM355" s="182"/>
      <c r="JPN355" s="182"/>
      <c r="JPO355" s="182"/>
      <c r="JPP355" s="182"/>
      <c r="JPQ355" s="182"/>
      <c r="JPR355" s="182"/>
      <c r="JPS355" s="182"/>
      <c r="JPT355" s="182"/>
      <c r="JPU355" s="182"/>
      <c r="JPV355" s="182"/>
      <c r="JPW355" s="182"/>
      <c r="JPX355" s="182"/>
      <c r="JPY355" s="182"/>
      <c r="JPZ355" s="182"/>
      <c r="JQA355" s="182"/>
      <c r="JQB355" s="182"/>
      <c r="JQC355" s="182"/>
      <c r="JQD355" s="182"/>
      <c r="JQE355" s="182"/>
      <c r="JQF355" s="182"/>
      <c r="JQG355" s="182"/>
      <c r="JQH355" s="182"/>
      <c r="JQI355" s="182"/>
      <c r="JQJ355" s="182"/>
      <c r="JQK355" s="182"/>
      <c r="JQL355" s="182"/>
      <c r="JQM355" s="182"/>
      <c r="JQN355" s="182"/>
      <c r="JQO355" s="182"/>
      <c r="JQP355" s="182"/>
      <c r="JQQ355" s="182"/>
      <c r="JQR355" s="182"/>
      <c r="JQS355" s="182"/>
      <c r="JQT355" s="182"/>
      <c r="JQU355" s="182"/>
      <c r="JQV355" s="182"/>
      <c r="JQW355" s="182"/>
      <c r="JQX355" s="182"/>
      <c r="JQY355" s="182"/>
      <c r="JQZ355" s="182"/>
      <c r="JRA355" s="182"/>
      <c r="JRB355" s="182"/>
      <c r="JRC355" s="182"/>
      <c r="JRD355" s="182"/>
      <c r="JRE355" s="182"/>
      <c r="JRF355" s="182"/>
      <c r="JRG355" s="182"/>
      <c r="JRH355" s="182"/>
      <c r="JRI355" s="182"/>
      <c r="JRJ355" s="182"/>
      <c r="JRK355" s="182"/>
      <c r="JRL355" s="182"/>
      <c r="JRM355" s="182"/>
      <c r="JRN355" s="182"/>
      <c r="JRO355" s="182"/>
      <c r="JRP355" s="182"/>
      <c r="JRQ355" s="182"/>
      <c r="JRR355" s="182"/>
      <c r="JRS355" s="182"/>
      <c r="JRT355" s="182"/>
      <c r="JRU355" s="182"/>
      <c r="JRV355" s="182"/>
      <c r="JRW355" s="182"/>
      <c r="JRX355" s="182"/>
      <c r="JRY355" s="182"/>
      <c r="JRZ355" s="182"/>
      <c r="JSA355" s="182"/>
      <c r="JSB355" s="182"/>
      <c r="JSC355" s="182"/>
      <c r="JSD355" s="182"/>
      <c r="JSE355" s="182"/>
      <c r="JSF355" s="182"/>
      <c r="JSG355" s="182"/>
      <c r="JSH355" s="182"/>
      <c r="JSI355" s="182"/>
      <c r="JSJ355" s="182"/>
      <c r="JSK355" s="182"/>
      <c r="JSL355" s="182"/>
      <c r="JSM355" s="182"/>
      <c r="JSN355" s="182"/>
      <c r="JSO355" s="182"/>
      <c r="JSP355" s="182"/>
      <c r="JSQ355" s="182"/>
      <c r="JSR355" s="182"/>
      <c r="JSS355" s="182"/>
      <c r="JST355" s="182"/>
      <c r="JSU355" s="182"/>
      <c r="JSV355" s="182"/>
      <c r="JSW355" s="182"/>
      <c r="JSX355" s="182"/>
      <c r="JSY355" s="182"/>
      <c r="JSZ355" s="182"/>
      <c r="JTA355" s="182"/>
      <c r="JTB355" s="182"/>
      <c r="JTC355" s="182"/>
      <c r="JTD355" s="182"/>
      <c r="JTE355" s="182"/>
      <c r="JTF355" s="182"/>
      <c r="JTG355" s="182"/>
      <c r="JTH355" s="182"/>
      <c r="JTI355" s="182"/>
      <c r="JTJ355" s="182"/>
      <c r="JTK355" s="182"/>
      <c r="JTL355" s="182"/>
      <c r="JTM355" s="182"/>
      <c r="JTN355" s="182"/>
      <c r="JTO355" s="182"/>
      <c r="JTP355" s="182"/>
      <c r="JTQ355" s="182"/>
      <c r="JTR355" s="182"/>
      <c r="JTS355" s="182"/>
      <c r="JTT355" s="182"/>
      <c r="JTU355" s="182"/>
      <c r="JTV355" s="182"/>
      <c r="JTW355" s="182"/>
      <c r="JTX355" s="182"/>
      <c r="JTY355" s="182"/>
      <c r="JTZ355" s="182"/>
      <c r="JUA355" s="182"/>
      <c r="JUB355" s="182"/>
      <c r="JUC355" s="182"/>
      <c r="JUD355" s="182"/>
      <c r="JUE355" s="182"/>
      <c r="JUF355" s="182"/>
      <c r="JUG355" s="182"/>
      <c r="JUH355" s="182"/>
      <c r="JUI355" s="182"/>
      <c r="JUJ355" s="182"/>
      <c r="JUK355" s="182"/>
      <c r="JUL355" s="182"/>
      <c r="JUM355" s="182"/>
      <c r="JUN355" s="182"/>
      <c r="JUO355" s="182"/>
      <c r="JUP355" s="182"/>
      <c r="JUQ355" s="182"/>
      <c r="JUR355" s="182"/>
      <c r="JUS355" s="182"/>
      <c r="JUT355" s="182"/>
      <c r="JUU355" s="182"/>
      <c r="JUV355" s="182"/>
      <c r="JUW355" s="182"/>
      <c r="JUX355" s="182"/>
      <c r="JUY355" s="182"/>
      <c r="JUZ355" s="182"/>
      <c r="JVA355" s="182"/>
      <c r="JVB355" s="182"/>
      <c r="JVC355" s="182"/>
      <c r="JVD355" s="182"/>
      <c r="JVE355" s="182"/>
      <c r="JVF355" s="182"/>
      <c r="JVG355" s="182"/>
      <c r="JVH355" s="182"/>
      <c r="JVI355" s="182"/>
      <c r="JVJ355" s="182"/>
      <c r="JVK355" s="182"/>
      <c r="JVL355" s="182"/>
      <c r="JVM355" s="182"/>
      <c r="JVN355" s="182"/>
      <c r="JVO355" s="182"/>
      <c r="JVP355" s="182"/>
      <c r="JVQ355" s="182"/>
      <c r="JVR355" s="182"/>
      <c r="JVS355" s="182"/>
      <c r="JVT355" s="182"/>
      <c r="JVU355" s="182"/>
      <c r="JVV355" s="182"/>
      <c r="JVW355" s="182"/>
      <c r="JVX355" s="182"/>
      <c r="JVY355" s="182"/>
      <c r="JVZ355" s="182"/>
      <c r="JWA355" s="182"/>
      <c r="JWB355" s="182"/>
      <c r="JWC355" s="182"/>
      <c r="JWD355" s="182"/>
      <c r="JWE355" s="182"/>
      <c r="JWF355" s="182"/>
      <c r="JWG355" s="182"/>
      <c r="JWH355" s="182"/>
      <c r="JWI355" s="182"/>
      <c r="JWJ355" s="182"/>
      <c r="JWK355" s="182"/>
      <c r="JWL355" s="182"/>
      <c r="JWM355" s="182"/>
      <c r="JWN355" s="182"/>
      <c r="JWO355" s="182"/>
      <c r="JWP355" s="182"/>
      <c r="JWQ355" s="182"/>
      <c r="JWR355" s="182"/>
      <c r="JWS355" s="182"/>
      <c r="JWT355" s="182"/>
      <c r="JWU355" s="182"/>
      <c r="JWV355" s="182"/>
      <c r="JWW355" s="182"/>
      <c r="JWX355" s="182"/>
      <c r="JWY355" s="182"/>
      <c r="JWZ355" s="182"/>
      <c r="JXA355" s="182"/>
      <c r="JXB355" s="182"/>
      <c r="JXC355" s="182"/>
      <c r="JXD355" s="182"/>
      <c r="JXE355" s="182"/>
      <c r="JXF355" s="182"/>
      <c r="JXG355" s="182"/>
      <c r="JXH355" s="182"/>
      <c r="JXI355" s="182"/>
      <c r="JXJ355" s="182"/>
      <c r="JXK355" s="182"/>
      <c r="JXL355" s="182"/>
      <c r="JXM355" s="182"/>
      <c r="JXN355" s="182"/>
      <c r="JXO355" s="182"/>
      <c r="JXP355" s="182"/>
      <c r="JXQ355" s="182"/>
      <c r="JXR355" s="182"/>
      <c r="JXS355" s="182"/>
      <c r="JXT355" s="182"/>
      <c r="JXU355" s="182"/>
      <c r="JXV355" s="182"/>
      <c r="JXW355" s="182"/>
      <c r="JXX355" s="182"/>
      <c r="JXY355" s="182"/>
      <c r="JXZ355" s="182"/>
      <c r="JYA355" s="182"/>
      <c r="JYB355" s="182"/>
      <c r="JYC355" s="182"/>
      <c r="JYD355" s="182"/>
      <c r="JYE355" s="182"/>
      <c r="JYF355" s="182"/>
      <c r="JYG355" s="182"/>
      <c r="JYH355" s="182"/>
      <c r="JYI355" s="182"/>
      <c r="JYJ355" s="182"/>
      <c r="JYK355" s="182"/>
      <c r="JYL355" s="182"/>
      <c r="JYM355" s="182"/>
      <c r="JYN355" s="182"/>
      <c r="JYO355" s="182"/>
      <c r="JYP355" s="182"/>
      <c r="JYQ355" s="182"/>
      <c r="JYR355" s="182"/>
      <c r="JYS355" s="182"/>
      <c r="JYT355" s="182"/>
      <c r="JYU355" s="182"/>
      <c r="JYV355" s="182"/>
      <c r="JYW355" s="182"/>
      <c r="JYX355" s="182"/>
      <c r="JYY355" s="182"/>
      <c r="JYZ355" s="182"/>
      <c r="JZA355" s="182"/>
      <c r="JZB355" s="182"/>
      <c r="JZC355" s="182"/>
      <c r="JZD355" s="182"/>
      <c r="JZE355" s="182"/>
      <c r="JZF355" s="182"/>
      <c r="JZG355" s="182"/>
      <c r="JZH355" s="182"/>
      <c r="JZI355" s="182"/>
      <c r="JZJ355" s="182"/>
      <c r="JZK355" s="182"/>
      <c r="JZL355" s="182"/>
      <c r="JZM355" s="182"/>
      <c r="JZN355" s="182"/>
      <c r="JZO355" s="182"/>
      <c r="JZP355" s="182"/>
      <c r="JZQ355" s="182"/>
      <c r="JZR355" s="182"/>
      <c r="JZS355" s="182"/>
      <c r="JZT355" s="182"/>
      <c r="JZU355" s="182"/>
      <c r="JZV355" s="182"/>
      <c r="JZW355" s="182"/>
      <c r="JZX355" s="182"/>
      <c r="JZY355" s="182"/>
      <c r="JZZ355" s="182"/>
      <c r="KAA355" s="182"/>
      <c r="KAB355" s="182"/>
      <c r="KAC355" s="182"/>
      <c r="KAD355" s="182"/>
      <c r="KAE355" s="182"/>
      <c r="KAF355" s="182"/>
      <c r="KAG355" s="182"/>
      <c r="KAH355" s="182"/>
      <c r="KAI355" s="182"/>
      <c r="KAJ355" s="182"/>
      <c r="KAK355" s="182"/>
      <c r="KAL355" s="182"/>
      <c r="KAM355" s="182"/>
      <c r="KAN355" s="182"/>
      <c r="KAO355" s="182"/>
      <c r="KAP355" s="182"/>
      <c r="KAQ355" s="182"/>
      <c r="KAR355" s="182"/>
      <c r="KAS355" s="182"/>
      <c r="KAT355" s="182"/>
      <c r="KAU355" s="182"/>
      <c r="KAV355" s="182"/>
      <c r="KAW355" s="182"/>
      <c r="KAX355" s="182"/>
      <c r="KAY355" s="182"/>
      <c r="KAZ355" s="182"/>
      <c r="KBA355" s="182"/>
      <c r="KBB355" s="182"/>
      <c r="KBC355" s="182"/>
      <c r="KBD355" s="182"/>
      <c r="KBE355" s="182"/>
      <c r="KBF355" s="182"/>
      <c r="KBG355" s="182"/>
      <c r="KBH355" s="182"/>
      <c r="KBI355" s="182"/>
      <c r="KBJ355" s="182"/>
      <c r="KBK355" s="182"/>
      <c r="KBL355" s="182"/>
      <c r="KBM355" s="182"/>
      <c r="KBN355" s="182"/>
      <c r="KBO355" s="182"/>
      <c r="KBP355" s="182"/>
      <c r="KBQ355" s="182"/>
      <c r="KBR355" s="182"/>
      <c r="KBS355" s="182"/>
      <c r="KBT355" s="182"/>
      <c r="KBU355" s="182"/>
      <c r="KBV355" s="182"/>
      <c r="KBW355" s="182"/>
      <c r="KBX355" s="182"/>
      <c r="KBY355" s="182"/>
      <c r="KBZ355" s="182"/>
      <c r="KCA355" s="182"/>
      <c r="KCB355" s="182"/>
      <c r="KCC355" s="182"/>
      <c r="KCD355" s="182"/>
      <c r="KCE355" s="182"/>
      <c r="KCF355" s="182"/>
      <c r="KCG355" s="182"/>
      <c r="KCH355" s="182"/>
      <c r="KCI355" s="182"/>
      <c r="KCJ355" s="182"/>
      <c r="KCK355" s="182"/>
      <c r="KCL355" s="182"/>
      <c r="KCM355" s="182"/>
      <c r="KCN355" s="182"/>
      <c r="KCO355" s="182"/>
      <c r="KCP355" s="182"/>
      <c r="KCQ355" s="182"/>
      <c r="KCR355" s="182"/>
      <c r="KCS355" s="182"/>
      <c r="KCT355" s="182"/>
      <c r="KCU355" s="182"/>
      <c r="KCV355" s="182"/>
      <c r="KCW355" s="182"/>
      <c r="KCX355" s="182"/>
      <c r="KCY355" s="182"/>
      <c r="KCZ355" s="182"/>
      <c r="KDA355" s="182"/>
      <c r="KDB355" s="182"/>
      <c r="KDC355" s="182"/>
      <c r="KDD355" s="182"/>
      <c r="KDE355" s="182"/>
      <c r="KDF355" s="182"/>
      <c r="KDG355" s="182"/>
      <c r="KDH355" s="182"/>
      <c r="KDI355" s="182"/>
      <c r="KDJ355" s="182"/>
      <c r="KDK355" s="182"/>
      <c r="KDL355" s="182"/>
      <c r="KDM355" s="182"/>
      <c r="KDN355" s="182"/>
      <c r="KDO355" s="182"/>
      <c r="KDP355" s="182"/>
      <c r="KDQ355" s="182"/>
      <c r="KDR355" s="182"/>
      <c r="KDS355" s="182"/>
      <c r="KDT355" s="182"/>
      <c r="KDU355" s="182"/>
      <c r="KDV355" s="182"/>
      <c r="KDW355" s="182"/>
      <c r="KDX355" s="182"/>
      <c r="KDY355" s="182"/>
      <c r="KDZ355" s="182"/>
      <c r="KEA355" s="182"/>
      <c r="KEB355" s="182"/>
      <c r="KEC355" s="182"/>
      <c r="KED355" s="182"/>
      <c r="KEE355" s="182"/>
      <c r="KEF355" s="182"/>
      <c r="KEG355" s="182"/>
      <c r="KEH355" s="182"/>
      <c r="KEI355" s="182"/>
      <c r="KEJ355" s="182"/>
      <c r="KEK355" s="182"/>
      <c r="KEL355" s="182"/>
      <c r="KEM355" s="182"/>
      <c r="KEN355" s="182"/>
      <c r="KEO355" s="182"/>
      <c r="KEP355" s="182"/>
      <c r="KEQ355" s="182"/>
      <c r="KER355" s="182"/>
      <c r="KES355" s="182"/>
      <c r="KET355" s="182"/>
      <c r="KEU355" s="182"/>
      <c r="KEV355" s="182"/>
      <c r="KEW355" s="182"/>
      <c r="KEX355" s="182"/>
      <c r="KEY355" s="182"/>
      <c r="KEZ355" s="182"/>
      <c r="KFA355" s="182"/>
      <c r="KFB355" s="182"/>
      <c r="KFC355" s="182"/>
      <c r="KFD355" s="182"/>
      <c r="KFE355" s="182"/>
      <c r="KFF355" s="182"/>
      <c r="KFG355" s="182"/>
      <c r="KFH355" s="182"/>
      <c r="KFI355" s="182"/>
      <c r="KFJ355" s="182"/>
      <c r="KFK355" s="182"/>
      <c r="KFL355" s="182"/>
      <c r="KFM355" s="182"/>
      <c r="KFN355" s="182"/>
      <c r="KFO355" s="182"/>
      <c r="KFP355" s="182"/>
      <c r="KFQ355" s="182"/>
      <c r="KFR355" s="182"/>
      <c r="KFS355" s="182"/>
      <c r="KFT355" s="182"/>
      <c r="KFU355" s="182"/>
      <c r="KFV355" s="182"/>
      <c r="KFW355" s="182"/>
      <c r="KFX355" s="182"/>
      <c r="KFY355" s="182"/>
      <c r="KFZ355" s="182"/>
      <c r="KGA355" s="182"/>
      <c r="KGB355" s="182"/>
      <c r="KGC355" s="182"/>
      <c r="KGD355" s="182"/>
      <c r="KGE355" s="182"/>
      <c r="KGF355" s="182"/>
      <c r="KGG355" s="182"/>
      <c r="KGH355" s="182"/>
      <c r="KGI355" s="182"/>
      <c r="KGJ355" s="182"/>
      <c r="KGK355" s="182"/>
      <c r="KGL355" s="182"/>
      <c r="KGM355" s="182"/>
      <c r="KGN355" s="182"/>
      <c r="KGO355" s="182"/>
      <c r="KGP355" s="182"/>
      <c r="KGQ355" s="182"/>
      <c r="KGR355" s="182"/>
      <c r="KGS355" s="182"/>
      <c r="KGT355" s="182"/>
      <c r="KGU355" s="182"/>
      <c r="KGV355" s="182"/>
      <c r="KGW355" s="182"/>
      <c r="KGX355" s="182"/>
      <c r="KGY355" s="182"/>
      <c r="KGZ355" s="182"/>
      <c r="KHA355" s="182"/>
      <c r="KHB355" s="182"/>
      <c r="KHC355" s="182"/>
      <c r="KHD355" s="182"/>
      <c r="KHE355" s="182"/>
      <c r="KHF355" s="182"/>
      <c r="KHG355" s="182"/>
      <c r="KHH355" s="182"/>
      <c r="KHI355" s="182"/>
      <c r="KHJ355" s="182"/>
      <c r="KHK355" s="182"/>
      <c r="KHL355" s="182"/>
      <c r="KHM355" s="182"/>
      <c r="KHN355" s="182"/>
      <c r="KHO355" s="182"/>
      <c r="KHP355" s="182"/>
      <c r="KHQ355" s="182"/>
      <c r="KHR355" s="182"/>
      <c r="KHS355" s="182"/>
      <c r="KHT355" s="182"/>
      <c r="KHU355" s="182"/>
      <c r="KHV355" s="182"/>
      <c r="KHW355" s="182"/>
      <c r="KHX355" s="182"/>
      <c r="KHY355" s="182"/>
      <c r="KHZ355" s="182"/>
      <c r="KIA355" s="182"/>
      <c r="KIB355" s="182"/>
      <c r="KIC355" s="182"/>
      <c r="KID355" s="182"/>
      <c r="KIE355" s="182"/>
      <c r="KIF355" s="182"/>
      <c r="KIG355" s="182"/>
      <c r="KIH355" s="182"/>
      <c r="KII355" s="182"/>
      <c r="KIJ355" s="182"/>
      <c r="KIK355" s="182"/>
      <c r="KIL355" s="182"/>
      <c r="KIM355" s="182"/>
      <c r="KIN355" s="182"/>
      <c r="KIO355" s="182"/>
      <c r="KIP355" s="182"/>
      <c r="KIQ355" s="182"/>
      <c r="KIR355" s="182"/>
      <c r="KIS355" s="182"/>
      <c r="KIT355" s="182"/>
      <c r="KIU355" s="182"/>
      <c r="KIV355" s="182"/>
      <c r="KIW355" s="182"/>
      <c r="KIX355" s="182"/>
      <c r="KIY355" s="182"/>
      <c r="KIZ355" s="182"/>
      <c r="KJA355" s="182"/>
      <c r="KJB355" s="182"/>
      <c r="KJC355" s="182"/>
      <c r="KJD355" s="182"/>
      <c r="KJE355" s="182"/>
      <c r="KJF355" s="182"/>
      <c r="KJG355" s="182"/>
      <c r="KJH355" s="182"/>
      <c r="KJI355" s="182"/>
      <c r="KJJ355" s="182"/>
      <c r="KJK355" s="182"/>
      <c r="KJL355" s="182"/>
      <c r="KJM355" s="182"/>
      <c r="KJN355" s="182"/>
      <c r="KJO355" s="182"/>
      <c r="KJP355" s="182"/>
      <c r="KJQ355" s="182"/>
      <c r="KJR355" s="182"/>
      <c r="KJS355" s="182"/>
      <c r="KJT355" s="182"/>
      <c r="KJU355" s="182"/>
      <c r="KJV355" s="182"/>
      <c r="KJW355" s="182"/>
      <c r="KJX355" s="182"/>
      <c r="KJY355" s="182"/>
      <c r="KJZ355" s="182"/>
      <c r="KKA355" s="182"/>
      <c r="KKB355" s="182"/>
      <c r="KKC355" s="182"/>
      <c r="KKD355" s="182"/>
      <c r="KKE355" s="182"/>
      <c r="KKF355" s="182"/>
      <c r="KKG355" s="182"/>
      <c r="KKH355" s="182"/>
      <c r="KKI355" s="182"/>
      <c r="KKJ355" s="182"/>
      <c r="KKK355" s="182"/>
      <c r="KKL355" s="182"/>
      <c r="KKM355" s="182"/>
      <c r="KKN355" s="182"/>
      <c r="KKO355" s="182"/>
      <c r="KKP355" s="182"/>
      <c r="KKQ355" s="182"/>
      <c r="KKR355" s="182"/>
      <c r="KKS355" s="182"/>
      <c r="KKT355" s="182"/>
      <c r="KKU355" s="182"/>
      <c r="KKV355" s="182"/>
      <c r="KKW355" s="182"/>
      <c r="KKX355" s="182"/>
      <c r="KKY355" s="182"/>
      <c r="KKZ355" s="182"/>
      <c r="KLA355" s="182"/>
      <c r="KLB355" s="182"/>
      <c r="KLC355" s="182"/>
      <c r="KLD355" s="182"/>
      <c r="KLE355" s="182"/>
      <c r="KLF355" s="182"/>
      <c r="KLG355" s="182"/>
      <c r="KLH355" s="182"/>
      <c r="KLI355" s="182"/>
      <c r="KLJ355" s="182"/>
      <c r="KLK355" s="182"/>
      <c r="KLL355" s="182"/>
      <c r="KLM355" s="182"/>
      <c r="KLN355" s="182"/>
      <c r="KLO355" s="182"/>
      <c r="KLP355" s="182"/>
      <c r="KLQ355" s="182"/>
      <c r="KLR355" s="182"/>
      <c r="KLS355" s="182"/>
      <c r="KLT355" s="182"/>
      <c r="KLU355" s="182"/>
      <c r="KLV355" s="182"/>
      <c r="KLW355" s="182"/>
      <c r="KLX355" s="182"/>
      <c r="KLY355" s="182"/>
      <c r="KLZ355" s="182"/>
      <c r="KMA355" s="182"/>
      <c r="KMB355" s="182"/>
      <c r="KMC355" s="182"/>
      <c r="KMD355" s="182"/>
      <c r="KME355" s="182"/>
      <c r="KMF355" s="182"/>
      <c r="KMG355" s="182"/>
      <c r="KMH355" s="182"/>
      <c r="KMI355" s="182"/>
      <c r="KMJ355" s="182"/>
      <c r="KMK355" s="182"/>
      <c r="KML355" s="182"/>
      <c r="KMM355" s="182"/>
      <c r="KMN355" s="182"/>
      <c r="KMO355" s="182"/>
      <c r="KMP355" s="182"/>
      <c r="KMQ355" s="182"/>
      <c r="KMR355" s="182"/>
      <c r="KMS355" s="182"/>
      <c r="KMT355" s="182"/>
      <c r="KMU355" s="182"/>
      <c r="KMV355" s="182"/>
      <c r="KMW355" s="182"/>
      <c r="KMX355" s="182"/>
      <c r="KMY355" s="182"/>
      <c r="KMZ355" s="182"/>
      <c r="KNA355" s="182"/>
      <c r="KNB355" s="182"/>
      <c r="KNC355" s="182"/>
      <c r="KND355" s="182"/>
      <c r="KNE355" s="182"/>
      <c r="KNF355" s="182"/>
      <c r="KNG355" s="182"/>
      <c r="KNH355" s="182"/>
      <c r="KNI355" s="182"/>
      <c r="KNJ355" s="182"/>
      <c r="KNK355" s="182"/>
      <c r="KNL355" s="182"/>
      <c r="KNM355" s="182"/>
      <c r="KNN355" s="182"/>
      <c r="KNO355" s="182"/>
      <c r="KNP355" s="182"/>
      <c r="KNQ355" s="182"/>
      <c r="KNR355" s="182"/>
      <c r="KNS355" s="182"/>
      <c r="KNT355" s="182"/>
      <c r="KNU355" s="182"/>
      <c r="KNV355" s="182"/>
      <c r="KNW355" s="182"/>
      <c r="KNX355" s="182"/>
      <c r="KNY355" s="182"/>
      <c r="KNZ355" s="182"/>
      <c r="KOA355" s="182"/>
      <c r="KOB355" s="182"/>
      <c r="KOC355" s="182"/>
      <c r="KOD355" s="182"/>
      <c r="KOE355" s="182"/>
      <c r="KOF355" s="182"/>
      <c r="KOG355" s="182"/>
      <c r="KOH355" s="182"/>
      <c r="KOI355" s="182"/>
      <c r="KOJ355" s="182"/>
      <c r="KOK355" s="182"/>
      <c r="KOL355" s="182"/>
      <c r="KOM355" s="182"/>
      <c r="KON355" s="182"/>
      <c r="KOO355" s="182"/>
      <c r="KOP355" s="182"/>
      <c r="KOQ355" s="182"/>
      <c r="KOR355" s="182"/>
      <c r="KOS355" s="182"/>
      <c r="KOT355" s="182"/>
      <c r="KOU355" s="182"/>
      <c r="KOV355" s="182"/>
      <c r="KOW355" s="182"/>
      <c r="KOX355" s="182"/>
      <c r="KOY355" s="182"/>
      <c r="KOZ355" s="182"/>
      <c r="KPA355" s="182"/>
      <c r="KPB355" s="182"/>
      <c r="KPC355" s="182"/>
      <c r="KPD355" s="182"/>
      <c r="KPE355" s="182"/>
      <c r="KPF355" s="182"/>
      <c r="KPG355" s="182"/>
      <c r="KPH355" s="182"/>
      <c r="KPI355" s="182"/>
      <c r="KPJ355" s="182"/>
      <c r="KPK355" s="182"/>
      <c r="KPL355" s="182"/>
      <c r="KPM355" s="182"/>
      <c r="KPN355" s="182"/>
      <c r="KPO355" s="182"/>
      <c r="KPP355" s="182"/>
      <c r="KPQ355" s="182"/>
      <c r="KPR355" s="182"/>
      <c r="KPS355" s="182"/>
      <c r="KPT355" s="182"/>
      <c r="KPU355" s="182"/>
      <c r="KPV355" s="182"/>
      <c r="KPW355" s="182"/>
      <c r="KPX355" s="182"/>
      <c r="KPY355" s="182"/>
      <c r="KPZ355" s="182"/>
      <c r="KQA355" s="182"/>
      <c r="KQB355" s="182"/>
      <c r="KQC355" s="182"/>
      <c r="KQD355" s="182"/>
      <c r="KQE355" s="182"/>
      <c r="KQF355" s="182"/>
      <c r="KQG355" s="182"/>
      <c r="KQH355" s="182"/>
      <c r="KQI355" s="182"/>
      <c r="KQJ355" s="182"/>
      <c r="KQK355" s="182"/>
      <c r="KQL355" s="182"/>
      <c r="KQM355" s="182"/>
      <c r="KQN355" s="182"/>
      <c r="KQO355" s="182"/>
      <c r="KQP355" s="182"/>
      <c r="KQQ355" s="182"/>
      <c r="KQR355" s="182"/>
      <c r="KQS355" s="182"/>
      <c r="KQT355" s="182"/>
      <c r="KQU355" s="182"/>
      <c r="KQV355" s="182"/>
      <c r="KQW355" s="182"/>
      <c r="KQX355" s="182"/>
      <c r="KQY355" s="182"/>
      <c r="KQZ355" s="182"/>
      <c r="KRA355" s="182"/>
      <c r="KRB355" s="182"/>
      <c r="KRC355" s="182"/>
      <c r="KRD355" s="182"/>
      <c r="KRE355" s="182"/>
      <c r="KRF355" s="182"/>
      <c r="KRG355" s="182"/>
      <c r="KRH355" s="182"/>
      <c r="KRI355" s="182"/>
      <c r="KRJ355" s="182"/>
      <c r="KRK355" s="182"/>
      <c r="KRL355" s="182"/>
      <c r="KRM355" s="182"/>
      <c r="KRN355" s="182"/>
      <c r="KRO355" s="182"/>
      <c r="KRP355" s="182"/>
      <c r="KRQ355" s="182"/>
      <c r="KRR355" s="182"/>
      <c r="KRS355" s="182"/>
      <c r="KRT355" s="182"/>
      <c r="KRU355" s="182"/>
      <c r="KRV355" s="182"/>
      <c r="KRW355" s="182"/>
      <c r="KRX355" s="182"/>
      <c r="KRY355" s="182"/>
      <c r="KRZ355" s="182"/>
      <c r="KSA355" s="182"/>
      <c r="KSB355" s="182"/>
      <c r="KSC355" s="182"/>
      <c r="KSD355" s="182"/>
      <c r="KSE355" s="182"/>
      <c r="KSF355" s="182"/>
      <c r="KSG355" s="182"/>
      <c r="KSH355" s="182"/>
      <c r="KSI355" s="182"/>
      <c r="KSJ355" s="182"/>
      <c r="KSK355" s="182"/>
      <c r="KSL355" s="182"/>
      <c r="KSM355" s="182"/>
      <c r="KSN355" s="182"/>
      <c r="KSO355" s="182"/>
      <c r="KSP355" s="182"/>
      <c r="KSQ355" s="182"/>
      <c r="KSR355" s="182"/>
      <c r="KSS355" s="182"/>
      <c r="KST355" s="182"/>
      <c r="KSU355" s="182"/>
      <c r="KSV355" s="182"/>
      <c r="KSW355" s="182"/>
      <c r="KSX355" s="182"/>
      <c r="KSY355" s="182"/>
      <c r="KSZ355" s="182"/>
      <c r="KTA355" s="182"/>
      <c r="KTB355" s="182"/>
      <c r="KTC355" s="182"/>
      <c r="KTD355" s="182"/>
      <c r="KTE355" s="182"/>
      <c r="KTF355" s="182"/>
      <c r="KTG355" s="182"/>
      <c r="KTH355" s="182"/>
      <c r="KTI355" s="182"/>
      <c r="KTJ355" s="182"/>
      <c r="KTK355" s="182"/>
      <c r="KTL355" s="182"/>
      <c r="KTM355" s="182"/>
      <c r="KTN355" s="182"/>
      <c r="KTO355" s="182"/>
      <c r="KTP355" s="182"/>
      <c r="KTQ355" s="182"/>
      <c r="KTR355" s="182"/>
      <c r="KTS355" s="182"/>
      <c r="KTT355" s="182"/>
      <c r="KTU355" s="182"/>
      <c r="KTV355" s="182"/>
      <c r="KTW355" s="182"/>
      <c r="KTX355" s="182"/>
      <c r="KTY355" s="182"/>
      <c r="KTZ355" s="182"/>
      <c r="KUA355" s="182"/>
      <c r="KUB355" s="182"/>
      <c r="KUC355" s="182"/>
      <c r="KUD355" s="182"/>
      <c r="KUE355" s="182"/>
      <c r="KUF355" s="182"/>
      <c r="KUG355" s="182"/>
      <c r="KUH355" s="182"/>
      <c r="KUI355" s="182"/>
      <c r="KUJ355" s="182"/>
      <c r="KUK355" s="182"/>
      <c r="KUL355" s="182"/>
      <c r="KUM355" s="182"/>
      <c r="KUN355" s="182"/>
      <c r="KUO355" s="182"/>
      <c r="KUP355" s="182"/>
      <c r="KUQ355" s="182"/>
      <c r="KUR355" s="182"/>
      <c r="KUS355" s="182"/>
      <c r="KUT355" s="182"/>
      <c r="KUU355" s="182"/>
      <c r="KUV355" s="182"/>
      <c r="KUW355" s="182"/>
      <c r="KUX355" s="182"/>
      <c r="KUY355" s="182"/>
      <c r="KUZ355" s="182"/>
      <c r="KVA355" s="182"/>
      <c r="KVB355" s="182"/>
      <c r="KVC355" s="182"/>
      <c r="KVD355" s="182"/>
      <c r="KVE355" s="182"/>
      <c r="KVF355" s="182"/>
      <c r="KVG355" s="182"/>
      <c r="KVH355" s="182"/>
      <c r="KVI355" s="182"/>
      <c r="KVJ355" s="182"/>
      <c r="KVK355" s="182"/>
      <c r="KVL355" s="182"/>
      <c r="KVM355" s="182"/>
      <c r="KVN355" s="182"/>
      <c r="KVO355" s="182"/>
      <c r="KVP355" s="182"/>
      <c r="KVQ355" s="182"/>
      <c r="KVR355" s="182"/>
      <c r="KVS355" s="182"/>
      <c r="KVT355" s="182"/>
      <c r="KVU355" s="182"/>
      <c r="KVV355" s="182"/>
      <c r="KVW355" s="182"/>
      <c r="KVX355" s="182"/>
      <c r="KVY355" s="182"/>
      <c r="KVZ355" s="182"/>
      <c r="KWA355" s="182"/>
      <c r="KWB355" s="182"/>
      <c r="KWC355" s="182"/>
      <c r="KWD355" s="182"/>
      <c r="KWE355" s="182"/>
      <c r="KWF355" s="182"/>
      <c r="KWG355" s="182"/>
      <c r="KWH355" s="182"/>
      <c r="KWI355" s="182"/>
      <c r="KWJ355" s="182"/>
      <c r="KWK355" s="182"/>
      <c r="KWL355" s="182"/>
      <c r="KWM355" s="182"/>
      <c r="KWN355" s="182"/>
      <c r="KWO355" s="182"/>
      <c r="KWP355" s="182"/>
      <c r="KWQ355" s="182"/>
      <c r="KWR355" s="182"/>
      <c r="KWS355" s="182"/>
      <c r="KWT355" s="182"/>
      <c r="KWU355" s="182"/>
      <c r="KWV355" s="182"/>
      <c r="KWW355" s="182"/>
      <c r="KWX355" s="182"/>
      <c r="KWY355" s="182"/>
      <c r="KWZ355" s="182"/>
      <c r="KXA355" s="182"/>
      <c r="KXB355" s="182"/>
      <c r="KXC355" s="182"/>
      <c r="KXD355" s="182"/>
      <c r="KXE355" s="182"/>
      <c r="KXF355" s="182"/>
      <c r="KXG355" s="182"/>
      <c r="KXH355" s="182"/>
      <c r="KXI355" s="182"/>
      <c r="KXJ355" s="182"/>
      <c r="KXK355" s="182"/>
      <c r="KXL355" s="182"/>
      <c r="KXM355" s="182"/>
      <c r="KXN355" s="182"/>
      <c r="KXO355" s="182"/>
      <c r="KXP355" s="182"/>
      <c r="KXQ355" s="182"/>
      <c r="KXR355" s="182"/>
      <c r="KXS355" s="182"/>
      <c r="KXT355" s="182"/>
      <c r="KXU355" s="182"/>
      <c r="KXV355" s="182"/>
      <c r="KXW355" s="182"/>
      <c r="KXX355" s="182"/>
      <c r="KXY355" s="182"/>
      <c r="KXZ355" s="182"/>
      <c r="KYA355" s="182"/>
      <c r="KYB355" s="182"/>
      <c r="KYC355" s="182"/>
      <c r="KYD355" s="182"/>
      <c r="KYE355" s="182"/>
      <c r="KYF355" s="182"/>
      <c r="KYG355" s="182"/>
      <c r="KYH355" s="182"/>
      <c r="KYI355" s="182"/>
      <c r="KYJ355" s="182"/>
      <c r="KYK355" s="182"/>
      <c r="KYL355" s="182"/>
      <c r="KYM355" s="182"/>
      <c r="KYN355" s="182"/>
      <c r="KYO355" s="182"/>
      <c r="KYP355" s="182"/>
      <c r="KYQ355" s="182"/>
      <c r="KYR355" s="182"/>
      <c r="KYS355" s="182"/>
      <c r="KYT355" s="182"/>
      <c r="KYU355" s="182"/>
      <c r="KYV355" s="182"/>
      <c r="KYW355" s="182"/>
      <c r="KYX355" s="182"/>
      <c r="KYY355" s="182"/>
      <c r="KYZ355" s="182"/>
      <c r="KZA355" s="182"/>
      <c r="KZB355" s="182"/>
      <c r="KZC355" s="182"/>
      <c r="KZD355" s="182"/>
      <c r="KZE355" s="182"/>
      <c r="KZF355" s="182"/>
      <c r="KZG355" s="182"/>
      <c r="KZH355" s="182"/>
      <c r="KZI355" s="182"/>
      <c r="KZJ355" s="182"/>
      <c r="KZK355" s="182"/>
      <c r="KZL355" s="182"/>
      <c r="KZM355" s="182"/>
      <c r="KZN355" s="182"/>
      <c r="KZO355" s="182"/>
      <c r="KZP355" s="182"/>
      <c r="KZQ355" s="182"/>
      <c r="KZR355" s="182"/>
      <c r="KZS355" s="182"/>
      <c r="KZT355" s="182"/>
      <c r="KZU355" s="182"/>
      <c r="KZV355" s="182"/>
      <c r="KZW355" s="182"/>
      <c r="KZX355" s="182"/>
      <c r="KZY355" s="182"/>
      <c r="KZZ355" s="182"/>
      <c r="LAA355" s="182"/>
      <c r="LAB355" s="182"/>
      <c r="LAC355" s="182"/>
      <c r="LAD355" s="182"/>
      <c r="LAE355" s="182"/>
      <c r="LAF355" s="182"/>
      <c r="LAG355" s="182"/>
      <c r="LAH355" s="182"/>
      <c r="LAI355" s="182"/>
      <c r="LAJ355" s="182"/>
      <c r="LAK355" s="182"/>
      <c r="LAL355" s="182"/>
      <c r="LAM355" s="182"/>
      <c r="LAN355" s="182"/>
      <c r="LAO355" s="182"/>
      <c r="LAP355" s="182"/>
      <c r="LAQ355" s="182"/>
      <c r="LAR355" s="182"/>
      <c r="LAS355" s="182"/>
      <c r="LAT355" s="182"/>
      <c r="LAU355" s="182"/>
      <c r="LAV355" s="182"/>
      <c r="LAW355" s="182"/>
      <c r="LAX355" s="182"/>
      <c r="LAY355" s="182"/>
      <c r="LAZ355" s="182"/>
      <c r="LBA355" s="182"/>
      <c r="LBB355" s="182"/>
      <c r="LBC355" s="182"/>
      <c r="LBD355" s="182"/>
      <c r="LBE355" s="182"/>
      <c r="LBF355" s="182"/>
      <c r="LBG355" s="182"/>
      <c r="LBH355" s="182"/>
      <c r="LBI355" s="182"/>
      <c r="LBJ355" s="182"/>
      <c r="LBK355" s="182"/>
      <c r="LBL355" s="182"/>
      <c r="LBM355" s="182"/>
      <c r="LBN355" s="182"/>
      <c r="LBO355" s="182"/>
      <c r="LBP355" s="182"/>
      <c r="LBQ355" s="182"/>
      <c r="LBR355" s="182"/>
      <c r="LBS355" s="182"/>
      <c r="LBT355" s="182"/>
      <c r="LBU355" s="182"/>
      <c r="LBV355" s="182"/>
      <c r="LBW355" s="182"/>
      <c r="LBX355" s="182"/>
      <c r="LBY355" s="182"/>
      <c r="LBZ355" s="182"/>
      <c r="LCA355" s="182"/>
      <c r="LCB355" s="182"/>
      <c r="LCC355" s="182"/>
      <c r="LCD355" s="182"/>
      <c r="LCE355" s="182"/>
      <c r="LCF355" s="182"/>
      <c r="LCG355" s="182"/>
      <c r="LCH355" s="182"/>
      <c r="LCI355" s="182"/>
      <c r="LCJ355" s="182"/>
      <c r="LCK355" s="182"/>
      <c r="LCL355" s="182"/>
      <c r="LCM355" s="182"/>
      <c r="LCN355" s="182"/>
      <c r="LCO355" s="182"/>
      <c r="LCP355" s="182"/>
      <c r="LCQ355" s="182"/>
      <c r="LCR355" s="182"/>
      <c r="LCS355" s="182"/>
      <c r="LCT355" s="182"/>
      <c r="LCU355" s="182"/>
      <c r="LCV355" s="182"/>
      <c r="LCW355" s="182"/>
      <c r="LCX355" s="182"/>
      <c r="LCY355" s="182"/>
      <c r="LCZ355" s="182"/>
      <c r="LDA355" s="182"/>
      <c r="LDB355" s="182"/>
      <c r="LDC355" s="182"/>
      <c r="LDD355" s="182"/>
      <c r="LDE355" s="182"/>
      <c r="LDF355" s="182"/>
      <c r="LDG355" s="182"/>
      <c r="LDH355" s="182"/>
      <c r="LDI355" s="182"/>
      <c r="LDJ355" s="182"/>
      <c r="LDK355" s="182"/>
      <c r="LDL355" s="182"/>
      <c r="LDM355" s="182"/>
      <c r="LDN355" s="182"/>
      <c r="LDO355" s="182"/>
      <c r="LDP355" s="182"/>
      <c r="LDQ355" s="182"/>
      <c r="LDR355" s="182"/>
      <c r="LDS355" s="182"/>
      <c r="LDT355" s="182"/>
      <c r="LDU355" s="182"/>
      <c r="LDV355" s="182"/>
      <c r="LDW355" s="182"/>
      <c r="LDX355" s="182"/>
      <c r="LDY355" s="182"/>
      <c r="LDZ355" s="182"/>
      <c r="LEA355" s="182"/>
      <c r="LEB355" s="182"/>
      <c r="LEC355" s="182"/>
      <c r="LED355" s="182"/>
      <c r="LEE355" s="182"/>
      <c r="LEF355" s="182"/>
      <c r="LEG355" s="182"/>
      <c r="LEH355" s="182"/>
      <c r="LEI355" s="182"/>
      <c r="LEJ355" s="182"/>
      <c r="LEK355" s="182"/>
      <c r="LEL355" s="182"/>
      <c r="LEM355" s="182"/>
      <c r="LEN355" s="182"/>
      <c r="LEO355" s="182"/>
      <c r="LEP355" s="182"/>
      <c r="LEQ355" s="182"/>
      <c r="LER355" s="182"/>
      <c r="LES355" s="182"/>
      <c r="LET355" s="182"/>
      <c r="LEU355" s="182"/>
      <c r="LEV355" s="182"/>
      <c r="LEW355" s="182"/>
      <c r="LEX355" s="182"/>
      <c r="LEY355" s="182"/>
      <c r="LEZ355" s="182"/>
      <c r="LFA355" s="182"/>
      <c r="LFB355" s="182"/>
      <c r="LFC355" s="182"/>
      <c r="LFD355" s="182"/>
      <c r="LFE355" s="182"/>
      <c r="LFF355" s="182"/>
      <c r="LFG355" s="182"/>
      <c r="LFH355" s="182"/>
      <c r="LFI355" s="182"/>
      <c r="LFJ355" s="182"/>
      <c r="LFK355" s="182"/>
      <c r="LFL355" s="182"/>
      <c r="LFM355" s="182"/>
      <c r="LFN355" s="182"/>
      <c r="LFO355" s="182"/>
      <c r="LFP355" s="182"/>
      <c r="LFQ355" s="182"/>
      <c r="LFR355" s="182"/>
      <c r="LFS355" s="182"/>
      <c r="LFT355" s="182"/>
      <c r="LFU355" s="182"/>
      <c r="LFV355" s="182"/>
      <c r="LFW355" s="182"/>
      <c r="LFX355" s="182"/>
      <c r="LFY355" s="182"/>
      <c r="LFZ355" s="182"/>
      <c r="LGA355" s="182"/>
      <c r="LGB355" s="182"/>
      <c r="LGC355" s="182"/>
      <c r="LGD355" s="182"/>
      <c r="LGE355" s="182"/>
      <c r="LGF355" s="182"/>
      <c r="LGG355" s="182"/>
      <c r="LGH355" s="182"/>
      <c r="LGI355" s="182"/>
      <c r="LGJ355" s="182"/>
      <c r="LGK355" s="182"/>
      <c r="LGL355" s="182"/>
      <c r="LGM355" s="182"/>
      <c r="LGN355" s="182"/>
      <c r="LGO355" s="182"/>
      <c r="LGP355" s="182"/>
      <c r="LGQ355" s="182"/>
      <c r="LGR355" s="182"/>
      <c r="LGS355" s="182"/>
      <c r="LGT355" s="182"/>
      <c r="LGU355" s="182"/>
      <c r="LGV355" s="182"/>
      <c r="LGW355" s="182"/>
      <c r="LGX355" s="182"/>
      <c r="LGY355" s="182"/>
      <c r="LGZ355" s="182"/>
      <c r="LHA355" s="182"/>
      <c r="LHB355" s="182"/>
      <c r="LHC355" s="182"/>
      <c r="LHD355" s="182"/>
      <c r="LHE355" s="182"/>
      <c r="LHF355" s="182"/>
      <c r="LHG355" s="182"/>
      <c r="LHH355" s="182"/>
      <c r="LHI355" s="182"/>
      <c r="LHJ355" s="182"/>
      <c r="LHK355" s="182"/>
      <c r="LHL355" s="182"/>
      <c r="LHM355" s="182"/>
      <c r="LHN355" s="182"/>
      <c r="LHO355" s="182"/>
      <c r="LHP355" s="182"/>
      <c r="LHQ355" s="182"/>
      <c r="LHR355" s="182"/>
      <c r="LHS355" s="182"/>
      <c r="LHT355" s="182"/>
      <c r="LHU355" s="182"/>
      <c r="LHV355" s="182"/>
      <c r="LHW355" s="182"/>
      <c r="LHX355" s="182"/>
      <c r="LHY355" s="182"/>
      <c r="LHZ355" s="182"/>
      <c r="LIA355" s="182"/>
      <c r="LIB355" s="182"/>
      <c r="LIC355" s="182"/>
      <c r="LID355" s="182"/>
      <c r="LIE355" s="182"/>
      <c r="LIF355" s="182"/>
      <c r="LIG355" s="182"/>
      <c r="LIH355" s="182"/>
      <c r="LII355" s="182"/>
      <c r="LIJ355" s="182"/>
      <c r="LIK355" s="182"/>
      <c r="LIL355" s="182"/>
      <c r="LIM355" s="182"/>
      <c r="LIN355" s="182"/>
      <c r="LIO355" s="182"/>
      <c r="LIP355" s="182"/>
      <c r="LIQ355" s="182"/>
      <c r="LIR355" s="182"/>
      <c r="LIS355" s="182"/>
      <c r="LIT355" s="182"/>
      <c r="LIU355" s="182"/>
      <c r="LIV355" s="182"/>
      <c r="LIW355" s="182"/>
      <c r="LIX355" s="182"/>
      <c r="LIY355" s="182"/>
      <c r="LIZ355" s="182"/>
      <c r="LJA355" s="182"/>
      <c r="LJB355" s="182"/>
      <c r="LJC355" s="182"/>
      <c r="LJD355" s="182"/>
      <c r="LJE355" s="182"/>
      <c r="LJF355" s="182"/>
      <c r="LJG355" s="182"/>
      <c r="LJH355" s="182"/>
      <c r="LJI355" s="182"/>
      <c r="LJJ355" s="182"/>
      <c r="LJK355" s="182"/>
      <c r="LJL355" s="182"/>
      <c r="LJM355" s="182"/>
      <c r="LJN355" s="182"/>
      <c r="LJO355" s="182"/>
      <c r="LJP355" s="182"/>
      <c r="LJQ355" s="182"/>
      <c r="LJR355" s="182"/>
      <c r="LJS355" s="182"/>
      <c r="LJT355" s="182"/>
      <c r="LJU355" s="182"/>
      <c r="LJV355" s="182"/>
      <c r="LJW355" s="182"/>
      <c r="LJX355" s="182"/>
      <c r="LJY355" s="182"/>
      <c r="LJZ355" s="182"/>
      <c r="LKA355" s="182"/>
      <c r="LKB355" s="182"/>
      <c r="LKC355" s="182"/>
      <c r="LKD355" s="182"/>
      <c r="LKE355" s="182"/>
      <c r="LKF355" s="182"/>
      <c r="LKG355" s="182"/>
      <c r="LKH355" s="182"/>
      <c r="LKI355" s="182"/>
      <c r="LKJ355" s="182"/>
      <c r="LKK355" s="182"/>
      <c r="LKL355" s="182"/>
      <c r="LKM355" s="182"/>
      <c r="LKN355" s="182"/>
      <c r="LKO355" s="182"/>
      <c r="LKP355" s="182"/>
      <c r="LKQ355" s="182"/>
      <c r="LKR355" s="182"/>
      <c r="LKS355" s="182"/>
      <c r="LKT355" s="182"/>
      <c r="LKU355" s="182"/>
      <c r="LKV355" s="182"/>
      <c r="LKW355" s="182"/>
      <c r="LKX355" s="182"/>
      <c r="LKY355" s="182"/>
      <c r="LKZ355" s="182"/>
      <c r="LLA355" s="182"/>
      <c r="LLB355" s="182"/>
      <c r="LLC355" s="182"/>
      <c r="LLD355" s="182"/>
      <c r="LLE355" s="182"/>
      <c r="LLF355" s="182"/>
      <c r="LLG355" s="182"/>
      <c r="LLH355" s="182"/>
      <c r="LLI355" s="182"/>
      <c r="LLJ355" s="182"/>
      <c r="LLK355" s="182"/>
      <c r="LLL355" s="182"/>
      <c r="LLM355" s="182"/>
      <c r="LLN355" s="182"/>
      <c r="LLO355" s="182"/>
      <c r="LLP355" s="182"/>
      <c r="LLQ355" s="182"/>
      <c r="LLR355" s="182"/>
      <c r="LLS355" s="182"/>
      <c r="LLT355" s="182"/>
      <c r="LLU355" s="182"/>
      <c r="LLV355" s="182"/>
      <c r="LLW355" s="182"/>
      <c r="LLX355" s="182"/>
      <c r="LLY355" s="182"/>
      <c r="LLZ355" s="182"/>
      <c r="LMA355" s="182"/>
      <c r="LMB355" s="182"/>
      <c r="LMC355" s="182"/>
      <c r="LMD355" s="182"/>
      <c r="LME355" s="182"/>
      <c r="LMF355" s="182"/>
      <c r="LMG355" s="182"/>
      <c r="LMH355" s="182"/>
      <c r="LMI355" s="182"/>
      <c r="LMJ355" s="182"/>
      <c r="LMK355" s="182"/>
      <c r="LML355" s="182"/>
      <c r="LMM355" s="182"/>
      <c r="LMN355" s="182"/>
      <c r="LMO355" s="182"/>
      <c r="LMP355" s="182"/>
      <c r="LMQ355" s="182"/>
      <c r="LMR355" s="182"/>
      <c r="LMS355" s="182"/>
      <c r="LMT355" s="182"/>
      <c r="LMU355" s="182"/>
      <c r="LMV355" s="182"/>
      <c r="LMW355" s="182"/>
      <c r="LMX355" s="182"/>
      <c r="LMY355" s="182"/>
      <c r="LMZ355" s="182"/>
      <c r="LNA355" s="182"/>
      <c r="LNB355" s="182"/>
      <c r="LNC355" s="182"/>
      <c r="LND355" s="182"/>
      <c r="LNE355" s="182"/>
      <c r="LNF355" s="182"/>
      <c r="LNG355" s="182"/>
      <c r="LNH355" s="182"/>
      <c r="LNI355" s="182"/>
      <c r="LNJ355" s="182"/>
      <c r="LNK355" s="182"/>
      <c r="LNL355" s="182"/>
      <c r="LNM355" s="182"/>
      <c r="LNN355" s="182"/>
      <c r="LNO355" s="182"/>
      <c r="LNP355" s="182"/>
      <c r="LNQ355" s="182"/>
      <c r="LNR355" s="182"/>
      <c r="LNS355" s="182"/>
      <c r="LNT355" s="182"/>
      <c r="LNU355" s="182"/>
      <c r="LNV355" s="182"/>
      <c r="LNW355" s="182"/>
      <c r="LNX355" s="182"/>
      <c r="LNY355" s="182"/>
      <c r="LNZ355" s="182"/>
      <c r="LOA355" s="182"/>
      <c r="LOB355" s="182"/>
      <c r="LOC355" s="182"/>
      <c r="LOD355" s="182"/>
      <c r="LOE355" s="182"/>
      <c r="LOF355" s="182"/>
      <c r="LOG355" s="182"/>
      <c r="LOH355" s="182"/>
      <c r="LOI355" s="182"/>
      <c r="LOJ355" s="182"/>
      <c r="LOK355" s="182"/>
      <c r="LOL355" s="182"/>
      <c r="LOM355" s="182"/>
      <c r="LON355" s="182"/>
      <c r="LOO355" s="182"/>
      <c r="LOP355" s="182"/>
      <c r="LOQ355" s="182"/>
      <c r="LOR355" s="182"/>
      <c r="LOS355" s="182"/>
      <c r="LOT355" s="182"/>
      <c r="LOU355" s="182"/>
      <c r="LOV355" s="182"/>
      <c r="LOW355" s="182"/>
      <c r="LOX355" s="182"/>
      <c r="LOY355" s="182"/>
      <c r="LOZ355" s="182"/>
      <c r="LPA355" s="182"/>
      <c r="LPB355" s="182"/>
      <c r="LPC355" s="182"/>
      <c r="LPD355" s="182"/>
      <c r="LPE355" s="182"/>
      <c r="LPF355" s="182"/>
      <c r="LPG355" s="182"/>
      <c r="LPH355" s="182"/>
      <c r="LPI355" s="182"/>
      <c r="LPJ355" s="182"/>
      <c r="LPK355" s="182"/>
      <c r="LPL355" s="182"/>
      <c r="LPM355" s="182"/>
      <c r="LPN355" s="182"/>
      <c r="LPO355" s="182"/>
      <c r="LPP355" s="182"/>
      <c r="LPQ355" s="182"/>
      <c r="LPR355" s="182"/>
      <c r="LPS355" s="182"/>
      <c r="LPT355" s="182"/>
      <c r="LPU355" s="182"/>
      <c r="LPV355" s="182"/>
      <c r="LPW355" s="182"/>
      <c r="LPX355" s="182"/>
      <c r="LPY355" s="182"/>
      <c r="LPZ355" s="182"/>
      <c r="LQA355" s="182"/>
      <c r="LQB355" s="182"/>
      <c r="LQC355" s="182"/>
      <c r="LQD355" s="182"/>
      <c r="LQE355" s="182"/>
      <c r="LQF355" s="182"/>
      <c r="LQG355" s="182"/>
      <c r="LQH355" s="182"/>
      <c r="LQI355" s="182"/>
      <c r="LQJ355" s="182"/>
      <c r="LQK355" s="182"/>
      <c r="LQL355" s="182"/>
      <c r="LQM355" s="182"/>
      <c r="LQN355" s="182"/>
      <c r="LQO355" s="182"/>
      <c r="LQP355" s="182"/>
      <c r="LQQ355" s="182"/>
      <c r="LQR355" s="182"/>
      <c r="LQS355" s="182"/>
      <c r="LQT355" s="182"/>
      <c r="LQU355" s="182"/>
      <c r="LQV355" s="182"/>
      <c r="LQW355" s="182"/>
      <c r="LQX355" s="182"/>
      <c r="LQY355" s="182"/>
      <c r="LQZ355" s="182"/>
      <c r="LRA355" s="182"/>
      <c r="LRB355" s="182"/>
      <c r="LRC355" s="182"/>
      <c r="LRD355" s="182"/>
      <c r="LRE355" s="182"/>
      <c r="LRF355" s="182"/>
      <c r="LRG355" s="182"/>
      <c r="LRH355" s="182"/>
      <c r="LRI355" s="182"/>
      <c r="LRJ355" s="182"/>
      <c r="LRK355" s="182"/>
      <c r="LRL355" s="182"/>
      <c r="LRM355" s="182"/>
      <c r="LRN355" s="182"/>
      <c r="LRO355" s="182"/>
      <c r="LRP355" s="182"/>
      <c r="LRQ355" s="182"/>
      <c r="LRR355" s="182"/>
      <c r="LRS355" s="182"/>
      <c r="LRT355" s="182"/>
      <c r="LRU355" s="182"/>
      <c r="LRV355" s="182"/>
      <c r="LRW355" s="182"/>
      <c r="LRX355" s="182"/>
      <c r="LRY355" s="182"/>
      <c r="LRZ355" s="182"/>
      <c r="LSA355" s="182"/>
      <c r="LSB355" s="182"/>
      <c r="LSC355" s="182"/>
      <c r="LSD355" s="182"/>
      <c r="LSE355" s="182"/>
      <c r="LSF355" s="182"/>
      <c r="LSG355" s="182"/>
      <c r="LSH355" s="182"/>
      <c r="LSI355" s="182"/>
      <c r="LSJ355" s="182"/>
      <c r="LSK355" s="182"/>
      <c r="LSL355" s="182"/>
      <c r="LSM355" s="182"/>
      <c r="LSN355" s="182"/>
      <c r="LSO355" s="182"/>
      <c r="LSP355" s="182"/>
      <c r="LSQ355" s="182"/>
      <c r="LSR355" s="182"/>
      <c r="LSS355" s="182"/>
      <c r="LST355" s="182"/>
      <c r="LSU355" s="182"/>
      <c r="LSV355" s="182"/>
      <c r="LSW355" s="182"/>
      <c r="LSX355" s="182"/>
      <c r="LSY355" s="182"/>
      <c r="LSZ355" s="182"/>
      <c r="LTA355" s="182"/>
      <c r="LTB355" s="182"/>
      <c r="LTC355" s="182"/>
      <c r="LTD355" s="182"/>
      <c r="LTE355" s="182"/>
      <c r="LTF355" s="182"/>
      <c r="LTG355" s="182"/>
      <c r="LTH355" s="182"/>
      <c r="LTI355" s="182"/>
      <c r="LTJ355" s="182"/>
      <c r="LTK355" s="182"/>
      <c r="LTL355" s="182"/>
      <c r="LTM355" s="182"/>
      <c r="LTN355" s="182"/>
      <c r="LTO355" s="182"/>
      <c r="LTP355" s="182"/>
      <c r="LTQ355" s="182"/>
      <c r="LTR355" s="182"/>
      <c r="LTS355" s="182"/>
      <c r="LTT355" s="182"/>
      <c r="LTU355" s="182"/>
      <c r="LTV355" s="182"/>
      <c r="LTW355" s="182"/>
      <c r="LTX355" s="182"/>
      <c r="LTY355" s="182"/>
      <c r="LTZ355" s="182"/>
      <c r="LUA355" s="182"/>
      <c r="LUB355" s="182"/>
      <c r="LUC355" s="182"/>
      <c r="LUD355" s="182"/>
      <c r="LUE355" s="182"/>
      <c r="LUF355" s="182"/>
      <c r="LUG355" s="182"/>
      <c r="LUH355" s="182"/>
      <c r="LUI355" s="182"/>
      <c r="LUJ355" s="182"/>
      <c r="LUK355" s="182"/>
      <c r="LUL355" s="182"/>
      <c r="LUM355" s="182"/>
      <c r="LUN355" s="182"/>
      <c r="LUO355" s="182"/>
      <c r="LUP355" s="182"/>
      <c r="LUQ355" s="182"/>
      <c r="LUR355" s="182"/>
      <c r="LUS355" s="182"/>
      <c r="LUT355" s="182"/>
      <c r="LUU355" s="182"/>
      <c r="LUV355" s="182"/>
      <c r="LUW355" s="182"/>
      <c r="LUX355" s="182"/>
      <c r="LUY355" s="182"/>
      <c r="LUZ355" s="182"/>
      <c r="LVA355" s="182"/>
      <c r="LVB355" s="182"/>
      <c r="LVC355" s="182"/>
      <c r="LVD355" s="182"/>
      <c r="LVE355" s="182"/>
      <c r="LVF355" s="182"/>
      <c r="LVG355" s="182"/>
      <c r="LVH355" s="182"/>
      <c r="LVI355" s="182"/>
      <c r="LVJ355" s="182"/>
      <c r="LVK355" s="182"/>
      <c r="LVL355" s="182"/>
      <c r="LVM355" s="182"/>
      <c r="LVN355" s="182"/>
      <c r="LVO355" s="182"/>
      <c r="LVP355" s="182"/>
      <c r="LVQ355" s="182"/>
      <c r="LVR355" s="182"/>
      <c r="LVS355" s="182"/>
      <c r="LVT355" s="182"/>
      <c r="LVU355" s="182"/>
      <c r="LVV355" s="182"/>
      <c r="LVW355" s="182"/>
      <c r="LVX355" s="182"/>
      <c r="LVY355" s="182"/>
      <c r="LVZ355" s="182"/>
      <c r="LWA355" s="182"/>
      <c r="LWB355" s="182"/>
      <c r="LWC355" s="182"/>
      <c r="LWD355" s="182"/>
      <c r="LWE355" s="182"/>
      <c r="LWF355" s="182"/>
      <c r="LWG355" s="182"/>
      <c r="LWH355" s="182"/>
      <c r="LWI355" s="182"/>
      <c r="LWJ355" s="182"/>
      <c r="LWK355" s="182"/>
      <c r="LWL355" s="182"/>
      <c r="LWM355" s="182"/>
      <c r="LWN355" s="182"/>
      <c r="LWO355" s="182"/>
      <c r="LWP355" s="182"/>
      <c r="LWQ355" s="182"/>
      <c r="LWR355" s="182"/>
      <c r="LWS355" s="182"/>
      <c r="LWT355" s="182"/>
      <c r="LWU355" s="182"/>
      <c r="LWV355" s="182"/>
      <c r="LWW355" s="182"/>
      <c r="LWX355" s="182"/>
      <c r="LWY355" s="182"/>
      <c r="LWZ355" s="182"/>
      <c r="LXA355" s="182"/>
      <c r="LXB355" s="182"/>
      <c r="LXC355" s="182"/>
      <c r="LXD355" s="182"/>
      <c r="LXE355" s="182"/>
      <c r="LXF355" s="182"/>
      <c r="LXG355" s="182"/>
      <c r="LXH355" s="182"/>
      <c r="LXI355" s="182"/>
      <c r="LXJ355" s="182"/>
      <c r="LXK355" s="182"/>
      <c r="LXL355" s="182"/>
      <c r="LXM355" s="182"/>
      <c r="LXN355" s="182"/>
      <c r="LXO355" s="182"/>
      <c r="LXP355" s="182"/>
      <c r="LXQ355" s="182"/>
      <c r="LXR355" s="182"/>
      <c r="LXS355" s="182"/>
      <c r="LXT355" s="182"/>
      <c r="LXU355" s="182"/>
      <c r="LXV355" s="182"/>
      <c r="LXW355" s="182"/>
      <c r="LXX355" s="182"/>
      <c r="LXY355" s="182"/>
      <c r="LXZ355" s="182"/>
      <c r="LYA355" s="182"/>
      <c r="LYB355" s="182"/>
      <c r="LYC355" s="182"/>
      <c r="LYD355" s="182"/>
      <c r="LYE355" s="182"/>
      <c r="LYF355" s="182"/>
      <c r="LYG355" s="182"/>
      <c r="LYH355" s="182"/>
      <c r="LYI355" s="182"/>
      <c r="LYJ355" s="182"/>
      <c r="LYK355" s="182"/>
      <c r="LYL355" s="182"/>
      <c r="LYM355" s="182"/>
      <c r="LYN355" s="182"/>
      <c r="LYO355" s="182"/>
      <c r="LYP355" s="182"/>
      <c r="LYQ355" s="182"/>
      <c r="LYR355" s="182"/>
      <c r="LYS355" s="182"/>
      <c r="LYT355" s="182"/>
      <c r="LYU355" s="182"/>
      <c r="LYV355" s="182"/>
      <c r="LYW355" s="182"/>
      <c r="LYX355" s="182"/>
      <c r="LYY355" s="182"/>
      <c r="LYZ355" s="182"/>
      <c r="LZA355" s="182"/>
      <c r="LZB355" s="182"/>
      <c r="LZC355" s="182"/>
      <c r="LZD355" s="182"/>
      <c r="LZE355" s="182"/>
      <c r="LZF355" s="182"/>
      <c r="LZG355" s="182"/>
      <c r="LZH355" s="182"/>
      <c r="LZI355" s="182"/>
      <c r="LZJ355" s="182"/>
      <c r="LZK355" s="182"/>
      <c r="LZL355" s="182"/>
      <c r="LZM355" s="182"/>
      <c r="LZN355" s="182"/>
      <c r="LZO355" s="182"/>
      <c r="LZP355" s="182"/>
      <c r="LZQ355" s="182"/>
      <c r="LZR355" s="182"/>
      <c r="LZS355" s="182"/>
      <c r="LZT355" s="182"/>
      <c r="LZU355" s="182"/>
      <c r="LZV355" s="182"/>
      <c r="LZW355" s="182"/>
      <c r="LZX355" s="182"/>
      <c r="LZY355" s="182"/>
      <c r="LZZ355" s="182"/>
      <c r="MAA355" s="182"/>
      <c r="MAB355" s="182"/>
      <c r="MAC355" s="182"/>
      <c r="MAD355" s="182"/>
      <c r="MAE355" s="182"/>
      <c r="MAF355" s="182"/>
      <c r="MAG355" s="182"/>
      <c r="MAH355" s="182"/>
      <c r="MAI355" s="182"/>
      <c r="MAJ355" s="182"/>
      <c r="MAK355" s="182"/>
      <c r="MAL355" s="182"/>
      <c r="MAM355" s="182"/>
      <c r="MAN355" s="182"/>
      <c r="MAO355" s="182"/>
      <c r="MAP355" s="182"/>
      <c r="MAQ355" s="182"/>
      <c r="MAR355" s="182"/>
      <c r="MAS355" s="182"/>
      <c r="MAT355" s="182"/>
      <c r="MAU355" s="182"/>
      <c r="MAV355" s="182"/>
      <c r="MAW355" s="182"/>
      <c r="MAX355" s="182"/>
      <c r="MAY355" s="182"/>
      <c r="MAZ355" s="182"/>
      <c r="MBA355" s="182"/>
      <c r="MBB355" s="182"/>
      <c r="MBC355" s="182"/>
      <c r="MBD355" s="182"/>
      <c r="MBE355" s="182"/>
      <c r="MBF355" s="182"/>
      <c r="MBG355" s="182"/>
      <c r="MBH355" s="182"/>
      <c r="MBI355" s="182"/>
      <c r="MBJ355" s="182"/>
      <c r="MBK355" s="182"/>
      <c r="MBL355" s="182"/>
      <c r="MBM355" s="182"/>
      <c r="MBN355" s="182"/>
      <c r="MBO355" s="182"/>
      <c r="MBP355" s="182"/>
      <c r="MBQ355" s="182"/>
      <c r="MBR355" s="182"/>
      <c r="MBS355" s="182"/>
      <c r="MBT355" s="182"/>
      <c r="MBU355" s="182"/>
      <c r="MBV355" s="182"/>
      <c r="MBW355" s="182"/>
      <c r="MBX355" s="182"/>
      <c r="MBY355" s="182"/>
      <c r="MBZ355" s="182"/>
      <c r="MCA355" s="182"/>
      <c r="MCB355" s="182"/>
      <c r="MCC355" s="182"/>
      <c r="MCD355" s="182"/>
      <c r="MCE355" s="182"/>
      <c r="MCF355" s="182"/>
      <c r="MCG355" s="182"/>
      <c r="MCH355" s="182"/>
      <c r="MCI355" s="182"/>
      <c r="MCJ355" s="182"/>
      <c r="MCK355" s="182"/>
      <c r="MCL355" s="182"/>
      <c r="MCM355" s="182"/>
      <c r="MCN355" s="182"/>
      <c r="MCO355" s="182"/>
      <c r="MCP355" s="182"/>
      <c r="MCQ355" s="182"/>
      <c r="MCR355" s="182"/>
      <c r="MCS355" s="182"/>
      <c r="MCT355" s="182"/>
      <c r="MCU355" s="182"/>
      <c r="MCV355" s="182"/>
      <c r="MCW355" s="182"/>
      <c r="MCX355" s="182"/>
      <c r="MCY355" s="182"/>
      <c r="MCZ355" s="182"/>
      <c r="MDA355" s="182"/>
      <c r="MDB355" s="182"/>
      <c r="MDC355" s="182"/>
      <c r="MDD355" s="182"/>
      <c r="MDE355" s="182"/>
      <c r="MDF355" s="182"/>
      <c r="MDG355" s="182"/>
      <c r="MDH355" s="182"/>
      <c r="MDI355" s="182"/>
      <c r="MDJ355" s="182"/>
      <c r="MDK355" s="182"/>
      <c r="MDL355" s="182"/>
      <c r="MDM355" s="182"/>
      <c r="MDN355" s="182"/>
      <c r="MDO355" s="182"/>
      <c r="MDP355" s="182"/>
      <c r="MDQ355" s="182"/>
      <c r="MDR355" s="182"/>
      <c r="MDS355" s="182"/>
      <c r="MDT355" s="182"/>
      <c r="MDU355" s="182"/>
      <c r="MDV355" s="182"/>
      <c r="MDW355" s="182"/>
      <c r="MDX355" s="182"/>
      <c r="MDY355" s="182"/>
      <c r="MDZ355" s="182"/>
      <c r="MEA355" s="182"/>
      <c r="MEB355" s="182"/>
      <c r="MEC355" s="182"/>
      <c r="MED355" s="182"/>
      <c r="MEE355" s="182"/>
      <c r="MEF355" s="182"/>
      <c r="MEG355" s="182"/>
      <c r="MEH355" s="182"/>
      <c r="MEI355" s="182"/>
      <c r="MEJ355" s="182"/>
      <c r="MEK355" s="182"/>
      <c r="MEL355" s="182"/>
      <c r="MEM355" s="182"/>
      <c r="MEN355" s="182"/>
      <c r="MEO355" s="182"/>
      <c r="MEP355" s="182"/>
      <c r="MEQ355" s="182"/>
      <c r="MER355" s="182"/>
      <c r="MES355" s="182"/>
      <c r="MET355" s="182"/>
      <c r="MEU355" s="182"/>
      <c r="MEV355" s="182"/>
      <c r="MEW355" s="182"/>
      <c r="MEX355" s="182"/>
      <c r="MEY355" s="182"/>
      <c r="MEZ355" s="182"/>
      <c r="MFA355" s="182"/>
      <c r="MFB355" s="182"/>
      <c r="MFC355" s="182"/>
      <c r="MFD355" s="182"/>
      <c r="MFE355" s="182"/>
      <c r="MFF355" s="182"/>
      <c r="MFG355" s="182"/>
      <c r="MFH355" s="182"/>
      <c r="MFI355" s="182"/>
      <c r="MFJ355" s="182"/>
      <c r="MFK355" s="182"/>
      <c r="MFL355" s="182"/>
      <c r="MFM355" s="182"/>
      <c r="MFN355" s="182"/>
      <c r="MFO355" s="182"/>
      <c r="MFP355" s="182"/>
      <c r="MFQ355" s="182"/>
      <c r="MFR355" s="182"/>
      <c r="MFS355" s="182"/>
      <c r="MFT355" s="182"/>
      <c r="MFU355" s="182"/>
      <c r="MFV355" s="182"/>
      <c r="MFW355" s="182"/>
      <c r="MFX355" s="182"/>
      <c r="MFY355" s="182"/>
      <c r="MFZ355" s="182"/>
      <c r="MGA355" s="182"/>
      <c r="MGB355" s="182"/>
      <c r="MGC355" s="182"/>
      <c r="MGD355" s="182"/>
      <c r="MGE355" s="182"/>
      <c r="MGF355" s="182"/>
      <c r="MGG355" s="182"/>
      <c r="MGH355" s="182"/>
      <c r="MGI355" s="182"/>
      <c r="MGJ355" s="182"/>
      <c r="MGK355" s="182"/>
      <c r="MGL355" s="182"/>
      <c r="MGM355" s="182"/>
      <c r="MGN355" s="182"/>
      <c r="MGO355" s="182"/>
      <c r="MGP355" s="182"/>
      <c r="MGQ355" s="182"/>
      <c r="MGR355" s="182"/>
      <c r="MGS355" s="182"/>
      <c r="MGT355" s="182"/>
      <c r="MGU355" s="182"/>
      <c r="MGV355" s="182"/>
      <c r="MGW355" s="182"/>
      <c r="MGX355" s="182"/>
      <c r="MGY355" s="182"/>
      <c r="MGZ355" s="182"/>
      <c r="MHA355" s="182"/>
      <c r="MHB355" s="182"/>
      <c r="MHC355" s="182"/>
      <c r="MHD355" s="182"/>
      <c r="MHE355" s="182"/>
      <c r="MHF355" s="182"/>
      <c r="MHG355" s="182"/>
      <c r="MHH355" s="182"/>
      <c r="MHI355" s="182"/>
      <c r="MHJ355" s="182"/>
      <c r="MHK355" s="182"/>
      <c r="MHL355" s="182"/>
      <c r="MHM355" s="182"/>
      <c r="MHN355" s="182"/>
      <c r="MHO355" s="182"/>
      <c r="MHP355" s="182"/>
      <c r="MHQ355" s="182"/>
      <c r="MHR355" s="182"/>
      <c r="MHS355" s="182"/>
      <c r="MHT355" s="182"/>
      <c r="MHU355" s="182"/>
      <c r="MHV355" s="182"/>
      <c r="MHW355" s="182"/>
      <c r="MHX355" s="182"/>
      <c r="MHY355" s="182"/>
      <c r="MHZ355" s="182"/>
      <c r="MIA355" s="182"/>
      <c r="MIB355" s="182"/>
      <c r="MIC355" s="182"/>
      <c r="MID355" s="182"/>
      <c r="MIE355" s="182"/>
      <c r="MIF355" s="182"/>
      <c r="MIG355" s="182"/>
      <c r="MIH355" s="182"/>
      <c r="MII355" s="182"/>
      <c r="MIJ355" s="182"/>
      <c r="MIK355" s="182"/>
      <c r="MIL355" s="182"/>
      <c r="MIM355" s="182"/>
      <c r="MIN355" s="182"/>
      <c r="MIO355" s="182"/>
      <c r="MIP355" s="182"/>
      <c r="MIQ355" s="182"/>
      <c r="MIR355" s="182"/>
      <c r="MIS355" s="182"/>
      <c r="MIT355" s="182"/>
      <c r="MIU355" s="182"/>
      <c r="MIV355" s="182"/>
      <c r="MIW355" s="182"/>
      <c r="MIX355" s="182"/>
      <c r="MIY355" s="182"/>
      <c r="MIZ355" s="182"/>
      <c r="MJA355" s="182"/>
      <c r="MJB355" s="182"/>
      <c r="MJC355" s="182"/>
      <c r="MJD355" s="182"/>
      <c r="MJE355" s="182"/>
      <c r="MJF355" s="182"/>
      <c r="MJG355" s="182"/>
      <c r="MJH355" s="182"/>
      <c r="MJI355" s="182"/>
      <c r="MJJ355" s="182"/>
      <c r="MJK355" s="182"/>
      <c r="MJL355" s="182"/>
      <c r="MJM355" s="182"/>
      <c r="MJN355" s="182"/>
      <c r="MJO355" s="182"/>
      <c r="MJP355" s="182"/>
      <c r="MJQ355" s="182"/>
      <c r="MJR355" s="182"/>
      <c r="MJS355" s="182"/>
      <c r="MJT355" s="182"/>
      <c r="MJU355" s="182"/>
      <c r="MJV355" s="182"/>
      <c r="MJW355" s="182"/>
      <c r="MJX355" s="182"/>
      <c r="MJY355" s="182"/>
      <c r="MJZ355" s="182"/>
      <c r="MKA355" s="182"/>
      <c r="MKB355" s="182"/>
      <c r="MKC355" s="182"/>
      <c r="MKD355" s="182"/>
      <c r="MKE355" s="182"/>
      <c r="MKF355" s="182"/>
      <c r="MKG355" s="182"/>
      <c r="MKH355" s="182"/>
      <c r="MKI355" s="182"/>
      <c r="MKJ355" s="182"/>
      <c r="MKK355" s="182"/>
      <c r="MKL355" s="182"/>
      <c r="MKM355" s="182"/>
      <c r="MKN355" s="182"/>
      <c r="MKO355" s="182"/>
      <c r="MKP355" s="182"/>
      <c r="MKQ355" s="182"/>
      <c r="MKR355" s="182"/>
      <c r="MKS355" s="182"/>
      <c r="MKT355" s="182"/>
      <c r="MKU355" s="182"/>
      <c r="MKV355" s="182"/>
      <c r="MKW355" s="182"/>
      <c r="MKX355" s="182"/>
      <c r="MKY355" s="182"/>
      <c r="MKZ355" s="182"/>
      <c r="MLA355" s="182"/>
      <c r="MLB355" s="182"/>
      <c r="MLC355" s="182"/>
      <c r="MLD355" s="182"/>
      <c r="MLE355" s="182"/>
      <c r="MLF355" s="182"/>
      <c r="MLG355" s="182"/>
      <c r="MLH355" s="182"/>
      <c r="MLI355" s="182"/>
      <c r="MLJ355" s="182"/>
      <c r="MLK355" s="182"/>
      <c r="MLL355" s="182"/>
      <c r="MLM355" s="182"/>
      <c r="MLN355" s="182"/>
      <c r="MLO355" s="182"/>
      <c r="MLP355" s="182"/>
      <c r="MLQ355" s="182"/>
      <c r="MLR355" s="182"/>
      <c r="MLS355" s="182"/>
      <c r="MLT355" s="182"/>
      <c r="MLU355" s="182"/>
      <c r="MLV355" s="182"/>
      <c r="MLW355" s="182"/>
      <c r="MLX355" s="182"/>
      <c r="MLY355" s="182"/>
      <c r="MLZ355" s="182"/>
      <c r="MMA355" s="182"/>
      <c r="MMB355" s="182"/>
      <c r="MMC355" s="182"/>
      <c r="MMD355" s="182"/>
      <c r="MME355" s="182"/>
      <c r="MMF355" s="182"/>
      <c r="MMG355" s="182"/>
      <c r="MMH355" s="182"/>
      <c r="MMI355" s="182"/>
      <c r="MMJ355" s="182"/>
      <c r="MMK355" s="182"/>
      <c r="MML355" s="182"/>
      <c r="MMM355" s="182"/>
      <c r="MMN355" s="182"/>
      <c r="MMO355" s="182"/>
      <c r="MMP355" s="182"/>
      <c r="MMQ355" s="182"/>
      <c r="MMR355" s="182"/>
      <c r="MMS355" s="182"/>
      <c r="MMT355" s="182"/>
      <c r="MMU355" s="182"/>
      <c r="MMV355" s="182"/>
      <c r="MMW355" s="182"/>
      <c r="MMX355" s="182"/>
      <c r="MMY355" s="182"/>
      <c r="MMZ355" s="182"/>
      <c r="MNA355" s="182"/>
      <c r="MNB355" s="182"/>
      <c r="MNC355" s="182"/>
      <c r="MND355" s="182"/>
      <c r="MNE355" s="182"/>
      <c r="MNF355" s="182"/>
      <c r="MNG355" s="182"/>
      <c r="MNH355" s="182"/>
      <c r="MNI355" s="182"/>
      <c r="MNJ355" s="182"/>
      <c r="MNK355" s="182"/>
      <c r="MNL355" s="182"/>
      <c r="MNM355" s="182"/>
      <c r="MNN355" s="182"/>
      <c r="MNO355" s="182"/>
      <c r="MNP355" s="182"/>
      <c r="MNQ355" s="182"/>
      <c r="MNR355" s="182"/>
      <c r="MNS355" s="182"/>
      <c r="MNT355" s="182"/>
      <c r="MNU355" s="182"/>
      <c r="MNV355" s="182"/>
      <c r="MNW355" s="182"/>
      <c r="MNX355" s="182"/>
      <c r="MNY355" s="182"/>
      <c r="MNZ355" s="182"/>
      <c r="MOA355" s="182"/>
      <c r="MOB355" s="182"/>
      <c r="MOC355" s="182"/>
      <c r="MOD355" s="182"/>
      <c r="MOE355" s="182"/>
      <c r="MOF355" s="182"/>
      <c r="MOG355" s="182"/>
      <c r="MOH355" s="182"/>
      <c r="MOI355" s="182"/>
      <c r="MOJ355" s="182"/>
      <c r="MOK355" s="182"/>
      <c r="MOL355" s="182"/>
      <c r="MOM355" s="182"/>
      <c r="MON355" s="182"/>
      <c r="MOO355" s="182"/>
      <c r="MOP355" s="182"/>
      <c r="MOQ355" s="182"/>
      <c r="MOR355" s="182"/>
      <c r="MOS355" s="182"/>
      <c r="MOT355" s="182"/>
      <c r="MOU355" s="182"/>
      <c r="MOV355" s="182"/>
      <c r="MOW355" s="182"/>
      <c r="MOX355" s="182"/>
      <c r="MOY355" s="182"/>
      <c r="MOZ355" s="182"/>
      <c r="MPA355" s="182"/>
      <c r="MPB355" s="182"/>
      <c r="MPC355" s="182"/>
      <c r="MPD355" s="182"/>
      <c r="MPE355" s="182"/>
      <c r="MPF355" s="182"/>
      <c r="MPG355" s="182"/>
      <c r="MPH355" s="182"/>
      <c r="MPI355" s="182"/>
      <c r="MPJ355" s="182"/>
      <c r="MPK355" s="182"/>
      <c r="MPL355" s="182"/>
      <c r="MPM355" s="182"/>
      <c r="MPN355" s="182"/>
      <c r="MPO355" s="182"/>
      <c r="MPP355" s="182"/>
      <c r="MPQ355" s="182"/>
      <c r="MPR355" s="182"/>
      <c r="MPS355" s="182"/>
      <c r="MPT355" s="182"/>
      <c r="MPU355" s="182"/>
      <c r="MPV355" s="182"/>
      <c r="MPW355" s="182"/>
      <c r="MPX355" s="182"/>
      <c r="MPY355" s="182"/>
      <c r="MPZ355" s="182"/>
      <c r="MQA355" s="182"/>
      <c r="MQB355" s="182"/>
      <c r="MQC355" s="182"/>
      <c r="MQD355" s="182"/>
      <c r="MQE355" s="182"/>
      <c r="MQF355" s="182"/>
      <c r="MQG355" s="182"/>
      <c r="MQH355" s="182"/>
      <c r="MQI355" s="182"/>
      <c r="MQJ355" s="182"/>
      <c r="MQK355" s="182"/>
      <c r="MQL355" s="182"/>
      <c r="MQM355" s="182"/>
      <c r="MQN355" s="182"/>
      <c r="MQO355" s="182"/>
      <c r="MQP355" s="182"/>
      <c r="MQQ355" s="182"/>
      <c r="MQR355" s="182"/>
      <c r="MQS355" s="182"/>
      <c r="MQT355" s="182"/>
      <c r="MQU355" s="182"/>
      <c r="MQV355" s="182"/>
      <c r="MQW355" s="182"/>
      <c r="MQX355" s="182"/>
      <c r="MQY355" s="182"/>
      <c r="MQZ355" s="182"/>
      <c r="MRA355" s="182"/>
      <c r="MRB355" s="182"/>
      <c r="MRC355" s="182"/>
      <c r="MRD355" s="182"/>
      <c r="MRE355" s="182"/>
      <c r="MRF355" s="182"/>
      <c r="MRG355" s="182"/>
      <c r="MRH355" s="182"/>
      <c r="MRI355" s="182"/>
      <c r="MRJ355" s="182"/>
      <c r="MRK355" s="182"/>
      <c r="MRL355" s="182"/>
      <c r="MRM355" s="182"/>
      <c r="MRN355" s="182"/>
      <c r="MRO355" s="182"/>
      <c r="MRP355" s="182"/>
      <c r="MRQ355" s="182"/>
      <c r="MRR355" s="182"/>
      <c r="MRS355" s="182"/>
      <c r="MRT355" s="182"/>
      <c r="MRU355" s="182"/>
      <c r="MRV355" s="182"/>
      <c r="MRW355" s="182"/>
      <c r="MRX355" s="182"/>
      <c r="MRY355" s="182"/>
      <c r="MRZ355" s="182"/>
      <c r="MSA355" s="182"/>
      <c r="MSB355" s="182"/>
      <c r="MSC355" s="182"/>
      <c r="MSD355" s="182"/>
      <c r="MSE355" s="182"/>
      <c r="MSF355" s="182"/>
      <c r="MSG355" s="182"/>
      <c r="MSH355" s="182"/>
      <c r="MSI355" s="182"/>
      <c r="MSJ355" s="182"/>
      <c r="MSK355" s="182"/>
      <c r="MSL355" s="182"/>
      <c r="MSM355" s="182"/>
      <c r="MSN355" s="182"/>
      <c r="MSO355" s="182"/>
      <c r="MSP355" s="182"/>
      <c r="MSQ355" s="182"/>
      <c r="MSR355" s="182"/>
      <c r="MSS355" s="182"/>
      <c r="MST355" s="182"/>
      <c r="MSU355" s="182"/>
      <c r="MSV355" s="182"/>
      <c r="MSW355" s="182"/>
      <c r="MSX355" s="182"/>
      <c r="MSY355" s="182"/>
      <c r="MSZ355" s="182"/>
      <c r="MTA355" s="182"/>
      <c r="MTB355" s="182"/>
      <c r="MTC355" s="182"/>
      <c r="MTD355" s="182"/>
      <c r="MTE355" s="182"/>
      <c r="MTF355" s="182"/>
      <c r="MTG355" s="182"/>
      <c r="MTH355" s="182"/>
      <c r="MTI355" s="182"/>
      <c r="MTJ355" s="182"/>
      <c r="MTK355" s="182"/>
      <c r="MTL355" s="182"/>
      <c r="MTM355" s="182"/>
      <c r="MTN355" s="182"/>
      <c r="MTO355" s="182"/>
      <c r="MTP355" s="182"/>
      <c r="MTQ355" s="182"/>
      <c r="MTR355" s="182"/>
      <c r="MTS355" s="182"/>
      <c r="MTT355" s="182"/>
      <c r="MTU355" s="182"/>
      <c r="MTV355" s="182"/>
      <c r="MTW355" s="182"/>
      <c r="MTX355" s="182"/>
      <c r="MTY355" s="182"/>
      <c r="MTZ355" s="182"/>
      <c r="MUA355" s="182"/>
      <c r="MUB355" s="182"/>
      <c r="MUC355" s="182"/>
      <c r="MUD355" s="182"/>
      <c r="MUE355" s="182"/>
      <c r="MUF355" s="182"/>
      <c r="MUG355" s="182"/>
      <c r="MUH355" s="182"/>
      <c r="MUI355" s="182"/>
      <c r="MUJ355" s="182"/>
      <c r="MUK355" s="182"/>
      <c r="MUL355" s="182"/>
      <c r="MUM355" s="182"/>
      <c r="MUN355" s="182"/>
      <c r="MUO355" s="182"/>
      <c r="MUP355" s="182"/>
      <c r="MUQ355" s="182"/>
      <c r="MUR355" s="182"/>
      <c r="MUS355" s="182"/>
      <c r="MUT355" s="182"/>
      <c r="MUU355" s="182"/>
      <c r="MUV355" s="182"/>
      <c r="MUW355" s="182"/>
      <c r="MUX355" s="182"/>
      <c r="MUY355" s="182"/>
      <c r="MUZ355" s="182"/>
      <c r="MVA355" s="182"/>
      <c r="MVB355" s="182"/>
      <c r="MVC355" s="182"/>
      <c r="MVD355" s="182"/>
      <c r="MVE355" s="182"/>
      <c r="MVF355" s="182"/>
      <c r="MVG355" s="182"/>
      <c r="MVH355" s="182"/>
      <c r="MVI355" s="182"/>
      <c r="MVJ355" s="182"/>
      <c r="MVK355" s="182"/>
      <c r="MVL355" s="182"/>
      <c r="MVM355" s="182"/>
      <c r="MVN355" s="182"/>
      <c r="MVO355" s="182"/>
      <c r="MVP355" s="182"/>
      <c r="MVQ355" s="182"/>
      <c r="MVR355" s="182"/>
      <c r="MVS355" s="182"/>
      <c r="MVT355" s="182"/>
      <c r="MVU355" s="182"/>
      <c r="MVV355" s="182"/>
      <c r="MVW355" s="182"/>
      <c r="MVX355" s="182"/>
      <c r="MVY355" s="182"/>
      <c r="MVZ355" s="182"/>
      <c r="MWA355" s="182"/>
      <c r="MWB355" s="182"/>
      <c r="MWC355" s="182"/>
      <c r="MWD355" s="182"/>
      <c r="MWE355" s="182"/>
      <c r="MWF355" s="182"/>
      <c r="MWG355" s="182"/>
      <c r="MWH355" s="182"/>
      <c r="MWI355" s="182"/>
      <c r="MWJ355" s="182"/>
      <c r="MWK355" s="182"/>
      <c r="MWL355" s="182"/>
      <c r="MWM355" s="182"/>
      <c r="MWN355" s="182"/>
      <c r="MWO355" s="182"/>
      <c r="MWP355" s="182"/>
      <c r="MWQ355" s="182"/>
      <c r="MWR355" s="182"/>
      <c r="MWS355" s="182"/>
      <c r="MWT355" s="182"/>
      <c r="MWU355" s="182"/>
      <c r="MWV355" s="182"/>
      <c r="MWW355" s="182"/>
      <c r="MWX355" s="182"/>
      <c r="MWY355" s="182"/>
      <c r="MWZ355" s="182"/>
      <c r="MXA355" s="182"/>
      <c r="MXB355" s="182"/>
      <c r="MXC355" s="182"/>
      <c r="MXD355" s="182"/>
      <c r="MXE355" s="182"/>
      <c r="MXF355" s="182"/>
      <c r="MXG355" s="182"/>
      <c r="MXH355" s="182"/>
      <c r="MXI355" s="182"/>
      <c r="MXJ355" s="182"/>
      <c r="MXK355" s="182"/>
      <c r="MXL355" s="182"/>
      <c r="MXM355" s="182"/>
      <c r="MXN355" s="182"/>
      <c r="MXO355" s="182"/>
      <c r="MXP355" s="182"/>
      <c r="MXQ355" s="182"/>
      <c r="MXR355" s="182"/>
      <c r="MXS355" s="182"/>
      <c r="MXT355" s="182"/>
      <c r="MXU355" s="182"/>
      <c r="MXV355" s="182"/>
      <c r="MXW355" s="182"/>
      <c r="MXX355" s="182"/>
      <c r="MXY355" s="182"/>
      <c r="MXZ355" s="182"/>
      <c r="MYA355" s="182"/>
      <c r="MYB355" s="182"/>
      <c r="MYC355" s="182"/>
      <c r="MYD355" s="182"/>
      <c r="MYE355" s="182"/>
      <c r="MYF355" s="182"/>
      <c r="MYG355" s="182"/>
      <c r="MYH355" s="182"/>
      <c r="MYI355" s="182"/>
      <c r="MYJ355" s="182"/>
      <c r="MYK355" s="182"/>
      <c r="MYL355" s="182"/>
      <c r="MYM355" s="182"/>
      <c r="MYN355" s="182"/>
      <c r="MYO355" s="182"/>
      <c r="MYP355" s="182"/>
      <c r="MYQ355" s="182"/>
      <c r="MYR355" s="182"/>
      <c r="MYS355" s="182"/>
      <c r="MYT355" s="182"/>
      <c r="MYU355" s="182"/>
      <c r="MYV355" s="182"/>
      <c r="MYW355" s="182"/>
      <c r="MYX355" s="182"/>
      <c r="MYY355" s="182"/>
      <c r="MYZ355" s="182"/>
      <c r="MZA355" s="182"/>
      <c r="MZB355" s="182"/>
      <c r="MZC355" s="182"/>
      <c r="MZD355" s="182"/>
      <c r="MZE355" s="182"/>
      <c r="MZF355" s="182"/>
      <c r="MZG355" s="182"/>
      <c r="MZH355" s="182"/>
      <c r="MZI355" s="182"/>
      <c r="MZJ355" s="182"/>
      <c r="MZK355" s="182"/>
      <c r="MZL355" s="182"/>
      <c r="MZM355" s="182"/>
      <c r="MZN355" s="182"/>
      <c r="MZO355" s="182"/>
      <c r="MZP355" s="182"/>
      <c r="MZQ355" s="182"/>
      <c r="MZR355" s="182"/>
      <c r="MZS355" s="182"/>
      <c r="MZT355" s="182"/>
      <c r="MZU355" s="182"/>
      <c r="MZV355" s="182"/>
      <c r="MZW355" s="182"/>
      <c r="MZX355" s="182"/>
      <c r="MZY355" s="182"/>
      <c r="MZZ355" s="182"/>
      <c r="NAA355" s="182"/>
      <c r="NAB355" s="182"/>
      <c r="NAC355" s="182"/>
      <c r="NAD355" s="182"/>
      <c r="NAE355" s="182"/>
      <c r="NAF355" s="182"/>
      <c r="NAG355" s="182"/>
      <c r="NAH355" s="182"/>
      <c r="NAI355" s="182"/>
      <c r="NAJ355" s="182"/>
      <c r="NAK355" s="182"/>
      <c r="NAL355" s="182"/>
      <c r="NAM355" s="182"/>
      <c r="NAN355" s="182"/>
      <c r="NAO355" s="182"/>
      <c r="NAP355" s="182"/>
      <c r="NAQ355" s="182"/>
      <c r="NAR355" s="182"/>
      <c r="NAS355" s="182"/>
      <c r="NAT355" s="182"/>
      <c r="NAU355" s="182"/>
      <c r="NAV355" s="182"/>
      <c r="NAW355" s="182"/>
      <c r="NAX355" s="182"/>
      <c r="NAY355" s="182"/>
      <c r="NAZ355" s="182"/>
      <c r="NBA355" s="182"/>
      <c r="NBB355" s="182"/>
      <c r="NBC355" s="182"/>
      <c r="NBD355" s="182"/>
      <c r="NBE355" s="182"/>
      <c r="NBF355" s="182"/>
      <c r="NBG355" s="182"/>
      <c r="NBH355" s="182"/>
      <c r="NBI355" s="182"/>
      <c r="NBJ355" s="182"/>
      <c r="NBK355" s="182"/>
      <c r="NBL355" s="182"/>
      <c r="NBM355" s="182"/>
      <c r="NBN355" s="182"/>
      <c r="NBO355" s="182"/>
      <c r="NBP355" s="182"/>
      <c r="NBQ355" s="182"/>
      <c r="NBR355" s="182"/>
      <c r="NBS355" s="182"/>
      <c r="NBT355" s="182"/>
      <c r="NBU355" s="182"/>
      <c r="NBV355" s="182"/>
      <c r="NBW355" s="182"/>
      <c r="NBX355" s="182"/>
      <c r="NBY355" s="182"/>
      <c r="NBZ355" s="182"/>
      <c r="NCA355" s="182"/>
      <c r="NCB355" s="182"/>
      <c r="NCC355" s="182"/>
      <c r="NCD355" s="182"/>
      <c r="NCE355" s="182"/>
      <c r="NCF355" s="182"/>
      <c r="NCG355" s="182"/>
      <c r="NCH355" s="182"/>
      <c r="NCI355" s="182"/>
      <c r="NCJ355" s="182"/>
      <c r="NCK355" s="182"/>
      <c r="NCL355" s="182"/>
      <c r="NCM355" s="182"/>
      <c r="NCN355" s="182"/>
      <c r="NCO355" s="182"/>
      <c r="NCP355" s="182"/>
      <c r="NCQ355" s="182"/>
      <c r="NCR355" s="182"/>
      <c r="NCS355" s="182"/>
      <c r="NCT355" s="182"/>
      <c r="NCU355" s="182"/>
      <c r="NCV355" s="182"/>
      <c r="NCW355" s="182"/>
      <c r="NCX355" s="182"/>
      <c r="NCY355" s="182"/>
      <c r="NCZ355" s="182"/>
      <c r="NDA355" s="182"/>
      <c r="NDB355" s="182"/>
      <c r="NDC355" s="182"/>
      <c r="NDD355" s="182"/>
      <c r="NDE355" s="182"/>
      <c r="NDF355" s="182"/>
      <c r="NDG355" s="182"/>
      <c r="NDH355" s="182"/>
      <c r="NDI355" s="182"/>
      <c r="NDJ355" s="182"/>
      <c r="NDK355" s="182"/>
      <c r="NDL355" s="182"/>
      <c r="NDM355" s="182"/>
      <c r="NDN355" s="182"/>
      <c r="NDO355" s="182"/>
      <c r="NDP355" s="182"/>
      <c r="NDQ355" s="182"/>
      <c r="NDR355" s="182"/>
      <c r="NDS355" s="182"/>
      <c r="NDT355" s="182"/>
      <c r="NDU355" s="182"/>
      <c r="NDV355" s="182"/>
      <c r="NDW355" s="182"/>
      <c r="NDX355" s="182"/>
      <c r="NDY355" s="182"/>
      <c r="NDZ355" s="182"/>
      <c r="NEA355" s="182"/>
      <c r="NEB355" s="182"/>
      <c r="NEC355" s="182"/>
      <c r="NED355" s="182"/>
      <c r="NEE355" s="182"/>
      <c r="NEF355" s="182"/>
      <c r="NEG355" s="182"/>
      <c r="NEH355" s="182"/>
      <c r="NEI355" s="182"/>
      <c r="NEJ355" s="182"/>
      <c r="NEK355" s="182"/>
      <c r="NEL355" s="182"/>
      <c r="NEM355" s="182"/>
      <c r="NEN355" s="182"/>
      <c r="NEO355" s="182"/>
      <c r="NEP355" s="182"/>
      <c r="NEQ355" s="182"/>
      <c r="NER355" s="182"/>
      <c r="NES355" s="182"/>
      <c r="NET355" s="182"/>
      <c r="NEU355" s="182"/>
      <c r="NEV355" s="182"/>
      <c r="NEW355" s="182"/>
      <c r="NEX355" s="182"/>
      <c r="NEY355" s="182"/>
      <c r="NEZ355" s="182"/>
      <c r="NFA355" s="182"/>
      <c r="NFB355" s="182"/>
      <c r="NFC355" s="182"/>
      <c r="NFD355" s="182"/>
      <c r="NFE355" s="182"/>
      <c r="NFF355" s="182"/>
      <c r="NFG355" s="182"/>
      <c r="NFH355" s="182"/>
      <c r="NFI355" s="182"/>
      <c r="NFJ355" s="182"/>
      <c r="NFK355" s="182"/>
      <c r="NFL355" s="182"/>
      <c r="NFM355" s="182"/>
      <c r="NFN355" s="182"/>
      <c r="NFO355" s="182"/>
      <c r="NFP355" s="182"/>
      <c r="NFQ355" s="182"/>
      <c r="NFR355" s="182"/>
      <c r="NFS355" s="182"/>
      <c r="NFT355" s="182"/>
      <c r="NFU355" s="182"/>
      <c r="NFV355" s="182"/>
      <c r="NFW355" s="182"/>
      <c r="NFX355" s="182"/>
      <c r="NFY355" s="182"/>
      <c r="NFZ355" s="182"/>
      <c r="NGA355" s="182"/>
      <c r="NGB355" s="182"/>
      <c r="NGC355" s="182"/>
      <c r="NGD355" s="182"/>
      <c r="NGE355" s="182"/>
      <c r="NGF355" s="182"/>
      <c r="NGG355" s="182"/>
      <c r="NGH355" s="182"/>
      <c r="NGI355" s="182"/>
      <c r="NGJ355" s="182"/>
      <c r="NGK355" s="182"/>
      <c r="NGL355" s="182"/>
      <c r="NGM355" s="182"/>
      <c r="NGN355" s="182"/>
      <c r="NGO355" s="182"/>
      <c r="NGP355" s="182"/>
      <c r="NGQ355" s="182"/>
      <c r="NGR355" s="182"/>
      <c r="NGS355" s="182"/>
      <c r="NGT355" s="182"/>
      <c r="NGU355" s="182"/>
      <c r="NGV355" s="182"/>
      <c r="NGW355" s="182"/>
      <c r="NGX355" s="182"/>
      <c r="NGY355" s="182"/>
      <c r="NGZ355" s="182"/>
      <c r="NHA355" s="182"/>
      <c r="NHB355" s="182"/>
      <c r="NHC355" s="182"/>
      <c r="NHD355" s="182"/>
      <c r="NHE355" s="182"/>
      <c r="NHF355" s="182"/>
      <c r="NHG355" s="182"/>
      <c r="NHH355" s="182"/>
      <c r="NHI355" s="182"/>
      <c r="NHJ355" s="182"/>
      <c r="NHK355" s="182"/>
      <c r="NHL355" s="182"/>
      <c r="NHM355" s="182"/>
      <c r="NHN355" s="182"/>
      <c r="NHO355" s="182"/>
      <c r="NHP355" s="182"/>
      <c r="NHQ355" s="182"/>
      <c r="NHR355" s="182"/>
      <c r="NHS355" s="182"/>
      <c r="NHT355" s="182"/>
      <c r="NHU355" s="182"/>
      <c r="NHV355" s="182"/>
      <c r="NHW355" s="182"/>
      <c r="NHX355" s="182"/>
      <c r="NHY355" s="182"/>
      <c r="NHZ355" s="182"/>
      <c r="NIA355" s="182"/>
      <c r="NIB355" s="182"/>
      <c r="NIC355" s="182"/>
      <c r="NID355" s="182"/>
      <c r="NIE355" s="182"/>
      <c r="NIF355" s="182"/>
      <c r="NIG355" s="182"/>
      <c r="NIH355" s="182"/>
      <c r="NII355" s="182"/>
      <c r="NIJ355" s="182"/>
      <c r="NIK355" s="182"/>
      <c r="NIL355" s="182"/>
      <c r="NIM355" s="182"/>
      <c r="NIN355" s="182"/>
      <c r="NIO355" s="182"/>
      <c r="NIP355" s="182"/>
      <c r="NIQ355" s="182"/>
      <c r="NIR355" s="182"/>
      <c r="NIS355" s="182"/>
      <c r="NIT355" s="182"/>
      <c r="NIU355" s="182"/>
      <c r="NIV355" s="182"/>
      <c r="NIW355" s="182"/>
      <c r="NIX355" s="182"/>
      <c r="NIY355" s="182"/>
      <c r="NIZ355" s="182"/>
      <c r="NJA355" s="182"/>
      <c r="NJB355" s="182"/>
      <c r="NJC355" s="182"/>
      <c r="NJD355" s="182"/>
      <c r="NJE355" s="182"/>
      <c r="NJF355" s="182"/>
      <c r="NJG355" s="182"/>
      <c r="NJH355" s="182"/>
      <c r="NJI355" s="182"/>
      <c r="NJJ355" s="182"/>
      <c r="NJK355" s="182"/>
      <c r="NJL355" s="182"/>
      <c r="NJM355" s="182"/>
      <c r="NJN355" s="182"/>
      <c r="NJO355" s="182"/>
      <c r="NJP355" s="182"/>
      <c r="NJQ355" s="182"/>
      <c r="NJR355" s="182"/>
      <c r="NJS355" s="182"/>
      <c r="NJT355" s="182"/>
      <c r="NJU355" s="182"/>
      <c r="NJV355" s="182"/>
      <c r="NJW355" s="182"/>
      <c r="NJX355" s="182"/>
      <c r="NJY355" s="182"/>
      <c r="NJZ355" s="182"/>
      <c r="NKA355" s="182"/>
      <c r="NKB355" s="182"/>
      <c r="NKC355" s="182"/>
      <c r="NKD355" s="182"/>
      <c r="NKE355" s="182"/>
      <c r="NKF355" s="182"/>
      <c r="NKG355" s="182"/>
      <c r="NKH355" s="182"/>
      <c r="NKI355" s="182"/>
      <c r="NKJ355" s="182"/>
      <c r="NKK355" s="182"/>
      <c r="NKL355" s="182"/>
      <c r="NKM355" s="182"/>
      <c r="NKN355" s="182"/>
      <c r="NKO355" s="182"/>
      <c r="NKP355" s="182"/>
      <c r="NKQ355" s="182"/>
      <c r="NKR355" s="182"/>
      <c r="NKS355" s="182"/>
      <c r="NKT355" s="182"/>
      <c r="NKU355" s="182"/>
      <c r="NKV355" s="182"/>
      <c r="NKW355" s="182"/>
      <c r="NKX355" s="182"/>
      <c r="NKY355" s="182"/>
      <c r="NKZ355" s="182"/>
      <c r="NLA355" s="182"/>
      <c r="NLB355" s="182"/>
      <c r="NLC355" s="182"/>
      <c r="NLD355" s="182"/>
      <c r="NLE355" s="182"/>
      <c r="NLF355" s="182"/>
      <c r="NLG355" s="182"/>
      <c r="NLH355" s="182"/>
      <c r="NLI355" s="182"/>
      <c r="NLJ355" s="182"/>
      <c r="NLK355" s="182"/>
      <c r="NLL355" s="182"/>
      <c r="NLM355" s="182"/>
      <c r="NLN355" s="182"/>
      <c r="NLO355" s="182"/>
      <c r="NLP355" s="182"/>
      <c r="NLQ355" s="182"/>
      <c r="NLR355" s="182"/>
      <c r="NLS355" s="182"/>
      <c r="NLT355" s="182"/>
      <c r="NLU355" s="182"/>
      <c r="NLV355" s="182"/>
      <c r="NLW355" s="182"/>
      <c r="NLX355" s="182"/>
      <c r="NLY355" s="182"/>
      <c r="NLZ355" s="182"/>
      <c r="NMA355" s="182"/>
      <c r="NMB355" s="182"/>
      <c r="NMC355" s="182"/>
      <c r="NMD355" s="182"/>
      <c r="NME355" s="182"/>
      <c r="NMF355" s="182"/>
      <c r="NMG355" s="182"/>
      <c r="NMH355" s="182"/>
      <c r="NMI355" s="182"/>
      <c r="NMJ355" s="182"/>
      <c r="NMK355" s="182"/>
      <c r="NML355" s="182"/>
      <c r="NMM355" s="182"/>
      <c r="NMN355" s="182"/>
      <c r="NMO355" s="182"/>
      <c r="NMP355" s="182"/>
      <c r="NMQ355" s="182"/>
      <c r="NMR355" s="182"/>
      <c r="NMS355" s="182"/>
      <c r="NMT355" s="182"/>
      <c r="NMU355" s="182"/>
      <c r="NMV355" s="182"/>
      <c r="NMW355" s="182"/>
      <c r="NMX355" s="182"/>
      <c r="NMY355" s="182"/>
      <c r="NMZ355" s="182"/>
      <c r="NNA355" s="182"/>
      <c r="NNB355" s="182"/>
      <c r="NNC355" s="182"/>
      <c r="NND355" s="182"/>
      <c r="NNE355" s="182"/>
      <c r="NNF355" s="182"/>
      <c r="NNG355" s="182"/>
      <c r="NNH355" s="182"/>
      <c r="NNI355" s="182"/>
      <c r="NNJ355" s="182"/>
      <c r="NNK355" s="182"/>
      <c r="NNL355" s="182"/>
      <c r="NNM355" s="182"/>
      <c r="NNN355" s="182"/>
      <c r="NNO355" s="182"/>
      <c r="NNP355" s="182"/>
      <c r="NNQ355" s="182"/>
      <c r="NNR355" s="182"/>
      <c r="NNS355" s="182"/>
      <c r="NNT355" s="182"/>
      <c r="NNU355" s="182"/>
      <c r="NNV355" s="182"/>
      <c r="NNW355" s="182"/>
      <c r="NNX355" s="182"/>
      <c r="NNY355" s="182"/>
      <c r="NNZ355" s="182"/>
      <c r="NOA355" s="182"/>
      <c r="NOB355" s="182"/>
      <c r="NOC355" s="182"/>
      <c r="NOD355" s="182"/>
      <c r="NOE355" s="182"/>
      <c r="NOF355" s="182"/>
      <c r="NOG355" s="182"/>
      <c r="NOH355" s="182"/>
      <c r="NOI355" s="182"/>
      <c r="NOJ355" s="182"/>
      <c r="NOK355" s="182"/>
      <c r="NOL355" s="182"/>
      <c r="NOM355" s="182"/>
      <c r="NON355" s="182"/>
      <c r="NOO355" s="182"/>
      <c r="NOP355" s="182"/>
      <c r="NOQ355" s="182"/>
      <c r="NOR355" s="182"/>
      <c r="NOS355" s="182"/>
      <c r="NOT355" s="182"/>
      <c r="NOU355" s="182"/>
      <c r="NOV355" s="182"/>
      <c r="NOW355" s="182"/>
      <c r="NOX355" s="182"/>
      <c r="NOY355" s="182"/>
      <c r="NOZ355" s="182"/>
      <c r="NPA355" s="182"/>
      <c r="NPB355" s="182"/>
      <c r="NPC355" s="182"/>
      <c r="NPD355" s="182"/>
      <c r="NPE355" s="182"/>
      <c r="NPF355" s="182"/>
      <c r="NPG355" s="182"/>
      <c r="NPH355" s="182"/>
      <c r="NPI355" s="182"/>
      <c r="NPJ355" s="182"/>
      <c r="NPK355" s="182"/>
      <c r="NPL355" s="182"/>
      <c r="NPM355" s="182"/>
      <c r="NPN355" s="182"/>
      <c r="NPO355" s="182"/>
      <c r="NPP355" s="182"/>
      <c r="NPQ355" s="182"/>
      <c r="NPR355" s="182"/>
      <c r="NPS355" s="182"/>
      <c r="NPT355" s="182"/>
      <c r="NPU355" s="182"/>
      <c r="NPV355" s="182"/>
      <c r="NPW355" s="182"/>
      <c r="NPX355" s="182"/>
      <c r="NPY355" s="182"/>
      <c r="NPZ355" s="182"/>
      <c r="NQA355" s="182"/>
      <c r="NQB355" s="182"/>
      <c r="NQC355" s="182"/>
      <c r="NQD355" s="182"/>
      <c r="NQE355" s="182"/>
      <c r="NQF355" s="182"/>
      <c r="NQG355" s="182"/>
      <c r="NQH355" s="182"/>
      <c r="NQI355" s="182"/>
      <c r="NQJ355" s="182"/>
      <c r="NQK355" s="182"/>
      <c r="NQL355" s="182"/>
      <c r="NQM355" s="182"/>
      <c r="NQN355" s="182"/>
      <c r="NQO355" s="182"/>
      <c r="NQP355" s="182"/>
      <c r="NQQ355" s="182"/>
      <c r="NQR355" s="182"/>
      <c r="NQS355" s="182"/>
      <c r="NQT355" s="182"/>
      <c r="NQU355" s="182"/>
      <c r="NQV355" s="182"/>
      <c r="NQW355" s="182"/>
      <c r="NQX355" s="182"/>
      <c r="NQY355" s="182"/>
      <c r="NQZ355" s="182"/>
      <c r="NRA355" s="182"/>
      <c r="NRB355" s="182"/>
      <c r="NRC355" s="182"/>
      <c r="NRD355" s="182"/>
      <c r="NRE355" s="182"/>
      <c r="NRF355" s="182"/>
      <c r="NRG355" s="182"/>
      <c r="NRH355" s="182"/>
      <c r="NRI355" s="182"/>
      <c r="NRJ355" s="182"/>
      <c r="NRK355" s="182"/>
      <c r="NRL355" s="182"/>
      <c r="NRM355" s="182"/>
      <c r="NRN355" s="182"/>
      <c r="NRO355" s="182"/>
      <c r="NRP355" s="182"/>
      <c r="NRQ355" s="182"/>
      <c r="NRR355" s="182"/>
      <c r="NRS355" s="182"/>
      <c r="NRT355" s="182"/>
      <c r="NRU355" s="182"/>
      <c r="NRV355" s="182"/>
      <c r="NRW355" s="182"/>
      <c r="NRX355" s="182"/>
      <c r="NRY355" s="182"/>
      <c r="NRZ355" s="182"/>
      <c r="NSA355" s="182"/>
      <c r="NSB355" s="182"/>
      <c r="NSC355" s="182"/>
      <c r="NSD355" s="182"/>
      <c r="NSE355" s="182"/>
      <c r="NSF355" s="182"/>
      <c r="NSG355" s="182"/>
      <c r="NSH355" s="182"/>
      <c r="NSI355" s="182"/>
      <c r="NSJ355" s="182"/>
      <c r="NSK355" s="182"/>
      <c r="NSL355" s="182"/>
      <c r="NSM355" s="182"/>
      <c r="NSN355" s="182"/>
      <c r="NSO355" s="182"/>
      <c r="NSP355" s="182"/>
      <c r="NSQ355" s="182"/>
      <c r="NSR355" s="182"/>
      <c r="NSS355" s="182"/>
      <c r="NST355" s="182"/>
      <c r="NSU355" s="182"/>
      <c r="NSV355" s="182"/>
      <c r="NSW355" s="182"/>
      <c r="NSX355" s="182"/>
      <c r="NSY355" s="182"/>
      <c r="NSZ355" s="182"/>
      <c r="NTA355" s="182"/>
      <c r="NTB355" s="182"/>
      <c r="NTC355" s="182"/>
      <c r="NTD355" s="182"/>
      <c r="NTE355" s="182"/>
      <c r="NTF355" s="182"/>
      <c r="NTG355" s="182"/>
      <c r="NTH355" s="182"/>
      <c r="NTI355" s="182"/>
      <c r="NTJ355" s="182"/>
      <c r="NTK355" s="182"/>
      <c r="NTL355" s="182"/>
      <c r="NTM355" s="182"/>
      <c r="NTN355" s="182"/>
      <c r="NTO355" s="182"/>
      <c r="NTP355" s="182"/>
      <c r="NTQ355" s="182"/>
      <c r="NTR355" s="182"/>
      <c r="NTS355" s="182"/>
      <c r="NTT355" s="182"/>
      <c r="NTU355" s="182"/>
      <c r="NTV355" s="182"/>
      <c r="NTW355" s="182"/>
      <c r="NTX355" s="182"/>
      <c r="NTY355" s="182"/>
      <c r="NTZ355" s="182"/>
      <c r="NUA355" s="182"/>
      <c r="NUB355" s="182"/>
      <c r="NUC355" s="182"/>
      <c r="NUD355" s="182"/>
      <c r="NUE355" s="182"/>
      <c r="NUF355" s="182"/>
      <c r="NUG355" s="182"/>
      <c r="NUH355" s="182"/>
      <c r="NUI355" s="182"/>
      <c r="NUJ355" s="182"/>
      <c r="NUK355" s="182"/>
      <c r="NUL355" s="182"/>
      <c r="NUM355" s="182"/>
      <c r="NUN355" s="182"/>
      <c r="NUO355" s="182"/>
      <c r="NUP355" s="182"/>
      <c r="NUQ355" s="182"/>
      <c r="NUR355" s="182"/>
      <c r="NUS355" s="182"/>
      <c r="NUT355" s="182"/>
      <c r="NUU355" s="182"/>
      <c r="NUV355" s="182"/>
      <c r="NUW355" s="182"/>
      <c r="NUX355" s="182"/>
      <c r="NUY355" s="182"/>
      <c r="NUZ355" s="182"/>
      <c r="NVA355" s="182"/>
      <c r="NVB355" s="182"/>
      <c r="NVC355" s="182"/>
      <c r="NVD355" s="182"/>
      <c r="NVE355" s="182"/>
      <c r="NVF355" s="182"/>
      <c r="NVG355" s="182"/>
      <c r="NVH355" s="182"/>
      <c r="NVI355" s="182"/>
      <c r="NVJ355" s="182"/>
      <c r="NVK355" s="182"/>
      <c r="NVL355" s="182"/>
      <c r="NVM355" s="182"/>
      <c r="NVN355" s="182"/>
      <c r="NVO355" s="182"/>
      <c r="NVP355" s="182"/>
      <c r="NVQ355" s="182"/>
      <c r="NVR355" s="182"/>
      <c r="NVS355" s="182"/>
      <c r="NVT355" s="182"/>
      <c r="NVU355" s="182"/>
      <c r="NVV355" s="182"/>
      <c r="NVW355" s="182"/>
      <c r="NVX355" s="182"/>
      <c r="NVY355" s="182"/>
      <c r="NVZ355" s="182"/>
      <c r="NWA355" s="182"/>
      <c r="NWB355" s="182"/>
      <c r="NWC355" s="182"/>
      <c r="NWD355" s="182"/>
      <c r="NWE355" s="182"/>
      <c r="NWF355" s="182"/>
      <c r="NWG355" s="182"/>
      <c r="NWH355" s="182"/>
      <c r="NWI355" s="182"/>
      <c r="NWJ355" s="182"/>
      <c r="NWK355" s="182"/>
      <c r="NWL355" s="182"/>
      <c r="NWM355" s="182"/>
      <c r="NWN355" s="182"/>
      <c r="NWO355" s="182"/>
      <c r="NWP355" s="182"/>
      <c r="NWQ355" s="182"/>
      <c r="NWR355" s="182"/>
      <c r="NWS355" s="182"/>
      <c r="NWT355" s="182"/>
      <c r="NWU355" s="182"/>
      <c r="NWV355" s="182"/>
      <c r="NWW355" s="182"/>
      <c r="NWX355" s="182"/>
      <c r="NWY355" s="182"/>
      <c r="NWZ355" s="182"/>
      <c r="NXA355" s="182"/>
      <c r="NXB355" s="182"/>
      <c r="NXC355" s="182"/>
      <c r="NXD355" s="182"/>
      <c r="NXE355" s="182"/>
      <c r="NXF355" s="182"/>
      <c r="NXG355" s="182"/>
      <c r="NXH355" s="182"/>
      <c r="NXI355" s="182"/>
      <c r="NXJ355" s="182"/>
      <c r="NXK355" s="182"/>
      <c r="NXL355" s="182"/>
      <c r="NXM355" s="182"/>
      <c r="NXN355" s="182"/>
      <c r="NXO355" s="182"/>
      <c r="NXP355" s="182"/>
      <c r="NXQ355" s="182"/>
      <c r="NXR355" s="182"/>
      <c r="NXS355" s="182"/>
      <c r="NXT355" s="182"/>
      <c r="NXU355" s="182"/>
      <c r="NXV355" s="182"/>
      <c r="NXW355" s="182"/>
      <c r="NXX355" s="182"/>
      <c r="NXY355" s="182"/>
      <c r="NXZ355" s="182"/>
      <c r="NYA355" s="182"/>
      <c r="NYB355" s="182"/>
      <c r="NYC355" s="182"/>
      <c r="NYD355" s="182"/>
      <c r="NYE355" s="182"/>
      <c r="NYF355" s="182"/>
      <c r="NYG355" s="182"/>
      <c r="NYH355" s="182"/>
      <c r="NYI355" s="182"/>
      <c r="NYJ355" s="182"/>
      <c r="NYK355" s="182"/>
      <c r="NYL355" s="182"/>
      <c r="NYM355" s="182"/>
      <c r="NYN355" s="182"/>
      <c r="NYO355" s="182"/>
      <c r="NYP355" s="182"/>
      <c r="NYQ355" s="182"/>
      <c r="NYR355" s="182"/>
      <c r="NYS355" s="182"/>
      <c r="NYT355" s="182"/>
      <c r="NYU355" s="182"/>
      <c r="NYV355" s="182"/>
      <c r="NYW355" s="182"/>
      <c r="NYX355" s="182"/>
      <c r="NYY355" s="182"/>
      <c r="NYZ355" s="182"/>
      <c r="NZA355" s="182"/>
      <c r="NZB355" s="182"/>
      <c r="NZC355" s="182"/>
      <c r="NZD355" s="182"/>
      <c r="NZE355" s="182"/>
      <c r="NZF355" s="182"/>
      <c r="NZG355" s="182"/>
      <c r="NZH355" s="182"/>
      <c r="NZI355" s="182"/>
      <c r="NZJ355" s="182"/>
      <c r="NZK355" s="182"/>
      <c r="NZL355" s="182"/>
      <c r="NZM355" s="182"/>
      <c r="NZN355" s="182"/>
      <c r="NZO355" s="182"/>
      <c r="NZP355" s="182"/>
      <c r="NZQ355" s="182"/>
      <c r="NZR355" s="182"/>
      <c r="NZS355" s="182"/>
      <c r="NZT355" s="182"/>
      <c r="NZU355" s="182"/>
      <c r="NZV355" s="182"/>
      <c r="NZW355" s="182"/>
      <c r="NZX355" s="182"/>
      <c r="NZY355" s="182"/>
      <c r="NZZ355" s="182"/>
      <c r="OAA355" s="182"/>
      <c r="OAB355" s="182"/>
      <c r="OAC355" s="182"/>
      <c r="OAD355" s="182"/>
      <c r="OAE355" s="182"/>
      <c r="OAF355" s="182"/>
      <c r="OAG355" s="182"/>
      <c r="OAH355" s="182"/>
      <c r="OAI355" s="182"/>
      <c r="OAJ355" s="182"/>
      <c r="OAK355" s="182"/>
      <c r="OAL355" s="182"/>
      <c r="OAM355" s="182"/>
      <c r="OAN355" s="182"/>
      <c r="OAO355" s="182"/>
      <c r="OAP355" s="182"/>
      <c r="OAQ355" s="182"/>
      <c r="OAR355" s="182"/>
      <c r="OAS355" s="182"/>
      <c r="OAT355" s="182"/>
      <c r="OAU355" s="182"/>
      <c r="OAV355" s="182"/>
      <c r="OAW355" s="182"/>
      <c r="OAX355" s="182"/>
      <c r="OAY355" s="182"/>
      <c r="OAZ355" s="182"/>
      <c r="OBA355" s="182"/>
      <c r="OBB355" s="182"/>
      <c r="OBC355" s="182"/>
      <c r="OBD355" s="182"/>
      <c r="OBE355" s="182"/>
      <c r="OBF355" s="182"/>
      <c r="OBG355" s="182"/>
      <c r="OBH355" s="182"/>
      <c r="OBI355" s="182"/>
      <c r="OBJ355" s="182"/>
      <c r="OBK355" s="182"/>
      <c r="OBL355" s="182"/>
      <c r="OBM355" s="182"/>
      <c r="OBN355" s="182"/>
      <c r="OBO355" s="182"/>
      <c r="OBP355" s="182"/>
      <c r="OBQ355" s="182"/>
      <c r="OBR355" s="182"/>
      <c r="OBS355" s="182"/>
      <c r="OBT355" s="182"/>
      <c r="OBU355" s="182"/>
      <c r="OBV355" s="182"/>
      <c r="OBW355" s="182"/>
      <c r="OBX355" s="182"/>
      <c r="OBY355" s="182"/>
      <c r="OBZ355" s="182"/>
      <c r="OCA355" s="182"/>
      <c r="OCB355" s="182"/>
      <c r="OCC355" s="182"/>
      <c r="OCD355" s="182"/>
      <c r="OCE355" s="182"/>
      <c r="OCF355" s="182"/>
      <c r="OCG355" s="182"/>
      <c r="OCH355" s="182"/>
      <c r="OCI355" s="182"/>
      <c r="OCJ355" s="182"/>
      <c r="OCK355" s="182"/>
      <c r="OCL355" s="182"/>
      <c r="OCM355" s="182"/>
      <c r="OCN355" s="182"/>
      <c r="OCO355" s="182"/>
      <c r="OCP355" s="182"/>
      <c r="OCQ355" s="182"/>
      <c r="OCR355" s="182"/>
      <c r="OCS355" s="182"/>
      <c r="OCT355" s="182"/>
      <c r="OCU355" s="182"/>
      <c r="OCV355" s="182"/>
      <c r="OCW355" s="182"/>
      <c r="OCX355" s="182"/>
      <c r="OCY355" s="182"/>
      <c r="OCZ355" s="182"/>
      <c r="ODA355" s="182"/>
      <c r="ODB355" s="182"/>
      <c r="ODC355" s="182"/>
      <c r="ODD355" s="182"/>
      <c r="ODE355" s="182"/>
      <c r="ODF355" s="182"/>
      <c r="ODG355" s="182"/>
      <c r="ODH355" s="182"/>
      <c r="ODI355" s="182"/>
      <c r="ODJ355" s="182"/>
      <c r="ODK355" s="182"/>
      <c r="ODL355" s="182"/>
      <c r="ODM355" s="182"/>
      <c r="ODN355" s="182"/>
      <c r="ODO355" s="182"/>
      <c r="ODP355" s="182"/>
      <c r="ODQ355" s="182"/>
      <c r="ODR355" s="182"/>
      <c r="ODS355" s="182"/>
      <c r="ODT355" s="182"/>
      <c r="ODU355" s="182"/>
      <c r="ODV355" s="182"/>
      <c r="ODW355" s="182"/>
      <c r="ODX355" s="182"/>
      <c r="ODY355" s="182"/>
      <c r="ODZ355" s="182"/>
      <c r="OEA355" s="182"/>
      <c r="OEB355" s="182"/>
      <c r="OEC355" s="182"/>
      <c r="OED355" s="182"/>
      <c r="OEE355" s="182"/>
      <c r="OEF355" s="182"/>
      <c r="OEG355" s="182"/>
      <c r="OEH355" s="182"/>
      <c r="OEI355" s="182"/>
      <c r="OEJ355" s="182"/>
      <c r="OEK355" s="182"/>
      <c r="OEL355" s="182"/>
      <c r="OEM355" s="182"/>
      <c r="OEN355" s="182"/>
      <c r="OEO355" s="182"/>
      <c r="OEP355" s="182"/>
      <c r="OEQ355" s="182"/>
      <c r="OER355" s="182"/>
      <c r="OES355" s="182"/>
      <c r="OET355" s="182"/>
      <c r="OEU355" s="182"/>
      <c r="OEV355" s="182"/>
      <c r="OEW355" s="182"/>
      <c r="OEX355" s="182"/>
      <c r="OEY355" s="182"/>
      <c r="OEZ355" s="182"/>
      <c r="OFA355" s="182"/>
      <c r="OFB355" s="182"/>
      <c r="OFC355" s="182"/>
      <c r="OFD355" s="182"/>
      <c r="OFE355" s="182"/>
      <c r="OFF355" s="182"/>
      <c r="OFG355" s="182"/>
      <c r="OFH355" s="182"/>
      <c r="OFI355" s="182"/>
      <c r="OFJ355" s="182"/>
      <c r="OFK355" s="182"/>
      <c r="OFL355" s="182"/>
      <c r="OFM355" s="182"/>
      <c r="OFN355" s="182"/>
      <c r="OFO355" s="182"/>
      <c r="OFP355" s="182"/>
      <c r="OFQ355" s="182"/>
      <c r="OFR355" s="182"/>
      <c r="OFS355" s="182"/>
      <c r="OFT355" s="182"/>
      <c r="OFU355" s="182"/>
      <c r="OFV355" s="182"/>
      <c r="OFW355" s="182"/>
      <c r="OFX355" s="182"/>
      <c r="OFY355" s="182"/>
      <c r="OFZ355" s="182"/>
      <c r="OGA355" s="182"/>
      <c r="OGB355" s="182"/>
      <c r="OGC355" s="182"/>
      <c r="OGD355" s="182"/>
      <c r="OGE355" s="182"/>
      <c r="OGF355" s="182"/>
      <c r="OGG355" s="182"/>
      <c r="OGH355" s="182"/>
      <c r="OGI355" s="182"/>
      <c r="OGJ355" s="182"/>
      <c r="OGK355" s="182"/>
      <c r="OGL355" s="182"/>
      <c r="OGM355" s="182"/>
      <c r="OGN355" s="182"/>
      <c r="OGO355" s="182"/>
      <c r="OGP355" s="182"/>
      <c r="OGQ355" s="182"/>
      <c r="OGR355" s="182"/>
      <c r="OGS355" s="182"/>
      <c r="OGT355" s="182"/>
      <c r="OGU355" s="182"/>
      <c r="OGV355" s="182"/>
      <c r="OGW355" s="182"/>
      <c r="OGX355" s="182"/>
      <c r="OGY355" s="182"/>
      <c r="OGZ355" s="182"/>
      <c r="OHA355" s="182"/>
      <c r="OHB355" s="182"/>
      <c r="OHC355" s="182"/>
      <c r="OHD355" s="182"/>
      <c r="OHE355" s="182"/>
      <c r="OHF355" s="182"/>
      <c r="OHG355" s="182"/>
      <c r="OHH355" s="182"/>
      <c r="OHI355" s="182"/>
      <c r="OHJ355" s="182"/>
      <c r="OHK355" s="182"/>
      <c r="OHL355" s="182"/>
      <c r="OHM355" s="182"/>
      <c r="OHN355" s="182"/>
      <c r="OHO355" s="182"/>
      <c r="OHP355" s="182"/>
      <c r="OHQ355" s="182"/>
      <c r="OHR355" s="182"/>
      <c r="OHS355" s="182"/>
      <c r="OHT355" s="182"/>
      <c r="OHU355" s="182"/>
      <c r="OHV355" s="182"/>
      <c r="OHW355" s="182"/>
      <c r="OHX355" s="182"/>
      <c r="OHY355" s="182"/>
      <c r="OHZ355" s="182"/>
      <c r="OIA355" s="182"/>
      <c r="OIB355" s="182"/>
      <c r="OIC355" s="182"/>
      <c r="OID355" s="182"/>
      <c r="OIE355" s="182"/>
      <c r="OIF355" s="182"/>
      <c r="OIG355" s="182"/>
      <c r="OIH355" s="182"/>
      <c r="OII355" s="182"/>
      <c r="OIJ355" s="182"/>
      <c r="OIK355" s="182"/>
      <c r="OIL355" s="182"/>
      <c r="OIM355" s="182"/>
      <c r="OIN355" s="182"/>
      <c r="OIO355" s="182"/>
      <c r="OIP355" s="182"/>
      <c r="OIQ355" s="182"/>
      <c r="OIR355" s="182"/>
      <c r="OIS355" s="182"/>
      <c r="OIT355" s="182"/>
      <c r="OIU355" s="182"/>
      <c r="OIV355" s="182"/>
      <c r="OIW355" s="182"/>
      <c r="OIX355" s="182"/>
      <c r="OIY355" s="182"/>
      <c r="OIZ355" s="182"/>
      <c r="OJA355" s="182"/>
      <c r="OJB355" s="182"/>
      <c r="OJC355" s="182"/>
      <c r="OJD355" s="182"/>
      <c r="OJE355" s="182"/>
      <c r="OJF355" s="182"/>
      <c r="OJG355" s="182"/>
      <c r="OJH355" s="182"/>
      <c r="OJI355" s="182"/>
      <c r="OJJ355" s="182"/>
      <c r="OJK355" s="182"/>
      <c r="OJL355" s="182"/>
      <c r="OJM355" s="182"/>
      <c r="OJN355" s="182"/>
      <c r="OJO355" s="182"/>
      <c r="OJP355" s="182"/>
      <c r="OJQ355" s="182"/>
      <c r="OJR355" s="182"/>
      <c r="OJS355" s="182"/>
      <c r="OJT355" s="182"/>
      <c r="OJU355" s="182"/>
      <c r="OJV355" s="182"/>
      <c r="OJW355" s="182"/>
      <c r="OJX355" s="182"/>
      <c r="OJY355" s="182"/>
      <c r="OJZ355" s="182"/>
      <c r="OKA355" s="182"/>
      <c r="OKB355" s="182"/>
      <c r="OKC355" s="182"/>
      <c r="OKD355" s="182"/>
      <c r="OKE355" s="182"/>
      <c r="OKF355" s="182"/>
      <c r="OKG355" s="182"/>
      <c r="OKH355" s="182"/>
      <c r="OKI355" s="182"/>
      <c r="OKJ355" s="182"/>
      <c r="OKK355" s="182"/>
      <c r="OKL355" s="182"/>
      <c r="OKM355" s="182"/>
      <c r="OKN355" s="182"/>
      <c r="OKO355" s="182"/>
      <c r="OKP355" s="182"/>
      <c r="OKQ355" s="182"/>
      <c r="OKR355" s="182"/>
      <c r="OKS355" s="182"/>
      <c r="OKT355" s="182"/>
      <c r="OKU355" s="182"/>
      <c r="OKV355" s="182"/>
      <c r="OKW355" s="182"/>
      <c r="OKX355" s="182"/>
      <c r="OKY355" s="182"/>
      <c r="OKZ355" s="182"/>
      <c r="OLA355" s="182"/>
      <c r="OLB355" s="182"/>
      <c r="OLC355" s="182"/>
      <c r="OLD355" s="182"/>
      <c r="OLE355" s="182"/>
      <c r="OLF355" s="182"/>
      <c r="OLG355" s="182"/>
      <c r="OLH355" s="182"/>
      <c r="OLI355" s="182"/>
      <c r="OLJ355" s="182"/>
      <c r="OLK355" s="182"/>
      <c r="OLL355" s="182"/>
      <c r="OLM355" s="182"/>
      <c r="OLN355" s="182"/>
      <c r="OLO355" s="182"/>
      <c r="OLP355" s="182"/>
      <c r="OLQ355" s="182"/>
      <c r="OLR355" s="182"/>
      <c r="OLS355" s="182"/>
      <c r="OLT355" s="182"/>
      <c r="OLU355" s="182"/>
      <c r="OLV355" s="182"/>
      <c r="OLW355" s="182"/>
      <c r="OLX355" s="182"/>
      <c r="OLY355" s="182"/>
      <c r="OLZ355" s="182"/>
      <c r="OMA355" s="182"/>
      <c r="OMB355" s="182"/>
      <c r="OMC355" s="182"/>
      <c r="OMD355" s="182"/>
      <c r="OME355" s="182"/>
      <c r="OMF355" s="182"/>
      <c r="OMG355" s="182"/>
      <c r="OMH355" s="182"/>
      <c r="OMI355" s="182"/>
      <c r="OMJ355" s="182"/>
      <c r="OMK355" s="182"/>
      <c r="OML355" s="182"/>
      <c r="OMM355" s="182"/>
      <c r="OMN355" s="182"/>
      <c r="OMO355" s="182"/>
      <c r="OMP355" s="182"/>
      <c r="OMQ355" s="182"/>
      <c r="OMR355" s="182"/>
      <c r="OMS355" s="182"/>
      <c r="OMT355" s="182"/>
      <c r="OMU355" s="182"/>
      <c r="OMV355" s="182"/>
      <c r="OMW355" s="182"/>
      <c r="OMX355" s="182"/>
      <c r="OMY355" s="182"/>
      <c r="OMZ355" s="182"/>
      <c r="ONA355" s="182"/>
      <c r="ONB355" s="182"/>
      <c r="ONC355" s="182"/>
      <c r="OND355" s="182"/>
      <c r="ONE355" s="182"/>
      <c r="ONF355" s="182"/>
      <c r="ONG355" s="182"/>
      <c r="ONH355" s="182"/>
      <c r="ONI355" s="182"/>
      <c r="ONJ355" s="182"/>
      <c r="ONK355" s="182"/>
      <c r="ONL355" s="182"/>
      <c r="ONM355" s="182"/>
      <c r="ONN355" s="182"/>
      <c r="ONO355" s="182"/>
      <c r="ONP355" s="182"/>
      <c r="ONQ355" s="182"/>
      <c r="ONR355" s="182"/>
      <c r="ONS355" s="182"/>
      <c r="ONT355" s="182"/>
      <c r="ONU355" s="182"/>
      <c r="ONV355" s="182"/>
      <c r="ONW355" s="182"/>
      <c r="ONX355" s="182"/>
      <c r="ONY355" s="182"/>
      <c r="ONZ355" s="182"/>
      <c r="OOA355" s="182"/>
      <c r="OOB355" s="182"/>
      <c r="OOC355" s="182"/>
      <c r="OOD355" s="182"/>
      <c r="OOE355" s="182"/>
      <c r="OOF355" s="182"/>
      <c r="OOG355" s="182"/>
      <c r="OOH355" s="182"/>
      <c r="OOI355" s="182"/>
      <c r="OOJ355" s="182"/>
      <c r="OOK355" s="182"/>
      <c r="OOL355" s="182"/>
      <c r="OOM355" s="182"/>
      <c r="OON355" s="182"/>
      <c r="OOO355" s="182"/>
      <c r="OOP355" s="182"/>
      <c r="OOQ355" s="182"/>
      <c r="OOR355" s="182"/>
      <c r="OOS355" s="182"/>
      <c r="OOT355" s="182"/>
      <c r="OOU355" s="182"/>
      <c r="OOV355" s="182"/>
      <c r="OOW355" s="182"/>
      <c r="OOX355" s="182"/>
      <c r="OOY355" s="182"/>
      <c r="OOZ355" s="182"/>
      <c r="OPA355" s="182"/>
      <c r="OPB355" s="182"/>
      <c r="OPC355" s="182"/>
      <c r="OPD355" s="182"/>
      <c r="OPE355" s="182"/>
      <c r="OPF355" s="182"/>
      <c r="OPG355" s="182"/>
      <c r="OPH355" s="182"/>
      <c r="OPI355" s="182"/>
      <c r="OPJ355" s="182"/>
      <c r="OPK355" s="182"/>
      <c r="OPL355" s="182"/>
      <c r="OPM355" s="182"/>
      <c r="OPN355" s="182"/>
      <c r="OPO355" s="182"/>
      <c r="OPP355" s="182"/>
      <c r="OPQ355" s="182"/>
      <c r="OPR355" s="182"/>
      <c r="OPS355" s="182"/>
      <c r="OPT355" s="182"/>
      <c r="OPU355" s="182"/>
      <c r="OPV355" s="182"/>
      <c r="OPW355" s="182"/>
      <c r="OPX355" s="182"/>
      <c r="OPY355" s="182"/>
      <c r="OPZ355" s="182"/>
      <c r="OQA355" s="182"/>
      <c r="OQB355" s="182"/>
      <c r="OQC355" s="182"/>
      <c r="OQD355" s="182"/>
      <c r="OQE355" s="182"/>
      <c r="OQF355" s="182"/>
      <c r="OQG355" s="182"/>
      <c r="OQH355" s="182"/>
      <c r="OQI355" s="182"/>
      <c r="OQJ355" s="182"/>
      <c r="OQK355" s="182"/>
      <c r="OQL355" s="182"/>
      <c r="OQM355" s="182"/>
      <c r="OQN355" s="182"/>
      <c r="OQO355" s="182"/>
      <c r="OQP355" s="182"/>
      <c r="OQQ355" s="182"/>
      <c r="OQR355" s="182"/>
      <c r="OQS355" s="182"/>
      <c r="OQT355" s="182"/>
      <c r="OQU355" s="182"/>
      <c r="OQV355" s="182"/>
      <c r="OQW355" s="182"/>
      <c r="OQX355" s="182"/>
      <c r="OQY355" s="182"/>
      <c r="OQZ355" s="182"/>
      <c r="ORA355" s="182"/>
      <c r="ORB355" s="182"/>
      <c r="ORC355" s="182"/>
      <c r="ORD355" s="182"/>
      <c r="ORE355" s="182"/>
      <c r="ORF355" s="182"/>
      <c r="ORG355" s="182"/>
      <c r="ORH355" s="182"/>
      <c r="ORI355" s="182"/>
      <c r="ORJ355" s="182"/>
      <c r="ORK355" s="182"/>
      <c r="ORL355" s="182"/>
      <c r="ORM355" s="182"/>
      <c r="ORN355" s="182"/>
      <c r="ORO355" s="182"/>
      <c r="ORP355" s="182"/>
      <c r="ORQ355" s="182"/>
      <c r="ORR355" s="182"/>
      <c r="ORS355" s="182"/>
      <c r="ORT355" s="182"/>
      <c r="ORU355" s="182"/>
      <c r="ORV355" s="182"/>
      <c r="ORW355" s="182"/>
      <c r="ORX355" s="182"/>
      <c r="ORY355" s="182"/>
      <c r="ORZ355" s="182"/>
      <c r="OSA355" s="182"/>
      <c r="OSB355" s="182"/>
      <c r="OSC355" s="182"/>
      <c r="OSD355" s="182"/>
      <c r="OSE355" s="182"/>
      <c r="OSF355" s="182"/>
      <c r="OSG355" s="182"/>
      <c r="OSH355" s="182"/>
      <c r="OSI355" s="182"/>
      <c r="OSJ355" s="182"/>
      <c r="OSK355" s="182"/>
      <c r="OSL355" s="182"/>
      <c r="OSM355" s="182"/>
      <c r="OSN355" s="182"/>
      <c r="OSO355" s="182"/>
      <c r="OSP355" s="182"/>
      <c r="OSQ355" s="182"/>
      <c r="OSR355" s="182"/>
      <c r="OSS355" s="182"/>
      <c r="OST355" s="182"/>
      <c r="OSU355" s="182"/>
      <c r="OSV355" s="182"/>
      <c r="OSW355" s="182"/>
      <c r="OSX355" s="182"/>
      <c r="OSY355" s="182"/>
      <c r="OSZ355" s="182"/>
      <c r="OTA355" s="182"/>
      <c r="OTB355" s="182"/>
      <c r="OTC355" s="182"/>
      <c r="OTD355" s="182"/>
      <c r="OTE355" s="182"/>
      <c r="OTF355" s="182"/>
      <c r="OTG355" s="182"/>
      <c r="OTH355" s="182"/>
      <c r="OTI355" s="182"/>
      <c r="OTJ355" s="182"/>
      <c r="OTK355" s="182"/>
      <c r="OTL355" s="182"/>
      <c r="OTM355" s="182"/>
      <c r="OTN355" s="182"/>
      <c r="OTO355" s="182"/>
      <c r="OTP355" s="182"/>
      <c r="OTQ355" s="182"/>
      <c r="OTR355" s="182"/>
      <c r="OTS355" s="182"/>
      <c r="OTT355" s="182"/>
      <c r="OTU355" s="182"/>
      <c r="OTV355" s="182"/>
      <c r="OTW355" s="182"/>
      <c r="OTX355" s="182"/>
      <c r="OTY355" s="182"/>
      <c r="OTZ355" s="182"/>
      <c r="OUA355" s="182"/>
      <c r="OUB355" s="182"/>
      <c r="OUC355" s="182"/>
      <c r="OUD355" s="182"/>
      <c r="OUE355" s="182"/>
      <c r="OUF355" s="182"/>
      <c r="OUG355" s="182"/>
      <c r="OUH355" s="182"/>
      <c r="OUI355" s="182"/>
      <c r="OUJ355" s="182"/>
      <c r="OUK355" s="182"/>
      <c r="OUL355" s="182"/>
      <c r="OUM355" s="182"/>
      <c r="OUN355" s="182"/>
      <c r="OUO355" s="182"/>
      <c r="OUP355" s="182"/>
      <c r="OUQ355" s="182"/>
      <c r="OUR355" s="182"/>
      <c r="OUS355" s="182"/>
      <c r="OUT355" s="182"/>
      <c r="OUU355" s="182"/>
      <c r="OUV355" s="182"/>
      <c r="OUW355" s="182"/>
      <c r="OUX355" s="182"/>
      <c r="OUY355" s="182"/>
      <c r="OUZ355" s="182"/>
      <c r="OVA355" s="182"/>
      <c r="OVB355" s="182"/>
      <c r="OVC355" s="182"/>
      <c r="OVD355" s="182"/>
      <c r="OVE355" s="182"/>
      <c r="OVF355" s="182"/>
      <c r="OVG355" s="182"/>
      <c r="OVH355" s="182"/>
      <c r="OVI355" s="182"/>
      <c r="OVJ355" s="182"/>
      <c r="OVK355" s="182"/>
      <c r="OVL355" s="182"/>
      <c r="OVM355" s="182"/>
      <c r="OVN355" s="182"/>
      <c r="OVO355" s="182"/>
      <c r="OVP355" s="182"/>
      <c r="OVQ355" s="182"/>
      <c r="OVR355" s="182"/>
      <c r="OVS355" s="182"/>
      <c r="OVT355" s="182"/>
      <c r="OVU355" s="182"/>
      <c r="OVV355" s="182"/>
      <c r="OVW355" s="182"/>
      <c r="OVX355" s="182"/>
      <c r="OVY355" s="182"/>
      <c r="OVZ355" s="182"/>
      <c r="OWA355" s="182"/>
      <c r="OWB355" s="182"/>
      <c r="OWC355" s="182"/>
      <c r="OWD355" s="182"/>
      <c r="OWE355" s="182"/>
      <c r="OWF355" s="182"/>
      <c r="OWG355" s="182"/>
      <c r="OWH355" s="182"/>
      <c r="OWI355" s="182"/>
      <c r="OWJ355" s="182"/>
      <c r="OWK355" s="182"/>
      <c r="OWL355" s="182"/>
      <c r="OWM355" s="182"/>
      <c r="OWN355" s="182"/>
      <c r="OWO355" s="182"/>
      <c r="OWP355" s="182"/>
      <c r="OWQ355" s="182"/>
      <c r="OWR355" s="182"/>
      <c r="OWS355" s="182"/>
      <c r="OWT355" s="182"/>
      <c r="OWU355" s="182"/>
      <c r="OWV355" s="182"/>
      <c r="OWW355" s="182"/>
      <c r="OWX355" s="182"/>
      <c r="OWY355" s="182"/>
      <c r="OWZ355" s="182"/>
      <c r="OXA355" s="182"/>
      <c r="OXB355" s="182"/>
      <c r="OXC355" s="182"/>
      <c r="OXD355" s="182"/>
      <c r="OXE355" s="182"/>
      <c r="OXF355" s="182"/>
      <c r="OXG355" s="182"/>
      <c r="OXH355" s="182"/>
      <c r="OXI355" s="182"/>
      <c r="OXJ355" s="182"/>
      <c r="OXK355" s="182"/>
      <c r="OXL355" s="182"/>
      <c r="OXM355" s="182"/>
      <c r="OXN355" s="182"/>
      <c r="OXO355" s="182"/>
      <c r="OXP355" s="182"/>
      <c r="OXQ355" s="182"/>
      <c r="OXR355" s="182"/>
      <c r="OXS355" s="182"/>
      <c r="OXT355" s="182"/>
      <c r="OXU355" s="182"/>
      <c r="OXV355" s="182"/>
      <c r="OXW355" s="182"/>
      <c r="OXX355" s="182"/>
      <c r="OXY355" s="182"/>
      <c r="OXZ355" s="182"/>
      <c r="OYA355" s="182"/>
      <c r="OYB355" s="182"/>
      <c r="OYC355" s="182"/>
      <c r="OYD355" s="182"/>
      <c r="OYE355" s="182"/>
      <c r="OYF355" s="182"/>
      <c r="OYG355" s="182"/>
      <c r="OYH355" s="182"/>
      <c r="OYI355" s="182"/>
      <c r="OYJ355" s="182"/>
      <c r="OYK355" s="182"/>
      <c r="OYL355" s="182"/>
      <c r="OYM355" s="182"/>
      <c r="OYN355" s="182"/>
      <c r="OYO355" s="182"/>
      <c r="OYP355" s="182"/>
      <c r="OYQ355" s="182"/>
      <c r="OYR355" s="182"/>
      <c r="OYS355" s="182"/>
      <c r="OYT355" s="182"/>
      <c r="OYU355" s="182"/>
      <c r="OYV355" s="182"/>
      <c r="OYW355" s="182"/>
      <c r="OYX355" s="182"/>
      <c r="OYY355" s="182"/>
      <c r="OYZ355" s="182"/>
      <c r="OZA355" s="182"/>
      <c r="OZB355" s="182"/>
      <c r="OZC355" s="182"/>
      <c r="OZD355" s="182"/>
      <c r="OZE355" s="182"/>
      <c r="OZF355" s="182"/>
      <c r="OZG355" s="182"/>
      <c r="OZH355" s="182"/>
      <c r="OZI355" s="182"/>
      <c r="OZJ355" s="182"/>
      <c r="OZK355" s="182"/>
      <c r="OZL355" s="182"/>
      <c r="OZM355" s="182"/>
      <c r="OZN355" s="182"/>
      <c r="OZO355" s="182"/>
      <c r="OZP355" s="182"/>
      <c r="OZQ355" s="182"/>
      <c r="OZR355" s="182"/>
      <c r="OZS355" s="182"/>
      <c r="OZT355" s="182"/>
      <c r="OZU355" s="182"/>
      <c r="OZV355" s="182"/>
      <c r="OZW355" s="182"/>
      <c r="OZX355" s="182"/>
      <c r="OZY355" s="182"/>
      <c r="OZZ355" s="182"/>
      <c r="PAA355" s="182"/>
      <c r="PAB355" s="182"/>
      <c r="PAC355" s="182"/>
      <c r="PAD355" s="182"/>
      <c r="PAE355" s="182"/>
      <c r="PAF355" s="182"/>
      <c r="PAG355" s="182"/>
      <c r="PAH355" s="182"/>
      <c r="PAI355" s="182"/>
      <c r="PAJ355" s="182"/>
      <c r="PAK355" s="182"/>
      <c r="PAL355" s="182"/>
      <c r="PAM355" s="182"/>
      <c r="PAN355" s="182"/>
      <c r="PAO355" s="182"/>
      <c r="PAP355" s="182"/>
      <c r="PAQ355" s="182"/>
      <c r="PAR355" s="182"/>
      <c r="PAS355" s="182"/>
      <c r="PAT355" s="182"/>
      <c r="PAU355" s="182"/>
      <c r="PAV355" s="182"/>
      <c r="PAW355" s="182"/>
      <c r="PAX355" s="182"/>
      <c r="PAY355" s="182"/>
      <c r="PAZ355" s="182"/>
      <c r="PBA355" s="182"/>
      <c r="PBB355" s="182"/>
      <c r="PBC355" s="182"/>
      <c r="PBD355" s="182"/>
      <c r="PBE355" s="182"/>
      <c r="PBF355" s="182"/>
      <c r="PBG355" s="182"/>
      <c r="PBH355" s="182"/>
      <c r="PBI355" s="182"/>
      <c r="PBJ355" s="182"/>
      <c r="PBK355" s="182"/>
      <c r="PBL355" s="182"/>
      <c r="PBM355" s="182"/>
      <c r="PBN355" s="182"/>
      <c r="PBO355" s="182"/>
      <c r="PBP355" s="182"/>
      <c r="PBQ355" s="182"/>
      <c r="PBR355" s="182"/>
      <c r="PBS355" s="182"/>
      <c r="PBT355" s="182"/>
      <c r="PBU355" s="182"/>
      <c r="PBV355" s="182"/>
      <c r="PBW355" s="182"/>
      <c r="PBX355" s="182"/>
      <c r="PBY355" s="182"/>
      <c r="PBZ355" s="182"/>
      <c r="PCA355" s="182"/>
      <c r="PCB355" s="182"/>
      <c r="PCC355" s="182"/>
      <c r="PCD355" s="182"/>
      <c r="PCE355" s="182"/>
      <c r="PCF355" s="182"/>
      <c r="PCG355" s="182"/>
      <c r="PCH355" s="182"/>
      <c r="PCI355" s="182"/>
      <c r="PCJ355" s="182"/>
      <c r="PCK355" s="182"/>
      <c r="PCL355" s="182"/>
      <c r="PCM355" s="182"/>
      <c r="PCN355" s="182"/>
      <c r="PCO355" s="182"/>
      <c r="PCP355" s="182"/>
      <c r="PCQ355" s="182"/>
      <c r="PCR355" s="182"/>
      <c r="PCS355" s="182"/>
      <c r="PCT355" s="182"/>
      <c r="PCU355" s="182"/>
      <c r="PCV355" s="182"/>
      <c r="PCW355" s="182"/>
      <c r="PCX355" s="182"/>
      <c r="PCY355" s="182"/>
      <c r="PCZ355" s="182"/>
      <c r="PDA355" s="182"/>
      <c r="PDB355" s="182"/>
      <c r="PDC355" s="182"/>
      <c r="PDD355" s="182"/>
      <c r="PDE355" s="182"/>
      <c r="PDF355" s="182"/>
      <c r="PDG355" s="182"/>
      <c r="PDH355" s="182"/>
      <c r="PDI355" s="182"/>
      <c r="PDJ355" s="182"/>
      <c r="PDK355" s="182"/>
      <c r="PDL355" s="182"/>
      <c r="PDM355" s="182"/>
      <c r="PDN355" s="182"/>
      <c r="PDO355" s="182"/>
      <c r="PDP355" s="182"/>
      <c r="PDQ355" s="182"/>
      <c r="PDR355" s="182"/>
      <c r="PDS355" s="182"/>
      <c r="PDT355" s="182"/>
      <c r="PDU355" s="182"/>
      <c r="PDV355" s="182"/>
      <c r="PDW355" s="182"/>
      <c r="PDX355" s="182"/>
      <c r="PDY355" s="182"/>
      <c r="PDZ355" s="182"/>
      <c r="PEA355" s="182"/>
      <c r="PEB355" s="182"/>
      <c r="PEC355" s="182"/>
      <c r="PED355" s="182"/>
      <c r="PEE355" s="182"/>
      <c r="PEF355" s="182"/>
      <c r="PEG355" s="182"/>
      <c r="PEH355" s="182"/>
      <c r="PEI355" s="182"/>
      <c r="PEJ355" s="182"/>
      <c r="PEK355" s="182"/>
      <c r="PEL355" s="182"/>
      <c r="PEM355" s="182"/>
      <c r="PEN355" s="182"/>
      <c r="PEO355" s="182"/>
      <c r="PEP355" s="182"/>
      <c r="PEQ355" s="182"/>
      <c r="PER355" s="182"/>
      <c r="PES355" s="182"/>
      <c r="PET355" s="182"/>
      <c r="PEU355" s="182"/>
      <c r="PEV355" s="182"/>
      <c r="PEW355" s="182"/>
      <c r="PEX355" s="182"/>
      <c r="PEY355" s="182"/>
      <c r="PEZ355" s="182"/>
      <c r="PFA355" s="182"/>
      <c r="PFB355" s="182"/>
      <c r="PFC355" s="182"/>
      <c r="PFD355" s="182"/>
      <c r="PFE355" s="182"/>
      <c r="PFF355" s="182"/>
      <c r="PFG355" s="182"/>
      <c r="PFH355" s="182"/>
      <c r="PFI355" s="182"/>
      <c r="PFJ355" s="182"/>
      <c r="PFK355" s="182"/>
      <c r="PFL355" s="182"/>
      <c r="PFM355" s="182"/>
      <c r="PFN355" s="182"/>
      <c r="PFO355" s="182"/>
      <c r="PFP355" s="182"/>
      <c r="PFQ355" s="182"/>
      <c r="PFR355" s="182"/>
      <c r="PFS355" s="182"/>
      <c r="PFT355" s="182"/>
      <c r="PFU355" s="182"/>
      <c r="PFV355" s="182"/>
      <c r="PFW355" s="182"/>
      <c r="PFX355" s="182"/>
      <c r="PFY355" s="182"/>
      <c r="PFZ355" s="182"/>
      <c r="PGA355" s="182"/>
      <c r="PGB355" s="182"/>
      <c r="PGC355" s="182"/>
      <c r="PGD355" s="182"/>
      <c r="PGE355" s="182"/>
      <c r="PGF355" s="182"/>
      <c r="PGG355" s="182"/>
      <c r="PGH355" s="182"/>
      <c r="PGI355" s="182"/>
      <c r="PGJ355" s="182"/>
      <c r="PGK355" s="182"/>
      <c r="PGL355" s="182"/>
      <c r="PGM355" s="182"/>
      <c r="PGN355" s="182"/>
      <c r="PGO355" s="182"/>
      <c r="PGP355" s="182"/>
      <c r="PGQ355" s="182"/>
      <c r="PGR355" s="182"/>
      <c r="PGS355" s="182"/>
      <c r="PGT355" s="182"/>
      <c r="PGU355" s="182"/>
      <c r="PGV355" s="182"/>
      <c r="PGW355" s="182"/>
      <c r="PGX355" s="182"/>
      <c r="PGY355" s="182"/>
      <c r="PGZ355" s="182"/>
      <c r="PHA355" s="182"/>
      <c r="PHB355" s="182"/>
      <c r="PHC355" s="182"/>
      <c r="PHD355" s="182"/>
      <c r="PHE355" s="182"/>
      <c r="PHF355" s="182"/>
      <c r="PHG355" s="182"/>
      <c r="PHH355" s="182"/>
      <c r="PHI355" s="182"/>
      <c r="PHJ355" s="182"/>
      <c r="PHK355" s="182"/>
      <c r="PHL355" s="182"/>
      <c r="PHM355" s="182"/>
      <c r="PHN355" s="182"/>
      <c r="PHO355" s="182"/>
      <c r="PHP355" s="182"/>
      <c r="PHQ355" s="182"/>
      <c r="PHR355" s="182"/>
      <c r="PHS355" s="182"/>
      <c r="PHT355" s="182"/>
      <c r="PHU355" s="182"/>
      <c r="PHV355" s="182"/>
      <c r="PHW355" s="182"/>
      <c r="PHX355" s="182"/>
      <c r="PHY355" s="182"/>
      <c r="PHZ355" s="182"/>
      <c r="PIA355" s="182"/>
      <c r="PIB355" s="182"/>
      <c r="PIC355" s="182"/>
      <c r="PID355" s="182"/>
      <c r="PIE355" s="182"/>
      <c r="PIF355" s="182"/>
      <c r="PIG355" s="182"/>
      <c r="PIH355" s="182"/>
      <c r="PII355" s="182"/>
      <c r="PIJ355" s="182"/>
      <c r="PIK355" s="182"/>
      <c r="PIL355" s="182"/>
      <c r="PIM355" s="182"/>
      <c r="PIN355" s="182"/>
      <c r="PIO355" s="182"/>
      <c r="PIP355" s="182"/>
      <c r="PIQ355" s="182"/>
      <c r="PIR355" s="182"/>
      <c r="PIS355" s="182"/>
      <c r="PIT355" s="182"/>
      <c r="PIU355" s="182"/>
      <c r="PIV355" s="182"/>
      <c r="PIW355" s="182"/>
      <c r="PIX355" s="182"/>
      <c r="PIY355" s="182"/>
      <c r="PIZ355" s="182"/>
      <c r="PJA355" s="182"/>
      <c r="PJB355" s="182"/>
      <c r="PJC355" s="182"/>
      <c r="PJD355" s="182"/>
      <c r="PJE355" s="182"/>
      <c r="PJF355" s="182"/>
      <c r="PJG355" s="182"/>
      <c r="PJH355" s="182"/>
      <c r="PJI355" s="182"/>
      <c r="PJJ355" s="182"/>
      <c r="PJK355" s="182"/>
      <c r="PJL355" s="182"/>
      <c r="PJM355" s="182"/>
      <c r="PJN355" s="182"/>
      <c r="PJO355" s="182"/>
      <c r="PJP355" s="182"/>
      <c r="PJQ355" s="182"/>
      <c r="PJR355" s="182"/>
      <c r="PJS355" s="182"/>
      <c r="PJT355" s="182"/>
      <c r="PJU355" s="182"/>
      <c r="PJV355" s="182"/>
      <c r="PJW355" s="182"/>
      <c r="PJX355" s="182"/>
      <c r="PJY355" s="182"/>
      <c r="PJZ355" s="182"/>
      <c r="PKA355" s="182"/>
      <c r="PKB355" s="182"/>
      <c r="PKC355" s="182"/>
      <c r="PKD355" s="182"/>
      <c r="PKE355" s="182"/>
      <c r="PKF355" s="182"/>
      <c r="PKG355" s="182"/>
      <c r="PKH355" s="182"/>
      <c r="PKI355" s="182"/>
      <c r="PKJ355" s="182"/>
      <c r="PKK355" s="182"/>
      <c r="PKL355" s="182"/>
      <c r="PKM355" s="182"/>
      <c r="PKN355" s="182"/>
      <c r="PKO355" s="182"/>
      <c r="PKP355" s="182"/>
      <c r="PKQ355" s="182"/>
      <c r="PKR355" s="182"/>
      <c r="PKS355" s="182"/>
      <c r="PKT355" s="182"/>
      <c r="PKU355" s="182"/>
      <c r="PKV355" s="182"/>
      <c r="PKW355" s="182"/>
      <c r="PKX355" s="182"/>
      <c r="PKY355" s="182"/>
      <c r="PKZ355" s="182"/>
      <c r="PLA355" s="182"/>
      <c r="PLB355" s="182"/>
      <c r="PLC355" s="182"/>
      <c r="PLD355" s="182"/>
      <c r="PLE355" s="182"/>
      <c r="PLF355" s="182"/>
      <c r="PLG355" s="182"/>
      <c r="PLH355" s="182"/>
      <c r="PLI355" s="182"/>
      <c r="PLJ355" s="182"/>
      <c r="PLK355" s="182"/>
      <c r="PLL355" s="182"/>
      <c r="PLM355" s="182"/>
      <c r="PLN355" s="182"/>
      <c r="PLO355" s="182"/>
      <c r="PLP355" s="182"/>
      <c r="PLQ355" s="182"/>
      <c r="PLR355" s="182"/>
      <c r="PLS355" s="182"/>
      <c r="PLT355" s="182"/>
      <c r="PLU355" s="182"/>
      <c r="PLV355" s="182"/>
      <c r="PLW355" s="182"/>
      <c r="PLX355" s="182"/>
      <c r="PLY355" s="182"/>
      <c r="PLZ355" s="182"/>
      <c r="PMA355" s="182"/>
      <c r="PMB355" s="182"/>
      <c r="PMC355" s="182"/>
      <c r="PMD355" s="182"/>
      <c r="PME355" s="182"/>
      <c r="PMF355" s="182"/>
      <c r="PMG355" s="182"/>
      <c r="PMH355" s="182"/>
      <c r="PMI355" s="182"/>
      <c r="PMJ355" s="182"/>
      <c r="PMK355" s="182"/>
      <c r="PML355" s="182"/>
      <c r="PMM355" s="182"/>
      <c r="PMN355" s="182"/>
      <c r="PMO355" s="182"/>
      <c r="PMP355" s="182"/>
      <c r="PMQ355" s="182"/>
      <c r="PMR355" s="182"/>
      <c r="PMS355" s="182"/>
      <c r="PMT355" s="182"/>
      <c r="PMU355" s="182"/>
      <c r="PMV355" s="182"/>
      <c r="PMW355" s="182"/>
      <c r="PMX355" s="182"/>
      <c r="PMY355" s="182"/>
      <c r="PMZ355" s="182"/>
      <c r="PNA355" s="182"/>
      <c r="PNB355" s="182"/>
      <c r="PNC355" s="182"/>
      <c r="PND355" s="182"/>
      <c r="PNE355" s="182"/>
      <c r="PNF355" s="182"/>
      <c r="PNG355" s="182"/>
      <c r="PNH355" s="182"/>
      <c r="PNI355" s="182"/>
      <c r="PNJ355" s="182"/>
      <c r="PNK355" s="182"/>
      <c r="PNL355" s="182"/>
      <c r="PNM355" s="182"/>
      <c r="PNN355" s="182"/>
      <c r="PNO355" s="182"/>
      <c r="PNP355" s="182"/>
      <c r="PNQ355" s="182"/>
      <c r="PNR355" s="182"/>
      <c r="PNS355" s="182"/>
      <c r="PNT355" s="182"/>
      <c r="PNU355" s="182"/>
      <c r="PNV355" s="182"/>
      <c r="PNW355" s="182"/>
      <c r="PNX355" s="182"/>
      <c r="PNY355" s="182"/>
      <c r="PNZ355" s="182"/>
      <c r="POA355" s="182"/>
      <c r="POB355" s="182"/>
      <c r="POC355" s="182"/>
      <c r="POD355" s="182"/>
      <c r="POE355" s="182"/>
      <c r="POF355" s="182"/>
      <c r="POG355" s="182"/>
      <c r="POH355" s="182"/>
      <c r="POI355" s="182"/>
      <c r="POJ355" s="182"/>
      <c r="POK355" s="182"/>
      <c r="POL355" s="182"/>
      <c r="POM355" s="182"/>
      <c r="PON355" s="182"/>
      <c r="POO355" s="182"/>
      <c r="POP355" s="182"/>
      <c r="POQ355" s="182"/>
      <c r="POR355" s="182"/>
      <c r="POS355" s="182"/>
      <c r="POT355" s="182"/>
      <c r="POU355" s="182"/>
      <c r="POV355" s="182"/>
      <c r="POW355" s="182"/>
      <c r="POX355" s="182"/>
      <c r="POY355" s="182"/>
      <c r="POZ355" s="182"/>
      <c r="PPA355" s="182"/>
      <c r="PPB355" s="182"/>
      <c r="PPC355" s="182"/>
      <c r="PPD355" s="182"/>
      <c r="PPE355" s="182"/>
      <c r="PPF355" s="182"/>
      <c r="PPG355" s="182"/>
      <c r="PPH355" s="182"/>
      <c r="PPI355" s="182"/>
      <c r="PPJ355" s="182"/>
      <c r="PPK355" s="182"/>
      <c r="PPL355" s="182"/>
      <c r="PPM355" s="182"/>
      <c r="PPN355" s="182"/>
      <c r="PPO355" s="182"/>
      <c r="PPP355" s="182"/>
      <c r="PPQ355" s="182"/>
      <c r="PPR355" s="182"/>
      <c r="PPS355" s="182"/>
      <c r="PPT355" s="182"/>
      <c r="PPU355" s="182"/>
      <c r="PPV355" s="182"/>
      <c r="PPW355" s="182"/>
      <c r="PPX355" s="182"/>
      <c r="PPY355" s="182"/>
      <c r="PPZ355" s="182"/>
      <c r="PQA355" s="182"/>
      <c r="PQB355" s="182"/>
      <c r="PQC355" s="182"/>
      <c r="PQD355" s="182"/>
      <c r="PQE355" s="182"/>
      <c r="PQF355" s="182"/>
      <c r="PQG355" s="182"/>
      <c r="PQH355" s="182"/>
      <c r="PQI355" s="182"/>
      <c r="PQJ355" s="182"/>
      <c r="PQK355" s="182"/>
      <c r="PQL355" s="182"/>
      <c r="PQM355" s="182"/>
      <c r="PQN355" s="182"/>
      <c r="PQO355" s="182"/>
      <c r="PQP355" s="182"/>
      <c r="PQQ355" s="182"/>
      <c r="PQR355" s="182"/>
      <c r="PQS355" s="182"/>
      <c r="PQT355" s="182"/>
      <c r="PQU355" s="182"/>
      <c r="PQV355" s="182"/>
      <c r="PQW355" s="182"/>
      <c r="PQX355" s="182"/>
      <c r="PQY355" s="182"/>
      <c r="PQZ355" s="182"/>
      <c r="PRA355" s="182"/>
      <c r="PRB355" s="182"/>
      <c r="PRC355" s="182"/>
      <c r="PRD355" s="182"/>
      <c r="PRE355" s="182"/>
      <c r="PRF355" s="182"/>
      <c r="PRG355" s="182"/>
      <c r="PRH355" s="182"/>
      <c r="PRI355" s="182"/>
      <c r="PRJ355" s="182"/>
      <c r="PRK355" s="182"/>
      <c r="PRL355" s="182"/>
      <c r="PRM355" s="182"/>
      <c r="PRN355" s="182"/>
      <c r="PRO355" s="182"/>
      <c r="PRP355" s="182"/>
      <c r="PRQ355" s="182"/>
      <c r="PRR355" s="182"/>
      <c r="PRS355" s="182"/>
      <c r="PRT355" s="182"/>
      <c r="PRU355" s="182"/>
      <c r="PRV355" s="182"/>
      <c r="PRW355" s="182"/>
      <c r="PRX355" s="182"/>
      <c r="PRY355" s="182"/>
      <c r="PRZ355" s="182"/>
      <c r="PSA355" s="182"/>
      <c r="PSB355" s="182"/>
      <c r="PSC355" s="182"/>
      <c r="PSD355" s="182"/>
      <c r="PSE355" s="182"/>
      <c r="PSF355" s="182"/>
      <c r="PSG355" s="182"/>
      <c r="PSH355" s="182"/>
      <c r="PSI355" s="182"/>
      <c r="PSJ355" s="182"/>
      <c r="PSK355" s="182"/>
      <c r="PSL355" s="182"/>
      <c r="PSM355" s="182"/>
      <c r="PSN355" s="182"/>
      <c r="PSO355" s="182"/>
      <c r="PSP355" s="182"/>
      <c r="PSQ355" s="182"/>
      <c r="PSR355" s="182"/>
      <c r="PSS355" s="182"/>
      <c r="PST355" s="182"/>
      <c r="PSU355" s="182"/>
      <c r="PSV355" s="182"/>
      <c r="PSW355" s="182"/>
      <c r="PSX355" s="182"/>
      <c r="PSY355" s="182"/>
      <c r="PSZ355" s="182"/>
      <c r="PTA355" s="182"/>
      <c r="PTB355" s="182"/>
      <c r="PTC355" s="182"/>
      <c r="PTD355" s="182"/>
      <c r="PTE355" s="182"/>
      <c r="PTF355" s="182"/>
      <c r="PTG355" s="182"/>
      <c r="PTH355" s="182"/>
      <c r="PTI355" s="182"/>
      <c r="PTJ355" s="182"/>
      <c r="PTK355" s="182"/>
      <c r="PTL355" s="182"/>
      <c r="PTM355" s="182"/>
      <c r="PTN355" s="182"/>
      <c r="PTO355" s="182"/>
      <c r="PTP355" s="182"/>
      <c r="PTQ355" s="182"/>
      <c r="PTR355" s="182"/>
      <c r="PTS355" s="182"/>
      <c r="PTT355" s="182"/>
      <c r="PTU355" s="182"/>
      <c r="PTV355" s="182"/>
      <c r="PTW355" s="182"/>
      <c r="PTX355" s="182"/>
      <c r="PTY355" s="182"/>
      <c r="PTZ355" s="182"/>
      <c r="PUA355" s="182"/>
      <c r="PUB355" s="182"/>
      <c r="PUC355" s="182"/>
      <c r="PUD355" s="182"/>
      <c r="PUE355" s="182"/>
      <c r="PUF355" s="182"/>
      <c r="PUG355" s="182"/>
      <c r="PUH355" s="182"/>
      <c r="PUI355" s="182"/>
      <c r="PUJ355" s="182"/>
      <c r="PUK355" s="182"/>
      <c r="PUL355" s="182"/>
      <c r="PUM355" s="182"/>
      <c r="PUN355" s="182"/>
      <c r="PUO355" s="182"/>
      <c r="PUP355" s="182"/>
      <c r="PUQ355" s="182"/>
      <c r="PUR355" s="182"/>
      <c r="PUS355" s="182"/>
      <c r="PUT355" s="182"/>
      <c r="PUU355" s="182"/>
      <c r="PUV355" s="182"/>
      <c r="PUW355" s="182"/>
      <c r="PUX355" s="182"/>
      <c r="PUY355" s="182"/>
      <c r="PUZ355" s="182"/>
      <c r="PVA355" s="182"/>
      <c r="PVB355" s="182"/>
      <c r="PVC355" s="182"/>
      <c r="PVD355" s="182"/>
      <c r="PVE355" s="182"/>
      <c r="PVF355" s="182"/>
      <c r="PVG355" s="182"/>
      <c r="PVH355" s="182"/>
      <c r="PVI355" s="182"/>
      <c r="PVJ355" s="182"/>
      <c r="PVK355" s="182"/>
      <c r="PVL355" s="182"/>
      <c r="PVM355" s="182"/>
      <c r="PVN355" s="182"/>
      <c r="PVO355" s="182"/>
      <c r="PVP355" s="182"/>
      <c r="PVQ355" s="182"/>
      <c r="PVR355" s="182"/>
      <c r="PVS355" s="182"/>
      <c r="PVT355" s="182"/>
      <c r="PVU355" s="182"/>
      <c r="PVV355" s="182"/>
      <c r="PVW355" s="182"/>
      <c r="PVX355" s="182"/>
      <c r="PVY355" s="182"/>
      <c r="PVZ355" s="182"/>
      <c r="PWA355" s="182"/>
      <c r="PWB355" s="182"/>
      <c r="PWC355" s="182"/>
      <c r="PWD355" s="182"/>
      <c r="PWE355" s="182"/>
      <c r="PWF355" s="182"/>
      <c r="PWG355" s="182"/>
      <c r="PWH355" s="182"/>
      <c r="PWI355" s="182"/>
      <c r="PWJ355" s="182"/>
      <c r="PWK355" s="182"/>
      <c r="PWL355" s="182"/>
      <c r="PWM355" s="182"/>
      <c r="PWN355" s="182"/>
      <c r="PWO355" s="182"/>
      <c r="PWP355" s="182"/>
      <c r="PWQ355" s="182"/>
      <c r="PWR355" s="182"/>
      <c r="PWS355" s="182"/>
      <c r="PWT355" s="182"/>
      <c r="PWU355" s="182"/>
      <c r="PWV355" s="182"/>
      <c r="PWW355" s="182"/>
      <c r="PWX355" s="182"/>
      <c r="PWY355" s="182"/>
      <c r="PWZ355" s="182"/>
      <c r="PXA355" s="182"/>
      <c r="PXB355" s="182"/>
      <c r="PXC355" s="182"/>
      <c r="PXD355" s="182"/>
      <c r="PXE355" s="182"/>
      <c r="PXF355" s="182"/>
      <c r="PXG355" s="182"/>
      <c r="PXH355" s="182"/>
      <c r="PXI355" s="182"/>
      <c r="PXJ355" s="182"/>
      <c r="PXK355" s="182"/>
      <c r="PXL355" s="182"/>
      <c r="PXM355" s="182"/>
      <c r="PXN355" s="182"/>
      <c r="PXO355" s="182"/>
      <c r="PXP355" s="182"/>
      <c r="PXQ355" s="182"/>
      <c r="PXR355" s="182"/>
      <c r="PXS355" s="182"/>
      <c r="PXT355" s="182"/>
      <c r="PXU355" s="182"/>
      <c r="PXV355" s="182"/>
      <c r="PXW355" s="182"/>
      <c r="PXX355" s="182"/>
      <c r="PXY355" s="182"/>
      <c r="PXZ355" s="182"/>
      <c r="PYA355" s="182"/>
      <c r="PYB355" s="182"/>
      <c r="PYC355" s="182"/>
      <c r="PYD355" s="182"/>
      <c r="PYE355" s="182"/>
      <c r="PYF355" s="182"/>
      <c r="PYG355" s="182"/>
      <c r="PYH355" s="182"/>
      <c r="PYI355" s="182"/>
      <c r="PYJ355" s="182"/>
      <c r="PYK355" s="182"/>
      <c r="PYL355" s="182"/>
      <c r="PYM355" s="182"/>
      <c r="PYN355" s="182"/>
      <c r="PYO355" s="182"/>
      <c r="PYP355" s="182"/>
      <c r="PYQ355" s="182"/>
      <c r="PYR355" s="182"/>
      <c r="PYS355" s="182"/>
      <c r="PYT355" s="182"/>
      <c r="PYU355" s="182"/>
      <c r="PYV355" s="182"/>
      <c r="PYW355" s="182"/>
      <c r="PYX355" s="182"/>
      <c r="PYY355" s="182"/>
      <c r="PYZ355" s="182"/>
      <c r="PZA355" s="182"/>
      <c r="PZB355" s="182"/>
      <c r="PZC355" s="182"/>
      <c r="PZD355" s="182"/>
      <c r="PZE355" s="182"/>
      <c r="PZF355" s="182"/>
      <c r="PZG355" s="182"/>
      <c r="PZH355" s="182"/>
      <c r="PZI355" s="182"/>
      <c r="PZJ355" s="182"/>
      <c r="PZK355" s="182"/>
      <c r="PZL355" s="182"/>
      <c r="PZM355" s="182"/>
      <c r="PZN355" s="182"/>
      <c r="PZO355" s="182"/>
      <c r="PZP355" s="182"/>
      <c r="PZQ355" s="182"/>
      <c r="PZR355" s="182"/>
      <c r="PZS355" s="182"/>
      <c r="PZT355" s="182"/>
      <c r="PZU355" s="182"/>
      <c r="PZV355" s="182"/>
      <c r="PZW355" s="182"/>
      <c r="PZX355" s="182"/>
      <c r="PZY355" s="182"/>
      <c r="PZZ355" s="182"/>
      <c r="QAA355" s="182"/>
      <c r="QAB355" s="182"/>
      <c r="QAC355" s="182"/>
      <c r="QAD355" s="182"/>
      <c r="QAE355" s="182"/>
      <c r="QAF355" s="182"/>
      <c r="QAG355" s="182"/>
      <c r="QAH355" s="182"/>
      <c r="QAI355" s="182"/>
      <c r="QAJ355" s="182"/>
      <c r="QAK355" s="182"/>
      <c r="QAL355" s="182"/>
      <c r="QAM355" s="182"/>
      <c r="QAN355" s="182"/>
      <c r="QAO355" s="182"/>
      <c r="QAP355" s="182"/>
      <c r="QAQ355" s="182"/>
      <c r="QAR355" s="182"/>
      <c r="QAS355" s="182"/>
      <c r="QAT355" s="182"/>
      <c r="QAU355" s="182"/>
      <c r="QAV355" s="182"/>
      <c r="QAW355" s="182"/>
      <c r="QAX355" s="182"/>
      <c r="QAY355" s="182"/>
      <c r="QAZ355" s="182"/>
      <c r="QBA355" s="182"/>
      <c r="QBB355" s="182"/>
      <c r="QBC355" s="182"/>
      <c r="QBD355" s="182"/>
      <c r="QBE355" s="182"/>
      <c r="QBF355" s="182"/>
      <c r="QBG355" s="182"/>
      <c r="QBH355" s="182"/>
      <c r="QBI355" s="182"/>
      <c r="QBJ355" s="182"/>
      <c r="QBK355" s="182"/>
      <c r="QBL355" s="182"/>
      <c r="QBM355" s="182"/>
      <c r="QBN355" s="182"/>
      <c r="QBO355" s="182"/>
      <c r="QBP355" s="182"/>
      <c r="QBQ355" s="182"/>
      <c r="QBR355" s="182"/>
      <c r="QBS355" s="182"/>
      <c r="QBT355" s="182"/>
      <c r="QBU355" s="182"/>
      <c r="QBV355" s="182"/>
      <c r="QBW355" s="182"/>
      <c r="QBX355" s="182"/>
      <c r="QBY355" s="182"/>
      <c r="QBZ355" s="182"/>
      <c r="QCA355" s="182"/>
      <c r="QCB355" s="182"/>
      <c r="QCC355" s="182"/>
      <c r="QCD355" s="182"/>
      <c r="QCE355" s="182"/>
      <c r="QCF355" s="182"/>
      <c r="QCG355" s="182"/>
      <c r="QCH355" s="182"/>
      <c r="QCI355" s="182"/>
      <c r="QCJ355" s="182"/>
      <c r="QCK355" s="182"/>
      <c r="QCL355" s="182"/>
      <c r="QCM355" s="182"/>
      <c r="QCN355" s="182"/>
      <c r="QCO355" s="182"/>
      <c r="QCP355" s="182"/>
      <c r="QCQ355" s="182"/>
      <c r="QCR355" s="182"/>
      <c r="QCS355" s="182"/>
      <c r="QCT355" s="182"/>
      <c r="QCU355" s="182"/>
      <c r="QCV355" s="182"/>
      <c r="QCW355" s="182"/>
      <c r="QCX355" s="182"/>
      <c r="QCY355" s="182"/>
      <c r="QCZ355" s="182"/>
      <c r="QDA355" s="182"/>
      <c r="QDB355" s="182"/>
      <c r="QDC355" s="182"/>
      <c r="QDD355" s="182"/>
      <c r="QDE355" s="182"/>
      <c r="QDF355" s="182"/>
      <c r="QDG355" s="182"/>
      <c r="QDH355" s="182"/>
      <c r="QDI355" s="182"/>
      <c r="QDJ355" s="182"/>
      <c r="QDK355" s="182"/>
      <c r="QDL355" s="182"/>
      <c r="QDM355" s="182"/>
      <c r="QDN355" s="182"/>
      <c r="QDO355" s="182"/>
      <c r="QDP355" s="182"/>
      <c r="QDQ355" s="182"/>
      <c r="QDR355" s="182"/>
      <c r="QDS355" s="182"/>
      <c r="QDT355" s="182"/>
      <c r="QDU355" s="182"/>
      <c r="QDV355" s="182"/>
      <c r="QDW355" s="182"/>
      <c r="QDX355" s="182"/>
      <c r="QDY355" s="182"/>
      <c r="QDZ355" s="182"/>
      <c r="QEA355" s="182"/>
      <c r="QEB355" s="182"/>
      <c r="QEC355" s="182"/>
      <c r="QED355" s="182"/>
      <c r="QEE355" s="182"/>
      <c r="QEF355" s="182"/>
      <c r="QEG355" s="182"/>
      <c r="QEH355" s="182"/>
      <c r="QEI355" s="182"/>
      <c r="QEJ355" s="182"/>
      <c r="QEK355" s="182"/>
      <c r="QEL355" s="182"/>
      <c r="QEM355" s="182"/>
      <c r="QEN355" s="182"/>
      <c r="QEO355" s="182"/>
      <c r="QEP355" s="182"/>
      <c r="QEQ355" s="182"/>
      <c r="QER355" s="182"/>
      <c r="QES355" s="182"/>
      <c r="QET355" s="182"/>
      <c r="QEU355" s="182"/>
      <c r="QEV355" s="182"/>
      <c r="QEW355" s="182"/>
      <c r="QEX355" s="182"/>
      <c r="QEY355" s="182"/>
      <c r="QEZ355" s="182"/>
      <c r="QFA355" s="182"/>
      <c r="QFB355" s="182"/>
      <c r="QFC355" s="182"/>
      <c r="QFD355" s="182"/>
      <c r="QFE355" s="182"/>
      <c r="QFF355" s="182"/>
      <c r="QFG355" s="182"/>
      <c r="QFH355" s="182"/>
      <c r="QFI355" s="182"/>
      <c r="QFJ355" s="182"/>
      <c r="QFK355" s="182"/>
      <c r="QFL355" s="182"/>
      <c r="QFM355" s="182"/>
      <c r="QFN355" s="182"/>
      <c r="QFO355" s="182"/>
      <c r="QFP355" s="182"/>
      <c r="QFQ355" s="182"/>
      <c r="QFR355" s="182"/>
      <c r="QFS355" s="182"/>
      <c r="QFT355" s="182"/>
      <c r="QFU355" s="182"/>
      <c r="QFV355" s="182"/>
      <c r="QFW355" s="182"/>
      <c r="QFX355" s="182"/>
      <c r="QFY355" s="182"/>
      <c r="QFZ355" s="182"/>
      <c r="QGA355" s="182"/>
      <c r="QGB355" s="182"/>
      <c r="QGC355" s="182"/>
      <c r="QGD355" s="182"/>
      <c r="QGE355" s="182"/>
      <c r="QGF355" s="182"/>
      <c r="QGG355" s="182"/>
      <c r="QGH355" s="182"/>
      <c r="QGI355" s="182"/>
      <c r="QGJ355" s="182"/>
      <c r="QGK355" s="182"/>
      <c r="QGL355" s="182"/>
      <c r="QGM355" s="182"/>
      <c r="QGN355" s="182"/>
      <c r="QGO355" s="182"/>
      <c r="QGP355" s="182"/>
      <c r="QGQ355" s="182"/>
      <c r="QGR355" s="182"/>
      <c r="QGS355" s="182"/>
      <c r="QGT355" s="182"/>
      <c r="QGU355" s="182"/>
      <c r="QGV355" s="182"/>
      <c r="QGW355" s="182"/>
      <c r="QGX355" s="182"/>
      <c r="QGY355" s="182"/>
      <c r="QGZ355" s="182"/>
      <c r="QHA355" s="182"/>
      <c r="QHB355" s="182"/>
      <c r="QHC355" s="182"/>
      <c r="QHD355" s="182"/>
      <c r="QHE355" s="182"/>
      <c r="QHF355" s="182"/>
      <c r="QHG355" s="182"/>
      <c r="QHH355" s="182"/>
      <c r="QHI355" s="182"/>
      <c r="QHJ355" s="182"/>
      <c r="QHK355" s="182"/>
      <c r="QHL355" s="182"/>
      <c r="QHM355" s="182"/>
      <c r="QHN355" s="182"/>
      <c r="QHO355" s="182"/>
      <c r="QHP355" s="182"/>
      <c r="QHQ355" s="182"/>
      <c r="QHR355" s="182"/>
      <c r="QHS355" s="182"/>
      <c r="QHT355" s="182"/>
      <c r="QHU355" s="182"/>
      <c r="QHV355" s="182"/>
      <c r="QHW355" s="182"/>
      <c r="QHX355" s="182"/>
      <c r="QHY355" s="182"/>
      <c r="QHZ355" s="182"/>
      <c r="QIA355" s="182"/>
      <c r="QIB355" s="182"/>
      <c r="QIC355" s="182"/>
      <c r="QID355" s="182"/>
      <c r="QIE355" s="182"/>
      <c r="QIF355" s="182"/>
      <c r="QIG355" s="182"/>
      <c r="QIH355" s="182"/>
      <c r="QII355" s="182"/>
      <c r="QIJ355" s="182"/>
      <c r="QIK355" s="182"/>
      <c r="QIL355" s="182"/>
      <c r="QIM355" s="182"/>
      <c r="QIN355" s="182"/>
      <c r="QIO355" s="182"/>
      <c r="QIP355" s="182"/>
      <c r="QIQ355" s="182"/>
      <c r="QIR355" s="182"/>
      <c r="QIS355" s="182"/>
      <c r="QIT355" s="182"/>
      <c r="QIU355" s="182"/>
      <c r="QIV355" s="182"/>
      <c r="QIW355" s="182"/>
      <c r="QIX355" s="182"/>
      <c r="QIY355" s="182"/>
      <c r="QIZ355" s="182"/>
      <c r="QJA355" s="182"/>
      <c r="QJB355" s="182"/>
      <c r="QJC355" s="182"/>
      <c r="QJD355" s="182"/>
      <c r="QJE355" s="182"/>
      <c r="QJF355" s="182"/>
      <c r="QJG355" s="182"/>
      <c r="QJH355" s="182"/>
      <c r="QJI355" s="182"/>
      <c r="QJJ355" s="182"/>
      <c r="QJK355" s="182"/>
      <c r="QJL355" s="182"/>
      <c r="QJM355" s="182"/>
      <c r="QJN355" s="182"/>
      <c r="QJO355" s="182"/>
      <c r="QJP355" s="182"/>
      <c r="QJQ355" s="182"/>
      <c r="QJR355" s="182"/>
      <c r="QJS355" s="182"/>
      <c r="QJT355" s="182"/>
      <c r="QJU355" s="182"/>
      <c r="QJV355" s="182"/>
      <c r="QJW355" s="182"/>
      <c r="QJX355" s="182"/>
      <c r="QJY355" s="182"/>
      <c r="QJZ355" s="182"/>
      <c r="QKA355" s="182"/>
      <c r="QKB355" s="182"/>
      <c r="QKC355" s="182"/>
      <c r="QKD355" s="182"/>
      <c r="QKE355" s="182"/>
      <c r="QKF355" s="182"/>
      <c r="QKG355" s="182"/>
      <c r="QKH355" s="182"/>
      <c r="QKI355" s="182"/>
      <c r="QKJ355" s="182"/>
      <c r="QKK355" s="182"/>
      <c r="QKL355" s="182"/>
      <c r="QKM355" s="182"/>
      <c r="QKN355" s="182"/>
      <c r="QKO355" s="182"/>
      <c r="QKP355" s="182"/>
      <c r="QKQ355" s="182"/>
      <c r="QKR355" s="182"/>
      <c r="QKS355" s="182"/>
      <c r="QKT355" s="182"/>
      <c r="QKU355" s="182"/>
      <c r="QKV355" s="182"/>
      <c r="QKW355" s="182"/>
      <c r="QKX355" s="182"/>
      <c r="QKY355" s="182"/>
      <c r="QKZ355" s="182"/>
      <c r="QLA355" s="182"/>
      <c r="QLB355" s="182"/>
      <c r="QLC355" s="182"/>
      <c r="QLD355" s="182"/>
      <c r="QLE355" s="182"/>
      <c r="QLF355" s="182"/>
      <c r="QLG355" s="182"/>
      <c r="QLH355" s="182"/>
      <c r="QLI355" s="182"/>
      <c r="QLJ355" s="182"/>
      <c r="QLK355" s="182"/>
      <c r="QLL355" s="182"/>
      <c r="QLM355" s="182"/>
      <c r="QLN355" s="182"/>
      <c r="QLO355" s="182"/>
      <c r="QLP355" s="182"/>
      <c r="QLQ355" s="182"/>
      <c r="QLR355" s="182"/>
      <c r="QLS355" s="182"/>
      <c r="QLT355" s="182"/>
      <c r="QLU355" s="182"/>
      <c r="QLV355" s="182"/>
      <c r="QLW355" s="182"/>
      <c r="QLX355" s="182"/>
      <c r="QLY355" s="182"/>
      <c r="QLZ355" s="182"/>
      <c r="QMA355" s="182"/>
      <c r="QMB355" s="182"/>
      <c r="QMC355" s="182"/>
      <c r="QMD355" s="182"/>
      <c r="QME355" s="182"/>
      <c r="QMF355" s="182"/>
      <c r="QMG355" s="182"/>
      <c r="QMH355" s="182"/>
      <c r="QMI355" s="182"/>
      <c r="QMJ355" s="182"/>
      <c r="QMK355" s="182"/>
      <c r="QML355" s="182"/>
      <c r="QMM355" s="182"/>
      <c r="QMN355" s="182"/>
      <c r="QMO355" s="182"/>
      <c r="QMP355" s="182"/>
      <c r="QMQ355" s="182"/>
      <c r="QMR355" s="182"/>
      <c r="QMS355" s="182"/>
      <c r="QMT355" s="182"/>
      <c r="QMU355" s="182"/>
      <c r="QMV355" s="182"/>
      <c r="QMW355" s="182"/>
      <c r="QMX355" s="182"/>
      <c r="QMY355" s="182"/>
      <c r="QMZ355" s="182"/>
      <c r="QNA355" s="182"/>
      <c r="QNB355" s="182"/>
      <c r="QNC355" s="182"/>
      <c r="QND355" s="182"/>
      <c r="QNE355" s="182"/>
      <c r="QNF355" s="182"/>
      <c r="QNG355" s="182"/>
      <c r="QNH355" s="182"/>
      <c r="QNI355" s="182"/>
      <c r="QNJ355" s="182"/>
      <c r="QNK355" s="182"/>
      <c r="QNL355" s="182"/>
      <c r="QNM355" s="182"/>
      <c r="QNN355" s="182"/>
      <c r="QNO355" s="182"/>
      <c r="QNP355" s="182"/>
      <c r="QNQ355" s="182"/>
      <c r="QNR355" s="182"/>
      <c r="QNS355" s="182"/>
      <c r="QNT355" s="182"/>
      <c r="QNU355" s="182"/>
      <c r="QNV355" s="182"/>
      <c r="QNW355" s="182"/>
      <c r="QNX355" s="182"/>
      <c r="QNY355" s="182"/>
      <c r="QNZ355" s="182"/>
      <c r="QOA355" s="182"/>
      <c r="QOB355" s="182"/>
      <c r="QOC355" s="182"/>
      <c r="QOD355" s="182"/>
      <c r="QOE355" s="182"/>
      <c r="QOF355" s="182"/>
      <c r="QOG355" s="182"/>
      <c r="QOH355" s="182"/>
      <c r="QOI355" s="182"/>
      <c r="QOJ355" s="182"/>
      <c r="QOK355" s="182"/>
      <c r="QOL355" s="182"/>
      <c r="QOM355" s="182"/>
      <c r="QON355" s="182"/>
      <c r="QOO355" s="182"/>
      <c r="QOP355" s="182"/>
      <c r="QOQ355" s="182"/>
      <c r="QOR355" s="182"/>
      <c r="QOS355" s="182"/>
      <c r="QOT355" s="182"/>
      <c r="QOU355" s="182"/>
      <c r="QOV355" s="182"/>
      <c r="QOW355" s="182"/>
      <c r="QOX355" s="182"/>
      <c r="QOY355" s="182"/>
      <c r="QOZ355" s="182"/>
      <c r="QPA355" s="182"/>
      <c r="QPB355" s="182"/>
      <c r="QPC355" s="182"/>
      <c r="QPD355" s="182"/>
      <c r="QPE355" s="182"/>
      <c r="QPF355" s="182"/>
      <c r="QPG355" s="182"/>
      <c r="QPH355" s="182"/>
      <c r="QPI355" s="182"/>
      <c r="QPJ355" s="182"/>
      <c r="QPK355" s="182"/>
      <c r="QPL355" s="182"/>
      <c r="QPM355" s="182"/>
      <c r="QPN355" s="182"/>
      <c r="QPO355" s="182"/>
      <c r="QPP355" s="182"/>
      <c r="QPQ355" s="182"/>
      <c r="QPR355" s="182"/>
      <c r="QPS355" s="182"/>
      <c r="QPT355" s="182"/>
      <c r="QPU355" s="182"/>
      <c r="QPV355" s="182"/>
      <c r="QPW355" s="182"/>
      <c r="QPX355" s="182"/>
      <c r="QPY355" s="182"/>
      <c r="QPZ355" s="182"/>
      <c r="QQA355" s="182"/>
      <c r="QQB355" s="182"/>
      <c r="QQC355" s="182"/>
      <c r="QQD355" s="182"/>
      <c r="QQE355" s="182"/>
      <c r="QQF355" s="182"/>
      <c r="QQG355" s="182"/>
      <c r="QQH355" s="182"/>
      <c r="QQI355" s="182"/>
      <c r="QQJ355" s="182"/>
      <c r="QQK355" s="182"/>
      <c r="QQL355" s="182"/>
      <c r="QQM355" s="182"/>
      <c r="QQN355" s="182"/>
      <c r="QQO355" s="182"/>
      <c r="QQP355" s="182"/>
      <c r="QQQ355" s="182"/>
      <c r="QQR355" s="182"/>
      <c r="QQS355" s="182"/>
      <c r="QQT355" s="182"/>
      <c r="QQU355" s="182"/>
      <c r="QQV355" s="182"/>
      <c r="QQW355" s="182"/>
      <c r="QQX355" s="182"/>
      <c r="QQY355" s="182"/>
      <c r="QQZ355" s="182"/>
      <c r="QRA355" s="182"/>
      <c r="QRB355" s="182"/>
      <c r="QRC355" s="182"/>
      <c r="QRD355" s="182"/>
      <c r="QRE355" s="182"/>
      <c r="QRF355" s="182"/>
      <c r="QRG355" s="182"/>
      <c r="QRH355" s="182"/>
      <c r="QRI355" s="182"/>
      <c r="QRJ355" s="182"/>
      <c r="QRK355" s="182"/>
      <c r="QRL355" s="182"/>
      <c r="QRM355" s="182"/>
      <c r="QRN355" s="182"/>
      <c r="QRO355" s="182"/>
      <c r="QRP355" s="182"/>
      <c r="QRQ355" s="182"/>
      <c r="QRR355" s="182"/>
      <c r="QRS355" s="182"/>
      <c r="QRT355" s="182"/>
      <c r="QRU355" s="182"/>
      <c r="QRV355" s="182"/>
      <c r="QRW355" s="182"/>
      <c r="QRX355" s="182"/>
      <c r="QRY355" s="182"/>
      <c r="QRZ355" s="182"/>
      <c r="QSA355" s="182"/>
      <c r="QSB355" s="182"/>
      <c r="QSC355" s="182"/>
      <c r="QSD355" s="182"/>
      <c r="QSE355" s="182"/>
      <c r="QSF355" s="182"/>
      <c r="QSG355" s="182"/>
      <c r="QSH355" s="182"/>
      <c r="QSI355" s="182"/>
      <c r="QSJ355" s="182"/>
      <c r="QSK355" s="182"/>
      <c r="QSL355" s="182"/>
      <c r="QSM355" s="182"/>
      <c r="QSN355" s="182"/>
      <c r="QSO355" s="182"/>
      <c r="QSP355" s="182"/>
      <c r="QSQ355" s="182"/>
      <c r="QSR355" s="182"/>
      <c r="QSS355" s="182"/>
      <c r="QST355" s="182"/>
      <c r="QSU355" s="182"/>
      <c r="QSV355" s="182"/>
      <c r="QSW355" s="182"/>
      <c r="QSX355" s="182"/>
      <c r="QSY355" s="182"/>
      <c r="QSZ355" s="182"/>
      <c r="QTA355" s="182"/>
      <c r="QTB355" s="182"/>
      <c r="QTC355" s="182"/>
      <c r="QTD355" s="182"/>
      <c r="QTE355" s="182"/>
      <c r="QTF355" s="182"/>
      <c r="QTG355" s="182"/>
      <c r="QTH355" s="182"/>
      <c r="QTI355" s="182"/>
      <c r="QTJ355" s="182"/>
      <c r="QTK355" s="182"/>
      <c r="QTL355" s="182"/>
      <c r="QTM355" s="182"/>
      <c r="QTN355" s="182"/>
      <c r="QTO355" s="182"/>
      <c r="QTP355" s="182"/>
      <c r="QTQ355" s="182"/>
      <c r="QTR355" s="182"/>
      <c r="QTS355" s="182"/>
      <c r="QTT355" s="182"/>
      <c r="QTU355" s="182"/>
      <c r="QTV355" s="182"/>
      <c r="QTW355" s="182"/>
      <c r="QTX355" s="182"/>
      <c r="QTY355" s="182"/>
      <c r="QTZ355" s="182"/>
      <c r="QUA355" s="182"/>
      <c r="QUB355" s="182"/>
      <c r="QUC355" s="182"/>
      <c r="QUD355" s="182"/>
      <c r="QUE355" s="182"/>
      <c r="QUF355" s="182"/>
      <c r="QUG355" s="182"/>
      <c r="QUH355" s="182"/>
      <c r="QUI355" s="182"/>
      <c r="QUJ355" s="182"/>
      <c r="QUK355" s="182"/>
      <c r="QUL355" s="182"/>
      <c r="QUM355" s="182"/>
      <c r="QUN355" s="182"/>
      <c r="QUO355" s="182"/>
      <c r="QUP355" s="182"/>
      <c r="QUQ355" s="182"/>
      <c r="QUR355" s="182"/>
      <c r="QUS355" s="182"/>
      <c r="QUT355" s="182"/>
      <c r="QUU355" s="182"/>
      <c r="QUV355" s="182"/>
      <c r="QUW355" s="182"/>
      <c r="QUX355" s="182"/>
      <c r="QUY355" s="182"/>
      <c r="QUZ355" s="182"/>
      <c r="QVA355" s="182"/>
      <c r="QVB355" s="182"/>
      <c r="QVC355" s="182"/>
      <c r="QVD355" s="182"/>
      <c r="QVE355" s="182"/>
      <c r="QVF355" s="182"/>
      <c r="QVG355" s="182"/>
      <c r="QVH355" s="182"/>
      <c r="QVI355" s="182"/>
      <c r="QVJ355" s="182"/>
      <c r="QVK355" s="182"/>
      <c r="QVL355" s="182"/>
      <c r="QVM355" s="182"/>
      <c r="QVN355" s="182"/>
      <c r="QVO355" s="182"/>
      <c r="QVP355" s="182"/>
      <c r="QVQ355" s="182"/>
      <c r="QVR355" s="182"/>
      <c r="QVS355" s="182"/>
      <c r="QVT355" s="182"/>
      <c r="QVU355" s="182"/>
      <c r="QVV355" s="182"/>
      <c r="QVW355" s="182"/>
      <c r="QVX355" s="182"/>
      <c r="QVY355" s="182"/>
      <c r="QVZ355" s="182"/>
      <c r="QWA355" s="182"/>
      <c r="QWB355" s="182"/>
      <c r="QWC355" s="182"/>
      <c r="QWD355" s="182"/>
      <c r="QWE355" s="182"/>
      <c r="QWF355" s="182"/>
      <c r="QWG355" s="182"/>
      <c r="QWH355" s="182"/>
      <c r="QWI355" s="182"/>
      <c r="QWJ355" s="182"/>
      <c r="QWK355" s="182"/>
      <c r="QWL355" s="182"/>
      <c r="QWM355" s="182"/>
      <c r="QWN355" s="182"/>
      <c r="QWO355" s="182"/>
      <c r="QWP355" s="182"/>
      <c r="QWQ355" s="182"/>
      <c r="QWR355" s="182"/>
      <c r="QWS355" s="182"/>
      <c r="QWT355" s="182"/>
      <c r="QWU355" s="182"/>
      <c r="QWV355" s="182"/>
      <c r="QWW355" s="182"/>
      <c r="QWX355" s="182"/>
      <c r="QWY355" s="182"/>
      <c r="QWZ355" s="182"/>
      <c r="QXA355" s="182"/>
      <c r="QXB355" s="182"/>
      <c r="QXC355" s="182"/>
      <c r="QXD355" s="182"/>
      <c r="QXE355" s="182"/>
      <c r="QXF355" s="182"/>
      <c r="QXG355" s="182"/>
      <c r="QXH355" s="182"/>
      <c r="QXI355" s="182"/>
      <c r="QXJ355" s="182"/>
      <c r="QXK355" s="182"/>
      <c r="QXL355" s="182"/>
      <c r="QXM355" s="182"/>
      <c r="QXN355" s="182"/>
      <c r="QXO355" s="182"/>
      <c r="QXP355" s="182"/>
      <c r="QXQ355" s="182"/>
      <c r="QXR355" s="182"/>
      <c r="QXS355" s="182"/>
      <c r="QXT355" s="182"/>
      <c r="QXU355" s="182"/>
      <c r="QXV355" s="182"/>
      <c r="QXW355" s="182"/>
      <c r="QXX355" s="182"/>
      <c r="QXY355" s="182"/>
      <c r="QXZ355" s="182"/>
      <c r="QYA355" s="182"/>
      <c r="QYB355" s="182"/>
      <c r="QYC355" s="182"/>
      <c r="QYD355" s="182"/>
      <c r="QYE355" s="182"/>
      <c r="QYF355" s="182"/>
      <c r="QYG355" s="182"/>
      <c r="QYH355" s="182"/>
      <c r="QYI355" s="182"/>
      <c r="QYJ355" s="182"/>
      <c r="QYK355" s="182"/>
      <c r="QYL355" s="182"/>
      <c r="QYM355" s="182"/>
      <c r="QYN355" s="182"/>
      <c r="QYO355" s="182"/>
      <c r="QYP355" s="182"/>
      <c r="QYQ355" s="182"/>
      <c r="QYR355" s="182"/>
      <c r="QYS355" s="182"/>
      <c r="QYT355" s="182"/>
      <c r="QYU355" s="182"/>
      <c r="QYV355" s="182"/>
      <c r="QYW355" s="182"/>
      <c r="QYX355" s="182"/>
      <c r="QYY355" s="182"/>
      <c r="QYZ355" s="182"/>
      <c r="QZA355" s="182"/>
      <c r="QZB355" s="182"/>
      <c r="QZC355" s="182"/>
      <c r="QZD355" s="182"/>
      <c r="QZE355" s="182"/>
      <c r="QZF355" s="182"/>
      <c r="QZG355" s="182"/>
      <c r="QZH355" s="182"/>
      <c r="QZI355" s="182"/>
      <c r="QZJ355" s="182"/>
      <c r="QZK355" s="182"/>
      <c r="QZL355" s="182"/>
      <c r="QZM355" s="182"/>
      <c r="QZN355" s="182"/>
      <c r="QZO355" s="182"/>
      <c r="QZP355" s="182"/>
      <c r="QZQ355" s="182"/>
      <c r="QZR355" s="182"/>
      <c r="QZS355" s="182"/>
      <c r="QZT355" s="182"/>
      <c r="QZU355" s="182"/>
      <c r="QZV355" s="182"/>
      <c r="QZW355" s="182"/>
      <c r="QZX355" s="182"/>
      <c r="QZY355" s="182"/>
      <c r="QZZ355" s="182"/>
      <c r="RAA355" s="182"/>
      <c r="RAB355" s="182"/>
      <c r="RAC355" s="182"/>
      <c r="RAD355" s="182"/>
      <c r="RAE355" s="182"/>
      <c r="RAF355" s="182"/>
      <c r="RAG355" s="182"/>
      <c r="RAH355" s="182"/>
      <c r="RAI355" s="182"/>
      <c r="RAJ355" s="182"/>
      <c r="RAK355" s="182"/>
      <c r="RAL355" s="182"/>
      <c r="RAM355" s="182"/>
      <c r="RAN355" s="182"/>
      <c r="RAO355" s="182"/>
      <c r="RAP355" s="182"/>
      <c r="RAQ355" s="182"/>
      <c r="RAR355" s="182"/>
      <c r="RAS355" s="182"/>
      <c r="RAT355" s="182"/>
      <c r="RAU355" s="182"/>
      <c r="RAV355" s="182"/>
      <c r="RAW355" s="182"/>
      <c r="RAX355" s="182"/>
      <c r="RAY355" s="182"/>
      <c r="RAZ355" s="182"/>
      <c r="RBA355" s="182"/>
      <c r="RBB355" s="182"/>
      <c r="RBC355" s="182"/>
      <c r="RBD355" s="182"/>
      <c r="RBE355" s="182"/>
      <c r="RBF355" s="182"/>
      <c r="RBG355" s="182"/>
      <c r="RBH355" s="182"/>
      <c r="RBI355" s="182"/>
      <c r="RBJ355" s="182"/>
      <c r="RBK355" s="182"/>
      <c r="RBL355" s="182"/>
      <c r="RBM355" s="182"/>
      <c r="RBN355" s="182"/>
      <c r="RBO355" s="182"/>
      <c r="RBP355" s="182"/>
      <c r="RBQ355" s="182"/>
      <c r="RBR355" s="182"/>
      <c r="RBS355" s="182"/>
      <c r="RBT355" s="182"/>
      <c r="RBU355" s="182"/>
      <c r="RBV355" s="182"/>
      <c r="RBW355" s="182"/>
      <c r="RBX355" s="182"/>
      <c r="RBY355" s="182"/>
      <c r="RBZ355" s="182"/>
      <c r="RCA355" s="182"/>
      <c r="RCB355" s="182"/>
      <c r="RCC355" s="182"/>
      <c r="RCD355" s="182"/>
      <c r="RCE355" s="182"/>
      <c r="RCF355" s="182"/>
      <c r="RCG355" s="182"/>
      <c r="RCH355" s="182"/>
      <c r="RCI355" s="182"/>
      <c r="RCJ355" s="182"/>
      <c r="RCK355" s="182"/>
      <c r="RCL355" s="182"/>
      <c r="RCM355" s="182"/>
      <c r="RCN355" s="182"/>
      <c r="RCO355" s="182"/>
      <c r="RCP355" s="182"/>
      <c r="RCQ355" s="182"/>
      <c r="RCR355" s="182"/>
      <c r="RCS355" s="182"/>
      <c r="RCT355" s="182"/>
      <c r="RCU355" s="182"/>
      <c r="RCV355" s="182"/>
      <c r="RCW355" s="182"/>
      <c r="RCX355" s="182"/>
      <c r="RCY355" s="182"/>
      <c r="RCZ355" s="182"/>
      <c r="RDA355" s="182"/>
      <c r="RDB355" s="182"/>
      <c r="RDC355" s="182"/>
      <c r="RDD355" s="182"/>
      <c r="RDE355" s="182"/>
      <c r="RDF355" s="182"/>
      <c r="RDG355" s="182"/>
      <c r="RDH355" s="182"/>
      <c r="RDI355" s="182"/>
      <c r="RDJ355" s="182"/>
      <c r="RDK355" s="182"/>
      <c r="RDL355" s="182"/>
      <c r="RDM355" s="182"/>
      <c r="RDN355" s="182"/>
      <c r="RDO355" s="182"/>
      <c r="RDP355" s="182"/>
      <c r="RDQ355" s="182"/>
      <c r="RDR355" s="182"/>
      <c r="RDS355" s="182"/>
      <c r="RDT355" s="182"/>
      <c r="RDU355" s="182"/>
      <c r="RDV355" s="182"/>
      <c r="RDW355" s="182"/>
      <c r="RDX355" s="182"/>
      <c r="RDY355" s="182"/>
      <c r="RDZ355" s="182"/>
      <c r="REA355" s="182"/>
      <c r="REB355" s="182"/>
      <c r="REC355" s="182"/>
      <c r="RED355" s="182"/>
      <c r="REE355" s="182"/>
      <c r="REF355" s="182"/>
      <c r="REG355" s="182"/>
      <c r="REH355" s="182"/>
      <c r="REI355" s="182"/>
      <c r="REJ355" s="182"/>
      <c r="REK355" s="182"/>
      <c r="REL355" s="182"/>
      <c r="REM355" s="182"/>
      <c r="REN355" s="182"/>
      <c r="REO355" s="182"/>
      <c r="REP355" s="182"/>
      <c r="REQ355" s="182"/>
      <c r="RER355" s="182"/>
      <c r="RES355" s="182"/>
      <c r="RET355" s="182"/>
      <c r="REU355" s="182"/>
      <c r="REV355" s="182"/>
      <c r="REW355" s="182"/>
      <c r="REX355" s="182"/>
      <c r="REY355" s="182"/>
      <c r="REZ355" s="182"/>
      <c r="RFA355" s="182"/>
      <c r="RFB355" s="182"/>
      <c r="RFC355" s="182"/>
      <c r="RFD355" s="182"/>
      <c r="RFE355" s="182"/>
      <c r="RFF355" s="182"/>
      <c r="RFG355" s="182"/>
      <c r="RFH355" s="182"/>
      <c r="RFI355" s="182"/>
      <c r="RFJ355" s="182"/>
      <c r="RFK355" s="182"/>
      <c r="RFL355" s="182"/>
      <c r="RFM355" s="182"/>
      <c r="RFN355" s="182"/>
      <c r="RFO355" s="182"/>
      <c r="RFP355" s="182"/>
      <c r="RFQ355" s="182"/>
      <c r="RFR355" s="182"/>
      <c r="RFS355" s="182"/>
      <c r="RFT355" s="182"/>
      <c r="RFU355" s="182"/>
      <c r="RFV355" s="182"/>
      <c r="RFW355" s="182"/>
      <c r="RFX355" s="182"/>
      <c r="RFY355" s="182"/>
      <c r="RFZ355" s="182"/>
      <c r="RGA355" s="182"/>
      <c r="RGB355" s="182"/>
      <c r="RGC355" s="182"/>
      <c r="RGD355" s="182"/>
      <c r="RGE355" s="182"/>
      <c r="RGF355" s="182"/>
      <c r="RGG355" s="182"/>
      <c r="RGH355" s="182"/>
      <c r="RGI355" s="182"/>
      <c r="RGJ355" s="182"/>
      <c r="RGK355" s="182"/>
      <c r="RGL355" s="182"/>
      <c r="RGM355" s="182"/>
      <c r="RGN355" s="182"/>
      <c r="RGO355" s="182"/>
      <c r="RGP355" s="182"/>
      <c r="RGQ355" s="182"/>
      <c r="RGR355" s="182"/>
      <c r="RGS355" s="182"/>
      <c r="RGT355" s="182"/>
      <c r="RGU355" s="182"/>
      <c r="RGV355" s="182"/>
      <c r="RGW355" s="182"/>
      <c r="RGX355" s="182"/>
      <c r="RGY355" s="182"/>
      <c r="RGZ355" s="182"/>
      <c r="RHA355" s="182"/>
      <c r="RHB355" s="182"/>
      <c r="RHC355" s="182"/>
      <c r="RHD355" s="182"/>
      <c r="RHE355" s="182"/>
      <c r="RHF355" s="182"/>
      <c r="RHG355" s="182"/>
      <c r="RHH355" s="182"/>
      <c r="RHI355" s="182"/>
      <c r="RHJ355" s="182"/>
      <c r="RHK355" s="182"/>
      <c r="RHL355" s="182"/>
      <c r="RHM355" s="182"/>
      <c r="RHN355" s="182"/>
      <c r="RHO355" s="182"/>
      <c r="RHP355" s="182"/>
      <c r="RHQ355" s="182"/>
      <c r="RHR355" s="182"/>
      <c r="RHS355" s="182"/>
      <c r="RHT355" s="182"/>
      <c r="RHU355" s="182"/>
      <c r="RHV355" s="182"/>
      <c r="RHW355" s="182"/>
      <c r="RHX355" s="182"/>
      <c r="RHY355" s="182"/>
      <c r="RHZ355" s="182"/>
      <c r="RIA355" s="182"/>
      <c r="RIB355" s="182"/>
      <c r="RIC355" s="182"/>
      <c r="RID355" s="182"/>
      <c r="RIE355" s="182"/>
      <c r="RIF355" s="182"/>
      <c r="RIG355" s="182"/>
      <c r="RIH355" s="182"/>
      <c r="RII355" s="182"/>
      <c r="RIJ355" s="182"/>
      <c r="RIK355" s="182"/>
      <c r="RIL355" s="182"/>
      <c r="RIM355" s="182"/>
      <c r="RIN355" s="182"/>
      <c r="RIO355" s="182"/>
      <c r="RIP355" s="182"/>
      <c r="RIQ355" s="182"/>
      <c r="RIR355" s="182"/>
      <c r="RIS355" s="182"/>
      <c r="RIT355" s="182"/>
      <c r="RIU355" s="182"/>
      <c r="RIV355" s="182"/>
      <c r="RIW355" s="182"/>
      <c r="RIX355" s="182"/>
      <c r="RIY355" s="182"/>
      <c r="RIZ355" s="182"/>
      <c r="RJA355" s="182"/>
      <c r="RJB355" s="182"/>
      <c r="RJC355" s="182"/>
      <c r="RJD355" s="182"/>
      <c r="RJE355" s="182"/>
      <c r="RJF355" s="182"/>
      <c r="RJG355" s="182"/>
      <c r="RJH355" s="182"/>
      <c r="RJI355" s="182"/>
      <c r="RJJ355" s="182"/>
      <c r="RJK355" s="182"/>
      <c r="RJL355" s="182"/>
      <c r="RJM355" s="182"/>
      <c r="RJN355" s="182"/>
      <c r="RJO355" s="182"/>
      <c r="RJP355" s="182"/>
      <c r="RJQ355" s="182"/>
      <c r="RJR355" s="182"/>
      <c r="RJS355" s="182"/>
      <c r="RJT355" s="182"/>
      <c r="RJU355" s="182"/>
      <c r="RJV355" s="182"/>
      <c r="RJW355" s="182"/>
      <c r="RJX355" s="182"/>
      <c r="RJY355" s="182"/>
      <c r="RJZ355" s="182"/>
      <c r="RKA355" s="182"/>
      <c r="RKB355" s="182"/>
      <c r="RKC355" s="182"/>
      <c r="RKD355" s="182"/>
      <c r="RKE355" s="182"/>
      <c r="RKF355" s="182"/>
      <c r="RKG355" s="182"/>
      <c r="RKH355" s="182"/>
      <c r="RKI355" s="182"/>
      <c r="RKJ355" s="182"/>
      <c r="RKK355" s="182"/>
      <c r="RKL355" s="182"/>
      <c r="RKM355" s="182"/>
      <c r="RKN355" s="182"/>
      <c r="RKO355" s="182"/>
      <c r="RKP355" s="182"/>
      <c r="RKQ355" s="182"/>
      <c r="RKR355" s="182"/>
      <c r="RKS355" s="182"/>
      <c r="RKT355" s="182"/>
      <c r="RKU355" s="182"/>
      <c r="RKV355" s="182"/>
      <c r="RKW355" s="182"/>
      <c r="RKX355" s="182"/>
      <c r="RKY355" s="182"/>
      <c r="RKZ355" s="182"/>
      <c r="RLA355" s="182"/>
      <c r="RLB355" s="182"/>
      <c r="RLC355" s="182"/>
      <c r="RLD355" s="182"/>
      <c r="RLE355" s="182"/>
      <c r="RLF355" s="182"/>
      <c r="RLG355" s="182"/>
      <c r="RLH355" s="182"/>
      <c r="RLI355" s="182"/>
      <c r="RLJ355" s="182"/>
      <c r="RLK355" s="182"/>
      <c r="RLL355" s="182"/>
      <c r="RLM355" s="182"/>
      <c r="RLN355" s="182"/>
      <c r="RLO355" s="182"/>
      <c r="RLP355" s="182"/>
      <c r="RLQ355" s="182"/>
      <c r="RLR355" s="182"/>
      <c r="RLS355" s="182"/>
      <c r="RLT355" s="182"/>
      <c r="RLU355" s="182"/>
      <c r="RLV355" s="182"/>
      <c r="RLW355" s="182"/>
      <c r="RLX355" s="182"/>
      <c r="RLY355" s="182"/>
      <c r="RLZ355" s="182"/>
      <c r="RMA355" s="182"/>
      <c r="RMB355" s="182"/>
      <c r="RMC355" s="182"/>
      <c r="RMD355" s="182"/>
      <c r="RME355" s="182"/>
      <c r="RMF355" s="182"/>
      <c r="RMG355" s="182"/>
      <c r="RMH355" s="182"/>
      <c r="RMI355" s="182"/>
      <c r="RMJ355" s="182"/>
      <c r="RMK355" s="182"/>
      <c r="RML355" s="182"/>
      <c r="RMM355" s="182"/>
      <c r="RMN355" s="182"/>
      <c r="RMO355" s="182"/>
      <c r="RMP355" s="182"/>
      <c r="RMQ355" s="182"/>
      <c r="RMR355" s="182"/>
      <c r="RMS355" s="182"/>
      <c r="RMT355" s="182"/>
      <c r="RMU355" s="182"/>
      <c r="RMV355" s="182"/>
      <c r="RMW355" s="182"/>
      <c r="RMX355" s="182"/>
      <c r="RMY355" s="182"/>
      <c r="RMZ355" s="182"/>
      <c r="RNA355" s="182"/>
      <c r="RNB355" s="182"/>
      <c r="RNC355" s="182"/>
      <c r="RND355" s="182"/>
      <c r="RNE355" s="182"/>
      <c r="RNF355" s="182"/>
      <c r="RNG355" s="182"/>
      <c r="RNH355" s="182"/>
      <c r="RNI355" s="182"/>
      <c r="RNJ355" s="182"/>
      <c r="RNK355" s="182"/>
      <c r="RNL355" s="182"/>
      <c r="RNM355" s="182"/>
      <c r="RNN355" s="182"/>
      <c r="RNO355" s="182"/>
      <c r="RNP355" s="182"/>
      <c r="RNQ355" s="182"/>
      <c r="RNR355" s="182"/>
      <c r="RNS355" s="182"/>
      <c r="RNT355" s="182"/>
      <c r="RNU355" s="182"/>
      <c r="RNV355" s="182"/>
      <c r="RNW355" s="182"/>
      <c r="RNX355" s="182"/>
      <c r="RNY355" s="182"/>
      <c r="RNZ355" s="182"/>
      <c r="ROA355" s="182"/>
      <c r="ROB355" s="182"/>
      <c r="ROC355" s="182"/>
      <c r="ROD355" s="182"/>
      <c r="ROE355" s="182"/>
      <c r="ROF355" s="182"/>
      <c r="ROG355" s="182"/>
      <c r="ROH355" s="182"/>
      <c r="ROI355" s="182"/>
      <c r="ROJ355" s="182"/>
      <c r="ROK355" s="182"/>
      <c r="ROL355" s="182"/>
      <c r="ROM355" s="182"/>
      <c r="RON355" s="182"/>
      <c r="ROO355" s="182"/>
      <c r="ROP355" s="182"/>
      <c r="ROQ355" s="182"/>
      <c r="ROR355" s="182"/>
      <c r="ROS355" s="182"/>
      <c r="ROT355" s="182"/>
      <c r="ROU355" s="182"/>
      <c r="ROV355" s="182"/>
      <c r="ROW355" s="182"/>
      <c r="ROX355" s="182"/>
      <c r="ROY355" s="182"/>
      <c r="ROZ355" s="182"/>
      <c r="RPA355" s="182"/>
      <c r="RPB355" s="182"/>
      <c r="RPC355" s="182"/>
      <c r="RPD355" s="182"/>
      <c r="RPE355" s="182"/>
      <c r="RPF355" s="182"/>
      <c r="RPG355" s="182"/>
      <c r="RPH355" s="182"/>
      <c r="RPI355" s="182"/>
      <c r="RPJ355" s="182"/>
      <c r="RPK355" s="182"/>
      <c r="RPL355" s="182"/>
      <c r="RPM355" s="182"/>
      <c r="RPN355" s="182"/>
      <c r="RPO355" s="182"/>
      <c r="RPP355" s="182"/>
      <c r="RPQ355" s="182"/>
      <c r="RPR355" s="182"/>
      <c r="RPS355" s="182"/>
      <c r="RPT355" s="182"/>
      <c r="RPU355" s="182"/>
      <c r="RPV355" s="182"/>
      <c r="RPW355" s="182"/>
      <c r="RPX355" s="182"/>
      <c r="RPY355" s="182"/>
      <c r="RPZ355" s="182"/>
      <c r="RQA355" s="182"/>
      <c r="RQB355" s="182"/>
      <c r="RQC355" s="182"/>
      <c r="RQD355" s="182"/>
      <c r="RQE355" s="182"/>
      <c r="RQF355" s="182"/>
      <c r="RQG355" s="182"/>
      <c r="RQH355" s="182"/>
      <c r="RQI355" s="182"/>
      <c r="RQJ355" s="182"/>
      <c r="RQK355" s="182"/>
      <c r="RQL355" s="182"/>
      <c r="RQM355" s="182"/>
      <c r="RQN355" s="182"/>
      <c r="RQO355" s="182"/>
      <c r="RQP355" s="182"/>
      <c r="RQQ355" s="182"/>
      <c r="RQR355" s="182"/>
      <c r="RQS355" s="182"/>
      <c r="RQT355" s="182"/>
      <c r="RQU355" s="182"/>
      <c r="RQV355" s="182"/>
      <c r="RQW355" s="182"/>
      <c r="RQX355" s="182"/>
      <c r="RQY355" s="182"/>
      <c r="RQZ355" s="182"/>
      <c r="RRA355" s="182"/>
      <c r="RRB355" s="182"/>
      <c r="RRC355" s="182"/>
      <c r="RRD355" s="182"/>
      <c r="RRE355" s="182"/>
      <c r="RRF355" s="182"/>
      <c r="RRG355" s="182"/>
      <c r="RRH355" s="182"/>
      <c r="RRI355" s="182"/>
      <c r="RRJ355" s="182"/>
      <c r="RRK355" s="182"/>
      <c r="RRL355" s="182"/>
      <c r="RRM355" s="182"/>
      <c r="RRN355" s="182"/>
      <c r="RRO355" s="182"/>
      <c r="RRP355" s="182"/>
      <c r="RRQ355" s="182"/>
      <c r="RRR355" s="182"/>
      <c r="RRS355" s="182"/>
      <c r="RRT355" s="182"/>
      <c r="RRU355" s="182"/>
      <c r="RRV355" s="182"/>
      <c r="RRW355" s="182"/>
      <c r="RRX355" s="182"/>
      <c r="RRY355" s="182"/>
      <c r="RRZ355" s="182"/>
      <c r="RSA355" s="182"/>
      <c r="RSB355" s="182"/>
      <c r="RSC355" s="182"/>
      <c r="RSD355" s="182"/>
      <c r="RSE355" s="182"/>
      <c r="RSF355" s="182"/>
      <c r="RSG355" s="182"/>
      <c r="RSH355" s="182"/>
      <c r="RSI355" s="182"/>
      <c r="RSJ355" s="182"/>
      <c r="RSK355" s="182"/>
      <c r="RSL355" s="182"/>
      <c r="RSM355" s="182"/>
      <c r="RSN355" s="182"/>
      <c r="RSO355" s="182"/>
      <c r="RSP355" s="182"/>
      <c r="RSQ355" s="182"/>
      <c r="RSR355" s="182"/>
      <c r="RSS355" s="182"/>
      <c r="RST355" s="182"/>
      <c r="RSU355" s="182"/>
      <c r="RSV355" s="182"/>
      <c r="RSW355" s="182"/>
      <c r="RSX355" s="182"/>
      <c r="RSY355" s="182"/>
      <c r="RSZ355" s="182"/>
      <c r="RTA355" s="182"/>
      <c r="RTB355" s="182"/>
      <c r="RTC355" s="182"/>
      <c r="RTD355" s="182"/>
      <c r="RTE355" s="182"/>
      <c r="RTF355" s="182"/>
      <c r="RTG355" s="182"/>
      <c r="RTH355" s="182"/>
      <c r="RTI355" s="182"/>
      <c r="RTJ355" s="182"/>
      <c r="RTK355" s="182"/>
      <c r="RTL355" s="182"/>
      <c r="RTM355" s="182"/>
      <c r="RTN355" s="182"/>
      <c r="RTO355" s="182"/>
      <c r="RTP355" s="182"/>
      <c r="RTQ355" s="182"/>
      <c r="RTR355" s="182"/>
      <c r="RTS355" s="182"/>
      <c r="RTT355" s="182"/>
      <c r="RTU355" s="182"/>
      <c r="RTV355" s="182"/>
      <c r="RTW355" s="182"/>
      <c r="RTX355" s="182"/>
      <c r="RTY355" s="182"/>
      <c r="RTZ355" s="182"/>
      <c r="RUA355" s="182"/>
      <c r="RUB355" s="182"/>
      <c r="RUC355" s="182"/>
      <c r="RUD355" s="182"/>
      <c r="RUE355" s="182"/>
      <c r="RUF355" s="182"/>
      <c r="RUG355" s="182"/>
      <c r="RUH355" s="182"/>
      <c r="RUI355" s="182"/>
      <c r="RUJ355" s="182"/>
      <c r="RUK355" s="182"/>
      <c r="RUL355" s="182"/>
      <c r="RUM355" s="182"/>
      <c r="RUN355" s="182"/>
      <c r="RUO355" s="182"/>
      <c r="RUP355" s="182"/>
      <c r="RUQ355" s="182"/>
      <c r="RUR355" s="182"/>
      <c r="RUS355" s="182"/>
      <c r="RUT355" s="182"/>
      <c r="RUU355" s="182"/>
      <c r="RUV355" s="182"/>
      <c r="RUW355" s="182"/>
      <c r="RUX355" s="182"/>
      <c r="RUY355" s="182"/>
      <c r="RUZ355" s="182"/>
      <c r="RVA355" s="182"/>
      <c r="RVB355" s="182"/>
      <c r="RVC355" s="182"/>
      <c r="RVD355" s="182"/>
      <c r="RVE355" s="182"/>
      <c r="RVF355" s="182"/>
      <c r="RVG355" s="182"/>
      <c r="RVH355" s="182"/>
      <c r="RVI355" s="182"/>
      <c r="RVJ355" s="182"/>
      <c r="RVK355" s="182"/>
      <c r="RVL355" s="182"/>
      <c r="RVM355" s="182"/>
      <c r="RVN355" s="182"/>
      <c r="RVO355" s="182"/>
      <c r="RVP355" s="182"/>
      <c r="RVQ355" s="182"/>
      <c r="RVR355" s="182"/>
      <c r="RVS355" s="182"/>
      <c r="RVT355" s="182"/>
      <c r="RVU355" s="182"/>
      <c r="RVV355" s="182"/>
      <c r="RVW355" s="182"/>
      <c r="RVX355" s="182"/>
      <c r="RVY355" s="182"/>
      <c r="RVZ355" s="182"/>
      <c r="RWA355" s="182"/>
      <c r="RWB355" s="182"/>
      <c r="RWC355" s="182"/>
      <c r="RWD355" s="182"/>
      <c r="RWE355" s="182"/>
      <c r="RWF355" s="182"/>
      <c r="RWG355" s="182"/>
      <c r="RWH355" s="182"/>
      <c r="RWI355" s="182"/>
      <c r="RWJ355" s="182"/>
      <c r="RWK355" s="182"/>
      <c r="RWL355" s="182"/>
      <c r="RWM355" s="182"/>
      <c r="RWN355" s="182"/>
      <c r="RWO355" s="182"/>
      <c r="RWP355" s="182"/>
      <c r="RWQ355" s="182"/>
      <c r="RWR355" s="182"/>
      <c r="RWS355" s="182"/>
      <c r="RWT355" s="182"/>
      <c r="RWU355" s="182"/>
      <c r="RWV355" s="182"/>
      <c r="RWW355" s="182"/>
      <c r="RWX355" s="182"/>
      <c r="RWY355" s="182"/>
      <c r="RWZ355" s="182"/>
      <c r="RXA355" s="182"/>
      <c r="RXB355" s="182"/>
      <c r="RXC355" s="182"/>
      <c r="RXD355" s="182"/>
      <c r="RXE355" s="182"/>
      <c r="RXF355" s="182"/>
      <c r="RXG355" s="182"/>
      <c r="RXH355" s="182"/>
      <c r="RXI355" s="182"/>
      <c r="RXJ355" s="182"/>
      <c r="RXK355" s="182"/>
      <c r="RXL355" s="182"/>
      <c r="RXM355" s="182"/>
      <c r="RXN355" s="182"/>
      <c r="RXO355" s="182"/>
      <c r="RXP355" s="182"/>
      <c r="RXQ355" s="182"/>
      <c r="RXR355" s="182"/>
      <c r="RXS355" s="182"/>
      <c r="RXT355" s="182"/>
      <c r="RXU355" s="182"/>
      <c r="RXV355" s="182"/>
      <c r="RXW355" s="182"/>
      <c r="RXX355" s="182"/>
      <c r="RXY355" s="182"/>
      <c r="RXZ355" s="182"/>
      <c r="RYA355" s="182"/>
      <c r="RYB355" s="182"/>
      <c r="RYC355" s="182"/>
      <c r="RYD355" s="182"/>
      <c r="RYE355" s="182"/>
      <c r="RYF355" s="182"/>
      <c r="RYG355" s="182"/>
      <c r="RYH355" s="182"/>
      <c r="RYI355" s="182"/>
      <c r="RYJ355" s="182"/>
      <c r="RYK355" s="182"/>
      <c r="RYL355" s="182"/>
      <c r="RYM355" s="182"/>
      <c r="RYN355" s="182"/>
      <c r="RYO355" s="182"/>
      <c r="RYP355" s="182"/>
      <c r="RYQ355" s="182"/>
      <c r="RYR355" s="182"/>
      <c r="RYS355" s="182"/>
      <c r="RYT355" s="182"/>
      <c r="RYU355" s="182"/>
      <c r="RYV355" s="182"/>
      <c r="RYW355" s="182"/>
      <c r="RYX355" s="182"/>
      <c r="RYY355" s="182"/>
      <c r="RYZ355" s="182"/>
      <c r="RZA355" s="182"/>
      <c r="RZB355" s="182"/>
      <c r="RZC355" s="182"/>
      <c r="RZD355" s="182"/>
      <c r="RZE355" s="182"/>
      <c r="RZF355" s="182"/>
      <c r="RZG355" s="182"/>
      <c r="RZH355" s="182"/>
      <c r="RZI355" s="182"/>
      <c r="RZJ355" s="182"/>
      <c r="RZK355" s="182"/>
      <c r="RZL355" s="182"/>
      <c r="RZM355" s="182"/>
      <c r="RZN355" s="182"/>
      <c r="RZO355" s="182"/>
      <c r="RZP355" s="182"/>
      <c r="RZQ355" s="182"/>
      <c r="RZR355" s="182"/>
      <c r="RZS355" s="182"/>
      <c r="RZT355" s="182"/>
      <c r="RZU355" s="182"/>
      <c r="RZV355" s="182"/>
      <c r="RZW355" s="182"/>
      <c r="RZX355" s="182"/>
      <c r="RZY355" s="182"/>
      <c r="RZZ355" s="182"/>
      <c r="SAA355" s="182"/>
      <c r="SAB355" s="182"/>
      <c r="SAC355" s="182"/>
      <c r="SAD355" s="182"/>
      <c r="SAE355" s="182"/>
      <c r="SAF355" s="182"/>
      <c r="SAG355" s="182"/>
      <c r="SAH355" s="182"/>
      <c r="SAI355" s="182"/>
      <c r="SAJ355" s="182"/>
      <c r="SAK355" s="182"/>
      <c r="SAL355" s="182"/>
      <c r="SAM355" s="182"/>
      <c r="SAN355" s="182"/>
      <c r="SAO355" s="182"/>
      <c r="SAP355" s="182"/>
      <c r="SAQ355" s="182"/>
      <c r="SAR355" s="182"/>
      <c r="SAS355" s="182"/>
      <c r="SAT355" s="182"/>
      <c r="SAU355" s="182"/>
      <c r="SAV355" s="182"/>
      <c r="SAW355" s="182"/>
      <c r="SAX355" s="182"/>
      <c r="SAY355" s="182"/>
      <c r="SAZ355" s="182"/>
      <c r="SBA355" s="182"/>
      <c r="SBB355" s="182"/>
      <c r="SBC355" s="182"/>
      <c r="SBD355" s="182"/>
      <c r="SBE355" s="182"/>
      <c r="SBF355" s="182"/>
      <c r="SBG355" s="182"/>
      <c r="SBH355" s="182"/>
      <c r="SBI355" s="182"/>
      <c r="SBJ355" s="182"/>
      <c r="SBK355" s="182"/>
      <c r="SBL355" s="182"/>
      <c r="SBM355" s="182"/>
      <c r="SBN355" s="182"/>
      <c r="SBO355" s="182"/>
      <c r="SBP355" s="182"/>
      <c r="SBQ355" s="182"/>
      <c r="SBR355" s="182"/>
      <c r="SBS355" s="182"/>
      <c r="SBT355" s="182"/>
      <c r="SBU355" s="182"/>
      <c r="SBV355" s="182"/>
      <c r="SBW355" s="182"/>
      <c r="SBX355" s="182"/>
      <c r="SBY355" s="182"/>
      <c r="SBZ355" s="182"/>
      <c r="SCA355" s="182"/>
      <c r="SCB355" s="182"/>
      <c r="SCC355" s="182"/>
      <c r="SCD355" s="182"/>
      <c r="SCE355" s="182"/>
      <c r="SCF355" s="182"/>
      <c r="SCG355" s="182"/>
      <c r="SCH355" s="182"/>
      <c r="SCI355" s="182"/>
      <c r="SCJ355" s="182"/>
      <c r="SCK355" s="182"/>
      <c r="SCL355" s="182"/>
      <c r="SCM355" s="182"/>
      <c r="SCN355" s="182"/>
      <c r="SCO355" s="182"/>
      <c r="SCP355" s="182"/>
      <c r="SCQ355" s="182"/>
      <c r="SCR355" s="182"/>
      <c r="SCS355" s="182"/>
      <c r="SCT355" s="182"/>
      <c r="SCU355" s="182"/>
      <c r="SCV355" s="182"/>
      <c r="SCW355" s="182"/>
      <c r="SCX355" s="182"/>
      <c r="SCY355" s="182"/>
      <c r="SCZ355" s="182"/>
      <c r="SDA355" s="182"/>
      <c r="SDB355" s="182"/>
      <c r="SDC355" s="182"/>
      <c r="SDD355" s="182"/>
      <c r="SDE355" s="182"/>
      <c r="SDF355" s="182"/>
      <c r="SDG355" s="182"/>
      <c r="SDH355" s="182"/>
      <c r="SDI355" s="182"/>
      <c r="SDJ355" s="182"/>
      <c r="SDK355" s="182"/>
      <c r="SDL355" s="182"/>
      <c r="SDM355" s="182"/>
      <c r="SDN355" s="182"/>
      <c r="SDO355" s="182"/>
      <c r="SDP355" s="182"/>
      <c r="SDQ355" s="182"/>
      <c r="SDR355" s="182"/>
      <c r="SDS355" s="182"/>
      <c r="SDT355" s="182"/>
      <c r="SDU355" s="182"/>
      <c r="SDV355" s="182"/>
      <c r="SDW355" s="182"/>
      <c r="SDX355" s="182"/>
      <c r="SDY355" s="182"/>
      <c r="SDZ355" s="182"/>
      <c r="SEA355" s="182"/>
      <c r="SEB355" s="182"/>
      <c r="SEC355" s="182"/>
      <c r="SED355" s="182"/>
      <c r="SEE355" s="182"/>
      <c r="SEF355" s="182"/>
      <c r="SEG355" s="182"/>
      <c r="SEH355" s="182"/>
      <c r="SEI355" s="182"/>
      <c r="SEJ355" s="182"/>
      <c r="SEK355" s="182"/>
      <c r="SEL355" s="182"/>
      <c r="SEM355" s="182"/>
      <c r="SEN355" s="182"/>
      <c r="SEO355" s="182"/>
      <c r="SEP355" s="182"/>
      <c r="SEQ355" s="182"/>
      <c r="SER355" s="182"/>
      <c r="SES355" s="182"/>
      <c r="SET355" s="182"/>
      <c r="SEU355" s="182"/>
      <c r="SEV355" s="182"/>
      <c r="SEW355" s="182"/>
      <c r="SEX355" s="182"/>
      <c r="SEY355" s="182"/>
      <c r="SEZ355" s="182"/>
      <c r="SFA355" s="182"/>
      <c r="SFB355" s="182"/>
      <c r="SFC355" s="182"/>
      <c r="SFD355" s="182"/>
      <c r="SFE355" s="182"/>
      <c r="SFF355" s="182"/>
      <c r="SFG355" s="182"/>
      <c r="SFH355" s="182"/>
      <c r="SFI355" s="182"/>
      <c r="SFJ355" s="182"/>
      <c r="SFK355" s="182"/>
      <c r="SFL355" s="182"/>
      <c r="SFM355" s="182"/>
      <c r="SFN355" s="182"/>
      <c r="SFO355" s="182"/>
      <c r="SFP355" s="182"/>
      <c r="SFQ355" s="182"/>
      <c r="SFR355" s="182"/>
      <c r="SFS355" s="182"/>
      <c r="SFT355" s="182"/>
      <c r="SFU355" s="182"/>
      <c r="SFV355" s="182"/>
      <c r="SFW355" s="182"/>
      <c r="SFX355" s="182"/>
      <c r="SFY355" s="182"/>
      <c r="SFZ355" s="182"/>
      <c r="SGA355" s="182"/>
      <c r="SGB355" s="182"/>
      <c r="SGC355" s="182"/>
      <c r="SGD355" s="182"/>
      <c r="SGE355" s="182"/>
      <c r="SGF355" s="182"/>
      <c r="SGG355" s="182"/>
      <c r="SGH355" s="182"/>
      <c r="SGI355" s="182"/>
      <c r="SGJ355" s="182"/>
      <c r="SGK355" s="182"/>
      <c r="SGL355" s="182"/>
      <c r="SGM355" s="182"/>
      <c r="SGN355" s="182"/>
      <c r="SGO355" s="182"/>
      <c r="SGP355" s="182"/>
      <c r="SGQ355" s="182"/>
      <c r="SGR355" s="182"/>
      <c r="SGS355" s="182"/>
      <c r="SGT355" s="182"/>
      <c r="SGU355" s="182"/>
      <c r="SGV355" s="182"/>
      <c r="SGW355" s="182"/>
      <c r="SGX355" s="182"/>
      <c r="SGY355" s="182"/>
      <c r="SGZ355" s="182"/>
      <c r="SHA355" s="182"/>
      <c r="SHB355" s="182"/>
      <c r="SHC355" s="182"/>
      <c r="SHD355" s="182"/>
      <c r="SHE355" s="182"/>
      <c r="SHF355" s="182"/>
      <c r="SHG355" s="182"/>
      <c r="SHH355" s="182"/>
      <c r="SHI355" s="182"/>
      <c r="SHJ355" s="182"/>
      <c r="SHK355" s="182"/>
      <c r="SHL355" s="182"/>
      <c r="SHM355" s="182"/>
      <c r="SHN355" s="182"/>
      <c r="SHO355" s="182"/>
      <c r="SHP355" s="182"/>
      <c r="SHQ355" s="182"/>
      <c r="SHR355" s="182"/>
      <c r="SHS355" s="182"/>
      <c r="SHT355" s="182"/>
      <c r="SHU355" s="182"/>
      <c r="SHV355" s="182"/>
      <c r="SHW355" s="182"/>
      <c r="SHX355" s="182"/>
      <c r="SHY355" s="182"/>
      <c r="SHZ355" s="182"/>
      <c r="SIA355" s="182"/>
      <c r="SIB355" s="182"/>
      <c r="SIC355" s="182"/>
      <c r="SID355" s="182"/>
      <c r="SIE355" s="182"/>
      <c r="SIF355" s="182"/>
      <c r="SIG355" s="182"/>
      <c r="SIH355" s="182"/>
      <c r="SII355" s="182"/>
      <c r="SIJ355" s="182"/>
      <c r="SIK355" s="182"/>
      <c r="SIL355" s="182"/>
      <c r="SIM355" s="182"/>
      <c r="SIN355" s="182"/>
      <c r="SIO355" s="182"/>
      <c r="SIP355" s="182"/>
      <c r="SIQ355" s="182"/>
      <c r="SIR355" s="182"/>
      <c r="SIS355" s="182"/>
      <c r="SIT355" s="182"/>
      <c r="SIU355" s="182"/>
      <c r="SIV355" s="182"/>
      <c r="SIW355" s="182"/>
      <c r="SIX355" s="182"/>
      <c r="SIY355" s="182"/>
      <c r="SIZ355" s="182"/>
      <c r="SJA355" s="182"/>
      <c r="SJB355" s="182"/>
      <c r="SJC355" s="182"/>
      <c r="SJD355" s="182"/>
      <c r="SJE355" s="182"/>
      <c r="SJF355" s="182"/>
      <c r="SJG355" s="182"/>
      <c r="SJH355" s="182"/>
      <c r="SJI355" s="182"/>
      <c r="SJJ355" s="182"/>
      <c r="SJK355" s="182"/>
      <c r="SJL355" s="182"/>
      <c r="SJM355" s="182"/>
      <c r="SJN355" s="182"/>
      <c r="SJO355" s="182"/>
      <c r="SJP355" s="182"/>
      <c r="SJQ355" s="182"/>
      <c r="SJR355" s="182"/>
      <c r="SJS355" s="182"/>
      <c r="SJT355" s="182"/>
      <c r="SJU355" s="182"/>
      <c r="SJV355" s="182"/>
      <c r="SJW355" s="182"/>
      <c r="SJX355" s="182"/>
      <c r="SJY355" s="182"/>
      <c r="SJZ355" s="182"/>
      <c r="SKA355" s="182"/>
      <c r="SKB355" s="182"/>
      <c r="SKC355" s="182"/>
      <c r="SKD355" s="182"/>
      <c r="SKE355" s="182"/>
      <c r="SKF355" s="182"/>
      <c r="SKG355" s="182"/>
      <c r="SKH355" s="182"/>
      <c r="SKI355" s="182"/>
      <c r="SKJ355" s="182"/>
      <c r="SKK355" s="182"/>
      <c r="SKL355" s="182"/>
      <c r="SKM355" s="182"/>
      <c r="SKN355" s="182"/>
      <c r="SKO355" s="182"/>
      <c r="SKP355" s="182"/>
      <c r="SKQ355" s="182"/>
      <c r="SKR355" s="182"/>
      <c r="SKS355" s="182"/>
      <c r="SKT355" s="182"/>
      <c r="SKU355" s="182"/>
      <c r="SKV355" s="182"/>
      <c r="SKW355" s="182"/>
      <c r="SKX355" s="182"/>
      <c r="SKY355" s="182"/>
      <c r="SKZ355" s="182"/>
      <c r="SLA355" s="182"/>
      <c r="SLB355" s="182"/>
      <c r="SLC355" s="182"/>
      <c r="SLD355" s="182"/>
      <c r="SLE355" s="182"/>
      <c r="SLF355" s="182"/>
      <c r="SLG355" s="182"/>
      <c r="SLH355" s="182"/>
      <c r="SLI355" s="182"/>
      <c r="SLJ355" s="182"/>
      <c r="SLK355" s="182"/>
      <c r="SLL355" s="182"/>
      <c r="SLM355" s="182"/>
      <c r="SLN355" s="182"/>
      <c r="SLO355" s="182"/>
      <c r="SLP355" s="182"/>
      <c r="SLQ355" s="182"/>
      <c r="SLR355" s="182"/>
      <c r="SLS355" s="182"/>
      <c r="SLT355" s="182"/>
      <c r="SLU355" s="182"/>
      <c r="SLV355" s="182"/>
      <c r="SLW355" s="182"/>
      <c r="SLX355" s="182"/>
      <c r="SLY355" s="182"/>
      <c r="SLZ355" s="182"/>
      <c r="SMA355" s="182"/>
      <c r="SMB355" s="182"/>
      <c r="SMC355" s="182"/>
      <c r="SMD355" s="182"/>
      <c r="SME355" s="182"/>
      <c r="SMF355" s="182"/>
      <c r="SMG355" s="182"/>
      <c r="SMH355" s="182"/>
      <c r="SMI355" s="182"/>
      <c r="SMJ355" s="182"/>
      <c r="SMK355" s="182"/>
      <c r="SML355" s="182"/>
      <c r="SMM355" s="182"/>
      <c r="SMN355" s="182"/>
      <c r="SMO355" s="182"/>
      <c r="SMP355" s="182"/>
      <c r="SMQ355" s="182"/>
      <c r="SMR355" s="182"/>
      <c r="SMS355" s="182"/>
      <c r="SMT355" s="182"/>
      <c r="SMU355" s="182"/>
      <c r="SMV355" s="182"/>
      <c r="SMW355" s="182"/>
      <c r="SMX355" s="182"/>
      <c r="SMY355" s="182"/>
      <c r="SMZ355" s="182"/>
      <c r="SNA355" s="182"/>
      <c r="SNB355" s="182"/>
      <c r="SNC355" s="182"/>
      <c r="SND355" s="182"/>
      <c r="SNE355" s="182"/>
      <c r="SNF355" s="182"/>
      <c r="SNG355" s="182"/>
      <c r="SNH355" s="182"/>
      <c r="SNI355" s="182"/>
      <c r="SNJ355" s="182"/>
      <c r="SNK355" s="182"/>
      <c r="SNL355" s="182"/>
      <c r="SNM355" s="182"/>
      <c r="SNN355" s="182"/>
      <c r="SNO355" s="182"/>
      <c r="SNP355" s="182"/>
      <c r="SNQ355" s="182"/>
      <c r="SNR355" s="182"/>
      <c r="SNS355" s="182"/>
      <c r="SNT355" s="182"/>
      <c r="SNU355" s="182"/>
      <c r="SNV355" s="182"/>
      <c r="SNW355" s="182"/>
      <c r="SNX355" s="182"/>
      <c r="SNY355" s="182"/>
      <c r="SNZ355" s="182"/>
      <c r="SOA355" s="182"/>
      <c r="SOB355" s="182"/>
      <c r="SOC355" s="182"/>
      <c r="SOD355" s="182"/>
      <c r="SOE355" s="182"/>
      <c r="SOF355" s="182"/>
      <c r="SOG355" s="182"/>
      <c r="SOH355" s="182"/>
      <c r="SOI355" s="182"/>
      <c r="SOJ355" s="182"/>
      <c r="SOK355" s="182"/>
      <c r="SOL355" s="182"/>
      <c r="SOM355" s="182"/>
      <c r="SON355" s="182"/>
      <c r="SOO355" s="182"/>
      <c r="SOP355" s="182"/>
      <c r="SOQ355" s="182"/>
      <c r="SOR355" s="182"/>
      <c r="SOS355" s="182"/>
      <c r="SOT355" s="182"/>
      <c r="SOU355" s="182"/>
      <c r="SOV355" s="182"/>
      <c r="SOW355" s="182"/>
      <c r="SOX355" s="182"/>
      <c r="SOY355" s="182"/>
      <c r="SOZ355" s="182"/>
      <c r="SPA355" s="182"/>
      <c r="SPB355" s="182"/>
      <c r="SPC355" s="182"/>
      <c r="SPD355" s="182"/>
      <c r="SPE355" s="182"/>
      <c r="SPF355" s="182"/>
      <c r="SPG355" s="182"/>
      <c r="SPH355" s="182"/>
      <c r="SPI355" s="182"/>
      <c r="SPJ355" s="182"/>
      <c r="SPK355" s="182"/>
      <c r="SPL355" s="182"/>
      <c r="SPM355" s="182"/>
      <c r="SPN355" s="182"/>
      <c r="SPO355" s="182"/>
      <c r="SPP355" s="182"/>
      <c r="SPQ355" s="182"/>
      <c r="SPR355" s="182"/>
      <c r="SPS355" s="182"/>
      <c r="SPT355" s="182"/>
      <c r="SPU355" s="182"/>
      <c r="SPV355" s="182"/>
      <c r="SPW355" s="182"/>
      <c r="SPX355" s="182"/>
      <c r="SPY355" s="182"/>
      <c r="SPZ355" s="182"/>
      <c r="SQA355" s="182"/>
      <c r="SQB355" s="182"/>
      <c r="SQC355" s="182"/>
      <c r="SQD355" s="182"/>
      <c r="SQE355" s="182"/>
      <c r="SQF355" s="182"/>
      <c r="SQG355" s="182"/>
      <c r="SQH355" s="182"/>
      <c r="SQI355" s="182"/>
      <c r="SQJ355" s="182"/>
      <c r="SQK355" s="182"/>
      <c r="SQL355" s="182"/>
      <c r="SQM355" s="182"/>
      <c r="SQN355" s="182"/>
      <c r="SQO355" s="182"/>
      <c r="SQP355" s="182"/>
      <c r="SQQ355" s="182"/>
      <c r="SQR355" s="182"/>
      <c r="SQS355" s="182"/>
      <c r="SQT355" s="182"/>
      <c r="SQU355" s="182"/>
      <c r="SQV355" s="182"/>
      <c r="SQW355" s="182"/>
      <c r="SQX355" s="182"/>
      <c r="SQY355" s="182"/>
      <c r="SQZ355" s="182"/>
      <c r="SRA355" s="182"/>
      <c r="SRB355" s="182"/>
      <c r="SRC355" s="182"/>
      <c r="SRD355" s="182"/>
      <c r="SRE355" s="182"/>
      <c r="SRF355" s="182"/>
      <c r="SRG355" s="182"/>
      <c r="SRH355" s="182"/>
      <c r="SRI355" s="182"/>
      <c r="SRJ355" s="182"/>
      <c r="SRK355" s="182"/>
      <c r="SRL355" s="182"/>
      <c r="SRM355" s="182"/>
      <c r="SRN355" s="182"/>
      <c r="SRO355" s="182"/>
      <c r="SRP355" s="182"/>
      <c r="SRQ355" s="182"/>
      <c r="SRR355" s="182"/>
      <c r="SRS355" s="182"/>
      <c r="SRT355" s="182"/>
      <c r="SRU355" s="182"/>
      <c r="SRV355" s="182"/>
      <c r="SRW355" s="182"/>
      <c r="SRX355" s="182"/>
      <c r="SRY355" s="182"/>
      <c r="SRZ355" s="182"/>
      <c r="SSA355" s="182"/>
      <c r="SSB355" s="182"/>
      <c r="SSC355" s="182"/>
      <c r="SSD355" s="182"/>
      <c r="SSE355" s="182"/>
      <c r="SSF355" s="182"/>
      <c r="SSG355" s="182"/>
      <c r="SSH355" s="182"/>
      <c r="SSI355" s="182"/>
      <c r="SSJ355" s="182"/>
      <c r="SSK355" s="182"/>
      <c r="SSL355" s="182"/>
      <c r="SSM355" s="182"/>
      <c r="SSN355" s="182"/>
      <c r="SSO355" s="182"/>
      <c r="SSP355" s="182"/>
      <c r="SSQ355" s="182"/>
      <c r="SSR355" s="182"/>
      <c r="SSS355" s="182"/>
      <c r="SST355" s="182"/>
      <c r="SSU355" s="182"/>
      <c r="SSV355" s="182"/>
      <c r="SSW355" s="182"/>
      <c r="SSX355" s="182"/>
      <c r="SSY355" s="182"/>
      <c r="SSZ355" s="182"/>
      <c r="STA355" s="182"/>
      <c r="STB355" s="182"/>
      <c r="STC355" s="182"/>
      <c r="STD355" s="182"/>
      <c r="STE355" s="182"/>
      <c r="STF355" s="182"/>
      <c r="STG355" s="182"/>
      <c r="STH355" s="182"/>
      <c r="STI355" s="182"/>
      <c r="STJ355" s="182"/>
      <c r="STK355" s="182"/>
      <c r="STL355" s="182"/>
      <c r="STM355" s="182"/>
      <c r="STN355" s="182"/>
      <c r="STO355" s="182"/>
      <c r="STP355" s="182"/>
      <c r="STQ355" s="182"/>
      <c r="STR355" s="182"/>
      <c r="STS355" s="182"/>
      <c r="STT355" s="182"/>
      <c r="STU355" s="182"/>
      <c r="STV355" s="182"/>
      <c r="STW355" s="182"/>
      <c r="STX355" s="182"/>
      <c r="STY355" s="182"/>
      <c r="STZ355" s="182"/>
      <c r="SUA355" s="182"/>
      <c r="SUB355" s="182"/>
      <c r="SUC355" s="182"/>
      <c r="SUD355" s="182"/>
      <c r="SUE355" s="182"/>
      <c r="SUF355" s="182"/>
      <c r="SUG355" s="182"/>
      <c r="SUH355" s="182"/>
      <c r="SUI355" s="182"/>
      <c r="SUJ355" s="182"/>
      <c r="SUK355" s="182"/>
      <c r="SUL355" s="182"/>
      <c r="SUM355" s="182"/>
      <c r="SUN355" s="182"/>
      <c r="SUO355" s="182"/>
      <c r="SUP355" s="182"/>
      <c r="SUQ355" s="182"/>
      <c r="SUR355" s="182"/>
      <c r="SUS355" s="182"/>
      <c r="SUT355" s="182"/>
      <c r="SUU355" s="182"/>
      <c r="SUV355" s="182"/>
      <c r="SUW355" s="182"/>
      <c r="SUX355" s="182"/>
      <c r="SUY355" s="182"/>
      <c r="SUZ355" s="182"/>
      <c r="SVA355" s="182"/>
      <c r="SVB355" s="182"/>
      <c r="SVC355" s="182"/>
      <c r="SVD355" s="182"/>
      <c r="SVE355" s="182"/>
      <c r="SVF355" s="182"/>
      <c r="SVG355" s="182"/>
      <c r="SVH355" s="182"/>
      <c r="SVI355" s="182"/>
      <c r="SVJ355" s="182"/>
      <c r="SVK355" s="182"/>
      <c r="SVL355" s="182"/>
      <c r="SVM355" s="182"/>
      <c r="SVN355" s="182"/>
      <c r="SVO355" s="182"/>
      <c r="SVP355" s="182"/>
      <c r="SVQ355" s="182"/>
      <c r="SVR355" s="182"/>
      <c r="SVS355" s="182"/>
      <c r="SVT355" s="182"/>
      <c r="SVU355" s="182"/>
      <c r="SVV355" s="182"/>
      <c r="SVW355" s="182"/>
      <c r="SVX355" s="182"/>
      <c r="SVY355" s="182"/>
      <c r="SVZ355" s="182"/>
      <c r="SWA355" s="182"/>
      <c r="SWB355" s="182"/>
      <c r="SWC355" s="182"/>
      <c r="SWD355" s="182"/>
      <c r="SWE355" s="182"/>
      <c r="SWF355" s="182"/>
      <c r="SWG355" s="182"/>
      <c r="SWH355" s="182"/>
      <c r="SWI355" s="182"/>
      <c r="SWJ355" s="182"/>
      <c r="SWK355" s="182"/>
      <c r="SWL355" s="182"/>
      <c r="SWM355" s="182"/>
      <c r="SWN355" s="182"/>
      <c r="SWO355" s="182"/>
      <c r="SWP355" s="182"/>
      <c r="SWQ355" s="182"/>
      <c r="SWR355" s="182"/>
      <c r="SWS355" s="182"/>
      <c r="SWT355" s="182"/>
      <c r="SWU355" s="182"/>
      <c r="SWV355" s="182"/>
      <c r="SWW355" s="182"/>
      <c r="SWX355" s="182"/>
      <c r="SWY355" s="182"/>
      <c r="SWZ355" s="182"/>
      <c r="SXA355" s="182"/>
      <c r="SXB355" s="182"/>
      <c r="SXC355" s="182"/>
      <c r="SXD355" s="182"/>
      <c r="SXE355" s="182"/>
      <c r="SXF355" s="182"/>
      <c r="SXG355" s="182"/>
      <c r="SXH355" s="182"/>
      <c r="SXI355" s="182"/>
      <c r="SXJ355" s="182"/>
      <c r="SXK355" s="182"/>
      <c r="SXL355" s="182"/>
      <c r="SXM355" s="182"/>
      <c r="SXN355" s="182"/>
      <c r="SXO355" s="182"/>
      <c r="SXP355" s="182"/>
      <c r="SXQ355" s="182"/>
      <c r="SXR355" s="182"/>
      <c r="SXS355" s="182"/>
      <c r="SXT355" s="182"/>
      <c r="SXU355" s="182"/>
      <c r="SXV355" s="182"/>
      <c r="SXW355" s="182"/>
      <c r="SXX355" s="182"/>
      <c r="SXY355" s="182"/>
      <c r="SXZ355" s="182"/>
      <c r="SYA355" s="182"/>
      <c r="SYB355" s="182"/>
      <c r="SYC355" s="182"/>
      <c r="SYD355" s="182"/>
      <c r="SYE355" s="182"/>
      <c r="SYF355" s="182"/>
      <c r="SYG355" s="182"/>
      <c r="SYH355" s="182"/>
      <c r="SYI355" s="182"/>
      <c r="SYJ355" s="182"/>
      <c r="SYK355" s="182"/>
      <c r="SYL355" s="182"/>
      <c r="SYM355" s="182"/>
      <c r="SYN355" s="182"/>
      <c r="SYO355" s="182"/>
      <c r="SYP355" s="182"/>
      <c r="SYQ355" s="182"/>
      <c r="SYR355" s="182"/>
      <c r="SYS355" s="182"/>
      <c r="SYT355" s="182"/>
      <c r="SYU355" s="182"/>
      <c r="SYV355" s="182"/>
      <c r="SYW355" s="182"/>
      <c r="SYX355" s="182"/>
      <c r="SYY355" s="182"/>
      <c r="SYZ355" s="182"/>
      <c r="SZA355" s="182"/>
      <c r="SZB355" s="182"/>
      <c r="SZC355" s="182"/>
      <c r="SZD355" s="182"/>
      <c r="SZE355" s="182"/>
      <c r="SZF355" s="182"/>
      <c r="SZG355" s="182"/>
      <c r="SZH355" s="182"/>
      <c r="SZI355" s="182"/>
      <c r="SZJ355" s="182"/>
      <c r="SZK355" s="182"/>
      <c r="SZL355" s="182"/>
      <c r="SZM355" s="182"/>
      <c r="SZN355" s="182"/>
      <c r="SZO355" s="182"/>
      <c r="SZP355" s="182"/>
      <c r="SZQ355" s="182"/>
      <c r="SZR355" s="182"/>
      <c r="SZS355" s="182"/>
      <c r="SZT355" s="182"/>
      <c r="SZU355" s="182"/>
      <c r="SZV355" s="182"/>
      <c r="SZW355" s="182"/>
      <c r="SZX355" s="182"/>
      <c r="SZY355" s="182"/>
      <c r="SZZ355" s="182"/>
      <c r="TAA355" s="182"/>
      <c r="TAB355" s="182"/>
      <c r="TAC355" s="182"/>
      <c r="TAD355" s="182"/>
      <c r="TAE355" s="182"/>
      <c r="TAF355" s="182"/>
      <c r="TAG355" s="182"/>
      <c r="TAH355" s="182"/>
      <c r="TAI355" s="182"/>
      <c r="TAJ355" s="182"/>
      <c r="TAK355" s="182"/>
      <c r="TAL355" s="182"/>
      <c r="TAM355" s="182"/>
      <c r="TAN355" s="182"/>
      <c r="TAO355" s="182"/>
      <c r="TAP355" s="182"/>
      <c r="TAQ355" s="182"/>
      <c r="TAR355" s="182"/>
      <c r="TAS355" s="182"/>
      <c r="TAT355" s="182"/>
      <c r="TAU355" s="182"/>
      <c r="TAV355" s="182"/>
      <c r="TAW355" s="182"/>
      <c r="TAX355" s="182"/>
      <c r="TAY355" s="182"/>
      <c r="TAZ355" s="182"/>
      <c r="TBA355" s="182"/>
      <c r="TBB355" s="182"/>
      <c r="TBC355" s="182"/>
      <c r="TBD355" s="182"/>
      <c r="TBE355" s="182"/>
      <c r="TBF355" s="182"/>
      <c r="TBG355" s="182"/>
      <c r="TBH355" s="182"/>
      <c r="TBI355" s="182"/>
      <c r="TBJ355" s="182"/>
      <c r="TBK355" s="182"/>
      <c r="TBL355" s="182"/>
      <c r="TBM355" s="182"/>
      <c r="TBN355" s="182"/>
      <c r="TBO355" s="182"/>
      <c r="TBP355" s="182"/>
      <c r="TBQ355" s="182"/>
      <c r="TBR355" s="182"/>
      <c r="TBS355" s="182"/>
      <c r="TBT355" s="182"/>
      <c r="TBU355" s="182"/>
      <c r="TBV355" s="182"/>
      <c r="TBW355" s="182"/>
      <c r="TBX355" s="182"/>
      <c r="TBY355" s="182"/>
      <c r="TBZ355" s="182"/>
      <c r="TCA355" s="182"/>
      <c r="TCB355" s="182"/>
      <c r="TCC355" s="182"/>
      <c r="TCD355" s="182"/>
      <c r="TCE355" s="182"/>
      <c r="TCF355" s="182"/>
      <c r="TCG355" s="182"/>
      <c r="TCH355" s="182"/>
      <c r="TCI355" s="182"/>
      <c r="TCJ355" s="182"/>
      <c r="TCK355" s="182"/>
      <c r="TCL355" s="182"/>
      <c r="TCM355" s="182"/>
      <c r="TCN355" s="182"/>
      <c r="TCO355" s="182"/>
      <c r="TCP355" s="182"/>
      <c r="TCQ355" s="182"/>
      <c r="TCR355" s="182"/>
      <c r="TCS355" s="182"/>
      <c r="TCT355" s="182"/>
      <c r="TCU355" s="182"/>
      <c r="TCV355" s="182"/>
      <c r="TCW355" s="182"/>
      <c r="TCX355" s="182"/>
      <c r="TCY355" s="182"/>
      <c r="TCZ355" s="182"/>
      <c r="TDA355" s="182"/>
      <c r="TDB355" s="182"/>
      <c r="TDC355" s="182"/>
      <c r="TDD355" s="182"/>
      <c r="TDE355" s="182"/>
      <c r="TDF355" s="182"/>
      <c r="TDG355" s="182"/>
      <c r="TDH355" s="182"/>
      <c r="TDI355" s="182"/>
      <c r="TDJ355" s="182"/>
      <c r="TDK355" s="182"/>
      <c r="TDL355" s="182"/>
      <c r="TDM355" s="182"/>
      <c r="TDN355" s="182"/>
      <c r="TDO355" s="182"/>
      <c r="TDP355" s="182"/>
      <c r="TDQ355" s="182"/>
      <c r="TDR355" s="182"/>
      <c r="TDS355" s="182"/>
      <c r="TDT355" s="182"/>
      <c r="TDU355" s="182"/>
      <c r="TDV355" s="182"/>
      <c r="TDW355" s="182"/>
      <c r="TDX355" s="182"/>
      <c r="TDY355" s="182"/>
      <c r="TDZ355" s="182"/>
      <c r="TEA355" s="182"/>
      <c r="TEB355" s="182"/>
      <c r="TEC355" s="182"/>
      <c r="TED355" s="182"/>
      <c r="TEE355" s="182"/>
      <c r="TEF355" s="182"/>
      <c r="TEG355" s="182"/>
      <c r="TEH355" s="182"/>
      <c r="TEI355" s="182"/>
      <c r="TEJ355" s="182"/>
      <c r="TEK355" s="182"/>
      <c r="TEL355" s="182"/>
      <c r="TEM355" s="182"/>
      <c r="TEN355" s="182"/>
      <c r="TEO355" s="182"/>
      <c r="TEP355" s="182"/>
      <c r="TEQ355" s="182"/>
      <c r="TER355" s="182"/>
      <c r="TES355" s="182"/>
      <c r="TET355" s="182"/>
      <c r="TEU355" s="182"/>
      <c r="TEV355" s="182"/>
      <c r="TEW355" s="182"/>
      <c r="TEX355" s="182"/>
      <c r="TEY355" s="182"/>
      <c r="TEZ355" s="182"/>
      <c r="TFA355" s="182"/>
      <c r="TFB355" s="182"/>
      <c r="TFC355" s="182"/>
      <c r="TFD355" s="182"/>
      <c r="TFE355" s="182"/>
      <c r="TFF355" s="182"/>
      <c r="TFG355" s="182"/>
      <c r="TFH355" s="182"/>
      <c r="TFI355" s="182"/>
      <c r="TFJ355" s="182"/>
      <c r="TFK355" s="182"/>
      <c r="TFL355" s="182"/>
      <c r="TFM355" s="182"/>
      <c r="TFN355" s="182"/>
      <c r="TFO355" s="182"/>
      <c r="TFP355" s="182"/>
      <c r="TFQ355" s="182"/>
      <c r="TFR355" s="182"/>
      <c r="TFS355" s="182"/>
      <c r="TFT355" s="182"/>
      <c r="TFU355" s="182"/>
      <c r="TFV355" s="182"/>
      <c r="TFW355" s="182"/>
      <c r="TFX355" s="182"/>
      <c r="TFY355" s="182"/>
      <c r="TFZ355" s="182"/>
      <c r="TGA355" s="182"/>
      <c r="TGB355" s="182"/>
      <c r="TGC355" s="182"/>
      <c r="TGD355" s="182"/>
      <c r="TGE355" s="182"/>
      <c r="TGF355" s="182"/>
      <c r="TGG355" s="182"/>
      <c r="TGH355" s="182"/>
      <c r="TGI355" s="182"/>
      <c r="TGJ355" s="182"/>
      <c r="TGK355" s="182"/>
      <c r="TGL355" s="182"/>
      <c r="TGM355" s="182"/>
      <c r="TGN355" s="182"/>
      <c r="TGO355" s="182"/>
      <c r="TGP355" s="182"/>
      <c r="TGQ355" s="182"/>
      <c r="TGR355" s="182"/>
      <c r="TGS355" s="182"/>
      <c r="TGT355" s="182"/>
      <c r="TGU355" s="182"/>
      <c r="TGV355" s="182"/>
      <c r="TGW355" s="182"/>
      <c r="TGX355" s="182"/>
      <c r="TGY355" s="182"/>
      <c r="TGZ355" s="182"/>
      <c r="THA355" s="182"/>
      <c r="THB355" s="182"/>
      <c r="THC355" s="182"/>
      <c r="THD355" s="182"/>
      <c r="THE355" s="182"/>
      <c r="THF355" s="182"/>
      <c r="THG355" s="182"/>
      <c r="THH355" s="182"/>
      <c r="THI355" s="182"/>
      <c r="THJ355" s="182"/>
      <c r="THK355" s="182"/>
      <c r="THL355" s="182"/>
      <c r="THM355" s="182"/>
      <c r="THN355" s="182"/>
      <c r="THO355" s="182"/>
      <c r="THP355" s="182"/>
      <c r="THQ355" s="182"/>
      <c r="THR355" s="182"/>
      <c r="THS355" s="182"/>
      <c r="THT355" s="182"/>
      <c r="THU355" s="182"/>
      <c r="THV355" s="182"/>
      <c r="THW355" s="182"/>
      <c r="THX355" s="182"/>
      <c r="THY355" s="182"/>
      <c r="THZ355" s="182"/>
      <c r="TIA355" s="182"/>
      <c r="TIB355" s="182"/>
      <c r="TIC355" s="182"/>
      <c r="TID355" s="182"/>
      <c r="TIE355" s="182"/>
      <c r="TIF355" s="182"/>
      <c r="TIG355" s="182"/>
      <c r="TIH355" s="182"/>
      <c r="TII355" s="182"/>
      <c r="TIJ355" s="182"/>
      <c r="TIK355" s="182"/>
      <c r="TIL355" s="182"/>
      <c r="TIM355" s="182"/>
      <c r="TIN355" s="182"/>
      <c r="TIO355" s="182"/>
      <c r="TIP355" s="182"/>
      <c r="TIQ355" s="182"/>
      <c r="TIR355" s="182"/>
      <c r="TIS355" s="182"/>
      <c r="TIT355" s="182"/>
      <c r="TIU355" s="182"/>
      <c r="TIV355" s="182"/>
      <c r="TIW355" s="182"/>
      <c r="TIX355" s="182"/>
      <c r="TIY355" s="182"/>
      <c r="TIZ355" s="182"/>
      <c r="TJA355" s="182"/>
      <c r="TJB355" s="182"/>
      <c r="TJC355" s="182"/>
      <c r="TJD355" s="182"/>
      <c r="TJE355" s="182"/>
      <c r="TJF355" s="182"/>
      <c r="TJG355" s="182"/>
      <c r="TJH355" s="182"/>
      <c r="TJI355" s="182"/>
      <c r="TJJ355" s="182"/>
      <c r="TJK355" s="182"/>
      <c r="TJL355" s="182"/>
      <c r="TJM355" s="182"/>
      <c r="TJN355" s="182"/>
      <c r="TJO355" s="182"/>
      <c r="TJP355" s="182"/>
      <c r="TJQ355" s="182"/>
      <c r="TJR355" s="182"/>
      <c r="TJS355" s="182"/>
      <c r="TJT355" s="182"/>
      <c r="TJU355" s="182"/>
      <c r="TJV355" s="182"/>
      <c r="TJW355" s="182"/>
      <c r="TJX355" s="182"/>
      <c r="TJY355" s="182"/>
      <c r="TJZ355" s="182"/>
      <c r="TKA355" s="182"/>
      <c r="TKB355" s="182"/>
      <c r="TKC355" s="182"/>
      <c r="TKD355" s="182"/>
      <c r="TKE355" s="182"/>
      <c r="TKF355" s="182"/>
      <c r="TKG355" s="182"/>
      <c r="TKH355" s="182"/>
      <c r="TKI355" s="182"/>
      <c r="TKJ355" s="182"/>
      <c r="TKK355" s="182"/>
      <c r="TKL355" s="182"/>
      <c r="TKM355" s="182"/>
      <c r="TKN355" s="182"/>
      <c r="TKO355" s="182"/>
      <c r="TKP355" s="182"/>
      <c r="TKQ355" s="182"/>
      <c r="TKR355" s="182"/>
      <c r="TKS355" s="182"/>
      <c r="TKT355" s="182"/>
      <c r="TKU355" s="182"/>
      <c r="TKV355" s="182"/>
      <c r="TKW355" s="182"/>
      <c r="TKX355" s="182"/>
      <c r="TKY355" s="182"/>
      <c r="TKZ355" s="182"/>
      <c r="TLA355" s="182"/>
      <c r="TLB355" s="182"/>
      <c r="TLC355" s="182"/>
      <c r="TLD355" s="182"/>
      <c r="TLE355" s="182"/>
      <c r="TLF355" s="182"/>
      <c r="TLG355" s="182"/>
      <c r="TLH355" s="182"/>
      <c r="TLI355" s="182"/>
      <c r="TLJ355" s="182"/>
      <c r="TLK355" s="182"/>
      <c r="TLL355" s="182"/>
      <c r="TLM355" s="182"/>
      <c r="TLN355" s="182"/>
      <c r="TLO355" s="182"/>
      <c r="TLP355" s="182"/>
      <c r="TLQ355" s="182"/>
      <c r="TLR355" s="182"/>
      <c r="TLS355" s="182"/>
      <c r="TLT355" s="182"/>
      <c r="TLU355" s="182"/>
      <c r="TLV355" s="182"/>
      <c r="TLW355" s="182"/>
      <c r="TLX355" s="182"/>
      <c r="TLY355" s="182"/>
      <c r="TLZ355" s="182"/>
      <c r="TMA355" s="182"/>
      <c r="TMB355" s="182"/>
      <c r="TMC355" s="182"/>
      <c r="TMD355" s="182"/>
      <c r="TME355" s="182"/>
      <c r="TMF355" s="182"/>
      <c r="TMG355" s="182"/>
      <c r="TMH355" s="182"/>
      <c r="TMI355" s="182"/>
      <c r="TMJ355" s="182"/>
      <c r="TMK355" s="182"/>
      <c r="TML355" s="182"/>
      <c r="TMM355" s="182"/>
      <c r="TMN355" s="182"/>
      <c r="TMO355" s="182"/>
      <c r="TMP355" s="182"/>
      <c r="TMQ355" s="182"/>
      <c r="TMR355" s="182"/>
      <c r="TMS355" s="182"/>
      <c r="TMT355" s="182"/>
      <c r="TMU355" s="182"/>
      <c r="TMV355" s="182"/>
      <c r="TMW355" s="182"/>
      <c r="TMX355" s="182"/>
      <c r="TMY355" s="182"/>
      <c r="TMZ355" s="182"/>
      <c r="TNA355" s="182"/>
      <c r="TNB355" s="182"/>
      <c r="TNC355" s="182"/>
      <c r="TND355" s="182"/>
      <c r="TNE355" s="182"/>
      <c r="TNF355" s="182"/>
      <c r="TNG355" s="182"/>
      <c r="TNH355" s="182"/>
      <c r="TNI355" s="182"/>
      <c r="TNJ355" s="182"/>
      <c r="TNK355" s="182"/>
      <c r="TNL355" s="182"/>
      <c r="TNM355" s="182"/>
      <c r="TNN355" s="182"/>
      <c r="TNO355" s="182"/>
      <c r="TNP355" s="182"/>
      <c r="TNQ355" s="182"/>
      <c r="TNR355" s="182"/>
      <c r="TNS355" s="182"/>
      <c r="TNT355" s="182"/>
      <c r="TNU355" s="182"/>
      <c r="TNV355" s="182"/>
      <c r="TNW355" s="182"/>
      <c r="TNX355" s="182"/>
      <c r="TNY355" s="182"/>
      <c r="TNZ355" s="182"/>
      <c r="TOA355" s="182"/>
      <c r="TOB355" s="182"/>
      <c r="TOC355" s="182"/>
      <c r="TOD355" s="182"/>
      <c r="TOE355" s="182"/>
      <c r="TOF355" s="182"/>
      <c r="TOG355" s="182"/>
      <c r="TOH355" s="182"/>
      <c r="TOI355" s="182"/>
      <c r="TOJ355" s="182"/>
      <c r="TOK355" s="182"/>
      <c r="TOL355" s="182"/>
      <c r="TOM355" s="182"/>
      <c r="TON355" s="182"/>
      <c r="TOO355" s="182"/>
      <c r="TOP355" s="182"/>
      <c r="TOQ355" s="182"/>
      <c r="TOR355" s="182"/>
      <c r="TOS355" s="182"/>
      <c r="TOT355" s="182"/>
      <c r="TOU355" s="182"/>
      <c r="TOV355" s="182"/>
      <c r="TOW355" s="182"/>
      <c r="TOX355" s="182"/>
      <c r="TOY355" s="182"/>
      <c r="TOZ355" s="182"/>
      <c r="TPA355" s="182"/>
      <c r="TPB355" s="182"/>
      <c r="TPC355" s="182"/>
      <c r="TPD355" s="182"/>
      <c r="TPE355" s="182"/>
      <c r="TPF355" s="182"/>
      <c r="TPG355" s="182"/>
      <c r="TPH355" s="182"/>
      <c r="TPI355" s="182"/>
      <c r="TPJ355" s="182"/>
      <c r="TPK355" s="182"/>
      <c r="TPL355" s="182"/>
      <c r="TPM355" s="182"/>
      <c r="TPN355" s="182"/>
      <c r="TPO355" s="182"/>
      <c r="TPP355" s="182"/>
      <c r="TPQ355" s="182"/>
      <c r="TPR355" s="182"/>
      <c r="TPS355" s="182"/>
      <c r="TPT355" s="182"/>
      <c r="TPU355" s="182"/>
      <c r="TPV355" s="182"/>
      <c r="TPW355" s="182"/>
      <c r="TPX355" s="182"/>
      <c r="TPY355" s="182"/>
      <c r="TPZ355" s="182"/>
      <c r="TQA355" s="182"/>
      <c r="TQB355" s="182"/>
      <c r="TQC355" s="182"/>
      <c r="TQD355" s="182"/>
      <c r="TQE355" s="182"/>
      <c r="TQF355" s="182"/>
      <c r="TQG355" s="182"/>
      <c r="TQH355" s="182"/>
      <c r="TQI355" s="182"/>
      <c r="TQJ355" s="182"/>
      <c r="TQK355" s="182"/>
      <c r="TQL355" s="182"/>
      <c r="TQM355" s="182"/>
      <c r="TQN355" s="182"/>
      <c r="TQO355" s="182"/>
      <c r="TQP355" s="182"/>
      <c r="TQQ355" s="182"/>
      <c r="TQR355" s="182"/>
      <c r="TQS355" s="182"/>
      <c r="TQT355" s="182"/>
      <c r="TQU355" s="182"/>
      <c r="TQV355" s="182"/>
      <c r="TQW355" s="182"/>
      <c r="TQX355" s="182"/>
      <c r="TQY355" s="182"/>
      <c r="TQZ355" s="182"/>
      <c r="TRA355" s="182"/>
      <c r="TRB355" s="182"/>
      <c r="TRC355" s="182"/>
      <c r="TRD355" s="182"/>
      <c r="TRE355" s="182"/>
      <c r="TRF355" s="182"/>
      <c r="TRG355" s="182"/>
      <c r="TRH355" s="182"/>
      <c r="TRI355" s="182"/>
      <c r="TRJ355" s="182"/>
      <c r="TRK355" s="182"/>
      <c r="TRL355" s="182"/>
      <c r="TRM355" s="182"/>
      <c r="TRN355" s="182"/>
      <c r="TRO355" s="182"/>
      <c r="TRP355" s="182"/>
      <c r="TRQ355" s="182"/>
      <c r="TRR355" s="182"/>
      <c r="TRS355" s="182"/>
      <c r="TRT355" s="182"/>
      <c r="TRU355" s="182"/>
      <c r="TRV355" s="182"/>
      <c r="TRW355" s="182"/>
      <c r="TRX355" s="182"/>
      <c r="TRY355" s="182"/>
      <c r="TRZ355" s="182"/>
      <c r="TSA355" s="182"/>
      <c r="TSB355" s="182"/>
      <c r="TSC355" s="182"/>
      <c r="TSD355" s="182"/>
      <c r="TSE355" s="182"/>
      <c r="TSF355" s="182"/>
      <c r="TSG355" s="182"/>
      <c r="TSH355" s="182"/>
      <c r="TSI355" s="182"/>
      <c r="TSJ355" s="182"/>
      <c r="TSK355" s="182"/>
      <c r="TSL355" s="182"/>
      <c r="TSM355" s="182"/>
      <c r="TSN355" s="182"/>
      <c r="TSO355" s="182"/>
      <c r="TSP355" s="182"/>
      <c r="TSQ355" s="182"/>
      <c r="TSR355" s="182"/>
      <c r="TSS355" s="182"/>
      <c r="TST355" s="182"/>
      <c r="TSU355" s="182"/>
      <c r="TSV355" s="182"/>
      <c r="TSW355" s="182"/>
      <c r="TSX355" s="182"/>
      <c r="TSY355" s="182"/>
      <c r="TSZ355" s="182"/>
      <c r="TTA355" s="182"/>
      <c r="TTB355" s="182"/>
      <c r="TTC355" s="182"/>
      <c r="TTD355" s="182"/>
      <c r="TTE355" s="182"/>
      <c r="TTF355" s="182"/>
      <c r="TTG355" s="182"/>
      <c r="TTH355" s="182"/>
      <c r="TTI355" s="182"/>
      <c r="TTJ355" s="182"/>
      <c r="TTK355" s="182"/>
      <c r="TTL355" s="182"/>
      <c r="TTM355" s="182"/>
      <c r="TTN355" s="182"/>
      <c r="TTO355" s="182"/>
      <c r="TTP355" s="182"/>
      <c r="TTQ355" s="182"/>
      <c r="TTR355" s="182"/>
      <c r="TTS355" s="182"/>
      <c r="TTT355" s="182"/>
      <c r="TTU355" s="182"/>
      <c r="TTV355" s="182"/>
      <c r="TTW355" s="182"/>
      <c r="TTX355" s="182"/>
      <c r="TTY355" s="182"/>
      <c r="TTZ355" s="182"/>
      <c r="TUA355" s="182"/>
      <c r="TUB355" s="182"/>
      <c r="TUC355" s="182"/>
      <c r="TUD355" s="182"/>
      <c r="TUE355" s="182"/>
      <c r="TUF355" s="182"/>
      <c r="TUG355" s="182"/>
      <c r="TUH355" s="182"/>
      <c r="TUI355" s="182"/>
      <c r="TUJ355" s="182"/>
      <c r="TUK355" s="182"/>
      <c r="TUL355" s="182"/>
      <c r="TUM355" s="182"/>
      <c r="TUN355" s="182"/>
      <c r="TUO355" s="182"/>
      <c r="TUP355" s="182"/>
      <c r="TUQ355" s="182"/>
      <c r="TUR355" s="182"/>
      <c r="TUS355" s="182"/>
      <c r="TUT355" s="182"/>
      <c r="TUU355" s="182"/>
      <c r="TUV355" s="182"/>
      <c r="TUW355" s="182"/>
      <c r="TUX355" s="182"/>
      <c r="TUY355" s="182"/>
      <c r="TUZ355" s="182"/>
      <c r="TVA355" s="182"/>
      <c r="TVB355" s="182"/>
      <c r="TVC355" s="182"/>
      <c r="TVD355" s="182"/>
      <c r="TVE355" s="182"/>
      <c r="TVF355" s="182"/>
      <c r="TVG355" s="182"/>
      <c r="TVH355" s="182"/>
      <c r="TVI355" s="182"/>
      <c r="TVJ355" s="182"/>
      <c r="TVK355" s="182"/>
      <c r="TVL355" s="182"/>
      <c r="TVM355" s="182"/>
      <c r="TVN355" s="182"/>
      <c r="TVO355" s="182"/>
      <c r="TVP355" s="182"/>
      <c r="TVQ355" s="182"/>
      <c r="TVR355" s="182"/>
      <c r="TVS355" s="182"/>
      <c r="TVT355" s="182"/>
      <c r="TVU355" s="182"/>
      <c r="TVV355" s="182"/>
      <c r="TVW355" s="182"/>
      <c r="TVX355" s="182"/>
      <c r="TVY355" s="182"/>
      <c r="TVZ355" s="182"/>
      <c r="TWA355" s="182"/>
      <c r="TWB355" s="182"/>
      <c r="TWC355" s="182"/>
      <c r="TWD355" s="182"/>
      <c r="TWE355" s="182"/>
      <c r="TWF355" s="182"/>
      <c r="TWG355" s="182"/>
      <c r="TWH355" s="182"/>
      <c r="TWI355" s="182"/>
      <c r="TWJ355" s="182"/>
      <c r="TWK355" s="182"/>
      <c r="TWL355" s="182"/>
      <c r="TWM355" s="182"/>
      <c r="TWN355" s="182"/>
      <c r="TWO355" s="182"/>
      <c r="TWP355" s="182"/>
      <c r="TWQ355" s="182"/>
      <c r="TWR355" s="182"/>
      <c r="TWS355" s="182"/>
      <c r="TWT355" s="182"/>
      <c r="TWU355" s="182"/>
      <c r="TWV355" s="182"/>
      <c r="TWW355" s="182"/>
      <c r="TWX355" s="182"/>
      <c r="TWY355" s="182"/>
      <c r="TWZ355" s="182"/>
      <c r="TXA355" s="182"/>
      <c r="TXB355" s="182"/>
      <c r="TXC355" s="182"/>
      <c r="TXD355" s="182"/>
      <c r="TXE355" s="182"/>
      <c r="TXF355" s="182"/>
      <c r="TXG355" s="182"/>
      <c r="TXH355" s="182"/>
      <c r="TXI355" s="182"/>
      <c r="TXJ355" s="182"/>
      <c r="TXK355" s="182"/>
      <c r="TXL355" s="182"/>
      <c r="TXM355" s="182"/>
      <c r="TXN355" s="182"/>
      <c r="TXO355" s="182"/>
      <c r="TXP355" s="182"/>
      <c r="TXQ355" s="182"/>
      <c r="TXR355" s="182"/>
      <c r="TXS355" s="182"/>
      <c r="TXT355" s="182"/>
      <c r="TXU355" s="182"/>
      <c r="TXV355" s="182"/>
      <c r="TXW355" s="182"/>
      <c r="TXX355" s="182"/>
      <c r="TXY355" s="182"/>
      <c r="TXZ355" s="182"/>
      <c r="TYA355" s="182"/>
      <c r="TYB355" s="182"/>
      <c r="TYC355" s="182"/>
      <c r="TYD355" s="182"/>
      <c r="TYE355" s="182"/>
      <c r="TYF355" s="182"/>
      <c r="TYG355" s="182"/>
      <c r="TYH355" s="182"/>
      <c r="TYI355" s="182"/>
      <c r="TYJ355" s="182"/>
      <c r="TYK355" s="182"/>
      <c r="TYL355" s="182"/>
      <c r="TYM355" s="182"/>
      <c r="TYN355" s="182"/>
      <c r="TYO355" s="182"/>
      <c r="TYP355" s="182"/>
      <c r="TYQ355" s="182"/>
      <c r="TYR355" s="182"/>
      <c r="TYS355" s="182"/>
      <c r="TYT355" s="182"/>
      <c r="TYU355" s="182"/>
      <c r="TYV355" s="182"/>
      <c r="TYW355" s="182"/>
      <c r="TYX355" s="182"/>
      <c r="TYY355" s="182"/>
      <c r="TYZ355" s="182"/>
      <c r="TZA355" s="182"/>
      <c r="TZB355" s="182"/>
      <c r="TZC355" s="182"/>
      <c r="TZD355" s="182"/>
      <c r="TZE355" s="182"/>
      <c r="TZF355" s="182"/>
      <c r="TZG355" s="182"/>
      <c r="TZH355" s="182"/>
      <c r="TZI355" s="182"/>
      <c r="TZJ355" s="182"/>
      <c r="TZK355" s="182"/>
      <c r="TZL355" s="182"/>
      <c r="TZM355" s="182"/>
      <c r="TZN355" s="182"/>
      <c r="TZO355" s="182"/>
      <c r="TZP355" s="182"/>
      <c r="TZQ355" s="182"/>
      <c r="TZR355" s="182"/>
      <c r="TZS355" s="182"/>
      <c r="TZT355" s="182"/>
      <c r="TZU355" s="182"/>
      <c r="TZV355" s="182"/>
      <c r="TZW355" s="182"/>
      <c r="TZX355" s="182"/>
      <c r="TZY355" s="182"/>
      <c r="TZZ355" s="182"/>
      <c r="UAA355" s="182"/>
      <c r="UAB355" s="182"/>
      <c r="UAC355" s="182"/>
      <c r="UAD355" s="182"/>
      <c r="UAE355" s="182"/>
      <c r="UAF355" s="182"/>
      <c r="UAG355" s="182"/>
      <c r="UAH355" s="182"/>
      <c r="UAI355" s="182"/>
      <c r="UAJ355" s="182"/>
      <c r="UAK355" s="182"/>
      <c r="UAL355" s="182"/>
      <c r="UAM355" s="182"/>
      <c r="UAN355" s="182"/>
      <c r="UAO355" s="182"/>
      <c r="UAP355" s="182"/>
      <c r="UAQ355" s="182"/>
      <c r="UAR355" s="182"/>
      <c r="UAS355" s="182"/>
      <c r="UAT355" s="182"/>
      <c r="UAU355" s="182"/>
      <c r="UAV355" s="182"/>
      <c r="UAW355" s="182"/>
      <c r="UAX355" s="182"/>
      <c r="UAY355" s="182"/>
      <c r="UAZ355" s="182"/>
      <c r="UBA355" s="182"/>
      <c r="UBB355" s="182"/>
      <c r="UBC355" s="182"/>
      <c r="UBD355" s="182"/>
      <c r="UBE355" s="182"/>
      <c r="UBF355" s="182"/>
      <c r="UBG355" s="182"/>
      <c r="UBH355" s="182"/>
      <c r="UBI355" s="182"/>
      <c r="UBJ355" s="182"/>
      <c r="UBK355" s="182"/>
      <c r="UBL355" s="182"/>
      <c r="UBM355" s="182"/>
      <c r="UBN355" s="182"/>
      <c r="UBO355" s="182"/>
      <c r="UBP355" s="182"/>
      <c r="UBQ355" s="182"/>
      <c r="UBR355" s="182"/>
      <c r="UBS355" s="182"/>
      <c r="UBT355" s="182"/>
      <c r="UBU355" s="182"/>
      <c r="UBV355" s="182"/>
      <c r="UBW355" s="182"/>
      <c r="UBX355" s="182"/>
      <c r="UBY355" s="182"/>
      <c r="UBZ355" s="182"/>
      <c r="UCA355" s="182"/>
      <c r="UCB355" s="182"/>
      <c r="UCC355" s="182"/>
      <c r="UCD355" s="182"/>
      <c r="UCE355" s="182"/>
      <c r="UCF355" s="182"/>
      <c r="UCG355" s="182"/>
      <c r="UCH355" s="182"/>
      <c r="UCI355" s="182"/>
      <c r="UCJ355" s="182"/>
      <c r="UCK355" s="182"/>
      <c r="UCL355" s="182"/>
      <c r="UCM355" s="182"/>
      <c r="UCN355" s="182"/>
      <c r="UCO355" s="182"/>
      <c r="UCP355" s="182"/>
      <c r="UCQ355" s="182"/>
      <c r="UCR355" s="182"/>
      <c r="UCS355" s="182"/>
      <c r="UCT355" s="182"/>
      <c r="UCU355" s="182"/>
      <c r="UCV355" s="182"/>
      <c r="UCW355" s="182"/>
      <c r="UCX355" s="182"/>
      <c r="UCY355" s="182"/>
      <c r="UCZ355" s="182"/>
      <c r="UDA355" s="182"/>
      <c r="UDB355" s="182"/>
      <c r="UDC355" s="182"/>
      <c r="UDD355" s="182"/>
      <c r="UDE355" s="182"/>
      <c r="UDF355" s="182"/>
      <c r="UDG355" s="182"/>
      <c r="UDH355" s="182"/>
      <c r="UDI355" s="182"/>
      <c r="UDJ355" s="182"/>
      <c r="UDK355" s="182"/>
      <c r="UDL355" s="182"/>
      <c r="UDM355" s="182"/>
      <c r="UDN355" s="182"/>
      <c r="UDO355" s="182"/>
      <c r="UDP355" s="182"/>
      <c r="UDQ355" s="182"/>
      <c r="UDR355" s="182"/>
      <c r="UDS355" s="182"/>
      <c r="UDT355" s="182"/>
      <c r="UDU355" s="182"/>
      <c r="UDV355" s="182"/>
      <c r="UDW355" s="182"/>
      <c r="UDX355" s="182"/>
      <c r="UDY355" s="182"/>
      <c r="UDZ355" s="182"/>
      <c r="UEA355" s="182"/>
      <c r="UEB355" s="182"/>
      <c r="UEC355" s="182"/>
      <c r="UED355" s="182"/>
      <c r="UEE355" s="182"/>
      <c r="UEF355" s="182"/>
      <c r="UEG355" s="182"/>
      <c r="UEH355" s="182"/>
      <c r="UEI355" s="182"/>
      <c r="UEJ355" s="182"/>
      <c r="UEK355" s="182"/>
      <c r="UEL355" s="182"/>
      <c r="UEM355" s="182"/>
      <c r="UEN355" s="182"/>
      <c r="UEO355" s="182"/>
      <c r="UEP355" s="182"/>
      <c r="UEQ355" s="182"/>
      <c r="UER355" s="182"/>
      <c r="UES355" s="182"/>
      <c r="UET355" s="182"/>
      <c r="UEU355" s="182"/>
      <c r="UEV355" s="182"/>
      <c r="UEW355" s="182"/>
      <c r="UEX355" s="182"/>
      <c r="UEY355" s="182"/>
      <c r="UEZ355" s="182"/>
      <c r="UFA355" s="182"/>
      <c r="UFB355" s="182"/>
      <c r="UFC355" s="182"/>
      <c r="UFD355" s="182"/>
      <c r="UFE355" s="182"/>
      <c r="UFF355" s="182"/>
      <c r="UFG355" s="182"/>
      <c r="UFH355" s="182"/>
      <c r="UFI355" s="182"/>
      <c r="UFJ355" s="182"/>
      <c r="UFK355" s="182"/>
      <c r="UFL355" s="182"/>
      <c r="UFM355" s="182"/>
      <c r="UFN355" s="182"/>
      <c r="UFO355" s="182"/>
      <c r="UFP355" s="182"/>
      <c r="UFQ355" s="182"/>
      <c r="UFR355" s="182"/>
      <c r="UFS355" s="182"/>
      <c r="UFT355" s="182"/>
      <c r="UFU355" s="182"/>
      <c r="UFV355" s="182"/>
      <c r="UFW355" s="182"/>
      <c r="UFX355" s="182"/>
      <c r="UFY355" s="182"/>
      <c r="UFZ355" s="182"/>
      <c r="UGA355" s="182"/>
      <c r="UGB355" s="182"/>
      <c r="UGC355" s="182"/>
      <c r="UGD355" s="182"/>
      <c r="UGE355" s="182"/>
      <c r="UGF355" s="182"/>
      <c r="UGG355" s="182"/>
      <c r="UGH355" s="182"/>
      <c r="UGI355" s="182"/>
      <c r="UGJ355" s="182"/>
      <c r="UGK355" s="182"/>
      <c r="UGL355" s="182"/>
      <c r="UGM355" s="182"/>
      <c r="UGN355" s="182"/>
      <c r="UGO355" s="182"/>
      <c r="UGP355" s="182"/>
      <c r="UGQ355" s="182"/>
      <c r="UGR355" s="182"/>
      <c r="UGS355" s="182"/>
      <c r="UGT355" s="182"/>
      <c r="UGU355" s="182"/>
      <c r="UGV355" s="182"/>
      <c r="UGW355" s="182"/>
      <c r="UGX355" s="182"/>
      <c r="UGY355" s="182"/>
      <c r="UGZ355" s="182"/>
      <c r="UHA355" s="182"/>
      <c r="UHB355" s="182"/>
      <c r="UHC355" s="182"/>
      <c r="UHD355" s="182"/>
      <c r="UHE355" s="182"/>
      <c r="UHF355" s="182"/>
      <c r="UHG355" s="182"/>
      <c r="UHH355" s="182"/>
      <c r="UHI355" s="182"/>
      <c r="UHJ355" s="182"/>
      <c r="UHK355" s="182"/>
      <c r="UHL355" s="182"/>
      <c r="UHM355" s="182"/>
      <c r="UHN355" s="182"/>
      <c r="UHO355" s="182"/>
      <c r="UHP355" s="182"/>
      <c r="UHQ355" s="182"/>
      <c r="UHR355" s="182"/>
      <c r="UHS355" s="182"/>
      <c r="UHT355" s="182"/>
      <c r="UHU355" s="182"/>
      <c r="UHV355" s="182"/>
      <c r="UHW355" s="182"/>
      <c r="UHX355" s="182"/>
      <c r="UHY355" s="182"/>
      <c r="UHZ355" s="182"/>
      <c r="UIA355" s="182"/>
      <c r="UIB355" s="182"/>
      <c r="UIC355" s="182"/>
      <c r="UID355" s="182"/>
      <c r="UIE355" s="182"/>
      <c r="UIF355" s="182"/>
      <c r="UIG355" s="182"/>
      <c r="UIH355" s="182"/>
      <c r="UII355" s="182"/>
      <c r="UIJ355" s="182"/>
      <c r="UIK355" s="182"/>
      <c r="UIL355" s="182"/>
      <c r="UIM355" s="182"/>
      <c r="UIN355" s="182"/>
      <c r="UIO355" s="182"/>
      <c r="UIP355" s="182"/>
      <c r="UIQ355" s="182"/>
      <c r="UIR355" s="182"/>
      <c r="UIS355" s="182"/>
      <c r="UIT355" s="182"/>
      <c r="UIU355" s="182"/>
      <c r="UIV355" s="182"/>
      <c r="UIW355" s="182"/>
      <c r="UIX355" s="182"/>
      <c r="UIY355" s="182"/>
      <c r="UIZ355" s="182"/>
      <c r="UJA355" s="182"/>
      <c r="UJB355" s="182"/>
      <c r="UJC355" s="182"/>
      <c r="UJD355" s="182"/>
      <c r="UJE355" s="182"/>
      <c r="UJF355" s="182"/>
      <c r="UJG355" s="182"/>
      <c r="UJH355" s="182"/>
      <c r="UJI355" s="182"/>
      <c r="UJJ355" s="182"/>
      <c r="UJK355" s="182"/>
      <c r="UJL355" s="182"/>
      <c r="UJM355" s="182"/>
      <c r="UJN355" s="182"/>
      <c r="UJO355" s="182"/>
      <c r="UJP355" s="182"/>
      <c r="UJQ355" s="182"/>
      <c r="UJR355" s="182"/>
      <c r="UJS355" s="182"/>
      <c r="UJT355" s="182"/>
      <c r="UJU355" s="182"/>
      <c r="UJV355" s="182"/>
      <c r="UJW355" s="182"/>
      <c r="UJX355" s="182"/>
      <c r="UJY355" s="182"/>
      <c r="UJZ355" s="182"/>
      <c r="UKA355" s="182"/>
      <c r="UKB355" s="182"/>
      <c r="UKC355" s="182"/>
      <c r="UKD355" s="182"/>
      <c r="UKE355" s="182"/>
      <c r="UKF355" s="182"/>
      <c r="UKG355" s="182"/>
      <c r="UKH355" s="182"/>
      <c r="UKI355" s="182"/>
      <c r="UKJ355" s="182"/>
      <c r="UKK355" s="182"/>
      <c r="UKL355" s="182"/>
      <c r="UKM355" s="182"/>
      <c r="UKN355" s="182"/>
      <c r="UKO355" s="182"/>
      <c r="UKP355" s="182"/>
      <c r="UKQ355" s="182"/>
      <c r="UKR355" s="182"/>
      <c r="UKS355" s="182"/>
      <c r="UKT355" s="182"/>
      <c r="UKU355" s="182"/>
      <c r="UKV355" s="182"/>
      <c r="UKW355" s="182"/>
      <c r="UKX355" s="182"/>
      <c r="UKY355" s="182"/>
      <c r="UKZ355" s="182"/>
      <c r="ULA355" s="182"/>
      <c r="ULB355" s="182"/>
      <c r="ULC355" s="182"/>
      <c r="ULD355" s="182"/>
      <c r="ULE355" s="182"/>
      <c r="ULF355" s="182"/>
      <c r="ULG355" s="182"/>
      <c r="ULH355" s="182"/>
      <c r="ULI355" s="182"/>
      <c r="ULJ355" s="182"/>
      <c r="ULK355" s="182"/>
      <c r="ULL355" s="182"/>
      <c r="ULM355" s="182"/>
      <c r="ULN355" s="182"/>
      <c r="ULO355" s="182"/>
      <c r="ULP355" s="182"/>
      <c r="ULQ355" s="182"/>
      <c r="ULR355" s="182"/>
      <c r="ULS355" s="182"/>
      <c r="ULT355" s="182"/>
      <c r="ULU355" s="182"/>
      <c r="ULV355" s="182"/>
      <c r="ULW355" s="182"/>
      <c r="ULX355" s="182"/>
      <c r="ULY355" s="182"/>
      <c r="ULZ355" s="182"/>
      <c r="UMA355" s="182"/>
      <c r="UMB355" s="182"/>
      <c r="UMC355" s="182"/>
      <c r="UMD355" s="182"/>
      <c r="UME355" s="182"/>
      <c r="UMF355" s="182"/>
      <c r="UMG355" s="182"/>
      <c r="UMH355" s="182"/>
      <c r="UMI355" s="182"/>
      <c r="UMJ355" s="182"/>
      <c r="UMK355" s="182"/>
      <c r="UML355" s="182"/>
      <c r="UMM355" s="182"/>
      <c r="UMN355" s="182"/>
      <c r="UMO355" s="182"/>
      <c r="UMP355" s="182"/>
      <c r="UMQ355" s="182"/>
      <c r="UMR355" s="182"/>
      <c r="UMS355" s="182"/>
      <c r="UMT355" s="182"/>
      <c r="UMU355" s="182"/>
      <c r="UMV355" s="182"/>
      <c r="UMW355" s="182"/>
      <c r="UMX355" s="182"/>
      <c r="UMY355" s="182"/>
      <c r="UMZ355" s="182"/>
      <c r="UNA355" s="182"/>
      <c r="UNB355" s="182"/>
      <c r="UNC355" s="182"/>
      <c r="UND355" s="182"/>
      <c r="UNE355" s="182"/>
      <c r="UNF355" s="182"/>
      <c r="UNG355" s="182"/>
      <c r="UNH355" s="182"/>
      <c r="UNI355" s="182"/>
      <c r="UNJ355" s="182"/>
      <c r="UNK355" s="182"/>
      <c r="UNL355" s="182"/>
      <c r="UNM355" s="182"/>
      <c r="UNN355" s="182"/>
      <c r="UNO355" s="182"/>
      <c r="UNP355" s="182"/>
      <c r="UNQ355" s="182"/>
      <c r="UNR355" s="182"/>
      <c r="UNS355" s="182"/>
      <c r="UNT355" s="182"/>
      <c r="UNU355" s="182"/>
      <c r="UNV355" s="182"/>
      <c r="UNW355" s="182"/>
      <c r="UNX355" s="182"/>
      <c r="UNY355" s="182"/>
      <c r="UNZ355" s="182"/>
      <c r="UOA355" s="182"/>
      <c r="UOB355" s="182"/>
      <c r="UOC355" s="182"/>
      <c r="UOD355" s="182"/>
      <c r="UOE355" s="182"/>
      <c r="UOF355" s="182"/>
      <c r="UOG355" s="182"/>
      <c r="UOH355" s="182"/>
      <c r="UOI355" s="182"/>
      <c r="UOJ355" s="182"/>
      <c r="UOK355" s="182"/>
      <c r="UOL355" s="182"/>
      <c r="UOM355" s="182"/>
      <c r="UON355" s="182"/>
      <c r="UOO355" s="182"/>
      <c r="UOP355" s="182"/>
      <c r="UOQ355" s="182"/>
      <c r="UOR355" s="182"/>
      <c r="UOS355" s="182"/>
      <c r="UOT355" s="182"/>
      <c r="UOU355" s="182"/>
      <c r="UOV355" s="182"/>
      <c r="UOW355" s="182"/>
      <c r="UOX355" s="182"/>
      <c r="UOY355" s="182"/>
      <c r="UOZ355" s="182"/>
      <c r="UPA355" s="182"/>
      <c r="UPB355" s="182"/>
      <c r="UPC355" s="182"/>
      <c r="UPD355" s="182"/>
      <c r="UPE355" s="182"/>
      <c r="UPF355" s="182"/>
      <c r="UPG355" s="182"/>
      <c r="UPH355" s="182"/>
      <c r="UPI355" s="182"/>
      <c r="UPJ355" s="182"/>
      <c r="UPK355" s="182"/>
      <c r="UPL355" s="182"/>
      <c r="UPM355" s="182"/>
      <c r="UPN355" s="182"/>
      <c r="UPO355" s="182"/>
      <c r="UPP355" s="182"/>
      <c r="UPQ355" s="182"/>
      <c r="UPR355" s="182"/>
      <c r="UPS355" s="182"/>
      <c r="UPT355" s="182"/>
      <c r="UPU355" s="182"/>
      <c r="UPV355" s="182"/>
      <c r="UPW355" s="182"/>
      <c r="UPX355" s="182"/>
      <c r="UPY355" s="182"/>
      <c r="UPZ355" s="182"/>
      <c r="UQA355" s="182"/>
      <c r="UQB355" s="182"/>
      <c r="UQC355" s="182"/>
      <c r="UQD355" s="182"/>
      <c r="UQE355" s="182"/>
      <c r="UQF355" s="182"/>
      <c r="UQG355" s="182"/>
      <c r="UQH355" s="182"/>
      <c r="UQI355" s="182"/>
      <c r="UQJ355" s="182"/>
      <c r="UQK355" s="182"/>
      <c r="UQL355" s="182"/>
      <c r="UQM355" s="182"/>
      <c r="UQN355" s="182"/>
      <c r="UQO355" s="182"/>
      <c r="UQP355" s="182"/>
      <c r="UQQ355" s="182"/>
      <c r="UQR355" s="182"/>
      <c r="UQS355" s="182"/>
      <c r="UQT355" s="182"/>
      <c r="UQU355" s="182"/>
      <c r="UQV355" s="182"/>
      <c r="UQW355" s="182"/>
      <c r="UQX355" s="182"/>
      <c r="UQY355" s="182"/>
      <c r="UQZ355" s="182"/>
      <c r="URA355" s="182"/>
      <c r="URB355" s="182"/>
      <c r="URC355" s="182"/>
      <c r="URD355" s="182"/>
      <c r="URE355" s="182"/>
      <c r="URF355" s="182"/>
      <c r="URG355" s="182"/>
      <c r="URH355" s="182"/>
      <c r="URI355" s="182"/>
      <c r="URJ355" s="182"/>
      <c r="URK355" s="182"/>
      <c r="URL355" s="182"/>
      <c r="URM355" s="182"/>
      <c r="URN355" s="182"/>
      <c r="URO355" s="182"/>
      <c r="URP355" s="182"/>
      <c r="URQ355" s="182"/>
      <c r="URR355" s="182"/>
      <c r="URS355" s="182"/>
      <c r="URT355" s="182"/>
      <c r="URU355" s="182"/>
      <c r="URV355" s="182"/>
      <c r="URW355" s="182"/>
      <c r="URX355" s="182"/>
      <c r="URY355" s="182"/>
      <c r="URZ355" s="182"/>
      <c r="USA355" s="182"/>
      <c r="USB355" s="182"/>
      <c r="USC355" s="182"/>
      <c r="USD355" s="182"/>
      <c r="USE355" s="182"/>
      <c r="USF355" s="182"/>
      <c r="USG355" s="182"/>
      <c r="USH355" s="182"/>
      <c r="USI355" s="182"/>
      <c r="USJ355" s="182"/>
      <c r="USK355" s="182"/>
      <c r="USL355" s="182"/>
      <c r="USM355" s="182"/>
      <c r="USN355" s="182"/>
      <c r="USO355" s="182"/>
      <c r="USP355" s="182"/>
      <c r="USQ355" s="182"/>
      <c r="USR355" s="182"/>
      <c r="USS355" s="182"/>
      <c r="UST355" s="182"/>
      <c r="USU355" s="182"/>
      <c r="USV355" s="182"/>
      <c r="USW355" s="182"/>
      <c r="USX355" s="182"/>
      <c r="USY355" s="182"/>
      <c r="USZ355" s="182"/>
      <c r="UTA355" s="182"/>
      <c r="UTB355" s="182"/>
      <c r="UTC355" s="182"/>
      <c r="UTD355" s="182"/>
      <c r="UTE355" s="182"/>
      <c r="UTF355" s="182"/>
      <c r="UTG355" s="182"/>
      <c r="UTH355" s="182"/>
      <c r="UTI355" s="182"/>
      <c r="UTJ355" s="182"/>
      <c r="UTK355" s="182"/>
      <c r="UTL355" s="182"/>
      <c r="UTM355" s="182"/>
      <c r="UTN355" s="182"/>
      <c r="UTO355" s="182"/>
      <c r="UTP355" s="182"/>
      <c r="UTQ355" s="182"/>
      <c r="UTR355" s="182"/>
      <c r="UTS355" s="182"/>
      <c r="UTT355" s="182"/>
      <c r="UTU355" s="182"/>
      <c r="UTV355" s="182"/>
      <c r="UTW355" s="182"/>
      <c r="UTX355" s="182"/>
      <c r="UTY355" s="182"/>
      <c r="UTZ355" s="182"/>
      <c r="UUA355" s="182"/>
      <c r="UUB355" s="182"/>
      <c r="UUC355" s="182"/>
      <c r="UUD355" s="182"/>
      <c r="UUE355" s="182"/>
      <c r="UUF355" s="182"/>
      <c r="UUG355" s="182"/>
      <c r="UUH355" s="182"/>
      <c r="UUI355" s="182"/>
      <c r="UUJ355" s="182"/>
      <c r="UUK355" s="182"/>
      <c r="UUL355" s="182"/>
      <c r="UUM355" s="182"/>
      <c r="UUN355" s="182"/>
      <c r="UUO355" s="182"/>
      <c r="UUP355" s="182"/>
      <c r="UUQ355" s="182"/>
      <c r="UUR355" s="182"/>
      <c r="UUS355" s="182"/>
      <c r="UUT355" s="182"/>
      <c r="UUU355" s="182"/>
      <c r="UUV355" s="182"/>
      <c r="UUW355" s="182"/>
      <c r="UUX355" s="182"/>
      <c r="UUY355" s="182"/>
      <c r="UUZ355" s="182"/>
      <c r="UVA355" s="182"/>
      <c r="UVB355" s="182"/>
      <c r="UVC355" s="182"/>
      <c r="UVD355" s="182"/>
      <c r="UVE355" s="182"/>
      <c r="UVF355" s="182"/>
      <c r="UVG355" s="182"/>
      <c r="UVH355" s="182"/>
      <c r="UVI355" s="182"/>
      <c r="UVJ355" s="182"/>
      <c r="UVK355" s="182"/>
      <c r="UVL355" s="182"/>
      <c r="UVM355" s="182"/>
      <c r="UVN355" s="182"/>
      <c r="UVO355" s="182"/>
      <c r="UVP355" s="182"/>
      <c r="UVQ355" s="182"/>
      <c r="UVR355" s="182"/>
      <c r="UVS355" s="182"/>
      <c r="UVT355" s="182"/>
      <c r="UVU355" s="182"/>
      <c r="UVV355" s="182"/>
      <c r="UVW355" s="182"/>
      <c r="UVX355" s="182"/>
      <c r="UVY355" s="182"/>
      <c r="UVZ355" s="182"/>
      <c r="UWA355" s="182"/>
      <c r="UWB355" s="182"/>
      <c r="UWC355" s="182"/>
      <c r="UWD355" s="182"/>
      <c r="UWE355" s="182"/>
      <c r="UWF355" s="182"/>
      <c r="UWG355" s="182"/>
      <c r="UWH355" s="182"/>
      <c r="UWI355" s="182"/>
      <c r="UWJ355" s="182"/>
      <c r="UWK355" s="182"/>
      <c r="UWL355" s="182"/>
      <c r="UWM355" s="182"/>
      <c r="UWN355" s="182"/>
      <c r="UWO355" s="182"/>
      <c r="UWP355" s="182"/>
      <c r="UWQ355" s="182"/>
      <c r="UWR355" s="182"/>
      <c r="UWS355" s="182"/>
      <c r="UWT355" s="182"/>
      <c r="UWU355" s="182"/>
      <c r="UWV355" s="182"/>
      <c r="UWW355" s="182"/>
      <c r="UWX355" s="182"/>
      <c r="UWY355" s="182"/>
      <c r="UWZ355" s="182"/>
      <c r="UXA355" s="182"/>
      <c r="UXB355" s="182"/>
      <c r="UXC355" s="182"/>
      <c r="UXD355" s="182"/>
      <c r="UXE355" s="182"/>
      <c r="UXF355" s="182"/>
      <c r="UXG355" s="182"/>
      <c r="UXH355" s="182"/>
      <c r="UXI355" s="182"/>
      <c r="UXJ355" s="182"/>
      <c r="UXK355" s="182"/>
      <c r="UXL355" s="182"/>
      <c r="UXM355" s="182"/>
      <c r="UXN355" s="182"/>
      <c r="UXO355" s="182"/>
      <c r="UXP355" s="182"/>
      <c r="UXQ355" s="182"/>
      <c r="UXR355" s="182"/>
      <c r="UXS355" s="182"/>
      <c r="UXT355" s="182"/>
      <c r="UXU355" s="182"/>
      <c r="UXV355" s="182"/>
      <c r="UXW355" s="182"/>
      <c r="UXX355" s="182"/>
      <c r="UXY355" s="182"/>
      <c r="UXZ355" s="182"/>
      <c r="UYA355" s="182"/>
      <c r="UYB355" s="182"/>
      <c r="UYC355" s="182"/>
      <c r="UYD355" s="182"/>
      <c r="UYE355" s="182"/>
      <c r="UYF355" s="182"/>
      <c r="UYG355" s="182"/>
      <c r="UYH355" s="182"/>
      <c r="UYI355" s="182"/>
      <c r="UYJ355" s="182"/>
      <c r="UYK355" s="182"/>
      <c r="UYL355" s="182"/>
      <c r="UYM355" s="182"/>
      <c r="UYN355" s="182"/>
      <c r="UYO355" s="182"/>
      <c r="UYP355" s="182"/>
      <c r="UYQ355" s="182"/>
      <c r="UYR355" s="182"/>
      <c r="UYS355" s="182"/>
      <c r="UYT355" s="182"/>
      <c r="UYU355" s="182"/>
      <c r="UYV355" s="182"/>
      <c r="UYW355" s="182"/>
      <c r="UYX355" s="182"/>
      <c r="UYY355" s="182"/>
      <c r="UYZ355" s="182"/>
      <c r="UZA355" s="182"/>
      <c r="UZB355" s="182"/>
      <c r="UZC355" s="182"/>
      <c r="UZD355" s="182"/>
      <c r="UZE355" s="182"/>
      <c r="UZF355" s="182"/>
      <c r="UZG355" s="182"/>
      <c r="UZH355" s="182"/>
      <c r="UZI355" s="182"/>
      <c r="UZJ355" s="182"/>
      <c r="UZK355" s="182"/>
      <c r="UZL355" s="182"/>
      <c r="UZM355" s="182"/>
      <c r="UZN355" s="182"/>
      <c r="UZO355" s="182"/>
      <c r="UZP355" s="182"/>
      <c r="UZQ355" s="182"/>
      <c r="UZR355" s="182"/>
      <c r="UZS355" s="182"/>
      <c r="UZT355" s="182"/>
      <c r="UZU355" s="182"/>
      <c r="UZV355" s="182"/>
      <c r="UZW355" s="182"/>
      <c r="UZX355" s="182"/>
      <c r="UZY355" s="182"/>
      <c r="UZZ355" s="182"/>
      <c r="VAA355" s="182"/>
      <c r="VAB355" s="182"/>
      <c r="VAC355" s="182"/>
      <c r="VAD355" s="182"/>
      <c r="VAE355" s="182"/>
      <c r="VAF355" s="182"/>
      <c r="VAG355" s="182"/>
      <c r="VAH355" s="182"/>
      <c r="VAI355" s="182"/>
      <c r="VAJ355" s="182"/>
      <c r="VAK355" s="182"/>
      <c r="VAL355" s="182"/>
      <c r="VAM355" s="182"/>
      <c r="VAN355" s="182"/>
      <c r="VAO355" s="182"/>
      <c r="VAP355" s="182"/>
      <c r="VAQ355" s="182"/>
      <c r="VAR355" s="182"/>
      <c r="VAS355" s="182"/>
      <c r="VAT355" s="182"/>
      <c r="VAU355" s="182"/>
      <c r="VAV355" s="182"/>
      <c r="VAW355" s="182"/>
      <c r="VAX355" s="182"/>
      <c r="VAY355" s="182"/>
      <c r="VAZ355" s="182"/>
      <c r="VBA355" s="182"/>
      <c r="VBB355" s="182"/>
      <c r="VBC355" s="182"/>
      <c r="VBD355" s="182"/>
      <c r="VBE355" s="182"/>
      <c r="VBF355" s="182"/>
      <c r="VBG355" s="182"/>
      <c r="VBH355" s="182"/>
      <c r="VBI355" s="182"/>
      <c r="VBJ355" s="182"/>
      <c r="VBK355" s="182"/>
      <c r="VBL355" s="182"/>
      <c r="VBM355" s="182"/>
      <c r="VBN355" s="182"/>
      <c r="VBO355" s="182"/>
      <c r="VBP355" s="182"/>
      <c r="VBQ355" s="182"/>
      <c r="VBR355" s="182"/>
      <c r="VBS355" s="182"/>
      <c r="VBT355" s="182"/>
      <c r="VBU355" s="182"/>
      <c r="VBV355" s="182"/>
      <c r="VBW355" s="182"/>
      <c r="VBX355" s="182"/>
      <c r="VBY355" s="182"/>
      <c r="VBZ355" s="182"/>
      <c r="VCA355" s="182"/>
      <c r="VCB355" s="182"/>
      <c r="VCC355" s="182"/>
      <c r="VCD355" s="182"/>
      <c r="VCE355" s="182"/>
      <c r="VCF355" s="182"/>
      <c r="VCG355" s="182"/>
      <c r="VCH355" s="182"/>
      <c r="VCI355" s="182"/>
      <c r="VCJ355" s="182"/>
      <c r="VCK355" s="182"/>
      <c r="VCL355" s="182"/>
      <c r="VCM355" s="182"/>
      <c r="VCN355" s="182"/>
      <c r="VCO355" s="182"/>
      <c r="VCP355" s="182"/>
      <c r="VCQ355" s="182"/>
      <c r="VCR355" s="182"/>
      <c r="VCS355" s="182"/>
      <c r="VCT355" s="182"/>
      <c r="VCU355" s="182"/>
      <c r="VCV355" s="182"/>
      <c r="VCW355" s="182"/>
      <c r="VCX355" s="182"/>
      <c r="VCY355" s="182"/>
      <c r="VCZ355" s="182"/>
      <c r="VDA355" s="182"/>
      <c r="VDB355" s="182"/>
      <c r="VDC355" s="182"/>
      <c r="VDD355" s="182"/>
      <c r="VDE355" s="182"/>
      <c r="VDF355" s="182"/>
      <c r="VDG355" s="182"/>
      <c r="VDH355" s="182"/>
      <c r="VDI355" s="182"/>
      <c r="VDJ355" s="182"/>
      <c r="VDK355" s="182"/>
      <c r="VDL355" s="182"/>
      <c r="VDM355" s="182"/>
      <c r="VDN355" s="182"/>
      <c r="VDO355" s="182"/>
      <c r="VDP355" s="182"/>
      <c r="VDQ355" s="182"/>
      <c r="VDR355" s="182"/>
      <c r="VDS355" s="182"/>
      <c r="VDT355" s="182"/>
      <c r="VDU355" s="182"/>
      <c r="VDV355" s="182"/>
      <c r="VDW355" s="182"/>
      <c r="VDX355" s="182"/>
      <c r="VDY355" s="182"/>
      <c r="VDZ355" s="182"/>
      <c r="VEA355" s="182"/>
      <c r="VEB355" s="182"/>
      <c r="VEC355" s="182"/>
      <c r="VED355" s="182"/>
      <c r="VEE355" s="182"/>
      <c r="VEF355" s="182"/>
      <c r="VEG355" s="182"/>
      <c r="VEH355" s="182"/>
      <c r="VEI355" s="182"/>
      <c r="VEJ355" s="182"/>
      <c r="VEK355" s="182"/>
      <c r="VEL355" s="182"/>
      <c r="VEM355" s="182"/>
      <c r="VEN355" s="182"/>
      <c r="VEO355" s="182"/>
      <c r="VEP355" s="182"/>
      <c r="VEQ355" s="182"/>
      <c r="VER355" s="182"/>
      <c r="VES355" s="182"/>
      <c r="VET355" s="182"/>
      <c r="VEU355" s="182"/>
      <c r="VEV355" s="182"/>
      <c r="VEW355" s="182"/>
      <c r="VEX355" s="182"/>
      <c r="VEY355" s="182"/>
      <c r="VEZ355" s="182"/>
      <c r="VFA355" s="182"/>
      <c r="VFB355" s="182"/>
      <c r="VFC355" s="182"/>
      <c r="VFD355" s="182"/>
      <c r="VFE355" s="182"/>
      <c r="VFF355" s="182"/>
      <c r="VFG355" s="182"/>
      <c r="VFH355" s="182"/>
      <c r="VFI355" s="182"/>
      <c r="VFJ355" s="182"/>
      <c r="VFK355" s="182"/>
      <c r="VFL355" s="182"/>
      <c r="VFM355" s="182"/>
      <c r="VFN355" s="182"/>
      <c r="VFO355" s="182"/>
      <c r="VFP355" s="182"/>
      <c r="VFQ355" s="182"/>
      <c r="VFR355" s="182"/>
      <c r="VFS355" s="182"/>
      <c r="VFT355" s="182"/>
      <c r="VFU355" s="182"/>
      <c r="VFV355" s="182"/>
      <c r="VFW355" s="182"/>
      <c r="VFX355" s="182"/>
      <c r="VFY355" s="182"/>
      <c r="VFZ355" s="182"/>
      <c r="VGA355" s="182"/>
      <c r="VGB355" s="182"/>
      <c r="VGC355" s="182"/>
      <c r="VGD355" s="182"/>
      <c r="VGE355" s="182"/>
      <c r="VGF355" s="182"/>
      <c r="VGG355" s="182"/>
      <c r="VGH355" s="182"/>
      <c r="VGI355" s="182"/>
      <c r="VGJ355" s="182"/>
      <c r="VGK355" s="182"/>
      <c r="VGL355" s="182"/>
      <c r="VGM355" s="182"/>
      <c r="VGN355" s="182"/>
      <c r="VGO355" s="182"/>
      <c r="VGP355" s="182"/>
      <c r="VGQ355" s="182"/>
      <c r="VGR355" s="182"/>
      <c r="VGS355" s="182"/>
      <c r="VGT355" s="182"/>
      <c r="VGU355" s="182"/>
      <c r="VGV355" s="182"/>
      <c r="VGW355" s="182"/>
      <c r="VGX355" s="182"/>
      <c r="VGY355" s="182"/>
      <c r="VGZ355" s="182"/>
      <c r="VHA355" s="182"/>
      <c r="VHB355" s="182"/>
      <c r="VHC355" s="182"/>
      <c r="VHD355" s="182"/>
      <c r="VHE355" s="182"/>
      <c r="VHF355" s="182"/>
      <c r="VHG355" s="182"/>
      <c r="VHH355" s="182"/>
      <c r="VHI355" s="182"/>
      <c r="VHJ355" s="182"/>
      <c r="VHK355" s="182"/>
      <c r="VHL355" s="182"/>
      <c r="VHM355" s="182"/>
      <c r="VHN355" s="182"/>
      <c r="VHO355" s="182"/>
      <c r="VHP355" s="182"/>
      <c r="VHQ355" s="182"/>
      <c r="VHR355" s="182"/>
      <c r="VHS355" s="182"/>
      <c r="VHT355" s="182"/>
      <c r="VHU355" s="182"/>
      <c r="VHV355" s="182"/>
      <c r="VHW355" s="182"/>
      <c r="VHX355" s="182"/>
      <c r="VHY355" s="182"/>
      <c r="VHZ355" s="182"/>
      <c r="VIA355" s="182"/>
      <c r="VIB355" s="182"/>
      <c r="VIC355" s="182"/>
      <c r="VID355" s="182"/>
      <c r="VIE355" s="182"/>
      <c r="VIF355" s="182"/>
      <c r="VIG355" s="182"/>
      <c r="VIH355" s="182"/>
      <c r="VII355" s="182"/>
      <c r="VIJ355" s="182"/>
      <c r="VIK355" s="182"/>
      <c r="VIL355" s="182"/>
      <c r="VIM355" s="182"/>
      <c r="VIN355" s="182"/>
      <c r="VIO355" s="182"/>
      <c r="VIP355" s="182"/>
      <c r="VIQ355" s="182"/>
      <c r="VIR355" s="182"/>
      <c r="VIS355" s="182"/>
      <c r="VIT355" s="182"/>
      <c r="VIU355" s="182"/>
      <c r="VIV355" s="182"/>
      <c r="VIW355" s="182"/>
      <c r="VIX355" s="182"/>
      <c r="VIY355" s="182"/>
      <c r="VIZ355" s="182"/>
      <c r="VJA355" s="182"/>
      <c r="VJB355" s="182"/>
      <c r="VJC355" s="182"/>
      <c r="VJD355" s="182"/>
      <c r="VJE355" s="182"/>
      <c r="VJF355" s="182"/>
      <c r="VJG355" s="182"/>
      <c r="VJH355" s="182"/>
      <c r="VJI355" s="182"/>
      <c r="VJJ355" s="182"/>
      <c r="VJK355" s="182"/>
      <c r="VJL355" s="182"/>
      <c r="VJM355" s="182"/>
      <c r="VJN355" s="182"/>
      <c r="VJO355" s="182"/>
      <c r="VJP355" s="182"/>
      <c r="VJQ355" s="182"/>
      <c r="VJR355" s="182"/>
      <c r="VJS355" s="182"/>
      <c r="VJT355" s="182"/>
      <c r="VJU355" s="182"/>
      <c r="VJV355" s="182"/>
      <c r="VJW355" s="182"/>
      <c r="VJX355" s="182"/>
      <c r="VJY355" s="182"/>
      <c r="VJZ355" s="182"/>
      <c r="VKA355" s="182"/>
      <c r="VKB355" s="182"/>
      <c r="VKC355" s="182"/>
      <c r="VKD355" s="182"/>
      <c r="VKE355" s="182"/>
      <c r="VKF355" s="182"/>
      <c r="VKG355" s="182"/>
      <c r="VKH355" s="182"/>
      <c r="VKI355" s="182"/>
      <c r="VKJ355" s="182"/>
      <c r="VKK355" s="182"/>
      <c r="VKL355" s="182"/>
      <c r="VKM355" s="182"/>
      <c r="VKN355" s="182"/>
      <c r="VKO355" s="182"/>
      <c r="VKP355" s="182"/>
      <c r="VKQ355" s="182"/>
      <c r="VKR355" s="182"/>
      <c r="VKS355" s="182"/>
      <c r="VKT355" s="182"/>
      <c r="VKU355" s="182"/>
      <c r="VKV355" s="182"/>
      <c r="VKW355" s="182"/>
      <c r="VKX355" s="182"/>
      <c r="VKY355" s="182"/>
      <c r="VKZ355" s="182"/>
      <c r="VLA355" s="182"/>
      <c r="VLB355" s="182"/>
      <c r="VLC355" s="182"/>
      <c r="VLD355" s="182"/>
      <c r="VLE355" s="182"/>
      <c r="VLF355" s="182"/>
      <c r="VLG355" s="182"/>
      <c r="VLH355" s="182"/>
      <c r="VLI355" s="182"/>
      <c r="VLJ355" s="182"/>
      <c r="VLK355" s="182"/>
      <c r="VLL355" s="182"/>
      <c r="VLM355" s="182"/>
      <c r="VLN355" s="182"/>
      <c r="VLO355" s="182"/>
      <c r="VLP355" s="182"/>
      <c r="VLQ355" s="182"/>
      <c r="VLR355" s="182"/>
      <c r="VLS355" s="182"/>
      <c r="VLT355" s="182"/>
      <c r="VLU355" s="182"/>
      <c r="VLV355" s="182"/>
      <c r="VLW355" s="182"/>
      <c r="VLX355" s="182"/>
      <c r="VLY355" s="182"/>
      <c r="VLZ355" s="182"/>
      <c r="VMA355" s="182"/>
      <c r="VMB355" s="182"/>
      <c r="VMC355" s="182"/>
      <c r="VMD355" s="182"/>
      <c r="VME355" s="182"/>
      <c r="VMF355" s="182"/>
      <c r="VMG355" s="182"/>
      <c r="VMH355" s="182"/>
      <c r="VMI355" s="182"/>
      <c r="VMJ355" s="182"/>
      <c r="VMK355" s="182"/>
      <c r="VML355" s="182"/>
      <c r="VMM355" s="182"/>
      <c r="VMN355" s="182"/>
      <c r="VMO355" s="182"/>
      <c r="VMP355" s="182"/>
      <c r="VMQ355" s="182"/>
      <c r="VMR355" s="182"/>
      <c r="VMS355" s="182"/>
      <c r="VMT355" s="182"/>
      <c r="VMU355" s="182"/>
      <c r="VMV355" s="182"/>
      <c r="VMW355" s="182"/>
      <c r="VMX355" s="182"/>
      <c r="VMY355" s="182"/>
      <c r="VMZ355" s="182"/>
      <c r="VNA355" s="182"/>
      <c r="VNB355" s="182"/>
      <c r="VNC355" s="182"/>
      <c r="VND355" s="182"/>
      <c r="VNE355" s="182"/>
      <c r="VNF355" s="182"/>
      <c r="VNG355" s="182"/>
      <c r="VNH355" s="182"/>
      <c r="VNI355" s="182"/>
      <c r="VNJ355" s="182"/>
      <c r="VNK355" s="182"/>
      <c r="VNL355" s="182"/>
      <c r="VNM355" s="182"/>
      <c r="VNN355" s="182"/>
      <c r="VNO355" s="182"/>
      <c r="VNP355" s="182"/>
      <c r="VNQ355" s="182"/>
      <c r="VNR355" s="182"/>
      <c r="VNS355" s="182"/>
      <c r="VNT355" s="182"/>
      <c r="VNU355" s="182"/>
      <c r="VNV355" s="182"/>
      <c r="VNW355" s="182"/>
      <c r="VNX355" s="182"/>
      <c r="VNY355" s="182"/>
      <c r="VNZ355" s="182"/>
      <c r="VOA355" s="182"/>
      <c r="VOB355" s="182"/>
      <c r="VOC355" s="182"/>
      <c r="VOD355" s="182"/>
      <c r="VOE355" s="182"/>
      <c r="VOF355" s="182"/>
      <c r="VOG355" s="182"/>
      <c r="VOH355" s="182"/>
      <c r="VOI355" s="182"/>
      <c r="VOJ355" s="182"/>
      <c r="VOK355" s="182"/>
      <c r="VOL355" s="182"/>
      <c r="VOM355" s="182"/>
      <c r="VON355" s="182"/>
      <c r="VOO355" s="182"/>
      <c r="VOP355" s="182"/>
      <c r="VOQ355" s="182"/>
      <c r="VOR355" s="182"/>
      <c r="VOS355" s="182"/>
      <c r="VOT355" s="182"/>
      <c r="VOU355" s="182"/>
      <c r="VOV355" s="182"/>
      <c r="VOW355" s="182"/>
      <c r="VOX355" s="182"/>
      <c r="VOY355" s="182"/>
      <c r="VOZ355" s="182"/>
      <c r="VPA355" s="182"/>
      <c r="VPB355" s="182"/>
      <c r="VPC355" s="182"/>
      <c r="VPD355" s="182"/>
      <c r="VPE355" s="182"/>
      <c r="VPF355" s="182"/>
      <c r="VPG355" s="182"/>
      <c r="VPH355" s="182"/>
      <c r="VPI355" s="182"/>
      <c r="VPJ355" s="182"/>
      <c r="VPK355" s="182"/>
      <c r="VPL355" s="182"/>
      <c r="VPM355" s="182"/>
      <c r="VPN355" s="182"/>
      <c r="VPO355" s="182"/>
      <c r="VPP355" s="182"/>
      <c r="VPQ355" s="182"/>
      <c r="VPR355" s="182"/>
      <c r="VPS355" s="182"/>
      <c r="VPT355" s="182"/>
      <c r="VPU355" s="182"/>
      <c r="VPV355" s="182"/>
      <c r="VPW355" s="182"/>
      <c r="VPX355" s="182"/>
      <c r="VPY355" s="182"/>
      <c r="VPZ355" s="182"/>
      <c r="VQA355" s="182"/>
      <c r="VQB355" s="182"/>
      <c r="VQC355" s="182"/>
      <c r="VQD355" s="182"/>
      <c r="VQE355" s="182"/>
      <c r="VQF355" s="182"/>
      <c r="VQG355" s="182"/>
      <c r="VQH355" s="182"/>
      <c r="VQI355" s="182"/>
      <c r="VQJ355" s="182"/>
      <c r="VQK355" s="182"/>
      <c r="VQL355" s="182"/>
      <c r="VQM355" s="182"/>
      <c r="VQN355" s="182"/>
      <c r="VQO355" s="182"/>
      <c r="VQP355" s="182"/>
      <c r="VQQ355" s="182"/>
      <c r="VQR355" s="182"/>
      <c r="VQS355" s="182"/>
      <c r="VQT355" s="182"/>
      <c r="VQU355" s="182"/>
      <c r="VQV355" s="182"/>
      <c r="VQW355" s="182"/>
      <c r="VQX355" s="182"/>
      <c r="VQY355" s="182"/>
      <c r="VQZ355" s="182"/>
      <c r="VRA355" s="182"/>
      <c r="VRB355" s="182"/>
      <c r="VRC355" s="182"/>
      <c r="VRD355" s="182"/>
      <c r="VRE355" s="182"/>
      <c r="VRF355" s="182"/>
      <c r="VRG355" s="182"/>
      <c r="VRH355" s="182"/>
      <c r="VRI355" s="182"/>
      <c r="VRJ355" s="182"/>
      <c r="VRK355" s="182"/>
      <c r="VRL355" s="182"/>
      <c r="VRM355" s="182"/>
      <c r="VRN355" s="182"/>
      <c r="VRO355" s="182"/>
      <c r="VRP355" s="182"/>
      <c r="VRQ355" s="182"/>
      <c r="VRR355" s="182"/>
      <c r="VRS355" s="182"/>
      <c r="VRT355" s="182"/>
      <c r="VRU355" s="182"/>
      <c r="VRV355" s="182"/>
      <c r="VRW355" s="182"/>
      <c r="VRX355" s="182"/>
      <c r="VRY355" s="182"/>
      <c r="VRZ355" s="182"/>
      <c r="VSA355" s="182"/>
      <c r="VSB355" s="182"/>
      <c r="VSC355" s="182"/>
      <c r="VSD355" s="182"/>
      <c r="VSE355" s="182"/>
      <c r="VSF355" s="182"/>
      <c r="VSG355" s="182"/>
      <c r="VSH355" s="182"/>
      <c r="VSI355" s="182"/>
      <c r="VSJ355" s="182"/>
      <c r="VSK355" s="182"/>
      <c r="VSL355" s="182"/>
      <c r="VSM355" s="182"/>
      <c r="VSN355" s="182"/>
      <c r="VSO355" s="182"/>
      <c r="VSP355" s="182"/>
      <c r="VSQ355" s="182"/>
      <c r="VSR355" s="182"/>
      <c r="VSS355" s="182"/>
      <c r="VST355" s="182"/>
      <c r="VSU355" s="182"/>
      <c r="VSV355" s="182"/>
      <c r="VSW355" s="182"/>
      <c r="VSX355" s="182"/>
      <c r="VSY355" s="182"/>
      <c r="VSZ355" s="182"/>
      <c r="VTA355" s="182"/>
      <c r="VTB355" s="182"/>
      <c r="VTC355" s="182"/>
      <c r="VTD355" s="182"/>
      <c r="VTE355" s="182"/>
      <c r="VTF355" s="182"/>
      <c r="VTG355" s="182"/>
      <c r="VTH355" s="182"/>
      <c r="VTI355" s="182"/>
      <c r="VTJ355" s="182"/>
      <c r="VTK355" s="182"/>
      <c r="VTL355" s="182"/>
      <c r="VTM355" s="182"/>
      <c r="VTN355" s="182"/>
      <c r="VTO355" s="182"/>
      <c r="VTP355" s="182"/>
      <c r="VTQ355" s="182"/>
      <c r="VTR355" s="182"/>
      <c r="VTS355" s="182"/>
      <c r="VTT355" s="182"/>
      <c r="VTU355" s="182"/>
      <c r="VTV355" s="182"/>
      <c r="VTW355" s="182"/>
      <c r="VTX355" s="182"/>
      <c r="VTY355" s="182"/>
      <c r="VTZ355" s="182"/>
      <c r="VUA355" s="182"/>
      <c r="VUB355" s="182"/>
      <c r="VUC355" s="182"/>
      <c r="VUD355" s="182"/>
      <c r="VUE355" s="182"/>
      <c r="VUF355" s="182"/>
      <c r="VUG355" s="182"/>
      <c r="VUH355" s="182"/>
      <c r="VUI355" s="182"/>
      <c r="VUJ355" s="182"/>
      <c r="VUK355" s="182"/>
      <c r="VUL355" s="182"/>
      <c r="VUM355" s="182"/>
      <c r="VUN355" s="182"/>
      <c r="VUO355" s="182"/>
      <c r="VUP355" s="182"/>
      <c r="VUQ355" s="182"/>
      <c r="VUR355" s="182"/>
      <c r="VUS355" s="182"/>
      <c r="VUT355" s="182"/>
      <c r="VUU355" s="182"/>
      <c r="VUV355" s="182"/>
      <c r="VUW355" s="182"/>
      <c r="VUX355" s="182"/>
      <c r="VUY355" s="182"/>
      <c r="VUZ355" s="182"/>
      <c r="VVA355" s="182"/>
      <c r="VVB355" s="182"/>
      <c r="VVC355" s="182"/>
      <c r="VVD355" s="182"/>
      <c r="VVE355" s="182"/>
      <c r="VVF355" s="182"/>
      <c r="VVG355" s="182"/>
      <c r="VVH355" s="182"/>
      <c r="VVI355" s="182"/>
      <c r="VVJ355" s="182"/>
      <c r="VVK355" s="182"/>
      <c r="VVL355" s="182"/>
      <c r="VVM355" s="182"/>
      <c r="VVN355" s="182"/>
      <c r="VVO355" s="182"/>
      <c r="VVP355" s="182"/>
      <c r="VVQ355" s="182"/>
      <c r="VVR355" s="182"/>
      <c r="VVS355" s="182"/>
      <c r="VVT355" s="182"/>
      <c r="VVU355" s="182"/>
      <c r="VVV355" s="182"/>
      <c r="VVW355" s="182"/>
      <c r="VVX355" s="182"/>
      <c r="VVY355" s="182"/>
      <c r="VVZ355" s="182"/>
      <c r="VWA355" s="182"/>
      <c r="VWB355" s="182"/>
      <c r="VWC355" s="182"/>
      <c r="VWD355" s="182"/>
      <c r="VWE355" s="182"/>
      <c r="VWF355" s="182"/>
      <c r="VWG355" s="182"/>
      <c r="VWH355" s="182"/>
      <c r="VWI355" s="182"/>
      <c r="VWJ355" s="182"/>
      <c r="VWK355" s="182"/>
      <c r="VWL355" s="182"/>
      <c r="VWM355" s="182"/>
      <c r="VWN355" s="182"/>
      <c r="VWO355" s="182"/>
      <c r="VWP355" s="182"/>
      <c r="VWQ355" s="182"/>
      <c r="VWR355" s="182"/>
      <c r="VWS355" s="182"/>
      <c r="VWT355" s="182"/>
      <c r="VWU355" s="182"/>
      <c r="VWV355" s="182"/>
      <c r="VWW355" s="182"/>
      <c r="VWX355" s="182"/>
      <c r="VWY355" s="182"/>
      <c r="VWZ355" s="182"/>
      <c r="VXA355" s="182"/>
      <c r="VXB355" s="182"/>
      <c r="VXC355" s="182"/>
      <c r="VXD355" s="182"/>
      <c r="VXE355" s="182"/>
      <c r="VXF355" s="182"/>
      <c r="VXG355" s="182"/>
      <c r="VXH355" s="182"/>
      <c r="VXI355" s="182"/>
      <c r="VXJ355" s="182"/>
      <c r="VXK355" s="182"/>
      <c r="VXL355" s="182"/>
      <c r="VXM355" s="182"/>
      <c r="VXN355" s="182"/>
      <c r="VXO355" s="182"/>
      <c r="VXP355" s="182"/>
      <c r="VXQ355" s="182"/>
      <c r="VXR355" s="182"/>
      <c r="VXS355" s="182"/>
      <c r="VXT355" s="182"/>
      <c r="VXU355" s="182"/>
      <c r="VXV355" s="182"/>
      <c r="VXW355" s="182"/>
      <c r="VXX355" s="182"/>
      <c r="VXY355" s="182"/>
      <c r="VXZ355" s="182"/>
      <c r="VYA355" s="182"/>
      <c r="VYB355" s="182"/>
      <c r="VYC355" s="182"/>
      <c r="VYD355" s="182"/>
      <c r="VYE355" s="182"/>
      <c r="VYF355" s="182"/>
      <c r="VYG355" s="182"/>
      <c r="VYH355" s="182"/>
      <c r="VYI355" s="182"/>
      <c r="VYJ355" s="182"/>
      <c r="VYK355" s="182"/>
      <c r="VYL355" s="182"/>
      <c r="VYM355" s="182"/>
      <c r="VYN355" s="182"/>
      <c r="VYO355" s="182"/>
      <c r="VYP355" s="182"/>
      <c r="VYQ355" s="182"/>
      <c r="VYR355" s="182"/>
      <c r="VYS355" s="182"/>
      <c r="VYT355" s="182"/>
      <c r="VYU355" s="182"/>
      <c r="VYV355" s="182"/>
      <c r="VYW355" s="182"/>
      <c r="VYX355" s="182"/>
      <c r="VYY355" s="182"/>
      <c r="VYZ355" s="182"/>
      <c r="VZA355" s="182"/>
      <c r="VZB355" s="182"/>
      <c r="VZC355" s="182"/>
      <c r="VZD355" s="182"/>
      <c r="VZE355" s="182"/>
      <c r="VZF355" s="182"/>
      <c r="VZG355" s="182"/>
      <c r="VZH355" s="182"/>
      <c r="VZI355" s="182"/>
      <c r="VZJ355" s="182"/>
      <c r="VZK355" s="182"/>
      <c r="VZL355" s="182"/>
      <c r="VZM355" s="182"/>
      <c r="VZN355" s="182"/>
      <c r="VZO355" s="182"/>
      <c r="VZP355" s="182"/>
      <c r="VZQ355" s="182"/>
      <c r="VZR355" s="182"/>
      <c r="VZS355" s="182"/>
      <c r="VZT355" s="182"/>
      <c r="VZU355" s="182"/>
      <c r="VZV355" s="182"/>
      <c r="VZW355" s="182"/>
      <c r="VZX355" s="182"/>
      <c r="VZY355" s="182"/>
      <c r="VZZ355" s="182"/>
      <c r="WAA355" s="182"/>
      <c r="WAB355" s="182"/>
      <c r="WAC355" s="182"/>
      <c r="WAD355" s="182"/>
      <c r="WAE355" s="182"/>
      <c r="WAF355" s="182"/>
      <c r="WAG355" s="182"/>
      <c r="WAH355" s="182"/>
      <c r="WAI355" s="182"/>
      <c r="WAJ355" s="182"/>
      <c r="WAK355" s="182"/>
      <c r="WAL355" s="182"/>
      <c r="WAM355" s="182"/>
      <c r="WAN355" s="182"/>
      <c r="WAO355" s="182"/>
      <c r="WAP355" s="182"/>
      <c r="WAQ355" s="182"/>
      <c r="WAR355" s="182"/>
      <c r="WAS355" s="182"/>
      <c r="WAT355" s="182"/>
      <c r="WAU355" s="182"/>
      <c r="WAV355" s="182"/>
      <c r="WAW355" s="182"/>
      <c r="WAX355" s="182"/>
      <c r="WAY355" s="182"/>
      <c r="WAZ355" s="182"/>
      <c r="WBA355" s="182"/>
      <c r="WBB355" s="182"/>
      <c r="WBC355" s="182"/>
      <c r="WBD355" s="182"/>
      <c r="WBE355" s="182"/>
      <c r="WBF355" s="182"/>
      <c r="WBG355" s="182"/>
      <c r="WBH355" s="182"/>
      <c r="WBI355" s="182"/>
      <c r="WBJ355" s="182"/>
      <c r="WBK355" s="182"/>
      <c r="WBL355" s="182"/>
      <c r="WBM355" s="182"/>
      <c r="WBN355" s="182"/>
      <c r="WBO355" s="182"/>
      <c r="WBP355" s="182"/>
      <c r="WBQ355" s="182"/>
      <c r="WBR355" s="182"/>
      <c r="WBS355" s="182"/>
      <c r="WBT355" s="182"/>
      <c r="WBU355" s="182"/>
      <c r="WBV355" s="182"/>
      <c r="WBW355" s="182"/>
      <c r="WBX355" s="182"/>
      <c r="WBY355" s="182"/>
      <c r="WBZ355" s="182"/>
      <c r="WCA355" s="182"/>
      <c r="WCB355" s="182"/>
      <c r="WCC355" s="182"/>
      <c r="WCD355" s="182"/>
      <c r="WCE355" s="182"/>
      <c r="WCF355" s="182"/>
      <c r="WCG355" s="182"/>
      <c r="WCH355" s="182"/>
      <c r="WCI355" s="182"/>
      <c r="WCJ355" s="182"/>
      <c r="WCK355" s="182"/>
      <c r="WCL355" s="182"/>
      <c r="WCM355" s="182"/>
      <c r="WCN355" s="182"/>
      <c r="WCO355" s="182"/>
      <c r="WCP355" s="182"/>
      <c r="WCQ355" s="182"/>
      <c r="WCR355" s="182"/>
      <c r="WCS355" s="182"/>
      <c r="WCT355" s="182"/>
      <c r="WCU355" s="182"/>
      <c r="WCV355" s="182"/>
      <c r="WCW355" s="182"/>
      <c r="WCX355" s="182"/>
      <c r="WCY355" s="182"/>
      <c r="WCZ355" s="182"/>
      <c r="WDA355" s="182"/>
      <c r="WDB355" s="182"/>
      <c r="WDC355" s="182"/>
      <c r="WDD355" s="182"/>
      <c r="WDE355" s="182"/>
      <c r="WDF355" s="182"/>
      <c r="WDG355" s="182"/>
      <c r="WDH355" s="182"/>
      <c r="WDI355" s="182"/>
      <c r="WDJ355" s="182"/>
      <c r="WDK355" s="182"/>
      <c r="WDL355" s="182"/>
      <c r="WDM355" s="182"/>
      <c r="WDN355" s="182"/>
      <c r="WDO355" s="182"/>
      <c r="WDP355" s="182"/>
      <c r="WDQ355" s="182"/>
      <c r="WDR355" s="182"/>
      <c r="WDS355" s="182"/>
      <c r="WDT355" s="182"/>
      <c r="WDU355" s="182"/>
      <c r="WDV355" s="182"/>
      <c r="WDW355" s="182"/>
      <c r="WDX355" s="182"/>
      <c r="WDY355" s="182"/>
      <c r="WDZ355" s="182"/>
      <c r="WEA355" s="182"/>
      <c r="WEB355" s="182"/>
      <c r="WEC355" s="182"/>
      <c r="WED355" s="182"/>
      <c r="WEE355" s="182"/>
      <c r="WEF355" s="182"/>
      <c r="WEG355" s="182"/>
      <c r="WEH355" s="182"/>
      <c r="WEI355" s="182"/>
      <c r="WEJ355" s="182"/>
      <c r="WEK355" s="182"/>
      <c r="WEL355" s="182"/>
      <c r="WEM355" s="182"/>
      <c r="WEN355" s="182"/>
      <c r="WEO355" s="182"/>
      <c r="WEP355" s="182"/>
      <c r="WEQ355" s="182"/>
      <c r="WER355" s="182"/>
      <c r="WES355" s="182"/>
      <c r="WET355" s="182"/>
      <c r="WEU355" s="182"/>
      <c r="WEV355" s="182"/>
      <c r="WEW355" s="182"/>
      <c r="WEX355" s="182"/>
      <c r="WEY355" s="182"/>
      <c r="WEZ355" s="182"/>
      <c r="WFA355" s="182"/>
      <c r="WFB355" s="182"/>
      <c r="WFC355" s="182"/>
      <c r="WFD355" s="182"/>
      <c r="WFE355" s="182"/>
      <c r="WFF355" s="182"/>
      <c r="WFG355" s="182"/>
      <c r="WFH355" s="182"/>
      <c r="WFI355" s="182"/>
      <c r="WFJ355" s="182"/>
      <c r="WFK355" s="182"/>
      <c r="WFL355" s="182"/>
      <c r="WFM355" s="182"/>
      <c r="WFN355" s="182"/>
      <c r="WFO355" s="182"/>
      <c r="WFP355" s="182"/>
      <c r="WFQ355" s="182"/>
      <c r="WFR355" s="182"/>
      <c r="WFS355" s="182"/>
      <c r="WFT355" s="182"/>
      <c r="WFU355" s="182"/>
      <c r="WFV355" s="182"/>
      <c r="WFW355" s="182"/>
      <c r="WFX355" s="182"/>
      <c r="WFY355" s="182"/>
      <c r="WFZ355" s="182"/>
      <c r="WGA355" s="182"/>
      <c r="WGB355" s="182"/>
      <c r="WGC355" s="182"/>
      <c r="WGD355" s="182"/>
      <c r="WGE355" s="182"/>
      <c r="WGF355" s="182"/>
      <c r="WGG355" s="182"/>
      <c r="WGH355" s="182"/>
      <c r="WGI355" s="182"/>
      <c r="WGJ355" s="182"/>
      <c r="WGK355" s="182"/>
      <c r="WGL355" s="182"/>
      <c r="WGM355" s="182"/>
      <c r="WGN355" s="182"/>
      <c r="WGO355" s="182"/>
      <c r="WGP355" s="182"/>
      <c r="WGQ355" s="182"/>
      <c r="WGR355" s="182"/>
      <c r="WGS355" s="182"/>
      <c r="WGT355" s="182"/>
      <c r="WGU355" s="182"/>
      <c r="WGV355" s="182"/>
      <c r="WGW355" s="182"/>
      <c r="WGX355" s="182"/>
      <c r="WGY355" s="182"/>
      <c r="WGZ355" s="182"/>
      <c r="WHA355" s="182"/>
      <c r="WHB355" s="182"/>
      <c r="WHC355" s="182"/>
      <c r="WHD355" s="182"/>
      <c r="WHE355" s="182"/>
      <c r="WHF355" s="182"/>
      <c r="WHG355" s="182"/>
      <c r="WHH355" s="182"/>
      <c r="WHI355" s="182"/>
      <c r="WHJ355" s="182"/>
      <c r="WHK355" s="182"/>
      <c r="WHL355" s="182"/>
      <c r="WHM355" s="182"/>
      <c r="WHN355" s="182"/>
      <c r="WHO355" s="182"/>
      <c r="WHP355" s="182"/>
      <c r="WHQ355" s="182"/>
      <c r="WHR355" s="182"/>
      <c r="WHS355" s="182"/>
      <c r="WHT355" s="182"/>
      <c r="WHU355" s="182"/>
      <c r="WHV355" s="182"/>
      <c r="WHW355" s="182"/>
      <c r="WHX355" s="182"/>
      <c r="WHY355" s="182"/>
      <c r="WHZ355" s="182"/>
      <c r="WIA355" s="182"/>
      <c r="WIB355" s="182"/>
      <c r="WIC355" s="182"/>
      <c r="WID355" s="182"/>
      <c r="WIE355" s="182"/>
      <c r="WIF355" s="182"/>
      <c r="WIG355" s="182"/>
      <c r="WIH355" s="182"/>
      <c r="WII355" s="182"/>
      <c r="WIJ355" s="182"/>
      <c r="WIK355" s="182"/>
      <c r="WIL355" s="182"/>
      <c r="WIM355" s="182"/>
      <c r="WIN355" s="182"/>
      <c r="WIO355" s="182"/>
      <c r="WIP355" s="182"/>
      <c r="WIQ355" s="182"/>
      <c r="WIR355" s="182"/>
      <c r="WIS355" s="182"/>
      <c r="WIT355" s="182"/>
      <c r="WIU355" s="182"/>
      <c r="WIV355" s="182"/>
      <c r="WIW355" s="182"/>
      <c r="WIX355" s="182"/>
      <c r="WIY355" s="182"/>
      <c r="WIZ355" s="182"/>
      <c r="WJA355" s="182"/>
      <c r="WJB355" s="182"/>
      <c r="WJC355" s="182"/>
      <c r="WJD355" s="182"/>
      <c r="WJE355" s="182"/>
      <c r="WJF355" s="182"/>
      <c r="WJG355" s="182"/>
      <c r="WJH355" s="182"/>
      <c r="WJI355" s="182"/>
      <c r="WJJ355" s="182"/>
      <c r="WJK355" s="182"/>
      <c r="WJL355" s="182"/>
      <c r="WJM355" s="182"/>
      <c r="WJN355" s="182"/>
      <c r="WJO355" s="182"/>
      <c r="WJP355" s="182"/>
      <c r="WJQ355" s="182"/>
      <c r="WJR355" s="182"/>
      <c r="WJS355" s="182"/>
      <c r="WJT355" s="182"/>
      <c r="WJU355" s="182"/>
      <c r="WJV355" s="182"/>
      <c r="WJW355" s="182"/>
      <c r="WJX355" s="182"/>
      <c r="WJY355" s="182"/>
      <c r="WJZ355" s="182"/>
      <c r="WKA355" s="182"/>
      <c r="WKB355" s="182"/>
      <c r="WKC355" s="182"/>
      <c r="WKD355" s="182"/>
      <c r="WKE355" s="182"/>
      <c r="WKF355" s="182"/>
      <c r="WKG355" s="182"/>
      <c r="WKH355" s="182"/>
      <c r="WKI355" s="182"/>
      <c r="WKJ355" s="182"/>
      <c r="WKK355" s="182"/>
      <c r="WKL355" s="182"/>
      <c r="WKM355" s="182"/>
      <c r="WKN355" s="182"/>
      <c r="WKO355" s="182"/>
      <c r="WKP355" s="182"/>
      <c r="WKQ355" s="182"/>
      <c r="WKR355" s="182"/>
      <c r="WKS355" s="182"/>
      <c r="WKT355" s="182"/>
      <c r="WKU355" s="182"/>
      <c r="WKV355" s="182"/>
      <c r="WKW355" s="182"/>
      <c r="WKX355" s="182"/>
      <c r="WKY355" s="182"/>
      <c r="WKZ355" s="182"/>
      <c r="WLA355" s="182"/>
      <c r="WLB355" s="182"/>
      <c r="WLC355" s="182"/>
      <c r="WLD355" s="182"/>
      <c r="WLE355" s="182"/>
      <c r="WLF355" s="182"/>
      <c r="WLG355" s="182"/>
      <c r="WLH355" s="182"/>
      <c r="WLI355" s="182"/>
      <c r="WLJ355" s="182"/>
      <c r="WLK355" s="182"/>
      <c r="WLL355" s="182"/>
      <c r="WLM355" s="182"/>
      <c r="WLN355" s="182"/>
      <c r="WLO355" s="182"/>
      <c r="WLP355" s="182"/>
      <c r="WLQ355" s="182"/>
      <c r="WLR355" s="182"/>
      <c r="WLS355" s="182"/>
      <c r="WLT355" s="182"/>
      <c r="WLU355" s="182"/>
      <c r="WLV355" s="182"/>
      <c r="WLW355" s="182"/>
      <c r="WLX355" s="182"/>
      <c r="WLY355" s="182"/>
      <c r="WLZ355" s="182"/>
      <c r="WMA355" s="182"/>
      <c r="WMB355" s="182"/>
      <c r="WMC355" s="182"/>
      <c r="WMD355" s="182"/>
      <c r="WME355" s="182"/>
      <c r="WMF355" s="182"/>
      <c r="WMG355" s="182"/>
      <c r="WMH355" s="182"/>
      <c r="WMI355" s="182"/>
      <c r="WMJ355" s="182"/>
      <c r="WMK355" s="182"/>
      <c r="WML355" s="182"/>
      <c r="WMM355" s="182"/>
      <c r="WMN355" s="182"/>
      <c r="WMO355" s="182"/>
      <c r="WMP355" s="182"/>
      <c r="WMQ355" s="182"/>
      <c r="WMR355" s="182"/>
      <c r="WMS355" s="182"/>
      <c r="WMT355" s="182"/>
      <c r="WMU355" s="182"/>
      <c r="WMV355" s="182"/>
      <c r="WMW355" s="182"/>
      <c r="WMX355" s="182"/>
      <c r="WMY355" s="182"/>
      <c r="WMZ355" s="182"/>
      <c r="WNA355" s="182"/>
      <c r="WNB355" s="182"/>
      <c r="WNC355" s="182"/>
      <c r="WND355" s="182"/>
      <c r="WNE355" s="182"/>
      <c r="WNF355" s="182"/>
      <c r="WNG355" s="182"/>
      <c r="WNH355" s="182"/>
      <c r="WNI355" s="182"/>
      <c r="WNJ355" s="182"/>
      <c r="WNK355" s="182"/>
      <c r="WNL355" s="182"/>
      <c r="WNM355" s="182"/>
      <c r="WNN355" s="182"/>
      <c r="WNO355" s="182"/>
      <c r="WNP355" s="182"/>
      <c r="WNQ355" s="182"/>
      <c r="WNR355" s="182"/>
      <c r="WNS355" s="182"/>
      <c r="WNT355" s="182"/>
      <c r="WNU355" s="182"/>
      <c r="WNV355" s="182"/>
      <c r="WNW355" s="182"/>
      <c r="WNX355" s="182"/>
      <c r="WNY355" s="182"/>
      <c r="WNZ355" s="182"/>
      <c r="WOA355" s="182"/>
      <c r="WOB355" s="182"/>
      <c r="WOC355" s="182"/>
      <c r="WOD355" s="182"/>
      <c r="WOE355" s="182"/>
      <c r="WOF355" s="182"/>
      <c r="WOG355" s="182"/>
      <c r="WOH355" s="182"/>
      <c r="WOI355" s="182"/>
      <c r="WOJ355" s="182"/>
      <c r="WOK355" s="182"/>
      <c r="WOL355" s="182"/>
      <c r="WOM355" s="182"/>
      <c r="WON355" s="182"/>
      <c r="WOO355" s="182"/>
      <c r="WOP355" s="182"/>
      <c r="WOQ355" s="182"/>
      <c r="WOR355" s="182"/>
      <c r="WOS355" s="182"/>
      <c r="WOT355" s="182"/>
      <c r="WOU355" s="182"/>
      <c r="WOV355" s="182"/>
      <c r="WOW355" s="182"/>
      <c r="WOX355" s="182"/>
      <c r="WOY355" s="182"/>
      <c r="WOZ355" s="182"/>
      <c r="WPA355" s="182"/>
      <c r="WPB355" s="182"/>
      <c r="WPC355" s="182"/>
      <c r="WPD355" s="182"/>
      <c r="WPE355" s="182"/>
      <c r="WPF355" s="182"/>
      <c r="WPG355" s="182"/>
      <c r="WPH355" s="182"/>
      <c r="WPI355" s="182"/>
      <c r="WPJ355" s="182"/>
      <c r="WPK355" s="182"/>
      <c r="WPL355" s="182"/>
      <c r="WPM355" s="182"/>
      <c r="WPN355" s="182"/>
      <c r="WPO355" s="182"/>
      <c r="WPP355" s="182"/>
      <c r="WPQ355" s="182"/>
      <c r="WPR355" s="182"/>
      <c r="WPS355" s="182"/>
      <c r="WPT355" s="182"/>
      <c r="WPU355" s="182"/>
      <c r="WPV355" s="182"/>
      <c r="WPW355" s="182"/>
      <c r="WPX355" s="182"/>
      <c r="WPY355" s="182"/>
      <c r="WPZ355" s="182"/>
      <c r="WQA355" s="182"/>
      <c r="WQB355" s="182"/>
      <c r="WQC355" s="182"/>
      <c r="WQD355" s="182"/>
      <c r="WQE355" s="182"/>
      <c r="WQF355" s="182"/>
      <c r="WQG355" s="182"/>
      <c r="WQH355" s="182"/>
      <c r="WQI355" s="182"/>
      <c r="WQJ355" s="182"/>
      <c r="WQK355" s="182"/>
      <c r="WQL355" s="182"/>
      <c r="WQM355" s="182"/>
      <c r="WQN355" s="182"/>
      <c r="WQO355" s="182"/>
      <c r="WQP355" s="182"/>
      <c r="WQQ355" s="182"/>
      <c r="WQR355" s="182"/>
      <c r="WQS355" s="182"/>
      <c r="WQT355" s="182"/>
      <c r="WQU355" s="182"/>
      <c r="WQV355" s="182"/>
      <c r="WQW355" s="182"/>
      <c r="WQX355" s="182"/>
      <c r="WQY355" s="182"/>
      <c r="WQZ355" s="182"/>
      <c r="WRA355" s="182"/>
      <c r="WRB355" s="182"/>
      <c r="WRC355" s="182"/>
      <c r="WRD355" s="182"/>
      <c r="WRE355" s="182"/>
      <c r="WRF355" s="182"/>
      <c r="WRG355" s="182"/>
      <c r="WRH355" s="182"/>
      <c r="WRI355" s="182"/>
      <c r="WRJ355" s="182"/>
      <c r="WRK355" s="182"/>
      <c r="WRL355" s="182"/>
      <c r="WRM355" s="182"/>
      <c r="WRN355" s="182"/>
      <c r="WRO355" s="182"/>
      <c r="WRP355" s="182"/>
      <c r="WRQ355" s="182"/>
      <c r="WRR355" s="182"/>
      <c r="WRS355" s="182"/>
      <c r="WRT355" s="182"/>
      <c r="WRU355" s="182"/>
      <c r="WRV355" s="182"/>
      <c r="WRW355" s="182"/>
      <c r="WRX355" s="182"/>
      <c r="WRY355" s="182"/>
      <c r="WRZ355" s="182"/>
      <c r="WSA355" s="182"/>
      <c r="WSB355" s="182"/>
      <c r="WSC355" s="182"/>
      <c r="WSD355" s="182"/>
      <c r="WSE355" s="182"/>
      <c r="WSF355" s="182"/>
      <c r="WSG355" s="182"/>
      <c r="WSH355" s="182"/>
      <c r="WSI355" s="182"/>
      <c r="WSJ355" s="182"/>
      <c r="WSK355" s="182"/>
      <c r="WSL355" s="182"/>
      <c r="WSM355" s="182"/>
      <c r="WSN355" s="182"/>
      <c r="WSO355" s="182"/>
      <c r="WSP355" s="182"/>
      <c r="WSQ355" s="182"/>
      <c r="WSR355" s="182"/>
      <c r="WSS355" s="182"/>
      <c r="WST355" s="182"/>
      <c r="WSU355" s="182"/>
      <c r="WSV355" s="182"/>
      <c r="WSW355" s="182"/>
      <c r="WSX355" s="182"/>
      <c r="WSY355" s="182"/>
      <c r="WSZ355" s="182"/>
      <c r="WTA355" s="182"/>
      <c r="WTB355" s="182"/>
      <c r="WTC355" s="182"/>
      <c r="WTD355" s="182"/>
      <c r="WTE355" s="182"/>
      <c r="WTF355" s="182"/>
      <c r="WTG355" s="182"/>
      <c r="WTH355" s="182"/>
      <c r="WTI355" s="182"/>
      <c r="WTJ355" s="182"/>
      <c r="WTK355" s="182"/>
      <c r="WTL355" s="182"/>
      <c r="WTM355" s="182"/>
      <c r="WTN355" s="182"/>
      <c r="WTO355" s="182"/>
      <c r="WTP355" s="182"/>
      <c r="WTQ355" s="182"/>
      <c r="WTR355" s="182"/>
      <c r="WTS355" s="182"/>
      <c r="WTT355" s="182"/>
      <c r="WTU355" s="182"/>
      <c r="WTV355" s="182"/>
      <c r="WTW355" s="182"/>
      <c r="WTX355" s="182"/>
      <c r="WTY355" s="182"/>
      <c r="WTZ355" s="182"/>
      <c r="WUA355" s="182"/>
      <c r="WUB355" s="182"/>
      <c r="WUC355" s="182"/>
      <c r="WUD355" s="182"/>
      <c r="WUE355" s="182"/>
      <c r="WUF355" s="182"/>
      <c r="WUG355" s="182"/>
      <c r="WUH355" s="182"/>
      <c r="WUI355" s="182"/>
      <c r="WUJ355" s="182"/>
      <c r="WUK355" s="182"/>
      <c r="WUL355" s="182"/>
      <c r="WUM355" s="182"/>
      <c r="WUN355" s="182"/>
      <c r="WUO355" s="182"/>
      <c r="WUP355" s="182"/>
      <c r="WUQ355" s="182"/>
      <c r="WUR355" s="182"/>
      <c r="WUS355" s="182"/>
      <c r="WUT355" s="182"/>
      <c r="WUU355" s="182"/>
      <c r="WUV355" s="182"/>
      <c r="WUW355" s="182"/>
      <c r="WUX355" s="182"/>
      <c r="WUY355" s="182"/>
      <c r="WUZ355" s="182"/>
      <c r="WVA355" s="182"/>
      <c r="WVB355" s="182"/>
      <c r="WVC355" s="182"/>
      <c r="WVD355" s="182"/>
      <c r="WVE355" s="182"/>
      <c r="WVF355" s="182"/>
      <c r="WVG355" s="182"/>
      <c r="WVH355" s="182"/>
      <c r="WVI355" s="182"/>
      <c r="WVJ355" s="182"/>
      <c r="WVK355" s="182"/>
      <c r="WVL355" s="182"/>
      <c r="WVM355" s="182"/>
      <c r="WVN355" s="182"/>
      <c r="WVO355" s="182"/>
      <c r="WVP355" s="182"/>
      <c r="WVQ355" s="182"/>
      <c r="WVR355" s="182"/>
      <c r="WVS355" s="182"/>
      <c r="WVT355" s="182"/>
      <c r="WVU355" s="182"/>
      <c r="WVV355" s="182"/>
      <c r="WVW355" s="182"/>
      <c r="WVX355" s="182"/>
      <c r="WVY355" s="182"/>
      <c r="WVZ355" s="182"/>
      <c r="WWA355" s="182"/>
      <c r="WWB355" s="182"/>
      <c r="WWC355" s="182"/>
      <c r="WWD355" s="182"/>
      <c r="WWE355" s="182"/>
      <c r="WWF355" s="182"/>
      <c r="WWG355" s="182"/>
      <c r="WWH355" s="182"/>
      <c r="WWI355" s="182"/>
      <c r="WWJ355" s="182"/>
      <c r="WWK355" s="182"/>
      <c r="WWL355" s="182"/>
      <c r="WWM355" s="182"/>
      <c r="WWN355" s="182"/>
      <c r="WWO355" s="182"/>
      <c r="WWP355" s="182"/>
      <c r="WWQ355" s="182"/>
      <c r="WWR355" s="182"/>
      <c r="WWS355" s="182"/>
      <c r="WWT355" s="182"/>
      <c r="WWU355" s="182"/>
      <c r="WWV355" s="182"/>
      <c r="WWW355" s="182"/>
      <c r="WWX355" s="182"/>
      <c r="WWY355" s="182"/>
      <c r="WWZ355" s="182"/>
      <c r="WXA355" s="182"/>
      <c r="WXB355" s="182"/>
      <c r="WXC355" s="182"/>
      <c r="WXD355" s="182"/>
      <c r="WXE355" s="182"/>
      <c r="WXF355" s="182"/>
      <c r="WXG355" s="182"/>
      <c r="WXH355" s="182"/>
      <c r="WXI355" s="182"/>
      <c r="WXJ355" s="182"/>
      <c r="WXK355" s="182"/>
      <c r="WXL355" s="182"/>
      <c r="WXM355" s="182"/>
      <c r="WXN355" s="182"/>
      <c r="WXO355" s="182"/>
      <c r="WXP355" s="182"/>
      <c r="WXQ355" s="182"/>
      <c r="WXR355" s="182"/>
      <c r="WXS355" s="182"/>
      <c r="WXT355" s="182"/>
      <c r="WXU355" s="182"/>
      <c r="WXV355" s="182"/>
      <c r="WXW355" s="182"/>
      <c r="WXX355" s="182"/>
      <c r="WXY355" s="182"/>
      <c r="WXZ355" s="182"/>
      <c r="WYA355" s="182"/>
      <c r="WYB355" s="182"/>
      <c r="WYC355" s="182"/>
      <c r="WYD355" s="182"/>
      <c r="WYE355" s="182"/>
      <c r="WYF355" s="182"/>
      <c r="WYG355" s="182"/>
      <c r="WYH355" s="182"/>
      <c r="WYI355" s="182"/>
      <c r="WYJ355" s="182"/>
      <c r="WYK355" s="182"/>
      <c r="WYL355" s="182"/>
      <c r="WYM355" s="182"/>
      <c r="WYN355" s="182"/>
      <c r="WYO355" s="182"/>
      <c r="WYP355" s="182"/>
      <c r="WYQ355" s="182"/>
      <c r="WYR355" s="182"/>
      <c r="WYS355" s="182"/>
      <c r="WYT355" s="182"/>
      <c r="WYU355" s="182"/>
      <c r="WYV355" s="182"/>
      <c r="WYW355" s="182"/>
      <c r="WYX355" s="182"/>
    </row>
    <row r="356" spans="1:16222" s="183" customFormat="1" x14ac:dyDescent="0.25">
      <c r="B356" s="174"/>
      <c r="C356" s="174"/>
      <c r="D356" s="190"/>
      <c r="E356" s="190"/>
      <c r="F356" s="190"/>
      <c r="G356" s="190"/>
      <c r="H356" s="190"/>
      <c r="I356" s="190"/>
      <c r="J356" s="190"/>
      <c r="K356" s="190"/>
      <c r="L356" s="190"/>
      <c r="M356" s="190"/>
      <c r="N356" s="190"/>
      <c r="O356" s="190"/>
      <c r="P356" s="190"/>
      <c r="Q356" s="190"/>
      <c r="R356" s="190"/>
      <c r="S356" s="190"/>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c r="EE356" s="182"/>
      <c r="EF356" s="182"/>
      <c r="EG356" s="182"/>
      <c r="EH356" s="182"/>
      <c r="EI356" s="182"/>
      <c r="EJ356" s="182"/>
      <c r="EK356" s="182"/>
      <c r="EL356" s="182"/>
      <c r="EM356" s="182"/>
      <c r="EN356" s="182"/>
      <c r="EO356" s="182"/>
      <c r="EP356" s="182"/>
      <c r="EQ356" s="182"/>
      <c r="ER356" s="182"/>
      <c r="ES356" s="182"/>
      <c r="ET356" s="182"/>
      <c r="EU356" s="182"/>
      <c r="EV356" s="182"/>
      <c r="EW356" s="182"/>
      <c r="EX356" s="182"/>
      <c r="EY356" s="182"/>
      <c r="EZ356" s="182"/>
      <c r="FA356" s="182"/>
      <c r="FB356" s="182"/>
      <c r="FC356" s="182"/>
      <c r="FD356" s="182"/>
      <c r="FE356" s="182"/>
      <c r="FF356" s="182"/>
      <c r="FG356" s="182"/>
      <c r="FH356" s="182"/>
      <c r="FI356" s="182"/>
      <c r="FJ356" s="182"/>
      <c r="FK356" s="182"/>
      <c r="FL356" s="182"/>
      <c r="FM356" s="182"/>
      <c r="FN356" s="182"/>
      <c r="FO356" s="182"/>
      <c r="FP356" s="182"/>
      <c r="FQ356" s="182"/>
      <c r="FR356" s="182"/>
      <c r="FS356" s="182"/>
      <c r="FT356" s="182"/>
      <c r="FU356" s="182"/>
      <c r="FV356" s="182"/>
      <c r="FW356" s="182"/>
      <c r="FX356" s="182"/>
      <c r="FY356" s="182"/>
      <c r="FZ356" s="182"/>
      <c r="GA356" s="182"/>
      <c r="GB356" s="182"/>
      <c r="GC356" s="182"/>
      <c r="GD356" s="182"/>
      <c r="GE356" s="182"/>
      <c r="GF356" s="182"/>
      <c r="GG356" s="182"/>
      <c r="GH356" s="182"/>
      <c r="GI356" s="182"/>
      <c r="GJ356" s="182"/>
      <c r="GK356" s="182"/>
      <c r="GL356" s="182"/>
      <c r="GM356" s="182"/>
      <c r="GN356" s="182"/>
      <c r="GO356" s="182"/>
      <c r="GP356" s="182"/>
      <c r="GQ356" s="182"/>
      <c r="GR356" s="182"/>
      <c r="GS356" s="182"/>
      <c r="GT356" s="182"/>
      <c r="GU356" s="182"/>
      <c r="GV356" s="182"/>
      <c r="GW356" s="182"/>
      <c r="GX356" s="182"/>
      <c r="GY356" s="182"/>
      <c r="GZ356" s="182"/>
      <c r="HA356" s="182"/>
      <c r="HB356" s="182"/>
      <c r="HC356" s="182"/>
      <c r="HD356" s="182"/>
      <c r="HE356" s="182"/>
      <c r="HF356" s="182"/>
      <c r="HG356" s="182"/>
      <c r="HH356" s="182"/>
      <c r="HI356" s="182"/>
      <c r="HJ356" s="182"/>
      <c r="HK356" s="182"/>
      <c r="HL356" s="182"/>
      <c r="HM356" s="182"/>
      <c r="HN356" s="182"/>
      <c r="HO356" s="182"/>
      <c r="HP356" s="182"/>
      <c r="HQ356" s="182"/>
      <c r="HR356" s="182"/>
      <c r="HS356" s="182"/>
      <c r="HT356" s="182"/>
      <c r="HU356" s="182"/>
      <c r="HV356" s="182"/>
      <c r="HW356" s="182"/>
      <c r="HX356" s="182"/>
      <c r="HY356" s="182"/>
      <c r="HZ356" s="182"/>
      <c r="IA356" s="182"/>
      <c r="IB356" s="182"/>
      <c r="IC356" s="182"/>
      <c r="ID356" s="182"/>
      <c r="IE356" s="182"/>
      <c r="IF356" s="182"/>
      <c r="IG356" s="182"/>
      <c r="IH356" s="182"/>
      <c r="II356" s="182"/>
      <c r="IJ356" s="182"/>
      <c r="IK356" s="182"/>
      <c r="IL356" s="182"/>
      <c r="IM356" s="182"/>
      <c r="IN356" s="182"/>
      <c r="IO356" s="182"/>
      <c r="IP356" s="182"/>
      <c r="IQ356" s="182"/>
      <c r="IR356" s="182"/>
      <c r="IS356" s="182"/>
      <c r="IT356" s="182"/>
      <c r="IU356" s="182"/>
      <c r="IV356" s="182"/>
      <c r="IW356" s="182"/>
      <c r="IX356" s="182"/>
      <c r="IY356" s="182"/>
      <c r="IZ356" s="182"/>
      <c r="JA356" s="182"/>
      <c r="JB356" s="182"/>
      <c r="JC356" s="182"/>
      <c r="JD356" s="182"/>
      <c r="JE356" s="182"/>
      <c r="JF356" s="182"/>
      <c r="JG356" s="182"/>
      <c r="JH356" s="182"/>
      <c r="JI356" s="182"/>
      <c r="JJ356" s="182"/>
      <c r="JK356" s="182"/>
      <c r="JL356" s="182"/>
      <c r="JM356" s="182"/>
      <c r="JN356" s="182"/>
      <c r="JO356" s="182"/>
      <c r="JP356" s="182"/>
      <c r="JQ356" s="182"/>
      <c r="JR356" s="182"/>
      <c r="JS356" s="182"/>
      <c r="JT356" s="182"/>
      <c r="JU356" s="182"/>
      <c r="JV356" s="182"/>
      <c r="JW356" s="182"/>
      <c r="JX356" s="182"/>
      <c r="JY356" s="182"/>
      <c r="JZ356" s="182"/>
      <c r="KA356" s="182"/>
      <c r="KB356" s="182"/>
      <c r="KC356" s="182"/>
      <c r="KD356" s="182"/>
      <c r="KE356" s="182"/>
      <c r="KF356" s="182"/>
      <c r="KG356" s="182"/>
      <c r="KH356" s="182"/>
      <c r="KI356" s="182"/>
      <c r="KJ356" s="182"/>
      <c r="KK356" s="182"/>
      <c r="KL356" s="182"/>
      <c r="KM356" s="182"/>
      <c r="KN356" s="182"/>
      <c r="KO356" s="182"/>
      <c r="KP356" s="182"/>
      <c r="KQ356" s="182"/>
      <c r="KR356" s="182"/>
      <c r="KS356" s="182"/>
      <c r="KT356" s="182"/>
      <c r="KU356" s="182"/>
      <c r="KV356" s="182"/>
      <c r="KW356" s="182"/>
      <c r="KX356" s="182"/>
      <c r="KY356" s="182"/>
      <c r="KZ356" s="182"/>
      <c r="LA356" s="182"/>
      <c r="LB356" s="182"/>
      <c r="LC356" s="182"/>
      <c r="LD356" s="182"/>
      <c r="LE356" s="182"/>
      <c r="LF356" s="182"/>
      <c r="LG356" s="182"/>
      <c r="LH356" s="182"/>
      <c r="LI356" s="182"/>
      <c r="LJ356" s="182"/>
      <c r="LK356" s="182"/>
      <c r="LL356" s="182"/>
      <c r="LM356" s="182"/>
      <c r="LN356" s="182"/>
      <c r="LO356" s="182"/>
      <c r="LP356" s="182"/>
      <c r="LQ356" s="182"/>
      <c r="LR356" s="182"/>
      <c r="LS356" s="182"/>
      <c r="LT356" s="182"/>
      <c r="LU356" s="182"/>
      <c r="LV356" s="182"/>
      <c r="LW356" s="182"/>
      <c r="LX356" s="182"/>
      <c r="LY356" s="182"/>
      <c r="LZ356" s="182"/>
      <c r="MA356" s="182"/>
      <c r="MB356" s="182"/>
      <c r="MC356" s="182"/>
      <c r="MD356" s="182"/>
      <c r="ME356" s="182"/>
      <c r="MF356" s="182"/>
      <c r="MG356" s="182"/>
      <c r="MH356" s="182"/>
      <c r="MI356" s="182"/>
      <c r="MJ356" s="182"/>
      <c r="MK356" s="182"/>
      <c r="ML356" s="182"/>
      <c r="MM356" s="182"/>
      <c r="MN356" s="182"/>
      <c r="MO356" s="182"/>
      <c r="MP356" s="182"/>
      <c r="MQ356" s="182"/>
      <c r="MR356" s="182"/>
      <c r="MS356" s="182"/>
      <c r="MT356" s="182"/>
      <c r="MU356" s="182"/>
      <c r="MV356" s="182"/>
      <c r="MW356" s="182"/>
      <c r="MX356" s="182"/>
      <c r="MY356" s="182"/>
      <c r="MZ356" s="182"/>
      <c r="NA356" s="182"/>
      <c r="NB356" s="182"/>
      <c r="NC356" s="182"/>
      <c r="ND356" s="182"/>
      <c r="NE356" s="182"/>
      <c r="NF356" s="182"/>
      <c r="NG356" s="182"/>
      <c r="NH356" s="182"/>
      <c r="NI356" s="182"/>
      <c r="NJ356" s="182"/>
      <c r="NK356" s="182"/>
      <c r="NL356" s="182"/>
      <c r="NM356" s="182"/>
      <c r="NN356" s="182"/>
      <c r="NO356" s="182"/>
      <c r="NP356" s="182"/>
      <c r="NQ356" s="182"/>
      <c r="NR356" s="182"/>
      <c r="NS356" s="182"/>
      <c r="NT356" s="182"/>
      <c r="NU356" s="182"/>
      <c r="NV356" s="182"/>
      <c r="NW356" s="182"/>
      <c r="NX356" s="182"/>
      <c r="NY356" s="182"/>
      <c r="NZ356" s="182"/>
      <c r="OA356" s="182"/>
      <c r="OB356" s="182"/>
      <c r="OC356" s="182"/>
      <c r="OD356" s="182"/>
      <c r="OE356" s="182"/>
      <c r="OF356" s="182"/>
      <c r="OG356" s="182"/>
      <c r="OH356" s="182"/>
      <c r="OI356" s="182"/>
      <c r="OJ356" s="182"/>
      <c r="OK356" s="182"/>
      <c r="OL356" s="182"/>
      <c r="OM356" s="182"/>
      <c r="ON356" s="182"/>
      <c r="OO356" s="182"/>
      <c r="OP356" s="182"/>
      <c r="OQ356" s="182"/>
      <c r="OR356" s="182"/>
      <c r="OS356" s="182"/>
      <c r="OT356" s="182"/>
      <c r="OU356" s="182"/>
      <c r="OV356" s="182"/>
      <c r="OW356" s="182"/>
      <c r="OX356" s="182"/>
      <c r="OY356" s="182"/>
      <c r="OZ356" s="182"/>
      <c r="PA356" s="182"/>
      <c r="PB356" s="182"/>
      <c r="PC356" s="182"/>
      <c r="PD356" s="182"/>
      <c r="PE356" s="182"/>
      <c r="PF356" s="182"/>
      <c r="PG356" s="182"/>
      <c r="PH356" s="182"/>
      <c r="PI356" s="182"/>
      <c r="PJ356" s="182"/>
      <c r="PK356" s="182"/>
      <c r="PL356" s="182"/>
      <c r="PM356" s="182"/>
      <c r="PN356" s="182"/>
      <c r="PO356" s="182"/>
      <c r="PP356" s="182"/>
      <c r="PQ356" s="182"/>
      <c r="PR356" s="182"/>
      <c r="PS356" s="182"/>
      <c r="PT356" s="182"/>
      <c r="PU356" s="182"/>
      <c r="PV356" s="182"/>
      <c r="PW356" s="182"/>
      <c r="PX356" s="182"/>
      <c r="PY356" s="182"/>
      <c r="PZ356" s="182"/>
      <c r="QA356" s="182"/>
      <c r="QB356" s="182"/>
      <c r="QC356" s="182"/>
      <c r="QD356" s="182"/>
      <c r="QE356" s="182"/>
      <c r="QF356" s="182"/>
      <c r="QG356" s="182"/>
      <c r="QH356" s="182"/>
      <c r="QI356" s="182"/>
      <c r="QJ356" s="182"/>
      <c r="QK356" s="182"/>
      <c r="QL356" s="182"/>
      <c r="QM356" s="182"/>
      <c r="QN356" s="182"/>
      <c r="QO356" s="182"/>
      <c r="QP356" s="182"/>
      <c r="QQ356" s="182"/>
      <c r="QR356" s="182"/>
      <c r="QS356" s="182"/>
      <c r="QT356" s="182"/>
      <c r="QU356" s="182"/>
      <c r="QV356" s="182"/>
      <c r="QW356" s="182"/>
      <c r="QX356" s="182"/>
      <c r="QY356" s="182"/>
      <c r="QZ356" s="182"/>
      <c r="RA356" s="182"/>
      <c r="RB356" s="182"/>
      <c r="RC356" s="182"/>
      <c r="RD356" s="182"/>
      <c r="RE356" s="182"/>
      <c r="RF356" s="182"/>
      <c r="RG356" s="182"/>
      <c r="RH356" s="182"/>
      <c r="RI356" s="182"/>
      <c r="RJ356" s="182"/>
      <c r="RK356" s="182"/>
      <c r="RL356" s="182"/>
      <c r="RM356" s="182"/>
      <c r="RN356" s="182"/>
      <c r="RO356" s="182"/>
      <c r="RP356" s="182"/>
      <c r="RQ356" s="182"/>
      <c r="RR356" s="182"/>
      <c r="RS356" s="182"/>
      <c r="RT356" s="182"/>
      <c r="RU356" s="182"/>
      <c r="RV356" s="182"/>
      <c r="RW356" s="182"/>
      <c r="RX356" s="182"/>
      <c r="RY356" s="182"/>
      <c r="RZ356" s="182"/>
      <c r="SA356" s="182"/>
      <c r="SB356" s="182"/>
      <c r="SC356" s="182"/>
      <c r="SD356" s="182"/>
      <c r="SE356" s="182"/>
      <c r="SF356" s="182"/>
      <c r="SG356" s="182"/>
      <c r="SH356" s="182"/>
      <c r="SI356" s="182"/>
      <c r="SJ356" s="182"/>
      <c r="SK356" s="182"/>
      <c r="SL356" s="182"/>
      <c r="SM356" s="182"/>
      <c r="SN356" s="182"/>
      <c r="SO356" s="182"/>
      <c r="SP356" s="182"/>
      <c r="SQ356" s="182"/>
      <c r="SR356" s="182"/>
      <c r="SS356" s="182"/>
      <c r="ST356" s="182"/>
      <c r="SU356" s="182"/>
      <c r="SV356" s="182"/>
      <c r="SW356" s="182"/>
      <c r="SX356" s="182"/>
      <c r="SY356" s="182"/>
      <c r="SZ356" s="182"/>
      <c r="TA356" s="182"/>
      <c r="TB356" s="182"/>
      <c r="TC356" s="182"/>
      <c r="TD356" s="182"/>
      <c r="TE356" s="182"/>
      <c r="TF356" s="182"/>
      <c r="TG356" s="182"/>
      <c r="TH356" s="182"/>
      <c r="TI356" s="182"/>
      <c r="TJ356" s="182"/>
      <c r="TK356" s="182"/>
      <c r="TL356" s="182"/>
      <c r="TM356" s="182"/>
      <c r="TN356" s="182"/>
      <c r="TO356" s="182"/>
      <c r="TP356" s="182"/>
      <c r="TQ356" s="182"/>
      <c r="TR356" s="182"/>
      <c r="TS356" s="182"/>
      <c r="TT356" s="182"/>
      <c r="TU356" s="182"/>
      <c r="TV356" s="182"/>
      <c r="TW356" s="182"/>
      <c r="TX356" s="182"/>
      <c r="TY356" s="182"/>
      <c r="TZ356" s="182"/>
      <c r="UA356" s="182"/>
      <c r="UB356" s="182"/>
      <c r="UC356" s="182"/>
      <c r="UD356" s="182"/>
      <c r="UE356" s="182"/>
      <c r="UF356" s="182"/>
      <c r="UG356" s="182"/>
      <c r="UH356" s="182"/>
      <c r="UI356" s="182"/>
      <c r="UJ356" s="182"/>
      <c r="UK356" s="182"/>
      <c r="UL356" s="182"/>
      <c r="UM356" s="182"/>
      <c r="UN356" s="182"/>
      <c r="UO356" s="182"/>
      <c r="UP356" s="182"/>
      <c r="UQ356" s="182"/>
      <c r="UR356" s="182"/>
      <c r="US356" s="182"/>
      <c r="UT356" s="182"/>
      <c r="UU356" s="182"/>
      <c r="UV356" s="182"/>
      <c r="UW356" s="182"/>
      <c r="UX356" s="182"/>
      <c r="UY356" s="182"/>
      <c r="UZ356" s="182"/>
      <c r="VA356" s="182"/>
      <c r="VB356" s="182"/>
      <c r="VC356" s="182"/>
      <c r="VD356" s="182"/>
      <c r="VE356" s="182"/>
      <c r="VF356" s="182"/>
      <c r="VG356" s="182"/>
      <c r="VH356" s="182"/>
      <c r="VI356" s="182"/>
      <c r="VJ356" s="182"/>
      <c r="VK356" s="182"/>
      <c r="VL356" s="182"/>
      <c r="VM356" s="182"/>
      <c r="VN356" s="182"/>
      <c r="VO356" s="182"/>
      <c r="VP356" s="182"/>
      <c r="VQ356" s="182"/>
      <c r="VR356" s="182"/>
      <c r="VS356" s="182"/>
      <c r="VT356" s="182"/>
      <c r="VU356" s="182"/>
      <c r="VV356" s="182"/>
      <c r="VW356" s="182"/>
      <c r="VX356" s="182"/>
      <c r="VY356" s="182"/>
      <c r="VZ356" s="182"/>
      <c r="WA356" s="182"/>
      <c r="WB356" s="182"/>
      <c r="WC356" s="182"/>
      <c r="WD356" s="182"/>
      <c r="WE356" s="182"/>
      <c r="WF356" s="182"/>
      <c r="WG356" s="182"/>
      <c r="WH356" s="182"/>
      <c r="WI356" s="182"/>
      <c r="WJ356" s="182"/>
      <c r="WK356" s="182"/>
      <c r="WL356" s="182"/>
      <c r="WM356" s="182"/>
      <c r="WN356" s="182"/>
      <c r="WO356" s="182"/>
      <c r="WP356" s="182"/>
      <c r="WQ356" s="182"/>
      <c r="WR356" s="182"/>
      <c r="WS356" s="182"/>
      <c r="WT356" s="182"/>
      <c r="WU356" s="182"/>
      <c r="WV356" s="182"/>
      <c r="WW356" s="182"/>
      <c r="WX356" s="182"/>
      <c r="WY356" s="182"/>
      <c r="WZ356" s="182"/>
      <c r="XA356" s="182"/>
      <c r="XB356" s="182"/>
      <c r="XC356" s="182"/>
      <c r="XD356" s="182"/>
      <c r="XE356" s="182"/>
      <c r="XF356" s="182"/>
      <c r="XG356" s="182"/>
      <c r="XH356" s="182"/>
      <c r="XI356" s="182"/>
      <c r="XJ356" s="182"/>
      <c r="XK356" s="182"/>
      <c r="XL356" s="182"/>
      <c r="XM356" s="182"/>
      <c r="XN356" s="182"/>
      <c r="XO356" s="182"/>
      <c r="XP356" s="182"/>
      <c r="XQ356" s="182"/>
      <c r="XR356" s="182"/>
      <c r="XS356" s="182"/>
      <c r="XT356" s="182"/>
      <c r="XU356" s="182"/>
      <c r="XV356" s="182"/>
      <c r="XW356" s="182"/>
      <c r="XX356" s="182"/>
      <c r="XY356" s="182"/>
      <c r="XZ356" s="182"/>
      <c r="YA356" s="182"/>
      <c r="YB356" s="182"/>
      <c r="YC356" s="182"/>
      <c r="YD356" s="182"/>
      <c r="YE356" s="182"/>
      <c r="YF356" s="182"/>
      <c r="YG356" s="182"/>
      <c r="YH356" s="182"/>
      <c r="YI356" s="182"/>
      <c r="YJ356" s="182"/>
      <c r="YK356" s="182"/>
      <c r="YL356" s="182"/>
      <c r="YM356" s="182"/>
      <c r="YN356" s="182"/>
      <c r="YO356" s="182"/>
      <c r="YP356" s="182"/>
      <c r="YQ356" s="182"/>
      <c r="YR356" s="182"/>
      <c r="YS356" s="182"/>
      <c r="YT356" s="182"/>
      <c r="YU356" s="182"/>
      <c r="YV356" s="182"/>
      <c r="YW356" s="182"/>
      <c r="YX356" s="182"/>
      <c r="YY356" s="182"/>
      <c r="YZ356" s="182"/>
      <c r="ZA356" s="182"/>
      <c r="ZB356" s="182"/>
      <c r="ZC356" s="182"/>
      <c r="ZD356" s="182"/>
      <c r="ZE356" s="182"/>
      <c r="ZF356" s="182"/>
      <c r="ZG356" s="182"/>
      <c r="ZH356" s="182"/>
      <c r="ZI356" s="182"/>
      <c r="ZJ356" s="182"/>
      <c r="ZK356" s="182"/>
      <c r="ZL356" s="182"/>
      <c r="ZM356" s="182"/>
      <c r="ZN356" s="182"/>
      <c r="ZO356" s="182"/>
      <c r="ZP356" s="182"/>
      <c r="ZQ356" s="182"/>
      <c r="ZR356" s="182"/>
      <c r="ZS356" s="182"/>
      <c r="ZT356" s="182"/>
      <c r="ZU356" s="182"/>
      <c r="ZV356" s="182"/>
      <c r="ZW356" s="182"/>
      <c r="ZX356" s="182"/>
      <c r="ZY356" s="182"/>
      <c r="ZZ356" s="182"/>
      <c r="AAA356" s="182"/>
      <c r="AAB356" s="182"/>
      <c r="AAC356" s="182"/>
      <c r="AAD356" s="182"/>
      <c r="AAE356" s="182"/>
      <c r="AAF356" s="182"/>
      <c r="AAG356" s="182"/>
      <c r="AAH356" s="182"/>
      <c r="AAI356" s="182"/>
      <c r="AAJ356" s="182"/>
      <c r="AAK356" s="182"/>
      <c r="AAL356" s="182"/>
      <c r="AAM356" s="182"/>
      <c r="AAN356" s="182"/>
      <c r="AAO356" s="182"/>
      <c r="AAP356" s="182"/>
      <c r="AAQ356" s="182"/>
      <c r="AAR356" s="182"/>
      <c r="AAS356" s="182"/>
      <c r="AAT356" s="182"/>
      <c r="AAU356" s="182"/>
      <c r="AAV356" s="182"/>
      <c r="AAW356" s="182"/>
      <c r="AAX356" s="182"/>
      <c r="AAY356" s="182"/>
      <c r="AAZ356" s="182"/>
      <c r="ABA356" s="182"/>
      <c r="ABB356" s="182"/>
      <c r="ABC356" s="182"/>
      <c r="ABD356" s="182"/>
      <c r="ABE356" s="182"/>
      <c r="ABF356" s="182"/>
      <c r="ABG356" s="182"/>
      <c r="ABH356" s="182"/>
      <c r="ABI356" s="182"/>
      <c r="ABJ356" s="182"/>
      <c r="ABK356" s="182"/>
      <c r="ABL356" s="182"/>
      <c r="ABM356" s="182"/>
      <c r="ABN356" s="182"/>
      <c r="ABO356" s="182"/>
      <c r="ABP356" s="182"/>
      <c r="ABQ356" s="182"/>
      <c r="ABR356" s="182"/>
      <c r="ABS356" s="182"/>
      <c r="ABT356" s="182"/>
      <c r="ABU356" s="182"/>
      <c r="ABV356" s="182"/>
      <c r="ABW356" s="182"/>
      <c r="ABX356" s="182"/>
      <c r="ABY356" s="182"/>
      <c r="ABZ356" s="182"/>
      <c r="ACA356" s="182"/>
      <c r="ACB356" s="182"/>
      <c r="ACC356" s="182"/>
      <c r="ACD356" s="182"/>
      <c r="ACE356" s="182"/>
      <c r="ACF356" s="182"/>
      <c r="ACG356" s="182"/>
      <c r="ACH356" s="182"/>
      <c r="ACI356" s="182"/>
      <c r="ACJ356" s="182"/>
      <c r="ACK356" s="182"/>
      <c r="ACL356" s="182"/>
      <c r="ACM356" s="182"/>
      <c r="ACN356" s="182"/>
      <c r="ACO356" s="182"/>
      <c r="ACP356" s="182"/>
      <c r="ACQ356" s="182"/>
      <c r="ACR356" s="182"/>
      <c r="ACS356" s="182"/>
      <c r="ACT356" s="182"/>
      <c r="ACU356" s="182"/>
      <c r="ACV356" s="182"/>
      <c r="ACW356" s="182"/>
      <c r="ACX356" s="182"/>
      <c r="ACY356" s="182"/>
      <c r="ACZ356" s="182"/>
      <c r="ADA356" s="182"/>
      <c r="ADB356" s="182"/>
      <c r="ADC356" s="182"/>
      <c r="ADD356" s="182"/>
      <c r="ADE356" s="182"/>
      <c r="ADF356" s="182"/>
      <c r="ADG356" s="182"/>
      <c r="ADH356" s="182"/>
      <c r="ADI356" s="182"/>
      <c r="ADJ356" s="182"/>
      <c r="ADK356" s="182"/>
      <c r="ADL356" s="182"/>
      <c r="ADM356" s="182"/>
      <c r="ADN356" s="182"/>
      <c r="ADO356" s="182"/>
      <c r="ADP356" s="182"/>
      <c r="ADQ356" s="182"/>
      <c r="ADR356" s="182"/>
      <c r="ADS356" s="182"/>
      <c r="ADT356" s="182"/>
      <c r="ADU356" s="182"/>
      <c r="ADV356" s="182"/>
      <c r="ADW356" s="182"/>
      <c r="ADX356" s="182"/>
      <c r="ADY356" s="182"/>
      <c r="ADZ356" s="182"/>
      <c r="AEA356" s="182"/>
      <c r="AEB356" s="182"/>
      <c r="AEC356" s="182"/>
      <c r="AED356" s="182"/>
      <c r="AEE356" s="182"/>
      <c r="AEF356" s="182"/>
      <c r="AEG356" s="182"/>
      <c r="AEH356" s="182"/>
      <c r="AEI356" s="182"/>
      <c r="AEJ356" s="182"/>
      <c r="AEK356" s="182"/>
      <c r="AEL356" s="182"/>
      <c r="AEM356" s="182"/>
      <c r="AEN356" s="182"/>
      <c r="AEO356" s="182"/>
      <c r="AEP356" s="182"/>
      <c r="AEQ356" s="182"/>
      <c r="AER356" s="182"/>
      <c r="AES356" s="182"/>
      <c r="AET356" s="182"/>
      <c r="AEU356" s="182"/>
      <c r="AEV356" s="182"/>
      <c r="AEW356" s="182"/>
      <c r="AEX356" s="182"/>
      <c r="AEY356" s="182"/>
      <c r="AEZ356" s="182"/>
      <c r="AFA356" s="182"/>
      <c r="AFB356" s="182"/>
      <c r="AFC356" s="182"/>
      <c r="AFD356" s="182"/>
      <c r="AFE356" s="182"/>
      <c r="AFF356" s="182"/>
      <c r="AFG356" s="182"/>
      <c r="AFH356" s="182"/>
      <c r="AFI356" s="182"/>
      <c r="AFJ356" s="182"/>
      <c r="AFK356" s="182"/>
      <c r="AFL356" s="182"/>
      <c r="AFM356" s="182"/>
      <c r="AFN356" s="182"/>
      <c r="AFO356" s="182"/>
      <c r="AFP356" s="182"/>
      <c r="AFQ356" s="182"/>
      <c r="AFR356" s="182"/>
      <c r="AFS356" s="182"/>
      <c r="AFT356" s="182"/>
      <c r="AFU356" s="182"/>
      <c r="AFV356" s="182"/>
      <c r="AFW356" s="182"/>
      <c r="AFX356" s="182"/>
      <c r="AFY356" s="182"/>
      <c r="AFZ356" s="182"/>
      <c r="AGA356" s="182"/>
      <c r="AGB356" s="182"/>
      <c r="AGC356" s="182"/>
      <c r="AGD356" s="182"/>
      <c r="AGE356" s="182"/>
      <c r="AGF356" s="182"/>
      <c r="AGG356" s="182"/>
      <c r="AGH356" s="182"/>
      <c r="AGI356" s="182"/>
      <c r="AGJ356" s="182"/>
      <c r="AGK356" s="182"/>
      <c r="AGL356" s="182"/>
      <c r="AGM356" s="182"/>
      <c r="AGN356" s="182"/>
      <c r="AGO356" s="182"/>
      <c r="AGP356" s="182"/>
      <c r="AGQ356" s="182"/>
      <c r="AGR356" s="182"/>
      <c r="AGS356" s="182"/>
      <c r="AGT356" s="182"/>
      <c r="AGU356" s="182"/>
      <c r="AGV356" s="182"/>
      <c r="AGW356" s="182"/>
      <c r="AGX356" s="182"/>
      <c r="AGY356" s="182"/>
      <c r="AGZ356" s="182"/>
      <c r="AHA356" s="182"/>
      <c r="AHB356" s="182"/>
      <c r="AHC356" s="182"/>
      <c r="AHD356" s="182"/>
      <c r="AHE356" s="182"/>
      <c r="AHF356" s="182"/>
      <c r="AHG356" s="182"/>
      <c r="AHH356" s="182"/>
      <c r="AHI356" s="182"/>
      <c r="AHJ356" s="182"/>
      <c r="AHK356" s="182"/>
      <c r="AHL356" s="182"/>
      <c r="AHM356" s="182"/>
      <c r="AHN356" s="182"/>
      <c r="AHO356" s="182"/>
      <c r="AHP356" s="182"/>
      <c r="AHQ356" s="182"/>
      <c r="AHR356" s="182"/>
      <c r="AHS356" s="182"/>
      <c r="AHT356" s="182"/>
      <c r="AHU356" s="182"/>
      <c r="AHV356" s="182"/>
      <c r="AHW356" s="182"/>
      <c r="AHX356" s="182"/>
      <c r="AHY356" s="182"/>
      <c r="AHZ356" s="182"/>
      <c r="AIA356" s="182"/>
      <c r="AIB356" s="182"/>
      <c r="AIC356" s="182"/>
      <c r="AID356" s="182"/>
      <c r="AIE356" s="182"/>
      <c r="AIF356" s="182"/>
      <c r="AIG356" s="182"/>
      <c r="AIH356" s="182"/>
      <c r="AII356" s="182"/>
      <c r="AIJ356" s="182"/>
      <c r="AIK356" s="182"/>
      <c r="AIL356" s="182"/>
      <c r="AIM356" s="182"/>
      <c r="AIN356" s="182"/>
      <c r="AIO356" s="182"/>
      <c r="AIP356" s="182"/>
      <c r="AIQ356" s="182"/>
      <c r="AIR356" s="182"/>
      <c r="AIS356" s="182"/>
      <c r="AIT356" s="182"/>
      <c r="AIU356" s="182"/>
      <c r="AIV356" s="182"/>
      <c r="AIW356" s="182"/>
      <c r="AIX356" s="182"/>
      <c r="AIY356" s="182"/>
      <c r="AIZ356" s="182"/>
      <c r="AJA356" s="182"/>
      <c r="AJB356" s="182"/>
      <c r="AJC356" s="182"/>
      <c r="AJD356" s="182"/>
      <c r="AJE356" s="182"/>
      <c r="AJF356" s="182"/>
      <c r="AJG356" s="182"/>
      <c r="AJH356" s="182"/>
      <c r="AJI356" s="182"/>
      <c r="AJJ356" s="182"/>
      <c r="AJK356" s="182"/>
      <c r="AJL356" s="182"/>
      <c r="AJM356" s="182"/>
      <c r="AJN356" s="182"/>
      <c r="AJO356" s="182"/>
      <c r="AJP356" s="182"/>
      <c r="AJQ356" s="182"/>
      <c r="AJR356" s="182"/>
      <c r="AJS356" s="182"/>
      <c r="AJT356" s="182"/>
      <c r="AJU356" s="182"/>
      <c r="AJV356" s="182"/>
      <c r="AJW356" s="182"/>
      <c r="AJX356" s="182"/>
      <c r="AJY356" s="182"/>
      <c r="AJZ356" s="182"/>
      <c r="AKA356" s="182"/>
      <c r="AKB356" s="182"/>
      <c r="AKC356" s="182"/>
      <c r="AKD356" s="182"/>
      <c r="AKE356" s="182"/>
      <c r="AKF356" s="182"/>
      <c r="AKG356" s="182"/>
      <c r="AKH356" s="182"/>
      <c r="AKI356" s="182"/>
      <c r="AKJ356" s="182"/>
      <c r="AKK356" s="182"/>
      <c r="AKL356" s="182"/>
      <c r="AKM356" s="182"/>
      <c r="AKN356" s="182"/>
      <c r="AKO356" s="182"/>
      <c r="AKP356" s="182"/>
      <c r="AKQ356" s="182"/>
      <c r="AKR356" s="182"/>
      <c r="AKS356" s="182"/>
      <c r="AKT356" s="182"/>
      <c r="AKU356" s="182"/>
      <c r="AKV356" s="182"/>
      <c r="AKW356" s="182"/>
      <c r="AKX356" s="182"/>
      <c r="AKY356" s="182"/>
      <c r="AKZ356" s="182"/>
      <c r="ALA356" s="182"/>
      <c r="ALB356" s="182"/>
      <c r="ALC356" s="182"/>
      <c r="ALD356" s="182"/>
      <c r="ALE356" s="182"/>
      <c r="ALF356" s="182"/>
      <c r="ALG356" s="182"/>
      <c r="ALH356" s="182"/>
      <c r="ALI356" s="182"/>
      <c r="ALJ356" s="182"/>
      <c r="ALK356" s="182"/>
      <c r="ALL356" s="182"/>
      <c r="ALM356" s="182"/>
      <c r="ALN356" s="182"/>
      <c r="ALO356" s="182"/>
      <c r="ALP356" s="182"/>
      <c r="ALQ356" s="182"/>
      <c r="ALR356" s="182"/>
      <c r="ALS356" s="182"/>
      <c r="ALT356" s="182"/>
      <c r="ALU356" s="182"/>
      <c r="ALV356" s="182"/>
      <c r="ALW356" s="182"/>
      <c r="ALX356" s="182"/>
      <c r="ALY356" s="182"/>
      <c r="ALZ356" s="182"/>
      <c r="AMA356" s="182"/>
      <c r="AMB356" s="182"/>
      <c r="AMC356" s="182"/>
      <c r="AMD356" s="182"/>
      <c r="AME356" s="182"/>
      <c r="AMF356" s="182"/>
      <c r="AMG356" s="182"/>
      <c r="AMH356" s="182"/>
      <c r="AMI356" s="182"/>
      <c r="AMJ356" s="182"/>
      <c r="AMK356" s="182"/>
      <c r="AML356" s="182"/>
      <c r="AMM356" s="182"/>
      <c r="AMN356" s="182"/>
      <c r="AMO356" s="182"/>
      <c r="AMP356" s="182"/>
      <c r="AMQ356" s="182"/>
      <c r="AMR356" s="182"/>
      <c r="AMS356" s="182"/>
      <c r="AMT356" s="182"/>
      <c r="AMU356" s="182"/>
      <c r="AMV356" s="182"/>
      <c r="AMW356" s="182"/>
      <c r="AMX356" s="182"/>
      <c r="AMY356" s="182"/>
      <c r="AMZ356" s="182"/>
      <c r="ANA356" s="182"/>
      <c r="ANB356" s="182"/>
      <c r="ANC356" s="182"/>
      <c r="AND356" s="182"/>
      <c r="ANE356" s="182"/>
      <c r="ANF356" s="182"/>
      <c r="ANG356" s="182"/>
      <c r="ANH356" s="182"/>
      <c r="ANI356" s="182"/>
      <c r="ANJ356" s="182"/>
      <c r="ANK356" s="182"/>
      <c r="ANL356" s="182"/>
      <c r="ANM356" s="182"/>
      <c r="ANN356" s="182"/>
      <c r="ANO356" s="182"/>
      <c r="ANP356" s="182"/>
      <c r="ANQ356" s="182"/>
      <c r="ANR356" s="182"/>
      <c r="ANS356" s="182"/>
      <c r="ANT356" s="182"/>
      <c r="ANU356" s="182"/>
      <c r="ANV356" s="182"/>
      <c r="ANW356" s="182"/>
      <c r="ANX356" s="182"/>
      <c r="ANY356" s="182"/>
      <c r="ANZ356" s="182"/>
      <c r="AOA356" s="182"/>
      <c r="AOB356" s="182"/>
      <c r="AOC356" s="182"/>
      <c r="AOD356" s="182"/>
      <c r="AOE356" s="182"/>
      <c r="AOF356" s="182"/>
      <c r="AOG356" s="182"/>
      <c r="AOH356" s="182"/>
      <c r="AOI356" s="182"/>
      <c r="AOJ356" s="182"/>
      <c r="AOK356" s="182"/>
      <c r="AOL356" s="182"/>
      <c r="AOM356" s="182"/>
      <c r="AON356" s="182"/>
      <c r="AOO356" s="182"/>
      <c r="AOP356" s="182"/>
      <c r="AOQ356" s="182"/>
      <c r="AOR356" s="182"/>
      <c r="AOS356" s="182"/>
      <c r="AOT356" s="182"/>
      <c r="AOU356" s="182"/>
      <c r="AOV356" s="182"/>
      <c r="AOW356" s="182"/>
      <c r="AOX356" s="182"/>
      <c r="AOY356" s="182"/>
      <c r="AOZ356" s="182"/>
      <c r="APA356" s="182"/>
      <c r="APB356" s="182"/>
      <c r="APC356" s="182"/>
      <c r="APD356" s="182"/>
      <c r="APE356" s="182"/>
      <c r="APF356" s="182"/>
      <c r="APG356" s="182"/>
      <c r="APH356" s="182"/>
      <c r="API356" s="182"/>
      <c r="APJ356" s="182"/>
      <c r="APK356" s="182"/>
      <c r="APL356" s="182"/>
      <c r="APM356" s="182"/>
      <c r="APN356" s="182"/>
      <c r="APO356" s="182"/>
      <c r="APP356" s="182"/>
      <c r="APQ356" s="182"/>
      <c r="APR356" s="182"/>
      <c r="APS356" s="182"/>
      <c r="APT356" s="182"/>
      <c r="APU356" s="182"/>
      <c r="APV356" s="182"/>
      <c r="APW356" s="182"/>
      <c r="APX356" s="182"/>
      <c r="APY356" s="182"/>
      <c r="APZ356" s="182"/>
      <c r="AQA356" s="182"/>
      <c r="AQB356" s="182"/>
      <c r="AQC356" s="182"/>
      <c r="AQD356" s="182"/>
      <c r="AQE356" s="182"/>
      <c r="AQF356" s="182"/>
      <c r="AQG356" s="182"/>
      <c r="AQH356" s="182"/>
      <c r="AQI356" s="182"/>
      <c r="AQJ356" s="182"/>
      <c r="AQK356" s="182"/>
      <c r="AQL356" s="182"/>
      <c r="AQM356" s="182"/>
      <c r="AQN356" s="182"/>
      <c r="AQO356" s="182"/>
      <c r="AQP356" s="182"/>
      <c r="AQQ356" s="182"/>
      <c r="AQR356" s="182"/>
      <c r="AQS356" s="182"/>
      <c r="AQT356" s="182"/>
      <c r="AQU356" s="182"/>
      <c r="AQV356" s="182"/>
      <c r="AQW356" s="182"/>
      <c r="AQX356" s="182"/>
      <c r="AQY356" s="182"/>
      <c r="AQZ356" s="182"/>
      <c r="ARA356" s="182"/>
      <c r="ARB356" s="182"/>
      <c r="ARC356" s="182"/>
      <c r="ARD356" s="182"/>
      <c r="ARE356" s="182"/>
      <c r="ARF356" s="182"/>
      <c r="ARG356" s="182"/>
      <c r="ARH356" s="182"/>
      <c r="ARI356" s="182"/>
      <c r="ARJ356" s="182"/>
      <c r="ARK356" s="182"/>
      <c r="ARL356" s="182"/>
      <c r="ARM356" s="182"/>
      <c r="ARN356" s="182"/>
      <c r="ARO356" s="182"/>
      <c r="ARP356" s="182"/>
      <c r="ARQ356" s="182"/>
      <c r="ARR356" s="182"/>
      <c r="ARS356" s="182"/>
      <c r="ART356" s="182"/>
      <c r="ARU356" s="182"/>
      <c r="ARV356" s="182"/>
      <c r="ARW356" s="182"/>
      <c r="ARX356" s="182"/>
      <c r="ARY356" s="182"/>
      <c r="ARZ356" s="182"/>
      <c r="ASA356" s="182"/>
      <c r="ASB356" s="182"/>
      <c r="ASC356" s="182"/>
      <c r="ASD356" s="182"/>
      <c r="ASE356" s="182"/>
      <c r="ASF356" s="182"/>
      <c r="ASG356" s="182"/>
      <c r="ASH356" s="182"/>
      <c r="ASI356" s="182"/>
      <c r="ASJ356" s="182"/>
      <c r="ASK356" s="182"/>
      <c r="ASL356" s="182"/>
      <c r="ASM356" s="182"/>
      <c r="ASN356" s="182"/>
      <c r="ASO356" s="182"/>
      <c r="ASP356" s="182"/>
      <c r="ASQ356" s="182"/>
      <c r="ASR356" s="182"/>
      <c r="ASS356" s="182"/>
      <c r="AST356" s="182"/>
      <c r="ASU356" s="182"/>
      <c r="ASV356" s="182"/>
      <c r="ASW356" s="182"/>
      <c r="ASX356" s="182"/>
      <c r="ASY356" s="182"/>
      <c r="ASZ356" s="182"/>
      <c r="ATA356" s="182"/>
      <c r="ATB356" s="182"/>
      <c r="ATC356" s="182"/>
      <c r="ATD356" s="182"/>
      <c r="ATE356" s="182"/>
      <c r="ATF356" s="182"/>
      <c r="ATG356" s="182"/>
      <c r="ATH356" s="182"/>
      <c r="ATI356" s="182"/>
      <c r="ATJ356" s="182"/>
      <c r="ATK356" s="182"/>
      <c r="ATL356" s="182"/>
      <c r="ATM356" s="182"/>
      <c r="ATN356" s="182"/>
      <c r="ATO356" s="182"/>
      <c r="ATP356" s="182"/>
      <c r="ATQ356" s="182"/>
      <c r="ATR356" s="182"/>
      <c r="ATS356" s="182"/>
      <c r="ATT356" s="182"/>
      <c r="ATU356" s="182"/>
      <c r="ATV356" s="182"/>
      <c r="ATW356" s="182"/>
      <c r="ATX356" s="182"/>
      <c r="ATY356" s="182"/>
      <c r="ATZ356" s="182"/>
      <c r="AUA356" s="182"/>
      <c r="AUB356" s="182"/>
      <c r="AUC356" s="182"/>
      <c r="AUD356" s="182"/>
      <c r="AUE356" s="182"/>
      <c r="AUF356" s="182"/>
      <c r="AUG356" s="182"/>
      <c r="AUH356" s="182"/>
      <c r="AUI356" s="182"/>
      <c r="AUJ356" s="182"/>
      <c r="AUK356" s="182"/>
      <c r="AUL356" s="182"/>
      <c r="AUM356" s="182"/>
      <c r="AUN356" s="182"/>
      <c r="AUO356" s="182"/>
      <c r="AUP356" s="182"/>
      <c r="AUQ356" s="182"/>
      <c r="AUR356" s="182"/>
      <c r="AUS356" s="182"/>
      <c r="AUT356" s="182"/>
      <c r="AUU356" s="182"/>
      <c r="AUV356" s="182"/>
      <c r="AUW356" s="182"/>
      <c r="AUX356" s="182"/>
      <c r="AUY356" s="182"/>
      <c r="AUZ356" s="182"/>
      <c r="AVA356" s="182"/>
      <c r="AVB356" s="182"/>
      <c r="AVC356" s="182"/>
      <c r="AVD356" s="182"/>
      <c r="AVE356" s="182"/>
      <c r="AVF356" s="182"/>
      <c r="AVG356" s="182"/>
      <c r="AVH356" s="182"/>
      <c r="AVI356" s="182"/>
      <c r="AVJ356" s="182"/>
      <c r="AVK356" s="182"/>
      <c r="AVL356" s="182"/>
      <c r="AVM356" s="182"/>
      <c r="AVN356" s="182"/>
      <c r="AVO356" s="182"/>
      <c r="AVP356" s="182"/>
      <c r="AVQ356" s="182"/>
      <c r="AVR356" s="182"/>
      <c r="AVS356" s="182"/>
      <c r="AVT356" s="182"/>
      <c r="AVU356" s="182"/>
      <c r="AVV356" s="182"/>
      <c r="AVW356" s="182"/>
      <c r="AVX356" s="182"/>
      <c r="AVY356" s="182"/>
      <c r="AVZ356" s="182"/>
      <c r="AWA356" s="182"/>
      <c r="AWB356" s="182"/>
      <c r="AWC356" s="182"/>
      <c r="AWD356" s="182"/>
      <c r="AWE356" s="182"/>
      <c r="AWF356" s="182"/>
      <c r="AWG356" s="182"/>
      <c r="AWH356" s="182"/>
      <c r="AWI356" s="182"/>
      <c r="AWJ356" s="182"/>
      <c r="AWK356" s="182"/>
      <c r="AWL356" s="182"/>
      <c r="AWM356" s="182"/>
      <c r="AWN356" s="182"/>
      <c r="AWO356" s="182"/>
      <c r="AWP356" s="182"/>
      <c r="AWQ356" s="182"/>
      <c r="AWR356" s="182"/>
      <c r="AWS356" s="182"/>
      <c r="AWT356" s="182"/>
      <c r="AWU356" s="182"/>
      <c r="AWV356" s="182"/>
      <c r="AWW356" s="182"/>
      <c r="AWX356" s="182"/>
      <c r="AWY356" s="182"/>
      <c r="AWZ356" s="182"/>
      <c r="AXA356" s="182"/>
      <c r="AXB356" s="182"/>
      <c r="AXC356" s="182"/>
      <c r="AXD356" s="182"/>
      <c r="AXE356" s="182"/>
      <c r="AXF356" s="182"/>
      <c r="AXG356" s="182"/>
      <c r="AXH356" s="182"/>
      <c r="AXI356" s="182"/>
      <c r="AXJ356" s="182"/>
      <c r="AXK356" s="182"/>
      <c r="AXL356" s="182"/>
      <c r="AXM356" s="182"/>
      <c r="AXN356" s="182"/>
      <c r="AXO356" s="182"/>
      <c r="AXP356" s="182"/>
      <c r="AXQ356" s="182"/>
      <c r="AXR356" s="182"/>
      <c r="AXS356" s="182"/>
      <c r="AXT356" s="182"/>
      <c r="AXU356" s="182"/>
      <c r="AXV356" s="182"/>
      <c r="AXW356" s="182"/>
      <c r="AXX356" s="182"/>
      <c r="AXY356" s="182"/>
      <c r="AXZ356" s="182"/>
      <c r="AYA356" s="182"/>
      <c r="AYB356" s="182"/>
      <c r="AYC356" s="182"/>
      <c r="AYD356" s="182"/>
      <c r="AYE356" s="182"/>
      <c r="AYF356" s="182"/>
      <c r="AYG356" s="182"/>
      <c r="AYH356" s="182"/>
      <c r="AYI356" s="182"/>
      <c r="AYJ356" s="182"/>
      <c r="AYK356" s="182"/>
      <c r="AYL356" s="182"/>
      <c r="AYM356" s="182"/>
      <c r="AYN356" s="182"/>
      <c r="AYO356" s="182"/>
      <c r="AYP356" s="182"/>
      <c r="AYQ356" s="182"/>
      <c r="AYR356" s="182"/>
      <c r="AYS356" s="182"/>
      <c r="AYT356" s="182"/>
      <c r="AYU356" s="182"/>
      <c r="AYV356" s="182"/>
      <c r="AYW356" s="182"/>
      <c r="AYX356" s="182"/>
      <c r="AYY356" s="182"/>
      <c r="AYZ356" s="182"/>
      <c r="AZA356" s="182"/>
      <c r="AZB356" s="182"/>
      <c r="AZC356" s="182"/>
      <c r="AZD356" s="182"/>
      <c r="AZE356" s="182"/>
      <c r="AZF356" s="182"/>
      <c r="AZG356" s="182"/>
      <c r="AZH356" s="182"/>
      <c r="AZI356" s="182"/>
      <c r="AZJ356" s="182"/>
      <c r="AZK356" s="182"/>
      <c r="AZL356" s="182"/>
      <c r="AZM356" s="182"/>
      <c r="AZN356" s="182"/>
      <c r="AZO356" s="182"/>
      <c r="AZP356" s="182"/>
      <c r="AZQ356" s="182"/>
      <c r="AZR356" s="182"/>
      <c r="AZS356" s="182"/>
      <c r="AZT356" s="182"/>
      <c r="AZU356" s="182"/>
      <c r="AZV356" s="182"/>
      <c r="AZW356" s="182"/>
      <c r="AZX356" s="182"/>
      <c r="AZY356" s="182"/>
      <c r="AZZ356" s="182"/>
      <c r="BAA356" s="182"/>
      <c r="BAB356" s="182"/>
      <c r="BAC356" s="182"/>
      <c r="BAD356" s="182"/>
      <c r="BAE356" s="182"/>
      <c r="BAF356" s="182"/>
      <c r="BAG356" s="182"/>
      <c r="BAH356" s="182"/>
      <c r="BAI356" s="182"/>
      <c r="BAJ356" s="182"/>
      <c r="BAK356" s="182"/>
      <c r="BAL356" s="182"/>
      <c r="BAM356" s="182"/>
      <c r="BAN356" s="182"/>
      <c r="BAO356" s="182"/>
      <c r="BAP356" s="182"/>
      <c r="BAQ356" s="182"/>
      <c r="BAR356" s="182"/>
      <c r="BAS356" s="182"/>
      <c r="BAT356" s="182"/>
      <c r="BAU356" s="182"/>
      <c r="BAV356" s="182"/>
      <c r="BAW356" s="182"/>
      <c r="BAX356" s="182"/>
      <c r="BAY356" s="182"/>
      <c r="BAZ356" s="182"/>
      <c r="BBA356" s="182"/>
      <c r="BBB356" s="182"/>
      <c r="BBC356" s="182"/>
      <c r="BBD356" s="182"/>
      <c r="BBE356" s="182"/>
      <c r="BBF356" s="182"/>
      <c r="BBG356" s="182"/>
      <c r="BBH356" s="182"/>
      <c r="BBI356" s="182"/>
      <c r="BBJ356" s="182"/>
      <c r="BBK356" s="182"/>
      <c r="BBL356" s="182"/>
      <c r="BBM356" s="182"/>
      <c r="BBN356" s="182"/>
      <c r="BBO356" s="182"/>
      <c r="BBP356" s="182"/>
      <c r="BBQ356" s="182"/>
      <c r="BBR356" s="182"/>
      <c r="BBS356" s="182"/>
      <c r="BBT356" s="182"/>
      <c r="BBU356" s="182"/>
      <c r="BBV356" s="182"/>
      <c r="BBW356" s="182"/>
      <c r="BBX356" s="182"/>
      <c r="BBY356" s="182"/>
      <c r="BBZ356" s="182"/>
      <c r="BCA356" s="182"/>
      <c r="BCB356" s="182"/>
      <c r="BCC356" s="182"/>
      <c r="BCD356" s="182"/>
      <c r="BCE356" s="182"/>
      <c r="BCF356" s="182"/>
      <c r="BCG356" s="182"/>
      <c r="BCH356" s="182"/>
      <c r="BCI356" s="182"/>
      <c r="BCJ356" s="182"/>
      <c r="BCK356" s="182"/>
      <c r="BCL356" s="182"/>
      <c r="BCM356" s="182"/>
      <c r="BCN356" s="182"/>
      <c r="BCO356" s="182"/>
      <c r="BCP356" s="182"/>
      <c r="BCQ356" s="182"/>
      <c r="BCR356" s="182"/>
      <c r="BCS356" s="182"/>
      <c r="BCT356" s="182"/>
      <c r="BCU356" s="182"/>
      <c r="BCV356" s="182"/>
      <c r="BCW356" s="182"/>
      <c r="BCX356" s="182"/>
      <c r="BCY356" s="182"/>
      <c r="BCZ356" s="182"/>
      <c r="BDA356" s="182"/>
      <c r="BDB356" s="182"/>
      <c r="BDC356" s="182"/>
      <c r="BDD356" s="182"/>
      <c r="BDE356" s="182"/>
      <c r="BDF356" s="182"/>
      <c r="BDG356" s="182"/>
      <c r="BDH356" s="182"/>
      <c r="BDI356" s="182"/>
      <c r="BDJ356" s="182"/>
      <c r="BDK356" s="182"/>
      <c r="BDL356" s="182"/>
      <c r="BDM356" s="182"/>
      <c r="BDN356" s="182"/>
      <c r="BDO356" s="182"/>
      <c r="BDP356" s="182"/>
      <c r="BDQ356" s="182"/>
      <c r="BDR356" s="182"/>
      <c r="BDS356" s="182"/>
      <c r="BDT356" s="182"/>
      <c r="BDU356" s="182"/>
      <c r="BDV356" s="182"/>
      <c r="BDW356" s="182"/>
      <c r="BDX356" s="182"/>
      <c r="BDY356" s="182"/>
      <c r="BDZ356" s="182"/>
      <c r="BEA356" s="182"/>
      <c r="BEB356" s="182"/>
      <c r="BEC356" s="182"/>
      <c r="BED356" s="182"/>
      <c r="BEE356" s="182"/>
      <c r="BEF356" s="182"/>
      <c r="BEG356" s="182"/>
      <c r="BEH356" s="182"/>
      <c r="BEI356" s="182"/>
      <c r="BEJ356" s="182"/>
      <c r="BEK356" s="182"/>
      <c r="BEL356" s="182"/>
      <c r="BEM356" s="182"/>
      <c r="BEN356" s="182"/>
      <c r="BEO356" s="182"/>
      <c r="BEP356" s="182"/>
      <c r="BEQ356" s="182"/>
      <c r="BER356" s="182"/>
      <c r="BES356" s="182"/>
      <c r="BET356" s="182"/>
      <c r="BEU356" s="182"/>
      <c r="BEV356" s="182"/>
      <c r="BEW356" s="182"/>
      <c r="BEX356" s="182"/>
      <c r="BEY356" s="182"/>
      <c r="BEZ356" s="182"/>
      <c r="BFA356" s="182"/>
      <c r="BFB356" s="182"/>
      <c r="BFC356" s="182"/>
      <c r="BFD356" s="182"/>
      <c r="BFE356" s="182"/>
      <c r="BFF356" s="182"/>
      <c r="BFG356" s="182"/>
      <c r="BFH356" s="182"/>
      <c r="BFI356" s="182"/>
      <c r="BFJ356" s="182"/>
      <c r="BFK356" s="182"/>
      <c r="BFL356" s="182"/>
      <c r="BFM356" s="182"/>
      <c r="BFN356" s="182"/>
      <c r="BFO356" s="182"/>
      <c r="BFP356" s="182"/>
      <c r="BFQ356" s="182"/>
      <c r="BFR356" s="182"/>
      <c r="BFS356" s="182"/>
      <c r="BFT356" s="182"/>
      <c r="BFU356" s="182"/>
      <c r="BFV356" s="182"/>
      <c r="BFW356" s="182"/>
      <c r="BFX356" s="182"/>
      <c r="BFY356" s="182"/>
      <c r="BFZ356" s="182"/>
      <c r="BGA356" s="182"/>
      <c r="BGB356" s="182"/>
      <c r="BGC356" s="182"/>
      <c r="BGD356" s="182"/>
      <c r="BGE356" s="182"/>
      <c r="BGF356" s="182"/>
      <c r="BGG356" s="182"/>
      <c r="BGH356" s="182"/>
      <c r="BGI356" s="182"/>
      <c r="BGJ356" s="182"/>
      <c r="BGK356" s="182"/>
      <c r="BGL356" s="182"/>
      <c r="BGM356" s="182"/>
      <c r="BGN356" s="182"/>
      <c r="BGO356" s="182"/>
      <c r="BGP356" s="182"/>
      <c r="BGQ356" s="182"/>
      <c r="BGR356" s="182"/>
      <c r="BGS356" s="182"/>
      <c r="BGT356" s="182"/>
      <c r="BGU356" s="182"/>
      <c r="BGV356" s="182"/>
      <c r="BGW356" s="182"/>
      <c r="BGX356" s="182"/>
      <c r="BGY356" s="182"/>
      <c r="BGZ356" s="182"/>
      <c r="BHA356" s="182"/>
      <c r="BHB356" s="182"/>
      <c r="BHC356" s="182"/>
      <c r="BHD356" s="182"/>
      <c r="BHE356" s="182"/>
      <c r="BHF356" s="182"/>
      <c r="BHG356" s="182"/>
      <c r="BHH356" s="182"/>
      <c r="BHI356" s="182"/>
      <c r="BHJ356" s="182"/>
      <c r="BHK356" s="182"/>
      <c r="BHL356" s="182"/>
      <c r="BHM356" s="182"/>
      <c r="BHN356" s="182"/>
      <c r="BHO356" s="182"/>
      <c r="BHP356" s="182"/>
      <c r="BHQ356" s="182"/>
      <c r="BHR356" s="182"/>
      <c r="BHS356" s="182"/>
      <c r="BHT356" s="182"/>
      <c r="BHU356" s="182"/>
      <c r="BHV356" s="182"/>
      <c r="BHW356" s="182"/>
      <c r="BHX356" s="182"/>
      <c r="BHY356" s="182"/>
      <c r="BHZ356" s="182"/>
      <c r="BIA356" s="182"/>
      <c r="BIB356" s="182"/>
      <c r="BIC356" s="182"/>
      <c r="BID356" s="182"/>
      <c r="BIE356" s="182"/>
      <c r="BIF356" s="182"/>
      <c r="BIG356" s="182"/>
      <c r="BIH356" s="182"/>
      <c r="BII356" s="182"/>
      <c r="BIJ356" s="182"/>
      <c r="BIK356" s="182"/>
      <c r="BIL356" s="182"/>
      <c r="BIM356" s="182"/>
      <c r="BIN356" s="182"/>
      <c r="BIO356" s="182"/>
      <c r="BIP356" s="182"/>
      <c r="BIQ356" s="182"/>
      <c r="BIR356" s="182"/>
      <c r="BIS356" s="182"/>
      <c r="BIT356" s="182"/>
      <c r="BIU356" s="182"/>
      <c r="BIV356" s="182"/>
      <c r="BIW356" s="182"/>
      <c r="BIX356" s="182"/>
      <c r="BIY356" s="182"/>
      <c r="BIZ356" s="182"/>
      <c r="BJA356" s="182"/>
      <c r="BJB356" s="182"/>
      <c r="BJC356" s="182"/>
      <c r="BJD356" s="182"/>
      <c r="BJE356" s="182"/>
      <c r="BJF356" s="182"/>
      <c r="BJG356" s="182"/>
      <c r="BJH356" s="182"/>
      <c r="BJI356" s="182"/>
      <c r="BJJ356" s="182"/>
      <c r="BJK356" s="182"/>
      <c r="BJL356" s="182"/>
      <c r="BJM356" s="182"/>
      <c r="BJN356" s="182"/>
      <c r="BJO356" s="182"/>
      <c r="BJP356" s="182"/>
      <c r="BJQ356" s="182"/>
      <c r="BJR356" s="182"/>
      <c r="BJS356" s="182"/>
      <c r="BJT356" s="182"/>
      <c r="BJU356" s="182"/>
      <c r="BJV356" s="182"/>
      <c r="BJW356" s="182"/>
      <c r="BJX356" s="182"/>
      <c r="BJY356" s="182"/>
      <c r="BJZ356" s="182"/>
      <c r="BKA356" s="182"/>
      <c r="BKB356" s="182"/>
      <c r="BKC356" s="182"/>
      <c r="BKD356" s="182"/>
      <c r="BKE356" s="182"/>
      <c r="BKF356" s="182"/>
      <c r="BKG356" s="182"/>
      <c r="BKH356" s="182"/>
      <c r="BKI356" s="182"/>
      <c r="BKJ356" s="182"/>
      <c r="BKK356" s="182"/>
      <c r="BKL356" s="182"/>
      <c r="BKM356" s="182"/>
      <c r="BKN356" s="182"/>
      <c r="BKO356" s="182"/>
      <c r="BKP356" s="182"/>
      <c r="BKQ356" s="182"/>
      <c r="BKR356" s="182"/>
      <c r="BKS356" s="182"/>
      <c r="BKT356" s="182"/>
      <c r="BKU356" s="182"/>
      <c r="BKV356" s="182"/>
      <c r="BKW356" s="182"/>
      <c r="BKX356" s="182"/>
      <c r="BKY356" s="182"/>
      <c r="BKZ356" s="182"/>
      <c r="BLA356" s="182"/>
      <c r="BLB356" s="182"/>
      <c r="BLC356" s="182"/>
      <c r="BLD356" s="182"/>
      <c r="BLE356" s="182"/>
      <c r="BLF356" s="182"/>
      <c r="BLG356" s="182"/>
      <c r="BLH356" s="182"/>
      <c r="BLI356" s="182"/>
      <c r="BLJ356" s="182"/>
      <c r="BLK356" s="182"/>
      <c r="BLL356" s="182"/>
      <c r="BLM356" s="182"/>
      <c r="BLN356" s="182"/>
      <c r="BLO356" s="182"/>
      <c r="BLP356" s="182"/>
      <c r="BLQ356" s="182"/>
      <c r="BLR356" s="182"/>
      <c r="BLS356" s="182"/>
      <c r="BLT356" s="182"/>
      <c r="BLU356" s="182"/>
      <c r="BLV356" s="182"/>
      <c r="BLW356" s="182"/>
      <c r="BLX356" s="182"/>
      <c r="BLY356" s="182"/>
      <c r="BLZ356" s="182"/>
      <c r="BMA356" s="182"/>
      <c r="BMB356" s="182"/>
      <c r="BMC356" s="182"/>
      <c r="BMD356" s="182"/>
      <c r="BME356" s="182"/>
      <c r="BMF356" s="182"/>
      <c r="BMG356" s="182"/>
      <c r="BMH356" s="182"/>
      <c r="BMI356" s="182"/>
      <c r="BMJ356" s="182"/>
      <c r="BMK356" s="182"/>
      <c r="BML356" s="182"/>
      <c r="BMM356" s="182"/>
      <c r="BMN356" s="182"/>
      <c r="BMO356" s="182"/>
      <c r="BMP356" s="182"/>
      <c r="BMQ356" s="182"/>
      <c r="BMR356" s="182"/>
      <c r="BMS356" s="182"/>
      <c r="BMT356" s="182"/>
      <c r="BMU356" s="182"/>
      <c r="BMV356" s="182"/>
      <c r="BMW356" s="182"/>
      <c r="BMX356" s="182"/>
      <c r="BMY356" s="182"/>
      <c r="BMZ356" s="182"/>
      <c r="BNA356" s="182"/>
      <c r="BNB356" s="182"/>
      <c r="BNC356" s="182"/>
      <c r="BND356" s="182"/>
      <c r="BNE356" s="182"/>
      <c r="BNF356" s="182"/>
      <c r="BNG356" s="182"/>
      <c r="BNH356" s="182"/>
      <c r="BNI356" s="182"/>
      <c r="BNJ356" s="182"/>
      <c r="BNK356" s="182"/>
      <c r="BNL356" s="182"/>
      <c r="BNM356" s="182"/>
      <c r="BNN356" s="182"/>
      <c r="BNO356" s="182"/>
      <c r="BNP356" s="182"/>
      <c r="BNQ356" s="182"/>
      <c r="BNR356" s="182"/>
      <c r="BNS356" s="182"/>
      <c r="BNT356" s="182"/>
      <c r="BNU356" s="182"/>
      <c r="BNV356" s="182"/>
      <c r="BNW356" s="182"/>
      <c r="BNX356" s="182"/>
      <c r="BNY356" s="182"/>
      <c r="BNZ356" s="182"/>
      <c r="BOA356" s="182"/>
      <c r="BOB356" s="182"/>
      <c r="BOC356" s="182"/>
      <c r="BOD356" s="182"/>
      <c r="BOE356" s="182"/>
      <c r="BOF356" s="182"/>
      <c r="BOG356" s="182"/>
      <c r="BOH356" s="182"/>
      <c r="BOI356" s="182"/>
      <c r="BOJ356" s="182"/>
      <c r="BOK356" s="182"/>
      <c r="BOL356" s="182"/>
      <c r="BOM356" s="182"/>
      <c r="BON356" s="182"/>
      <c r="BOO356" s="182"/>
      <c r="BOP356" s="182"/>
      <c r="BOQ356" s="182"/>
      <c r="BOR356" s="182"/>
      <c r="BOS356" s="182"/>
      <c r="BOT356" s="182"/>
      <c r="BOU356" s="182"/>
      <c r="BOV356" s="182"/>
      <c r="BOW356" s="182"/>
      <c r="BOX356" s="182"/>
      <c r="BOY356" s="182"/>
      <c r="BOZ356" s="182"/>
      <c r="BPA356" s="182"/>
      <c r="BPB356" s="182"/>
      <c r="BPC356" s="182"/>
      <c r="BPD356" s="182"/>
      <c r="BPE356" s="182"/>
      <c r="BPF356" s="182"/>
      <c r="BPG356" s="182"/>
      <c r="BPH356" s="182"/>
      <c r="BPI356" s="182"/>
      <c r="BPJ356" s="182"/>
      <c r="BPK356" s="182"/>
      <c r="BPL356" s="182"/>
      <c r="BPM356" s="182"/>
      <c r="BPN356" s="182"/>
      <c r="BPO356" s="182"/>
      <c r="BPP356" s="182"/>
      <c r="BPQ356" s="182"/>
      <c r="BPR356" s="182"/>
      <c r="BPS356" s="182"/>
      <c r="BPT356" s="182"/>
      <c r="BPU356" s="182"/>
      <c r="BPV356" s="182"/>
      <c r="BPW356" s="182"/>
      <c r="BPX356" s="182"/>
      <c r="BPY356" s="182"/>
      <c r="BPZ356" s="182"/>
      <c r="BQA356" s="182"/>
      <c r="BQB356" s="182"/>
      <c r="BQC356" s="182"/>
      <c r="BQD356" s="182"/>
      <c r="BQE356" s="182"/>
      <c r="BQF356" s="182"/>
      <c r="BQG356" s="182"/>
      <c r="BQH356" s="182"/>
      <c r="BQI356" s="182"/>
      <c r="BQJ356" s="182"/>
      <c r="BQK356" s="182"/>
      <c r="BQL356" s="182"/>
      <c r="BQM356" s="182"/>
      <c r="BQN356" s="182"/>
      <c r="BQO356" s="182"/>
      <c r="BQP356" s="182"/>
      <c r="BQQ356" s="182"/>
      <c r="BQR356" s="182"/>
      <c r="BQS356" s="182"/>
      <c r="BQT356" s="182"/>
      <c r="BQU356" s="182"/>
      <c r="BQV356" s="182"/>
      <c r="BQW356" s="182"/>
      <c r="BQX356" s="182"/>
      <c r="BQY356" s="182"/>
      <c r="BQZ356" s="182"/>
      <c r="BRA356" s="182"/>
      <c r="BRB356" s="182"/>
      <c r="BRC356" s="182"/>
      <c r="BRD356" s="182"/>
      <c r="BRE356" s="182"/>
      <c r="BRF356" s="182"/>
      <c r="BRG356" s="182"/>
      <c r="BRH356" s="182"/>
      <c r="BRI356" s="182"/>
      <c r="BRJ356" s="182"/>
      <c r="BRK356" s="182"/>
      <c r="BRL356" s="182"/>
      <c r="BRM356" s="182"/>
      <c r="BRN356" s="182"/>
      <c r="BRO356" s="182"/>
      <c r="BRP356" s="182"/>
      <c r="BRQ356" s="182"/>
      <c r="BRR356" s="182"/>
      <c r="BRS356" s="182"/>
      <c r="BRT356" s="182"/>
      <c r="BRU356" s="182"/>
      <c r="BRV356" s="182"/>
      <c r="BRW356" s="182"/>
      <c r="BRX356" s="182"/>
      <c r="BRY356" s="182"/>
      <c r="BRZ356" s="182"/>
      <c r="BSA356" s="182"/>
      <c r="BSB356" s="182"/>
      <c r="BSC356" s="182"/>
      <c r="BSD356" s="182"/>
      <c r="BSE356" s="182"/>
      <c r="BSF356" s="182"/>
      <c r="BSG356" s="182"/>
      <c r="BSH356" s="182"/>
      <c r="BSI356" s="182"/>
      <c r="BSJ356" s="182"/>
      <c r="BSK356" s="182"/>
      <c r="BSL356" s="182"/>
      <c r="BSM356" s="182"/>
      <c r="BSN356" s="182"/>
      <c r="BSO356" s="182"/>
      <c r="BSP356" s="182"/>
      <c r="BSQ356" s="182"/>
      <c r="BSR356" s="182"/>
      <c r="BSS356" s="182"/>
      <c r="BST356" s="182"/>
      <c r="BSU356" s="182"/>
      <c r="BSV356" s="182"/>
      <c r="BSW356" s="182"/>
      <c r="BSX356" s="182"/>
      <c r="BSY356" s="182"/>
      <c r="BSZ356" s="182"/>
      <c r="BTA356" s="182"/>
      <c r="BTB356" s="182"/>
      <c r="BTC356" s="182"/>
      <c r="BTD356" s="182"/>
      <c r="BTE356" s="182"/>
      <c r="BTF356" s="182"/>
      <c r="BTG356" s="182"/>
      <c r="BTH356" s="182"/>
      <c r="BTI356" s="182"/>
      <c r="BTJ356" s="182"/>
      <c r="BTK356" s="182"/>
      <c r="BTL356" s="182"/>
      <c r="BTM356" s="182"/>
      <c r="BTN356" s="182"/>
      <c r="BTO356" s="182"/>
      <c r="BTP356" s="182"/>
      <c r="BTQ356" s="182"/>
      <c r="BTR356" s="182"/>
      <c r="BTS356" s="182"/>
      <c r="BTT356" s="182"/>
      <c r="BTU356" s="182"/>
      <c r="BTV356" s="182"/>
      <c r="BTW356" s="182"/>
      <c r="BTX356" s="182"/>
      <c r="BTY356" s="182"/>
      <c r="BTZ356" s="182"/>
      <c r="BUA356" s="182"/>
      <c r="BUB356" s="182"/>
      <c r="BUC356" s="182"/>
      <c r="BUD356" s="182"/>
      <c r="BUE356" s="182"/>
      <c r="BUF356" s="182"/>
      <c r="BUG356" s="182"/>
      <c r="BUH356" s="182"/>
      <c r="BUI356" s="182"/>
      <c r="BUJ356" s="182"/>
      <c r="BUK356" s="182"/>
      <c r="BUL356" s="182"/>
      <c r="BUM356" s="182"/>
      <c r="BUN356" s="182"/>
      <c r="BUO356" s="182"/>
      <c r="BUP356" s="182"/>
      <c r="BUQ356" s="182"/>
      <c r="BUR356" s="182"/>
      <c r="BUS356" s="182"/>
      <c r="BUT356" s="182"/>
      <c r="BUU356" s="182"/>
      <c r="BUV356" s="182"/>
      <c r="BUW356" s="182"/>
      <c r="BUX356" s="182"/>
      <c r="BUY356" s="182"/>
      <c r="BUZ356" s="182"/>
      <c r="BVA356" s="182"/>
      <c r="BVB356" s="182"/>
      <c r="BVC356" s="182"/>
      <c r="BVD356" s="182"/>
      <c r="BVE356" s="182"/>
      <c r="BVF356" s="182"/>
      <c r="BVG356" s="182"/>
      <c r="BVH356" s="182"/>
      <c r="BVI356" s="182"/>
      <c r="BVJ356" s="182"/>
      <c r="BVK356" s="182"/>
      <c r="BVL356" s="182"/>
      <c r="BVM356" s="182"/>
      <c r="BVN356" s="182"/>
      <c r="BVO356" s="182"/>
      <c r="BVP356" s="182"/>
      <c r="BVQ356" s="182"/>
      <c r="BVR356" s="182"/>
      <c r="BVS356" s="182"/>
      <c r="BVT356" s="182"/>
      <c r="BVU356" s="182"/>
      <c r="BVV356" s="182"/>
      <c r="BVW356" s="182"/>
      <c r="BVX356" s="182"/>
      <c r="BVY356" s="182"/>
      <c r="BVZ356" s="182"/>
      <c r="BWA356" s="182"/>
      <c r="BWB356" s="182"/>
      <c r="BWC356" s="182"/>
      <c r="BWD356" s="182"/>
      <c r="BWE356" s="182"/>
      <c r="BWF356" s="182"/>
      <c r="BWG356" s="182"/>
      <c r="BWH356" s="182"/>
      <c r="BWI356" s="182"/>
      <c r="BWJ356" s="182"/>
      <c r="BWK356" s="182"/>
      <c r="BWL356" s="182"/>
      <c r="BWM356" s="182"/>
      <c r="BWN356" s="182"/>
      <c r="BWO356" s="182"/>
      <c r="BWP356" s="182"/>
      <c r="BWQ356" s="182"/>
      <c r="BWR356" s="182"/>
      <c r="BWS356" s="182"/>
      <c r="BWT356" s="182"/>
      <c r="BWU356" s="182"/>
      <c r="BWV356" s="182"/>
      <c r="BWW356" s="182"/>
      <c r="BWX356" s="182"/>
      <c r="BWY356" s="182"/>
      <c r="BWZ356" s="182"/>
      <c r="BXA356" s="182"/>
      <c r="BXB356" s="182"/>
      <c r="BXC356" s="182"/>
      <c r="BXD356" s="182"/>
      <c r="BXE356" s="182"/>
      <c r="BXF356" s="182"/>
      <c r="BXG356" s="182"/>
      <c r="BXH356" s="182"/>
      <c r="BXI356" s="182"/>
      <c r="BXJ356" s="182"/>
      <c r="BXK356" s="182"/>
      <c r="BXL356" s="182"/>
      <c r="BXM356" s="182"/>
      <c r="BXN356" s="182"/>
      <c r="BXO356" s="182"/>
      <c r="BXP356" s="182"/>
      <c r="BXQ356" s="182"/>
      <c r="BXR356" s="182"/>
      <c r="BXS356" s="182"/>
      <c r="BXT356" s="182"/>
      <c r="BXU356" s="182"/>
      <c r="BXV356" s="182"/>
      <c r="BXW356" s="182"/>
      <c r="BXX356" s="182"/>
      <c r="BXY356" s="182"/>
      <c r="BXZ356" s="182"/>
      <c r="BYA356" s="182"/>
      <c r="BYB356" s="182"/>
      <c r="BYC356" s="182"/>
      <c r="BYD356" s="182"/>
      <c r="BYE356" s="182"/>
      <c r="BYF356" s="182"/>
      <c r="BYG356" s="182"/>
      <c r="BYH356" s="182"/>
      <c r="BYI356" s="182"/>
      <c r="BYJ356" s="182"/>
      <c r="BYK356" s="182"/>
      <c r="BYL356" s="182"/>
      <c r="BYM356" s="182"/>
      <c r="BYN356" s="182"/>
      <c r="BYO356" s="182"/>
      <c r="BYP356" s="182"/>
      <c r="BYQ356" s="182"/>
      <c r="BYR356" s="182"/>
      <c r="BYS356" s="182"/>
      <c r="BYT356" s="182"/>
      <c r="BYU356" s="182"/>
      <c r="BYV356" s="182"/>
      <c r="BYW356" s="182"/>
      <c r="BYX356" s="182"/>
      <c r="BYY356" s="182"/>
      <c r="BYZ356" s="182"/>
      <c r="BZA356" s="182"/>
      <c r="BZB356" s="182"/>
      <c r="BZC356" s="182"/>
      <c r="BZD356" s="182"/>
      <c r="BZE356" s="182"/>
      <c r="BZF356" s="182"/>
      <c r="BZG356" s="182"/>
      <c r="BZH356" s="182"/>
      <c r="BZI356" s="182"/>
      <c r="BZJ356" s="182"/>
      <c r="BZK356" s="182"/>
      <c r="BZL356" s="182"/>
      <c r="BZM356" s="182"/>
      <c r="BZN356" s="182"/>
      <c r="BZO356" s="182"/>
      <c r="BZP356" s="182"/>
      <c r="BZQ356" s="182"/>
      <c r="BZR356" s="182"/>
      <c r="BZS356" s="182"/>
      <c r="BZT356" s="182"/>
      <c r="BZU356" s="182"/>
      <c r="BZV356" s="182"/>
      <c r="BZW356" s="182"/>
      <c r="BZX356" s="182"/>
      <c r="BZY356" s="182"/>
      <c r="BZZ356" s="182"/>
      <c r="CAA356" s="182"/>
      <c r="CAB356" s="182"/>
      <c r="CAC356" s="182"/>
      <c r="CAD356" s="182"/>
      <c r="CAE356" s="182"/>
      <c r="CAF356" s="182"/>
      <c r="CAG356" s="182"/>
      <c r="CAH356" s="182"/>
      <c r="CAI356" s="182"/>
      <c r="CAJ356" s="182"/>
      <c r="CAK356" s="182"/>
      <c r="CAL356" s="182"/>
      <c r="CAM356" s="182"/>
      <c r="CAN356" s="182"/>
      <c r="CAO356" s="182"/>
      <c r="CAP356" s="182"/>
      <c r="CAQ356" s="182"/>
      <c r="CAR356" s="182"/>
      <c r="CAS356" s="182"/>
      <c r="CAT356" s="182"/>
      <c r="CAU356" s="182"/>
      <c r="CAV356" s="182"/>
      <c r="CAW356" s="182"/>
      <c r="CAX356" s="182"/>
      <c r="CAY356" s="182"/>
      <c r="CAZ356" s="182"/>
      <c r="CBA356" s="182"/>
      <c r="CBB356" s="182"/>
      <c r="CBC356" s="182"/>
      <c r="CBD356" s="182"/>
      <c r="CBE356" s="182"/>
      <c r="CBF356" s="182"/>
      <c r="CBG356" s="182"/>
      <c r="CBH356" s="182"/>
      <c r="CBI356" s="182"/>
      <c r="CBJ356" s="182"/>
      <c r="CBK356" s="182"/>
      <c r="CBL356" s="182"/>
      <c r="CBM356" s="182"/>
      <c r="CBN356" s="182"/>
      <c r="CBO356" s="182"/>
      <c r="CBP356" s="182"/>
      <c r="CBQ356" s="182"/>
      <c r="CBR356" s="182"/>
      <c r="CBS356" s="182"/>
      <c r="CBT356" s="182"/>
      <c r="CBU356" s="182"/>
      <c r="CBV356" s="182"/>
      <c r="CBW356" s="182"/>
      <c r="CBX356" s="182"/>
      <c r="CBY356" s="182"/>
      <c r="CBZ356" s="182"/>
      <c r="CCA356" s="182"/>
      <c r="CCB356" s="182"/>
      <c r="CCC356" s="182"/>
      <c r="CCD356" s="182"/>
      <c r="CCE356" s="182"/>
      <c r="CCF356" s="182"/>
      <c r="CCG356" s="182"/>
      <c r="CCH356" s="182"/>
      <c r="CCI356" s="182"/>
      <c r="CCJ356" s="182"/>
      <c r="CCK356" s="182"/>
      <c r="CCL356" s="182"/>
      <c r="CCM356" s="182"/>
      <c r="CCN356" s="182"/>
      <c r="CCO356" s="182"/>
      <c r="CCP356" s="182"/>
      <c r="CCQ356" s="182"/>
      <c r="CCR356" s="182"/>
      <c r="CCS356" s="182"/>
      <c r="CCT356" s="182"/>
      <c r="CCU356" s="182"/>
      <c r="CCV356" s="182"/>
      <c r="CCW356" s="182"/>
      <c r="CCX356" s="182"/>
      <c r="CCY356" s="182"/>
      <c r="CCZ356" s="182"/>
      <c r="CDA356" s="182"/>
      <c r="CDB356" s="182"/>
      <c r="CDC356" s="182"/>
      <c r="CDD356" s="182"/>
      <c r="CDE356" s="182"/>
      <c r="CDF356" s="182"/>
      <c r="CDG356" s="182"/>
      <c r="CDH356" s="182"/>
      <c r="CDI356" s="182"/>
      <c r="CDJ356" s="182"/>
      <c r="CDK356" s="182"/>
      <c r="CDL356" s="182"/>
      <c r="CDM356" s="182"/>
      <c r="CDN356" s="182"/>
      <c r="CDO356" s="182"/>
      <c r="CDP356" s="182"/>
      <c r="CDQ356" s="182"/>
      <c r="CDR356" s="182"/>
      <c r="CDS356" s="182"/>
      <c r="CDT356" s="182"/>
      <c r="CDU356" s="182"/>
      <c r="CDV356" s="182"/>
      <c r="CDW356" s="182"/>
      <c r="CDX356" s="182"/>
      <c r="CDY356" s="182"/>
      <c r="CDZ356" s="182"/>
      <c r="CEA356" s="182"/>
      <c r="CEB356" s="182"/>
      <c r="CEC356" s="182"/>
      <c r="CED356" s="182"/>
      <c r="CEE356" s="182"/>
      <c r="CEF356" s="182"/>
      <c r="CEG356" s="182"/>
      <c r="CEH356" s="182"/>
      <c r="CEI356" s="182"/>
      <c r="CEJ356" s="182"/>
      <c r="CEK356" s="182"/>
      <c r="CEL356" s="182"/>
      <c r="CEM356" s="182"/>
      <c r="CEN356" s="182"/>
      <c r="CEO356" s="182"/>
      <c r="CEP356" s="182"/>
      <c r="CEQ356" s="182"/>
      <c r="CER356" s="182"/>
      <c r="CES356" s="182"/>
      <c r="CET356" s="182"/>
      <c r="CEU356" s="182"/>
      <c r="CEV356" s="182"/>
      <c r="CEW356" s="182"/>
      <c r="CEX356" s="182"/>
      <c r="CEY356" s="182"/>
      <c r="CEZ356" s="182"/>
      <c r="CFA356" s="182"/>
      <c r="CFB356" s="182"/>
      <c r="CFC356" s="182"/>
      <c r="CFD356" s="182"/>
      <c r="CFE356" s="182"/>
      <c r="CFF356" s="182"/>
      <c r="CFG356" s="182"/>
      <c r="CFH356" s="182"/>
      <c r="CFI356" s="182"/>
      <c r="CFJ356" s="182"/>
      <c r="CFK356" s="182"/>
      <c r="CFL356" s="182"/>
      <c r="CFM356" s="182"/>
      <c r="CFN356" s="182"/>
      <c r="CFO356" s="182"/>
      <c r="CFP356" s="182"/>
      <c r="CFQ356" s="182"/>
      <c r="CFR356" s="182"/>
      <c r="CFS356" s="182"/>
      <c r="CFT356" s="182"/>
      <c r="CFU356" s="182"/>
      <c r="CFV356" s="182"/>
      <c r="CFW356" s="182"/>
      <c r="CFX356" s="182"/>
      <c r="CFY356" s="182"/>
      <c r="CFZ356" s="182"/>
      <c r="CGA356" s="182"/>
      <c r="CGB356" s="182"/>
      <c r="CGC356" s="182"/>
      <c r="CGD356" s="182"/>
      <c r="CGE356" s="182"/>
      <c r="CGF356" s="182"/>
      <c r="CGG356" s="182"/>
      <c r="CGH356" s="182"/>
      <c r="CGI356" s="182"/>
      <c r="CGJ356" s="182"/>
      <c r="CGK356" s="182"/>
      <c r="CGL356" s="182"/>
      <c r="CGM356" s="182"/>
      <c r="CGN356" s="182"/>
      <c r="CGO356" s="182"/>
      <c r="CGP356" s="182"/>
      <c r="CGQ356" s="182"/>
      <c r="CGR356" s="182"/>
      <c r="CGS356" s="182"/>
      <c r="CGT356" s="182"/>
      <c r="CGU356" s="182"/>
      <c r="CGV356" s="182"/>
      <c r="CGW356" s="182"/>
      <c r="CGX356" s="182"/>
      <c r="CGY356" s="182"/>
      <c r="CGZ356" s="182"/>
      <c r="CHA356" s="182"/>
      <c r="CHB356" s="182"/>
      <c r="CHC356" s="182"/>
      <c r="CHD356" s="182"/>
      <c r="CHE356" s="182"/>
      <c r="CHF356" s="182"/>
      <c r="CHG356" s="182"/>
      <c r="CHH356" s="182"/>
      <c r="CHI356" s="182"/>
      <c r="CHJ356" s="182"/>
      <c r="CHK356" s="182"/>
      <c r="CHL356" s="182"/>
      <c r="CHM356" s="182"/>
      <c r="CHN356" s="182"/>
      <c r="CHO356" s="182"/>
      <c r="CHP356" s="182"/>
      <c r="CHQ356" s="182"/>
      <c r="CHR356" s="182"/>
      <c r="CHS356" s="182"/>
      <c r="CHT356" s="182"/>
      <c r="CHU356" s="182"/>
      <c r="CHV356" s="182"/>
      <c r="CHW356" s="182"/>
      <c r="CHX356" s="182"/>
      <c r="CHY356" s="182"/>
      <c r="CHZ356" s="182"/>
      <c r="CIA356" s="182"/>
      <c r="CIB356" s="182"/>
      <c r="CIC356" s="182"/>
      <c r="CID356" s="182"/>
      <c r="CIE356" s="182"/>
      <c r="CIF356" s="182"/>
      <c r="CIG356" s="182"/>
      <c r="CIH356" s="182"/>
      <c r="CII356" s="182"/>
      <c r="CIJ356" s="182"/>
      <c r="CIK356" s="182"/>
      <c r="CIL356" s="182"/>
      <c r="CIM356" s="182"/>
      <c r="CIN356" s="182"/>
      <c r="CIO356" s="182"/>
      <c r="CIP356" s="182"/>
      <c r="CIQ356" s="182"/>
      <c r="CIR356" s="182"/>
      <c r="CIS356" s="182"/>
      <c r="CIT356" s="182"/>
      <c r="CIU356" s="182"/>
      <c r="CIV356" s="182"/>
      <c r="CIW356" s="182"/>
      <c r="CIX356" s="182"/>
      <c r="CIY356" s="182"/>
      <c r="CIZ356" s="182"/>
      <c r="CJA356" s="182"/>
      <c r="CJB356" s="182"/>
      <c r="CJC356" s="182"/>
      <c r="CJD356" s="182"/>
      <c r="CJE356" s="182"/>
      <c r="CJF356" s="182"/>
      <c r="CJG356" s="182"/>
      <c r="CJH356" s="182"/>
      <c r="CJI356" s="182"/>
      <c r="CJJ356" s="182"/>
      <c r="CJK356" s="182"/>
      <c r="CJL356" s="182"/>
      <c r="CJM356" s="182"/>
      <c r="CJN356" s="182"/>
      <c r="CJO356" s="182"/>
      <c r="CJP356" s="182"/>
      <c r="CJQ356" s="182"/>
      <c r="CJR356" s="182"/>
      <c r="CJS356" s="182"/>
      <c r="CJT356" s="182"/>
      <c r="CJU356" s="182"/>
      <c r="CJV356" s="182"/>
      <c r="CJW356" s="182"/>
      <c r="CJX356" s="182"/>
      <c r="CJY356" s="182"/>
      <c r="CJZ356" s="182"/>
      <c r="CKA356" s="182"/>
      <c r="CKB356" s="182"/>
      <c r="CKC356" s="182"/>
      <c r="CKD356" s="182"/>
      <c r="CKE356" s="182"/>
      <c r="CKF356" s="182"/>
      <c r="CKG356" s="182"/>
      <c r="CKH356" s="182"/>
      <c r="CKI356" s="182"/>
      <c r="CKJ356" s="182"/>
      <c r="CKK356" s="182"/>
      <c r="CKL356" s="182"/>
      <c r="CKM356" s="182"/>
      <c r="CKN356" s="182"/>
      <c r="CKO356" s="182"/>
      <c r="CKP356" s="182"/>
      <c r="CKQ356" s="182"/>
      <c r="CKR356" s="182"/>
      <c r="CKS356" s="182"/>
      <c r="CKT356" s="182"/>
      <c r="CKU356" s="182"/>
      <c r="CKV356" s="182"/>
      <c r="CKW356" s="182"/>
      <c r="CKX356" s="182"/>
      <c r="CKY356" s="182"/>
      <c r="CKZ356" s="182"/>
      <c r="CLA356" s="182"/>
      <c r="CLB356" s="182"/>
      <c r="CLC356" s="182"/>
      <c r="CLD356" s="182"/>
      <c r="CLE356" s="182"/>
      <c r="CLF356" s="182"/>
      <c r="CLG356" s="182"/>
      <c r="CLH356" s="182"/>
      <c r="CLI356" s="182"/>
      <c r="CLJ356" s="182"/>
      <c r="CLK356" s="182"/>
      <c r="CLL356" s="182"/>
      <c r="CLM356" s="182"/>
      <c r="CLN356" s="182"/>
      <c r="CLO356" s="182"/>
      <c r="CLP356" s="182"/>
      <c r="CLQ356" s="182"/>
      <c r="CLR356" s="182"/>
      <c r="CLS356" s="182"/>
      <c r="CLT356" s="182"/>
      <c r="CLU356" s="182"/>
      <c r="CLV356" s="182"/>
      <c r="CLW356" s="182"/>
      <c r="CLX356" s="182"/>
      <c r="CLY356" s="182"/>
      <c r="CLZ356" s="182"/>
      <c r="CMA356" s="182"/>
      <c r="CMB356" s="182"/>
      <c r="CMC356" s="182"/>
      <c r="CMD356" s="182"/>
      <c r="CME356" s="182"/>
      <c r="CMF356" s="182"/>
      <c r="CMG356" s="182"/>
      <c r="CMH356" s="182"/>
      <c r="CMI356" s="182"/>
      <c r="CMJ356" s="182"/>
      <c r="CMK356" s="182"/>
      <c r="CML356" s="182"/>
      <c r="CMM356" s="182"/>
      <c r="CMN356" s="182"/>
      <c r="CMO356" s="182"/>
      <c r="CMP356" s="182"/>
      <c r="CMQ356" s="182"/>
      <c r="CMR356" s="182"/>
      <c r="CMS356" s="182"/>
      <c r="CMT356" s="182"/>
      <c r="CMU356" s="182"/>
      <c r="CMV356" s="182"/>
      <c r="CMW356" s="182"/>
      <c r="CMX356" s="182"/>
      <c r="CMY356" s="182"/>
      <c r="CMZ356" s="182"/>
      <c r="CNA356" s="182"/>
      <c r="CNB356" s="182"/>
      <c r="CNC356" s="182"/>
      <c r="CND356" s="182"/>
      <c r="CNE356" s="182"/>
      <c r="CNF356" s="182"/>
      <c r="CNG356" s="182"/>
      <c r="CNH356" s="182"/>
      <c r="CNI356" s="182"/>
      <c r="CNJ356" s="182"/>
      <c r="CNK356" s="182"/>
      <c r="CNL356" s="182"/>
      <c r="CNM356" s="182"/>
      <c r="CNN356" s="182"/>
      <c r="CNO356" s="182"/>
      <c r="CNP356" s="182"/>
      <c r="CNQ356" s="182"/>
      <c r="CNR356" s="182"/>
      <c r="CNS356" s="182"/>
      <c r="CNT356" s="182"/>
      <c r="CNU356" s="182"/>
      <c r="CNV356" s="182"/>
      <c r="CNW356" s="182"/>
      <c r="CNX356" s="182"/>
      <c r="CNY356" s="182"/>
      <c r="CNZ356" s="182"/>
      <c r="COA356" s="182"/>
      <c r="COB356" s="182"/>
      <c r="COC356" s="182"/>
      <c r="COD356" s="182"/>
      <c r="COE356" s="182"/>
      <c r="COF356" s="182"/>
      <c r="COG356" s="182"/>
      <c r="COH356" s="182"/>
      <c r="COI356" s="182"/>
      <c r="COJ356" s="182"/>
      <c r="COK356" s="182"/>
      <c r="COL356" s="182"/>
      <c r="COM356" s="182"/>
      <c r="CON356" s="182"/>
      <c r="COO356" s="182"/>
      <c r="COP356" s="182"/>
      <c r="COQ356" s="182"/>
      <c r="COR356" s="182"/>
      <c r="COS356" s="182"/>
      <c r="COT356" s="182"/>
      <c r="COU356" s="182"/>
      <c r="COV356" s="182"/>
      <c r="COW356" s="182"/>
      <c r="COX356" s="182"/>
      <c r="COY356" s="182"/>
      <c r="COZ356" s="182"/>
      <c r="CPA356" s="182"/>
      <c r="CPB356" s="182"/>
      <c r="CPC356" s="182"/>
      <c r="CPD356" s="182"/>
      <c r="CPE356" s="182"/>
      <c r="CPF356" s="182"/>
      <c r="CPG356" s="182"/>
      <c r="CPH356" s="182"/>
      <c r="CPI356" s="182"/>
      <c r="CPJ356" s="182"/>
      <c r="CPK356" s="182"/>
      <c r="CPL356" s="182"/>
      <c r="CPM356" s="182"/>
      <c r="CPN356" s="182"/>
      <c r="CPO356" s="182"/>
      <c r="CPP356" s="182"/>
      <c r="CPQ356" s="182"/>
      <c r="CPR356" s="182"/>
      <c r="CPS356" s="182"/>
      <c r="CPT356" s="182"/>
      <c r="CPU356" s="182"/>
      <c r="CPV356" s="182"/>
      <c r="CPW356" s="182"/>
      <c r="CPX356" s="182"/>
      <c r="CPY356" s="182"/>
      <c r="CPZ356" s="182"/>
      <c r="CQA356" s="182"/>
      <c r="CQB356" s="182"/>
      <c r="CQC356" s="182"/>
      <c r="CQD356" s="182"/>
      <c r="CQE356" s="182"/>
      <c r="CQF356" s="182"/>
      <c r="CQG356" s="182"/>
      <c r="CQH356" s="182"/>
      <c r="CQI356" s="182"/>
      <c r="CQJ356" s="182"/>
      <c r="CQK356" s="182"/>
      <c r="CQL356" s="182"/>
      <c r="CQM356" s="182"/>
      <c r="CQN356" s="182"/>
      <c r="CQO356" s="182"/>
      <c r="CQP356" s="182"/>
      <c r="CQQ356" s="182"/>
      <c r="CQR356" s="182"/>
      <c r="CQS356" s="182"/>
      <c r="CQT356" s="182"/>
      <c r="CQU356" s="182"/>
      <c r="CQV356" s="182"/>
      <c r="CQW356" s="182"/>
      <c r="CQX356" s="182"/>
      <c r="CQY356" s="182"/>
      <c r="CQZ356" s="182"/>
      <c r="CRA356" s="182"/>
      <c r="CRB356" s="182"/>
      <c r="CRC356" s="182"/>
      <c r="CRD356" s="182"/>
      <c r="CRE356" s="182"/>
      <c r="CRF356" s="182"/>
      <c r="CRG356" s="182"/>
      <c r="CRH356" s="182"/>
      <c r="CRI356" s="182"/>
      <c r="CRJ356" s="182"/>
      <c r="CRK356" s="182"/>
      <c r="CRL356" s="182"/>
      <c r="CRM356" s="182"/>
      <c r="CRN356" s="182"/>
      <c r="CRO356" s="182"/>
      <c r="CRP356" s="182"/>
      <c r="CRQ356" s="182"/>
      <c r="CRR356" s="182"/>
      <c r="CRS356" s="182"/>
      <c r="CRT356" s="182"/>
      <c r="CRU356" s="182"/>
      <c r="CRV356" s="182"/>
      <c r="CRW356" s="182"/>
      <c r="CRX356" s="182"/>
      <c r="CRY356" s="182"/>
      <c r="CRZ356" s="182"/>
      <c r="CSA356" s="182"/>
      <c r="CSB356" s="182"/>
      <c r="CSC356" s="182"/>
      <c r="CSD356" s="182"/>
      <c r="CSE356" s="182"/>
      <c r="CSF356" s="182"/>
      <c r="CSG356" s="182"/>
      <c r="CSH356" s="182"/>
      <c r="CSI356" s="182"/>
      <c r="CSJ356" s="182"/>
      <c r="CSK356" s="182"/>
      <c r="CSL356" s="182"/>
      <c r="CSM356" s="182"/>
      <c r="CSN356" s="182"/>
      <c r="CSO356" s="182"/>
      <c r="CSP356" s="182"/>
      <c r="CSQ356" s="182"/>
      <c r="CSR356" s="182"/>
      <c r="CSS356" s="182"/>
      <c r="CST356" s="182"/>
      <c r="CSU356" s="182"/>
      <c r="CSV356" s="182"/>
      <c r="CSW356" s="182"/>
      <c r="CSX356" s="182"/>
      <c r="CSY356" s="182"/>
      <c r="CSZ356" s="182"/>
      <c r="CTA356" s="182"/>
      <c r="CTB356" s="182"/>
      <c r="CTC356" s="182"/>
      <c r="CTD356" s="182"/>
      <c r="CTE356" s="182"/>
      <c r="CTF356" s="182"/>
      <c r="CTG356" s="182"/>
      <c r="CTH356" s="182"/>
      <c r="CTI356" s="182"/>
      <c r="CTJ356" s="182"/>
      <c r="CTK356" s="182"/>
      <c r="CTL356" s="182"/>
      <c r="CTM356" s="182"/>
      <c r="CTN356" s="182"/>
      <c r="CTO356" s="182"/>
      <c r="CTP356" s="182"/>
      <c r="CTQ356" s="182"/>
      <c r="CTR356" s="182"/>
      <c r="CTS356" s="182"/>
      <c r="CTT356" s="182"/>
      <c r="CTU356" s="182"/>
      <c r="CTV356" s="182"/>
      <c r="CTW356" s="182"/>
      <c r="CTX356" s="182"/>
      <c r="CTY356" s="182"/>
      <c r="CTZ356" s="182"/>
      <c r="CUA356" s="182"/>
      <c r="CUB356" s="182"/>
      <c r="CUC356" s="182"/>
      <c r="CUD356" s="182"/>
      <c r="CUE356" s="182"/>
      <c r="CUF356" s="182"/>
      <c r="CUG356" s="182"/>
      <c r="CUH356" s="182"/>
      <c r="CUI356" s="182"/>
      <c r="CUJ356" s="182"/>
      <c r="CUK356" s="182"/>
      <c r="CUL356" s="182"/>
      <c r="CUM356" s="182"/>
      <c r="CUN356" s="182"/>
      <c r="CUO356" s="182"/>
      <c r="CUP356" s="182"/>
      <c r="CUQ356" s="182"/>
      <c r="CUR356" s="182"/>
      <c r="CUS356" s="182"/>
      <c r="CUT356" s="182"/>
      <c r="CUU356" s="182"/>
      <c r="CUV356" s="182"/>
      <c r="CUW356" s="182"/>
      <c r="CUX356" s="182"/>
      <c r="CUY356" s="182"/>
      <c r="CUZ356" s="182"/>
      <c r="CVA356" s="182"/>
      <c r="CVB356" s="182"/>
      <c r="CVC356" s="182"/>
      <c r="CVD356" s="182"/>
      <c r="CVE356" s="182"/>
      <c r="CVF356" s="182"/>
      <c r="CVG356" s="182"/>
      <c r="CVH356" s="182"/>
      <c r="CVI356" s="182"/>
      <c r="CVJ356" s="182"/>
      <c r="CVK356" s="182"/>
      <c r="CVL356" s="182"/>
      <c r="CVM356" s="182"/>
      <c r="CVN356" s="182"/>
      <c r="CVO356" s="182"/>
      <c r="CVP356" s="182"/>
      <c r="CVQ356" s="182"/>
      <c r="CVR356" s="182"/>
      <c r="CVS356" s="182"/>
      <c r="CVT356" s="182"/>
      <c r="CVU356" s="182"/>
      <c r="CVV356" s="182"/>
      <c r="CVW356" s="182"/>
      <c r="CVX356" s="182"/>
      <c r="CVY356" s="182"/>
      <c r="CVZ356" s="182"/>
      <c r="CWA356" s="182"/>
      <c r="CWB356" s="182"/>
      <c r="CWC356" s="182"/>
      <c r="CWD356" s="182"/>
      <c r="CWE356" s="182"/>
      <c r="CWF356" s="182"/>
      <c r="CWG356" s="182"/>
      <c r="CWH356" s="182"/>
      <c r="CWI356" s="182"/>
      <c r="CWJ356" s="182"/>
      <c r="CWK356" s="182"/>
      <c r="CWL356" s="182"/>
      <c r="CWM356" s="182"/>
      <c r="CWN356" s="182"/>
      <c r="CWO356" s="182"/>
      <c r="CWP356" s="182"/>
      <c r="CWQ356" s="182"/>
      <c r="CWR356" s="182"/>
      <c r="CWS356" s="182"/>
      <c r="CWT356" s="182"/>
      <c r="CWU356" s="182"/>
      <c r="CWV356" s="182"/>
      <c r="CWW356" s="182"/>
      <c r="CWX356" s="182"/>
      <c r="CWY356" s="182"/>
      <c r="CWZ356" s="182"/>
      <c r="CXA356" s="182"/>
      <c r="CXB356" s="182"/>
      <c r="CXC356" s="182"/>
      <c r="CXD356" s="182"/>
      <c r="CXE356" s="182"/>
      <c r="CXF356" s="182"/>
      <c r="CXG356" s="182"/>
      <c r="CXH356" s="182"/>
      <c r="CXI356" s="182"/>
      <c r="CXJ356" s="182"/>
      <c r="CXK356" s="182"/>
      <c r="CXL356" s="182"/>
      <c r="CXM356" s="182"/>
      <c r="CXN356" s="182"/>
      <c r="CXO356" s="182"/>
      <c r="CXP356" s="182"/>
      <c r="CXQ356" s="182"/>
      <c r="CXR356" s="182"/>
      <c r="CXS356" s="182"/>
      <c r="CXT356" s="182"/>
      <c r="CXU356" s="182"/>
      <c r="CXV356" s="182"/>
      <c r="CXW356" s="182"/>
      <c r="CXX356" s="182"/>
      <c r="CXY356" s="182"/>
      <c r="CXZ356" s="182"/>
      <c r="CYA356" s="182"/>
      <c r="CYB356" s="182"/>
      <c r="CYC356" s="182"/>
      <c r="CYD356" s="182"/>
      <c r="CYE356" s="182"/>
      <c r="CYF356" s="182"/>
      <c r="CYG356" s="182"/>
      <c r="CYH356" s="182"/>
      <c r="CYI356" s="182"/>
      <c r="CYJ356" s="182"/>
      <c r="CYK356" s="182"/>
      <c r="CYL356" s="182"/>
      <c r="CYM356" s="182"/>
      <c r="CYN356" s="182"/>
      <c r="CYO356" s="182"/>
      <c r="CYP356" s="182"/>
      <c r="CYQ356" s="182"/>
      <c r="CYR356" s="182"/>
      <c r="CYS356" s="182"/>
      <c r="CYT356" s="182"/>
      <c r="CYU356" s="182"/>
      <c r="CYV356" s="182"/>
      <c r="CYW356" s="182"/>
      <c r="CYX356" s="182"/>
      <c r="CYY356" s="182"/>
      <c r="CYZ356" s="182"/>
      <c r="CZA356" s="182"/>
      <c r="CZB356" s="182"/>
      <c r="CZC356" s="182"/>
      <c r="CZD356" s="182"/>
      <c r="CZE356" s="182"/>
      <c r="CZF356" s="182"/>
      <c r="CZG356" s="182"/>
      <c r="CZH356" s="182"/>
      <c r="CZI356" s="182"/>
      <c r="CZJ356" s="182"/>
      <c r="CZK356" s="182"/>
      <c r="CZL356" s="182"/>
      <c r="CZM356" s="182"/>
      <c r="CZN356" s="182"/>
      <c r="CZO356" s="182"/>
      <c r="CZP356" s="182"/>
      <c r="CZQ356" s="182"/>
      <c r="CZR356" s="182"/>
      <c r="CZS356" s="182"/>
      <c r="CZT356" s="182"/>
      <c r="CZU356" s="182"/>
      <c r="CZV356" s="182"/>
      <c r="CZW356" s="182"/>
      <c r="CZX356" s="182"/>
      <c r="CZY356" s="182"/>
      <c r="CZZ356" s="182"/>
      <c r="DAA356" s="182"/>
      <c r="DAB356" s="182"/>
      <c r="DAC356" s="182"/>
      <c r="DAD356" s="182"/>
      <c r="DAE356" s="182"/>
      <c r="DAF356" s="182"/>
      <c r="DAG356" s="182"/>
      <c r="DAH356" s="182"/>
      <c r="DAI356" s="182"/>
      <c r="DAJ356" s="182"/>
      <c r="DAK356" s="182"/>
      <c r="DAL356" s="182"/>
      <c r="DAM356" s="182"/>
      <c r="DAN356" s="182"/>
      <c r="DAO356" s="182"/>
      <c r="DAP356" s="182"/>
      <c r="DAQ356" s="182"/>
      <c r="DAR356" s="182"/>
      <c r="DAS356" s="182"/>
      <c r="DAT356" s="182"/>
      <c r="DAU356" s="182"/>
      <c r="DAV356" s="182"/>
      <c r="DAW356" s="182"/>
      <c r="DAX356" s="182"/>
      <c r="DAY356" s="182"/>
      <c r="DAZ356" s="182"/>
      <c r="DBA356" s="182"/>
      <c r="DBB356" s="182"/>
      <c r="DBC356" s="182"/>
      <c r="DBD356" s="182"/>
      <c r="DBE356" s="182"/>
      <c r="DBF356" s="182"/>
      <c r="DBG356" s="182"/>
      <c r="DBH356" s="182"/>
      <c r="DBI356" s="182"/>
      <c r="DBJ356" s="182"/>
      <c r="DBK356" s="182"/>
      <c r="DBL356" s="182"/>
      <c r="DBM356" s="182"/>
      <c r="DBN356" s="182"/>
      <c r="DBO356" s="182"/>
      <c r="DBP356" s="182"/>
      <c r="DBQ356" s="182"/>
      <c r="DBR356" s="182"/>
      <c r="DBS356" s="182"/>
      <c r="DBT356" s="182"/>
      <c r="DBU356" s="182"/>
      <c r="DBV356" s="182"/>
      <c r="DBW356" s="182"/>
      <c r="DBX356" s="182"/>
      <c r="DBY356" s="182"/>
      <c r="DBZ356" s="182"/>
      <c r="DCA356" s="182"/>
      <c r="DCB356" s="182"/>
      <c r="DCC356" s="182"/>
      <c r="DCD356" s="182"/>
      <c r="DCE356" s="182"/>
      <c r="DCF356" s="182"/>
      <c r="DCG356" s="182"/>
      <c r="DCH356" s="182"/>
      <c r="DCI356" s="182"/>
      <c r="DCJ356" s="182"/>
      <c r="DCK356" s="182"/>
      <c r="DCL356" s="182"/>
      <c r="DCM356" s="182"/>
      <c r="DCN356" s="182"/>
      <c r="DCO356" s="182"/>
      <c r="DCP356" s="182"/>
      <c r="DCQ356" s="182"/>
      <c r="DCR356" s="182"/>
      <c r="DCS356" s="182"/>
      <c r="DCT356" s="182"/>
      <c r="DCU356" s="182"/>
      <c r="DCV356" s="182"/>
      <c r="DCW356" s="182"/>
      <c r="DCX356" s="182"/>
      <c r="DCY356" s="182"/>
      <c r="DCZ356" s="182"/>
      <c r="DDA356" s="182"/>
      <c r="DDB356" s="182"/>
      <c r="DDC356" s="182"/>
      <c r="DDD356" s="182"/>
      <c r="DDE356" s="182"/>
      <c r="DDF356" s="182"/>
      <c r="DDG356" s="182"/>
      <c r="DDH356" s="182"/>
      <c r="DDI356" s="182"/>
      <c r="DDJ356" s="182"/>
      <c r="DDK356" s="182"/>
      <c r="DDL356" s="182"/>
      <c r="DDM356" s="182"/>
      <c r="DDN356" s="182"/>
      <c r="DDO356" s="182"/>
      <c r="DDP356" s="182"/>
      <c r="DDQ356" s="182"/>
      <c r="DDR356" s="182"/>
      <c r="DDS356" s="182"/>
      <c r="DDT356" s="182"/>
      <c r="DDU356" s="182"/>
      <c r="DDV356" s="182"/>
      <c r="DDW356" s="182"/>
      <c r="DDX356" s="182"/>
      <c r="DDY356" s="182"/>
      <c r="DDZ356" s="182"/>
      <c r="DEA356" s="182"/>
      <c r="DEB356" s="182"/>
      <c r="DEC356" s="182"/>
      <c r="DED356" s="182"/>
      <c r="DEE356" s="182"/>
      <c r="DEF356" s="182"/>
      <c r="DEG356" s="182"/>
      <c r="DEH356" s="182"/>
      <c r="DEI356" s="182"/>
      <c r="DEJ356" s="182"/>
      <c r="DEK356" s="182"/>
      <c r="DEL356" s="182"/>
      <c r="DEM356" s="182"/>
      <c r="DEN356" s="182"/>
      <c r="DEO356" s="182"/>
      <c r="DEP356" s="182"/>
      <c r="DEQ356" s="182"/>
      <c r="DER356" s="182"/>
      <c r="DES356" s="182"/>
      <c r="DET356" s="182"/>
      <c r="DEU356" s="182"/>
      <c r="DEV356" s="182"/>
      <c r="DEW356" s="182"/>
      <c r="DEX356" s="182"/>
      <c r="DEY356" s="182"/>
      <c r="DEZ356" s="182"/>
      <c r="DFA356" s="182"/>
      <c r="DFB356" s="182"/>
      <c r="DFC356" s="182"/>
      <c r="DFD356" s="182"/>
      <c r="DFE356" s="182"/>
      <c r="DFF356" s="182"/>
      <c r="DFG356" s="182"/>
      <c r="DFH356" s="182"/>
      <c r="DFI356" s="182"/>
      <c r="DFJ356" s="182"/>
      <c r="DFK356" s="182"/>
      <c r="DFL356" s="182"/>
      <c r="DFM356" s="182"/>
      <c r="DFN356" s="182"/>
      <c r="DFO356" s="182"/>
      <c r="DFP356" s="182"/>
      <c r="DFQ356" s="182"/>
      <c r="DFR356" s="182"/>
      <c r="DFS356" s="182"/>
      <c r="DFT356" s="182"/>
      <c r="DFU356" s="182"/>
      <c r="DFV356" s="182"/>
      <c r="DFW356" s="182"/>
      <c r="DFX356" s="182"/>
      <c r="DFY356" s="182"/>
      <c r="DFZ356" s="182"/>
      <c r="DGA356" s="182"/>
      <c r="DGB356" s="182"/>
      <c r="DGC356" s="182"/>
      <c r="DGD356" s="182"/>
      <c r="DGE356" s="182"/>
      <c r="DGF356" s="182"/>
      <c r="DGG356" s="182"/>
      <c r="DGH356" s="182"/>
      <c r="DGI356" s="182"/>
      <c r="DGJ356" s="182"/>
      <c r="DGK356" s="182"/>
      <c r="DGL356" s="182"/>
      <c r="DGM356" s="182"/>
      <c r="DGN356" s="182"/>
      <c r="DGO356" s="182"/>
      <c r="DGP356" s="182"/>
      <c r="DGQ356" s="182"/>
      <c r="DGR356" s="182"/>
      <c r="DGS356" s="182"/>
      <c r="DGT356" s="182"/>
      <c r="DGU356" s="182"/>
      <c r="DGV356" s="182"/>
      <c r="DGW356" s="182"/>
      <c r="DGX356" s="182"/>
      <c r="DGY356" s="182"/>
      <c r="DGZ356" s="182"/>
      <c r="DHA356" s="182"/>
      <c r="DHB356" s="182"/>
      <c r="DHC356" s="182"/>
      <c r="DHD356" s="182"/>
      <c r="DHE356" s="182"/>
      <c r="DHF356" s="182"/>
      <c r="DHG356" s="182"/>
      <c r="DHH356" s="182"/>
      <c r="DHI356" s="182"/>
      <c r="DHJ356" s="182"/>
      <c r="DHK356" s="182"/>
      <c r="DHL356" s="182"/>
      <c r="DHM356" s="182"/>
      <c r="DHN356" s="182"/>
      <c r="DHO356" s="182"/>
      <c r="DHP356" s="182"/>
      <c r="DHQ356" s="182"/>
      <c r="DHR356" s="182"/>
      <c r="DHS356" s="182"/>
      <c r="DHT356" s="182"/>
      <c r="DHU356" s="182"/>
      <c r="DHV356" s="182"/>
      <c r="DHW356" s="182"/>
      <c r="DHX356" s="182"/>
      <c r="DHY356" s="182"/>
      <c r="DHZ356" s="182"/>
      <c r="DIA356" s="182"/>
      <c r="DIB356" s="182"/>
      <c r="DIC356" s="182"/>
      <c r="DID356" s="182"/>
      <c r="DIE356" s="182"/>
      <c r="DIF356" s="182"/>
      <c r="DIG356" s="182"/>
      <c r="DIH356" s="182"/>
      <c r="DII356" s="182"/>
      <c r="DIJ356" s="182"/>
      <c r="DIK356" s="182"/>
      <c r="DIL356" s="182"/>
      <c r="DIM356" s="182"/>
      <c r="DIN356" s="182"/>
      <c r="DIO356" s="182"/>
      <c r="DIP356" s="182"/>
      <c r="DIQ356" s="182"/>
      <c r="DIR356" s="182"/>
      <c r="DIS356" s="182"/>
      <c r="DIT356" s="182"/>
      <c r="DIU356" s="182"/>
      <c r="DIV356" s="182"/>
      <c r="DIW356" s="182"/>
      <c r="DIX356" s="182"/>
      <c r="DIY356" s="182"/>
      <c r="DIZ356" s="182"/>
      <c r="DJA356" s="182"/>
      <c r="DJB356" s="182"/>
      <c r="DJC356" s="182"/>
      <c r="DJD356" s="182"/>
      <c r="DJE356" s="182"/>
      <c r="DJF356" s="182"/>
      <c r="DJG356" s="182"/>
      <c r="DJH356" s="182"/>
      <c r="DJI356" s="182"/>
      <c r="DJJ356" s="182"/>
      <c r="DJK356" s="182"/>
      <c r="DJL356" s="182"/>
      <c r="DJM356" s="182"/>
      <c r="DJN356" s="182"/>
      <c r="DJO356" s="182"/>
      <c r="DJP356" s="182"/>
      <c r="DJQ356" s="182"/>
      <c r="DJR356" s="182"/>
      <c r="DJS356" s="182"/>
      <c r="DJT356" s="182"/>
      <c r="DJU356" s="182"/>
      <c r="DJV356" s="182"/>
      <c r="DJW356" s="182"/>
      <c r="DJX356" s="182"/>
      <c r="DJY356" s="182"/>
      <c r="DJZ356" s="182"/>
      <c r="DKA356" s="182"/>
      <c r="DKB356" s="182"/>
      <c r="DKC356" s="182"/>
      <c r="DKD356" s="182"/>
      <c r="DKE356" s="182"/>
      <c r="DKF356" s="182"/>
      <c r="DKG356" s="182"/>
      <c r="DKH356" s="182"/>
      <c r="DKI356" s="182"/>
      <c r="DKJ356" s="182"/>
      <c r="DKK356" s="182"/>
      <c r="DKL356" s="182"/>
      <c r="DKM356" s="182"/>
      <c r="DKN356" s="182"/>
      <c r="DKO356" s="182"/>
      <c r="DKP356" s="182"/>
      <c r="DKQ356" s="182"/>
      <c r="DKR356" s="182"/>
      <c r="DKS356" s="182"/>
      <c r="DKT356" s="182"/>
      <c r="DKU356" s="182"/>
      <c r="DKV356" s="182"/>
      <c r="DKW356" s="182"/>
      <c r="DKX356" s="182"/>
      <c r="DKY356" s="182"/>
      <c r="DKZ356" s="182"/>
      <c r="DLA356" s="182"/>
      <c r="DLB356" s="182"/>
      <c r="DLC356" s="182"/>
      <c r="DLD356" s="182"/>
      <c r="DLE356" s="182"/>
      <c r="DLF356" s="182"/>
      <c r="DLG356" s="182"/>
      <c r="DLH356" s="182"/>
      <c r="DLI356" s="182"/>
      <c r="DLJ356" s="182"/>
      <c r="DLK356" s="182"/>
      <c r="DLL356" s="182"/>
      <c r="DLM356" s="182"/>
      <c r="DLN356" s="182"/>
      <c r="DLO356" s="182"/>
      <c r="DLP356" s="182"/>
      <c r="DLQ356" s="182"/>
      <c r="DLR356" s="182"/>
      <c r="DLS356" s="182"/>
      <c r="DLT356" s="182"/>
      <c r="DLU356" s="182"/>
      <c r="DLV356" s="182"/>
      <c r="DLW356" s="182"/>
      <c r="DLX356" s="182"/>
      <c r="DLY356" s="182"/>
      <c r="DLZ356" s="182"/>
      <c r="DMA356" s="182"/>
      <c r="DMB356" s="182"/>
      <c r="DMC356" s="182"/>
      <c r="DMD356" s="182"/>
      <c r="DME356" s="182"/>
      <c r="DMF356" s="182"/>
      <c r="DMG356" s="182"/>
      <c r="DMH356" s="182"/>
      <c r="DMI356" s="182"/>
      <c r="DMJ356" s="182"/>
      <c r="DMK356" s="182"/>
      <c r="DML356" s="182"/>
      <c r="DMM356" s="182"/>
      <c r="DMN356" s="182"/>
      <c r="DMO356" s="182"/>
      <c r="DMP356" s="182"/>
      <c r="DMQ356" s="182"/>
      <c r="DMR356" s="182"/>
      <c r="DMS356" s="182"/>
      <c r="DMT356" s="182"/>
      <c r="DMU356" s="182"/>
      <c r="DMV356" s="182"/>
      <c r="DMW356" s="182"/>
      <c r="DMX356" s="182"/>
      <c r="DMY356" s="182"/>
      <c r="DMZ356" s="182"/>
      <c r="DNA356" s="182"/>
      <c r="DNB356" s="182"/>
      <c r="DNC356" s="182"/>
      <c r="DND356" s="182"/>
      <c r="DNE356" s="182"/>
      <c r="DNF356" s="182"/>
      <c r="DNG356" s="182"/>
      <c r="DNH356" s="182"/>
      <c r="DNI356" s="182"/>
      <c r="DNJ356" s="182"/>
      <c r="DNK356" s="182"/>
      <c r="DNL356" s="182"/>
      <c r="DNM356" s="182"/>
      <c r="DNN356" s="182"/>
      <c r="DNO356" s="182"/>
      <c r="DNP356" s="182"/>
      <c r="DNQ356" s="182"/>
      <c r="DNR356" s="182"/>
      <c r="DNS356" s="182"/>
      <c r="DNT356" s="182"/>
      <c r="DNU356" s="182"/>
      <c r="DNV356" s="182"/>
      <c r="DNW356" s="182"/>
      <c r="DNX356" s="182"/>
      <c r="DNY356" s="182"/>
      <c r="DNZ356" s="182"/>
      <c r="DOA356" s="182"/>
      <c r="DOB356" s="182"/>
      <c r="DOC356" s="182"/>
      <c r="DOD356" s="182"/>
      <c r="DOE356" s="182"/>
      <c r="DOF356" s="182"/>
      <c r="DOG356" s="182"/>
      <c r="DOH356" s="182"/>
      <c r="DOI356" s="182"/>
      <c r="DOJ356" s="182"/>
      <c r="DOK356" s="182"/>
      <c r="DOL356" s="182"/>
      <c r="DOM356" s="182"/>
      <c r="DON356" s="182"/>
      <c r="DOO356" s="182"/>
      <c r="DOP356" s="182"/>
      <c r="DOQ356" s="182"/>
      <c r="DOR356" s="182"/>
      <c r="DOS356" s="182"/>
      <c r="DOT356" s="182"/>
      <c r="DOU356" s="182"/>
      <c r="DOV356" s="182"/>
      <c r="DOW356" s="182"/>
      <c r="DOX356" s="182"/>
      <c r="DOY356" s="182"/>
      <c r="DOZ356" s="182"/>
      <c r="DPA356" s="182"/>
      <c r="DPB356" s="182"/>
      <c r="DPC356" s="182"/>
      <c r="DPD356" s="182"/>
      <c r="DPE356" s="182"/>
      <c r="DPF356" s="182"/>
      <c r="DPG356" s="182"/>
      <c r="DPH356" s="182"/>
      <c r="DPI356" s="182"/>
      <c r="DPJ356" s="182"/>
      <c r="DPK356" s="182"/>
      <c r="DPL356" s="182"/>
      <c r="DPM356" s="182"/>
      <c r="DPN356" s="182"/>
      <c r="DPO356" s="182"/>
      <c r="DPP356" s="182"/>
      <c r="DPQ356" s="182"/>
      <c r="DPR356" s="182"/>
      <c r="DPS356" s="182"/>
      <c r="DPT356" s="182"/>
      <c r="DPU356" s="182"/>
      <c r="DPV356" s="182"/>
      <c r="DPW356" s="182"/>
      <c r="DPX356" s="182"/>
      <c r="DPY356" s="182"/>
      <c r="DPZ356" s="182"/>
      <c r="DQA356" s="182"/>
      <c r="DQB356" s="182"/>
      <c r="DQC356" s="182"/>
      <c r="DQD356" s="182"/>
      <c r="DQE356" s="182"/>
      <c r="DQF356" s="182"/>
      <c r="DQG356" s="182"/>
      <c r="DQH356" s="182"/>
      <c r="DQI356" s="182"/>
      <c r="DQJ356" s="182"/>
      <c r="DQK356" s="182"/>
      <c r="DQL356" s="182"/>
      <c r="DQM356" s="182"/>
      <c r="DQN356" s="182"/>
      <c r="DQO356" s="182"/>
      <c r="DQP356" s="182"/>
      <c r="DQQ356" s="182"/>
      <c r="DQR356" s="182"/>
      <c r="DQS356" s="182"/>
      <c r="DQT356" s="182"/>
      <c r="DQU356" s="182"/>
      <c r="DQV356" s="182"/>
      <c r="DQW356" s="182"/>
      <c r="DQX356" s="182"/>
      <c r="DQY356" s="182"/>
      <c r="DQZ356" s="182"/>
      <c r="DRA356" s="182"/>
      <c r="DRB356" s="182"/>
      <c r="DRC356" s="182"/>
      <c r="DRD356" s="182"/>
      <c r="DRE356" s="182"/>
      <c r="DRF356" s="182"/>
      <c r="DRG356" s="182"/>
      <c r="DRH356" s="182"/>
      <c r="DRI356" s="182"/>
      <c r="DRJ356" s="182"/>
      <c r="DRK356" s="182"/>
      <c r="DRL356" s="182"/>
      <c r="DRM356" s="182"/>
      <c r="DRN356" s="182"/>
      <c r="DRO356" s="182"/>
      <c r="DRP356" s="182"/>
      <c r="DRQ356" s="182"/>
      <c r="DRR356" s="182"/>
      <c r="DRS356" s="182"/>
      <c r="DRT356" s="182"/>
      <c r="DRU356" s="182"/>
      <c r="DRV356" s="182"/>
      <c r="DRW356" s="182"/>
      <c r="DRX356" s="182"/>
      <c r="DRY356" s="182"/>
      <c r="DRZ356" s="182"/>
      <c r="DSA356" s="182"/>
      <c r="DSB356" s="182"/>
      <c r="DSC356" s="182"/>
      <c r="DSD356" s="182"/>
      <c r="DSE356" s="182"/>
      <c r="DSF356" s="182"/>
      <c r="DSG356" s="182"/>
      <c r="DSH356" s="182"/>
      <c r="DSI356" s="182"/>
      <c r="DSJ356" s="182"/>
      <c r="DSK356" s="182"/>
      <c r="DSL356" s="182"/>
      <c r="DSM356" s="182"/>
      <c r="DSN356" s="182"/>
      <c r="DSO356" s="182"/>
      <c r="DSP356" s="182"/>
      <c r="DSQ356" s="182"/>
      <c r="DSR356" s="182"/>
      <c r="DSS356" s="182"/>
      <c r="DST356" s="182"/>
      <c r="DSU356" s="182"/>
      <c r="DSV356" s="182"/>
      <c r="DSW356" s="182"/>
      <c r="DSX356" s="182"/>
      <c r="DSY356" s="182"/>
      <c r="DSZ356" s="182"/>
      <c r="DTA356" s="182"/>
      <c r="DTB356" s="182"/>
      <c r="DTC356" s="182"/>
      <c r="DTD356" s="182"/>
      <c r="DTE356" s="182"/>
      <c r="DTF356" s="182"/>
      <c r="DTG356" s="182"/>
      <c r="DTH356" s="182"/>
      <c r="DTI356" s="182"/>
      <c r="DTJ356" s="182"/>
      <c r="DTK356" s="182"/>
      <c r="DTL356" s="182"/>
      <c r="DTM356" s="182"/>
      <c r="DTN356" s="182"/>
      <c r="DTO356" s="182"/>
      <c r="DTP356" s="182"/>
      <c r="DTQ356" s="182"/>
      <c r="DTR356" s="182"/>
      <c r="DTS356" s="182"/>
      <c r="DTT356" s="182"/>
      <c r="DTU356" s="182"/>
      <c r="DTV356" s="182"/>
      <c r="DTW356" s="182"/>
      <c r="DTX356" s="182"/>
      <c r="DTY356" s="182"/>
      <c r="DTZ356" s="182"/>
      <c r="DUA356" s="182"/>
      <c r="DUB356" s="182"/>
      <c r="DUC356" s="182"/>
      <c r="DUD356" s="182"/>
      <c r="DUE356" s="182"/>
      <c r="DUF356" s="182"/>
      <c r="DUG356" s="182"/>
      <c r="DUH356" s="182"/>
      <c r="DUI356" s="182"/>
      <c r="DUJ356" s="182"/>
      <c r="DUK356" s="182"/>
      <c r="DUL356" s="182"/>
      <c r="DUM356" s="182"/>
      <c r="DUN356" s="182"/>
      <c r="DUO356" s="182"/>
      <c r="DUP356" s="182"/>
      <c r="DUQ356" s="182"/>
      <c r="DUR356" s="182"/>
      <c r="DUS356" s="182"/>
      <c r="DUT356" s="182"/>
      <c r="DUU356" s="182"/>
      <c r="DUV356" s="182"/>
      <c r="DUW356" s="182"/>
      <c r="DUX356" s="182"/>
      <c r="DUY356" s="182"/>
      <c r="DUZ356" s="182"/>
      <c r="DVA356" s="182"/>
      <c r="DVB356" s="182"/>
      <c r="DVC356" s="182"/>
      <c r="DVD356" s="182"/>
      <c r="DVE356" s="182"/>
      <c r="DVF356" s="182"/>
      <c r="DVG356" s="182"/>
      <c r="DVH356" s="182"/>
      <c r="DVI356" s="182"/>
      <c r="DVJ356" s="182"/>
      <c r="DVK356" s="182"/>
      <c r="DVL356" s="182"/>
      <c r="DVM356" s="182"/>
      <c r="DVN356" s="182"/>
      <c r="DVO356" s="182"/>
      <c r="DVP356" s="182"/>
      <c r="DVQ356" s="182"/>
      <c r="DVR356" s="182"/>
      <c r="DVS356" s="182"/>
      <c r="DVT356" s="182"/>
      <c r="DVU356" s="182"/>
      <c r="DVV356" s="182"/>
      <c r="DVW356" s="182"/>
      <c r="DVX356" s="182"/>
      <c r="DVY356" s="182"/>
      <c r="DVZ356" s="182"/>
      <c r="DWA356" s="182"/>
      <c r="DWB356" s="182"/>
      <c r="DWC356" s="182"/>
      <c r="DWD356" s="182"/>
      <c r="DWE356" s="182"/>
      <c r="DWF356" s="182"/>
      <c r="DWG356" s="182"/>
      <c r="DWH356" s="182"/>
      <c r="DWI356" s="182"/>
      <c r="DWJ356" s="182"/>
      <c r="DWK356" s="182"/>
      <c r="DWL356" s="182"/>
      <c r="DWM356" s="182"/>
      <c r="DWN356" s="182"/>
      <c r="DWO356" s="182"/>
      <c r="DWP356" s="182"/>
      <c r="DWQ356" s="182"/>
      <c r="DWR356" s="182"/>
      <c r="DWS356" s="182"/>
      <c r="DWT356" s="182"/>
      <c r="DWU356" s="182"/>
      <c r="DWV356" s="182"/>
      <c r="DWW356" s="182"/>
      <c r="DWX356" s="182"/>
      <c r="DWY356" s="182"/>
      <c r="DWZ356" s="182"/>
      <c r="DXA356" s="182"/>
      <c r="DXB356" s="182"/>
      <c r="DXC356" s="182"/>
      <c r="DXD356" s="182"/>
      <c r="DXE356" s="182"/>
      <c r="DXF356" s="182"/>
      <c r="DXG356" s="182"/>
      <c r="DXH356" s="182"/>
      <c r="DXI356" s="182"/>
      <c r="DXJ356" s="182"/>
      <c r="DXK356" s="182"/>
      <c r="DXL356" s="182"/>
      <c r="DXM356" s="182"/>
      <c r="DXN356" s="182"/>
      <c r="DXO356" s="182"/>
      <c r="DXP356" s="182"/>
      <c r="DXQ356" s="182"/>
      <c r="DXR356" s="182"/>
      <c r="DXS356" s="182"/>
      <c r="DXT356" s="182"/>
      <c r="DXU356" s="182"/>
      <c r="DXV356" s="182"/>
      <c r="DXW356" s="182"/>
      <c r="DXX356" s="182"/>
      <c r="DXY356" s="182"/>
      <c r="DXZ356" s="182"/>
      <c r="DYA356" s="182"/>
      <c r="DYB356" s="182"/>
      <c r="DYC356" s="182"/>
      <c r="DYD356" s="182"/>
      <c r="DYE356" s="182"/>
      <c r="DYF356" s="182"/>
      <c r="DYG356" s="182"/>
      <c r="DYH356" s="182"/>
      <c r="DYI356" s="182"/>
      <c r="DYJ356" s="182"/>
      <c r="DYK356" s="182"/>
      <c r="DYL356" s="182"/>
      <c r="DYM356" s="182"/>
      <c r="DYN356" s="182"/>
      <c r="DYO356" s="182"/>
      <c r="DYP356" s="182"/>
      <c r="DYQ356" s="182"/>
      <c r="DYR356" s="182"/>
      <c r="DYS356" s="182"/>
      <c r="DYT356" s="182"/>
      <c r="DYU356" s="182"/>
      <c r="DYV356" s="182"/>
      <c r="DYW356" s="182"/>
      <c r="DYX356" s="182"/>
      <c r="DYY356" s="182"/>
      <c r="DYZ356" s="182"/>
      <c r="DZA356" s="182"/>
      <c r="DZB356" s="182"/>
      <c r="DZC356" s="182"/>
      <c r="DZD356" s="182"/>
      <c r="DZE356" s="182"/>
      <c r="DZF356" s="182"/>
      <c r="DZG356" s="182"/>
      <c r="DZH356" s="182"/>
      <c r="DZI356" s="182"/>
      <c r="DZJ356" s="182"/>
      <c r="DZK356" s="182"/>
      <c r="DZL356" s="182"/>
      <c r="DZM356" s="182"/>
      <c r="DZN356" s="182"/>
      <c r="DZO356" s="182"/>
      <c r="DZP356" s="182"/>
      <c r="DZQ356" s="182"/>
      <c r="DZR356" s="182"/>
      <c r="DZS356" s="182"/>
      <c r="DZT356" s="182"/>
      <c r="DZU356" s="182"/>
      <c r="DZV356" s="182"/>
      <c r="DZW356" s="182"/>
      <c r="DZX356" s="182"/>
      <c r="DZY356" s="182"/>
      <c r="DZZ356" s="182"/>
      <c r="EAA356" s="182"/>
      <c r="EAB356" s="182"/>
      <c r="EAC356" s="182"/>
      <c r="EAD356" s="182"/>
      <c r="EAE356" s="182"/>
      <c r="EAF356" s="182"/>
      <c r="EAG356" s="182"/>
      <c r="EAH356" s="182"/>
      <c r="EAI356" s="182"/>
      <c r="EAJ356" s="182"/>
      <c r="EAK356" s="182"/>
      <c r="EAL356" s="182"/>
      <c r="EAM356" s="182"/>
      <c r="EAN356" s="182"/>
      <c r="EAO356" s="182"/>
      <c r="EAP356" s="182"/>
      <c r="EAQ356" s="182"/>
      <c r="EAR356" s="182"/>
      <c r="EAS356" s="182"/>
      <c r="EAT356" s="182"/>
      <c r="EAU356" s="182"/>
      <c r="EAV356" s="182"/>
      <c r="EAW356" s="182"/>
      <c r="EAX356" s="182"/>
      <c r="EAY356" s="182"/>
      <c r="EAZ356" s="182"/>
      <c r="EBA356" s="182"/>
      <c r="EBB356" s="182"/>
      <c r="EBC356" s="182"/>
      <c r="EBD356" s="182"/>
      <c r="EBE356" s="182"/>
      <c r="EBF356" s="182"/>
      <c r="EBG356" s="182"/>
      <c r="EBH356" s="182"/>
      <c r="EBI356" s="182"/>
      <c r="EBJ356" s="182"/>
      <c r="EBK356" s="182"/>
      <c r="EBL356" s="182"/>
      <c r="EBM356" s="182"/>
      <c r="EBN356" s="182"/>
      <c r="EBO356" s="182"/>
      <c r="EBP356" s="182"/>
      <c r="EBQ356" s="182"/>
      <c r="EBR356" s="182"/>
      <c r="EBS356" s="182"/>
      <c r="EBT356" s="182"/>
      <c r="EBU356" s="182"/>
      <c r="EBV356" s="182"/>
      <c r="EBW356" s="182"/>
      <c r="EBX356" s="182"/>
      <c r="EBY356" s="182"/>
      <c r="EBZ356" s="182"/>
      <c r="ECA356" s="182"/>
      <c r="ECB356" s="182"/>
      <c r="ECC356" s="182"/>
      <c r="ECD356" s="182"/>
      <c r="ECE356" s="182"/>
      <c r="ECF356" s="182"/>
      <c r="ECG356" s="182"/>
      <c r="ECH356" s="182"/>
      <c r="ECI356" s="182"/>
      <c r="ECJ356" s="182"/>
      <c r="ECK356" s="182"/>
      <c r="ECL356" s="182"/>
      <c r="ECM356" s="182"/>
      <c r="ECN356" s="182"/>
      <c r="ECO356" s="182"/>
      <c r="ECP356" s="182"/>
      <c r="ECQ356" s="182"/>
      <c r="ECR356" s="182"/>
      <c r="ECS356" s="182"/>
      <c r="ECT356" s="182"/>
      <c r="ECU356" s="182"/>
      <c r="ECV356" s="182"/>
      <c r="ECW356" s="182"/>
      <c r="ECX356" s="182"/>
      <c r="ECY356" s="182"/>
      <c r="ECZ356" s="182"/>
      <c r="EDA356" s="182"/>
      <c r="EDB356" s="182"/>
      <c r="EDC356" s="182"/>
      <c r="EDD356" s="182"/>
      <c r="EDE356" s="182"/>
      <c r="EDF356" s="182"/>
      <c r="EDG356" s="182"/>
      <c r="EDH356" s="182"/>
      <c r="EDI356" s="182"/>
      <c r="EDJ356" s="182"/>
      <c r="EDK356" s="182"/>
      <c r="EDL356" s="182"/>
      <c r="EDM356" s="182"/>
      <c r="EDN356" s="182"/>
      <c r="EDO356" s="182"/>
      <c r="EDP356" s="182"/>
      <c r="EDQ356" s="182"/>
      <c r="EDR356" s="182"/>
      <c r="EDS356" s="182"/>
      <c r="EDT356" s="182"/>
      <c r="EDU356" s="182"/>
      <c r="EDV356" s="182"/>
      <c r="EDW356" s="182"/>
      <c r="EDX356" s="182"/>
      <c r="EDY356" s="182"/>
      <c r="EDZ356" s="182"/>
      <c r="EEA356" s="182"/>
      <c r="EEB356" s="182"/>
      <c r="EEC356" s="182"/>
      <c r="EED356" s="182"/>
      <c r="EEE356" s="182"/>
      <c r="EEF356" s="182"/>
      <c r="EEG356" s="182"/>
      <c r="EEH356" s="182"/>
      <c r="EEI356" s="182"/>
      <c r="EEJ356" s="182"/>
      <c r="EEK356" s="182"/>
      <c r="EEL356" s="182"/>
      <c r="EEM356" s="182"/>
      <c r="EEN356" s="182"/>
      <c r="EEO356" s="182"/>
      <c r="EEP356" s="182"/>
      <c r="EEQ356" s="182"/>
      <c r="EER356" s="182"/>
      <c r="EES356" s="182"/>
      <c r="EET356" s="182"/>
      <c r="EEU356" s="182"/>
      <c r="EEV356" s="182"/>
      <c r="EEW356" s="182"/>
      <c r="EEX356" s="182"/>
      <c r="EEY356" s="182"/>
      <c r="EEZ356" s="182"/>
      <c r="EFA356" s="182"/>
      <c r="EFB356" s="182"/>
      <c r="EFC356" s="182"/>
      <c r="EFD356" s="182"/>
      <c r="EFE356" s="182"/>
      <c r="EFF356" s="182"/>
      <c r="EFG356" s="182"/>
      <c r="EFH356" s="182"/>
      <c r="EFI356" s="182"/>
      <c r="EFJ356" s="182"/>
      <c r="EFK356" s="182"/>
      <c r="EFL356" s="182"/>
      <c r="EFM356" s="182"/>
      <c r="EFN356" s="182"/>
      <c r="EFO356" s="182"/>
      <c r="EFP356" s="182"/>
      <c r="EFQ356" s="182"/>
      <c r="EFR356" s="182"/>
      <c r="EFS356" s="182"/>
      <c r="EFT356" s="182"/>
      <c r="EFU356" s="182"/>
      <c r="EFV356" s="182"/>
      <c r="EFW356" s="182"/>
      <c r="EFX356" s="182"/>
      <c r="EFY356" s="182"/>
      <c r="EFZ356" s="182"/>
      <c r="EGA356" s="182"/>
      <c r="EGB356" s="182"/>
      <c r="EGC356" s="182"/>
      <c r="EGD356" s="182"/>
      <c r="EGE356" s="182"/>
      <c r="EGF356" s="182"/>
      <c r="EGG356" s="182"/>
      <c r="EGH356" s="182"/>
      <c r="EGI356" s="182"/>
      <c r="EGJ356" s="182"/>
      <c r="EGK356" s="182"/>
      <c r="EGL356" s="182"/>
      <c r="EGM356" s="182"/>
      <c r="EGN356" s="182"/>
      <c r="EGO356" s="182"/>
      <c r="EGP356" s="182"/>
      <c r="EGQ356" s="182"/>
      <c r="EGR356" s="182"/>
      <c r="EGS356" s="182"/>
      <c r="EGT356" s="182"/>
      <c r="EGU356" s="182"/>
      <c r="EGV356" s="182"/>
      <c r="EGW356" s="182"/>
      <c r="EGX356" s="182"/>
      <c r="EGY356" s="182"/>
      <c r="EGZ356" s="182"/>
      <c r="EHA356" s="182"/>
      <c r="EHB356" s="182"/>
      <c r="EHC356" s="182"/>
      <c r="EHD356" s="182"/>
      <c r="EHE356" s="182"/>
      <c r="EHF356" s="182"/>
      <c r="EHG356" s="182"/>
      <c r="EHH356" s="182"/>
      <c r="EHI356" s="182"/>
      <c r="EHJ356" s="182"/>
      <c r="EHK356" s="182"/>
      <c r="EHL356" s="182"/>
      <c r="EHM356" s="182"/>
      <c r="EHN356" s="182"/>
      <c r="EHO356" s="182"/>
      <c r="EHP356" s="182"/>
      <c r="EHQ356" s="182"/>
      <c r="EHR356" s="182"/>
      <c r="EHS356" s="182"/>
      <c r="EHT356" s="182"/>
      <c r="EHU356" s="182"/>
      <c r="EHV356" s="182"/>
      <c r="EHW356" s="182"/>
      <c r="EHX356" s="182"/>
      <c r="EHY356" s="182"/>
      <c r="EHZ356" s="182"/>
      <c r="EIA356" s="182"/>
      <c r="EIB356" s="182"/>
      <c r="EIC356" s="182"/>
      <c r="EID356" s="182"/>
      <c r="EIE356" s="182"/>
      <c r="EIF356" s="182"/>
      <c r="EIG356" s="182"/>
      <c r="EIH356" s="182"/>
      <c r="EII356" s="182"/>
      <c r="EIJ356" s="182"/>
      <c r="EIK356" s="182"/>
      <c r="EIL356" s="182"/>
      <c r="EIM356" s="182"/>
      <c r="EIN356" s="182"/>
      <c r="EIO356" s="182"/>
      <c r="EIP356" s="182"/>
      <c r="EIQ356" s="182"/>
      <c r="EIR356" s="182"/>
      <c r="EIS356" s="182"/>
      <c r="EIT356" s="182"/>
      <c r="EIU356" s="182"/>
      <c r="EIV356" s="182"/>
      <c r="EIW356" s="182"/>
      <c r="EIX356" s="182"/>
      <c r="EIY356" s="182"/>
      <c r="EIZ356" s="182"/>
      <c r="EJA356" s="182"/>
      <c r="EJB356" s="182"/>
      <c r="EJC356" s="182"/>
      <c r="EJD356" s="182"/>
      <c r="EJE356" s="182"/>
      <c r="EJF356" s="182"/>
      <c r="EJG356" s="182"/>
      <c r="EJH356" s="182"/>
      <c r="EJI356" s="182"/>
      <c r="EJJ356" s="182"/>
      <c r="EJK356" s="182"/>
      <c r="EJL356" s="182"/>
      <c r="EJM356" s="182"/>
      <c r="EJN356" s="182"/>
      <c r="EJO356" s="182"/>
      <c r="EJP356" s="182"/>
      <c r="EJQ356" s="182"/>
      <c r="EJR356" s="182"/>
      <c r="EJS356" s="182"/>
      <c r="EJT356" s="182"/>
      <c r="EJU356" s="182"/>
      <c r="EJV356" s="182"/>
      <c r="EJW356" s="182"/>
      <c r="EJX356" s="182"/>
      <c r="EJY356" s="182"/>
      <c r="EJZ356" s="182"/>
      <c r="EKA356" s="182"/>
      <c r="EKB356" s="182"/>
      <c r="EKC356" s="182"/>
      <c r="EKD356" s="182"/>
      <c r="EKE356" s="182"/>
      <c r="EKF356" s="182"/>
      <c r="EKG356" s="182"/>
      <c r="EKH356" s="182"/>
      <c r="EKI356" s="182"/>
      <c r="EKJ356" s="182"/>
      <c r="EKK356" s="182"/>
      <c r="EKL356" s="182"/>
      <c r="EKM356" s="182"/>
      <c r="EKN356" s="182"/>
      <c r="EKO356" s="182"/>
      <c r="EKP356" s="182"/>
      <c r="EKQ356" s="182"/>
      <c r="EKR356" s="182"/>
      <c r="EKS356" s="182"/>
      <c r="EKT356" s="182"/>
      <c r="EKU356" s="182"/>
      <c r="EKV356" s="182"/>
      <c r="EKW356" s="182"/>
      <c r="EKX356" s="182"/>
      <c r="EKY356" s="182"/>
      <c r="EKZ356" s="182"/>
      <c r="ELA356" s="182"/>
      <c r="ELB356" s="182"/>
      <c r="ELC356" s="182"/>
      <c r="ELD356" s="182"/>
      <c r="ELE356" s="182"/>
      <c r="ELF356" s="182"/>
      <c r="ELG356" s="182"/>
      <c r="ELH356" s="182"/>
      <c r="ELI356" s="182"/>
      <c r="ELJ356" s="182"/>
      <c r="ELK356" s="182"/>
      <c r="ELL356" s="182"/>
      <c r="ELM356" s="182"/>
      <c r="ELN356" s="182"/>
      <c r="ELO356" s="182"/>
      <c r="ELP356" s="182"/>
      <c r="ELQ356" s="182"/>
      <c r="ELR356" s="182"/>
      <c r="ELS356" s="182"/>
      <c r="ELT356" s="182"/>
      <c r="ELU356" s="182"/>
      <c r="ELV356" s="182"/>
      <c r="ELW356" s="182"/>
      <c r="ELX356" s="182"/>
      <c r="ELY356" s="182"/>
      <c r="ELZ356" s="182"/>
      <c r="EMA356" s="182"/>
      <c r="EMB356" s="182"/>
      <c r="EMC356" s="182"/>
      <c r="EMD356" s="182"/>
      <c r="EME356" s="182"/>
      <c r="EMF356" s="182"/>
      <c r="EMG356" s="182"/>
      <c r="EMH356" s="182"/>
      <c r="EMI356" s="182"/>
      <c r="EMJ356" s="182"/>
      <c r="EMK356" s="182"/>
      <c r="EML356" s="182"/>
      <c r="EMM356" s="182"/>
      <c r="EMN356" s="182"/>
      <c r="EMO356" s="182"/>
      <c r="EMP356" s="182"/>
      <c r="EMQ356" s="182"/>
      <c r="EMR356" s="182"/>
      <c r="EMS356" s="182"/>
      <c r="EMT356" s="182"/>
      <c r="EMU356" s="182"/>
      <c r="EMV356" s="182"/>
      <c r="EMW356" s="182"/>
      <c r="EMX356" s="182"/>
      <c r="EMY356" s="182"/>
      <c r="EMZ356" s="182"/>
      <c r="ENA356" s="182"/>
      <c r="ENB356" s="182"/>
      <c r="ENC356" s="182"/>
      <c r="END356" s="182"/>
      <c r="ENE356" s="182"/>
      <c r="ENF356" s="182"/>
      <c r="ENG356" s="182"/>
      <c r="ENH356" s="182"/>
      <c r="ENI356" s="182"/>
      <c r="ENJ356" s="182"/>
      <c r="ENK356" s="182"/>
      <c r="ENL356" s="182"/>
      <c r="ENM356" s="182"/>
      <c r="ENN356" s="182"/>
      <c r="ENO356" s="182"/>
      <c r="ENP356" s="182"/>
      <c r="ENQ356" s="182"/>
      <c r="ENR356" s="182"/>
      <c r="ENS356" s="182"/>
      <c r="ENT356" s="182"/>
      <c r="ENU356" s="182"/>
      <c r="ENV356" s="182"/>
      <c r="ENW356" s="182"/>
      <c r="ENX356" s="182"/>
      <c r="ENY356" s="182"/>
      <c r="ENZ356" s="182"/>
      <c r="EOA356" s="182"/>
      <c r="EOB356" s="182"/>
      <c r="EOC356" s="182"/>
      <c r="EOD356" s="182"/>
      <c r="EOE356" s="182"/>
      <c r="EOF356" s="182"/>
      <c r="EOG356" s="182"/>
      <c r="EOH356" s="182"/>
      <c r="EOI356" s="182"/>
      <c r="EOJ356" s="182"/>
      <c r="EOK356" s="182"/>
      <c r="EOL356" s="182"/>
      <c r="EOM356" s="182"/>
      <c r="EON356" s="182"/>
      <c r="EOO356" s="182"/>
      <c r="EOP356" s="182"/>
      <c r="EOQ356" s="182"/>
      <c r="EOR356" s="182"/>
      <c r="EOS356" s="182"/>
      <c r="EOT356" s="182"/>
      <c r="EOU356" s="182"/>
      <c r="EOV356" s="182"/>
      <c r="EOW356" s="182"/>
      <c r="EOX356" s="182"/>
      <c r="EOY356" s="182"/>
      <c r="EOZ356" s="182"/>
      <c r="EPA356" s="182"/>
      <c r="EPB356" s="182"/>
      <c r="EPC356" s="182"/>
      <c r="EPD356" s="182"/>
      <c r="EPE356" s="182"/>
      <c r="EPF356" s="182"/>
      <c r="EPG356" s="182"/>
      <c r="EPH356" s="182"/>
      <c r="EPI356" s="182"/>
      <c r="EPJ356" s="182"/>
      <c r="EPK356" s="182"/>
      <c r="EPL356" s="182"/>
      <c r="EPM356" s="182"/>
      <c r="EPN356" s="182"/>
      <c r="EPO356" s="182"/>
      <c r="EPP356" s="182"/>
      <c r="EPQ356" s="182"/>
      <c r="EPR356" s="182"/>
      <c r="EPS356" s="182"/>
      <c r="EPT356" s="182"/>
      <c r="EPU356" s="182"/>
      <c r="EPV356" s="182"/>
      <c r="EPW356" s="182"/>
      <c r="EPX356" s="182"/>
      <c r="EPY356" s="182"/>
      <c r="EPZ356" s="182"/>
      <c r="EQA356" s="182"/>
      <c r="EQB356" s="182"/>
      <c r="EQC356" s="182"/>
      <c r="EQD356" s="182"/>
      <c r="EQE356" s="182"/>
      <c r="EQF356" s="182"/>
      <c r="EQG356" s="182"/>
      <c r="EQH356" s="182"/>
      <c r="EQI356" s="182"/>
      <c r="EQJ356" s="182"/>
      <c r="EQK356" s="182"/>
      <c r="EQL356" s="182"/>
      <c r="EQM356" s="182"/>
      <c r="EQN356" s="182"/>
      <c r="EQO356" s="182"/>
      <c r="EQP356" s="182"/>
      <c r="EQQ356" s="182"/>
      <c r="EQR356" s="182"/>
      <c r="EQS356" s="182"/>
      <c r="EQT356" s="182"/>
      <c r="EQU356" s="182"/>
      <c r="EQV356" s="182"/>
      <c r="EQW356" s="182"/>
      <c r="EQX356" s="182"/>
      <c r="EQY356" s="182"/>
      <c r="EQZ356" s="182"/>
      <c r="ERA356" s="182"/>
      <c r="ERB356" s="182"/>
      <c r="ERC356" s="182"/>
      <c r="ERD356" s="182"/>
      <c r="ERE356" s="182"/>
      <c r="ERF356" s="182"/>
      <c r="ERG356" s="182"/>
      <c r="ERH356" s="182"/>
      <c r="ERI356" s="182"/>
      <c r="ERJ356" s="182"/>
      <c r="ERK356" s="182"/>
      <c r="ERL356" s="182"/>
      <c r="ERM356" s="182"/>
      <c r="ERN356" s="182"/>
      <c r="ERO356" s="182"/>
      <c r="ERP356" s="182"/>
      <c r="ERQ356" s="182"/>
      <c r="ERR356" s="182"/>
      <c r="ERS356" s="182"/>
      <c r="ERT356" s="182"/>
      <c r="ERU356" s="182"/>
      <c r="ERV356" s="182"/>
      <c r="ERW356" s="182"/>
      <c r="ERX356" s="182"/>
      <c r="ERY356" s="182"/>
      <c r="ERZ356" s="182"/>
      <c r="ESA356" s="182"/>
      <c r="ESB356" s="182"/>
      <c r="ESC356" s="182"/>
      <c r="ESD356" s="182"/>
      <c r="ESE356" s="182"/>
      <c r="ESF356" s="182"/>
      <c r="ESG356" s="182"/>
      <c r="ESH356" s="182"/>
      <c r="ESI356" s="182"/>
      <c r="ESJ356" s="182"/>
      <c r="ESK356" s="182"/>
      <c r="ESL356" s="182"/>
      <c r="ESM356" s="182"/>
      <c r="ESN356" s="182"/>
      <c r="ESO356" s="182"/>
      <c r="ESP356" s="182"/>
      <c r="ESQ356" s="182"/>
      <c r="ESR356" s="182"/>
      <c r="ESS356" s="182"/>
      <c r="EST356" s="182"/>
      <c r="ESU356" s="182"/>
      <c r="ESV356" s="182"/>
      <c r="ESW356" s="182"/>
      <c r="ESX356" s="182"/>
      <c r="ESY356" s="182"/>
      <c r="ESZ356" s="182"/>
      <c r="ETA356" s="182"/>
      <c r="ETB356" s="182"/>
      <c r="ETC356" s="182"/>
      <c r="ETD356" s="182"/>
      <c r="ETE356" s="182"/>
      <c r="ETF356" s="182"/>
      <c r="ETG356" s="182"/>
      <c r="ETH356" s="182"/>
      <c r="ETI356" s="182"/>
      <c r="ETJ356" s="182"/>
      <c r="ETK356" s="182"/>
      <c r="ETL356" s="182"/>
      <c r="ETM356" s="182"/>
      <c r="ETN356" s="182"/>
      <c r="ETO356" s="182"/>
      <c r="ETP356" s="182"/>
      <c r="ETQ356" s="182"/>
      <c r="ETR356" s="182"/>
      <c r="ETS356" s="182"/>
      <c r="ETT356" s="182"/>
      <c r="ETU356" s="182"/>
      <c r="ETV356" s="182"/>
      <c r="ETW356" s="182"/>
      <c r="ETX356" s="182"/>
      <c r="ETY356" s="182"/>
      <c r="ETZ356" s="182"/>
      <c r="EUA356" s="182"/>
      <c r="EUB356" s="182"/>
      <c r="EUC356" s="182"/>
      <c r="EUD356" s="182"/>
      <c r="EUE356" s="182"/>
      <c r="EUF356" s="182"/>
      <c r="EUG356" s="182"/>
      <c r="EUH356" s="182"/>
      <c r="EUI356" s="182"/>
      <c r="EUJ356" s="182"/>
      <c r="EUK356" s="182"/>
      <c r="EUL356" s="182"/>
      <c r="EUM356" s="182"/>
      <c r="EUN356" s="182"/>
      <c r="EUO356" s="182"/>
      <c r="EUP356" s="182"/>
      <c r="EUQ356" s="182"/>
      <c r="EUR356" s="182"/>
      <c r="EUS356" s="182"/>
      <c r="EUT356" s="182"/>
      <c r="EUU356" s="182"/>
      <c r="EUV356" s="182"/>
      <c r="EUW356" s="182"/>
      <c r="EUX356" s="182"/>
      <c r="EUY356" s="182"/>
      <c r="EUZ356" s="182"/>
      <c r="EVA356" s="182"/>
      <c r="EVB356" s="182"/>
      <c r="EVC356" s="182"/>
      <c r="EVD356" s="182"/>
      <c r="EVE356" s="182"/>
      <c r="EVF356" s="182"/>
      <c r="EVG356" s="182"/>
      <c r="EVH356" s="182"/>
      <c r="EVI356" s="182"/>
      <c r="EVJ356" s="182"/>
      <c r="EVK356" s="182"/>
      <c r="EVL356" s="182"/>
      <c r="EVM356" s="182"/>
      <c r="EVN356" s="182"/>
      <c r="EVO356" s="182"/>
      <c r="EVP356" s="182"/>
      <c r="EVQ356" s="182"/>
      <c r="EVR356" s="182"/>
      <c r="EVS356" s="182"/>
      <c r="EVT356" s="182"/>
      <c r="EVU356" s="182"/>
      <c r="EVV356" s="182"/>
      <c r="EVW356" s="182"/>
      <c r="EVX356" s="182"/>
      <c r="EVY356" s="182"/>
      <c r="EVZ356" s="182"/>
      <c r="EWA356" s="182"/>
      <c r="EWB356" s="182"/>
      <c r="EWC356" s="182"/>
      <c r="EWD356" s="182"/>
      <c r="EWE356" s="182"/>
      <c r="EWF356" s="182"/>
      <c r="EWG356" s="182"/>
      <c r="EWH356" s="182"/>
      <c r="EWI356" s="182"/>
      <c r="EWJ356" s="182"/>
      <c r="EWK356" s="182"/>
      <c r="EWL356" s="182"/>
      <c r="EWM356" s="182"/>
      <c r="EWN356" s="182"/>
      <c r="EWO356" s="182"/>
      <c r="EWP356" s="182"/>
      <c r="EWQ356" s="182"/>
      <c r="EWR356" s="182"/>
      <c r="EWS356" s="182"/>
      <c r="EWT356" s="182"/>
      <c r="EWU356" s="182"/>
      <c r="EWV356" s="182"/>
      <c r="EWW356" s="182"/>
      <c r="EWX356" s="182"/>
      <c r="EWY356" s="182"/>
      <c r="EWZ356" s="182"/>
      <c r="EXA356" s="182"/>
      <c r="EXB356" s="182"/>
      <c r="EXC356" s="182"/>
      <c r="EXD356" s="182"/>
      <c r="EXE356" s="182"/>
      <c r="EXF356" s="182"/>
      <c r="EXG356" s="182"/>
      <c r="EXH356" s="182"/>
      <c r="EXI356" s="182"/>
      <c r="EXJ356" s="182"/>
      <c r="EXK356" s="182"/>
      <c r="EXL356" s="182"/>
      <c r="EXM356" s="182"/>
      <c r="EXN356" s="182"/>
      <c r="EXO356" s="182"/>
      <c r="EXP356" s="182"/>
      <c r="EXQ356" s="182"/>
      <c r="EXR356" s="182"/>
      <c r="EXS356" s="182"/>
      <c r="EXT356" s="182"/>
      <c r="EXU356" s="182"/>
      <c r="EXV356" s="182"/>
      <c r="EXW356" s="182"/>
      <c r="EXX356" s="182"/>
      <c r="EXY356" s="182"/>
      <c r="EXZ356" s="182"/>
      <c r="EYA356" s="182"/>
      <c r="EYB356" s="182"/>
      <c r="EYC356" s="182"/>
      <c r="EYD356" s="182"/>
      <c r="EYE356" s="182"/>
      <c r="EYF356" s="182"/>
      <c r="EYG356" s="182"/>
      <c r="EYH356" s="182"/>
      <c r="EYI356" s="182"/>
      <c r="EYJ356" s="182"/>
      <c r="EYK356" s="182"/>
      <c r="EYL356" s="182"/>
      <c r="EYM356" s="182"/>
      <c r="EYN356" s="182"/>
      <c r="EYO356" s="182"/>
      <c r="EYP356" s="182"/>
      <c r="EYQ356" s="182"/>
      <c r="EYR356" s="182"/>
      <c r="EYS356" s="182"/>
      <c r="EYT356" s="182"/>
      <c r="EYU356" s="182"/>
      <c r="EYV356" s="182"/>
      <c r="EYW356" s="182"/>
      <c r="EYX356" s="182"/>
      <c r="EYY356" s="182"/>
      <c r="EYZ356" s="182"/>
      <c r="EZA356" s="182"/>
      <c r="EZB356" s="182"/>
      <c r="EZC356" s="182"/>
      <c r="EZD356" s="182"/>
      <c r="EZE356" s="182"/>
      <c r="EZF356" s="182"/>
      <c r="EZG356" s="182"/>
      <c r="EZH356" s="182"/>
      <c r="EZI356" s="182"/>
      <c r="EZJ356" s="182"/>
      <c r="EZK356" s="182"/>
      <c r="EZL356" s="182"/>
      <c r="EZM356" s="182"/>
      <c r="EZN356" s="182"/>
      <c r="EZO356" s="182"/>
      <c r="EZP356" s="182"/>
      <c r="EZQ356" s="182"/>
      <c r="EZR356" s="182"/>
      <c r="EZS356" s="182"/>
      <c r="EZT356" s="182"/>
      <c r="EZU356" s="182"/>
      <c r="EZV356" s="182"/>
      <c r="EZW356" s="182"/>
      <c r="EZX356" s="182"/>
      <c r="EZY356" s="182"/>
      <c r="EZZ356" s="182"/>
      <c r="FAA356" s="182"/>
      <c r="FAB356" s="182"/>
      <c r="FAC356" s="182"/>
      <c r="FAD356" s="182"/>
      <c r="FAE356" s="182"/>
      <c r="FAF356" s="182"/>
      <c r="FAG356" s="182"/>
      <c r="FAH356" s="182"/>
      <c r="FAI356" s="182"/>
      <c r="FAJ356" s="182"/>
      <c r="FAK356" s="182"/>
      <c r="FAL356" s="182"/>
      <c r="FAM356" s="182"/>
      <c r="FAN356" s="182"/>
      <c r="FAO356" s="182"/>
      <c r="FAP356" s="182"/>
      <c r="FAQ356" s="182"/>
      <c r="FAR356" s="182"/>
      <c r="FAS356" s="182"/>
      <c r="FAT356" s="182"/>
      <c r="FAU356" s="182"/>
      <c r="FAV356" s="182"/>
      <c r="FAW356" s="182"/>
      <c r="FAX356" s="182"/>
      <c r="FAY356" s="182"/>
      <c r="FAZ356" s="182"/>
      <c r="FBA356" s="182"/>
      <c r="FBB356" s="182"/>
      <c r="FBC356" s="182"/>
      <c r="FBD356" s="182"/>
      <c r="FBE356" s="182"/>
      <c r="FBF356" s="182"/>
      <c r="FBG356" s="182"/>
      <c r="FBH356" s="182"/>
      <c r="FBI356" s="182"/>
      <c r="FBJ356" s="182"/>
      <c r="FBK356" s="182"/>
      <c r="FBL356" s="182"/>
      <c r="FBM356" s="182"/>
      <c r="FBN356" s="182"/>
      <c r="FBO356" s="182"/>
      <c r="FBP356" s="182"/>
      <c r="FBQ356" s="182"/>
      <c r="FBR356" s="182"/>
      <c r="FBS356" s="182"/>
      <c r="FBT356" s="182"/>
      <c r="FBU356" s="182"/>
      <c r="FBV356" s="182"/>
      <c r="FBW356" s="182"/>
      <c r="FBX356" s="182"/>
      <c r="FBY356" s="182"/>
      <c r="FBZ356" s="182"/>
      <c r="FCA356" s="182"/>
      <c r="FCB356" s="182"/>
      <c r="FCC356" s="182"/>
      <c r="FCD356" s="182"/>
      <c r="FCE356" s="182"/>
      <c r="FCF356" s="182"/>
      <c r="FCG356" s="182"/>
      <c r="FCH356" s="182"/>
      <c r="FCI356" s="182"/>
      <c r="FCJ356" s="182"/>
      <c r="FCK356" s="182"/>
      <c r="FCL356" s="182"/>
      <c r="FCM356" s="182"/>
      <c r="FCN356" s="182"/>
      <c r="FCO356" s="182"/>
      <c r="FCP356" s="182"/>
      <c r="FCQ356" s="182"/>
      <c r="FCR356" s="182"/>
      <c r="FCS356" s="182"/>
      <c r="FCT356" s="182"/>
      <c r="FCU356" s="182"/>
      <c r="FCV356" s="182"/>
      <c r="FCW356" s="182"/>
      <c r="FCX356" s="182"/>
      <c r="FCY356" s="182"/>
      <c r="FCZ356" s="182"/>
      <c r="FDA356" s="182"/>
      <c r="FDB356" s="182"/>
      <c r="FDC356" s="182"/>
      <c r="FDD356" s="182"/>
      <c r="FDE356" s="182"/>
      <c r="FDF356" s="182"/>
      <c r="FDG356" s="182"/>
      <c r="FDH356" s="182"/>
      <c r="FDI356" s="182"/>
      <c r="FDJ356" s="182"/>
      <c r="FDK356" s="182"/>
      <c r="FDL356" s="182"/>
      <c r="FDM356" s="182"/>
      <c r="FDN356" s="182"/>
      <c r="FDO356" s="182"/>
      <c r="FDP356" s="182"/>
      <c r="FDQ356" s="182"/>
      <c r="FDR356" s="182"/>
      <c r="FDS356" s="182"/>
      <c r="FDT356" s="182"/>
      <c r="FDU356" s="182"/>
      <c r="FDV356" s="182"/>
      <c r="FDW356" s="182"/>
      <c r="FDX356" s="182"/>
      <c r="FDY356" s="182"/>
      <c r="FDZ356" s="182"/>
      <c r="FEA356" s="182"/>
      <c r="FEB356" s="182"/>
      <c r="FEC356" s="182"/>
      <c r="FED356" s="182"/>
      <c r="FEE356" s="182"/>
      <c r="FEF356" s="182"/>
      <c r="FEG356" s="182"/>
      <c r="FEH356" s="182"/>
      <c r="FEI356" s="182"/>
      <c r="FEJ356" s="182"/>
      <c r="FEK356" s="182"/>
      <c r="FEL356" s="182"/>
      <c r="FEM356" s="182"/>
      <c r="FEN356" s="182"/>
      <c r="FEO356" s="182"/>
      <c r="FEP356" s="182"/>
      <c r="FEQ356" s="182"/>
      <c r="FER356" s="182"/>
      <c r="FES356" s="182"/>
      <c r="FET356" s="182"/>
      <c r="FEU356" s="182"/>
      <c r="FEV356" s="182"/>
      <c r="FEW356" s="182"/>
      <c r="FEX356" s="182"/>
      <c r="FEY356" s="182"/>
      <c r="FEZ356" s="182"/>
      <c r="FFA356" s="182"/>
      <c r="FFB356" s="182"/>
      <c r="FFC356" s="182"/>
      <c r="FFD356" s="182"/>
      <c r="FFE356" s="182"/>
      <c r="FFF356" s="182"/>
      <c r="FFG356" s="182"/>
      <c r="FFH356" s="182"/>
      <c r="FFI356" s="182"/>
      <c r="FFJ356" s="182"/>
      <c r="FFK356" s="182"/>
      <c r="FFL356" s="182"/>
      <c r="FFM356" s="182"/>
      <c r="FFN356" s="182"/>
      <c r="FFO356" s="182"/>
      <c r="FFP356" s="182"/>
      <c r="FFQ356" s="182"/>
      <c r="FFR356" s="182"/>
      <c r="FFS356" s="182"/>
      <c r="FFT356" s="182"/>
      <c r="FFU356" s="182"/>
      <c r="FFV356" s="182"/>
      <c r="FFW356" s="182"/>
      <c r="FFX356" s="182"/>
      <c r="FFY356" s="182"/>
      <c r="FFZ356" s="182"/>
      <c r="FGA356" s="182"/>
      <c r="FGB356" s="182"/>
      <c r="FGC356" s="182"/>
      <c r="FGD356" s="182"/>
      <c r="FGE356" s="182"/>
      <c r="FGF356" s="182"/>
      <c r="FGG356" s="182"/>
      <c r="FGH356" s="182"/>
      <c r="FGI356" s="182"/>
      <c r="FGJ356" s="182"/>
      <c r="FGK356" s="182"/>
      <c r="FGL356" s="182"/>
      <c r="FGM356" s="182"/>
      <c r="FGN356" s="182"/>
      <c r="FGO356" s="182"/>
      <c r="FGP356" s="182"/>
      <c r="FGQ356" s="182"/>
      <c r="FGR356" s="182"/>
      <c r="FGS356" s="182"/>
      <c r="FGT356" s="182"/>
      <c r="FGU356" s="182"/>
      <c r="FGV356" s="182"/>
      <c r="FGW356" s="182"/>
      <c r="FGX356" s="182"/>
      <c r="FGY356" s="182"/>
      <c r="FGZ356" s="182"/>
      <c r="FHA356" s="182"/>
      <c r="FHB356" s="182"/>
      <c r="FHC356" s="182"/>
      <c r="FHD356" s="182"/>
      <c r="FHE356" s="182"/>
      <c r="FHF356" s="182"/>
      <c r="FHG356" s="182"/>
      <c r="FHH356" s="182"/>
      <c r="FHI356" s="182"/>
      <c r="FHJ356" s="182"/>
      <c r="FHK356" s="182"/>
      <c r="FHL356" s="182"/>
      <c r="FHM356" s="182"/>
      <c r="FHN356" s="182"/>
      <c r="FHO356" s="182"/>
      <c r="FHP356" s="182"/>
      <c r="FHQ356" s="182"/>
      <c r="FHR356" s="182"/>
      <c r="FHS356" s="182"/>
      <c r="FHT356" s="182"/>
      <c r="FHU356" s="182"/>
      <c r="FHV356" s="182"/>
      <c r="FHW356" s="182"/>
      <c r="FHX356" s="182"/>
      <c r="FHY356" s="182"/>
      <c r="FHZ356" s="182"/>
      <c r="FIA356" s="182"/>
      <c r="FIB356" s="182"/>
      <c r="FIC356" s="182"/>
      <c r="FID356" s="182"/>
      <c r="FIE356" s="182"/>
      <c r="FIF356" s="182"/>
      <c r="FIG356" s="182"/>
      <c r="FIH356" s="182"/>
      <c r="FII356" s="182"/>
      <c r="FIJ356" s="182"/>
      <c r="FIK356" s="182"/>
      <c r="FIL356" s="182"/>
      <c r="FIM356" s="182"/>
      <c r="FIN356" s="182"/>
      <c r="FIO356" s="182"/>
      <c r="FIP356" s="182"/>
      <c r="FIQ356" s="182"/>
      <c r="FIR356" s="182"/>
      <c r="FIS356" s="182"/>
      <c r="FIT356" s="182"/>
      <c r="FIU356" s="182"/>
      <c r="FIV356" s="182"/>
      <c r="FIW356" s="182"/>
      <c r="FIX356" s="182"/>
      <c r="FIY356" s="182"/>
      <c r="FIZ356" s="182"/>
      <c r="FJA356" s="182"/>
      <c r="FJB356" s="182"/>
      <c r="FJC356" s="182"/>
      <c r="FJD356" s="182"/>
      <c r="FJE356" s="182"/>
      <c r="FJF356" s="182"/>
      <c r="FJG356" s="182"/>
      <c r="FJH356" s="182"/>
      <c r="FJI356" s="182"/>
      <c r="FJJ356" s="182"/>
      <c r="FJK356" s="182"/>
      <c r="FJL356" s="182"/>
      <c r="FJM356" s="182"/>
      <c r="FJN356" s="182"/>
      <c r="FJO356" s="182"/>
      <c r="FJP356" s="182"/>
      <c r="FJQ356" s="182"/>
      <c r="FJR356" s="182"/>
      <c r="FJS356" s="182"/>
      <c r="FJT356" s="182"/>
      <c r="FJU356" s="182"/>
      <c r="FJV356" s="182"/>
      <c r="FJW356" s="182"/>
      <c r="FJX356" s="182"/>
      <c r="FJY356" s="182"/>
      <c r="FJZ356" s="182"/>
      <c r="FKA356" s="182"/>
      <c r="FKB356" s="182"/>
      <c r="FKC356" s="182"/>
      <c r="FKD356" s="182"/>
      <c r="FKE356" s="182"/>
      <c r="FKF356" s="182"/>
      <c r="FKG356" s="182"/>
      <c r="FKH356" s="182"/>
      <c r="FKI356" s="182"/>
      <c r="FKJ356" s="182"/>
      <c r="FKK356" s="182"/>
      <c r="FKL356" s="182"/>
      <c r="FKM356" s="182"/>
      <c r="FKN356" s="182"/>
      <c r="FKO356" s="182"/>
      <c r="FKP356" s="182"/>
      <c r="FKQ356" s="182"/>
      <c r="FKR356" s="182"/>
      <c r="FKS356" s="182"/>
      <c r="FKT356" s="182"/>
      <c r="FKU356" s="182"/>
      <c r="FKV356" s="182"/>
      <c r="FKW356" s="182"/>
      <c r="FKX356" s="182"/>
      <c r="FKY356" s="182"/>
      <c r="FKZ356" s="182"/>
      <c r="FLA356" s="182"/>
      <c r="FLB356" s="182"/>
      <c r="FLC356" s="182"/>
      <c r="FLD356" s="182"/>
      <c r="FLE356" s="182"/>
      <c r="FLF356" s="182"/>
      <c r="FLG356" s="182"/>
      <c r="FLH356" s="182"/>
      <c r="FLI356" s="182"/>
      <c r="FLJ356" s="182"/>
      <c r="FLK356" s="182"/>
      <c r="FLL356" s="182"/>
      <c r="FLM356" s="182"/>
      <c r="FLN356" s="182"/>
      <c r="FLO356" s="182"/>
      <c r="FLP356" s="182"/>
      <c r="FLQ356" s="182"/>
      <c r="FLR356" s="182"/>
      <c r="FLS356" s="182"/>
      <c r="FLT356" s="182"/>
      <c r="FLU356" s="182"/>
      <c r="FLV356" s="182"/>
      <c r="FLW356" s="182"/>
      <c r="FLX356" s="182"/>
      <c r="FLY356" s="182"/>
      <c r="FLZ356" s="182"/>
      <c r="FMA356" s="182"/>
      <c r="FMB356" s="182"/>
      <c r="FMC356" s="182"/>
      <c r="FMD356" s="182"/>
      <c r="FME356" s="182"/>
      <c r="FMF356" s="182"/>
      <c r="FMG356" s="182"/>
      <c r="FMH356" s="182"/>
      <c r="FMI356" s="182"/>
      <c r="FMJ356" s="182"/>
      <c r="FMK356" s="182"/>
      <c r="FML356" s="182"/>
      <c r="FMM356" s="182"/>
      <c r="FMN356" s="182"/>
      <c r="FMO356" s="182"/>
      <c r="FMP356" s="182"/>
      <c r="FMQ356" s="182"/>
      <c r="FMR356" s="182"/>
      <c r="FMS356" s="182"/>
      <c r="FMT356" s="182"/>
      <c r="FMU356" s="182"/>
      <c r="FMV356" s="182"/>
      <c r="FMW356" s="182"/>
      <c r="FMX356" s="182"/>
      <c r="FMY356" s="182"/>
      <c r="FMZ356" s="182"/>
      <c r="FNA356" s="182"/>
      <c r="FNB356" s="182"/>
      <c r="FNC356" s="182"/>
      <c r="FND356" s="182"/>
      <c r="FNE356" s="182"/>
      <c r="FNF356" s="182"/>
      <c r="FNG356" s="182"/>
      <c r="FNH356" s="182"/>
      <c r="FNI356" s="182"/>
      <c r="FNJ356" s="182"/>
      <c r="FNK356" s="182"/>
      <c r="FNL356" s="182"/>
      <c r="FNM356" s="182"/>
      <c r="FNN356" s="182"/>
      <c r="FNO356" s="182"/>
      <c r="FNP356" s="182"/>
      <c r="FNQ356" s="182"/>
      <c r="FNR356" s="182"/>
      <c r="FNS356" s="182"/>
      <c r="FNT356" s="182"/>
      <c r="FNU356" s="182"/>
      <c r="FNV356" s="182"/>
      <c r="FNW356" s="182"/>
      <c r="FNX356" s="182"/>
      <c r="FNY356" s="182"/>
      <c r="FNZ356" s="182"/>
      <c r="FOA356" s="182"/>
      <c r="FOB356" s="182"/>
      <c r="FOC356" s="182"/>
      <c r="FOD356" s="182"/>
      <c r="FOE356" s="182"/>
      <c r="FOF356" s="182"/>
      <c r="FOG356" s="182"/>
      <c r="FOH356" s="182"/>
      <c r="FOI356" s="182"/>
      <c r="FOJ356" s="182"/>
      <c r="FOK356" s="182"/>
      <c r="FOL356" s="182"/>
      <c r="FOM356" s="182"/>
      <c r="FON356" s="182"/>
      <c r="FOO356" s="182"/>
      <c r="FOP356" s="182"/>
      <c r="FOQ356" s="182"/>
      <c r="FOR356" s="182"/>
      <c r="FOS356" s="182"/>
      <c r="FOT356" s="182"/>
      <c r="FOU356" s="182"/>
      <c r="FOV356" s="182"/>
      <c r="FOW356" s="182"/>
      <c r="FOX356" s="182"/>
      <c r="FOY356" s="182"/>
      <c r="FOZ356" s="182"/>
      <c r="FPA356" s="182"/>
      <c r="FPB356" s="182"/>
      <c r="FPC356" s="182"/>
      <c r="FPD356" s="182"/>
      <c r="FPE356" s="182"/>
      <c r="FPF356" s="182"/>
      <c r="FPG356" s="182"/>
      <c r="FPH356" s="182"/>
      <c r="FPI356" s="182"/>
      <c r="FPJ356" s="182"/>
      <c r="FPK356" s="182"/>
      <c r="FPL356" s="182"/>
      <c r="FPM356" s="182"/>
      <c r="FPN356" s="182"/>
      <c r="FPO356" s="182"/>
      <c r="FPP356" s="182"/>
      <c r="FPQ356" s="182"/>
      <c r="FPR356" s="182"/>
      <c r="FPS356" s="182"/>
      <c r="FPT356" s="182"/>
      <c r="FPU356" s="182"/>
      <c r="FPV356" s="182"/>
      <c r="FPW356" s="182"/>
      <c r="FPX356" s="182"/>
      <c r="FPY356" s="182"/>
      <c r="FPZ356" s="182"/>
      <c r="FQA356" s="182"/>
      <c r="FQB356" s="182"/>
      <c r="FQC356" s="182"/>
      <c r="FQD356" s="182"/>
      <c r="FQE356" s="182"/>
      <c r="FQF356" s="182"/>
      <c r="FQG356" s="182"/>
      <c r="FQH356" s="182"/>
      <c r="FQI356" s="182"/>
      <c r="FQJ356" s="182"/>
      <c r="FQK356" s="182"/>
      <c r="FQL356" s="182"/>
      <c r="FQM356" s="182"/>
      <c r="FQN356" s="182"/>
      <c r="FQO356" s="182"/>
      <c r="FQP356" s="182"/>
      <c r="FQQ356" s="182"/>
      <c r="FQR356" s="182"/>
      <c r="FQS356" s="182"/>
      <c r="FQT356" s="182"/>
      <c r="FQU356" s="182"/>
      <c r="FQV356" s="182"/>
      <c r="FQW356" s="182"/>
      <c r="FQX356" s="182"/>
      <c r="FQY356" s="182"/>
      <c r="FQZ356" s="182"/>
      <c r="FRA356" s="182"/>
      <c r="FRB356" s="182"/>
      <c r="FRC356" s="182"/>
      <c r="FRD356" s="182"/>
      <c r="FRE356" s="182"/>
      <c r="FRF356" s="182"/>
      <c r="FRG356" s="182"/>
      <c r="FRH356" s="182"/>
      <c r="FRI356" s="182"/>
      <c r="FRJ356" s="182"/>
      <c r="FRK356" s="182"/>
      <c r="FRL356" s="182"/>
      <c r="FRM356" s="182"/>
      <c r="FRN356" s="182"/>
      <c r="FRO356" s="182"/>
      <c r="FRP356" s="182"/>
      <c r="FRQ356" s="182"/>
      <c r="FRR356" s="182"/>
      <c r="FRS356" s="182"/>
      <c r="FRT356" s="182"/>
      <c r="FRU356" s="182"/>
      <c r="FRV356" s="182"/>
      <c r="FRW356" s="182"/>
      <c r="FRX356" s="182"/>
      <c r="FRY356" s="182"/>
      <c r="FRZ356" s="182"/>
      <c r="FSA356" s="182"/>
      <c r="FSB356" s="182"/>
      <c r="FSC356" s="182"/>
      <c r="FSD356" s="182"/>
      <c r="FSE356" s="182"/>
      <c r="FSF356" s="182"/>
      <c r="FSG356" s="182"/>
      <c r="FSH356" s="182"/>
      <c r="FSI356" s="182"/>
      <c r="FSJ356" s="182"/>
      <c r="FSK356" s="182"/>
      <c r="FSL356" s="182"/>
      <c r="FSM356" s="182"/>
      <c r="FSN356" s="182"/>
      <c r="FSO356" s="182"/>
      <c r="FSP356" s="182"/>
      <c r="FSQ356" s="182"/>
      <c r="FSR356" s="182"/>
      <c r="FSS356" s="182"/>
      <c r="FST356" s="182"/>
      <c r="FSU356" s="182"/>
      <c r="FSV356" s="182"/>
      <c r="FSW356" s="182"/>
      <c r="FSX356" s="182"/>
      <c r="FSY356" s="182"/>
      <c r="FSZ356" s="182"/>
      <c r="FTA356" s="182"/>
      <c r="FTB356" s="182"/>
      <c r="FTC356" s="182"/>
      <c r="FTD356" s="182"/>
      <c r="FTE356" s="182"/>
      <c r="FTF356" s="182"/>
      <c r="FTG356" s="182"/>
      <c r="FTH356" s="182"/>
      <c r="FTI356" s="182"/>
      <c r="FTJ356" s="182"/>
      <c r="FTK356" s="182"/>
      <c r="FTL356" s="182"/>
      <c r="FTM356" s="182"/>
      <c r="FTN356" s="182"/>
      <c r="FTO356" s="182"/>
      <c r="FTP356" s="182"/>
      <c r="FTQ356" s="182"/>
      <c r="FTR356" s="182"/>
      <c r="FTS356" s="182"/>
      <c r="FTT356" s="182"/>
      <c r="FTU356" s="182"/>
      <c r="FTV356" s="182"/>
      <c r="FTW356" s="182"/>
      <c r="FTX356" s="182"/>
      <c r="FTY356" s="182"/>
      <c r="FTZ356" s="182"/>
      <c r="FUA356" s="182"/>
      <c r="FUB356" s="182"/>
      <c r="FUC356" s="182"/>
      <c r="FUD356" s="182"/>
      <c r="FUE356" s="182"/>
      <c r="FUF356" s="182"/>
      <c r="FUG356" s="182"/>
      <c r="FUH356" s="182"/>
      <c r="FUI356" s="182"/>
      <c r="FUJ356" s="182"/>
      <c r="FUK356" s="182"/>
      <c r="FUL356" s="182"/>
      <c r="FUM356" s="182"/>
      <c r="FUN356" s="182"/>
      <c r="FUO356" s="182"/>
      <c r="FUP356" s="182"/>
      <c r="FUQ356" s="182"/>
      <c r="FUR356" s="182"/>
      <c r="FUS356" s="182"/>
      <c r="FUT356" s="182"/>
      <c r="FUU356" s="182"/>
      <c r="FUV356" s="182"/>
      <c r="FUW356" s="182"/>
      <c r="FUX356" s="182"/>
      <c r="FUY356" s="182"/>
      <c r="FUZ356" s="182"/>
      <c r="FVA356" s="182"/>
      <c r="FVB356" s="182"/>
      <c r="FVC356" s="182"/>
      <c r="FVD356" s="182"/>
      <c r="FVE356" s="182"/>
      <c r="FVF356" s="182"/>
      <c r="FVG356" s="182"/>
      <c r="FVH356" s="182"/>
      <c r="FVI356" s="182"/>
      <c r="FVJ356" s="182"/>
      <c r="FVK356" s="182"/>
      <c r="FVL356" s="182"/>
      <c r="FVM356" s="182"/>
      <c r="FVN356" s="182"/>
      <c r="FVO356" s="182"/>
      <c r="FVP356" s="182"/>
      <c r="FVQ356" s="182"/>
      <c r="FVR356" s="182"/>
      <c r="FVS356" s="182"/>
      <c r="FVT356" s="182"/>
      <c r="FVU356" s="182"/>
      <c r="FVV356" s="182"/>
      <c r="FVW356" s="182"/>
      <c r="FVX356" s="182"/>
      <c r="FVY356" s="182"/>
      <c r="FVZ356" s="182"/>
      <c r="FWA356" s="182"/>
      <c r="FWB356" s="182"/>
      <c r="FWC356" s="182"/>
      <c r="FWD356" s="182"/>
      <c r="FWE356" s="182"/>
      <c r="FWF356" s="182"/>
      <c r="FWG356" s="182"/>
      <c r="FWH356" s="182"/>
      <c r="FWI356" s="182"/>
      <c r="FWJ356" s="182"/>
      <c r="FWK356" s="182"/>
      <c r="FWL356" s="182"/>
      <c r="FWM356" s="182"/>
      <c r="FWN356" s="182"/>
      <c r="FWO356" s="182"/>
      <c r="FWP356" s="182"/>
      <c r="FWQ356" s="182"/>
      <c r="FWR356" s="182"/>
      <c r="FWS356" s="182"/>
      <c r="FWT356" s="182"/>
      <c r="FWU356" s="182"/>
      <c r="FWV356" s="182"/>
      <c r="FWW356" s="182"/>
      <c r="FWX356" s="182"/>
      <c r="FWY356" s="182"/>
      <c r="FWZ356" s="182"/>
      <c r="FXA356" s="182"/>
      <c r="FXB356" s="182"/>
      <c r="FXC356" s="182"/>
      <c r="FXD356" s="182"/>
      <c r="FXE356" s="182"/>
      <c r="FXF356" s="182"/>
      <c r="FXG356" s="182"/>
      <c r="FXH356" s="182"/>
      <c r="FXI356" s="182"/>
      <c r="FXJ356" s="182"/>
      <c r="FXK356" s="182"/>
      <c r="FXL356" s="182"/>
      <c r="FXM356" s="182"/>
      <c r="FXN356" s="182"/>
      <c r="FXO356" s="182"/>
      <c r="FXP356" s="182"/>
      <c r="FXQ356" s="182"/>
      <c r="FXR356" s="182"/>
      <c r="FXS356" s="182"/>
      <c r="FXT356" s="182"/>
      <c r="FXU356" s="182"/>
      <c r="FXV356" s="182"/>
      <c r="FXW356" s="182"/>
      <c r="FXX356" s="182"/>
      <c r="FXY356" s="182"/>
      <c r="FXZ356" s="182"/>
      <c r="FYA356" s="182"/>
      <c r="FYB356" s="182"/>
      <c r="FYC356" s="182"/>
      <c r="FYD356" s="182"/>
      <c r="FYE356" s="182"/>
      <c r="FYF356" s="182"/>
      <c r="FYG356" s="182"/>
      <c r="FYH356" s="182"/>
      <c r="FYI356" s="182"/>
      <c r="FYJ356" s="182"/>
      <c r="FYK356" s="182"/>
      <c r="FYL356" s="182"/>
      <c r="FYM356" s="182"/>
      <c r="FYN356" s="182"/>
      <c r="FYO356" s="182"/>
      <c r="FYP356" s="182"/>
      <c r="FYQ356" s="182"/>
      <c r="FYR356" s="182"/>
      <c r="FYS356" s="182"/>
      <c r="FYT356" s="182"/>
      <c r="FYU356" s="182"/>
      <c r="FYV356" s="182"/>
      <c r="FYW356" s="182"/>
      <c r="FYX356" s="182"/>
      <c r="FYY356" s="182"/>
      <c r="FYZ356" s="182"/>
      <c r="FZA356" s="182"/>
      <c r="FZB356" s="182"/>
      <c r="FZC356" s="182"/>
      <c r="FZD356" s="182"/>
      <c r="FZE356" s="182"/>
      <c r="FZF356" s="182"/>
      <c r="FZG356" s="182"/>
      <c r="FZH356" s="182"/>
      <c r="FZI356" s="182"/>
      <c r="FZJ356" s="182"/>
      <c r="FZK356" s="182"/>
      <c r="FZL356" s="182"/>
      <c r="FZM356" s="182"/>
      <c r="FZN356" s="182"/>
      <c r="FZO356" s="182"/>
      <c r="FZP356" s="182"/>
      <c r="FZQ356" s="182"/>
      <c r="FZR356" s="182"/>
      <c r="FZS356" s="182"/>
      <c r="FZT356" s="182"/>
      <c r="FZU356" s="182"/>
      <c r="FZV356" s="182"/>
      <c r="FZW356" s="182"/>
      <c r="FZX356" s="182"/>
      <c r="FZY356" s="182"/>
      <c r="FZZ356" s="182"/>
      <c r="GAA356" s="182"/>
      <c r="GAB356" s="182"/>
      <c r="GAC356" s="182"/>
      <c r="GAD356" s="182"/>
      <c r="GAE356" s="182"/>
      <c r="GAF356" s="182"/>
      <c r="GAG356" s="182"/>
      <c r="GAH356" s="182"/>
      <c r="GAI356" s="182"/>
      <c r="GAJ356" s="182"/>
      <c r="GAK356" s="182"/>
      <c r="GAL356" s="182"/>
      <c r="GAM356" s="182"/>
      <c r="GAN356" s="182"/>
      <c r="GAO356" s="182"/>
      <c r="GAP356" s="182"/>
      <c r="GAQ356" s="182"/>
      <c r="GAR356" s="182"/>
      <c r="GAS356" s="182"/>
      <c r="GAT356" s="182"/>
      <c r="GAU356" s="182"/>
      <c r="GAV356" s="182"/>
      <c r="GAW356" s="182"/>
      <c r="GAX356" s="182"/>
      <c r="GAY356" s="182"/>
      <c r="GAZ356" s="182"/>
      <c r="GBA356" s="182"/>
      <c r="GBB356" s="182"/>
      <c r="GBC356" s="182"/>
      <c r="GBD356" s="182"/>
      <c r="GBE356" s="182"/>
      <c r="GBF356" s="182"/>
      <c r="GBG356" s="182"/>
      <c r="GBH356" s="182"/>
      <c r="GBI356" s="182"/>
      <c r="GBJ356" s="182"/>
      <c r="GBK356" s="182"/>
      <c r="GBL356" s="182"/>
      <c r="GBM356" s="182"/>
      <c r="GBN356" s="182"/>
      <c r="GBO356" s="182"/>
      <c r="GBP356" s="182"/>
      <c r="GBQ356" s="182"/>
      <c r="GBR356" s="182"/>
      <c r="GBS356" s="182"/>
      <c r="GBT356" s="182"/>
      <c r="GBU356" s="182"/>
      <c r="GBV356" s="182"/>
      <c r="GBW356" s="182"/>
      <c r="GBX356" s="182"/>
      <c r="GBY356" s="182"/>
      <c r="GBZ356" s="182"/>
      <c r="GCA356" s="182"/>
      <c r="GCB356" s="182"/>
      <c r="GCC356" s="182"/>
      <c r="GCD356" s="182"/>
      <c r="GCE356" s="182"/>
      <c r="GCF356" s="182"/>
      <c r="GCG356" s="182"/>
      <c r="GCH356" s="182"/>
      <c r="GCI356" s="182"/>
      <c r="GCJ356" s="182"/>
      <c r="GCK356" s="182"/>
      <c r="GCL356" s="182"/>
      <c r="GCM356" s="182"/>
      <c r="GCN356" s="182"/>
      <c r="GCO356" s="182"/>
      <c r="GCP356" s="182"/>
      <c r="GCQ356" s="182"/>
      <c r="GCR356" s="182"/>
      <c r="GCS356" s="182"/>
      <c r="GCT356" s="182"/>
      <c r="GCU356" s="182"/>
      <c r="GCV356" s="182"/>
      <c r="GCW356" s="182"/>
      <c r="GCX356" s="182"/>
      <c r="GCY356" s="182"/>
      <c r="GCZ356" s="182"/>
      <c r="GDA356" s="182"/>
      <c r="GDB356" s="182"/>
      <c r="GDC356" s="182"/>
      <c r="GDD356" s="182"/>
      <c r="GDE356" s="182"/>
      <c r="GDF356" s="182"/>
      <c r="GDG356" s="182"/>
      <c r="GDH356" s="182"/>
      <c r="GDI356" s="182"/>
      <c r="GDJ356" s="182"/>
      <c r="GDK356" s="182"/>
      <c r="GDL356" s="182"/>
      <c r="GDM356" s="182"/>
      <c r="GDN356" s="182"/>
      <c r="GDO356" s="182"/>
      <c r="GDP356" s="182"/>
      <c r="GDQ356" s="182"/>
      <c r="GDR356" s="182"/>
      <c r="GDS356" s="182"/>
      <c r="GDT356" s="182"/>
      <c r="GDU356" s="182"/>
      <c r="GDV356" s="182"/>
      <c r="GDW356" s="182"/>
      <c r="GDX356" s="182"/>
      <c r="GDY356" s="182"/>
      <c r="GDZ356" s="182"/>
      <c r="GEA356" s="182"/>
      <c r="GEB356" s="182"/>
      <c r="GEC356" s="182"/>
      <c r="GED356" s="182"/>
      <c r="GEE356" s="182"/>
      <c r="GEF356" s="182"/>
      <c r="GEG356" s="182"/>
      <c r="GEH356" s="182"/>
      <c r="GEI356" s="182"/>
      <c r="GEJ356" s="182"/>
      <c r="GEK356" s="182"/>
      <c r="GEL356" s="182"/>
      <c r="GEM356" s="182"/>
      <c r="GEN356" s="182"/>
      <c r="GEO356" s="182"/>
      <c r="GEP356" s="182"/>
      <c r="GEQ356" s="182"/>
      <c r="GER356" s="182"/>
      <c r="GES356" s="182"/>
      <c r="GET356" s="182"/>
      <c r="GEU356" s="182"/>
      <c r="GEV356" s="182"/>
      <c r="GEW356" s="182"/>
      <c r="GEX356" s="182"/>
      <c r="GEY356" s="182"/>
      <c r="GEZ356" s="182"/>
      <c r="GFA356" s="182"/>
      <c r="GFB356" s="182"/>
      <c r="GFC356" s="182"/>
      <c r="GFD356" s="182"/>
      <c r="GFE356" s="182"/>
      <c r="GFF356" s="182"/>
      <c r="GFG356" s="182"/>
      <c r="GFH356" s="182"/>
      <c r="GFI356" s="182"/>
      <c r="GFJ356" s="182"/>
      <c r="GFK356" s="182"/>
      <c r="GFL356" s="182"/>
      <c r="GFM356" s="182"/>
      <c r="GFN356" s="182"/>
      <c r="GFO356" s="182"/>
      <c r="GFP356" s="182"/>
      <c r="GFQ356" s="182"/>
      <c r="GFR356" s="182"/>
      <c r="GFS356" s="182"/>
      <c r="GFT356" s="182"/>
      <c r="GFU356" s="182"/>
      <c r="GFV356" s="182"/>
      <c r="GFW356" s="182"/>
      <c r="GFX356" s="182"/>
      <c r="GFY356" s="182"/>
      <c r="GFZ356" s="182"/>
      <c r="GGA356" s="182"/>
      <c r="GGB356" s="182"/>
      <c r="GGC356" s="182"/>
      <c r="GGD356" s="182"/>
      <c r="GGE356" s="182"/>
      <c r="GGF356" s="182"/>
      <c r="GGG356" s="182"/>
      <c r="GGH356" s="182"/>
      <c r="GGI356" s="182"/>
      <c r="GGJ356" s="182"/>
      <c r="GGK356" s="182"/>
      <c r="GGL356" s="182"/>
      <c r="GGM356" s="182"/>
      <c r="GGN356" s="182"/>
      <c r="GGO356" s="182"/>
      <c r="GGP356" s="182"/>
      <c r="GGQ356" s="182"/>
      <c r="GGR356" s="182"/>
      <c r="GGS356" s="182"/>
      <c r="GGT356" s="182"/>
      <c r="GGU356" s="182"/>
      <c r="GGV356" s="182"/>
      <c r="GGW356" s="182"/>
      <c r="GGX356" s="182"/>
      <c r="GGY356" s="182"/>
      <c r="GGZ356" s="182"/>
      <c r="GHA356" s="182"/>
      <c r="GHB356" s="182"/>
      <c r="GHC356" s="182"/>
      <c r="GHD356" s="182"/>
      <c r="GHE356" s="182"/>
      <c r="GHF356" s="182"/>
      <c r="GHG356" s="182"/>
      <c r="GHH356" s="182"/>
      <c r="GHI356" s="182"/>
      <c r="GHJ356" s="182"/>
      <c r="GHK356" s="182"/>
      <c r="GHL356" s="182"/>
      <c r="GHM356" s="182"/>
      <c r="GHN356" s="182"/>
      <c r="GHO356" s="182"/>
      <c r="GHP356" s="182"/>
      <c r="GHQ356" s="182"/>
      <c r="GHR356" s="182"/>
      <c r="GHS356" s="182"/>
      <c r="GHT356" s="182"/>
      <c r="GHU356" s="182"/>
      <c r="GHV356" s="182"/>
      <c r="GHW356" s="182"/>
      <c r="GHX356" s="182"/>
      <c r="GHY356" s="182"/>
      <c r="GHZ356" s="182"/>
      <c r="GIA356" s="182"/>
      <c r="GIB356" s="182"/>
      <c r="GIC356" s="182"/>
      <c r="GID356" s="182"/>
      <c r="GIE356" s="182"/>
      <c r="GIF356" s="182"/>
      <c r="GIG356" s="182"/>
      <c r="GIH356" s="182"/>
      <c r="GII356" s="182"/>
      <c r="GIJ356" s="182"/>
      <c r="GIK356" s="182"/>
      <c r="GIL356" s="182"/>
      <c r="GIM356" s="182"/>
      <c r="GIN356" s="182"/>
      <c r="GIO356" s="182"/>
      <c r="GIP356" s="182"/>
      <c r="GIQ356" s="182"/>
      <c r="GIR356" s="182"/>
      <c r="GIS356" s="182"/>
      <c r="GIT356" s="182"/>
      <c r="GIU356" s="182"/>
      <c r="GIV356" s="182"/>
      <c r="GIW356" s="182"/>
      <c r="GIX356" s="182"/>
      <c r="GIY356" s="182"/>
      <c r="GIZ356" s="182"/>
      <c r="GJA356" s="182"/>
      <c r="GJB356" s="182"/>
      <c r="GJC356" s="182"/>
      <c r="GJD356" s="182"/>
      <c r="GJE356" s="182"/>
      <c r="GJF356" s="182"/>
      <c r="GJG356" s="182"/>
      <c r="GJH356" s="182"/>
      <c r="GJI356" s="182"/>
      <c r="GJJ356" s="182"/>
      <c r="GJK356" s="182"/>
      <c r="GJL356" s="182"/>
      <c r="GJM356" s="182"/>
      <c r="GJN356" s="182"/>
      <c r="GJO356" s="182"/>
      <c r="GJP356" s="182"/>
      <c r="GJQ356" s="182"/>
      <c r="GJR356" s="182"/>
      <c r="GJS356" s="182"/>
      <c r="GJT356" s="182"/>
      <c r="GJU356" s="182"/>
      <c r="GJV356" s="182"/>
      <c r="GJW356" s="182"/>
      <c r="GJX356" s="182"/>
      <c r="GJY356" s="182"/>
      <c r="GJZ356" s="182"/>
      <c r="GKA356" s="182"/>
      <c r="GKB356" s="182"/>
      <c r="GKC356" s="182"/>
      <c r="GKD356" s="182"/>
      <c r="GKE356" s="182"/>
      <c r="GKF356" s="182"/>
      <c r="GKG356" s="182"/>
      <c r="GKH356" s="182"/>
      <c r="GKI356" s="182"/>
      <c r="GKJ356" s="182"/>
      <c r="GKK356" s="182"/>
      <c r="GKL356" s="182"/>
      <c r="GKM356" s="182"/>
      <c r="GKN356" s="182"/>
      <c r="GKO356" s="182"/>
      <c r="GKP356" s="182"/>
      <c r="GKQ356" s="182"/>
      <c r="GKR356" s="182"/>
      <c r="GKS356" s="182"/>
      <c r="GKT356" s="182"/>
      <c r="GKU356" s="182"/>
      <c r="GKV356" s="182"/>
      <c r="GKW356" s="182"/>
      <c r="GKX356" s="182"/>
      <c r="GKY356" s="182"/>
      <c r="GKZ356" s="182"/>
      <c r="GLA356" s="182"/>
      <c r="GLB356" s="182"/>
      <c r="GLC356" s="182"/>
      <c r="GLD356" s="182"/>
      <c r="GLE356" s="182"/>
      <c r="GLF356" s="182"/>
      <c r="GLG356" s="182"/>
      <c r="GLH356" s="182"/>
      <c r="GLI356" s="182"/>
      <c r="GLJ356" s="182"/>
      <c r="GLK356" s="182"/>
      <c r="GLL356" s="182"/>
      <c r="GLM356" s="182"/>
      <c r="GLN356" s="182"/>
      <c r="GLO356" s="182"/>
      <c r="GLP356" s="182"/>
      <c r="GLQ356" s="182"/>
      <c r="GLR356" s="182"/>
      <c r="GLS356" s="182"/>
      <c r="GLT356" s="182"/>
      <c r="GLU356" s="182"/>
      <c r="GLV356" s="182"/>
      <c r="GLW356" s="182"/>
      <c r="GLX356" s="182"/>
      <c r="GLY356" s="182"/>
      <c r="GLZ356" s="182"/>
      <c r="GMA356" s="182"/>
      <c r="GMB356" s="182"/>
      <c r="GMC356" s="182"/>
      <c r="GMD356" s="182"/>
      <c r="GME356" s="182"/>
      <c r="GMF356" s="182"/>
      <c r="GMG356" s="182"/>
      <c r="GMH356" s="182"/>
      <c r="GMI356" s="182"/>
      <c r="GMJ356" s="182"/>
      <c r="GMK356" s="182"/>
      <c r="GML356" s="182"/>
      <c r="GMM356" s="182"/>
      <c r="GMN356" s="182"/>
      <c r="GMO356" s="182"/>
      <c r="GMP356" s="182"/>
      <c r="GMQ356" s="182"/>
      <c r="GMR356" s="182"/>
      <c r="GMS356" s="182"/>
      <c r="GMT356" s="182"/>
      <c r="GMU356" s="182"/>
      <c r="GMV356" s="182"/>
      <c r="GMW356" s="182"/>
      <c r="GMX356" s="182"/>
      <c r="GMY356" s="182"/>
      <c r="GMZ356" s="182"/>
      <c r="GNA356" s="182"/>
      <c r="GNB356" s="182"/>
      <c r="GNC356" s="182"/>
      <c r="GND356" s="182"/>
      <c r="GNE356" s="182"/>
      <c r="GNF356" s="182"/>
      <c r="GNG356" s="182"/>
      <c r="GNH356" s="182"/>
      <c r="GNI356" s="182"/>
      <c r="GNJ356" s="182"/>
      <c r="GNK356" s="182"/>
      <c r="GNL356" s="182"/>
      <c r="GNM356" s="182"/>
      <c r="GNN356" s="182"/>
      <c r="GNO356" s="182"/>
      <c r="GNP356" s="182"/>
      <c r="GNQ356" s="182"/>
      <c r="GNR356" s="182"/>
      <c r="GNS356" s="182"/>
      <c r="GNT356" s="182"/>
      <c r="GNU356" s="182"/>
      <c r="GNV356" s="182"/>
      <c r="GNW356" s="182"/>
      <c r="GNX356" s="182"/>
      <c r="GNY356" s="182"/>
      <c r="GNZ356" s="182"/>
      <c r="GOA356" s="182"/>
      <c r="GOB356" s="182"/>
      <c r="GOC356" s="182"/>
      <c r="GOD356" s="182"/>
      <c r="GOE356" s="182"/>
      <c r="GOF356" s="182"/>
      <c r="GOG356" s="182"/>
      <c r="GOH356" s="182"/>
      <c r="GOI356" s="182"/>
      <c r="GOJ356" s="182"/>
      <c r="GOK356" s="182"/>
      <c r="GOL356" s="182"/>
      <c r="GOM356" s="182"/>
      <c r="GON356" s="182"/>
      <c r="GOO356" s="182"/>
      <c r="GOP356" s="182"/>
      <c r="GOQ356" s="182"/>
      <c r="GOR356" s="182"/>
      <c r="GOS356" s="182"/>
      <c r="GOT356" s="182"/>
      <c r="GOU356" s="182"/>
      <c r="GOV356" s="182"/>
      <c r="GOW356" s="182"/>
      <c r="GOX356" s="182"/>
      <c r="GOY356" s="182"/>
      <c r="GOZ356" s="182"/>
      <c r="GPA356" s="182"/>
      <c r="GPB356" s="182"/>
      <c r="GPC356" s="182"/>
      <c r="GPD356" s="182"/>
      <c r="GPE356" s="182"/>
      <c r="GPF356" s="182"/>
      <c r="GPG356" s="182"/>
      <c r="GPH356" s="182"/>
      <c r="GPI356" s="182"/>
      <c r="GPJ356" s="182"/>
      <c r="GPK356" s="182"/>
      <c r="GPL356" s="182"/>
      <c r="GPM356" s="182"/>
      <c r="GPN356" s="182"/>
      <c r="GPO356" s="182"/>
      <c r="GPP356" s="182"/>
      <c r="GPQ356" s="182"/>
      <c r="GPR356" s="182"/>
      <c r="GPS356" s="182"/>
      <c r="GPT356" s="182"/>
      <c r="GPU356" s="182"/>
      <c r="GPV356" s="182"/>
      <c r="GPW356" s="182"/>
      <c r="GPX356" s="182"/>
      <c r="GPY356" s="182"/>
      <c r="GPZ356" s="182"/>
      <c r="GQA356" s="182"/>
      <c r="GQB356" s="182"/>
      <c r="GQC356" s="182"/>
      <c r="GQD356" s="182"/>
      <c r="GQE356" s="182"/>
      <c r="GQF356" s="182"/>
      <c r="GQG356" s="182"/>
      <c r="GQH356" s="182"/>
      <c r="GQI356" s="182"/>
      <c r="GQJ356" s="182"/>
      <c r="GQK356" s="182"/>
      <c r="GQL356" s="182"/>
      <c r="GQM356" s="182"/>
      <c r="GQN356" s="182"/>
      <c r="GQO356" s="182"/>
      <c r="GQP356" s="182"/>
      <c r="GQQ356" s="182"/>
      <c r="GQR356" s="182"/>
      <c r="GQS356" s="182"/>
      <c r="GQT356" s="182"/>
      <c r="GQU356" s="182"/>
      <c r="GQV356" s="182"/>
      <c r="GQW356" s="182"/>
      <c r="GQX356" s="182"/>
      <c r="GQY356" s="182"/>
      <c r="GQZ356" s="182"/>
      <c r="GRA356" s="182"/>
      <c r="GRB356" s="182"/>
      <c r="GRC356" s="182"/>
      <c r="GRD356" s="182"/>
      <c r="GRE356" s="182"/>
      <c r="GRF356" s="182"/>
      <c r="GRG356" s="182"/>
      <c r="GRH356" s="182"/>
      <c r="GRI356" s="182"/>
      <c r="GRJ356" s="182"/>
      <c r="GRK356" s="182"/>
      <c r="GRL356" s="182"/>
      <c r="GRM356" s="182"/>
      <c r="GRN356" s="182"/>
      <c r="GRO356" s="182"/>
      <c r="GRP356" s="182"/>
      <c r="GRQ356" s="182"/>
      <c r="GRR356" s="182"/>
      <c r="GRS356" s="182"/>
      <c r="GRT356" s="182"/>
      <c r="GRU356" s="182"/>
      <c r="GRV356" s="182"/>
      <c r="GRW356" s="182"/>
      <c r="GRX356" s="182"/>
      <c r="GRY356" s="182"/>
      <c r="GRZ356" s="182"/>
      <c r="GSA356" s="182"/>
      <c r="GSB356" s="182"/>
      <c r="GSC356" s="182"/>
      <c r="GSD356" s="182"/>
      <c r="GSE356" s="182"/>
      <c r="GSF356" s="182"/>
      <c r="GSG356" s="182"/>
      <c r="GSH356" s="182"/>
      <c r="GSI356" s="182"/>
      <c r="GSJ356" s="182"/>
      <c r="GSK356" s="182"/>
      <c r="GSL356" s="182"/>
      <c r="GSM356" s="182"/>
      <c r="GSN356" s="182"/>
      <c r="GSO356" s="182"/>
      <c r="GSP356" s="182"/>
      <c r="GSQ356" s="182"/>
      <c r="GSR356" s="182"/>
      <c r="GSS356" s="182"/>
      <c r="GST356" s="182"/>
      <c r="GSU356" s="182"/>
      <c r="GSV356" s="182"/>
      <c r="GSW356" s="182"/>
      <c r="GSX356" s="182"/>
      <c r="GSY356" s="182"/>
      <c r="GSZ356" s="182"/>
      <c r="GTA356" s="182"/>
      <c r="GTB356" s="182"/>
      <c r="GTC356" s="182"/>
      <c r="GTD356" s="182"/>
      <c r="GTE356" s="182"/>
      <c r="GTF356" s="182"/>
      <c r="GTG356" s="182"/>
      <c r="GTH356" s="182"/>
      <c r="GTI356" s="182"/>
      <c r="GTJ356" s="182"/>
      <c r="GTK356" s="182"/>
      <c r="GTL356" s="182"/>
      <c r="GTM356" s="182"/>
      <c r="GTN356" s="182"/>
      <c r="GTO356" s="182"/>
      <c r="GTP356" s="182"/>
      <c r="GTQ356" s="182"/>
      <c r="GTR356" s="182"/>
      <c r="GTS356" s="182"/>
      <c r="GTT356" s="182"/>
      <c r="GTU356" s="182"/>
      <c r="GTV356" s="182"/>
      <c r="GTW356" s="182"/>
      <c r="GTX356" s="182"/>
      <c r="GTY356" s="182"/>
      <c r="GTZ356" s="182"/>
      <c r="GUA356" s="182"/>
      <c r="GUB356" s="182"/>
      <c r="GUC356" s="182"/>
      <c r="GUD356" s="182"/>
      <c r="GUE356" s="182"/>
      <c r="GUF356" s="182"/>
      <c r="GUG356" s="182"/>
      <c r="GUH356" s="182"/>
      <c r="GUI356" s="182"/>
      <c r="GUJ356" s="182"/>
      <c r="GUK356" s="182"/>
      <c r="GUL356" s="182"/>
      <c r="GUM356" s="182"/>
      <c r="GUN356" s="182"/>
      <c r="GUO356" s="182"/>
      <c r="GUP356" s="182"/>
      <c r="GUQ356" s="182"/>
      <c r="GUR356" s="182"/>
      <c r="GUS356" s="182"/>
      <c r="GUT356" s="182"/>
      <c r="GUU356" s="182"/>
      <c r="GUV356" s="182"/>
      <c r="GUW356" s="182"/>
      <c r="GUX356" s="182"/>
      <c r="GUY356" s="182"/>
      <c r="GUZ356" s="182"/>
      <c r="GVA356" s="182"/>
      <c r="GVB356" s="182"/>
      <c r="GVC356" s="182"/>
      <c r="GVD356" s="182"/>
      <c r="GVE356" s="182"/>
      <c r="GVF356" s="182"/>
      <c r="GVG356" s="182"/>
      <c r="GVH356" s="182"/>
      <c r="GVI356" s="182"/>
      <c r="GVJ356" s="182"/>
      <c r="GVK356" s="182"/>
      <c r="GVL356" s="182"/>
      <c r="GVM356" s="182"/>
      <c r="GVN356" s="182"/>
      <c r="GVO356" s="182"/>
      <c r="GVP356" s="182"/>
      <c r="GVQ356" s="182"/>
      <c r="GVR356" s="182"/>
      <c r="GVS356" s="182"/>
      <c r="GVT356" s="182"/>
      <c r="GVU356" s="182"/>
      <c r="GVV356" s="182"/>
      <c r="GVW356" s="182"/>
      <c r="GVX356" s="182"/>
      <c r="GVY356" s="182"/>
      <c r="GVZ356" s="182"/>
      <c r="GWA356" s="182"/>
      <c r="GWB356" s="182"/>
      <c r="GWC356" s="182"/>
      <c r="GWD356" s="182"/>
      <c r="GWE356" s="182"/>
      <c r="GWF356" s="182"/>
      <c r="GWG356" s="182"/>
      <c r="GWH356" s="182"/>
      <c r="GWI356" s="182"/>
      <c r="GWJ356" s="182"/>
      <c r="GWK356" s="182"/>
      <c r="GWL356" s="182"/>
      <c r="GWM356" s="182"/>
      <c r="GWN356" s="182"/>
      <c r="GWO356" s="182"/>
      <c r="GWP356" s="182"/>
      <c r="GWQ356" s="182"/>
      <c r="GWR356" s="182"/>
      <c r="GWS356" s="182"/>
      <c r="GWT356" s="182"/>
      <c r="GWU356" s="182"/>
      <c r="GWV356" s="182"/>
      <c r="GWW356" s="182"/>
      <c r="GWX356" s="182"/>
      <c r="GWY356" s="182"/>
      <c r="GWZ356" s="182"/>
      <c r="GXA356" s="182"/>
      <c r="GXB356" s="182"/>
      <c r="GXC356" s="182"/>
      <c r="GXD356" s="182"/>
      <c r="GXE356" s="182"/>
      <c r="GXF356" s="182"/>
      <c r="GXG356" s="182"/>
      <c r="GXH356" s="182"/>
      <c r="GXI356" s="182"/>
      <c r="GXJ356" s="182"/>
      <c r="GXK356" s="182"/>
      <c r="GXL356" s="182"/>
      <c r="GXM356" s="182"/>
      <c r="GXN356" s="182"/>
      <c r="GXO356" s="182"/>
      <c r="GXP356" s="182"/>
      <c r="GXQ356" s="182"/>
      <c r="GXR356" s="182"/>
      <c r="GXS356" s="182"/>
      <c r="GXT356" s="182"/>
      <c r="GXU356" s="182"/>
      <c r="GXV356" s="182"/>
      <c r="GXW356" s="182"/>
      <c r="GXX356" s="182"/>
      <c r="GXY356" s="182"/>
      <c r="GXZ356" s="182"/>
      <c r="GYA356" s="182"/>
      <c r="GYB356" s="182"/>
      <c r="GYC356" s="182"/>
      <c r="GYD356" s="182"/>
      <c r="GYE356" s="182"/>
      <c r="GYF356" s="182"/>
      <c r="GYG356" s="182"/>
      <c r="GYH356" s="182"/>
      <c r="GYI356" s="182"/>
      <c r="GYJ356" s="182"/>
      <c r="GYK356" s="182"/>
      <c r="GYL356" s="182"/>
      <c r="GYM356" s="182"/>
      <c r="GYN356" s="182"/>
      <c r="GYO356" s="182"/>
      <c r="GYP356" s="182"/>
      <c r="GYQ356" s="182"/>
      <c r="GYR356" s="182"/>
      <c r="GYS356" s="182"/>
      <c r="GYT356" s="182"/>
      <c r="GYU356" s="182"/>
      <c r="GYV356" s="182"/>
      <c r="GYW356" s="182"/>
      <c r="GYX356" s="182"/>
      <c r="GYY356" s="182"/>
      <c r="GYZ356" s="182"/>
      <c r="GZA356" s="182"/>
      <c r="GZB356" s="182"/>
      <c r="GZC356" s="182"/>
      <c r="GZD356" s="182"/>
      <c r="GZE356" s="182"/>
      <c r="GZF356" s="182"/>
      <c r="GZG356" s="182"/>
      <c r="GZH356" s="182"/>
      <c r="GZI356" s="182"/>
      <c r="GZJ356" s="182"/>
      <c r="GZK356" s="182"/>
      <c r="GZL356" s="182"/>
      <c r="GZM356" s="182"/>
      <c r="GZN356" s="182"/>
      <c r="GZO356" s="182"/>
      <c r="GZP356" s="182"/>
      <c r="GZQ356" s="182"/>
      <c r="GZR356" s="182"/>
      <c r="GZS356" s="182"/>
      <c r="GZT356" s="182"/>
      <c r="GZU356" s="182"/>
      <c r="GZV356" s="182"/>
      <c r="GZW356" s="182"/>
      <c r="GZX356" s="182"/>
      <c r="GZY356" s="182"/>
      <c r="GZZ356" s="182"/>
      <c r="HAA356" s="182"/>
      <c r="HAB356" s="182"/>
      <c r="HAC356" s="182"/>
      <c r="HAD356" s="182"/>
      <c r="HAE356" s="182"/>
      <c r="HAF356" s="182"/>
      <c r="HAG356" s="182"/>
      <c r="HAH356" s="182"/>
      <c r="HAI356" s="182"/>
      <c r="HAJ356" s="182"/>
      <c r="HAK356" s="182"/>
      <c r="HAL356" s="182"/>
      <c r="HAM356" s="182"/>
      <c r="HAN356" s="182"/>
      <c r="HAO356" s="182"/>
      <c r="HAP356" s="182"/>
      <c r="HAQ356" s="182"/>
      <c r="HAR356" s="182"/>
      <c r="HAS356" s="182"/>
      <c r="HAT356" s="182"/>
      <c r="HAU356" s="182"/>
      <c r="HAV356" s="182"/>
      <c r="HAW356" s="182"/>
      <c r="HAX356" s="182"/>
      <c r="HAY356" s="182"/>
      <c r="HAZ356" s="182"/>
      <c r="HBA356" s="182"/>
      <c r="HBB356" s="182"/>
      <c r="HBC356" s="182"/>
      <c r="HBD356" s="182"/>
      <c r="HBE356" s="182"/>
      <c r="HBF356" s="182"/>
      <c r="HBG356" s="182"/>
      <c r="HBH356" s="182"/>
      <c r="HBI356" s="182"/>
      <c r="HBJ356" s="182"/>
      <c r="HBK356" s="182"/>
      <c r="HBL356" s="182"/>
      <c r="HBM356" s="182"/>
      <c r="HBN356" s="182"/>
      <c r="HBO356" s="182"/>
      <c r="HBP356" s="182"/>
      <c r="HBQ356" s="182"/>
      <c r="HBR356" s="182"/>
      <c r="HBS356" s="182"/>
      <c r="HBT356" s="182"/>
      <c r="HBU356" s="182"/>
      <c r="HBV356" s="182"/>
      <c r="HBW356" s="182"/>
      <c r="HBX356" s="182"/>
      <c r="HBY356" s="182"/>
      <c r="HBZ356" s="182"/>
      <c r="HCA356" s="182"/>
      <c r="HCB356" s="182"/>
      <c r="HCC356" s="182"/>
      <c r="HCD356" s="182"/>
      <c r="HCE356" s="182"/>
      <c r="HCF356" s="182"/>
      <c r="HCG356" s="182"/>
      <c r="HCH356" s="182"/>
      <c r="HCI356" s="182"/>
      <c r="HCJ356" s="182"/>
      <c r="HCK356" s="182"/>
      <c r="HCL356" s="182"/>
      <c r="HCM356" s="182"/>
      <c r="HCN356" s="182"/>
      <c r="HCO356" s="182"/>
      <c r="HCP356" s="182"/>
      <c r="HCQ356" s="182"/>
      <c r="HCR356" s="182"/>
      <c r="HCS356" s="182"/>
      <c r="HCT356" s="182"/>
      <c r="HCU356" s="182"/>
      <c r="HCV356" s="182"/>
      <c r="HCW356" s="182"/>
      <c r="HCX356" s="182"/>
      <c r="HCY356" s="182"/>
      <c r="HCZ356" s="182"/>
      <c r="HDA356" s="182"/>
      <c r="HDB356" s="182"/>
      <c r="HDC356" s="182"/>
      <c r="HDD356" s="182"/>
      <c r="HDE356" s="182"/>
      <c r="HDF356" s="182"/>
      <c r="HDG356" s="182"/>
      <c r="HDH356" s="182"/>
      <c r="HDI356" s="182"/>
      <c r="HDJ356" s="182"/>
      <c r="HDK356" s="182"/>
      <c r="HDL356" s="182"/>
      <c r="HDM356" s="182"/>
      <c r="HDN356" s="182"/>
      <c r="HDO356" s="182"/>
      <c r="HDP356" s="182"/>
      <c r="HDQ356" s="182"/>
      <c r="HDR356" s="182"/>
      <c r="HDS356" s="182"/>
      <c r="HDT356" s="182"/>
      <c r="HDU356" s="182"/>
      <c r="HDV356" s="182"/>
      <c r="HDW356" s="182"/>
      <c r="HDX356" s="182"/>
      <c r="HDY356" s="182"/>
      <c r="HDZ356" s="182"/>
      <c r="HEA356" s="182"/>
      <c r="HEB356" s="182"/>
      <c r="HEC356" s="182"/>
      <c r="HED356" s="182"/>
      <c r="HEE356" s="182"/>
      <c r="HEF356" s="182"/>
      <c r="HEG356" s="182"/>
      <c r="HEH356" s="182"/>
      <c r="HEI356" s="182"/>
      <c r="HEJ356" s="182"/>
      <c r="HEK356" s="182"/>
      <c r="HEL356" s="182"/>
      <c r="HEM356" s="182"/>
      <c r="HEN356" s="182"/>
      <c r="HEO356" s="182"/>
      <c r="HEP356" s="182"/>
      <c r="HEQ356" s="182"/>
      <c r="HER356" s="182"/>
      <c r="HES356" s="182"/>
      <c r="HET356" s="182"/>
      <c r="HEU356" s="182"/>
      <c r="HEV356" s="182"/>
      <c r="HEW356" s="182"/>
      <c r="HEX356" s="182"/>
      <c r="HEY356" s="182"/>
      <c r="HEZ356" s="182"/>
      <c r="HFA356" s="182"/>
      <c r="HFB356" s="182"/>
      <c r="HFC356" s="182"/>
      <c r="HFD356" s="182"/>
      <c r="HFE356" s="182"/>
      <c r="HFF356" s="182"/>
      <c r="HFG356" s="182"/>
      <c r="HFH356" s="182"/>
      <c r="HFI356" s="182"/>
      <c r="HFJ356" s="182"/>
      <c r="HFK356" s="182"/>
      <c r="HFL356" s="182"/>
      <c r="HFM356" s="182"/>
      <c r="HFN356" s="182"/>
      <c r="HFO356" s="182"/>
      <c r="HFP356" s="182"/>
      <c r="HFQ356" s="182"/>
      <c r="HFR356" s="182"/>
      <c r="HFS356" s="182"/>
      <c r="HFT356" s="182"/>
      <c r="HFU356" s="182"/>
      <c r="HFV356" s="182"/>
      <c r="HFW356" s="182"/>
      <c r="HFX356" s="182"/>
      <c r="HFY356" s="182"/>
      <c r="HFZ356" s="182"/>
      <c r="HGA356" s="182"/>
      <c r="HGB356" s="182"/>
      <c r="HGC356" s="182"/>
      <c r="HGD356" s="182"/>
      <c r="HGE356" s="182"/>
      <c r="HGF356" s="182"/>
      <c r="HGG356" s="182"/>
      <c r="HGH356" s="182"/>
      <c r="HGI356" s="182"/>
      <c r="HGJ356" s="182"/>
      <c r="HGK356" s="182"/>
      <c r="HGL356" s="182"/>
      <c r="HGM356" s="182"/>
      <c r="HGN356" s="182"/>
      <c r="HGO356" s="182"/>
      <c r="HGP356" s="182"/>
      <c r="HGQ356" s="182"/>
      <c r="HGR356" s="182"/>
      <c r="HGS356" s="182"/>
      <c r="HGT356" s="182"/>
      <c r="HGU356" s="182"/>
      <c r="HGV356" s="182"/>
      <c r="HGW356" s="182"/>
      <c r="HGX356" s="182"/>
      <c r="HGY356" s="182"/>
      <c r="HGZ356" s="182"/>
      <c r="HHA356" s="182"/>
      <c r="HHB356" s="182"/>
      <c r="HHC356" s="182"/>
      <c r="HHD356" s="182"/>
      <c r="HHE356" s="182"/>
      <c r="HHF356" s="182"/>
      <c r="HHG356" s="182"/>
      <c r="HHH356" s="182"/>
      <c r="HHI356" s="182"/>
      <c r="HHJ356" s="182"/>
      <c r="HHK356" s="182"/>
      <c r="HHL356" s="182"/>
      <c r="HHM356" s="182"/>
      <c r="HHN356" s="182"/>
      <c r="HHO356" s="182"/>
      <c r="HHP356" s="182"/>
      <c r="HHQ356" s="182"/>
      <c r="HHR356" s="182"/>
      <c r="HHS356" s="182"/>
      <c r="HHT356" s="182"/>
      <c r="HHU356" s="182"/>
      <c r="HHV356" s="182"/>
      <c r="HHW356" s="182"/>
      <c r="HHX356" s="182"/>
      <c r="HHY356" s="182"/>
      <c r="HHZ356" s="182"/>
      <c r="HIA356" s="182"/>
      <c r="HIB356" s="182"/>
      <c r="HIC356" s="182"/>
      <c r="HID356" s="182"/>
      <c r="HIE356" s="182"/>
      <c r="HIF356" s="182"/>
      <c r="HIG356" s="182"/>
      <c r="HIH356" s="182"/>
      <c r="HII356" s="182"/>
      <c r="HIJ356" s="182"/>
      <c r="HIK356" s="182"/>
      <c r="HIL356" s="182"/>
      <c r="HIM356" s="182"/>
      <c r="HIN356" s="182"/>
      <c r="HIO356" s="182"/>
      <c r="HIP356" s="182"/>
      <c r="HIQ356" s="182"/>
      <c r="HIR356" s="182"/>
      <c r="HIS356" s="182"/>
      <c r="HIT356" s="182"/>
      <c r="HIU356" s="182"/>
      <c r="HIV356" s="182"/>
      <c r="HIW356" s="182"/>
      <c r="HIX356" s="182"/>
      <c r="HIY356" s="182"/>
      <c r="HIZ356" s="182"/>
      <c r="HJA356" s="182"/>
      <c r="HJB356" s="182"/>
      <c r="HJC356" s="182"/>
      <c r="HJD356" s="182"/>
      <c r="HJE356" s="182"/>
      <c r="HJF356" s="182"/>
      <c r="HJG356" s="182"/>
      <c r="HJH356" s="182"/>
      <c r="HJI356" s="182"/>
      <c r="HJJ356" s="182"/>
      <c r="HJK356" s="182"/>
      <c r="HJL356" s="182"/>
      <c r="HJM356" s="182"/>
      <c r="HJN356" s="182"/>
      <c r="HJO356" s="182"/>
      <c r="HJP356" s="182"/>
      <c r="HJQ356" s="182"/>
      <c r="HJR356" s="182"/>
      <c r="HJS356" s="182"/>
      <c r="HJT356" s="182"/>
      <c r="HJU356" s="182"/>
      <c r="HJV356" s="182"/>
      <c r="HJW356" s="182"/>
      <c r="HJX356" s="182"/>
      <c r="HJY356" s="182"/>
      <c r="HJZ356" s="182"/>
      <c r="HKA356" s="182"/>
      <c r="HKB356" s="182"/>
      <c r="HKC356" s="182"/>
      <c r="HKD356" s="182"/>
      <c r="HKE356" s="182"/>
      <c r="HKF356" s="182"/>
      <c r="HKG356" s="182"/>
      <c r="HKH356" s="182"/>
      <c r="HKI356" s="182"/>
      <c r="HKJ356" s="182"/>
      <c r="HKK356" s="182"/>
      <c r="HKL356" s="182"/>
      <c r="HKM356" s="182"/>
      <c r="HKN356" s="182"/>
      <c r="HKO356" s="182"/>
      <c r="HKP356" s="182"/>
      <c r="HKQ356" s="182"/>
      <c r="HKR356" s="182"/>
      <c r="HKS356" s="182"/>
      <c r="HKT356" s="182"/>
      <c r="HKU356" s="182"/>
      <c r="HKV356" s="182"/>
      <c r="HKW356" s="182"/>
      <c r="HKX356" s="182"/>
      <c r="HKY356" s="182"/>
      <c r="HKZ356" s="182"/>
      <c r="HLA356" s="182"/>
      <c r="HLB356" s="182"/>
      <c r="HLC356" s="182"/>
      <c r="HLD356" s="182"/>
      <c r="HLE356" s="182"/>
      <c r="HLF356" s="182"/>
      <c r="HLG356" s="182"/>
      <c r="HLH356" s="182"/>
      <c r="HLI356" s="182"/>
      <c r="HLJ356" s="182"/>
      <c r="HLK356" s="182"/>
      <c r="HLL356" s="182"/>
      <c r="HLM356" s="182"/>
      <c r="HLN356" s="182"/>
      <c r="HLO356" s="182"/>
      <c r="HLP356" s="182"/>
      <c r="HLQ356" s="182"/>
      <c r="HLR356" s="182"/>
      <c r="HLS356" s="182"/>
      <c r="HLT356" s="182"/>
      <c r="HLU356" s="182"/>
      <c r="HLV356" s="182"/>
      <c r="HLW356" s="182"/>
      <c r="HLX356" s="182"/>
      <c r="HLY356" s="182"/>
      <c r="HLZ356" s="182"/>
      <c r="HMA356" s="182"/>
      <c r="HMB356" s="182"/>
      <c r="HMC356" s="182"/>
      <c r="HMD356" s="182"/>
      <c r="HME356" s="182"/>
      <c r="HMF356" s="182"/>
      <c r="HMG356" s="182"/>
      <c r="HMH356" s="182"/>
      <c r="HMI356" s="182"/>
      <c r="HMJ356" s="182"/>
      <c r="HMK356" s="182"/>
      <c r="HML356" s="182"/>
      <c r="HMM356" s="182"/>
      <c r="HMN356" s="182"/>
      <c r="HMO356" s="182"/>
      <c r="HMP356" s="182"/>
      <c r="HMQ356" s="182"/>
      <c r="HMR356" s="182"/>
      <c r="HMS356" s="182"/>
      <c r="HMT356" s="182"/>
      <c r="HMU356" s="182"/>
      <c r="HMV356" s="182"/>
      <c r="HMW356" s="182"/>
      <c r="HMX356" s="182"/>
      <c r="HMY356" s="182"/>
      <c r="HMZ356" s="182"/>
      <c r="HNA356" s="182"/>
      <c r="HNB356" s="182"/>
      <c r="HNC356" s="182"/>
      <c r="HND356" s="182"/>
      <c r="HNE356" s="182"/>
      <c r="HNF356" s="182"/>
      <c r="HNG356" s="182"/>
      <c r="HNH356" s="182"/>
      <c r="HNI356" s="182"/>
      <c r="HNJ356" s="182"/>
      <c r="HNK356" s="182"/>
      <c r="HNL356" s="182"/>
      <c r="HNM356" s="182"/>
      <c r="HNN356" s="182"/>
      <c r="HNO356" s="182"/>
      <c r="HNP356" s="182"/>
      <c r="HNQ356" s="182"/>
      <c r="HNR356" s="182"/>
      <c r="HNS356" s="182"/>
      <c r="HNT356" s="182"/>
      <c r="HNU356" s="182"/>
      <c r="HNV356" s="182"/>
      <c r="HNW356" s="182"/>
      <c r="HNX356" s="182"/>
      <c r="HNY356" s="182"/>
      <c r="HNZ356" s="182"/>
      <c r="HOA356" s="182"/>
      <c r="HOB356" s="182"/>
      <c r="HOC356" s="182"/>
      <c r="HOD356" s="182"/>
      <c r="HOE356" s="182"/>
      <c r="HOF356" s="182"/>
      <c r="HOG356" s="182"/>
      <c r="HOH356" s="182"/>
      <c r="HOI356" s="182"/>
      <c r="HOJ356" s="182"/>
      <c r="HOK356" s="182"/>
      <c r="HOL356" s="182"/>
      <c r="HOM356" s="182"/>
      <c r="HON356" s="182"/>
      <c r="HOO356" s="182"/>
      <c r="HOP356" s="182"/>
      <c r="HOQ356" s="182"/>
      <c r="HOR356" s="182"/>
      <c r="HOS356" s="182"/>
      <c r="HOT356" s="182"/>
      <c r="HOU356" s="182"/>
      <c r="HOV356" s="182"/>
      <c r="HOW356" s="182"/>
      <c r="HOX356" s="182"/>
      <c r="HOY356" s="182"/>
      <c r="HOZ356" s="182"/>
      <c r="HPA356" s="182"/>
      <c r="HPB356" s="182"/>
      <c r="HPC356" s="182"/>
      <c r="HPD356" s="182"/>
      <c r="HPE356" s="182"/>
      <c r="HPF356" s="182"/>
      <c r="HPG356" s="182"/>
      <c r="HPH356" s="182"/>
      <c r="HPI356" s="182"/>
      <c r="HPJ356" s="182"/>
      <c r="HPK356" s="182"/>
      <c r="HPL356" s="182"/>
      <c r="HPM356" s="182"/>
      <c r="HPN356" s="182"/>
      <c r="HPO356" s="182"/>
      <c r="HPP356" s="182"/>
      <c r="HPQ356" s="182"/>
      <c r="HPR356" s="182"/>
      <c r="HPS356" s="182"/>
      <c r="HPT356" s="182"/>
      <c r="HPU356" s="182"/>
      <c r="HPV356" s="182"/>
      <c r="HPW356" s="182"/>
      <c r="HPX356" s="182"/>
      <c r="HPY356" s="182"/>
      <c r="HPZ356" s="182"/>
      <c r="HQA356" s="182"/>
      <c r="HQB356" s="182"/>
      <c r="HQC356" s="182"/>
      <c r="HQD356" s="182"/>
      <c r="HQE356" s="182"/>
      <c r="HQF356" s="182"/>
      <c r="HQG356" s="182"/>
      <c r="HQH356" s="182"/>
      <c r="HQI356" s="182"/>
      <c r="HQJ356" s="182"/>
      <c r="HQK356" s="182"/>
      <c r="HQL356" s="182"/>
      <c r="HQM356" s="182"/>
      <c r="HQN356" s="182"/>
      <c r="HQO356" s="182"/>
      <c r="HQP356" s="182"/>
      <c r="HQQ356" s="182"/>
      <c r="HQR356" s="182"/>
      <c r="HQS356" s="182"/>
      <c r="HQT356" s="182"/>
      <c r="HQU356" s="182"/>
      <c r="HQV356" s="182"/>
      <c r="HQW356" s="182"/>
      <c r="HQX356" s="182"/>
      <c r="HQY356" s="182"/>
      <c r="HQZ356" s="182"/>
      <c r="HRA356" s="182"/>
      <c r="HRB356" s="182"/>
      <c r="HRC356" s="182"/>
      <c r="HRD356" s="182"/>
      <c r="HRE356" s="182"/>
      <c r="HRF356" s="182"/>
      <c r="HRG356" s="182"/>
      <c r="HRH356" s="182"/>
      <c r="HRI356" s="182"/>
      <c r="HRJ356" s="182"/>
      <c r="HRK356" s="182"/>
      <c r="HRL356" s="182"/>
      <c r="HRM356" s="182"/>
      <c r="HRN356" s="182"/>
      <c r="HRO356" s="182"/>
      <c r="HRP356" s="182"/>
      <c r="HRQ356" s="182"/>
      <c r="HRR356" s="182"/>
      <c r="HRS356" s="182"/>
      <c r="HRT356" s="182"/>
      <c r="HRU356" s="182"/>
      <c r="HRV356" s="182"/>
      <c r="HRW356" s="182"/>
      <c r="HRX356" s="182"/>
      <c r="HRY356" s="182"/>
      <c r="HRZ356" s="182"/>
      <c r="HSA356" s="182"/>
      <c r="HSB356" s="182"/>
      <c r="HSC356" s="182"/>
      <c r="HSD356" s="182"/>
      <c r="HSE356" s="182"/>
      <c r="HSF356" s="182"/>
      <c r="HSG356" s="182"/>
      <c r="HSH356" s="182"/>
      <c r="HSI356" s="182"/>
      <c r="HSJ356" s="182"/>
      <c r="HSK356" s="182"/>
      <c r="HSL356" s="182"/>
      <c r="HSM356" s="182"/>
      <c r="HSN356" s="182"/>
      <c r="HSO356" s="182"/>
      <c r="HSP356" s="182"/>
      <c r="HSQ356" s="182"/>
      <c r="HSR356" s="182"/>
      <c r="HSS356" s="182"/>
      <c r="HST356" s="182"/>
      <c r="HSU356" s="182"/>
      <c r="HSV356" s="182"/>
      <c r="HSW356" s="182"/>
      <c r="HSX356" s="182"/>
      <c r="HSY356" s="182"/>
      <c r="HSZ356" s="182"/>
      <c r="HTA356" s="182"/>
      <c r="HTB356" s="182"/>
      <c r="HTC356" s="182"/>
      <c r="HTD356" s="182"/>
      <c r="HTE356" s="182"/>
      <c r="HTF356" s="182"/>
      <c r="HTG356" s="182"/>
      <c r="HTH356" s="182"/>
      <c r="HTI356" s="182"/>
      <c r="HTJ356" s="182"/>
      <c r="HTK356" s="182"/>
      <c r="HTL356" s="182"/>
      <c r="HTM356" s="182"/>
      <c r="HTN356" s="182"/>
      <c r="HTO356" s="182"/>
      <c r="HTP356" s="182"/>
      <c r="HTQ356" s="182"/>
      <c r="HTR356" s="182"/>
      <c r="HTS356" s="182"/>
      <c r="HTT356" s="182"/>
      <c r="HTU356" s="182"/>
      <c r="HTV356" s="182"/>
      <c r="HTW356" s="182"/>
      <c r="HTX356" s="182"/>
      <c r="HTY356" s="182"/>
      <c r="HTZ356" s="182"/>
      <c r="HUA356" s="182"/>
      <c r="HUB356" s="182"/>
      <c r="HUC356" s="182"/>
      <c r="HUD356" s="182"/>
      <c r="HUE356" s="182"/>
      <c r="HUF356" s="182"/>
      <c r="HUG356" s="182"/>
      <c r="HUH356" s="182"/>
      <c r="HUI356" s="182"/>
      <c r="HUJ356" s="182"/>
      <c r="HUK356" s="182"/>
      <c r="HUL356" s="182"/>
      <c r="HUM356" s="182"/>
      <c r="HUN356" s="182"/>
      <c r="HUO356" s="182"/>
      <c r="HUP356" s="182"/>
      <c r="HUQ356" s="182"/>
      <c r="HUR356" s="182"/>
      <c r="HUS356" s="182"/>
      <c r="HUT356" s="182"/>
      <c r="HUU356" s="182"/>
      <c r="HUV356" s="182"/>
      <c r="HUW356" s="182"/>
      <c r="HUX356" s="182"/>
      <c r="HUY356" s="182"/>
      <c r="HUZ356" s="182"/>
      <c r="HVA356" s="182"/>
      <c r="HVB356" s="182"/>
      <c r="HVC356" s="182"/>
      <c r="HVD356" s="182"/>
      <c r="HVE356" s="182"/>
      <c r="HVF356" s="182"/>
      <c r="HVG356" s="182"/>
      <c r="HVH356" s="182"/>
      <c r="HVI356" s="182"/>
      <c r="HVJ356" s="182"/>
      <c r="HVK356" s="182"/>
      <c r="HVL356" s="182"/>
      <c r="HVM356" s="182"/>
      <c r="HVN356" s="182"/>
      <c r="HVO356" s="182"/>
      <c r="HVP356" s="182"/>
      <c r="HVQ356" s="182"/>
      <c r="HVR356" s="182"/>
      <c r="HVS356" s="182"/>
      <c r="HVT356" s="182"/>
      <c r="HVU356" s="182"/>
      <c r="HVV356" s="182"/>
      <c r="HVW356" s="182"/>
      <c r="HVX356" s="182"/>
      <c r="HVY356" s="182"/>
      <c r="HVZ356" s="182"/>
      <c r="HWA356" s="182"/>
      <c r="HWB356" s="182"/>
      <c r="HWC356" s="182"/>
      <c r="HWD356" s="182"/>
      <c r="HWE356" s="182"/>
      <c r="HWF356" s="182"/>
      <c r="HWG356" s="182"/>
      <c r="HWH356" s="182"/>
      <c r="HWI356" s="182"/>
      <c r="HWJ356" s="182"/>
      <c r="HWK356" s="182"/>
      <c r="HWL356" s="182"/>
      <c r="HWM356" s="182"/>
      <c r="HWN356" s="182"/>
      <c r="HWO356" s="182"/>
      <c r="HWP356" s="182"/>
      <c r="HWQ356" s="182"/>
      <c r="HWR356" s="182"/>
      <c r="HWS356" s="182"/>
      <c r="HWT356" s="182"/>
      <c r="HWU356" s="182"/>
      <c r="HWV356" s="182"/>
      <c r="HWW356" s="182"/>
      <c r="HWX356" s="182"/>
      <c r="HWY356" s="182"/>
      <c r="HWZ356" s="182"/>
      <c r="HXA356" s="182"/>
      <c r="HXB356" s="182"/>
      <c r="HXC356" s="182"/>
      <c r="HXD356" s="182"/>
      <c r="HXE356" s="182"/>
      <c r="HXF356" s="182"/>
      <c r="HXG356" s="182"/>
      <c r="HXH356" s="182"/>
      <c r="HXI356" s="182"/>
      <c r="HXJ356" s="182"/>
      <c r="HXK356" s="182"/>
      <c r="HXL356" s="182"/>
      <c r="HXM356" s="182"/>
      <c r="HXN356" s="182"/>
      <c r="HXO356" s="182"/>
      <c r="HXP356" s="182"/>
      <c r="HXQ356" s="182"/>
      <c r="HXR356" s="182"/>
      <c r="HXS356" s="182"/>
      <c r="HXT356" s="182"/>
      <c r="HXU356" s="182"/>
      <c r="HXV356" s="182"/>
      <c r="HXW356" s="182"/>
      <c r="HXX356" s="182"/>
      <c r="HXY356" s="182"/>
      <c r="HXZ356" s="182"/>
      <c r="HYA356" s="182"/>
      <c r="HYB356" s="182"/>
      <c r="HYC356" s="182"/>
      <c r="HYD356" s="182"/>
      <c r="HYE356" s="182"/>
      <c r="HYF356" s="182"/>
      <c r="HYG356" s="182"/>
      <c r="HYH356" s="182"/>
      <c r="HYI356" s="182"/>
      <c r="HYJ356" s="182"/>
      <c r="HYK356" s="182"/>
      <c r="HYL356" s="182"/>
      <c r="HYM356" s="182"/>
      <c r="HYN356" s="182"/>
      <c r="HYO356" s="182"/>
      <c r="HYP356" s="182"/>
      <c r="HYQ356" s="182"/>
      <c r="HYR356" s="182"/>
      <c r="HYS356" s="182"/>
      <c r="HYT356" s="182"/>
      <c r="HYU356" s="182"/>
      <c r="HYV356" s="182"/>
      <c r="HYW356" s="182"/>
      <c r="HYX356" s="182"/>
      <c r="HYY356" s="182"/>
      <c r="HYZ356" s="182"/>
      <c r="HZA356" s="182"/>
      <c r="HZB356" s="182"/>
      <c r="HZC356" s="182"/>
      <c r="HZD356" s="182"/>
      <c r="HZE356" s="182"/>
      <c r="HZF356" s="182"/>
      <c r="HZG356" s="182"/>
      <c r="HZH356" s="182"/>
      <c r="HZI356" s="182"/>
      <c r="HZJ356" s="182"/>
      <c r="HZK356" s="182"/>
      <c r="HZL356" s="182"/>
      <c r="HZM356" s="182"/>
      <c r="HZN356" s="182"/>
      <c r="HZO356" s="182"/>
      <c r="HZP356" s="182"/>
      <c r="HZQ356" s="182"/>
      <c r="HZR356" s="182"/>
      <c r="HZS356" s="182"/>
      <c r="HZT356" s="182"/>
      <c r="HZU356" s="182"/>
      <c r="HZV356" s="182"/>
      <c r="HZW356" s="182"/>
      <c r="HZX356" s="182"/>
      <c r="HZY356" s="182"/>
      <c r="HZZ356" s="182"/>
      <c r="IAA356" s="182"/>
      <c r="IAB356" s="182"/>
      <c r="IAC356" s="182"/>
      <c r="IAD356" s="182"/>
      <c r="IAE356" s="182"/>
      <c r="IAF356" s="182"/>
      <c r="IAG356" s="182"/>
      <c r="IAH356" s="182"/>
      <c r="IAI356" s="182"/>
      <c r="IAJ356" s="182"/>
      <c r="IAK356" s="182"/>
      <c r="IAL356" s="182"/>
      <c r="IAM356" s="182"/>
      <c r="IAN356" s="182"/>
      <c r="IAO356" s="182"/>
      <c r="IAP356" s="182"/>
      <c r="IAQ356" s="182"/>
      <c r="IAR356" s="182"/>
      <c r="IAS356" s="182"/>
      <c r="IAT356" s="182"/>
      <c r="IAU356" s="182"/>
      <c r="IAV356" s="182"/>
      <c r="IAW356" s="182"/>
      <c r="IAX356" s="182"/>
      <c r="IAY356" s="182"/>
      <c r="IAZ356" s="182"/>
      <c r="IBA356" s="182"/>
      <c r="IBB356" s="182"/>
      <c r="IBC356" s="182"/>
      <c r="IBD356" s="182"/>
      <c r="IBE356" s="182"/>
      <c r="IBF356" s="182"/>
      <c r="IBG356" s="182"/>
      <c r="IBH356" s="182"/>
      <c r="IBI356" s="182"/>
      <c r="IBJ356" s="182"/>
      <c r="IBK356" s="182"/>
      <c r="IBL356" s="182"/>
      <c r="IBM356" s="182"/>
      <c r="IBN356" s="182"/>
      <c r="IBO356" s="182"/>
      <c r="IBP356" s="182"/>
      <c r="IBQ356" s="182"/>
      <c r="IBR356" s="182"/>
      <c r="IBS356" s="182"/>
      <c r="IBT356" s="182"/>
      <c r="IBU356" s="182"/>
      <c r="IBV356" s="182"/>
      <c r="IBW356" s="182"/>
      <c r="IBX356" s="182"/>
      <c r="IBY356" s="182"/>
      <c r="IBZ356" s="182"/>
      <c r="ICA356" s="182"/>
      <c r="ICB356" s="182"/>
      <c r="ICC356" s="182"/>
      <c r="ICD356" s="182"/>
      <c r="ICE356" s="182"/>
      <c r="ICF356" s="182"/>
      <c r="ICG356" s="182"/>
      <c r="ICH356" s="182"/>
      <c r="ICI356" s="182"/>
      <c r="ICJ356" s="182"/>
      <c r="ICK356" s="182"/>
      <c r="ICL356" s="182"/>
      <c r="ICM356" s="182"/>
      <c r="ICN356" s="182"/>
      <c r="ICO356" s="182"/>
      <c r="ICP356" s="182"/>
      <c r="ICQ356" s="182"/>
      <c r="ICR356" s="182"/>
      <c r="ICS356" s="182"/>
      <c r="ICT356" s="182"/>
      <c r="ICU356" s="182"/>
      <c r="ICV356" s="182"/>
      <c r="ICW356" s="182"/>
      <c r="ICX356" s="182"/>
      <c r="ICY356" s="182"/>
      <c r="ICZ356" s="182"/>
      <c r="IDA356" s="182"/>
      <c r="IDB356" s="182"/>
      <c r="IDC356" s="182"/>
      <c r="IDD356" s="182"/>
      <c r="IDE356" s="182"/>
      <c r="IDF356" s="182"/>
      <c r="IDG356" s="182"/>
      <c r="IDH356" s="182"/>
      <c r="IDI356" s="182"/>
      <c r="IDJ356" s="182"/>
      <c r="IDK356" s="182"/>
      <c r="IDL356" s="182"/>
      <c r="IDM356" s="182"/>
      <c r="IDN356" s="182"/>
      <c r="IDO356" s="182"/>
      <c r="IDP356" s="182"/>
      <c r="IDQ356" s="182"/>
      <c r="IDR356" s="182"/>
      <c r="IDS356" s="182"/>
      <c r="IDT356" s="182"/>
      <c r="IDU356" s="182"/>
      <c r="IDV356" s="182"/>
      <c r="IDW356" s="182"/>
      <c r="IDX356" s="182"/>
      <c r="IDY356" s="182"/>
      <c r="IDZ356" s="182"/>
      <c r="IEA356" s="182"/>
      <c r="IEB356" s="182"/>
      <c r="IEC356" s="182"/>
      <c r="IED356" s="182"/>
      <c r="IEE356" s="182"/>
      <c r="IEF356" s="182"/>
      <c r="IEG356" s="182"/>
      <c r="IEH356" s="182"/>
      <c r="IEI356" s="182"/>
      <c r="IEJ356" s="182"/>
      <c r="IEK356" s="182"/>
      <c r="IEL356" s="182"/>
      <c r="IEM356" s="182"/>
      <c r="IEN356" s="182"/>
      <c r="IEO356" s="182"/>
      <c r="IEP356" s="182"/>
      <c r="IEQ356" s="182"/>
      <c r="IER356" s="182"/>
      <c r="IES356" s="182"/>
      <c r="IET356" s="182"/>
      <c r="IEU356" s="182"/>
      <c r="IEV356" s="182"/>
      <c r="IEW356" s="182"/>
      <c r="IEX356" s="182"/>
      <c r="IEY356" s="182"/>
      <c r="IEZ356" s="182"/>
      <c r="IFA356" s="182"/>
      <c r="IFB356" s="182"/>
      <c r="IFC356" s="182"/>
      <c r="IFD356" s="182"/>
      <c r="IFE356" s="182"/>
      <c r="IFF356" s="182"/>
      <c r="IFG356" s="182"/>
      <c r="IFH356" s="182"/>
      <c r="IFI356" s="182"/>
      <c r="IFJ356" s="182"/>
      <c r="IFK356" s="182"/>
      <c r="IFL356" s="182"/>
      <c r="IFM356" s="182"/>
      <c r="IFN356" s="182"/>
      <c r="IFO356" s="182"/>
      <c r="IFP356" s="182"/>
      <c r="IFQ356" s="182"/>
      <c r="IFR356" s="182"/>
      <c r="IFS356" s="182"/>
      <c r="IFT356" s="182"/>
      <c r="IFU356" s="182"/>
      <c r="IFV356" s="182"/>
      <c r="IFW356" s="182"/>
      <c r="IFX356" s="182"/>
      <c r="IFY356" s="182"/>
      <c r="IFZ356" s="182"/>
      <c r="IGA356" s="182"/>
      <c r="IGB356" s="182"/>
      <c r="IGC356" s="182"/>
      <c r="IGD356" s="182"/>
      <c r="IGE356" s="182"/>
      <c r="IGF356" s="182"/>
      <c r="IGG356" s="182"/>
      <c r="IGH356" s="182"/>
      <c r="IGI356" s="182"/>
      <c r="IGJ356" s="182"/>
      <c r="IGK356" s="182"/>
      <c r="IGL356" s="182"/>
      <c r="IGM356" s="182"/>
      <c r="IGN356" s="182"/>
      <c r="IGO356" s="182"/>
      <c r="IGP356" s="182"/>
      <c r="IGQ356" s="182"/>
      <c r="IGR356" s="182"/>
      <c r="IGS356" s="182"/>
      <c r="IGT356" s="182"/>
      <c r="IGU356" s="182"/>
      <c r="IGV356" s="182"/>
      <c r="IGW356" s="182"/>
      <c r="IGX356" s="182"/>
      <c r="IGY356" s="182"/>
      <c r="IGZ356" s="182"/>
      <c r="IHA356" s="182"/>
      <c r="IHB356" s="182"/>
      <c r="IHC356" s="182"/>
      <c r="IHD356" s="182"/>
      <c r="IHE356" s="182"/>
      <c r="IHF356" s="182"/>
      <c r="IHG356" s="182"/>
      <c r="IHH356" s="182"/>
      <c r="IHI356" s="182"/>
      <c r="IHJ356" s="182"/>
      <c r="IHK356" s="182"/>
      <c r="IHL356" s="182"/>
      <c r="IHM356" s="182"/>
      <c r="IHN356" s="182"/>
      <c r="IHO356" s="182"/>
      <c r="IHP356" s="182"/>
      <c r="IHQ356" s="182"/>
      <c r="IHR356" s="182"/>
      <c r="IHS356" s="182"/>
      <c r="IHT356" s="182"/>
      <c r="IHU356" s="182"/>
      <c r="IHV356" s="182"/>
      <c r="IHW356" s="182"/>
      <c r="IHX356" s="182"/>
      <c r="IHY356" s="182"/>
      <c r="IHZ356" s="182"/>
      <c r="IIA356" s="182"/>
      <c r="IIB356" s="182"/>
      <c r="IIC356" s="182"/>
      <c r="IID356" s="182"/>
      <c r="IIE356" s="182"/>
      <c r="IIF356" s="182"/>
      <c r="IIG356" s="182"/>
      <c r="IIH356" s="182"/>
      <c r="III356" s="182"/>
      <c r="IIJ356" s="182"/>
      <c r="IIK356" s="182"/>
      <c r="IIL356" s="182"/>
      <c r="IIM356" s="182"/>
      <c r="IIN356" s="182"/>
      <c r="IIO356" s="182"/>
      <c r="IIP356" s="182"/>
      <c r="IIQ356" s="182"/>
      <c r="IIR356" s="182"/>
      <c r="IIS356" s="182"/>
      <c r="IIT356" s="182"/>
      <c r="IIU356" s="182"/>
      <c r="IIV356" s="182"/>
      <c r="IIW356" s="182"/>
      <c r="IIX356" s="182"/>
      <c r="IIY356" s="182"/>
      <c r="IIZ356" s="182"/>
      <c r="IJA356" s="182"/>
      <c r="IJB356" s="182"/>
      <c r="IJC356" s="182"/>
      <c r="IJD356" s="182"/>
      <c r="IJE356" s="182"/>
      <c r="IJF356" s="182"/>
      <c r="IJG356" s="182"/>
      <c r="IJH356" s="182"/>
      <c r="IJI356" s="182"/>
      <c r="IJJ356" s="182"/>
      <c r="IJK356" s="182"/>
      <c r="IJL356" s="182"/>
      <c r="IJM356" s="182"/>
      <c r="IJN356" s="182"/>
      <c r="IJO356" s="182"/>
      <c r="IJP356" s="182"/>
      <c r="IJQ356" s="182"/>
      <c r="IJR356" s="182"/>
      <c r="IJS356" s="182"/>
      <c r="IJT356" s="182"/>
      <c r="IJU356" s="182"/>
      <c r="IJV356" s="182"/>
      <c r="IJW356" s="182"/>
      <c r="IJX356" s="182"/>
      <c r="IJY356" s="182"/>
      <c r="IJZ356" s="182"/>
      <c r="IKA356" s="182"/>
      <c r="IKB356" s="182"/>
      <c r="IKC356" s="182"/>
      <c r="IKD356" s="182"/>
      <c r="IKE356" s="182"/>
      <c r="IKF356" s="182"/>
      <c r="IKG356" s="182"/>
      <c r="IKH356" s="182"/>
      <c r="IKI356" s="182"/>
      <c r="IKJ356" s="182"/>
      <c r="IKK356" s="182"/>
      <c r="IKL356" s="182"/>
      <c r="IKM356" s="182"/>
      <c r="IKN356" s="182"/>
      <c r="IKO356" s="182"/>
      <c r="IKP356" s="182"/>
      <c r="IKQ356" s="182"/>
      <c r="IKR356" s="182"/>
      <c r="IKS356" s="182"/>
      <c r="IKT356" s="182"/>
      <c r="IKU356" s="182"/>
      <c r="IKV356" s="182"/>
      <c r="IKW356" s="182"/>
      <c r="IKX356" s="182"/>
      <c r="IKY356" s="182"/>
      <c r="IKZ356" s="182"/>
      <c r="ILA356" s="182"/>
      <c r="ILB356" s="182"/>
      <c r="ILC356" s="182"/>
      <c r="ILD356" s="182"/>
      <c r="ILE356" s="182"/>
      <c r="ILF356" s="182"/>
      <c r="ILG356" s="182"/>
      <c r="ILH356" s="182"/>
      <c r="ILI356" s="182"/>
      <c r="ILJ356" s="182"/>
      <c r="ILK356" s="182"/>
      <c r="ILL356" s="182"/>
      <c r="ILM356" s="182"/>
      <c r="ILN356" s="182"/>
      <c r="ILO356" s="182"/>
      <c r="ILP356" s="182"/>
      <c r="ILQ356" s="182"/>
      <c r="ILR356" s="182"/>
      <c r="ILS356" s="182"/>
      <c r="ILT356" s="182"/>
      <c r="ILU356" s="182"/>
      <c r="ILV356" s="182"/>
      <c r="ILW356" s="182"/>
      <c r="ILX356" s="182"/>
      <c r="ILY356" s="182"/>
      <c r="ILZ356" s="182"/>
      <c r="IMA356" s="182"/>
      <c r="IMB356" s="182"/>
      <c r="IMC356" s="182"/>
      <c r="IMD356" s="182"/>
      <c r="IME356" s="182"/>
      <c r="IMF356" s="182"/>
      <c r="IMG356" s="182"/>
      <c r="IMH356" s="182"/>
      <c r="IMI356" s="182"/>
      <c r="IMJ356" s="182"/>
      <c r="IMK356" s="182"/>
      <c r="IML356" s="182"/>
      <c r="IMM356" s="182"/>
      <c r="IMN356" s="182"/>
      <c r="IMO356" s="182"/>
      <c r="IMP356" s="182"/>
      <c r="IMQ356" s="182"/>
      <c r="IMR356" s="182"/>
      <c r="IMS356" s="182"/>
      <c r="IMT356" s="182"/>
      <c r="IMU356" s="182"/>
      <c r="IMV356" s="182"/>
      <c r="IMW356" s="182"/>
      <c r="IMX356" s="182"/>
      <c r="IMY356" s="182"/>
      <c r="IMZ356" s="182"/>
      <c r="INA356" s="182"/>
      <c r="INB356" s="182"/>
      <c r="INC356" s="182"/>
      <c r="IND356" s="182"/>
      <c r="INE356" s="182"/>
      <c r="INF356" s="182"/>
      <c r="ING356" s="182"/>
      <c r="INH356" s="182"/>
      <c r="INI356" s="182"/>
      <c r="INJ356" s="182"/>
      <c r="INK356" s="182"/>
      <c r="INL356" s="182"/>
      <c r="INM356" s="182"/>
      <c r="INN356" s="182"/>
      <c r="INO356" s="182"/>
      <c r="INP356" s="182"/>
      <c r="INQ356" s="182"/>
      <c r="INR356" s="182"/>
      <c r="INS356" s="182"/>
      <c r="INT356" s="182"/>
      <c r="INU356" s="182"/>
      <c r="INV356" s="182"/>
      <c r="INW356" s="182"/>
      <c r="INX356" s="182"/>
      <c r="INY356" s="182"/>
      <c r="INZ356" s="182"/>
      <c r="IOA356" s="182"/>
      <c r="IOB356" s="182"/>
      <c r="IOC356" s="182"/>
      <c r="IOD356" s="182"/>
      <c r="IOE356" s="182"/>
      <c r="IOF356" s="182"/>
      <c r="IOG356" s="182"/>
      <c r="IOH356" s="182"/>
      <c r="IOI356" s="182"/>
      <c r="IOJ356" s="182"/>
      <c r="IOK356" s="182"/>
      <c r="IOL356" s="182"/>
      <c r="IOM356" s="182"/>
      <c r="ION356" s="182"/>
      <c r="IOO356" s="182"/>
      <c r="IOP356" s="182"/>
      <c r="IOQ356" s="182"/>
      <c r="IOR356" s="182"/>
      <c r="IOS356" s="182"/>
      <c r="IOT356" s="182"/>
      <c r="IOU356" s="182"/>
      <c r="IOV356" s="182"/>
      <c r="IOW356" s="182"/>
      <c r="IOX356" s="182"/>
      <c r="IOY356" s="182"/>
      <c r="IOZ356" s="182"/>
      <c r="IPA356" s="182"/>
      <c r="IPB356" s="182"/>
      <c r="IPC356" s="182"/>
      <c r="IPD356" s="182"/>
      <c r="IPE356" s="182"/>
      <c r="IPF356" s="182"/>
      <c r="IPG356" s="182"/>
      <c r="IPH356" s="182"/>
      <c r="IPI356" s="182"/>
      <c r="IPJ356" s="182"/>
      <c r="IPK356" s="182"/>
      <c r="IPL356" s="182"/>
      <c r="IPM356" s="182"/>
      <c r="IPN356" s="182"/>
      <c r="IPO356" s="182"/>
      <c r="IPP356" s="182"/>
      <c r="IPQ356" s="182"/>
      <c r="IPR356" s="182"/>
      <c r="IPS356" s="182"/>
      <c r="IPT356" s="182"/>
      <c r="IPU356" s="182"/>
      <c r="IPV356" s="182"/>
      <c r="IPW356" s="182"/>
      <c r="IPX356" s="182"/>
      <c r="IPY356" s="182"/>
      <c r="IPZ356" s="182"/>
      <c r="IQA356" s="182"/>
      <c r="IQB356" s="182"/>
      <c r="IQC356" s="182"/>
      <c r="IQD356" s="182"/>
      <c r="IQE356" s="182"/>
      <c r="IQF356" s="182"/>
      <c r="IQG356" s="182"/>
      <c r="IQH356" s="182"/>
      <c r="IQI356" s="182"/>
      <c r="IQJ356" s="182"/>
      <c r="IQK356" s="182"/>
      <c r="IQL356" s="182"/>
      <c r="IQM356" s="182"/>
      <c r="IQN356" s="182"/>
      <c r="IQO356" s="182"/>
      <c r="IQP356" s="182"/>
      <c r="IQQ356" s="182"/>
      <c r="IQR356" s="182"/>
      <c r="IQS356" s="182"/>
      <c r="IQT356" s="182"/>
      <c r="IQU356" s="182"/>
      <c r="IQV356" s="182"/>
      <c r="IQW356" s="182"/>
      <c r="IQX356" s="182"/>
      <c r="IQY356" s="182"/>
      <c r="IQZ356" s="182"/>
      <c r="IRA356" s="182"/>
      <c r="IRB356" s="182"/>
      <c r="IRC356" s="182"/>
      <c r="IRD356" s="182"/>
      <c r="IRE356" s="182"/>
      <c r="IRF356" s="182"/>
      <c r="IRG356" s="182"/>
      <c r="IRH356" s="182"/>
      <c r="IRI356" s="182"/>
      <c r="IRJ356" s="182"/>
      <c r="IRK356" s="182"/>
      <c r="IRL356" s="182"/>
      <c r="IRM356" s="182"/>
      <c r="IRN356" s="182"/>
      <c r="IRO356" s="182"/>
      <c r="IRP356" s="182"/>
      <c r="IRQ356" s="182"/>
      <c r="IRR356" s="182"/>
      <c r="IRS356" s="182"/>
      <c r="IRT356" s="182"/>
      <c r="IRU356" s="182"/>
      <c r="IRV356" s="182"/>
      <c r="IRW356" s="182"/>
      <c r="IRX356" s="182"/>
      <c r="IRY356" s="182"/>
      <c r="IRZ356" s="182"/>
      <c r="ISA356" s="182"/>
      <c r="ISB356" s="182"/>
      <c r="ISC356" s="182"/>
      <c r="ISD356" s="182"/>
      <c r="ISE356" s="182"/>
      <c r="ISF356" s="182"/>
      <c r="ISG356" s="182"/>
      <c r="ISH356" s="182"/>
      <c r="ISI356" s="182"/>
      <c r="ISJ356" s="182"/>
      <c r="ISK356" s="182"/>
      <c r="ISL356" s="182"/>
      <c r="ISM356" s="182"/>
      <c r="ISN356" s="182"/>
      <c r="ISO356" s="182"/>
      <c r="ISP356" s="182"/>
      <c r="ISQ356" s="182"/>
      <c r="ISR356" s="182"/>
      <c r="ISS356" s="182"/>
      <c r="IST356" s="182"/>
      <c r="ISU356" s="182"/>
      <c r="ISV356" s="182"/>
      <c r="ISW356" s="182"/>
      <c r="ISX356" s="182"/>
      <c r="ISY356" s="182"/>
      <c r="ISZ356" s="182"/>
      <c r="ITA356" s="182"/>
      <c r="ITB356" s="182"/>
      <c r="ITC356" s="182"/>
      <c r="ITD356" s="182"/>
      <c r="ITE356" s="182"/>
      <c r="ITF356" s="182"/>
      <c r="ITG356" s="182"/>
      <c r="ITH356" s="182"/>
      <c r="ITI356" s="182"/>
      <c r="ITJ356" s="182"/>
      <c r="ITK356" s="182"/>
      <c r="ITL356" s="182"/>
      <c r="ITM356" s="182"/>
      <c r="ITN356" s="182"/>
      <c r="ITO356" s="182"/>
      <c r="ITP356" s="182"/>
      <c r="ITQ356" s="182"/>
      <c r="ITR356" s="182"/>
      <c r="ITS356" s="182"/>
      <c r="ITT356" s="182"/>
      <c r="ITU356" s="182"/>
      <c r="ITV356" s="182"/>
      <c r="ITW356" s="182"/>
      <c r="ITX356" s="182"/>
      <c r="ITY356" s="182"/>
      <c r="ITZ356" s="182"/>
      <c r="IUA356" s="182"/>
      <c r="IUB356" s="182"/>
      <c r="IUC356" s="182"/>
      <c r="IUD356" s="182"/>
      <c r="IUE356" s="182"/>
      <c r="IUF356" s="182"/>
      <c r="IUG356" s="182"/>
      <c r="IUH356" s="182"/>
      <c r="IUI356" s="182"/>
      <c r="IUJ356" s="182"/>
      <c r="IUK356" s="182"/>
      <c r="IUL356" s="182"/>
      <c r="IUM356" s="182"/>
      <c r="IUN356" s="182"/>
      <c r="IUO356" s="182"/>
      <c r="IUP356" s="182"/>
      <c r="IUQ356" s="182"/>
      <c r="IUR356" s="182"/>
      <c r="IUS356" s="182"/>
      <c r="IUT356" s="182"/>
      <c r="IUU356" s="182"/>
      <c r="IUV356" s="182"/>
      <c r="IUW356" s="182"/>
      <c r="IUX356" s="182"/>
      <c r="IUY356" s="182"/>
      <c r="IUZ356" s="182"/>
      <c r="IVA356" s="182"/>
      <c r="IVB356" s="182"/>
      <c r="IVC356" s="182"/>
      <c r="IVD356" s="182"/>
      <c r="IVE356" s="182"/>
      <c r="IVF356" s="182"/>
      <c r="IVG356" s="182"/>
      <c r="IVH356" s="182"/>
      <c r="IVI356" s="182"/>
      <c r="IVJ356" s="182"/>
      <c r="IVK356" s="182"/>
      <c r="IVL356" s="182"/>
      <c r="IVM356" s="182"/>
      <c r="IVN356" s="182"/>
      <c r="IVO356" s="182"/>
      <c r="IVP356" s="182"/>
      <c r="IVQ356" s="182"/>
      <c r="IVR356" s="182"/>
      <c r="IVS356" s="182"/>
      <c r="IVT356" s="182"/>
      <c r="IVU356" s="182"/>
      <c r="IVV356" s="182"/>
      <c r="IVW356" s="182"/>
      <c r="IVX356" s="182"/>
      <c r="IVY356" s="182"/>
      <c r="IVZ356" s="182"/>
      <c r="IWA356" s="182"/>
      <c r="IWB356" s="182"/>
      <c r="IWC356" s="182"/>
      <c r="IWD356" s="182"/>
      <c r="IWE356" s="182"/>
      <c r="IWF356" s="182"/>
      <c r="IWG356" s="182"/>
      <c r="IWH356" s="182"/>
      <c r="IWI356" s="182"/>
      <c r="IWJ356" s="182"/>
      <c r="IWK356" s="182"/>
      <c r="IWL356" s="182"/>
      <c r="IWM356" s="182"/>
      <c r="IWN356" s="182"/>
      <c r="IWO356" s="182"/>
      <c r="IWP356" s="182"/>
      <c r="IWQ356" s="182"/>
      <c r="IWR356" s="182"/>
      <c r="IWS356" s="182"/>
      <c r="IWT356" s="182"/>
      <c r="IWU356" s="182"/>
      <c r="IWV356" s="182"/>
      <c r="IWW356" s="182"/>
      <c r="IWX356" s="182"/>
      <c r="IWY356" s="182"/>
      <c r="IWZ356" s="182"/>
      <c r="IXA356" s="182"/>
      <c r="IXB356" s="182"/>
      <c r="IXC356" s="182"/>
      <c r="IXD356" s="182"/>
      <c r="IXE356" s="182"/>
      <c r="IXF356" s="182"/>
      <c r="IXG356" s="182"/>
      <c r="IXH356" s="182"/>
      <c r="IXI356" s="182"/>
      <c r="IXJ356" s="182"/>
      <c r="IXK356" s="182"/>
      <c r="IXL356" s="182"/>
      <c r="IXM356" s="182"/>
      <c r="IXN356" s="182"/>
      <c r="IXO356" s="182"/>
      <c r="IXP356" s="182"/>
      <c r="IXQ356" s="182"/>
      <c r="IXR356" s="182"/>
      <c r="IXS356" s="182"/>
      <c r="IXT356" s="182"/>
      <c r="IXU356" s="182"/>
      <c r="IXV356" s="182"/>
      <c r="IXW356" s="182"/>
      <c r="IXX356" s="182"/>
      <c r="IXY356" s="182"/>
      <c r="IXZ356" s="182"/>
      <c r="IYA356" s="182"/>
      <c r="IYB356" s="182"/>
      <c r="IYC356" s="182"/>
      <c r="IYD356" s="182"/>
      <c r="IYE356" s="182"/>
      <c r="IYF356" s="182"/>
      <c r="IYG356" s="182"/>
      <c r="IYH356" s="182"/>
      <c r="IYI356" s="182"/>
      <c r="IYJ356" s="182"/>
      <c r="IYK356" s="182"/>
      <c r="IYL356" s="182"/>
      <c r="IYM356" s="182"/>
      <c r="IYN356" s="182"/>
      <c r="IYO356" s="182"/>
      <c r="IYP356" s="182"/>
      <c r="IYQ356" s="182"/>
      <c r="IYR356" s="182"/>
      <c r="IYS356" s="182"/>
      <c r="IYT356" s="182"/>
      <c r="IYU356" s="182"/>
      <c r="IYV356" s="182"/>
      <c r="IYW356" s="182"/>
      <c r="IYX356" s="182"/>
      <c r="IYY356" s="182"/>
      <c r="IYZ356" s="182"/>
      <c r="IZA356" s="182"/>
      <c r="IZB356" s="182"/>
      <c r="IZC356" s="182"/>
      <c r="IZD356" s="182"/>
      <c r="IZE356" s="182"/>
      <c r="IZF356" s="182"/>
      <c r="IZG356" s="182"/>
      <c r="IZH356" s="182"/>
      <c r="IZI356" s="182"/>
      <c r="IZJ356" s="182"/>
      <c r="IZK356" s="182"/>
      <c r="IZL356" s="182"/>
      <c r="IZM356" s="182"/>
      <c r="IZN356" s="182"/>
      <c r="IZO356" s="182"/>
      <c r="IZP356" s="182"/>
      <c r="IZQ356" s="182"/>
      <c r="IZR356" s="182"/>
      <c r="IZS356" s="182"/>
      <c r="IZT356" s="182"/>
      <c r="IZU356" s="182"/>
      <c r="IZV356" s="182"/>
      <c r="IZW356" s="182"/>
      <c r="IZX356" s="182"/>
      <c r="IZY356" s="182"/>
      <c r="IZZ356" s="182"/>
      <c r="JAA356" s="182"/>
      <c r="JAB356" s="182"/>
      <c r="JAC356" s="182"/>
      <c r="JAD356" s="182"/>
      <c r="JAE356" s="182"/>
      <c r="JAF356" s="182"/>
      <c r="JAG356" s="182"/>
      <c r="JAH356" s="182"/>
      <c r="JAI356" s="182"/>
      <c r="JAJ356" s="182"/>
      <c r="JAK356" s="182"/>
      <c r="JAL356" s="182"/>
      <c r="JAM356" s="182"/>
      <c r="JAN356" s="182"/>
      <c r="JAO356" s="182"/>
      <c r="JAP356" s="182"/>
      <c r="JAQ356" s="182"/>
      <c r="JAR356" s="182"/>
      <c r="JAS356" s="182"/>
      <c r="JAT356" s="182"/>
      <c r="JAU356" s="182"/>
      <c r="JAV356" s="182"/>
      <c r="JAW356" s="182"/>
      <c r="JAX356" s="182"/>
      <c r="JAY356" s="182"/>
      <c r="JAZ356" s="182"/>
      <c r="JBA356" s="182"/>
      <c r="JBB356" s="182"/>
      <c r="JBC356" s="182"/>
      <c r="JBD356" s="182"/>
      <c r="JBE356" s="182"/>
      <c r="JBF356" s="182"/>
      <c r="JBG356" s="182"/>
      <c r="JBH356" s="182"/>
      <c r="JBI356" s="182"/>
      <c r="JBJ356" s="182"/>
      <c r="JBK356" s="182"/>
      <c r="JBL356" s="182"/>
      <c r="JBM356" s="182"/>
      <c r="JBN356" s="182"/>
      <c r="JBO356" s="182"/>
      <c r="JBP356" s="182"/>
      <c r="JBQ356" s="182"/>
      <c r="JBR356" s="182"/>
      <c r="JBS356" s="182"/>
      <c r="JBT356" s="182"/>
      <c r="JBU356" s="182"/>
      <c r="JBV356" s="182"/>
      <c r="JBW356" s="182"/>
      <c r="JBX356" s="182"/>
      <c r="JBY356" s="182"/>
      <c r="JBZ356" s="182"/>
      <c r="JCA356" s="182"/>
      <c r="JCB356" s="182"/>
      <c r="JCC356" s="182"/>
      <c r="JCD356" s="182"/>
      <c r="JCE356" s="182"/>
      <c r="JCF356" s="182"/>
      <c r="JCG356" s="182"/>
      <c r="JCH356" s="182"/>
      <c r="JCI356" s="182"/>
      <c r="JCJ356" s="182"/>
      <c r="JCK356" s="182"/>
      <c r="JCL356" s="182"/>
      <c r="JCM356" s="182"/>
      <c r="JCN356" s="182"/>
      <c r="JCO356" s="182"/>
      <c r="JCP356" s="182"/>
      <c r="JCQ356" s="182"/>
      <c r="JCR356" s="182"/>
      <c r="JCS356" s="182"/>
      <c r="JCT356" s="182"/>
      <c r="JCU356" s="182"/>
      <c r="JCV356" s="182"/>
      <c r="JCW356" s="182"/>
      <c r="JCX356" s="182"/>
      <c r="JCY356" s="182"/>
      <c r="JCZ356" s="182"/>
      <c r="JDA356" s="182"/>
      <c r="JDB356" s="182"/>
      <c r="JDC356" s="182"/>
      <c r="JDD356" s="182"/>
      <c r="JDE356" s="182"/>
      <c r="JDF356" s="182"/>
      <c r="JDG356" s="182"/>
      <c r="JDH356" s="182"/>
      <c r="JDI356" s="182"/>
      <c r="JDJ356" s="182"/>
      <c r="JDK356" s="182"/>
      <c r="JDL356" s="182"/>
      <c r="JDM356" s="182"/>
      <c r="JDN356" s="182"/>
      <c r="JDO356" s="182"/>
      <c r="JDP356" s="182"/>
      <c r="JDQ356" s="182"/>
      <c r="JDR356" s="182"/>
      <c r="JDS356" s="182"/>
      <c r="JDT356" s="182"/>
      <c r="JDU356" s="182"/>
      <c r="JDV356" s="182"/>
      <c r="JDW356" s="182"/>
      <c r="JDX356" s="182"/>
      <c r="JDY356" s="182"/>
      <c r="JDZ356" s="182"/>
      <c r="JEA356" s="182"/>
      <c r="JEB356" s="182"/>
      <c r="JEC356" s="182"/>
      <c r="JED356" s="182"/>
      <c r="JEE356" s="182"/>
      <c r="JEF356" s="182"/>
      <c r="JEG356" s="182"/>
      <c r="JEH356" s="182"/>
      <c r="JEI356" s="182"/>
      <c r="JEJ356" s="182"/>
      <c r="JEK356" s="182"/>
      <c r="JEL356" s="182"/>
      <c r="JEM356" s="182"/>
      <c r="JEN356" s="182"/>
      <c r="JEO356" s="182"/>
      <c r="JEP356" s="182"/>
      <c r="JEQ356" s="182"/>
      <c r="JER356" s="182"/>
      <c r="JES356" s="182"/>
      <c r="JET356" s="182"/>
      <c r="JEU356" s="182"/>
      <c r="JEV356" s="182"/>
      <c r="JEW356" s="182"/>
      <c r="JEX356" s="182"/>
      <c r="JEY356" s="182"/>
      <c r="JEZ356" s="182"/>
      <c r="JFA356" s="182"/>
      <c r="JFB356" s="182"/>
      <c r="JFC356" s="182"/>
      <c r="JFD356" s="182"/>
      <c r="JFE356" s="182"/>
      <c r="JFF356" s="182"/>
      <c r="JFG356" s="182"/>
      <c r="JFH356" s="182"/>
      <c r="JFI356" s="182"/>
      <c r="JFJ356" s="182"/>
      <c r="JFK356" s="182"/>
      <c r="JFL356" s="182"/>
      <c r="JFM356" s="182"/>
      <c r="JFN356" s="182"/>
      <c r="JFO356" s="182"/>
      <c r="JFP356" s="182"/>
      <c r="JFQ356" s="182"/>
      <c r="JFR356" s="182"/>
      <c r="JFS356" s="182"/>
      <c r="JFT356" s="182"/>
      <c r="JFU356" s="182"/>
      <c r="JFV356" s="182"/>
      <c r="JFW356" s="182"/>
      <c r="JFX356" s="182"/>
      <c r="JFY356" s="182"/>
      <c r="JFZ356" s="182"/>
      <c r="JGA356" s="182"/>
      <c r="JGB356" s="182"/>
      <c r="JGC356" s="182"/>
      <c r="JGD356" s="182"/>
      <c r="JGE356" s="182"/>
      <c r="JGF356" s="182"/>
      <c r="JGG356" s="182"/>
      <c r="JGH356" s="182"/>
      <c r="JGI356" s="182"/>
      <c r="JGJ356" s="182"/>
      <c r="JGK356" s="182"/>
      <c r="JGL356" s="182"/>
      <c r="JGM356" s="182"/>
      <c r="JGN356" s="182"/>
      <c r="JGO356" s="182"/>
      <c r="JGP356" s="182"/>
      <c r="JGQ356" s="182"/>
      <c r="JGR356" s="182"/>
      <c r="JGS356" s="182"/>
      <c r="JGT356" s="182"/>
      <c r="JGU356" s="182"/>
      <c r="JGV356" s="182"/>
      <c r="JGW356" s="182"/>
      <c r="JGX356" s="182"/>
      <c r="JGY356" s="182"/>
      <c r="JGZ356" s="182"/>
      <c r="JHA356" s="182"/>
      <c r="JHB356" s="182"/>
      <c r="JHC356" s="182"/>
      <c r="JHD356" s="182"/>
      <c r="JHE356" s="182"/>
      <c r="JHF356" s="182"/>
      <c r="JHG356" s="182"/>
      <c r="JHH356" s="182"/>
      <c r="JHI356" s="182"/>
      <c r="JHJ356" s="182"/>
      <c r="JHK356" s="182"/>
      <c r="JHL356" s="182"/>
      <c r="JHM356" s="182"/>
      <c r="JHN356" s="182"/>
      <c r="JHO356" s="182"/>
      <c r="JHP356" s="182"/>
      <c r="JHQ356" s="182"/>
      <c r="JHR356" s="182"/>
      <c r="JHS356" s="182"/>
      <c r="JHT356" s="182"/>
      <c r="JHU356" s="182"/>
      <c r="JHV356" s="182"/>
      <c r="JHW356" s="182"/>
      <c r="JHX356" s="182"/>
      <c r="JHY356" s="182"/>
      <c r="JHZ356" s="182"/>
      <c r="JIA356" s="182"/>
      <c r="JIB356" s="182"/>
      <c r="JIC356" s="182"/>
      <c r="JID356" s="182"/>
      <c r="JIE356" s="182"/>
      <c r="JIF356" s="182"/>
      <c r="JIG356" s="182"/>
      <c r="JIH356" s="182"/>
      <c r="JII356" s="182"/>
      <c r="JIJ356" s="182"/>
      <c r="JIK356" s="182"/>
      <c r="JIL356" s="182"/>
      <c r="JIM356" s="182"/>
      <c r="JIN356" s="182"/>
      <c r="JIO356" s="182"/>
      <c r="JIP356" s="182"/>
      <c r="JIQ356" s="182"/>
      <c r="JIR356" s="182"/>
      <c r="JIS356" s="182"/>
      <c r="JIT356" s="182"/>
      <c r="JIU356" s="182"/>
      <c r="JIV356" s="182"/>
      <c r="JIW356" s="182"/>
      <c r="JIX356" s="182"/>
      <c r="JIY356" s="182"/>
      <c r="JIZ356" s="182"/>
      <c r="JJA356" s="182"/>
      <c r="JJB356" s="182"/>
      <c r="JJC356" s="182"/>
      <c r="JJD356" s="182"/>
      <c r="JJE356" s="182"/>
      <c r="JJF356" s="182"/>
      <c r="JJG356" s="182"/>
      <c r="JJH356" s="182"/>
      <c r="JJI356" s="182"/>
      <c r="JJJ356" s="182"/>
      <c r="JJK356" s="182"/>
      <c r="JJL356" s="182"/>
      <c r="JJM356" s="182"/>
      <c r="JJN356" s="182"/>
      <c r="JJO356" s="182"/>
      <c r="JJP356" s="182"/>
      <c r="JJQ356" s="182"/>
      <c r="JJR356" s="182"/>
      <c r="JJS356" s="182"/>
      <c r="JJT356" s="182"/>
      <c r="JJU356" s="182"/>
      <c r="JJV356" s="182"/>
      <c r="JJW356" s="182"/>
      <c r="JJX356" s="182"/>
      <c r="JJY356" s="182"/>
      <c r="JJZ356" s="182"/>
      <c r="JKA356" s="182"/>
      <c r="JKB356" s="182"/>
      <c r="JKC356" s="182"/>
      <c r="JKD356" s="182"/>
      <c r="JKE356" s="182"/>
      <c r="JKF356" s="182"/>
      <c r="JKG356" s="182"/>
      <c r="JKH356" s="182"/>
      <c r="JKI356" s="182"/>
      <c r="JKJ356" s="182"/>
      <c r="JKK356" s="182"/>
      <c r="JKL356" s="182"/>
      <c r="JKM356" s="182"/>
      <c r="JKN356" s="182"/>
      <c r="JKO356" s="182"/>
      <c r="JKP356" s="182"/>
      <c r="JKQ356" s="182"/>
      <c r="JKR356" s="182"/>
      <c r="JKS356" s="182"/>
      <c r="JKT356" s="182"/>
      <c r="JKU356" s="182"/>
      <c r="JKV356" s="182"/>
      <c r="JKW356" s="182"/>
      <c r="JKX356" s="182"/>
      <c r="JKY356" s="182"/>
      <c r="JKZ356" s="182"/>
      <c r="JLA356" s="182"/>
      <c r="JLB356" s="182"/>
      <c r="JLC356" s="182"/>
      <c r="JLD356" s="182"/>
      <c r="JLE356" s="182"/>
      <c r="JLF356" s="182"/>
      <c r="JLG356" s="182"/>
      <c r="JLH356" s="182"/>
      <c r="JLI356" s="182"/>
      <c r="JLJ356" s="182"/>
      <c r="JLK356" s="182"/>
      <c r="JLL356" s="182"/>
      <c r="JLM356" s="182"/>
      <c r="JLN356" s="182"/>
      <c r="JLO356" s="182"/>
      <c r="JLP356" s="182"/>
      <c r="JLQ356" s="182"/>
      <c r="JLR356" s="182"/>
      <c r="JLS356" s="182"/>
      <c r="JLT356" s="182"/>
      <c r="JLU356" s="182"/>
      <c r="JLV356" s="182"/>
      <c r="JLW356" s="182"/>
      <c r="JLX356" s="182"/>
      <c r="JLY356" s="182"/>
      <c r="JLZ356" s="182"/>
      <c r="JMA356" s="182"/>
      <c r="JMB356" s="182"/>
      <c r="JMC356" s="182"/>
      <c r="JMD356" s="182"/>
      <c r="JME356" s="182"/>
      <c r="JMF356" s="182"/>
      <c r="JMG356" s="182"/>
      <c r="JMH356" s="182"/>
      <c r="JMI356" s="182"/>
      <c r="JMJ356" s="182"/>
      <c r="JMK356" s="182"/>
      <c r="JML356" s="182"/>
      <c r="JMM356" s="182"/>
      <c r="JMN356" s="182"/>
      <c r="JMO356" s="182"/>
      <c r="JMP356" s="182"/>
      <c r="JMQ356" s="182"/>
      <c r="JMR356" s="182"/>
      <c r="JMS356" s="182"/>
      <c r="JMT356" s="182"/>
      <c r="JMU356" s="182"/>
      <c r="JMV356" s="182"/>
      <c r="JMW356" s="182"/>
      <c r="JMX356" s="182"/>
      <c r="JMY356" s="182"/>
      <c r="JMZ356" s="182"/>
      <c r="JNA356" s="182"/>
      <c r="JNB356" s="182"/>
      <c r="JNC356" s="182"/>
      <c r="JND356" s="182"/>
      <c r="JNE356" s="182"/>
      <c r="JNF356" s="182"/>
      <c r="JNG356" s="182"/>
      <c r="JNH356" s="182"/>
      <c r="JNI356" s="182"/>
      <c r="JNJ356" s="182"/>
      <c r="JNK356" s="182"/>
      <c r="JNL356" s="182"/>
      <c r="JNM356" s="182"/>
      <c r="JNN356" s="182"/>
      <c r="JNO356" s="182"/>
      <c r="JNP356" s="182"/>
      <c r="JNQ356" s="182"/>
      <c r="JNR356" s="182"/>
      <c r="JNS356" s="182"/>
      <c r="JNT356" s="182"/>
      <c r="JNU356" s="182"/>
      <c r="JNV356" s="182"/>
      <c r="JNW356" s="182"/>
      <c r="JNX356" s="182"/>
      <c r="JNY356" s="182"/>
      <c r="JNZ356" s="182"/>
      <c r="JOA356" s="182"/>
      <c r="JOB356" s="182"/>
      <c r="JOC356" s="182"/>
      <c r="JOD356" s="182"/>
      <c r="JOE356" s="182"/>
      <c r="JOF356" s="182"/>
      <c r="JOG356" s="182"/>
      <c r="JOH356" s="182"/>
      <c r="JOI356" s="182"/>
      <c r="JOJ356" s="182"/>
      <c r="JOK356" s="182"/>
      <c r="JOL356" s="182"/>
      <c r="JOM356" s="182"/>
      <c r="JON356" s="182"/>
      <c r="JOO356" s="182"/>
      <c r="JOP356" s="182"/>
      <c r="JOQ356" s="182"/>
      <c r="JOR356" s="182"/>
      <c r="JOS356" s="182"/>
      <c r="JOT356" s="182"/>
      <c r="JOU356" s="182"/>
      <c r="JOV356" s="182"/>
      <c r="JOW356" s="182"/>
      <c r="JOX356" s="182"/>
      <c r="JOY356" s="182"/>
      <c r="JOZ356" s="182"/>
      <c r="JPA356" s="182"/>
      <c r="JPB356" s="182"/>
      <c r="JPC356" s="182"/>
      <c r="JPD356" s="182"/>
      <c r="JPE356" s="182"/>
      <c r="JPF356" s="182"/>
      <c r="JPG356" s="182"/>
      <c r="JPH356" s="182"/>
      <c r="JPI356" s="182"/>
      <c r="JPJ356" s="182"/>
      <c r="JPK356" s="182"/>
      <c r="JPL356" s="182"/>
      <c r="JPM356" s="182"/>
      <c r="JPN356" s="182"/>
      <c r="JPO356" s="182"/>
      <c r="JPP356" s="182"/>
      <c r="JPQ356" s="182"/>
      <c r="JPR356" s="182"/>
      <c r="JPS356" s="182"/>
      <c r="JPT356" s="182"/>
      <c r="JPU356" s="182"/>
      <c r="JPV356" s="182"/>
      <c r="JPW356" s="182"/>
      <c r="JPX356" s="182"/>
      <c r="JPY356" s="182"/>
      <c r="JPZ356" s="182"/>
      <c r="JQA356" s="182"/>
      <c r="JQB356" s="182"/>
      <c r="JQC356" s="182"/>
      <c r="JQD356" s="182"/>
      <c r="JQE356" s="182"/>
      <c r="JQF356" s="182"/>
      <c r="JQG356" s="182"/>
      <c r="JQH356" s="182"/>
      <c r="JQI356" s="182"/>
      <c r="JQJ356" s="182"/>
      <c r="JQK356" s="182"/>
      <c r="JQL356" s="182"/>
      <c r="JQM356" s="182"/>
      <c r="JQN356" s="182"/>
      <c r="JQO356" s="182"/>
      <c r="JQP356" s="182"/>
      <c r="JQQ356" s="182"/>
      <c r="JQR356" s="182"/>
      <c r="JQS356" s="182"/>
      <c r="JQT356" s="182"/>
      <c r="JQU356" s="182"/>
      <c r="JQV356" s="182"/>
      <c r="JQW356" s="182"/>
      <c r="JQX356" s="182"/>
      <c r="JQY356" s="182"/>
      <c r="JQZ356" s="182"/>
      <c r="JRA356" s="182"/>
      <c r="JRB356" s="182"/>
      <c r="JRC356" s="182"/>
      <c r="JRD356" s="182"/>
      <c r="JRE356" s="182"/>
      <c r="JRF356" s="182"/>
      <c r="JRG356" s="182"/>
      <c r="JRH356" s="182"/>
      <c r="JRI356" s="182"/>
      <c r="JRJ356" s="182"/>
      <c r="JRK356" s="182"/>
      <c r="JRL356" s="182"/>
      <c r="JRM356" s="182"/>
      <c r="JRN356" s="182"/>
      <c r="JRO356" s="182"/>
      <c r="JRP356" s="182"/>
      <c r="JRQ356" s="182"/>
      <c r="JRR356" s="182"/>
      <c r="JRS356" s="182"/>
      <c r="JRT356" s="182"/>
      <c r="JRU356" s="182"/>
      <c r="JRV356" s="182"/>
      <c r="JRW356" s="182"/>
      <c r="JRX356" s="182"/>
      <c r="JRY356" s="182"/>
      <c r="JRZ356" s="182"/>
      <c r="JSA356" s="182"/>
      <c r="JSB356" s="182"/>
      <c r="JSC356" s="182"/>
      <c r="JSD356" s="182"/>
      <c r="JSE356" s="182"/>
      <c r="JSF356" s="182"/>
      <c r="JSG356" s="182"/>
      <c r="JSH356" s="182"/>
      <c r="JSI356" s="182"/>
      <c r="JSJ356" s="182"/>
      <c r="JSK356" s="182"/>
      <c r="JSL356" s="182"/>
      <c r="JSM356" s="182"/>
      <c r="JSN356" s="182"/>
      <c r="JSO356" s="182"/>
      <c r="JSP356" s="182"/>
      <c r="JSQ356" s="182"/>
      <c r="JSR356" s="182"/>
      <c r="JSS356" s="182"/>
      <c r="JST356" s="182"/>
      <c r="JSU356" s="182"/>
      <c r="JSV356" s="182"/>
      <c r="JSW356" s="182"/>
      <c r="JSX356" s="182"/>
      <c r="JSY356" s="182"/>
      <c r="JSZ356" s="182"/>
      <c r="JTA356" s="182"/>
      <c r="JTB356" s="182"/>
      <c r="JTC356" s="182"/>
      <c r="JTD356" s="182"/>
      <c r="JTE356" s="182"/>
      <c r="JTF356" s="182"/>
      <c r="JTG356" s="182"/>
      <c r="JTH356" s="182"/>
      <c r="JTI356" s="182"/>
      <c r="JTJ356" s="182"/>
      <c r="JTK356" s="182"/>
      <c r="JTL356" s="182"/>
      <c r="JTM356" s="182"/>
      <c r="JTN356" s="182"/>
      <c r="JTO356" s="182"/>
      <c r="JTP356" s="182"/>
      <c r="JTQ356" s="182"/>
      <c r="JTR356" s="182"/>
      <c r="JTS356" s="182"/>
      <c r="JTT356" s="182"/>
      <c r="JTU356" s="182"/>
      <c r="JTV356" s="182"/>
      <c r="JTW356" s="182"/>
      <c r="JTX356" s="182"/>
      <c r="JTY356" s="182"/>
      <c r="JTZ356" s="182"/>
      <c r="JUA356" s="182"/>
      <c r="JUB356" s="182"/>
      <c r="JUC356" s="182"/>
      <c r="JUD356" s="182"/>
      <c r="JUE356" s="182"/>
      <c r="JUF356" s="182"/>
      <c r="JUG356" s="182"/>
      <c r="JUH356" s="182"/>
      <c r="JUI356" s="182"/>
      <c r="JUJ356" s="182"/>
      <c r="JUK356" s="182"/>
      <c r="JUL356" s="182"/>
      <c r="JUM356" s="182"/>
      <c r="JUN356" s="182"/>
      <c r="JUO356" s="182"/>
      <c r="JUP356" s="182"/>
      <c r="JUQ356" s="182"/>
      <c r="JUR356" s="182"/>
      <c r="JUS356" s="182"/>
      <c r="JUT356" s="182"/>
      <c r="JUU356" s="182"/>
      <c r="JUV356" s="182"/>
      <c r="JUW356" s="182"/>
      <c r="JUX356" s="182"/>
      <c r="JUY356" s="182"/>
      <c r="JUZ356" s="182"/>
      <c r="JVA356" s="182"/>
      <c r="JVB356" s="182"/>
      <c r="JVC356" s="182"/>
      <c r="JVD356" s="182"/>
      <c r="JVE356" s="182"/>
      <c r="JVF356" s="182"/>
      <c r="JVG356" s="182"/>
      <c r="JVH356" s="182"/>
      <c r="JVI356" s="182"/>
      <c r="JVJ356" s="182"/>
      <c r="JVK356" s="182"/>
      <c r="JVL356" s="182"/>
      <c r="JVM356" s="182"/>
      <c r="JVN356" s="182"/>
      <c r="JVO356" s="182"/>
      <c r="JVP356" s="182"/>
      <c r="JVQ356" s="182"/>
      <c r="JVR356" s="182"/>
      <c r="JVS356" s="182"/>
      <c r="JVT356" s="182"/>
      <c r="JVU356" s="182"/>
      <c r="JVV356" s="182"/>
      <c r="JVW356" s="182"/>
      <c r="JVX356" s="182"/>
      <c r="JVY356" s="182"/>
      <c r="JVZ356" s="182"/>
      <c r="JWA356" s="182"/>
      <c r="JWB356" s="182"/>
      <c r="JWC356" s="182"/>
      <c r="JWD356" s="182"/>
      <c r="JWE356" s="182"/>
      <c r="JWF356" s="182"/>
      <c r="JWG356" s="182"/>
      <c r="JWH356" s="182"/>
      <c r="JWI356" s="182"/>
      <c r="JWJ356" s="182"/>
      <c r="JWK356" s="182"/>
      <c r="JWL356" s="182"/>
      <c r="JWM356" s="182"/>
      <c r="JWN356" s="182"/>
      <c r="JWO356" s="182"/>
      <c r="JWP356" s="182"/>
      <c r="JWQ356" s="182"/>
      <c r="JWR356" s="182"/>
      <c r="JWS356" s="182"/>
      <c r="JWT356" s="182"/>
      <c r="JWU356" s="182"/>
      <c r="JWV356" s="182"/>
      <c r="JWW356" s="182"/>
      <c r="JWX356" s="182"/>
      <c r="JWY356" s="182"/>
      <c r="JWZ356" s="182"/>
      <c r="JXA356" s="182"/>
      <c r="JXB356" s="182"/>
      <c r="JXC356" s="182"/>
      <c r="JXD356" s="182"/>
      <c r="JXE356" s="182"/>
      <c r="JXF356" s="182"/>
      <c r="JXG356" s="182"/>
      <c r="JXH356" s="182"/>
      <c r="JXI356" s="182"/>
      <c r="JXJ356" s="182"/>
      <c r="JXK356" s="182"/>
      <c r="JXL356" s="182"/>
      <c r="JXM356" s="182"/>
      <c r="JXN356" s="182"/>
      <c r="JXO356" s="182"/>
      <c r="JXP356" s="182"/>
      <c r="JXQ356" s="182"/>
      <c r="JXR356" s="182"/>
      <c r="JXS356" s="182"/>
      <c r="JXT356" s="182"/>
      <c r="JXU356" s="182"/>
      <c r="JXV356" s="182"/>
      <c r="JXW356" s="182"/>
      <c r="JXX356" s="182"/>
      <c r="JXY356" s="182"/>
      <c r="JXZ356" s="182"/>
      <c r="JYA356" s="182"/>
      <c r="JYB356" s="182"/>
      <c r="JYC356" s="182"/>
      <c r="JYD356" s="182"/>
      <c r="JYE356" s="182"/>
      <c r="JYF356" s="182"/>
      <c r="JYG356" s="182"/>
      <c r="JYH356" s="182"/>
      <c r="JYI356" s="182"/>
      <c r="JYJ356" s="182"/>
      <c r="JYK356" s="182"/>
      <c r="JYL356" s="182"/>
      <c r="JYM356" s="182"/>
      <c r="JYN356" s="182"/>
      <c r="JYO356" s="182"/>
      <c r="JYP356" s="182"/>
      <c r="JYQ356" s="182"/>
      <c r="JYR356" s="182"/>
      <c r="JYS356" s="182"/>
      <c r="JYT356" s="182"/>
      <c r="JYU356" s="182"/>
      <c r="JYV356" s="182"/>
      <c r="JYW356" s="182"/>
      <c r="JYX356" s="182"/>
      <c r="JYY356" s="182"/>
      <c r="JYZ356" s="182"/>
      <c r="JZA356" s="182"/>
      <c r="JZB356" s="182"/>
      <c r="JZC356" s="182"/>
      <c r="JZD356" s="182"/>
      <c r="JZE356" s="182"/>
      <c r="JZF356" s="182"/>
      <c r="JZG356" s="182"/>
      <c r="JZH356" s="182"/>
      <c r="JZI356" s="182"/>
      <c r="JZJ356" s="182"/>
      <c r="JZK356" s="182"/>
      <c r="JZL356" s="182"/>
      <c r="JZM356" s="182"/>
      <c r="JZN356" s="182"/>
      <c r="JZO356" s="182"/>
      <c r="JZP356" s="182"/>
      <c r="JZQ356" s="182"/>
      <c r="JZR356" s="182"/>
      <c r="JZS356" s="182"/>
      <c r="JZT356" s="182"/>
      <c r="JZU356" s="182"/>
      <c r="JZV356" s="182"/>
      <c r="JZW356" s="182"/>
      <c r="JZX356" s="182"/>
      <c r="JZY356" s="182"/>
      <c r="JZZ356" s="182"/>
      <c r="KAA356" s="182"/>
      <c r="KAB356" s="182"/>
      <c r="KAC356" s="182"/>
      <c r="KAD356" s="182"/>
      <c r="KAE356" s="182"/>
      <c r="KAF356" s="182"/>
      <c r="KAG356" s="182"/>
      <c r="KAH356" s="182"/>
      <c r="KAI356" s="182"/>
      <c r="KAJ356" s="182"/>
      <c r="KAK356" s="182"/>
      <c r="KAL356" s="182"/>
      <c r="KAM356" s="182"/>
      <c r="KAN356" s="182"/>
      <c r="KAO356" s="182"/>
      <c r="KAP356" s="182"/>
      <c r="KAQ356" s="182"/>
      <c r="KAR356" s="182"/>
      <c r="KAS356" s="182"/>
      <c r="KAT356" s="182"/>
      <c r="KAU356" s="182"/>
      <c r="KAV356" s="182"/>
      <c r="KAW356" s="182"/>
      <c r="KAX356" s="182"/>
      <c r="KAY356" s="182"/>
      <c r="KAZ356" s="182"/>
      <c r="KBA356" s="182"/>
      <c r="KBB356" s="182"/>
      <c r="KBC356" s="182"/>
      <c r="KBD356" s="182"/>
      <c r="KBE356" s="182"/>
      <c r="KBF356" s="182"/>
      <c r="KBG356" s="182"/>
      <c r="KBH356" s="182"/>
      <c r="KBI356" s="182"/>
      <c r="KBJ356" s="182"/>
      <c r="KBK356" s="182"/>
      <c r="KBL356" s="182"/>
      <c r="KBM356" s="182"/>
      <c r="KBN356" s="182"/>
      <c r="KBO356" s="182"/>
      <c r="KBP356" s="182"/>
      <c r="KBQ356" s="182"/>
      <c r="KBR356" s="182"/>
      <c r="KBS356" s="182"/>
      <c r="KBT356" s="182"/>
      <c r="KBU356" s="182"/>
      <c r="KBV356" s="182"/>
      <c r="KBW356" s="182"/>
      <c r="KBX356" s="182"/>
      <c r="KBY356" s="182"/>
      <c r="KBZ356" s="182"/>
      <c r="KCA356" s="182"/>
      <c r="KCB356" s="182"/>
      <c r="KCC356" s="182"/>
      <c r="KCD356" s="182"/>
      <c r="KCE356" s="182"/>
      <c r="KCF356" s="182"/>
      <c r="KCG356" s="182"/>
      <c r="KCH356" s="182"/>
      <c r="KCI356" s="182"/>
      <c r="KCJ356" s="182"/>
      <c r="KCK356" s="182"/>
      <c r="KCL356" s="182"/>
      <c r="KCM356" s="182"/>
      <c r="KCN356" s="182"/>
      <c r="KCO356" s="182"/>
      <c r="KCP356" s="182"/>
      <c r="KCQ356" s="182"/>
      <c r="KCR356" s="182"/>
      <c r="KCS356" s="182"/>
      <c r="KCT356" s="182"/>
      <c r="KCU356" s="182"/>
      <c r="KCV356" s="182"/>
      <c r="KCW356" s="182"/>
      <c r="KCX356" s="182"/>
      <c r="KCY356" s="182"/>
      <c r="KCZ356" s="182"/>
      <c r="KDA356" s="182"/>
      <c r="KDB356" s="182"/>
      <c r="KDC356" s="182"/>
      <c r="KDD356" s="182"/>
      <c r="KDE356" s="182"/>
      <c r="KDF356" s="182"/>
      <c r="KDG356" s="182"/>
      <c r="KDH356" s="182"/>
      <c r="KDI356" s="182"/>
      <c r="KDJ356" s="182"/>
      <c r="KDK356" s="182"/>
      <c r="KDL356" s="182"/>
      <c r="KDM356" s="182"/>
      <c r="KDN356" s="182"/>
      <c r="KDO356" s="182"/>
      <c r="KDP356" s="182"/>
      <c r="KDQ356" s="182"/>
      <c r="KDR356" s="182"/>
      <c r="KDS356" s="182"/>
      <c r="KDT356" s="182"/>
      <c r="KDU356" s="182"/>
      <c r="KDV356" s="182"/>
      <c r="KDW356" s="182"/>
      <c r="KDX356" s="182"/>
      <c r="KDY356" s="182"/>
      <c r="KDZ356" s="182"/>
      <c r="KEA356" s="182"/>
      <c r="KEB356" s="182"/>
      <c r="KEC356" s="182"/>
      <c r="KED356" s="182"/>
      <c r="KEE356" s="182"/>
      <c r="KEF356" s="182"/>
      <c r="KEG356" s="182"/>
      <c r="KEH356" s="182"/>
      <c r="KEI356" s="182"/>
      <c r="KEJ356" s="182"/>
      <c r="KEK356" s="182"/>
      <c r="KEL356" s="182"/>
      <c r="KEM356" s="182"/>
      <c r="KEN356" s="182"/>
      <c r="KEO356" s="182"/>
      <c r="KEP356" s="182"/>
      <c r="KEQ356" s="182"/>
      <c r="KER356" s="182"/>
      <c r="KES356" s="182"/>
      <c r="KET356" s="182"/>
      <c r="KEU356" s="182"/>
      <c r="KEV356" s="182"/>
      <c r="KEW356" s="182"/>
      <c r="KEX356" s="182"/>
      <c r="KEY356" s="182"/>
      <c r="KEZ356" s="182"/>
      <c r="KFA356" s="182"/>
      <c r="KFB356" s="182"/>
      <c r="KFC356" s="182"/>
      <c r="KFD356" s="182"/>
      <c r="KFE356" s="182"/>
      <c r="KFF356" s="182"/>
      <c r="KFG356" s="182"/>
      <c r="KFH356" s="182"/>
      <c r="KFI356" s="182"/>
      <c r="KFJ356" s="182"/>
      <c r="KFK356" s="182"/>
      <c r="KFL356" s="182"/>
      <c r="KFM356" s="182"/>
      <c r="KFN356" s="182"/>
      <c r="KFO356" s="182"/>
      <c r="KFP356" s="182"/>
      <c r="KFQ356" s="182"/>
      <c r="KFR356" s="182"/>
      <c r="KFS356" s="182"/>
      <c r="KFT356" s="182"/>
      <c r="KFU356" s="182"/>
      <c r="KFV356" s="182"/>
      <c r="KFW356" s="182"/>
      <c r="KFX356" s="182"/>
      <c r="KFY356" s="182"/>
      <c r="KFZ356" s="182"/>
      <c r="KGA356" s="182"/>
      <c r="KGB356" s="182"/>
      <c r="KGC356" s="182"/>
      <c r="KGD356" s="182"/>
      <c r="KGE356" s="182"/>
      <c r="KGF356" s="182"/>
      <c r="KGG356" s="182"/>
      <c r="KGH356" s="182"/>
      <c r="KGI356" s="182"/>
      <c r="KGJ356" s="182"/>
      <c r="KGK356" s="182"/>
      <c r="KGL356" s="182"/>
      <c r="KGM356" s="182"/>
      <c r="KGN356" s="182"/>
      <c r="KGO356" s="182"/>
      <c r="KGP356" s="182"/>
      <c r="KGQ356" s="182"/>
      <c r="KGR356" s="182"/>
      <c r="KGS356" s="182"/>
      <c r="KGT356" s="182"/>
      <c r="KGU356" s="182"/>
      <c r="KGV356" s="182"/>
      <c r="KGW356" s="182"/>
      <c r="KGX356" s="182"/>
      <c r="KGY356" s="182"/>
      <c r="KGZ356" s="182"/>
      <c r="KHA356" s="182"/>
      <c r="KHB356" s="182"/>
      <c r="KHC356" s="182"/>
      <c r="KHD356" s="182"/>
      <c r="KHE356" s="182"/>
      <c r="KHF356" s="182"/>
      <c r="KHG356" s="182"/>
      <c r="KHH356" s="182"/>
      <c r="KHI356" s="182"/>
      <c r="KHJ356" s="182"/>
      <c r="KHK356" s="182"/>
      <c r="KHL356" s="182"/>
      <c r="KHM356" s="182"/>
      <c r="KHN356" s="182"/>
      <c r="KHO356" s="182"/>
      <c r="KHP356" s="182"/>
      <c r="KHQ356" s="182"/>
      <c r="KHR356" s="182"/>
      <c r="KHS356" s="182"/>
      <c r="KHT356" s="182"/>
      <c r="KHU356" s="182"/>
      <c r="KHV356" s="182"/>
      <c r="KHW356" s="182"/>
      <c r="KHX356" s="182"/>
      <c r="KHY356" s="182"/>
      <c r="KHZ356" s="182"/>
      <c r="KIA356" s="182"/>
      <c r="KIB356" s="182"/>
      <c r="KIC356" s="182"/>
      <c r="KID356" s="182"/>
      <c r="KIE356" s="182"/>
      <c r="KIF356" s="182"/>
      <c r="KIG356" s="182"/>
      <c r="KIH356" s="182"/>
      <c r="KII356" s="182"/>
      <c r="KIJ356" s="182"/>
      <c r="KIK356" s="182"/>
      <c r="KIL356" s="182"/>
      <c r="KIM356" s="182"/>
      <c r="KIN356" s="182"/>
      <c r="KIO356" s="182"/>
      <c r="KIP356" s="182"/>
      <c r="KIQ356" s="182"/>
      <c r="KIR356" s="182"/>
      <c r="KIS356" s="182"/>
      <c r="KIT356" s="182"/>
      <c r="KIU356" s="182"/>
      <c r="KIV356" s="182"/>
      <c r="KIW356" s="182"/>
      <c r="KIX356" s="182"/>
      <c r="KIY356" s="182"/>
      <c r="KIZ356" s="182"/>
      <c r="KJA356" s="182"/>
      <c r="KJB356" s="182"/>
      <c r="KJC356" s="182"/>
      <c r="KJD356" s="182"/>
      <c r="KJE356" s="182"/>
      <c r="KJF356" s="182"/>
      <c r="KJG356" s="182"/>
      <c r="KJH356" s="182"/>
      <c r="KJI356" s="182"/>
      <c r="KJJ356" s="182"/>
      <c r="KJK356" s="182"/>
      <c r="KJL356" s="182"/>
      <c r="KJM356" s="182"/>
      <c r="KJN356" s="182"/>
      <c r="KJO356" s="182"/>
      <c r="KJP356" s="182"/>
      <c r="KJQ356" s="182"/>
      <c r="KJR356" s="182"/>
      <c r="KJS356" s="182"/>
      <c r="KJT356" s="182"/>
      <c r="KJU356" s="182"/>
      <c r="KJV356" s="182"/>
      <c r="KJW356" s="182"/>
      <c r="KJX356" s="182"/>
      <c r="KJY356" s="182"/>
      <c r="KJZ356" s="182"/>
      <c r="KKA356" s="182"/>
      <c r="KKB356" s="182"/>
      <c r="KKC356" s="182"/>
      <c r="KKD356" s="182"/>
      <c r="KKE356" s="182"/>
      <c r="KKF356" s="182"/>
      <c r="KKG356" s="182"/>
      <c r="KKH356" s="182"/>
      <c r="KKI356" s="182"/>
      <c r="KKJ356" s="182"/>
      <c r="KKK356" s="182"/>
      <c r="KKL356" s="182"/>
      <c r="KKM356" s="182"/>
      <c r="KKN356" s="182"/>
      <c r="KKO356" s="182"/>
      <c r="KKP356" s="182"/>
      <c r="KKQ356" s="182"/>
      <c r="KKR356" s="182"/>
      <c r="KKS356" s="182"/>
      <c r="KKT356" s="182"/>
      <c r="KKU356" s="182"/>
      <c r="KKV356" s="182"/>
      <c r="KKW356" s="182"/>
      <c r="KKX356" s="182"/>
      <c r="KKY356" s="182"/>
      <c r="KKZ356" s="182"/>
      <c r="KLA356" s="182"/>
      <c r="KLB356" s="182"/>
      <c r="KLC356" s="182"/>
      <c r="KLD356" s="182"/>
      <c r="KLE356" s="182"/>
      <c r="KLF356" s="182"/>
      <c r="KLG356" s="182"/>
      <c r="KLH356" s="182"/>
      <c r="KLI356" s="182"/>
      <c r="KLJ356" s="182"/>
      <c r="KLK356" s="182"/>
      <c r="KLL356" s="182"/>
      <c r="KLM356" s="182"/>
      <c r="KLN356" s="182"/>
      <c r="KLO356" s="182"/>
      <c r="KLP356" s="182"/>
      <c r="KLQ356" s="182"/>
      <c r="KLR356" s="182"/>
      <c r="KLS356" s="182"/>
      <c r="KLT356" s="182"/>
      <c r="KLU356" s="182"/>
      <c r="KLV356" s="182"/>
      <c r="KLW356" s="182"/>
      <c r="KLX356" s="182"/>
      <c r="KLY356" s="182"/>
      <c r="KLZ356" s="182"/>
      <c r="KMA356" s="182"/>
      <c r="KMB356" s="182"/>
      <c r="KMC356" s="182"/>
      <c r="KMD356" s="182"/>
      <c r="KME356" s="182"/>
      <c r="KMF356" s="182"/>
      <c r="KMG356" s="182"/>
      <c r="KMH356" s="182"/>
      <c r="KMI356" s="182"/>
      <c r="KMJ356" s="182"/>
      <c r="KMK356" s="182"/>
      <c r="KML356" s="182"/>
      <c r="KMM356" s="182"/>
      <c r="KMN356" s="182"/>
      <c r="KMO356" s="182"/>
      <c r="KMP356" s="182"/>
      <c r="KMQ356" s="182"/>
      <c r="KMR356" s="182"/>
      <c r="KMS356" s="182"/>
      <c r="KMT356" s="182"/>
      <c r="KMU356" s="182"/>
      <c r="KMV356" s="182"/>
      <c r="KMW356" s="182"/>
      <c r="KMX356" s="182"/>
      <c r="KMY356" s="182"/>
      <c r="KMZ356" s="182"/>
      <c r="KNA356" s="182"/>
      <c r="KNB356" s="182"/>
      <c r="KNC356" s="182"/>
      <c r="KND356" s="182"/>
      <c r="KNE356" s="182"/>
      <c r="KNF356" s="182"/>
      <c r="KNG356" s="182"/>
      <c r="KNH356" s="182"/>
      <c r="KNI356" s="182"/>
      <c r="KNJ356" s="182"/>
      <c r="KNK356" s="182"/>
      <c r="KNL356" s="182"/>
      <c r="KNM356" s="182"/>
      <c r="KNN356" s="182"/>
      <c r="KNO356" s="182"/>
      <c r="KNP356" s="182"/>
      <c r="KNQ356" s="182"/>
      <c r="KNR356" s="182"/>
      <c r="KNS356" s="182"/>
      <c r="KNT356" s="182"/>
      <c r="KNU356" s="182"/>
      <c r="KNV356" s="182"/>
      <c r="KNW356" s="182"/>
      <c r="KNX356" s="182"/>
      <c r="KNY356" s="182"/>
      <c r="KNZ356" s="182"/>
      <c r="KOA356" s="182"/>
      <c r="KOB356" s="182"/>
      <c r="KOC356" s="182"/>
      <c r="KOD356" s="182"/>
      <c r="KOE356" s="182"/>
      <c r="KOF356" s="182"/>
      <c r="KOG356" s="182"/>
      <c r="KOH356" s="182"/>
      <c r="KOI356" s="182"/>
      <c r="KOJ356" s="182"/>
      <c r="KOK356" s="182"/>
      <c r="KOL356" s="182"/>
      <c r="KOM356" s="182"/>
      <c r="KON356" s="182"/>
      <c r="KOO356" s="182"/>
      <c r="KOP356" s="182"/>
      <c r="KOQ356" s="182"/>
      <c r="KOR356" s="182"/>
      <c r="KOS356" s="182"/>
      <c r="KOT356" s="182"/>
      <c r="KOU356" s="182"/>
      <c r="KOV356" s="182"/>
      <c r="KOW356" s="182"/>
      <c r="KOX356" s="182"/>
      <c r="KOY356" s="182"/>
      <c r="KOZ356" s="182"/>
      <c r="KPA356" s="182"/>
      <c r="KPB356" s="182"/>
      <c r="KPC356" s="182"/>
      <c r="KPD356" s="182"/>
      <c r="KPE356" s="182"/>
      <c r="KPF356" s="182"/>
      <c r="KPG356" s="182"/>
      <c r="KPH356" s="182"/>
      <c r="KPI356" s="182"/>
      <c r="KPJ356" s="182"/>
      <c r="KPK356" s="182"/>
      <c r="KPL356" s="182"/>
      <c r="KPM356" s="182"/>
      <c r="KPN356" s="182"/>
      <c r="KPO356" s="182"/>
      <c r="KPP356" s="182"/>
      <c r="KPQ356" s="182"/>
      <c r="KPR356" s="182"/>
      <c r="KPS356" s="182"/>
      <c r="KPT356" s="182"/>
      <c r="KPU356" s="182"/>
      <c r="KPV356" s="182"/>
      <c r="KPW356" s="182"/>
      <c r="KPX356" s="182"/>
      <c r="KPY356" s="182"/>
      <c r="KPZ356" s="182"/>
      <c r="KQA356" s="182"/>
      <c r="KQB356" s="182"/>
      <c r="KQC356" s="182"/>
      <c r="KQD356" s="182"/>
      <c r="KQE356" s="182"/>
      <c r="KQF356" s="182"/>
      <c r="KQG356" s="182"/>
      <c r="KQH356" s="182"/>
      <c r="KQI356" s="182"/>
      <c r="KQJ356" s="182"/>
      <c r="KQK356" s="182"/>
      <c r="KQL356" s="182"/>
      <c r="KQM356" s="182"/>
      <c r="KQN356" s="182"/>
      <c r="KQO356" s="182"/>
      <c r="KQP356" s="182"/>
      <c r="KQQ356" s="182"/>
      <c r="KQR356" s="182"/>
      <c r="KQS356" s="182"/>
      <c r="KQT356" s="182"/>
      <c r="KQU356" s="182"/>
      <c r="KQV356" s="182"/>
      <c r="KQW356" s="182"/>
      <c r="KQX356" s="182"/>
      <c r="KQY356" s="182"/>
      <c r="KQZ356" s="182"/>
      <c r="KRA356" s="182"/>
      <c r="KRB356" s="182"/>
      <c r="KRC356" s="182"/>
      <c r="KRD356" s="182"/>
      <c r="KRE356" s="182"/>
      <c r="KRF356" s="182"/>
      <c r="KRG356" s="182"/>
      <c r="KRH356" s="182"/>
      <c r="KRI356" s="182"/>
      <c r="KRJ356" s="182"/>
      <c r="KRK356" s="182"/>
      <c r="KRL356" s="182"/>
      <c r="KRM356" s="182"/>
      <c r="KRN356" s="182"/>
      <c r="KRO356" s="182"/>
      <c r="KRP356" s="182"/>
      <c r="KRQ356" s="182"/>
      <c r="KRR356" s="182"/>
      <c r="KRS356" s="182"/>
      <c r="KRT356" s="182"/>
      <c r="KRU356" s="182"/>
      <c r="KRV356" s="182"/>
      <c r="KRW356" s="182"/>
      <c r="KRX356" s="182"/>
      <c r="KRY356" s="182"/>
      <c r="KRZ356" s="182"/>
      <c r="KSA356" s="182"/>
      <c r="KSB356" s="182"/>
      <c r="KSC356" s="182"/>
      <c r="KSD356" s="182"/>
      <c r="KSE356" s="182"/>
      <c r="KSF356" s="182"/>
      <c r="KSG356" s="182"/>
      <c r="KSH356" s="182"/>
      <c r="KSI356" s="182"/>
      <c r="KSJ356" s="182"/>
      <c r="KSK356" s="182"/>
      <c r="KSL356" s="182"/>
      <c r="KSM356" s="182"/>
      <c r="KSN356" s="182"/>
      <c r="KSO356" s="182"/>
      <c r="KSP356" s="182"/>
      <c r="KSQ356" s="182"/>
      <c r="KSR356" s="182"/>
      <c r="KSS356" s="182"/>
      <c r="KST356" s="182"/>
      <c r="KSU356" s="182"/>
      <c r="KSV356" s="182"/>
      <c r="KSW356" s="182"/>
      <c r="KSX356" s="182"/>
      <c r="KSY356" s="182"/>
      <c r="KSZ356" s="182"/>
      <c r="KTA356" s="182"/>
      <c r="KTB356" s="182"/>
      <c r="KTC356" s="182"/>
      <c r="KTD356" s="182"/>
      <c r="KTE356" s="182"/>
      <c r="KTF356" s="182"/>
      <c r="KTG356" s="182"/>
      <c r="KTH356" s="182"/>
      <c r="KTI356" s="182"/>
      <c r="KTJ356" s="182"/>
      <c r="KTK356" s="182"/>
      <c r="KTL356" s="182"/>
      <c r="KTM356" s="182"/>
      <c r="KTN356" s="182"/>
      <c r="KTO356" s="182"/>
      <c r="KTP356" s="182"/>
      <c r="KTQ356" s="182"/>
      <c r="KTR356" s="182"/>
      <c r="KTS356" s="182"/>
      <c r="KTT356" s="182"/>
      <c r="KTU356" s="182"/>
      <c r="KTV356" s="182"/>
      <c r="KTW356" s="182"/>
      <c r="KTX356" s="182"/>
      <c r="KTY356" s="182"/>
      <c r="KTZ356" s="182"/>
      <c r="KUA356" s="182"/>
      <c r="KUB356" s="182"/>
      <c r="KUC356" s="182"/>
      <c r="KUD356" s="182"/>
      <c r="KUE356" s="182"/>
      <c r="KUF356" s="182"/>
      <c r="KUG356" s="182"/>
      <c r="KUH356" s="182"/>
      <c r="KUI356" s="182"/>
      <c r="KUJ356" s="182"/>
      <c r="KUK356" s="182"/>
      <c r="KUL356" s="182"/>
      <c r="KUM356" s="182"/>
      <c r="KUN356" s="182"/>
      <c r="KUO356" s="182"/>
      <c r="KUP356" s="182"/>
      <c r="KUQ356" s="182"/>
      <c r="KUR356" s="182"/>
      <c r="KUS356" s="182"/>
      <c r="KUT356" s="182"/>
      <c r="KUU356" s="182"/>
      <c r="KUV356" s="182"/>
      <c r="KUW356" s="182"/>
      <c r="KUX356" s="182"/>
      <c r="KUY356" s="182"/>
      <c r="KUZ356" s="182"/>
      <c r="KVA356" s="182"/>
      <c r="KVB356" s="182"/>
      <c r="KVC356" s="182"/>
      <c r="KVD356" s="182"/>
      <c r="KVE356" s="182"/>
      <c r="KVF356" s="182"/>
      <c r="KVG356" s="182"/>
      <c r="KVH356" s="182"/>
      <c r="KVI356" s="182"/>
      <c r="KVJ356" s="182"/>
      <c r="KVK356" s="182"/>
      <c r="KVL356" s="182"/>
      <c r="KVM356" s="182"/>
      <c r="KVN356" s="182"/>
      <c r="KVO356" s="182"/>
      <c r="KVP356" s="182"/>
      <c r="KVQ356" s="182"/>
      <c r="KVR356" s="182"/>
      <c r="KVS356" s="182"/>
      <c r="KVT356" s="182"/>
      <c r="KVU356" s="182"/>
      <c r="KVV356" s="182"/>
      <c r="KVW356" s="182"/>
      <c r="KVX356" s="182"/>
      <c r="KVY356" s="182"/>
      <c r="KVZ356" s="182"/>
      <c r="KWA356" s="182"/>
      <c r="KWB356" s="182"/>
      <c r="KWC356" s="182"/>
      <c r="KWD356" s="182"/>
      <c r="KWE356" s="182"/>
      <c r="KWF356" s="182"/>
      <c r="KWG356" s="182"/>
      <c r="KWH356" s="182"/>
      <c r="KWI356" s="182"/>
      <c r="KWJ356" s="182"/>
      <c r="KWK356" s="182"/>
      <c r="KWL356" s="182"/>
      <c r="KWM356" s="182"/>
      <c r="KWN356" s="182"/>
      <c r="KWO356" s="182"/>
      <c r="KWP356" s="182"/>
      <c r="KWQ356" s="182"/>
      <c r="KWR356" s="182"/>
      <c r="KWS356" s="182"/>
      <c r="KWT356" s="182"/>
      <c r="KWU356" s="182"/>
      <c r="KWV356" s="182"/>
      <c r="KWW356" s="182"/>
      <c r="KWX356" s="182"/>
      <c r="KWY356" s="182"/>
      <c r="KWZ356" s="182"/>
      <c r="KXA356" s="182"/>
      <c r="KXB356" s="182"/>
      <c r="KXC356" s="182"/>
      <c r="KXD356" s="182"/>
      <c r="KXE356" s="182"/>
      <c r="KXF356" s="182"/>
      <c r="KXG356" s="182"/>
      <c r="KXH356" s="182"/>
      <c r="KXI356" s="182"/>
      <c r="KXJ356" s="182"/>
      <c r="KXK356" s="182"/>
      <c r="KXL356" s="182"/>
      <c r="KXM356" s="182"/>
      <c r="KXN356" s="182"/>
      <c r="KXO356" s="182"/>
      <c r="KXP356" s="182"/>
      <c r="KXQ356" s="182"/>
      <c r="KXR356" s="182"/>
      <c r="KXS356" s="182"/>
      <c r="KXT356" s="182"/>
      <c r="KXU356" s="182"/>
      <c r="KXV356" s="182"/>
      <c r="KXW356" s="182"/>
      <c r="KXX356" s="182"/>
      <c r="KXY356" s="182"/>
      <c r="KXZ356" s="182"/>
      <c r="KYA356" s="182"/>
      <c r="KYB356" s="182"/>
      <c r="KYC356" s="182"/>
      <c r="KYD356" s="182"/>
      <c r="KYE356" s="182"/>
      <c r="KYF356" s="182"/>
      <c r="KYG356" s="182"/>
      <c r="KYH356" s="182"/>
      <c r="KYI356" s="182"/>
      <c r="KYJ356" s="182"/>
      <c r="KYK356" s="182"/>
      <c r="KYL356" s="182"/>
      <c r="KYM356" s="182"/>
      <c r="KYN356" s="182"/>
      <c r="KYO356" s="182"/>
      <c r="KYP356" s="182"/>
      <c r="KYQ356" s="182"/>
      <c r="KYR356" s="182"/>
      <c r="KYS356" s="182"/>
      <c r="KYT356" s="182"/>
      <c r="KYU356" s="182"/>
      <c r="KYV356" s="182"/>
      <c r="KYW356" s="182"/>
      <c r="KYX356" s="182"/>
      <c r="KYY356" s="182"/>
      <c r="KYZ356" s="182"/>
      <c r="KZA356" s="182"/>
      <c r="KZB356" s="182"/>
      <c r="KZC356" s="182"/>
      <c r="KZD356" s="182"/>
      <c r="KZE356" s="182"/>
      <c r="KZF356" s="182"/>
      <c r="KZG356" s="182"/>
      <c r="KZH356" s="182"/>
      <c r="KZI356" s="182"/>
      <c r="KZJ356" s="182"/>
      <c r="KZK356" s="182"/>
      <c r="KZL356" s="182"/>
      <c r="KZM356" s="182"/>
      <c r="KZN356" s="182"/>
      <c r="KZO356" s="182"/>
      <c r="KZP356" s="182"/>
      <c r="KZQ356" s="182"/>
      <c r="KZR356" s="182"/>
      <c r="KZS356" s="182"/>
      <c r="KZT356" s="182"/>
      <c r="KZU356" s="182"/>
      <c r="KZV356" s="182"/>
      <c r="KZW356" s="182"/>
      <c r="KZX356" s="182"/>
      <c r="KZY356" s="182"/>
      <c r="KZZ356" s="182"/>
      <c r="LAA356" s="182"/>
      <c r="LAB356" s="182"/>
      <c r="LAC356" s="182"/>
      <c r="LAD356" s="182"/>
      <c r="LAE356" s="182"/>
      <c r="LAF356" s="182"/>
      <c r="LAG356" s="182"/>
      <c r="LAH356" s="182"/>
      <c r="LAI356" s="182"/>
      <c r="LAJ356" s="182"/>
      <c r="LAK356" s="182"/>
      <c r="LAL356" s="182"/>
      <c r="LAM356" s="182"/>
      <c r="LAN356" s="182"/>
      <c r="LAO356" s="182"/>
      <c r="LAP356" s="182"/>
      <c r="LAQ356" s="182"/>
      <c r="LAR356" s="182"/>
      <c r="LAS356" s="182"/>
      <c r="LAT356" s="182"/>
      <c r="LAU356" s="182"/>
      <c r="LAV356" s="182"/>
      <c r="LAW356" s="182"/>
      <c r="LAX356" s="182"/>
      <c r="LAY356" s="182"/>
      <c r="LAZ356" s="182"/>
      <c r="LBA356" s="182"/>
      <c r="LBB356" s="182"/>
      <c r="LBC356" s="182"/>
      <c r="LBD356" s="182"/>
      <c r="LBE356" s="182"/>
      <c r="LBF356" s="182"/>
      <c r="LBG356" s="182"/>
      <c r="LBH356" s="182"/>
      <c r="LBI356" s="182"/>
      <c r="LBJ356" s="182"/>
      <c r="LBK356" s="182"/>
      <c r="LBL356" s="182"/>
      <c r="LBM356" s="182"/>
      <c r="LBN356" s="182"/>
      <c r="LBO356" s="182"/>
      <c r="LBP356" s="182"/>
      <c r="LBQ356" s="182"/>
      <c r="LBR356" s="182"/>
      <c r="LBS356" s="182"/>
      <c r="LBT356" s="182"/>
      <c r="LBU356" s="182"/>
      <c r="LBV356" s="182"/>
      <c r="LBW356" s="182"/>
      <c r="LBX356" s="182"/>
      <c r="LBY356" s="182"/>
      <c r="LBZ356" s="182"/>
      <c r="LCA356" s="182"/>
      <c r="LCB356" s="182"/>
      <c r="LCC356" s="182"/>
      <c r="LCD356" s="182"/>
      <c r="LCE356" s="182"/>
      <c r="LCF356" s="182"/>
      <c r="LCG356" s="182"/>
      <c r="LCH356" s="182"/>
      <c r="LCI356" s="182"/>
      <c r="LCJ356" s="182"/>
      <c r="LCK356" s="182"/>
      <c r="LCL356" s="182"/>
      <c r="LCM356" s="182"/>
      <c r="LCN356" s="182"/>
      <c r="LCO356" s="182"/>
      <c r="LCP356" s="182"/>
      <c r="LCQ356" s="182"/>
      <c r="LCR356" s="182"/>
      <c r="LCS356" s="182"/>
      <c r="LCT356" s="182"/>
      <c r="LCU356" s="182"/>
      <c r="LCV356" s="182"/>
      <c r="LCW356" s="182"/>
      <c r="LCX356" s="182"/>
      <c r="LCY356" s="182"/>
      <c r="LCZ356" s="182"/>
      <c r="LDA356" s="182"/>
      <c r="LDB356" s="182"/>
      <c r="LDC356" s="182"/>
      <c r="LDD356" s="182"/>
      <c r="LDE356" s="182"/>
      <c r="LDF356" s="182"/>
      <c r="LDG356" s="182"/>
      <c r="LDH356" s="182"/>
      <c r="LDI356" s="182"/>
      <c r="LDJ356" s="182"/>
      <c r="LDK356" s="182"/>
      <c r="LDL356" s="182"/>
      <c r="LDM356" s="182"/>
      <c r="LDN356" s="182"/>
      <c r="LDO356" s="182"/>
      <c r="LDP356" s="182"/>
      <c r="LDQ356" s="182"/>
      <c r="LDR356" s="182"/>
      <c r="LDS356" s="182"/>
      <c r="LDT356" s="182"/>
      <c r="LDU356" s="182"/>
      <c r="LDV356" s="182"/>
      <c r="LDW356" s="182"/>
      <c r="LDX356" s="182"/>
      <c r="LDY356" s="182"/>
      <c r="LDZ356" s="182"/>
      <c r="LEA356" s="182"/>
      <c r="LEB356" s="182"/>
      <c r="LEC356" s="182"/>
      <c r="LED356" s="182"/>
      <c r="LEE356" s="182"/>
      <c r="LEF356" s="182"/>
      <c r="LEG356" s="182"/>
      <c r="LEH356" s="182"/>
      <c r="LEI356" s="182"/>
      <c r="LEJ356" s="182"/>
      <c r="LEK356" s="182"/>
      <c r="LEL356" s="182"/>
      <c r="LEM356" s="182"/>
      <c r="LEN356" s="182"/>
      <c r="LEO356" s="182"/>
      <c r="LEP356" s="182"/>
      <c r="LEQ356" s="182"/>
      <c r="LER356" s="182"/>
      <c r="LES356" s="182"/>
      <c r="LET356" s="182"/>
      <c r="LEU356" s="182"/>
      <c r="LEV356" s="182"/>
      <c r="LEW356" s="182"/>
      <c r="LEX356" s="182"/>
      <c r="LEY356" s="182"/>
      <c r="LEZ356" s="182"/>
      <c r="LFA356" s="182"/>
      <c r="LFB356" s="182"/>
      <c r="LFC356" s="182"/>
      <c r="LFD356" s="182"/>
      <c r="LFE356" s="182"/>
      <c r="LFF356" s="182"/>
      <c r="LFG356" s="182"/>
      <c r="LFH356" s="182"/>
      <c r="LFI356" s="182"/>
      <c r="LFJ356" s="182"/>
      <c r="LFK356" s="182"/>
      <c r="LFL356" s="182"/>
      <c r="LFM356" s="182"/>
      <c r="LFN356" s="182"/>
      <c r="LFO356" s="182"/>
      <c r="LFP356" s="182"/>
      <c r="LFQ356" s="182"/>
      <c r="LFR356" s="182"/>
      <c r="LFS356" s="182"/>
      <c r="LFT356" s="182"/>
      <c r="LFU356" s="182"/>
      <c r="LFV356" s="182"/>
      <c r="LFW356" s="182"/>
      <c r="LFX356" s="182"/>
      <c r="LFY356" s="182"/>
      <c r="LFZ356" s="182"/>
      <c r="LGA356" s="182"/>
      <c r="LGB356" s="182"/>
      <c r="LGC356" s="182"/>
      <c r="LGD356" s="182"/>
      <c r="LGE356" s="182"/>
      <c r="LGF356" s="182"/>
      <c r="LGG356" s="182"/>
      <c r="LGH356" s="182"/>
      <c r="LGI356" s="182"/>
      <c r="LGJ356" s="182"/>
      <c r="LGK356" s="182"/>
      <c r="LGL356" s="182"/>
      <c r="LGM356" s="182"/>
      <c r="LGN356" s="182"/>
      <c r="LGO356" s="182"/>
      <c r="LGP356" s="182"/>
      <c r="LGQ356" s="182"/>
      <c r="LGR356" s="182"/>
      <c r="LGS356" s="182"/>
      <c r="LGT356" s="182"/>
      <c r="LGU356" s="182"/>
      <c r="LGV356" s="182"/>
      <c r="LGW356" s="182"/>
      <c r="LGX356" s="182"/>
      <c r="LGY356" s="182"/>
      <c r="LGZ356" s="182"/>
      <c r="LHA356" s="182"/>
      <c r="LHB356" s="182"/>
      <c r="LHC356" s="182"/>
      <c r="LHD356" s="182"/>
      <c r="LHE356" s="182"/>
      <c r="LHF356" s="182"/>
      <c r="LHG356" s="182"/>
      <c r="LHH356" s="182"/>
      <c r="LHI356" s="182"/>
      <c r="LHJ356" s="182"/>
      <c r="LHK356" s="182"/>
      <c r="LHL356" s="182"/>
      <c r="LHM356" s="182"/>
      <c r="LHN356" s="182"/>
      <c r="LHO356" s="182"/>
      <c r="LHP356" s="182"/>
      <c r="LHQ356" s="182"/>
      <c r="LHR356" s="182"/>
      <c r="LHS356" s="182"/>
      <c r="LHT356" s="182"/>
      <c r="LHU356" s="182"/>
      <c r="LHV356" s="182"/>
      <c r="LHW356" s="182"/>
      <c r="LHX356" s="182"/>
      <c r="LHY356" s="182"/>
      <c r="LHZ356" s="182"/>
      <c r="LIA356" s="182"/>
      <c r="LIB356" s="182"/>
      <c r="LIC356" s="182"/>
      <c r="LID356" s="182"/>
      <c r="LIE356" s="182"/>
      <c r="LIF356" s="182"/>
      <c r="LIG356" s="182"/>
      <c r="LIH356" s="182"/>
      <c r="LII356" s="182"/>
      <c r="LIJ356" s="182"/>
      <c r="LIK356" s="182"/>
      <c r="LIL356" s="182"/>
      <c r="LIM356" s="182"/>
      <c r="LIN356" s="182"/>
      <c r="LIO356" s="182"/>
      <c r="LIP356" s="182"/>
      <c r="LIQ356" s="182"/>
      <c r="LIR356" s="182"/>
      <c r="LIS356" s="182"/>
      <c r="LIT356" s="182"/>
      <c r="LIU356" s="182"/>
      <c r="LIV356" s="182"/>
      <c r="LIW356" s="182"/>
      <c r="LIX356" s="182"/>
      <c r="LIY356" s="182"/>
      <c r="LIZ356" s="182"/>
      <c r="LJA356" s="182"/>
      <c r="LJB356" s="182"/>
      <c r="LJC356" s="182"/>
      <c r="LJD356" s="182"/>
      <c r="LJE356" s="182"/>
      <c r="LJF356" s="182"/>
      <c r="LJG356" s="182"/>
      <c r="LJH356" s="182"/>
      <c r="LJI356" s="182"/>
      <c r="LJJ356" s="182"/>
      <c r="LJK356" s="182"/>
      <c r="LJL356" s="182"/>
      <c r="LJM356" s="182"/>
      <c r="LJN356" s="182"/>
      <c r="LJO356" s="182"/>
      <c r="LJP356" s="182"/>
      <c r="LJQ356" s="182"/>
      <c r="LJR356" s="182"/>
      <c r="LJS356" s="182"/>
      <c r="LJT356" s="182"/>
      <c r="LJU356" s="182"/>
      <c r="LJV356" s="182"/>
      <c r="LJW356" s="182"/>
      <c r="LJX356" s="182"/>
      <c r="LJY356" s="182"/>
      <c r="LJZ356" s="182"/>
      <c r="LKA356" s="182"/>
      <c r="LKB356" s="182"/>
      <c r="LKC356" s="182"/>
      <c r="LKD356" s="182"/>
      <c r="LKE356" s="182"/>
      <c r="LKF356" s="182"/>
      <c r="LKG356" s="182"/>
      <c r="LKH356" s="182"/>
      <c r="LKI356" s="182"/>
      <c r="LKJ356" s="182"/>
      <c r="LKK356" s="182"/>
      <c r="LKL356" s="182"/>
      <c r="LKM356" s="182"/>
      <c r="LKN356" s="182"/>
      <c r="LKO356" s="182"/>
      <c r="LKP356" s="182"/>
      <c r="LKQ356" s="182"/>
      <c r="LKR356" s="182"/>
      <c r="LKS356" s="182"/>
      <c r="LKT356" s="182"/>
      <c r="LKU356" s="182"/>
      <c r="LKV356" s="182"/>
      <c r="LKW356" s="182"/>
      <c r="LKX356" s="182"/>
      <c r="LKY356" s="182"/>
      <c r="LKZ356" s="182"/>
      <c r="LLA356" s="182"/>
      <c r="LLB356" s="182"/>
      <c r="LLC356" s="182"/>
      <c r="LLD356" s="182"/>
      <c r="LLE356" s="182"/>
      <c r="LLF356" s="182"/>
      <c r="LLG356" s="182"/>
      <c r="LLH356" s="182"/>
      <c r="LLI356" s="182"/>
      <c r="LLJ356" s="182"/>
      <c r="LLK356" s="182"/>
      <c r="LLL356" s="182"/>
      <c r="LLM356" s="182"/>
      <c r="LLN356" s="182"/>
      <c r="LLO356" s="182"/>
      <c r="LLP356" s="182"/>
      <c r="LLQ356" s="182"/>
      <c r="LLR356" s="182"/>
      <c r="LLS356" s="182"/>
      <c r="LLT356" s="182"/>
      <c r="LLU356" s="182"/>
      <c r="LLV356" s="182"/>
      <c r="LLW356" s="182"/>
      <c r="LLX356" s="182"/>
      <c r="LLY356" s="182"/>
      <c r="LLZ356" s="182"/>
      <c r="LMA356" s="182"/>
      <c r="LMB356" s="182"/>
      <c r="LMC356" s="182"/>
      <c r="LMD356" s="182"/>
      <c r="LME356" s="182"/>
      <c r="LMF356" s="182"/>
      <c r="LMG356" s="182"/>
      <c r="LMH356" s="182"/>
      <c r="LMI356" s="182"/>
      <c r="LMJ356" s="182"/>
      <c r="LMK356" s="182"/>
      <c r="LML356" s="182"/>
      <c r="LMM356" s="182"/>
      <c r="LMN356" s="182"/>
      <c r="LMO356" s="182"/>
      <c r="LMP356" s="182"/>
      <c r="LMQ356" s="182"/>
      <c r="LMR356" s="182"/>
      <c r="LMS356" s="182"/>
      <c r="LMT356" s="182"/>
      <c r="LMU356" s="182"/>
      <c r="LMV356" s="182"/>
      <c r="LMW356" s="182"/>
      <c r="LMX356" s="182"/>
      <c r="LMY356" s="182"/>
      <c r="LMZ356" s="182"/>
      <c r="LNA356" s="182"/>
      <c r="LNB356" s="182"/>
      <c r="LNC356" s="182"/>
      <c r="LND356" s="182"/>
      <c r="LNE356" s="182"/>
      <c r="LNF356" s="182"/>
      <c r="LNG356" s="182"/>
      <c r="LNH356" s="182"/>
      <c r="LNI356" s="182"/>
      <c r="LNJ356" s="182"/>
      <c r="LNK356" s="182"/>
      <c r="LNL356" s="182"/>
      <c r="LNM356" s="182"/>
      <c r="LNN356" s="182"/>
      <c r="LNO356" s="182"/>
      <c r="LNP356" s="182"/>
      <c r="LNQ356" s="182"/>
      <c r="LNR356" s="182"/>
      <c r="LNS356" s="182"/>
      <c r="LNT356" s="182"/>
      <c r="LNU356" s="182"/>
      <c r="LNV356" s="182"/>
      <c r="LNW356" s="182"/>
      <c r="LNX356" s="182"/>
      <c r="LNY356" s="182"/>
      <c r="LNZ356" s="182"/>
      <c r="LOA356" s="182"/>
      <c r="LOB356" s="182"/>
      <c r="LOC356" s="182"/>
      <c r="LOD356" s="182"/>
      <c r="LOE356" s="182"/>
      <c r="LOF356" s="182"/>
      <c r="LOG356" s="182"/>
      <c r="LOH356" s="182"/>
      <c r="LOI356" s="182"/>
      <c r="LOJ356" s="182"/>
      <c r="LOK356" s="182"/>
      <c r="LOL356" s="182"/>
      <c r="LOM356" s="182"/>
      <c r="LON356" s="182"/>
      <c r="LOO356" s="182"/>
      <c r="LOP356" s="182"/>
      <c r="LOQ356" s="182"/>
      <c r="LOR356" s="182"/>
      <c r="LOS356" s="182"/>
      <c r="LOT356" s="182"/>
      <c r="LOU356" s="182"/>
      <c r="LOV356" s="182"/>
      <c r="LOW356" s="182"/>
      <c r="LOX356" s="182"/>
      <c r="LOY356" s="182"/>
      <c r="LOZ356" s="182"/>
      <c r="LPA356" s="182"/>
      <c r="LPB356" s="182"/>
      <c r="LPC356" s="182"/>
      <c r="LPD356" s="182"/>
      <c r="LPE356" s="182"/>
      <c r="LPF356" s="182"/>
      <c r="LPG356" s="182"/>
      <c r="LPH356" s="182"/>
      <c r="LPI356" s="182"/>
      <c r="LPJ356" s="182"/>
      <c r="LPK356" s="182"/>
      <c r="LPL356" s="182"/>
      <c r="LPM356" s="182"/>
      <c r="LPN356" s="182"/>
      <c r="LPO356" s="182"/>
      <c r="LPP356" s="182"/>
      <c r="LPQ356" s="182"/>
      <c r="LPR356" s="182"/>
      <c r="LPS356" s="182"/>
      <c r="LPT356" s="182"/>
      <c r="LPU356" s="182"/>
      <c r="LPV356" s="182"/>
      <c r="LPW356" s="182"/>
      <c r="LPX356" s="182"/>
      <c r="LPY356" s="182"/>
      <c r="LPZ356" s="182"/>
      <c r="LQA356" s="182"/>
      <c r="LQB356" s="182"/>
      <c r="LQC356" s="182"/>
      <c r="LQD356" s="182"/>
      <c r="LQE356" s="182"/>
      <c r="LQF356" s="182"/>
      <c r="LQG356" s="182"/>
      <c r="LQH356" s="182"/>
      <c r="LQI356" s="182"/>
      <c r="LQJ356" s="182"/>
      <c r="LQK356" s="182"/>
      <c r="LQL356" s="182"/>
      <c r="LQM356" s="182"/>
      <c r="LQN356" s="182"/>
      <c r="LQO356" s="182"/>
      <c r="LQP356" s="182"/>
      <c r="LQQ356" s="182"/>
      <c r="LQR356" s="182"/>
      <c r="LQS356" s="182"/>
      <c r="LQT356" s="182"/>
      <c r="LQU356" s="182"/>
      <c r="LQV356" s="182"/>
      <c r="LQW356" s="182"/>
      <c r="LQX356" s="182"/>
      <c r="LQY356" s="182"/>
      <c r="LQZ356" s="182"/>
      <c r="LRA356" s="182"/>
      <c r="LRB356" s="182"/>
      <c r="LRC356" s="182"/>
      <c r="LRD356" s="182"/>
      <c r="LRE356" s="182"/>
      <c r="LRF356" s="182"/>
      <c r="LRG356" s="182"/>
      <c r="LRH356" s="182"/>
      <c r="LRI356" s="182"/>
      <c r="LRJ356" s="182"/>
      <c r="LRK356" s="182"/>
      <c r="LRL356" s="182"/>
      <c r="LRM356" s="182"/>
      <c r="LRN356" s="182"/>
      <c r="LRO356" s="182"/>
      <c r="LRP356" s="182"/>
      <c r="LRQ356" s="182"/>
      <c r="LRR356" s="182"/>
      <c r="LRS356" s="182"/>
      <c r="LRT356" s="182"/>
      <c r="LRU356" s="182"/>
      <c r="LRV356" s="182"/>
      <c r="LRW356" s="182"/>
      <c r="LRX356" s="182"/>
      <c r="LRY356" s="182"/>
      <c r="LRZ356" s="182"/>
      <c r="LSA356" s="182"/>
      <c r="LSB356" s="182"/>
      <c r="LSC356" s="182"/>
      <c r="LSD356" s="182"/>
      <c r="LSE356" s="182"/>
      <c r="LSF356" s="182"/>
      <c r="LSG356" s="182"/>
      <c r="LSH356" s="182"/>
      <c r="LSI356" s="182"/>
      <c r="LSJ356" s="182"/>
      <c r="LSK356" s="182"/>
      <c r="LSL356" s="182"/>
      <c r="LSM356" s="182"/>
      <c r="LSN356" s="182"/>
      <c r="LSO356" s="182"/>
      <c r="LSP356" s="182"/>
      <c r="LSQ356" s="182"/>
      <c r="LSR356" s="182"/>
      <c r="LSS356" s="182"/>
      <c r="LST356" s="182"/>
      <c r="LSU356" s="182"/>
      <c r="LSV356" s="182"/>
      <c r="LSW356" s="182"/>
      <c r="LSX356" s="182"/>
      <c r="LSY356" s="182"/>
      <c r="LSZ356" s="182"/>
      <c r="LTA356" s="182"/>
      <c r="LTB356" s="182"/>
      <c r="LTC356" s="182"/>
      <c r="LTD356" s="182"/>
      <c r="LTE356" s="182"/>
      <c r="LTF356" s="182"/>
      <c r="LTG356" s="182"/>
      <c r="LTH356" s="182"/>
      <c r="LTI356" s="182"/>
      <c r="LTJ356" s="182"/>
      <c r="LTK356" s="182"/>
      <c r="LTL356" s="182"/>
      <c r="LTM356" s="182"/>
      <c r="LTN356" s="182"/>
      <c r="LTO356" s="182"/>
      <c r="LTP356" s="182"/>
      <c r="LTQ356" s="182"/>
      <c r="LTR356" s="182"/>
      <c r="LTS356" s="182"/>
      <c r="LTT356" s="182"/>
      <c r="LTU356" s="182"/>
      <c r="LTV356" s="182"/>
      <c r="LTW356" s="182"/>
      <c r="LTX356" s="182"/>
      <c r="LTY356" s="182"/>
      <c r="LTZ356" s="182"/>
      <c r="LUA356" s="182"/>
      <c r="LUB356" s="182"/>
      <c r="LUC356" s="182"/>
      <c r="LUD356" s="182"/>
      <c r="LUE356" s="182"/>
      <c r="LUF356" s="182"/>
      <c r="LUG356" s="182"/>
      <c r="LUH356" s="182"/>
      <c r="LUI356" s="182"/>
      <c r="LUJ356" s="182"/>
      <c r="LUK356" s="182"/>
      <c r="LUL356" s="182"/>
      <c r="LUM356" s="182"/>
      <c r="LUN356" s="182"/>
      <c r="LUO356" s="182"/>
      <c r="LUP356" s="182"/>
      <c r="LUQ356" s="182"/>
      <c r="LUR356" s="182"/>
      <c r="LUS356" s="182"/>
      <c r="LUT356" s="182"/>
      <c r="LUU356" s="182"/>
      <c r="LUV356" s="182"/>
      <c r="LUW356" s="182"/>
      <c r="LUX356" s="182"/>
      <c r="LUY356" s="182"/>
      <c r="LUZ356" s="182"/>
      <c r="LVA356" s="182"/>
      <c r="LVB356" s="182"/>
      <c r="LVC356" s="182"/>
      <c r="LVD356" s="182"/>
      <c r="LVE356" s="182"/>
      <c r="LVF356" s="182"/>
      <c r="LVG356" s="182"/>
      <c r="LVH356" s="182"/>
      <c r="LVI356" s="182"/>
      <c r="LVJ356" s="182"/>
      <c r="LVK356" s="182"/>
      <c r="LVL356" s="182"/>
      <c r="LVM356" s="182"/>
      <c r="LVN356" s="182"/>
      <c r="LVO356" s="182"/>
      <c r="LVP356" s="182"/>
      <c r="LVQ356" s="182"/>
      <c r="LVR356" s="182"/>
      <c r="LVS356" s="182"/>
      <c r="LVT356" s="182"/>
      <c r="LVU356" s="182"/>
      <c r="LVV356" s="182"/>
      <c r="LVW356" s="182"/>
      <c r="LVX356" s="182"/>
      <c r="LVY356" s="182"/>
      <c r="LVZ356" s="182"/>
      <c r="LWA356" s="182"/>
      <c r="LWB356" s="182"/>
      <c r="LWC356" s="182"/>
      <c r="LWD356" s="182"/>
      <c r="LWE356" s="182"/>
      <c r="LWF356" s="182"/>
      <c r="LWG356" s="182"/>
      <c r="LWH356" s="182"/>
      <c r="LWI356" s="182"/>
      <c r="LWJ356" s="182"/>
      <c r="LWK356" s="182"/>
      <c r="LWL356" s="182"/>
      <c r="LWM356" s="182"/>
      <c r="LWN356" s="182"/>
      <c r="LWO356" s="182"/>
      <c r="LWP356" s="182"/>
      <c r="LWQ356" s="182"/>
      <c r="LWR356" s="182"/>
      <c r="LWS356" s="182"/>
      <c r="LWT356" s="182"/>
      <c r="LWU356" s="182"/>
      <c r="LWV356" s="182"/>
      <c r="LWW356" s="182"/>
      <c r="LWX356" s="182"/>
      <c r="LWY356" s="182"/>
      <c r="LWZ356" s="182"/>
      <c r="LXA356" s="182"/>
      <c r="LXB356" s="182"/>
      <c r="LXC356" s="182"/>
      <c r="LXD356" s="182"/>
      <c r="LXE356" s="182"/>
      <c r="LXF356" s="182"/>
      <c r="LXG356" s="182"/>
      <c r="LXH356" s="182"/>
      <c r="LXI356" s="182"/>
      <c r="LXJ356" s="182"/>
      <c r="LXK356" s="182"/>
      <c r="LXL356" s="182"/>
      <c r="LXM356" s="182"/>
      <c r="LXN356" s="182"/>
      <c r="LXO356" s="182"/>
      <c r="LXP356" s="182"/>
      <c r="LXQ356" s="182"/>
      <c r="LXR356" s="182"/>
      <c r="LXS356" s="182"/>
      <c r="LXT356" s="182"/>
      <c r="LXU356" s="182"/>
      <c r="LXV356" s="182"/>
      <c r="LXW356" s="182"/>
      <c r="LXX356" s="182"/>
      <c r="LXY356" s="182"/>
      <c r="LXZ356" s="182"/>
      <c r="LYA356" s="182"/>
      <c r="LYB356" s="182"/>
      <c r="LYC356" s="182"/>
      <c r="LYD356" s="182"/>
      <c r="LYE356" s="182"/>
      <c r="LYF356" s="182"/>
      <c r="LYG356" s="182"/>
      <c r="LYH356" s="182"/>
      <c r="LYI356" s="182"/>
      <c r="LYJ356" s="182"/>
      <c r="LYK356" s="182"/>
      <c r="LYL356" s="182"/>
      <c r="LYM356" s="182"/>
      <c r="LYN356" s="182"/>
      <c r="LYO356" s="182"/>
      <c r="LYP356" s="182"/>
      <c r="LYQ356" s="182"/>
      <c r="LYR356" s="182"/>
      <c r="LYS356" s="182"/>
      <c r="LYT356" s="182"/>
      <c r="LYU356" s="182"/>
      <c r="LYV356" s="182"/>
      <c r="LYW356" s="182"/>
      <c r="LYX356" s="182"/>
      <c r="LYY356" s="182"/>
      <c r="LYZ356" s="182"/>
      <c r="LZA356" s="182"/>
      <c r="LZB356" s="182"/>
      <c r="LZC356" s="182"/>
      <c r="LZD356" s="182"/>
      <c r="LZE356" s="182"/>
      <c r="LZF356" s="182"/>
      <c r="LZG356" s="182"/>
      <c r="LZH356" s="182"/>
      <c r="LZI356" s="182"/>
      <c r="LZJ356" s="182"/>
      <c r="LZK356" s="182"/>
      <c r="LZL356" s="182"/>
      <c r="LZM356" s="182"/>
      <c r="LZN356" s="182"/>
      <c r="LZO356" s="182"/>
      <c r="LZP356" s="182"/>
      <c r="LZQ356" s="182"/>
      <c r="LZR356" s="182"/>
      <c r="LZS356" s="182"/>
      <c r="LZT356" s="182"/>
      <c r="LZU356" s="182"/>
      <c r="LZV356" s="182"/>
      <c r="LZW356" s="182"/>
      <c r="LZX356" s="182"/>
      <c r="LZY356" s="182"/>
      <c r="LZZ356" s="182"/>
      <c r="MAA356" s="182"/>
      <c r="MAB356" s="182"/>
      <c r="MAC356" s="182"/>
      <c r="MAD356" s="182"/>
      <c r="MAE356" s="182"/>
      <c r="MAF356" s="182"/>
      <c r="MAG356" s="182"/>
      <c r="MAH356" s="182"/>
      <c r="MAI356" s="182"/>
      <c r="MAJ356" s="182"/>
      <c r="MAK356" s="182"/>
      <c r="MAL356" s="182"/>
      <c r="MAM356" s="182"/>
      <c r="MAN356" s="182"/>
      <c r="MAO356" s="182"/>
      <c r="MAP356" s="182"/>
      <c r="MAQ356" s="182"/>
      <c r="MAR356" s="182"/>
      <c r="MAS356" s="182"/>
      <c r="MAT356" s="182"/>
      <c r="MAU356" s="182"/>
      <c r="MAV356" s="182"/>
      <c r="MAW356" s="182"/>
      <c r="MAX356" s="182"/>
      <c r="MAY356" s="182"/>
      <c r="MAZ356" s="182"/>
      <c r="MBA356" s="182"/>
      <c r="MBB356" s="182"/>
      <c r="MBC356" s="182"/>
      <c r="MBD356" s="182"/>
      <c r="MBE356" s="182"/>
      <c r="MBF356" s="182"/>
      <c r="MBG356" s="182"/>
      <c r="MBH356" s="182"/>
      <c r="MBI356" s="182"/>
      <c r="MBJ356" s="182"/>
      <c r="MBK356" s="182"/>
      <c r="MBL356" s="182"/>
      <c r="MBM356" s="182"/>
      <c r="MBN356" s="182"/>
      <c r="MBO356" s="182"/>
      <c r="MBP356" s="182"/>
      <c r="MBQ356" s="182"/>
      <c r="MBR356" s="182"/>
      <c r="MBS356" s="182"/>
      <c r="MBT356" s="182"/>
      <c r="MBU356" s="182"/>
      <c r="MBV356" s="182"/>
      <c r="MBW356" s="182"/>
      <c r="MBX356" s="182"/>
      <c r="MBY356" s="182"/>
      <c r="MBZ356" s="182"/>
      <c r="MCA356" s="182"/>
      <c r="MCB356" s="182"/>
      <c r="MCC356" s="182"/>
      <c r="MCD356" s="182"/>
      <c r="MCE356" s="182"/>
      <c r="MCF356" s="182"/>
      <c r="MCG356" s="182"/>
      <c r="MCH356" s="182"/>
      <c r="MCI356" s="182"/>
      <c r="MCJ356" s="182"/>
      <c r="MCK356" s="182"/>
      <c r="MCL356" s="182"/>
      <c r="MCM356" s="182"/>
      <c r="MCN356" s="182"/>
      <c r="MCO356" s="182"/>
      <c r="MCP356" s="182"/>
      <c r="MCQ356" s="182"/>
      <c r="MCR356" s="182"/>
      <c r="MCS356" s="182"/>
      <c r="MCT356" s="182"/>
      <c r="MCU356" s="182"/>
      <c r="MCV356" s="182"/>
      <c r="MCW356" s="182"/>
      <c r="MCX356" s="182"/>
      <c r="MCY356" s="182"/>
      <c r="MCZ356" s="182"/>
      <c r="MDA356" s="182"/>
      <c r="MDB356" s="182"/>
      <c r="MDC356" s="182"/>
      <c r="MDD356" s="182"/>
      <c r="MDE356" s="182"/>
      <c r="MDF356" s="182"/>
      <c r="MDG356" s="182"/>
      <c r="MDH356" s="182"/>
      <c r="MDI356" s="182"/>
      <c r="MDJ356" s="182"/>
      <c r="MDK356" s="182"/>
      <c r="MDL356" s="182"/>
      <c r="MDM356" s="182"/>
      <c r="MDN356" s="182"/>
      <c r="MDO356" s="182"/>
      <c r="MDP356" s="182"/>
      <c r="MDQ356" s="182"/>
      <c r="MDR356" s="182"/>
      <c r="MDS356" s="182"/>
      <c r="MDT356" s="182"/>
      <c r="MDU356" s="182"/>
      <c r="MDV356" s="182"/>
      <c r="MDW356" s="182"/>
      <c r="MDX356" s="182"/>
      <c r="MDY356" s="182"/>
      <c r="MDZ356" s="182"/>
      <c r="MEA356" s="182"/>
      <c r="MEB356" s="182"/>
      <c r="MEC356" s="182"/>
      <c r="MED356" s="182"/>
      <c r="MEE356" s="182"/>
      <c r="MEF356" s="182"/>
      <c r="MEG356" s="182"/>
      <c r="MEH356" s="182"/>
      <c r="MEI356" s="182"/>
      <c r="MEJ356" s="182"/>
      <c r="MEK356" s="182"/>
      <c r="MEL356" s="182"/>
      <c r="MEM356" s="182"/>
      <c r="MEN356" s="182"/>
      <c r="MEO356" s="182"/>
      <c r="MEP356" s="182"/>
      <c r="MEQ356" s="182"/>
      <c r="MER356" s="182"/>
      <c r="MES356" s="182"/>
      <c r="MET356" s="182"/>
      <c r="MEU356" s="182"/>
      <c r="MEV356" s="182"/>
      <c r="MEW356" s="182"/>
      <c r="MEX356" s="182"/>
      <c r="MEY356" s="182"/>
      <c r="MEZ356" s="182"/>
      <c r="MFA356" s="182"/>
      <c r="MFB356" s="182"/>
      <c r="MFC356" s="182"/>
      <c r="MFD356" s="182"/>
      <c r="MFE356" s="182"/>
      <c r="MFF356" s="182"/>
      <c r="MFG356" s="182"/>
      <c r="MFH356" s="182"/>
      <c r="MFI356" s="182"/>
      <c r="MFJ356" s="182"/>
      <c r="MFK356" s="182"/>
      <c r="MFL356" s="182"/>
      <c r="MFM356" s="182"/>
      <c r="MFN356" s="182"/>
      <c r="MFO356" s="182"/>
      <c r="MFP356" s="182"/>
      <c r="MFQ356" s="182"/>
      <c r="MFR356" s="182"/>
      <c r="MFS356" s="182"/>
      <c r="MFT356" s="182"/>
      <c r="MFU356" s="182"/>
      <c r="MFV356" s="182"/>
      <c r="MFW356" s="182"/>
      <c r="MFX356" s="182"/>
      <c r="MFY356" s="182"/>
      <c r="MFZ356" s="182"/>
      <c r="MGA356" s="182"/>
      <c r="MGB356" s="182"/>
      <c r="MGC356" s="182"/>
      <c r="MGD356" s="182"/>
      <c r="MGE356" s="182"/>
      <c r="MGF356" s="182"/>
      <c r="MGG356" s="182"/>
      <c r="MGH356" s="182"/>
      <c r="MGI356" s="182"/>
      <c r="MGJ356" s="182"/>
      <c r="MGK356" s="182"/>
      <c r="MGL356" s="182"/>
      <c r="MGM356" s="182"/>
      <c r="MGN356" s="182"/>
      <c r="MGO356" s="182"/>
      <c r="MGP356" s="182"/>
      <c r="MGQ356" s="182"/>
      <c r="MGR356" s="182"/>
      <c r="MGS356" s="182"/>
      <c r="MGT356" s="182"/>
      <c r="MGU356" s="182"/>
      <c r="MGV356" s="182"/>
      <c r="MGW356" s="182"/>
      <c r="MGX356" s="182"/>
      <c r="MGY356" s="182"/>
      <c r="MGZ356" s="182"/>
      <c r="MHA356" s="182"/>
      <c r="MHB356" s="182"/>
      <c r="MHC356" s="182"/>
      <c r="MHD356" s="182"/>
      <c r="MHE356" s="182"/>
      <c r="MHF356" s="182"/>
      <c r="MHG356" s="182"/>
      <c r="MHH356" s="182"/>
      <c r="MHI356" s="182"/>
      <c r="MHJ356" s="182"/>
      <c r="MHK356" s="182"/>
      <c r="MHL356" s="182"/>
      <c r="MHM356" s="182"/>
      <c r="MHN356" s="182"/>
      <c r="MHO356" s="182"/>
      <c r="MHP356" s="182"/>
      <c r="MHQ356" s="182"/>
      <c r="MHR356" s="182"/>
      <c r="MHS356" s="182"/>
      <c r="MHT356" s="182"/>
      <c r="MHU356" s="182"/>
      <c r="MHV356" s="182"/>
      <c r="MHW356" s="182"/>
      <c r="MHX356" s="182"/>
      <c r="MHY356" s="182"/>
      <c r="MHZ356" s="182"/>
      <c r="MIA356" s="182"/>
      <c r="MIB356" s="182"/>
      <c r="MIC356" s="182"/>
      <c r="MID356" s="182"/>
      <c r="MIE356" s="182"/>
      <c r="MIF356" s="182"/>
      <c r="MIG356" s="182"/>
      <c r="MIH356" s="182"/>
      <c r="MII356" s="182"/>
      <c r="MIJ356" s="182"/>
      <c r="MIK356" s="182"/>
      <c r="MIL356" s="182"/>
      <c r="MIM356" s="182"/>
      <c r="MIN356" s="182"/>
      <c r="MIO356" s="182"/>
      <c r="MIP356" s="182"/>
      <c r="MIQ356" s="182"/>
      <c r="MIR356" s="182"/>
      <c r="MIS356" s="182"/>
      <c r="MIT356" s="182"/>
      <c r="MIU356" s="182"/>
      <c r="MIV356" s="182"/>
      <c r="MIW356" s="182"/>
      <c r="MIX356" s="182"/>
      <c r="MIY356" s="182"/>
      <c r="MIZ356" s="182"/>
      <c r="MJA356" s="182"/>
      <c r="MJB356" s="182"/>
      <c r="MJC356" s="182"/>
      <c r="MJD356" s="182"/>
      <c r="MJE356" s="182"/>
      <c r="MJF356" s="182"/>
      <c r="MJG356" s="182"/>
      <c r="MJH356" s="182"/>
      <c r="MJI356" s="182"/>
      <c r="MJJ356" s="182"/>
      <c r="MJK356" s="182"/>
      <c r="MJL356" s="182"/>
      <c r="MJM356" s="182"/>
      <c r="MJN356" s="182"/>
      <c r="MJO356" s="182"/>
      <c r="MJP356" s="182"/>
      <c r="MJQ356" s="182"/>
      <c r="MJR356" s="182"/>
      <c r="MJS356" s="182"/>
      <c r="MJT356" s="182"/>
      <c r="MJU356" s="182"/>
      <c r="MJV356" s="182"/>
      <c r="MJW356" s="182"/>
      <c r="MJX356" s="182"/>
      <c r="MJY356" s="182"/>
      <c r="MJZ356" s="182"/>
      <c r="MKA356" s="182"/>
      <c r="MKB356" s="182"/>
      <c r="MKC356" s="182"/>
      <c r="MKD356" s="182"/>
      <c r="MKE356" s="182"/>
      <c r="MKF356" s="182"/>
      <c r="MKG356" s="182"/>
      <c r="MKH356" s="182"/>
      <c r="MKI356" s="182"/>
      <c r="MKJ356" s="182"/>
      <c r="MKK356" s="182"/>
      <c r="MKL356" s="182"/>
      <c r="MKM356" s="182"/>
      <c r="MKN356" s="182"/>
      <c r="MKO356" s="182"/>
      <c r="MKP356" s="182"/>
      <c r="MKQ356" s="182"/>
      <c r="MKR356" s="182"/>
      <c r="MKS356" s="182"/>
      <c r="MKT356" s="182"/>
      <c r="MKU356" s="182"/>
      <c r="MKV356" s="182"/>
      <c r="MKW356" s="182"/>
      <c r="MKX356" s="182"/>
      <c r="MKY356" s="182"/>
      <c r="MKZ356" s="182"/>
      <c r="MLA356" s="182"/>
      <c r="MLB356" s="182"/>
      <c r="MLC356" s="182"/>
      <c r="MLD356" s="182"/>
      <c r="MLE356" s="182"/>
      <c r="MLF356" s="182"/>
      <c r="MLG356" s="182"/>
      <c r="MLH356" s="182"/>
      <c r="MLI356" s="182"/>
      <c r="MLJ356" s="182"/>
      <c r="MLK356" s="182"/>
      <c r="MLL356" s="182"/>
      <c r="MLM356" s="182"/>
      <c r="MLN356" s="182"/>
      <c r="MLO356" s="182"/>
      <c r="MLP356" s="182"/>
      <c r="MLQ356" s="182"/>
      <c r="MLR356" s="182"/>
      <c r="MLS356" s="182"/>
      <c r="MLT356" s="182"/>
      <c r="MLU356" s="182"/>
      <c r="MLV356" s="182"/>
      <c r="MLW356" s="182"/>
      <c r="MLX356" s="182"/>
      <c r="MLY356" s="182"/>
      <c r="MLZ356" s="182"/>
      <c r="MMA356" s="182"/>
      <c r="MMB356" s="182"/>
      <c r="MMC356" s="182"/>
      <c r="MMD356" s="182"/>
      <c r="MME356" s="182"/>
      <c r="MMF356" s="182"/>
      <c r="MMG356" s="182"/>
      <c r="MMH356" s="182"/>
      <c r="MMI356" s="182"/>
      <c r="MMJ356" s="182"/>
      <c r="MMK356" s="182"/>
      <c r="MML356" s="182"/>
      <c r="MMM356" s="182"/>
      <c r="MMN356" s="182"/>
      <c r="MMO356" s="182"/>
      <c r="MMP356" s="182"/>
      <c r="MMQ356" s="182"/>
      <c r="MMR356" s="182"/>
      <c r="MMS356" s="182"/>
      <c r="MMT356" s="182"/>
      <c r="MMU356" s="182"/>
      <c r="MMV356" s="182"/>
      <c r="MMW356" s="182"/>
      <c r="MMX356" s="182"/>
      <c r="MMY356" s="182"/>
      <c r="MMZ356" s="182"/>
      <c r="MNA356" s="182"/>
      <c r="MNB356" s="182"/>
      <c r="MNC356" s="182"/>
      <c r="MND356" s="182"/>
      <c r="MNE356" s="182"/>
      <c r="MNF356" s="182"/>
      <c r="MNG356" s="182"/>
      <c r="MNH356" s="182"/>
      <c r="MNI356" s="182"/>
      <c r="MNJ356" s="182"/>
      <c r="MNK356" s="182"/>
      <c r="MNL356" s="182"/>
      <c r="MNM356" s="182"/>
      <c r="MNN356" s="182"/>
      <c r="MNO356" s="182"/>
      <c r="MNP356" s="182"/>
      <c r="MNQ356" s="182"/>
      <c r="MNR356" s="182"/>
      <c r="MNS356" s="182"/>
      <c r="MNT356" s="182"/>
      <c r="MNU356" s="182"/>
      <c r="MNV356" s="182"/>
      <c r="MNW356" s="182"/>
      <c r="MNX356" s="182"/>
      <c r="MNY356" s="182"/>
      <c r="MNZ356" s="182"/>
      <c r="MOA356" s="182"/>
      <c r="MOB356" s="182"/>
      <c r="MOC356" s="182"/>
      <c r="MOD356" s="182"/>
      <c r="MOE356" s="182"/>
      <c r="MOF356" s="182"/>
      <c r="MOG356" s="182"/>
      <c r="MOH356" s="182"/>
      <c r="MOI356" s="182"/>
      <c r="MOJ356" s="182"/>
      <c r="MOK356" s="182"/>
      <c r="MOL356" s="182"/>
      <c r="MOM356" s="182"/>
      <c r="MON356" s="182"/>
      <c r="MOO356" s="182"/>
      <c r="MOP356" s="182"/>
      <c r="MOQ356" s="182"/>
      <c r="MOR356" s="182"/>
      <c r="MOS356" s="182"/>
      <c r="MOT356" s="182"/>
      <c r="MOU356" s="182"/>
      <c r="MOV356" s="182"/>
      <c r="MOW356" s="182"/>
      <c r="MOX356" s="182"/>
      <c r="MOY356" s="182"/>
      <c r="MOZ356" s="182"/>
      <c r="MPA356" s="182"/>
      <c r="MPB356" s="182"/>
      <c r="MPC356" s="182"/>
      <c r="MPD356" s="182"/>
      <c r="MPE356" s="182"/>
      <c r="MPF356" s="182"/>
      <c r="MPG356" s="182"/>
      <c r="MPH356" s="182"/>
      <c r="MPI356" s="182"/>
      <c r="MPJ356" s="182"/>
      <c r="MPK356" s="182"/>
      <c r="MPL356" s="182"/>
      <c r="MPM356" s="182"/>
      <c r="MPN356" s="182"/>
      <c r="MPO356" s="182"/>
      <c r="MPP356" s="182"/>
      <c r="MPQ356" s="182"/>
      <c r="MPR356" s="182"/>
      <c r="MPS356" s="182"/>
      <c r="MPT356" s="182"/>
      <c r="MPU356" s="182"/>
      <c r="MPV356" s="182"/>
      <c r="MPW356" s="182"/>
      <c r="MPX356" s="182"/>
      <c r="MPY356" s="182"/>
      <c r="MPZ356" s="182"/>
      <c r="MQA356" s="182"/>
      <c r="MQB356" s="182"/>
      <c r="MQC356" s="182"/>
      <c r="MQD356" s="182"/>
      <c r="MQE356" s="182"/>
      <c r="MQF356" s="182"/>
      <c r="MQG356" s="182"/>
      <c r="MQH356" s="182"/>
      <c r="MQI356" s="182"/>
      <c r="MQJ356" s="182"/>
      <c r="MQK356" s="182"/>
      <c r="MQL356" s="182"/>
      <c r="MQM356" s="182"/>
      <c r="MQN356" s="182"/>
      <c r="MQO356" s="182"/>
      <c r="MQP356" s="182"/>
      <c r="MQQ356" s="182"/>
      <c r="MQR356" s="182"/>
      <c r="MQS356" s="182"/>
      <c r="MQT356" s="182"/>
      <c r="MQU356" s="182"/>
      <c r="MQV356" s="182"/>
      <c r="MQW356" s="182"/>
      <c r="MQX356" s="182"/>
      <c r="MQY356" s="182"/>
      <c r="MQZ356" s="182"/>
      <c r="MRA356" s="182"/>
      <c r="MRB356" s="182"/>
      <c r="MRC356" s="182"/>
      <c r="MRD356" s="182"/>
      <c r="MRE356" s="182"/>
      <c r="MRF356" s="182"/>
      <c r="MRG356" s="182"/>
      <c r="MRH356" s="182"/>
      <c r="MRI356" s="182"/>
      <c r="MRJ356" s="182"/>
      <c r="MRK356" s="182"/>
      <c r="MRL356" s="182"/>
      <c r="MRM356" s="182"/>
      <c r="MRN356" s="182"/>
      <c r="MRO356" s="182"/>
      <c r="MRP356" s="182"/>
      <c r="MRQ356" s="182"/>
      <c r="MRR356" s="182"/>
      <c r="MRS356" s="182"/>
      <c r="MRT356" s="182"/>
      <c r="MRU356" s="182"/>
      <c r="MRV356" s="182"/>
      <c r="MRW356" s="182"/>
      <c r="MRX356" s="182"/>
      <c r="MRY356" s="182"/>
      <c r="MRZ356" s="182"/>
      <c r="MSA356" s="182"/>
      <c r="MSB356" s="182"/>
      <c r="MSC356" s="182"/>
      <c r="MSD356" s="182"/>
      <c r="MSE356" s="182"/>
      <c r="MSF356" s="182"/>
      <c r="MSG356" s="182"/>
      <c r="MSH356" s="182"/>
      <c r="MSI356" s="182"/>
      <c r="MSJ356" s="182"/>
      <c r="MSK356" s="182"/>
      <c r="MSL356" s="182"/>
      <c r="MSM356" s="182"/>
      <c r="MSN356" s="182"/>
      <c r="MSO356" s="182"/>
      <c r="MSP356" s="182"/>
      <c r="MSQ356" s="182"/>
      <c r="MSR356" s="182"/>
      <c r="MSS356" s="182"/>
      <c r="MST356" s="182"/>
      <c r="MSU356" s="182"/>
      <c r="MSV356" s="182"/>
      <c r="MSW356" s="182"/>
      <c r="MSX356" s="182"/>
      <c r="MSY356" s="182"/>
      <c r="MSZ356" s="182"/>
      <c r="MTA356" s="182"/>
      <c r="MTB356" s="182"/>
      <c r="MTC356" s="182"/>
      <c r="MTD356" s="182"/>
      <c r="MTE356" s="182"/>
      <c r="MTF356" s="182"/>
      <c r="MTG356" s="182"/>
      <c r="MTH356" s="182"/>
      <c r="MTI356" s="182"/>
      <c r="MTJ356" s="182"/>
      <c r="MTK356" s="182"/>
      <c r="MTL356" s="182"/>
      <c r="MTM356" s="182"/>
      <c r="MTN356" s="182"/>
      <c r="MTO356" s="182"/>
      <c r="MTP356" s="182"/>
      <c r="MTQ356" s="182"/>
      <c r="MTR356" s="182"/>
      <c r="MTS356" s="182"/>
      <c r="MTT356" s="182"/>
      <c r="MTU356" s="182"/>
      <c r="MTV356" s="182"/>
      <c r="MTW356" s="182"/>
      <c r="MTX356" s="182"/>
      <c r="MTY356" s="182"/>
      <c r="MTZ356" s="182"/>
      <c r="MUA356" s="182"/>
      <c r="MUB356" s="182"/>
      <c r="MUC356" s="182"/>
      <c r="MUD356" s="182"/>
      <c r="MUE356" s="182"/>
      <c r="MUF356" s="182"/>
      <c r="MUG356" s="182"/>
      <c r="MUH356" s="182"/>
      <c r="MUI356" s="182"/>
      <c r="MUJ356" s="182"/>
      <c r="MUK356" s="182"/>
      <c r="MUL356" s="182"/>
      <c r="MUM356" s="182"/>
      <c r="MUN356" s="182"/>
      <c r="MUO356" s="182"/>
      <c r="MUP356" s="182"/>
      <c r="MUQ356" s="182"/>
      <c r="MUR356" s="182"/>
      <c r="MUS356" s="182"/>
      <c r="MUT356" s="182"/>
      <c r="MUU356" s="182"/>
      <c r="MUV356" s="182"/>
      <c r="MUW356" s="182"/>
      <c r="MUX356" s="182"/>
      <c r="MUY356" s="182"/>
      <c r="MUZ356" s="182"/>
      <c r="MVA356" s="182"/>
      <c r="MVB356" s="182"/>
      <c r="MVC356" s="182"/>
      <c r="MVD356" s="182"/>
      <c r="MVE356" s="182"/>
      <c r="MVF356" s="182"/>
      <c r="MVG356" s="182"/>
      <c r="MVH356" s="182"/>
      <c r="MVI356" s="182"/>
      <c r="MVJ356" s="182"/>
      <c r="MVK356" s="182"/>
      <c r="MVL356" s="182"/>
      <c r="MVM356" s="182"/>
      <c r="MVN356" s="182"/>
      <c r="MVO356" s="182"/>
      <c r="MVP356" s="182"/>
      <c r="MVQ356" s="182"/>
      <c r="MVR356" s="182"/>
      <c r="MVS356" s="182"/>
      <c r="MVT356" s="182"/>
      <c r="MVU356" s="182"/>
      <c r="MVV356" s="182"/>
      <c r="MVW356" s="182"/>
      <c r="MVX356" s="182"/>
      <c r="MVY356" s="182"/>
      <c r="MVZ356" s="182"/>
      <c r="MWA356" s="182"/>
      <c r="MWB356" s="182"/>
      <c r="MWC356" s="182"/>
      <c r="MWD356" s="182"/>
      <c r="MWE356" s="182"/>
      <c r="MWF356" s="182"/>
      <c r="MWG356" s="182"/>
      <c r="MWH356" s="182"/>
      <c r="MWI356" s="182"/>
      <c r="MWJ356" s="182"/>
      <c r="MWK356" s="182"/>
      <c r="MWL356" s="182"/>
      <c r="MWM356" s="182"/>
      <c r="MWN356" s="182"/>
      <c r="MWO356" s="182"/>
      <c r="MWP356" s="182"/>
      <c r="MWQ356" s="182"/>
      <c r="MWR356" s="182"/>
      <c r="MWS356" s="182"/>
      <c r="MWT356" s="182"/>
      <c r="MWU356" s="182"/>
      <c r="MWV356" s="182"/>
      <c r="MWW356" s="182"/>
      <c r="MWX356" s="182"/>
      <c r="MWY356" s="182"/>
      <c r="MWZ356" s="182"/>
      <c r="MXA356" s="182"/>
      <c r="MXB356" s="182"/>
      <c r="MXC356" s="182"/>
      <c r="MXD356" s="182"/>
      <c r="MXE356" s="182"/>
      <c r="MXF356" s="182"/>
      <c r="MXG356" s="182"/>
      <c r="MXH356" s="182"/>
      <c r="MXI356" s="182"/>
      <c r="MXJ356" s="182"/>
      <c r="MXK356" s="182"/>
      <c r="MXL356" s="182"/>
      <c r="MXM356" s="182"/>
      <c r="MXN356" s="182"/>
      <c r="MXO356" s="182"/>
      <c r="MXP356" s="182"/>
      <c r="MXQ356" s="182"/>
      <c r="MXR356" s="182"/>
      <c r="MXS356" s="182"/>
      <c r="MXT356" s="182"/>
      <c r="MXU356" s="182"/>
      <c r="MXV356" s="182"/>
      <c r="MXW356" s="182"/>
      <c r="MXX356" s="182"/>
      <c r="MXY356" s="182"/>
      <c r="MXZ356" s="182"/>
      <c r="MYA356" s="182"/>
      <c r="MYB356" s="182"/>
      <c r="MYC356" s="182"/>
      <c r="MYD356" s="182"/>
      <c r="MYE356" s="182"/>
      <c r="MYF356" s="182"/>
      <c r="MYG356" s="182"/>
      <c r="MYH356" s="182"/>
      <c r="MYI356" s="182"/>
      <c r="MYJ356" s="182"/>
      <c r="MYK356" s="182"/>
      <c r="MYL356" s="182"/>
      <c r="MYM356" s="182"/>
      <c r="MYN356" s="182"/>
      <c r="MYO356" s="182"/>
      <c r="MYP356" s="182"/>
      <c r="MYQ356" s="182"/>
      <c r="MYR356" s="182"/>
      <c r="MYS356" s="182"/>
      <c r="MYT356" s="182"/>
      <c r="MYU356" s="182"/>
      <c r="MYV356" s="182"/>
      <c r="MYW356" s="182"/>
      <c r="MYX356" s="182"/>
      <c r="MYY356" s="182"/>
      <c r="MYZ356" s="182"/>
      <c r="MZA356" s="182"/>
      <c r="MZB356" s="182"/>
      <c r="MZC356" s="182"/>
      <c r="MZD356" s="182"/>
      <c r="MZE356" s="182"/>
      <c r="MZF356" s="182"/>
      <c r="MZG356" s="182"/>
      <c r="MZH356" s="182"/>
      <c r="MZI356" s="182"/>
      <c r="MZJ356" s="182"/>
      <c r="MZK356" s="182"/>
      <c r="MZL356" s="182"/>
      <c r="MZM356" s="182"/>
      <c r="MZN356" s="182"/>
      <c r="MZO356" s="182"/>
      <c r="MZP356" s="182"/>
      <c r="MZQ356" s="182"/>
      <c r="MZR356" s="182"/>
      <c r="MZS356" s="182"/>
      <c r="MZT356" s="182"/>
      <c r="MZU356" s="182"/>
      <c r="MZV356" s="182"/>
      <c r="MZW356" s="182"/>
      <c r="MZX356" s="182"/>
      <c r="MZY356" s="182"/>
      <c r="MZZ356" s="182"/>
      <c r="NAA356" s="182"/>
      <c r="NAB356" s="182"/>
      <c r="NAC356" s="182"/>
      <c r="NAD356" s="182"/>
      <c r="NAE356" s="182"/>
      <c r="NAF356" s="182"/>
      <c r="NAG356" s="182"/>
      <c r="NAH356" s="182"/>
      <c r="NAI356" s="182"/>
      <c r="NAJ356" s="182"/>
      <c r="NAK356" s="182"/>
      <c r="NAL356" s="182"/>
      <c r="NAM356" s="182"/>
      <c r="NAN356" s="182"/>
      <c r="NAO356" s="182"/>
      <c r="NAP356" s="182"/>
      <c r="NAQ356" s="182"/>
      <c r="NAR356" s="182"/>
      <c r="NAS356" s="182"/>
      <c r="NAT356" s="182"/>
      <c r="NAU356" s="182"/>
      <c r="NAV356" s="182"/>
      <c r="NAW356" s="182"/>
      <c r="NAX356" s="182"/>
      <c r="NAY356" s="182"/>
      <c r="NAZ356" s="182"/>
      <c r="NBA356" s="182"/>
      <c r="NBB356" s="182"/>
      <c r="NBC356" s="182"/>
      <c r="NBD356" s="182"/>
      <c r="NBE356" s="182"/>
      <c r="NBF356" s="182"/>
      <c r="NBG356" s="182"/>
      <c r="NBH356" s="182"/>
      <c r="NBI356" s="182"/>
      <c r="NBJ356" s="182"/>
      <c r="NBK356" s="182"/>
      <c r="NBL356" s="182"/>
      <c r="NBM356" s="182"/>
      <c r="NBN356" s="182"/>
      <c r="NBO356" s="182"/>
      <c r="NBP356" s="182"/>
      <c r="NBQ356" s="182"/>
      <c r="NBR356" s="182"/>
      <c r="NBS356" s="182"/>
      <c r="NBT356" s="182"/>
      <c r="NBU356" s="182"/>
      <c r="NBV356" s="182"/>
      <c r="NBW356" s="182"/>
      <c r="NBX356" s="182"/>
      <c r="NBY356" s="182"/>
      <c r="NBZ356" s="182"/>
      <c r="NCA356" s="182"/>
      <c r="NCB356" s="182"/>
      <c r="NCC356" s="182"/>
      <c r="NCD356" s="182"/>
      <c r="NCE356" s="182"/>
      <c r="NCF356" s="182"/>
      <c r="NCG356" s="182"/>
      <c r="NCH356" s="182"/>
      <c r="NCI356" s="182"/>
      <c r="NCJ356" s="182"/>
      <c r="NCK356" s="182"/>
      <c r="NCL356" s="182"/>
      <c r="NCM356" s="182"/>
      <c r="NCN356" s="182"/>
      <c r="NCO356" s="182"/>
      <c r="NCP356" s="182"/>
      <c r="NCQ356" s="182"/>
      <c r="NCR356" s="182"/>
      <c r="NCS356" s="182"/>
      <c r="NCT356" s="182"/>
      <c r="NCU356" s="182"/>
      <c r="NCV356" s="182"/>
      <c r="NCW356" s="182"/>
      <c r="NCX356" s="182"/>
      <c r="NCY356" s="182"/>
      <c r="NCZ356" s="182"/>
      <c r="NDA356" s="182"/>
      <c r="NDB356" s="182"/>
      <c r="NDC356" s="182"/>
      <c r="NDD356" s="182"/>
      <c r="NDE356" s="182"/>
      <c r="NDF356" s="182"/>
      <c r="NDG356" s="182"/>
      <c r="NDH356" s="182"/>
      <c r="NDI356" s="182"/>
      <c r="NDJ356" s="182"/>
      <c r="NDK356" s="182"/>
      <c r="NDL356" s="182"/>
      <c r="NDM356" s="182"/>
      <c r="NDN356" s="182"/>
      <c r="NDO356" s="182"/>
      <c r="NDP356" s="182"/>
      <c r="NDQ356" s="182"/>
      <c r="NDR356" s="182"/>
      <c r="NDS356" s="182"/>
      <c r="NDT356" s="182"/>
      <c r="NDU356" s="182"/>
      <c r="NDV356" s="182"/>
      <c r="NDW356" s="182"/>
      <c r="NDX356" s="182"/>
      <c r="NDY356" s="182"/>
      <c r="NDZ356" s="182"/>
      <c r="NEA356" s="182"/>
      <c r="NEB356" s="182"/>
      <c r="NEC356" s="182"/>
      <c r="NED356" s="182"/>
      <c r="NEE356" s="182"/>
      <c r="NEF356" s="182"/>
      <c r="NEG356" s="182"/>
      <c r="NEH356" s="182"/>
      <c r="NEI356" s="182"/>
      <c r="NEJ356" s="182"/>
      <c r="NEK356" s="182"/>
      <c r="NEL356" s="182"/>
      <c r="NEM356" s="182"/>
      <c r="NEN356" s="182"/>
      <c r="NEO356" s="182"/>
      <c r="NEP356" s="182"/>
      <c r="NEQ356" s="182"/>
      <c r="NER356" s="182"/>
      <c r="NES356" s="182"/>
      <c r="NET356" s="182"/>
      <c r="NEU356" s="182"/>
      <c r="NEV356" s="182"/>
      <c r="NEW356" s="182"/>
      <c r="NEX356" s="182"/>
      <c r="NEY356" s="182"/>
      <c r="NEZ356" s="182"/>
      <c r="NFA356" s="182"/>
      <c r="NFB356" s="182"/>
      <c r="NFC356" s="182"/>
      <c r="NFD356" s="182"/>
      <c r="NFE356" s="182"/>
      <c r="NFF356" s="182"/>
      <c r="NFG356" s="182"/>
      <c r="NFH356" s="182"/>
      <c r="NFI356" s="182"/>
      <c r="NFJ356" s="182"/>
      <c r="NFK356" s="182"/>
      <c r="NFL356" s="182"/>
      <c r="NFM356" s="182"/>
      <c r="NFN356" s="182"/>
      <c r="NFO356" s="182"/>
      <c r="NFP356" s="182"/>
      <c r="NFQ356" s="182"/>
      <c r="NFR356" s="182"/>
      <c r="NFS356" s="182"/>
      <c r="NFT356" s="182"/>
      <c r="NFU356" s="182"/>
      <c r="NFV356" s="182"/>
      <c r="NFW356" s="182"/>
      <c r="NFX356" s="182"/>
      <c r="NFY356" s="182"/>
      <c r="NFZ356" s="182"/>
      <c r="NGA356" s="182"/>
      <c r="NGB356" s="182"/>
      <c r="NGC356" s="182"/>
      <c r="NGD356" s="182"/>
      <c r="NGE356" s="182"/>
      <c r="NGF356" s="182"/>
      <c r="NGG356" s="182"/>
      <c r="NGH356" s="182"/>
      <c r="NGI356" s="182"/>
      <c r="NGJ356" s="182"/>
      <c r="NGK356" s="182"/>
      <c r="NGL356" s="182"/>
      <c r="NGM356" s="182"/>
      <c r="NGN356" s="182"/>
      <c r="NGO356" s="182"/>
      <c r="NGP356" s="182"/>
      <c r="NGQ356" s="182"/>
      <c r="NGR356" s="182"/>
      <c r="NGS356" s="182"/>
      <c r="NGT356" s="182"/>
      <c r="NGU356" s="182"/>
      <c r="NGV356" s="182"/>
      <c r="NGW356" s="182"/>
      <c r="NGX356" s="182"/>
      <c r="NGY356" s="182"/>
      <c r="NGZ356" s="182"/>
      <c r="NHA356" s="182"/>
      <c r="NHB356" s="182"/>
      <c r="NHC356" s="182"/>
      <c r="NHD356" s="182"/>
      <c r="NHE356" s="182"/>
      <c r="NHF356" s="182"/>
      <c r="NHG356" s="182"/>
      <c r="NHH356" s="182"/>
      <c r="NHI356" s="182"/>
      <c r="NHJ356" s="182"/>
      <c r="NHK356" s="182"/>
      <c r="NHL356" s="182"/>
      <c r="NHM356" s="182"/>
      <c r="NHN356" s="182"/>
      <c r="NHO356" s="182"/>
      <c r="NHP356" s="182"/>
      <c r="NHQ356" s="182"/>
      <c r="NHR356" s="182"/>
      <c r="NHS356" s="182"/>
      <c r="NHT356" s="182"/>
      <c r="NHU356" s="182"/>
      <c r="NHV356" s="182"/>
      <c r="NHW356" s="182"/>
      <c r="NHX356" s="182"/>
      <c r="NHY356" s="182"/>
      <c r="NHZ356" s="182"/>
      <c r="NIA356" s="182"/>
      <c r="NIB356" s="182"/>
      <c r="NIC356" s="182"/>
      <c r="NID356" s="182"/>
      <c r="NIE356" s="182"/>
      <c r="NIF356" s="182"/>
      <c r="NIG356" s="182"/>
      <c r="NIH356" s="182"/>
      <c r="NII356" s="182"/>
      <c r="NIJ356" s="182"/>
      <c r="NIK356" s="182"/>
      <c r="NIL356" s="182"/>
      <c r="NIM356" s="182"/>
      <c r="NIN356" s="182"/>
      <c r="NIO356" s="182"/>
      <c r="NIP356" s="182"/>
      <c r="NIQ356" s="182"/>
      <c r="NIR356" s="182"/>
      <c r="NIS356" s="182"/>
      <c r="NIT356" s="182"/>
      <c r="NIU356" s="182"/>
      <c r="NIV356" s="182"/>
      <c r="NIW356" s="182"/>
      <c r="NIX356" s="182"/>
      <c r="NIY356" s="182"/>
      <c r="NIZ356" s="182"/>
      <c r="NJA356" s="182"/>
      <c r="NJB356" s="182"/>
      <c r="NJC356" s="182"/>
      <c r="NJD356" s="182"/>
      <c r="NJE356" s="182"/>
      <c r="NJF356" s="182"/>
      <c r="NJG356" s="182"/>
      <c r="NJH356" s="182"/>
      <c r="NJI356" s="182"/>
      <c r="NJJ356" s="182"/>
      <c r="NJK356" s="182"/>
      <c r="NJL356" s="182"/>
      <c r="NJM356" s="182"/>
      <c r="NJN356" s="182"/>
      <c r="NJO356" s="182"/>
      <c r="NJP356" s="182"/>
      <c r="NJQ356" s="182"/>
      <c r="NJR356" s="182"/>
      <c r="NJS356" s="182"/>
      <c r="NJT356" s="182"/>
      <c r="NJU356" s="182"/>
      <c r="NJV356" s="182"/>
      <c r="NJW356" s="182"/>
      <c r="NJX356" s="182"/>
      <c r="NJY356" s="182"/>
      <c r="NJZ356" s="182"/>
      <c r="NKA356" s="182"/>
      <c r="NKB356" s="182"/>
      <c r="NKC356" s="182"/>
      <c r="NKD356" s="182"/>
      <c r="NKE356" s="182"/>
      <c r="NKF356" s="182"/>
      <c r="NKG356" s="182"/>
      <c r="NKH356" s="182"/>
      <c r="NKI356" s="182"/>
      <c r="NKJ356" s="182"/>
      <c r="NKK356" s="182"/>
      <c r="NKL356" s="182"/>
      <c r="NKM356" s="182"/>
      <c r="NKN356" s="182"/>
      <c r="NKO356" s="182"/>
      <c r="NKP356" s="182"/>
      <c r="NKQ356" s="182"/>
      <c r="NKR356" s="182"/>
      <c r="NKS356" s="182"/>
      <c r="NKT356" s="182"/>
      <c r="NKU356" s="182"/>
      <c r="NKV356" s="182"/>
      <c r="NKW356" s="182"/>
      <c r="NKX356" s="182"/>
      <c r="NKY356" s="182"/>
      <c r="NKZ356" s="182"/>
      <c r="NLA356" s="182"/>
      <c r="NLB356" s="182"/>
      <c r="NLC356" s="182"/>
      <c r="NLD356" s="182"/>
      <c r="NLE356" s="182"/>
      <c r="NLF356" s="182"/>
      <c r="NLG356" s="182"/>
      <c r="NLH356" s="182"/>
      <c r="NLI356" s="182"/>
      <c r="NLJ356" s="182"/>
      <c r="NLK356" s="182"/>
      <c r="NLL356" s="182"/>
      <c r="NLM356" s="182"/>
      <c r="NLN356" s="182"/>
      <c r="NLO356" s="182"/>
      <c r="NLP356" s="182"/>
      <c r="NLQ356" s="182"/>
      <c r="NLR356" s="182"/>
      <c r="NLS356" s="182"/>
      <c r="NLT356" s="182"/>
      <c r="NLU356" s="182"/>
      <c r="NLV356" s="182"/>
      <c r="NLW356" s="182"/>
      <c r="NLX356" s="182"/>
      <c r="NLY356" s="182"/>
      <c r="NLZ356" s="182"/>
      <c r="NMA356" s="182"/>
      <c r="NMB356" s="182"/>
      <c r="NMC356" s="182"/>
      <c r="NMD356" s="182"/>
      <c r="NME356" s="182"/>
      <c r="NMF356" s="182"/>
      <c r="NMG356" s="182"/>
      <c r="NMH356" s="182"/>
      <c r="NMI356" s="182"/>
      <c r="NMJ356" s="182"/>
      <c r="NMK356" s="182"/>
      <c r="NML356" s="182"/>
      <c r="NMM356" s="182"/>
      <c r="NMN356" s="182"/>
      <c r="NMO356" s="182"/>
      <c r="NMP356" s="182"/>
      <c r="NMQ356" s="182"/>
      <c r="NMR356" s="182"/>
      <c r="NMS356" s="182"/>
      <c r="NMT356" s="182"/>
      <c r="NMU356" s="182"/>
      <c r="NMV356" s="182"/>
      <c r="NMW356" s="182"/>
      <c r="NMX356" s="182"/>
      <c r="NMY356" s="182"/>
      <c r="NMZ356" s="182"/>
      <c r="NNA356" s="182"/>
      <c r="NNB356" s="182"/>
      <c r="NNC356" s="182"/>
      <c r="NND356" s="182"/>
      <c r="NNE356" s="182"/>
      <c r="NNF356" s="182"/>
      <c r="NNG356" s="182"/>
      <c r="NNH356" s="182"/>
      <c r="NNI356" s="182"/>
      <c r="NNJ356" s="182"/>
      <c r="NNK356" s="182"/>
      <c r="NNL356" s="182"/>
      <c r="NNM356" s="182"/>
      <c r="NNN356" s="182"/>
      <c r="NNO356" s="182"/>
      <c r="NNP356" s="182"/>
      <c r="NNQ356" s="182"/>
      <c r="NNR356" s="182"/>
      <c r="NNS356" s="182"/>
      <c r="NNT356" s="182"/>
      <c r="NNU356" s="182"/>
      <c r="NNV356" s="182"/>
      <c r="NNW356" s="182"/>
      <c r="NNX356" s="182"/>
      <c r="NNY356" s="182"/>
      <c r="NNZ356" s="182"/>
      <c r="NOA356" s="182"/>
      <c r="NOB356" s="182"/>
      <c r="NOC356" s="182"/>
      <c r="NOD356" s="182"/>
      <c r="NOE356" s="182"/>
      <c r="NOF356" s="182"/>
      <c r="NOG356" s="182"/>
      <c r="NOH356" s="182"/>
      <c r="NOI356" s="182"/>
      <c r="NOJ356" s="182"/>
      <c r="NOK356" s="182"/>
      <c r="NOL356" s="182"/>
      <c r="NOM356" s="182"/>
      <c r="NON356" s="182"/>
      <c r="NOO356" s="182"/>
      <c r="NOP356" s="182"/>
      <c r="NOQ356" s="182"/>
      <c r="NOR356" s="182"/>
      <c r="NOS356" s="182"/>
      <c r="NOT356" s="182"/>
      <c r="NOU356" s="182"/>
      <c r="NOV356" s="182"/>
      <c r="NOW356" s="182"/>
      <c r="NOX356" s="182"/>
      <c r="NOY356" s="182"/>
      <c r="NOZ356" s="182"/>
      <c r="NPA356" s="182"/>
      <c r="NPB356" s="182"/>
      <c r="NPC356" s="182"/>
      <c r="NPD356" s="182"/>
      <c r="NPE356" s="182"/>
      <c r="NPF356" s="182"/>
      <c r="NPG356" s="182"/>
      <c r="NPH356" s="182"/>
      <c r="NPI356" s="182"/>
      <c r="NPJ356" s="182"/>
      <c r="NPK356" s="182"/>
      <c r="NPL356" s="182"/>
      <c r="NPM356" s="182"/>
      <c r="NPN356" s="182"/>
      <c r="NPO356" s="182"/>
      <c r="NPP356" s="182"/>
      <c r="NPQ356" s="182"/>
      <c r="NPR356" s="182"/>
      <c r="NPS356" s="182"/>
      <c r="NPT356" s="182"/>
      <c r="NPU356" s="182"/>
      <c r="NPV356" s="182"/>
      <c r="NPW356" s="182"/>
      <c r="NPX356" s="182"/>
      <c r="NPY356" s="182"/>
      <c r="NPZ356" s="182"/>
      <c r="NQA356" s="182"/>
      <c r="NQB356" s="182"/>
      <c r="NQC356" s="182"/>
      <c r="NQD356" s="182"/>
      <c r="NQE356" s="182"/>
      <c r="NQF356" s="182"/>
      <c r="NQG356" s="182"/>
      <c r="NQH356" s="182"/>
      <c r="NQI356" s="182"/>
      <c r="NQJ356" s="182"/>
      <c r="NQK356" s="182"/>
      <c r="NQL356" s="182"/>
      <c r="NQM356" s="182"/>
      <c r="NQN356" s="182"/>
      <c r="NQO356" s="182"/>
      <c r="NQP356" s="182"/>
      <c r="NQQ356" s="182"/>
      <c r="NQR356" s="182"/>
      <c r="NQS356" s="182"/>
      <c r="NQT356" s="182"/>
      <c r="NQU356" s="182"/>
      <c r="NQV356" s="182"/>
      <c r="NQW356" s="182"/>
      <c r="NQX356" s="182"/>
      <c r="NQY356" s="182"/>
      <c r="NQZ356" s="182"/>
      <c r="NRA356" s="182"/>
      <c r="NRB356" s="182"/>
      <c r="NRC356" s="182"/>
      <c r="NRD356" s="182"/>
      <c r="NRE356" s="182"/>
      <c r="NRF356" s="182"/>
      <c r="NRG356" s="182"/>
      <c r="NRH356" s="182"/>
      <c r="NRI356" s="182"/>
      <c r="NRJ356" s="182"/>
      <c r="NRK356" s="182"/>
      <c r="NRL356" s="182"/>
      <c r="NRM356" s="182"/>
      <c r="NRN356" s="182"/>
      <c r="NRO356" s="182"/>
      <c r="NRP356" s="182"/>
      <c r="NRQ356" s="182"/>
      <c r="NRR356" s="182"/>
      <c r="NRS356" s="182"/>
      <c r="NRT356" s="182"/>
      <c r="NRU356" s="182"/>
      <c r="NRV356" s="182"/>
      <c r="NRW356" s="182"/>
      <c r="NRX356" s="182"/>
      <c r="NRY356" s="182"/>
      <c r="NRZ356" s="182"/>
      <c r="NSA356" s="182"/>
      <c r="NSB356" s="182"/>
      <c r="NSC356" s="182"/>
      <c r="NSD356" s="182"/>
      <c r="NSE356" s="182"/>
      <c r="NSF356" s="182"/>
      <c r="NSG356" s="182"/>
      <c r="NSH356" s="182"/>
      <c r="NSI356" s="182"/>
      <c r="NSJ356" s="182"/>
      <c r="NSK356" s="182"/>
      <c r="NSL356" s="182"/>
      <c r="NSM356" s="182"/>
      <c r="NSN356" s="182"/>
      <c r="NSO356" s="182"/>
      <c r="NSP356" s="182"/>
      <c r="NSQ356" s="182"/>
      <c r="NSR356" s="182"/>
      <c r="NSS356" s="182"/>
      <c r="NST356" s="182"/>
      <c r="NSU356" s="182"/>
      <c r="NSV356" s="182"/>
      <c r="NSW356" s="182"/>
      <c r="NSX356" s="182"/>
      <c r="NSY356" s="182"/>
      <c r="NSZ356" s="182"/>
      <c r="NTA356" s="182"/>
      <c r="NTB356" s="182"/>
      <c r="NTC356" s="182"/>
      <c r="NTD356" s="182"/>
      <c r="NTE356" s="182"/>
      <c r="NTF356" s="182"/>
      <c r="NTG356" s="182"/>
      <c r="NTH356" s="182"/>
      <c r="NTI356" s="182"/>
      <c r="NTJ356" s="182"/>
      <c r="NTK356" s="182"/>
      <c r="NTL356" s="182"/>
      <c r="NTM356" s="182"/>
      <c r="NTN356" s="182"/>
      <c r="NTO356" s="182"/>
      <c r="NTP356" s="182"/>
      <c r="NTQ356" s="182"/>
      <c r="NTR356" s="182"/>
      <c r="NTS356" s="182"/>
      <c r="NTT356" s="182"/>
      <c r="NTU356" s="182"/>
      <c r="NTV356" s="182"/>
      <c r="NTW356" s="182"/>
      <c r="NTX356" s="182"/>
      <c r="NTY356" s="182"/>
      <c r="NTZ356" s="182"/>
      <c r="NUA356" s="182"/>
      <c r="NUB356" s="182"/>
      <c r="NUC356" s="182"/>
      <c r="NUD356" s="182"/>
      <c r="NUE356" s="182"/>
      <c r="NUF356" s="182"/>
      <c r="NUG356" s="182"/>
      <c r="NUH356" s="182"/>
      <c r="NUI356" s="182"/>
      <c r="NUJ356" s="182"/>
      <c r="NUK356" s="182"/>
      <c r="NUL356" s="182"/>
      <c r="NUM356" s="182"/>
      <c r="NUN356" s="182"/>
      <c r="NUO356" s="182"/>
      <c r="NUP356" s="182"/>
      <c r="NUQ356" s="182"/>
      <c r="NUR356" s="182"/>
      <c r="NUS356" s="182"/>
      <c r="NUT356" s="182"/>
      <c r="NUU356" s="182"/>
      <c r="NUV356" s="182"/>
      <c r="NUW356" s="182"/>
      <c r="NUX356" s="182"/>
      <c r="NUY356" s="182"/>
      <c r="NUZ356" s="182"/>
      <c r="NVA356" s="182"/>
      <c r="NVB356" s="182"/>
      <c r="NVC356" s="182"/>
      <c r="NVD356" s="182"/>
      <c r="NVE356" s="182"/>
      <c r="NVF356" s="182"/>
      <c r="NVG356" s="182"/>
      <c r="NVH356" s="182"/>
      <c r="NVI356" s="182"/>
      <c r="NVJ356" s="182"/>
      <c r="NVK356" s="182"/>
      <c r="NVL356" s="182"/>
      <c r="NVM356" s="182"/>
      <c r="NVN356" s="182"/>
      <c r="NVO356" s="182"/>
      <c r="NVP356" s="182"/>
      <c r="NVQ356" s="182"/>
      <c r="NVR356" s="182"/>
      <c r="NVS356" s="182"/>
      <c r="NVT356" s="182"/>
      <c r="NVU356" s="182"/>
      <c r="NVV356" s="182"/>
      <c r="NVW356" s="182"/>
      <c r="NVX356" s="182"/>
      <c r="NVY356" s="182"/>
      <c r="NVZ356" s="182"/>
      <c r="NWA356" s="182"/>
      <c r="NWB356" s="182"/>
      <c r="NWC356" s="182"/>
      <c r="NWD356" s="182"/>
      <c r="NWE356" s="182"/>
      <c r="NWF356" s="182"/>
      <c r="NWG356" s="182"/>
      <c r="NWH356" s="182"/>
      <c r="NWI356" s="182"/>
      <c r="NWJ356" s="182"/>
      <c r="NWK356" s="182"/>
      <c r="NWL356" s="182"/>
      <c r="NWM356" s="182"/>
      <c r="NWN356" s="182"/>
      <c r="NWO356" s="182"/>
      <c r="NWP356" s="182"/>
      <c r="NWQ356" s="182"/>
      <c r="NWR356" s="182"/>
      <c r="NWS356" s="182"/>
      <c r="NWT356" s="182"/>
      <c r="NWU356" s="182"/>
      <c r="NWV356" s="182"/>
      <c r="NWW356" s="182"/>
      <c r="NWX356" s="182"/>
      <c r="NWY356" s="182"/>
      <c r="NWZ356" s="182"/>
      <c r="NXA356" s="182"/>
      <c r="NXB356" s="182"/>
      <c r="NXC356" s="182"/>
      <c r="NXD356" s="182"/>
      <c r="NXE356" s="182"/>
      <c r="NXF356" s="182"/>
      <c r="NXG356" s="182"/>
      <c r="NXH356" s="182"/>
      <c r="NXI356" s="182"/>
      <c r="NXJ356" s="182"/>
      <c r="NXK356" s="182"/>
      <c r="NXL356" s="182"/>
      <c r="NXM356" s="182"/>
      <c r="NXN356" s="182"/>
      <c r="NXO356" s="182"/>
      <c r="NXP356" s="182"/>
      <c r="NXQ356" s="182"/>
      <c r="NXR356" s="182"/>
      <c r="NXS356" s="182"/>
      <c r="NXT356" s="182"/>
      <c r="NXU356" s="182"/>
      <c r="NXV356" s="182"/>
      <c r="NXW356" s="182"/>
      <c r="NXX356" s="182"/>
      <c r="NXY356" s="182"/>
      <c r="NXZ356" s="182"/>
      <c r="NYA356" s="182"/>
      <c r="NYB356" s="182"/>
      <c r="NYC356" s="182"/>
      <c r="NYD356" s="182"/>
      <c r="NYE356" s="182"/>
      <c r="NYF356" s="182"/>
      <c r="NYG356" s="182"/>
      <c r="NYH356" s="182"/>
      <c r="NYI356" s="182"/>
      <c r="NYJ356" s="182"/>
      <c r="NYK356" s="182"/>
      <c r="NYL356" s="182"/>
      <c r="NYM356" s="182"/>
      <c r="NYN356" s="182"/>
      <c r="NYO356" s="182"/>
      <c r="NYP356" s="182"/>
      <c r="NYQ356" s="182"/>
      <c r="NYR356" s="182"/>
      <c r="NYS356" s="182"/>
      <c r="NYT356" s="182"/>
      <c r="NYU356" s="182"/>
      <c r="NYV356" s="182"/>
      <c r="NYW356" s="182"/>
      <c r="NYX356" s="182"/>
      <c r="NYY356" s="182"/>
      <c r="NYZ356" s="182"/>
      <c r="NZA356" s="182"/>
      <c r="NZB356" s="182"/>
      <c r="NZC356" s="182"/>
      <c r="NZD356" s="182"/>
      <c r="NZE356" s="182"/>
      <c r="NZF356" s="182"/>
      <c r="NZG356" s="182"/>
      <c r="NZH356" s="182"/>
      <c r="NZI356" s="182"/>
      <c r="NZJ356" s="182"/>
      <c r="NZK356" s="182"/>
      <c r="NZL356" s="182"/>
      <c r="NZM356" s="182"/>
      <c r="NZN356" s="182"/>
      <c r="NZO356" s="182"/>
      <c r="NZP356" s="182"/>
      <c r="NZQ356" s="182"/>
      <c r="NZR356" s="182"/>
      <c r="NZS356" s="182"/>
      <c r="NZT356" s="182"/>
      <c r="NZU356" s="182"/>
      <c r="NZV356" s="182"/>
      <c r="NZW356" s="182"/>
      <c r="NZX356" s="182"/>
      <c r="NZY356" s="182"/>
      <c r="NZZ356" s="182"/>
      <c r="OAA356" s="182"/>
      <c r="OAB356" s="182"/>
      <c r="OAC356" s="182"/>
      <c r="OAD356" s="182"/>
      <c r="OAE356" s="182"/>
      <c r="OAF356" s="182"/>
      <c r="OAG356" s="182"/>
      <c r="OAH356" s="182"/>
      <c r="OAI356" s="182"/>
      <c r="OAJ356" s="182"/>
      <c r="OAK356" s="182"/>
      <c r="OAL356" s="182"/>
      <c r="OAM356" s="182"/>
      <c r="OAN356" s="182"/>
      <c r="OAO356" s="182"/>
      <c r="OAP356" s="182"/>
      <c r="OAQ356" s="182"/>
      <c r="OAR356" s="182"/>
      <c r="OAS356" s="182"/>
      <c r="OAT356" s="182"/>
      <c r="OAU356" s="182"/>
      <c r="OAV356" s="182"/>
      <c r="OAW356" s="182"/>
      <c r="OAX356" s="182"/>
      <c r="OAY356" s="182"/>
      <c r="OAZ356" s="182"/>
      <c r="OBA356" s="182"/>
      <c r="OBB356" s="182"/>
      <c r="OBC356" s="182"/>
      <c r="OBD356" s="182"/>
      <c r="OBE356" s="182"/>
      <c r="OBF356" s="182"/>
      <c r="OBG356" s="182"/>
      <c r="OBH356" s="182"/>
      <c r="OBI356" s="182"/>
      <c r="OBJ356" s="182"/>
      <c r="OBK356" s="182"/>
      <c r="OBL356" s="182"/>
      <c r="OBM356" s="182"/>
      <c r="OBN356" s="182"/>
      <c r="OBO356" s="182"/>
      <c r="OBP356" s="182"/>
      <c r="OBQ356" s="182"/>
      <c r="OBR356" s="182"/>
      <c r="OBS356" s="182"/>
      <c r="OBT356" s="182"/>
      <c r="OBU356" s="182"/>
      <c r="OBV356" s="182"/>
      <c r="OBW356" s="182"/>
      <c r="OBX356" s="182"/>
      <c r="OBY356" s="182"/>
      <c r="OBZ356" s="182"/>
      <c r="OCA356" s="182"/>
      <c r="OCB356" s="182"/>
      <c r="OCC356" s="182"/>
      <c r="OCD356" s="182"/>
      <c r="OCE356" s="182"/>
      <c r="OCF356" s="182"/>
      <c r="OCG356" s="182"/>
      <c r="OCH356" s="182"/>
      <c r="OCI356" s="182"/>
      <c r="OCJ356" s="182"/>
      <c r="OCK356" s="182"/>
      <c r="OCL356" s="182"/>
      <c r="OCM356" s="182"/>
      <c r="OCN356" s="182"/>
      <c r="OCO356" s="182"/>
      <c r="OCP356" s="182"/>
      <c r="OCQ356" s="182"/>
      <c r="OCR356" s="182"/>
      <c r="OCS356" s="182"/>
      <c r="OCT356" s="182"/>
      <c r="OCU356" s="182"/>
      <c r="OCV356" s="182"/>
      <c r="OCW356" s="182"/>
      <c r="OCX356" s="182"/>
      <c r="OCY356" s="182"/>
      <c r="OCZ356" s="182"/>
      <c r="ODA356" s="182"/>
      <c r="ODB356" s="182"/>
      <c r="ODC356" s="182"/>
      <c r="ODD356" s="182"/>
      <c r="ODE356" s="182"/>
      <c r="ODF356" s="182"/>
      <c r="ODG356" s="182"/>
      <c r="ODH356" s="182"/>
      <c r="ODI356" s="182"/>
      <c r="ODJ356" s="182"/>
      <c r="ODK356" s="182"/>
      <c r="ODL356" s="182"/>
      <c r="ODM356" s="182"/>
      <c r="ODN356" s="182"/>
      <c r="ODO356" s="182"/>
      <c r="ODP356" s="182"/>
      <c r="ODQ356" s="182"/>
      <c r="ODR356" s="182"/>
      <c r="ODS356" s="182"/>
      <c r="ODT356" s="182"/>
      <c r="ODU356" s="182"/>
      <c r="ODV356" s="182"/>
      <c r="ODW356" s="182"/>
      <c r="ODX356" s="182"/>
      <c r="ODY356" s="182"/>
      <c r="ODZ356" s="182"/>
      <c r="OEA356" s="182"/>
      <c r="OEB356" s="182"/>
      <c r="OEC356" s="182"/>
      <c r="OED356" s="182"/>
      <c r="OEE356" s="182"/>
      <c r="OEF356" s="182"/>
      <c r="OEG356" s="182"/>
      <c r="OEH356" s="182"/>
      <c r="OEI356" s="182"/>
      <c r="OEJ356" s="182"/>
      <c r="OEK356" s="182"/>
      <c r="OEL356" s="182"/>
      <c r="OEM356" s="182"/>
      <c r="OEN356" s="182"/>
      <c r="OEO356" s="182"/>
      <c r="OEP356" s="182"/>
      <c r="OEQ356" s="182"/>
      <c r="OER356" s="182"/>
      <c r="OES356" s="182"/>
      <c r="OET356" s="182"/>
      <c r="OEU356" s="182"/>
      <c r="OEV356" s="182"/>
      <c r="OEW356" s="182"/>
      <c r="OEX356" s="182"/>
      <c r="OEY356" s="182"/>
      <c r="OEZ356" s="182"/>
      <c r="OFA356" s="182"/>
      <c r="OFB356" s="182"/>
      <c r="OFC356" s="182"/>
      <c r="OFD356" s="182"/>
      <c r="OFE356" s="182"/>
      <c r="OFF356" s="182"/>
      <c r="OFG356" s="182"/>
      <c r="OFH356" s="182"/>
      <c r="OFI356" s="182"/>
      <c r="OFJ356" s="182"/>
      <c r="OFK356" s="182"/>
      <c r="OFL356" s="182"/>
      <c r="OFM356" s="182"/>
      <c r="OFN356" s="182"/>
      <c r="OFO356" s="182"/>
      <c r="OFP356" s="182"/>
      <c r="OFQ356" s="182"/>
      <c r="OFR356" s="182"/>
      <c r="OFS356" s="182"/>
      <c r="OFT356" s="182"/>
      <c r="OFU356" s="182"/>
      <c r="OFV356" s="182"/>
      <c r="OFW356" s="182"/>
      <c r="OFX356" s="182"/>
      <c r="OFY356" s="182"/>
      <c r="OFZ356" s="182"/>
      <c r="OGA356" s="182"/>
      <c r="OGB356" s="182"/>
      <c r="OGC356" s="182"/>
      <c r="OGD356" s="182"/>
      <c r="OGE356" s="182"/>
      <c r="OGF356" s="182"/>
      <c r="OGG356" s="182"/>
      <c r="OGH356" s="182"/>
      <c r="OGI356" s="182"/>
      <c r="OGJ356" s="182"/>
      <c r="OGK356" s="182"/>
      <c r="OGL356" s="182"/>
      <c r="OGM356" s="182"/>
      <c r="OGN356" s="182"/>
      <c r="OGO356" s="182"/>
      <c r="OGP356" s="182"/>
      <c r="OGQ356" s="182"/>
      <c r="OGR356" s="182"/>
      <c r="OGS356" s="182"/>
      <c r="OGT356" s="182"/>
      <c r="OGU356" s="182"/>
      <c r="OGV356" s="182"/>
      <c r="OGW356" s="182"/>
      <c r="OGX356" s="182"/>
      <c r="OGY356" s="182"/>
      <c r="OGZ356" s="182"/>
      <c r="OHA356" s="182"/>
      <c r="OHB356" s="182"/>
      <c r="OHC356" s="182"/>
      <c r="OHD356" s="182"/>
      <c r="OHE356" s="182"/>
      <c r="OHF356" s="182"/>
      <c r="OHG356" s="182"/>
      <c r="OHH356" s="182"/>
      <c r="OHI356" s="182"/>
      <c r="OHJ356" s="182"/>
      <c r="OHK356" s="182"/>
      <c r="OHL356" s="182"/>
      <c r="OHM356" s="182"/>
      <c r="OHN356" s="182"/>
      <c r="OHO356" s="182"/>
      <c r="OHP356" s="182"/>
      <c r="OHQ356" s="182"/>
      <c r="OHR356" s="182"/>
      <c r="OHS356" s="182"/>
      <c r="OHT356" s="182"/>
      <c r="OHU356" s="182"/>
      <c r="OHV356" s="182"/>
      <c r="OHW356" s="182"/>
      <c r="OHX356" s="182"/>
      <c r="OHY356" s="182"/>
      <c r="OHZ356" s="182"/>
      <c r="OIA356" s="182"/>
      <c r="OIB356" s="182"/>
      <c r="OIC356" s="182"/>
      <c r="OID356" s="182"/>
      <c r="OIE356" s="182"/>
      <c r="OIF356" s="182"/>
      <c r="OIG356" s="182"/>
      <c r="OIH356" s="182"/>
      <c r="OII356" s="182"/>
      <c r="OIJ356" s="182"/>
      <c r="OIK356" s="182"/>
      <c r="OIL356" s="182"/>
      <c r="OIM356" s="182"/>
      <c r="OIN356" s="182"/>
      <c r="OIO356" s="182"/>
      <c r="OIP356" s="182"/>
      <c r="OIQ356" s="182"/>
      <c r="OIR356" s="182"/>
      <c r="OIS356" s="182"/>
      <c r="OIT356" s="182"/>
      <c r="OIU356" s="182"/>
      <c r="OIV356" s="182"/>
      <c r="OIW356" s="182"/>
      <c r="OIX356" s="182"/>
      <c r="OIY356" s="182"/>
      <c r="OIZ356" s="182"/>
      <c r="OJA356" s="182"/>
      <c r="OJB356" s="182"/>
      <c r="OJC356" s="182"/>
      <c r="OJD356" s="182"/>
      <c r="OJE356" s="182"/>
      <c r="OJF356" s="182"/>
      <c r="OJG356" s="182"/>
      <c r="OJH356" s="182"/>
      <c r="OJI356" s="182"/>
      <c r="OJJ356" s="182"/>
      <c r="OJK356" s="182"/>
      <c r="OJL356" s="182"/>
      <c r="OJM356" s="182"/>
      <c r="OJN356" s="182"/>
      <c r="OJO356" s="182"/>
      <c r="OJP356" s="182"/>
      <c r="OJQ356" s="182"/>
      <c r="OJR356" s="182"/>
      <c r="OJS356" s="182"/>
      <c r="OJT356" s="182"/>
      <c r="OJU356" s="182"/>
      <c r="OJV356" s="182"/>
      <c r="OJW356" s="182"/>
      <c r="OJX356" s="182"/>
      <c r="OJY356" s="182"/>
      <c r="OJZ356" s="182"/>
      <c r="OKA356" s="182"/>
      <c r="OKB356" s="182"/>
      <c r="OKC356" s="182"/>
      <c r="OKD356" s="182"/>
      <c r="OKE356" s="182"/>
      <c r="OKF356" s="182"/>
      <c r="OKG356" s="182"/>
      <c r="OKH356" s="182"/>
      <c r="OKI356" s="182"/>
      <c r="OKJ356" s="182"/>
      <c r="OKK356" s="182"/>
      <c r="OKL356" s="182"/>
      <c r="OKM356" s="182"/>
      <c r="OKN356" s="182"/>
      <c r="OKO356" s="182"/>
      <c r="OKP356" s="182"/>
      <c r="OKQ356" s="182"/>
      <c r="OKR356" s="182"/>
      <c r="OKS356" s="182"/>
      <c r="OKT356" s="182"/>
      <c r="OKU356" s="182"/>
      <c r="OKV356" s="182"/>
      <c r="OKW356" s="182"/>
      <c r="OKX356" s="182"/>
      <c r="OKY356" s="182"/>
      <c r="OKZ356" s="182"/>
      <c r="OLA356" s="182"/>
      <c r="OLB356" s="182"/>
      <c r="OLC356" s="182"/>
      <c r="OLD356" s="182"/>
      <c r="OLE356" s="182"/>
      <c r="OLF356" s="182"/>
      <c r="OLG356" s="182"/>
      <c r="OLH356" s="182"/>
      <c r="OLI356" s="182"/>
      <c r="OLJ356" s="182"/>
      <c r="OLK356" s="182"/>
      <c r="OLL356" s="182"/>
      <c r="OLM356" s="182"/>
      <c r="OLN356" s="182"/>
      <c r="OLO356" s="182"/>
      <c r="OLP356" s="182"/>
      <c r="OLQ356" s="182"/>
      <c r="OLR356" s="182"/>
      <c r="OLS356" s="182"/>
      <c r="OLT356" s="182"/>
      <c r="OLU356" s="182"/>
      <c r="OLV356" s="182"/>
      <c r="OLW356" s="182"/>
      <c r="OLX356" s="182"/>
      <c r="OLY356" s="182"/>
      <c r="OLZ356" s="182"/>
      <c r="OMA356" s="182"/>
      <c r="OMB356" s="182"/>
      <c r="OMC356" s="182"/>
      <c r="OMD356" s="182"/>
      <c r="OME356" s="182"/>
      <c r="OMF356" s="182"/>
      <c r="OMG356" s="182"/>
      <c r="OMH356" s="182"/>
      <c r="OMI356" s="182"/>
      <c r="OMJ356" s="182"/>
      <c r="OMK356" s="182"/>
      <c r="OML356" s="182"/>
      <c r="OMM356" s="182"/>
      <c r="OMN356" s="182"/>
      <c r="OMO356" s="182"/>
      <c r="OMP356" s="182"/>
      <c r="OMQ356" s="182"/>
      <c r="OMR356" s="182"/>
      <c r="OMS356" s="182"/>
      <c r="OMT356" s="182"/>
      <c r="OMU356" s="182"/>
      <c r="OMV356" s="182"/>
      <c r="OMW356" s="182"/>
      <c r="OMX356" s="182"/>
      <c r="OMY356" s="182"/>
      <c r="OMZ356" s="182"/>
      <c r="ONA356" s="182"/>
      <c r="ONB356" s="182"/>
      <c r="ONC356" s="182"/>
      <c r="OND356" s="182"/>
      <c r="ONE356" s="182"/>
      <c r="ONF356" s="182"/>
      <c r="ONG356" s="182"/>
      <c r="ONH356" s="182"/>
      <c r="ONI356" s="182"/>
      <c r="ONJ356" s="182"/>
      <c r="ONK356" s="182"/>
      <c r="ONL356" s="182"/>
      <c r="ONM356" s="182"/>
      <c r="ONN356" s="182"/>
      <c r="ONO356" s="182"/>
      <c r="ONP356" s="182"/>
      <c r="ONQ356" s="182"/>
      <c r="ONR356" s="182"/>
      <c r="ONS356" s="182"/>
      <c r="ONT356" s="182"/>
      <c r="ONU356" s="182"/>
      <c r="ONV356" s="182"/>
      <c r="ONW356" s="182"/>
      <c r="ONX356" s="182"/>
      <c r="ONY356" s="182"/>
      <c r="ONZ356" s="182"/>
      <c r="OOA356" s="182"/>
      <c r="OOB356" s="182"/>
      <c r="OOC356" s="182"/>
      <c r="OOD356" s="182"/>
      <c r="OOE356" s="182"/>
      <c r="OOF356" s="182"/>
      <c r="OOG356" s="182"/>
      <c r="OOH356" s="182"/>
      <c r="OOI356" s="182"/>
      <c r="OOJ356" s="182"/>
      <c r="OOK356" s="182"/>
      <c r="OOL356" s="182"/>
      <c r="OOM356" s="182"/>
      <c r="OON356" s="182"/>
      <c r="OOO356" s="182"/>
      <c r="OOP356" s="182"/>
      <c r="OOQ356" s="182"/>
      <c r="OOR356" s="182"/>
      <c r="OOS356" s="182"/>
      <c r="OOT356" s="182"/>
      <c r="OOU356" s="182"/>
      <c r="OOV356" s="182"/>
      <c r="OOW356" s="182"/>
      <c r="OOX356" s="182"/>
      <c r="OOY356" s="182"/>
      <c r="OOZ356" s="182"/>
      <c r="OPA356" s="182"/>
      <c r="OPB356" s="182"/>
      <c r="OPC356" s="182"/>
      <c r="OPD356" s="182"/>
      <c r="OPE356" s="182"/>
      <c r="OPF356" s="182"/>
      <c r="OPG356" s="182"/>
      <c r="OPH356" s="182"/>
      <c r="OPI356" s="182"/>
      <c r="OPJ356" s="182"/>
      <c r="OPK356" s="182"/>
      <c r="OPL356" s="182"/>
      <c r="OPM356" s="182"/>
      <c r="OPN356" s="182"/>
      <c r="OPO356" s="182"/>
      <c r="OPP356" s="182"/>
      <c r="OPQ356" s="182"/>
      <c r="OPR356" s="182"/>
      <c r="OPS356" s="182"/>
      <c r="OPT356" s="182"/>
      <c r="OPU356" s="182"/>
      <c r="OPV356" s="182"/>
      <c r="OPW356" s="182"/>
      <c r="OPX356" s="182"/>
      <c r="OPY356" s="182"/>
      <c r="OPZ356" s="182"/>
      <c r="OQA356" s="182"/>
      <c r="OQB356" s="182"/>
      <c r="OQC356" s="182"/>
      <c r="OQD356" s="182"/>
      <c r="OQE356" s="182"/>
      <c r="OQF356" s="182"/>
      <c r="OQG356" s="182"/>
      <c r="OQH356" s="182"/>
      <c r="OQI356" s="182"/>
      <c r="OQJ356" s="182"/>
      <c r="OQK356" s="182"/>
      <c r="OQL356" s="182"/>
      <c r="OQM356" s="182"/>
      <c r="OQN356" s="182"/>
      <c r="OQO356" s="182"/>
      <c r="OQP356" s="182"/>
      <c r="OQQ356" s="182"/>
      <c r="OQR356" s="182"/>
      <c r="OQS356" s="182"/>
      <c r="OQT356" s="182"/>
      <c r="OQU356" s="182"/>
      <c r="OQV356" s="182"/>
      <c r="OQW356" s="182"/>
      <c r="OQX356" s="182"/>
      <c r="OQY356" s="182"/>
      <c r="OQZ356" s="182"/>
      <c r="ORA356" s="182"/>
      <c r="ORB356" s="182"/>
      <c r="ORC356" s="182"/>
      <c r="ORD356" s="182"/>
      <c r="ORE356" s="182"/>
      <c r="ORF356" s="182"/>
      <c r="ORG356" s="182"/>
      <c r="ORH356" s="182"/>
      <c r="ORI356" s="182"/>
      <c r="ORJ356" s="182"/>
      <c r="ORK356" s="182"/>
      <c r="ORL356" s="182"/>
      <c r="ORM356" s="182"/>
      <c r="ORN356" s="182"/>
      <c r="ORO356" s="182"/>
      <c r="ORP356" s="182"/>
      <c r="ORQ356" s="182"/>
      <c r="ORR356" s="182"/>
      <c r="ORS356" s="182"/>
      <c r="ORT356" s="182"/>
      <c r="ORU356" s="182"/>
      <c r="ORV356" s="182"/>
      <c r="ORW356" s="182"/>
      <c r="ORX356" s="182"/>
      <c r="ORY356" s="182"/>
      <c r="ORZ356" s="182"/>
      <c r="OSA356" s="182"/>
      <c r="OSB356" s="182"/>
      <c r="OSC356" s="182"/>
      <c r="OSD356" s="182"/>
      <c r="OSE356" s="182"/>
      <c r="OSF356" s="182"/>
      <c r="OSG356" s="182"/>
      <c r="OSH356" s="182"/>
      <c r="OSI356" s="182"/>
      <c r="OSJ356" s="182"/>
      <c r="OSK356" s="182"/>
      <c r="OSL356" s="182"/>
      <c r="OSM356" s="182"/>
      <c r="OSN356" s="182"/>
      <c r="OSO356" s="182"/>
      <c r="OSP356" s="182"/>
      <c r="OSQ356" s="182"/>
      <c r="OSR356" s="182"/>
      <c r="OSS356" s="182"/>
      <c r="OST356" s="182"/>
      <c r="OSU356" s="182"/>
      <c r="OSV356" s="182"/>
      <c r="OSW356" s="182"/>
      <c r="OSX356" s="182"/>
      <c r="OSY356" s="182"/>
      <c r="OSZ356" s="182"/>
      <c r="OTA356" s="182"/>
      <c r="OTB356" s="182"/>
      <c r="OTC356" s="182"/>
      <c r="OTD356" s="182"/>
      <c r="OTE356" s="182"/>
      <c r="OTF356" s="182"/>
      <c r="OTG356" s="182"/>
      <c r="OTH356" s="182"/>
      <c r="OTI356" s="182"/>
      <c r="OTJ356" s="182"/>
      <c r="OTK356" s="182"/>
      <c r="OTL356" s="182"/>
      <c r="OTM356" s="182"/>
      <c r="OTN356" s="182"/>
      <c r="OTO356" s="182"/>
      <c r="OTP356" s="182"/>
      <c r="OTQ356" s="182"/>
      <c r="OTR356" s="182"/>
      <c r="OTS356" s="182"/>
      <c r="OTT356" s="182"/>
      <c r="OTU356" s="182"/>
      <c r="OTV356" s="182"/>
      <c r="OTW356" s="182"/>
      <c r="OTX356" s="182"/>
      <c r="OTY356" s="182"/>
      <c r="OTZ356" s="182"/>
      <c r="OUA356" s="182"/>
      <c r="OUB356" s="182"/>
      <c r="OUC356" s="182"/>
      <c r="OUD356" s="182"/>
      <c r="OUE356" s="182"/>
      <c r="OUF356" s="182"/>
      <c r="OUG356" s="182"/>
      <c r="OUH356" s="182"/>
      <c r="OUI356" s="182"/>
      <c r="OUJ356" s="182"/>
      <c r="OUK356" s="182"/>
      <c r="OUL356" s="182"/>
      <c r="OUM356" s="182"/>
      <c r="OUN356" s="182"/>
      <c r="OUO356" s="182"/>
      <c r="OUP356" s="182"/>
      <c r="OUQ356" s="182"/>
      <c r="OUR356" s="182"/>
      <c r="OUS356" s="182"/>
      <c r="OUT356" s="182"/>
      <c r="OUU356" s="182"/>
      <c r="OUV356" s="182"/>
      <c r="OUW356" s="182"/>
      <c r="OUX356" s="182"/>
      <c r="OUY356" s="182"/>
      <c r="OUZ356" s="182"/>
      <c r="OVA356" s="182"/>
      <c r="OVB356" s="182"/>
      <c r="OVC356" s="182"/>
      <c r="OVD356" s="182"/>
      <c r="OVE356" s="182"/>
      <c r="OVF356" s="182"/>
      <c r="OVG356" s="182"/>
      <c r="OVH356" s="182"/>
      <c r="OVI356" s="182"/>
      <c r="OVJ356" s="182"/>
      <c r="OVK356" s="182"/>
      <c r="OVL356" s="182"/>
      <c r="OVM356" s="182"/>
      <c r="OVN356" s="182"/>
      <c r="OVO356" s="182"/>
      <c r="OVP356" s="182"/>
      <c r="OVQ356" s="182"/>
      <c r="OVR356" s="182"/>
      <c r="OVS356" s="182"/>
      <c r="OVT356" s="182"/>
      <c r="OVU356" s="182"/>
      <c r="OVV356" s="182"/>
      <c r="OVW356" s="182"/>
      <c r="OVX356" s="182"/>
      <c r="OVY356" s="182"/>
      <c r="OVZ356" s="182"/>
      <c r="OWA356" s="182"/>
      <c r="OWB356" s="182"/>
      <c r="OWC356" s="182"/>
      <c r="OWD356" s="182"/>
      <c r="OWE356" s="182"/>
      <c r="OWF356" s="182"/>
      <c r="OWG356" s="182"/>
      <c r="OWH356" s="182"/>
      <c r="OWI356" s="182"/>
      <c r="OWJ356" s="182"/>
      <c r="OWK356" s="182"/>
      <c r="OWL356" s="182"/>
      <c r="OWM356" s="182"/>
      <c r="OWN356" s="182"/>
      <c r="OWO356" s="182"/>
      <c r="OWP356" s="182"/>
      <c r="OWQ356" s="182"/>
      <c r="OWR356" s="182"/>
      <c r="OWS356" s="182"/>
      <c r="OWT356" s="182"/>
      <c r="OWU356" s="182"/>
      <c r="OWV356" s="182"/>
      <c r="OWW356" s="182"/>
      <c r="OWX356" s="182"/>
      <c r="OWY356" s="182"/>
      <c r="OWZ356" s="182"/>
      <c r="OXA356" s="182"/>
      <c r="OXB356" s="182"/>
      <c r="OXC356" s="182"/>
      <c r="OXD356" s="182"/>
      <c r="OXE356" s="182"/>
      <c r="OXF356" s="182"/>
      <c r="OXG356" s="182"/>
      <c r="OXH356" s="182"/>
      <c r="OXI356" s="182"/>
      <c r="OXJ356" s="182"/>
      <c r="OXK356" s="182"/>
      <c r="OXL356" s="182"/>
      <c r="OXM356" s="182"/>
      <c r="OXN356" s="182"/>
      <c r="OXO356" s="182"/>
      <c r="OXP356" s="182"/>
      <c r="OXQ356" s="182"/>
      <c r="OXR356" s="182"/>
      <c r="OXS356" s="182"/>
      <c r="OXT356" s="182"/>
      <c r="OXU356" s="182"/>
      <c r="OXV356" s="182"/>
      <c r="OXW356" s="182"/>
      <c r="OXX356" s="182"/>
      <c r="OXY356" s="182"/>
      <c r="OXZ356" s="182"/>
      <c r="OYA356" s="182"/>
      <c r="OYB356" s="182"/>
      <c r="OYC356" s="182"/>
      <c r="OYD356" s="182"/>
      <c r="OYE356" s="182"/>
      <c r="OYF356" s="182"/>
      <c r="OYG356" s="182"/>
      <c r="OYH356" s="182"/>
      <c r="OYI356" s="182"/>
      <c r="OYJ356" s="182"/>
      <c r="OYK356" s="182"/>
      <c r="OYL356" s="182"/>
      <c r="OYM356" s="182"/>
      <c r="OYN356" s="182"/>
      <c r="OYO356" s="182"/>
      <c r="OYP356" s="182"/>
      <c r="OYQ356" s="182"/>
      <c r="OYR356" s="182"/>
      <c r="OYS356" s="182"/>
      <c r="OYT356" s="182"/>
      <c r="OYU356" s="182"/>
      <c r="OYV356" s="182"/>
      <c r="OYW356" s="182"/>
      <c r="OYX356" s="182"/>
      <c r="OYY356" s="182"/>
      <c r="OYZ356" s="182"/>
      <c r="OZA356" s="182"/>
      <c r="OZB356" s="182"/>
      <c r="OZC356" s="182"/>
      <c r="OZD356" s="182"/>
      <c r="OZE356" s="182"/>
      <c r="OZF356" s="182"/>
      <c r="OZG356" s="182"/>
      <c r="OZH356" s="182"/>
      <c r="OZI356" s="182"/>
      <c r="OZJ356" s="182"/>
      <c r="OZK356" s="182"/>
      <c r="OZL356" s="182"/>
      <c r="OZM356" s="182"/>
      <c r="OZN356" s="182"/>
      <c r="OZO356" s="182"/>
      <c r="OZP356" s="182"/>
      <c r="OZQ356" s="182"/>
      <c r="OZR356" s="182"/>
      <c r="OZS356" s="182"/>
      <c r="OZT356" s="182"/>
      <c r="OZU356" s="182"/>
      <c r="OZV356" s="182"/>
      <c r="OZW356" s="182"/>
      <c r="OZX356" s="182"/>
      <c r="OZY356" s="182"/>
      <c r="OZZ356" s="182"/>
      <c r="PAA356" s="182"/>
      <c r="PAB356" s="182"/>
      <c r="PAC356" s="182"/>
      <c r="PAD356" s="182"/>
      <c r="PAE356" s="182"/>
      <c r="PAF356" s="182"/>
      <c r="PAG356" s="182"/>
      <c r="PAH356" s="182"/>
      <c r="PAI356" s="182"/>
      <c r="PAJ356" s="182"/>
      <c r="PAK356" s="182"/>
      <c r="PAL356" s="182"/>
      <c r="PAM356" s="182"/>
      <c r="PAN356" s="182"/>
      <c r="PAO356" s="182"/>
      <c r="PAP356" s="182"/>
      <c r="PAQ356" s="182"/>
      <c r="PAR356" s="182"/>
      <c r="PAS356" s="182"/>
      <c r="PAT356" s="182"/>
      <c r="PAU356" s="182"/>
      <c r="PAV356" s="182"/>
      <c r="PAW356" s="182"/>
      <c r="PAX356" s="182"/>
      <c r="PAY356" s="182"/>
      <c r="PAZ356" s="182"/>
      <c r="PBA356" s="182"/>
      <c r="PBB356" s="182"/>
      <c r="PBC356" s="182"/>
      <c r="PBD356" s="182"/>
      <c r="PBE356" s="182"/>
      <c r="PBF356" s="182"/>
      <c r="PBG356" s="182"/>
      <c r="PBH356" s="182"/>
      <c r="PBI356" s="182"/>
      <c r="PBJ356" s="182"/>
      <c r="PBK356" s="182"/>
      <c r="PBL356" s="182"/>
      <c r="PBM356" s="182"/>
      <c r="PBN356" s="182"/>
      <c r="PBO356" s="182"/>
      <c r="PBP356" s="182"/>
      <c r="PBQ356" s="182"/>
      <c r="PBR356" s="182"/>
      <c r="PBS356" s="182"/>
      <c r="PBT356" s="182"/>
      <c r="PBU356" s="182"/>
      <c r="PBV356" s="182"/>
      <c r="PBW356" s="182"/>
      <c r="PBX356" s="182"/>
      <c r="PBY356" s="182"/>
      <c r="PBZ356" s="182"/>
      <c r="PCA356" s="182"/>
      <c r="PCB356" s="182"/>
      <c r="PCC356" s="182"/>
      <c r="PCD356" s="182"/>
      <c r="PCE356" s="182"/>
      <c r="PCF356" s="182"/>
      <c r="PCG356" s="182"/>
      <c r="PCH356" s="182"/>
      <c r="PCI356" s="182"/>
      <c r="PCJ356" s="182"/>
      <c r="PCK356" s="182"/>
      <c r="PCL356" s="182"/>
      <c r="PCM356" s="182"/>
      <c r="PCN356" s="182"/>
      <c r="PCO356" s="182"/>
      <c r="PCP356" s="182"/>
      <c r="PCQ356" s="182"/>
      <c r="PCR356" s="182"/>
      <c r="PCS356" s="182"/>
      <c r="PCT356" s="182"/>
      <c r="PCU356" s="182"/>
      <c r="PCV356" s="182"/>
      <c r="PCW356" s="182"/>
      <c r="PCX356" s="182"/>
      <c r="PCY356" s="182"/>
      <c r="PCZ356" s="182"/>
      <c r="PDA356" s="182"/>
      <c r="PDB356" s="182"/>
      <c r="PDC356" s="182"/>
      <c r="PDD356" s="182"/>
      <c r="PDE356" s="182"/>
      <c r="PDF356" s="182"/>
      <c r="PDG356" s="182"/>
      <c r="PDH356" s="182"/>
      <c r="PDI356" s="182"/>
      <c r="PDJ356" s="182"/>
      <c r="PDK356" s="182"/>
      <c r="PDL356" s="182"/>
      <c r="PDM356" s="182"/>
      <c r="PDN356" s="182"/>
      <c r="PDO356" s="182"/>
      <c r="PDP356" s="182"/>
      <c r="PDQ356" s="182"/>
      <c r="PDR356" s="182"/>
      <c r="PDS356" s="182"/>
      <c r="PDT356" s="182"/>
      <c r="PDU356" s="182"/>
      <c r="PDV356" s="182"/>
      <c r="PDW356" s="182"/>
      <c r="PDX356" s="182"/>
      <c r="PDY356" s="182"/>
      <c r="PDZ356" s="182"/>
      <c r="PEA356" s="182"/>
      <c r="PEB356" s="182"/>
      <c r="PEC356" s="182"/>
      <c r="PED356" s="182"/>
      <c r="PEE356" s="182"/>
      <c r="PEF356" s="182"/>
      <c r="PEG356" s="182"/>
      <c r="PEH356" s="182"/>
      <c r="PEI356" s="182"/>
      <c r="PEJ356" s="182"/>
      <c r="PEK356" s="182"/>
      <c r="PEL356" s="182"/>
      <c r="PEM356" s="182"/>
      <c r="PEN356" s="182"/>
      <c r="PEO356" s="182"/>
      <c r="PEP356" s="182"/>
      <c r="PEQ356" s="182"/>
      <c r="PER356" s="182"/>
      <c r="PES356" s="182"/>
      <c r="PET356" s="182"/>
      <c r="PEU356" s="182"/>
      <c r="PEV356" s="182"/>
      <c r="PEW356" s="182"/>
      <c r="PEX356" s="182"/>
      <c r="PEY356" s="182"/>
      <c r="PEZ356" s="182"/>
      <c r="PFA356" s="182"/>
      <c r="PFB356" s="182"/>
      <c r="PFC356" s="182"/>
      <c r="PFD356" s="182"/>
      <c r="PFE356" s="182"/>
      <c r="PFF356" s="182"/>
      <c r="PFG356" s="182"/>
      <c r="PFH356" s="182"/>
      <c r="PFI356" s="182"/>
      <c r="PFJ356" s="182"/>
      <c r="PFK356" s="182"/>
      <c r="PFL356" s="182"/>
      <c r="PFM356" s="182"/>
      <c r="PFN356" s="182"/>
      <c r="PFO356" s="182"/>
      <c r="PFP356" s="182"/>
      <c r="PFQ356" s="182"/>
      <c r="PFR356" s="182"/>
      <c r="PFS356" s="182"/>
      <c r="PFT356" s="182"/>
      <c r="PFU356" s="182"/>
      <c r="PFV356" s="182"/>
      <c r="PFW356" s="182"/>
      <c r="PFX356" s="182"/>
      <c r="PFY356" s="182"/>
      <c r="PFZ356" s="182"/>
      <c r="PGA356" s="182"/>
      <c r="PGB356" s="182"/>
      <c r="PGC356" s="182"/>
      <c r="PGD356" s="182"/>
      <c r="PGE356" s="182"/>
      <c r="PGF356" s="182"/>
      <c r="PGG356" s="182"/>
      <c r="PGH356" s="182"/>
      <c r="PGI356" s="182"/>
      <c r="PGJ356" s="182"/>
      <c r="PGK356" s="182"/>
      <c r="PGL356" s="182"/>
      <c r="PGM356" s="182"/>
      <c r="PGN356" s="182"/>
      <c r="PGO356" s="182"/>
      <c r="PGP356" s="182"/>
      <c r="PGQ356" s="182"/>
      <c r="PGR356" s="182"/>
      <c r="PGS356" s="182"/>
      <c r="PGT356" s="182"/>
      <c r="PGU356" s="182"/>
      <c r="PGV356" s="182"/>
      <c r="PGW356" s="182"/>
      <c r="PGX356" s="182"/>
      <c r="PGY356" s="182"/>
      <c r="PGZ356" s="182"/>
      <c r="PHA356" s="182"/>
      <c r="PHB356" s="182"/>
      <c r="PHC356" s="182"/>
      <c r="PHD356" s="182"/>
      <c r="PHE356" s="182"/>
      <c r="PHF356" s="182"/>
      <c r="PHG356" s="182"/>
      <c r="PHH356" s="182"/>
      <c r="PHI356" s="182"/>
      <c r="PHJ356" s="182"/>
      <c r="PHK356" s="182"/>
      <c r="PHL356" s="182"/>
      <c r="PHM356" s="182"/>
      <c r="PHN356" s="182"/>
      <c r="PHO356" s="182"/>
      <c r="PHP356" s="182"/>
      <c r="PHQ356" s="182"/>
      <c r="PHR356" s="182"/>
      <c r="PHS356" s="182"/>
      <c r="PHT356" s="182"/>
      <c r="PHU356" s="182"/>
      <c r="PHV356" s="182"/>
      <c r="PHW356" s="182"/>
      <c r="PHX356" s="182"/>
      <c r="PHY356" s="182"/>
      <c r="PHZ356" s="182"/>
      <c r="PIA356" s="182"/>
      <c r="PIB356" s="182"/>
      <c r="PIC356" s="182"/>
      <c r="PID356" s="182"/>
      <c r="PIE356" s="182"/>
      <c r="PIF356" s="182"/>
      <c r="PIG356" s="182"/>
      <c r="PIH356" s="182"/>
      <c r="PII356" s="182"/>
      <c r="PIJ356" s="182"/>
      <c r="PIK356" s="182"/>
      <c r="PIL356" s="182"/>
      <c r="PIM356" s="182"/>
      <c r="PIN356" s="182"/>
      <c r="PIO356" s="182"/>
      <c r="PIP356" s="182"/>
      <c r="PIQ356" s="182"/>
      <c r="PIR356" s="182"/>
      <c r="PIS356" s="182"/>
      <c r="PIT356" s="182"/>
      <c r="PIU356" s="182"/>
      <c r="PIV356" s="182"/>
      <c r="PIW356" s="182"/>
      <c r="PIX356" s="182"/>
      <c r="PIY356" s="182"/>
      <c r="PIZ356" s="182"/>
      <c r="PJA356" s="182"/>
      <c r="PJB356" s="182"/>
      <c r="PJC356" s="182"/>
      <c r="PJD356" s="182"/>
      <c r="PJE356" s="182"/>
      <c r="PJF356" s="182"/>
      <c r="PJG356" s="182"/>
      <c r="PJH356" s="182"/>
      <c r="PJI356" s="182"/>
      <c r="PJJ356" s="182"/>
      <c r="PJK356" s="182"/>
      <c r="PJL356" s="182"/>
      <c r="PJM356" s="182"/>
      <c r="PJN356" s="182"/>
      <c r="PJO356" s="182"/>
      <c r="PJP356" s="182"/>
      <c r="PJQ356" s="182"/>
      <c r="PJR356" s="182"/>
      <c r="PJS356" s="182"/>
      <c r="PJT356" s="182"/>
      <c r="PJU356" s="182"/>
      <c r="PJV356" s="182"/>
      <c r="PJW356" s="182"/>
      <c r="PJX356" s="182"/>
      <c r="PJY356" s="182"/>
      <c r="PJZ356" s="182"/>
      <c r="PKA356" s="182"/>
      <c r="PKB356" s="182"/>
      <c r="PKC356" s="182"/>
      <c r="PKD356" s="182"/>
      <c r="PKE356" s="182"/>
      <c r="PKF356" s="182"/>
      <c r="PKG356" s="182"/>
      <c r="PKH356" s="182"/>
      <c r="PKI356" s="182"/>
      <c r="PKJ356" s="182"/>
      <c r="PKK356" s="182"/>
      <c r="PKL356" s="182"/>
      <c r="PKM356" s="182"/>
      <c r="PKN356" s="182"/>
      <c r="PKO356" s="182"/>
      <c r="PKP356" s="182"/>
      <c r="PKQ356" s="182"/>
      <c r="PKR356" s="182"/>
      <c r="PKS356" s="182"/>
      <c r="PKT356" s="182"/>
      <c r="PKU356" s="182"/>
      <c r="PKV356" s="182"/>
      <c r="PKW356" s="182"/>
      <c r="PKX356" s="182"/>
      <c r="PKY356" s="182"/>
      <c r="PKZ356" s="182"/>
      <c r="PLA356" s="182"/>
      <c r="PLB356" s="182"/>
      <c r="PLC356" s="182"/>
      <c r="PLD356" s="182"/>
      <c r="PLE356" s="182"/>
      <c r="PLF356" s="182"/>
      <c r="PLG356" s="182"/>
      <c r="PLH356" s="182"/>
      <c r="PLI356" s="182"/>
      <c r="PLJ356" s="182"/>
      <c r="PLK356" s="182"/>
      <c r="PLL356" s="182"/>
      <c r="PLM356" s="182"/>
      <c r="PLN356" s="182"/>
      <c r="PLO356" s="182"/>
      <c r="PLP356" s="182"/>
      <c r="PLQ356" s="182"/>
      <c r="PLR356" s="182"/>
      <c r="PLS356" s="182"/>
      <c r="PLT356" s="182"/>
      <c r="PLU356" s="182"/>
      <c r="PLV356" s="182"/>
      <c r="PLW356" s="182"/>
      <c r="PLX356" s="182"/>
      <c r="PLY356" s="182"/>
      <c r="PLZ356" s="182"/>
      <c r="PMA356" s="182"/>
      <c r="PMB356" s="182"/>
      <c r="PMC356" s="182"/>
      <c r="PMD356" s="182"/>
      <c r="PME356" s="182"/>
      <c r="PMF356" s="182"/>
      <c r="PMG356" s="182"/>
      <c r="PMH356" s="182"/>
      <c r="PMI356" s="182"/>
      <c r="PMJ356" s="182"/>
      <c r="PMK356" s="182"/>
      <c r="PML356" s="182"/>
      <c r="PMM356" s="182"/>
      <c r="PMN356" s="182"/>
      <c r="PMO356" s="182"/>
      <c r="PMP356" s="182"/>
      <c r="PMQ356" s="182"/>
      <c r="PMR356" s="182"/>
      <c r="PMS356" s="182"/>
      <c r="PMT356" s="182"/>
      <c r="PMU356" s="182"/>
      <c r="PMV356" s="182"/>
      <c r="PMW356" s="182"/>
      <c r="PMX356" s="182"/>
      <c r="PMY356" s="182"/>
      <c r="PMZ356" s="182"/>
      <c r="PNA356" s="182"/>
      <c r="PNB356" s="182"/>
      <c r="PNC356" s="182"/>
      <c r="PND356" s="182"/>
      <c r="PNE356" s="182"/>
      <c r="PNF356" s="182"/>
      <c r="PNG356" s="182"/>
      <c r="PNH356" s="182"/>
      <c r="PNI356" s="182"/>
      <c r="PNJ356" s="182"/>
      <c r="PNK356" s="182"/>
      <c r="PNL356" s="182"/>
      <c r="PNM356" s="182"/>
      <c r="PNN356" s="182"/>
      <c r="PNO356" s="182"/>
      <c r="PNP356" s="182"/>
      <c r="PNQ356" s="182"/>
      <c r="PNR356" s="182"/>
      <c r="PNS356" s="182"/>
      <c r="PNT356" s="182"/>
      <c r="PNU356" s="182"/>
      <c r="PNV356" s="182"/>
      <c r="PNW356" s="182"/>
      <c r="PNX356" s="182"/>
      <c r="PNY356" s="182"/>
      <c r="PNZ356" s="182"/>
      <c r="POA356" s="182"/>
      <c r="POB356" s="182"/>
      <c r="POC356" s="182"/>
      <c r="POD356" s="182"/>
      <c r="POE356" s="182"/>
      <c r="POF356" s="182"/>
      <c r="POG356" s="182"/>
      <c r="POH356" s="182"/>
      <c r="POI356" s="182"/>
      <c r="POJ356" s="182"/>
      <c r="POK356" s="182"/>
      <c r="POL356" s="182"/>
      <c r="POM356" s="182"/>
      <c r="PON356" s="182"/>
      <c r="POO356" s="182"/>
      <c r="POP356" s="182"/>
      <c r="POQ356" s="182"/>
      <c r="POR356" s="182"/>
      <c r="POS356" s="182"/>
      <c r="POT356" s="182"/>
      <c r="POU356" s="182"/>
      <c r="POV356" s="182"/>
      <c r="POW356" s="182"/>
      <c r="POX356" s="182"/>
      <c r="POY356" s="182"/>
      <c r="POZ356" s="182"/>
      <c r="PPA356" s="182"/>
      <c r="PPB356" s="182"/>
      <c r="PPC356" s="182"/>
      <c r="PPD356" s="182"/>
      <c r="PPE356" s="182"/>
      <c r="PPF356" s="182"/>
      <c r="PPG356" s="182"/>
      <c r="PPH356" s="182"/>
      <c r="PPI356" s="182"/>
      <c r="PPJ356" s="182"/>
      <c r="PPK356" s="182"/>
      <c r="PPL356" s="182"/>
      <c r="PPM356" s="182"/>
      <c r="PPN356" s="182"/>
      <c r="PPO356" s="182"/>
      <c r="PPP356" s="182"/>
      <c r="PPQ356" s="182"/>
      <c r="PPR356" s="182"/>
      <c r="PPS356" s="182"/>
      <c r="PPT356" s="182"/>
      <c r="PPU356" s="182"/>
      <c r="PPV356" s="182"/>
      <c r="PPW356" s="182"/>
      <c r="PPX356" s="182"/>
      <c r="PPY356" s="182"/>
      <c r="PPZ356" s="182"/>
      <c r="PQA356" s="182"/>
      <c r="PQB356" s="182"/>
      <c r="PQC356" s="182"/>
      <c r="PQD356" s="182"/>
      <c r="PQE356" s="182"/>
      <c r="PQF356" s="182"/>
      <c r="PQG356" s="182"/>
      <c r="PQH356" s="182"/>
      <c r="PQI356" s="182"/>
      <c r="PQJ356" s="182"/>
      <c r="PQK356" s="182"/>
      <c r="PQL356" s="182"/>
      <c r="PQM356" s="182"/>
      <c r="PQN356" s="182"/>
      <c r="PQO356" s="182"/>
      <c r="PQP356" s="182"/>
      <c r="PQQ356" s="182"/>
      <c r="PQR356" s="182"/>
      <c r="PQS356" s="182"/>
      <c r="PQT356" s="182"/>
      <c r="PQU356" s="182"/>
      <c r="PQV356" s="182"/>
      <c r="PQW356" s="182"/>
      <c r="PQX356" s="182"/>
      <c r="PQY356" s="182"/>
      <c r="PQZ356" s="182"/>
      <c r="PRA356" s="182"/>
      <c r="PRB356" s="182"/>
      <c r="PRC356" s="182"/>
      <c r="PRD356" s="182"/>
      <c r="PRE356" s="182"/>
      <c r="PRF356" s="182"/>
      <c r="PRG356" s="182"/>
      <c r="PRH356" s="182"/>
      <c r="PRI356" s="182"/>
      <c r="PRJ356" s="182"/>
      <c r="PRK356" s="182"/>
      <c r="PRL356" s="182"/>
      <c r="PRM356" s="182"/>
      <c r="PRN356" s="182"/>
      <c r="PRO356" s="182"/>
      <c r="PRP356" s="182"/>
      <c r="PRQ356" s="182"/>
      <c r="PRR356" s="182"/>
      <c r="PRS356" s="182"/>
      <c r="PRT356" s="182"/>
      <c r="PRU356" s="182"/>
      <c r="PRV356" s="182"/>
      <c r="PRW356" s="182"/>
      <c r="PRX356" s="182"/>
      <c r="PRY356" s="182"/>
      <c r="PRZ356" s="182"/>
      <c r="PSA356" s="182"/>
      <c r="PSB356" s="182"/>
      <c r="PSC356" s="182"/>
      <c r="PSD356" s="182"/>
      <c r="PSE356" s="182"/>
      <c r="PSF356" s="182"/>
      <c r="PSG356" s="182"/>
      <c r="PSH356" s="182"/>
      <c r="PSI356" s="182"/>
      <c r="PSJ356" s="182"/>
      <c r="PSK356" s="182"/>
      <c r="PSL356" s="182"/>
      <c r="PSM356" s="182"/>
      <c r="PSN356" s="182"/>
      <c r="PSO356" s="182"/>
      <c r="PSP356" s="182"/>
      <c r="PSQ356" s="182"/>
      <c r="PSR356" s="182"/>
      <c r="PSS356" s="182"/>
      <c r="PST356" s="182"/>
      <c r="PSU356" s="182"/>
      <c r="PSV356" s="182"/>
      <c r="PSW356" s="182"/>
      <c r="PSX356" s="182"/>
      <c r="PSY356" s="182"/>
      <c r="PSZ356" s="182"/>
      <c r="PTA356" s="182"/>
      <c r="PTB356" s="182"/>
      <c r="PTC356" s="182"/>
      <c r="PTD356" s="182"/>
      <c r="PTE356" s="182"/>
      <c r="PTF356" s="182"/>
      <c r="PTG356" s="182"/>
      <c r="PTH356" s="182"/>
      <c r="PTI356" s="182"/>
      <c r="PTJ356" s="182"/>
      <c r="PTK356" s="182"/>
      <c r="PTL356" s="182"/>
      <c r="PTM356" s="182"/>
      <c r="PTN356" s="182"/>
      <c r="PTO356" s="182"/>
      <c r="PTP356" s="182"/>
      <c r="PTQ356" s="182"/>
      <c r="PTR356" s="182"/>
      <c r="PTS356" s="182"/>
      <c r="PTT356" s="182"/>
      <c r="PTU356" s="182"/>
      <c r="PTV356" s="182"/>
      <c r="PTW356" s="182"/>
      <c r="PTX356" s="182"/>
      <c r="PTY356" s="182"/>
      <c r="PTZ356" s="182"/>
      <c r="PUA356" s="182"/>
      <c r="PUB356" s="182"/>
      <c r="PUC356" s="182"/>
      <c r="PUD356" s="182"/>
      <c r="PUE356" s="182"/>
      <c r="PUF356" s="182"/>
      <c r="PUG356" s="182"/>
      <c r="PUH356" s="182"/>
      <c r="PUI356" s="182"/>
      <c r="PUJ356" s="182"/>
      <c r="PUK356" s="182"/>
      <c r="PUL356" s="182"/>
      <c r="PUM356" s="182"/>
      <c r="PUN356" s="182"/>
      <c r="PUO356" s="182"/>
      <c r="PUP356" s="182"/>
      <c r="PUQ356" s="182"/>
      <c r="PUR356" s="182"/>
      <c r="PUS356" s="182"/>
      <c r="PUT356" s="182"/>
      <c r="PUU356" s="182"/>
      <c r="PUV356" s="182"/>
      <c r="PUW356" s="182"/>
      <c r="PUX356" s="182"/>
      <c r="PUY356" s="182"/>
      <c r="PUZ356" s="182"/>
      <c r="PVA356" s="182"/>
      <c r="PVB356" s="182"/>
      <c r="PVC356" s="182"/>
      <c r="PVD356" s="182"/>
      <c r="PVE356" s="182"/>
      <c r="PVF356" s="182"/>
      <c r="PVG356" s="182"/>
      <c r="PVH356" s="182"/>
      <c r="PVI356" s="182"/>
      <c r="PVJ356" s="182"/>
      <c r="PVK356" s="182"/>
      <c r="PVL356" s="182"/>
      <c r="PVM356" s="182"/>
      <c r="PVN356" s="182"/>
      <c r="PVO356" s="182"/>
      <c r="PVP356" s="182"/>
      <c r="PVQ356" s="182"/>
      <c r="PVR356" s="182"/>
      <c r="PVS356" s="182"/>
      <c r="PVT356" s="182"/>
      <c r="PVU356" s="182"/>
      <c r="PVV356" s="182"/>
      <c r="PVW356" s="182"/>
      <c r="PVX356" s="182"/>
      <c r="PVY356" s="182"/>
      <c r="PVZ356" s="182"/>
      <c r="PWA356" s="182"/>
      <c r="PWB356" s="182"/>
      <c r="PWC356" s="182"/>
      <c r="PWD356" s="182"/>
      <c r="PWE356" s="182"/>
      <c r="PWF356" s="182"/>
      <c r="PWG356" s="182"/>
      <c r="PWH356" s="182"/>
      <c r="PWI356" s="182"/>
      <c r="PWJ356" s="182"/>
      <c r="PWK356" s="182"/>
      <c r="PWL356" s="182"/>
      <c r="PWM356" s="182"/>
      <c r="PWN356" s="182"/>
      <c r="PWO356" s="182"/>
      <c r="PWP356" s="182"/>
      <c r="PWQ356" s="182"/>
      <c r="PWR356" s="182"/>
      <c r="PWS356" s="182"/>
      <c r="PWT356" s="182"/>
      <c r="PWU356" s="182"/>
      <c r="PWV356" s="182"/>
      <c r="PWW356" s="182"/>
      <c r="PWX356" s="182"/>
      <c r="PWY356" s="182"/>
      <c r="PWZ356" s="182"/>
      <c r="PXA356" s="182"/>
      <c r="PXB356" s="182"/>
      <c r="PXC356" s="182"/>
      <c r="PXD356" s="182"/>
      <c r="PXE356" s="182"/>
      <c r="PXF356" s="182"/>
      <c r="PXG356" s="182"/>
      <c r="PXH356" s="182"/>
      <c r="PXI356" s="182"/>
      <c r="PXJ356" s="182"/>
      <c r="PXK356" s="182"/>
      <c r="PXL356" s="182"/>
      <c r="PXM356" s="182"/>
      <c r="PXN356" s="182"/>
      <c r="PXO356" s="182"/>
      <c r="PXP356" s="182"/>
      <c r="PXQ356" s="182"/>
      <c r="PXR356" s="182"/>
      <c r="PXS356" s="182"/>
      <c r="PXT356" s="182"/>
      <c r="PXU356" s="182"/>
      <c r="PXV356" s="182"/>
      <c r="PXW356" s="182"/>
      <c r="PXX356" s="182"/>
      <c r="PXY356" s="182"/>
      <c r="PXZ356" s="182"/>
      <c r="PYA356" s="182"/>
      <c r="PYB356" s="182"/>
      <c r="PYC356" s="182"/>
      <c r="PYD356" s="182"/>
      <c r="PYE356" s="182"/>
      <c r="PYF356" s="182"/>
      <c r="PYG356" s="182"/>
      <c r="PYH356" s="182"/>
      <c r="PYI356" s="182"/>
      <c r="PYJ356" s="182"/>
      <c r="PYK356" s="182"/>
      <c r="PYL356" s="182"/>
      <c r="PYM356" s="182"/>
      <c r="PYN356" s="182"/>
      <c r="PYO356" s="182"/>
      <c r="PYP356" s="182"/>
      <c r="PYQ356" s="182"/>
      <c r="PYR356" s="182"/>
      <c r="PYS356" s="182"/>
      <c r="PYT356" s="182"/>
      <c r="PYU356" s="182"/>
      <c r="PYV356" s="182"/>
      <c r="PYW356" s="182"/>
      <c r="PYX356" s="182"/>
      <c r="PYY356" s="182"/>
      <c r="PYZ356" s="182"/>
      <c r="PZA356" s="182"/>
      <c r="PZB356" s="182"/>
      <c r="PZC356" s="182"/>
      <c r="PZD356" s="182"/>
      <c r="PZE356" s="182"/>
      <c r="PZF356" s="182"/>
      <c r="PZG356" s="182"/>
      <c r="PZH356" s="182"/>
      <c r="PZI356" s="182"/>
      <c r="PZJ356" s="182"/>
      <c r="PZK356" s="182"/>
      <c r="PZL356" s="182"/>
      <c r="PZM356" s="182"/>
      <c r="PZN356" s="182"/>
      <c r="PZO356" s="182"/>
      <c r="PZP356" s="182"/>
      <c r="PZQ356" s="182"/>
      <c r="PZR356" s="182"/>
      <c r="PZS356" s="182"/>
      <c r="PZT356" s="182"/>
      <c r="PZU356" s="182"/>
      <c r="PZV356" s="182"/>
      <c r="PZW356" s="182"/>
      <c r="PZX356" s="182"/>
      <c r="PZY356" s="182"/>
      <c r="PZZ356" s="182"/>
      <c r="QAA356" s="182"/>
      <c r="QAB356" s="182"/>
      <c r="QAC356" s="182"/>
      <c r="QAD356" s="182"/>
      <c r="QAE356" s="182"/>
      <c r="QAF356" s="182"/>
      <c r="QAG356" s="182"/>
      <c r="QAH356" s="182"/>
      <c r="QAI356" s="182"/>
      <c r="QAJ356" s="182"/>
      <c r="QAK356" s="182"/>
      <c r="QAL356" s="182"/>
      <c r="QAM356" s="182"/>
      <c r="QAN356" s="182"/>
      <c r="QAO356" s="182"/>
      <c r="QAP356" s="182"/>
      <c r="QAQ356" s="182"/>
      <c r="QAR356" s="182"/>
      <c r="QAS356" s="182"/>
      <c r="QAT356" s="182"/>
      <c r="QAU356" s="182"/>
      <c r="QAV356" s="182"/>
      <c r="QAW356" s="182"/>
      <c r="QAX356" s="182"/>
      <c r="QAY356" s="182"/>
      <c r="QAZ356" s="182"/>
      <c r="QBA356" s="182"/>
      <c r="QBB356" s="182"/>
      <c r="QBC356" s="182"/>
      <c r="QBD356" s="182"/>
      <c r="QBE356" s="182"/>
      <c r="QBF356" s="182"/>
      <c r="QBG356" s="182"/>
      <c r="QBH356" s="182"/>
      <c r="QBI356" s="182"/>
      <c r="QBJ356" s="182"/>
      <c r="QBK356" s="182"/>
      <c r="QBL356" s="182"/>
      <c r="QBM356" s="182"/>
      <c r="QBN356" s="182"/>
      <c r="QBO356" s="182"/>
      <c r="QBP356" s="182"/>
      <c r="QBQ356" s="182"/>
      <c r="QBR356" s="182"/>
      <c r="QBS356" s="182"/>
      <c r="QBT356" s="182"/>
      <c r="QBU356" s="182"/>
      <c r="QBV356" s="182"/>
      <c r="QBW356" s="182"/>
      <c r="QBX356" s="182"/>
      <c r="QBY356" s="182"/>
      <c r="QBZ356" s="182"/>
      <c r="QCA356" s="182"/>
      <c r="QCB356" s="182"/>
      <c r="QCC356" s="182"/>
      <c r="QCD356" s="182"/>
      <c r="QCE356" s="182"/>
      <c r="QCF356" s="182"/>
      <c r="QCG356" s="182"/>
      <c r="QCH356" s="182"/>
      <c r="QCI356" s="182"/>
      <c r="QCJ356" s="182"/>
      <c r="QCK356" s="182"/>
      <c r="QCL356" s="182"/>
      <c r="QCM356" s="182"/>
      <c r="QCN356" s="182"/>
      <c r="QCO356" s="182"/>
      <c r="QCP356" s="182"/>
      <c r="QCQ356" s="182"/>
      <c r="QCR356" s="182"/>
      <c r="QCS356" s="182"/>
      <c r="QCT356" s="182"/>
      <c r="QCU356" s="182"/>
      <c r="QCV356" s="182"/>
      <c r="QCW356" s="182"/>
      <c r="QCX356" s="182"/>
      <c r="QCY356" s="182"/>
      <c r="QCZ356" s="182"/>
      <c r="QDA356" s="182"/>
      <c r="QDB356" s="182"/>
      <c r="QDC356" s="182"/>
      <c r="QDD356" s="182"/>
      <c r="QDE356" s="182"/>
      <c r="QDF356" s="182"/>
      <c r="QDG356" s="182"/>
      <c r="QDH356" s="182"/>
      <c r="QDI356" s="182"/>
      <c r="QDJ356" s="182"/>
      <c r="QDK356" s="182"/>
      <c r="QDL356" s="182"/>
      <c r="QDM356" s="182"/>
      <c r="QDN356" s="182"/>
      <c r="QDO356" s="182"/>
      <c r="QDP356" s="182"/>
      <c r="QDQ356" s="182"/>
      <c r="QDR356" s="182"/>
      <c r="QDS356" s="182"/>
      <c r="QDT356" s="182"/>
      <c r="QDU356" s="182"/>
      <c r="QDV356" s="182"/>
      <c r="QDW356" s="182"/>
      <c r="QDX356" s="182"/>
      <c r="QDY356" s="182"/>
      <c r="QDZ356" s="182"/>
      <c r="QEA356" s="182"/>
      <c r="QEB356" s="182"/>
      <c r="QEC356" s="182"/>
      <c r="QED356" s="182"/>
      <c r="QEE356" s="182"/>
      <c r="QEF356" s="182"/>
      <c r="QEG356" s="182"/>
      <c r="QEH356" s="182"/>
      <c r="QEI356" s="182"/>
      <c r="QEJ356" s="182"/>
      <c r="QEK356" s="182"/>
      <c r="QEL356" s="182"/>
      <c r="QEM356" s="182"/>
      <c r="QEN356" s="182"/>
      <c r="QEO356" s="182"/>
      <c r="QEP356" s="182"/>
      <c r="QEQ356" s="182"/>
      <c r="QER356" s="182"/>
      <c r="QES356" s="182"/>
      <c r="QET356" s="182"/>
      <c r="QEU356" s="182"/>
      <c r="QEV356" s="182"/>
      <c r="QEW356" s="182"/>
      <c r="QEX356" s="182"/>
      <c r="QEY356" s="182"/>
      <c r="QEZ356" s="182"/>
      <c r="QFA356" s="182"/>
      <c r="QFB356" s="182"/>
      <c r="QFC356" s="182"/>
      <c r="QFD356" s="182"/>
      <c r="QFE356" s="182"/>
      <c r="QFF356" s="182"/>
      <c r="QFG356" s="182"/>
      <c r="QFH356" s="182"/>
      <c r="QFI356" s="182"/>
      <c r="QFJ356" s="182"/>
      <c r="QFK356" s="182"/>
      <c r="QFL356" s="182"/>
      <c r="QFM356" s="182"/>
      <c r="QFN356" s="182"/>
      <c r="QFO356" s="182"/>
      <c r="QFP356" s="182"/>
      <c r="QFQ356" s="182"/>
      <c r="QFR356" s="182"/>
      <c r="QFS356" s="182"/>
      <c r="QFT356" s="182"/>
      <c r="QFU356" s="182"/>
      <c r="QFV356" s="182"/>
      <c r="QFW356" s="182"/>
      <c r="QFX356" s="182"/>
      <c r="QFY356" s="182"/>
      <c r="QFZ356" s="182"/>
      <c r="QGA356" s="182"/>
      <c r="QGB356" s="182"/>
      <c r="QGC356" s="182"/>
      <c r="QGD356" s="182"/>
      <c r="QGE356" s="182"/>
      <c r="QGF356" s="182"/>
      <c r="QGG356" s="182"/>
      <c r="QGH356" s="182"/>
      <c r="QGI356" s="182"/>
      <c r="QGJ356" s="182"/>
      <c r="QGK356" s="182"/>
      <c r="QGL356" s="182"/>
      <c r="QGM356" s="182"/>
      <c r="QGN356" s="182"/>
      <c r="QGO356" s="182"/>
      <c r="QGP356" s="182"/>
      <c r="QGQ356" s="182"/>
      <c r="QGR356" s="182"/>
      <c r="QGS356" s="182"/>
      <c r="QGT356" s="182"/>
      <c r="QGU356" s="182"/>
      <c r="QGV356" s="182"/>
      <c r="QGW356" s="182"/>
      <c r="QGX356" s="182"/>
      <c r="QGY356" s="182"/>
      <c r="QGZ356" s="182"/>
      <c r="QHA356" s="182"/>
      <c r="QHB356" s="182"/>
      <c r="QHC356" s="182"/>
      <c r="QHD356" s="182"/>
      <c r="QHE356" s="182"/>
      <c r="QHF356" s="182"/>
      <c r="QHG356" s="182"/>
      <c r="QHH356" s="182"/>
      <c r="QHI356" s="182"/>
      <c r="QHJ356" s="182"/>
      <c r="QHK356" s="182"/>
      <c r="QHL356" s="182"/>
      <c r="QHM356" s="182"/>
      <c r="QHN356" s="182"/>
      <c r="QHO356" s="182"/>
      <c r="QHP356" s="182"/>
      <c r="QHQ356" s="182"/>
      <c r="QHR356" s="182"/>
      <c r="QHS356" s="182"/>
      <c r="QHT356" s="182"/>
      <c r="QHU356" s="182"/>
      <c r="QHV356" s="182"/>
      <c r="QHW356" s="182"/>
      <c r="QHX356" s="182"/>
      <c r="QHY356" s="182"/>
      <c r="QHZ356" s="182"/>
      <c r="QIA356" s="182"/>
      <c r="QIB356" s="182"/>
      <c r="QIC356" s="182"/>
      <c r="QID356" s="182"/>
      <c r="QIE356" s="182"/>
      <c r="QIF356" s="182"/>
      <c r="QIG356" s="182"/>
      <c r="QIH356" s="182"/>
      <c r="QII356" s="182"/>
      <c r="QIJ356" s="182"/>
      <c r="QIK356" s="182"/>
      <c r="QIL356" s="182"/>
      <c r="QIM356" s="182"/>
      <c r="QIN356" s="182"/>
      <c r="QIO356" s="182"/>
      <c r="QIP356" s="182"/>
      <c r="QIQ356" s="182"/>
      <c r="QIR356" s="182"/>
      <c r="QIS356" s="182"/>
      <c r="QIT356" s="182"/>
      <c r="QIU356" s="182"/>
      <c r="QIV356" s="182"/>
      <c r="QIW356" s="182"/>
      <c r="QIX356" s="182"/>
      <c r="QIY356" s="182"/>
      <c r="QIZ356" s="182"/>
      <c r="QJA356" s="182"/>
      <c r="QJB356" s="182"/>
      <c r="QJC356" s="182"/>
      <c r="QJD356" s="182"/>
      <c r="QJE356" s="182"/>
      <c r="QJF356" s="182"/>
      <c r="QJG356" s="182"/>
      <c r="QJH356" s="182"/>
      <c r="QJI356" s="182"/>
      <c r="QJJ356" s="182"/>
      <c r="QJK356" s="182"/>
      <c r="QJL356" s="182"/>
      <c r="QJM356" s="182"/>
      <c r="QJN356" s="182"/>
      <c r="QJO356" s="182"/>
      <c r="QJP356" s="182"/>
      <c r="QJQ356" s="182"/>
      <c r="QJR356" s="182"/>
      <c r="QJS356" s="182"/>
      <c r="QJT356" s="182"/>
      <c r="QJU356" s="182"/>
      <c r="QJV356" s="182"/>
      <c r="QJW356" s="182"/>
      <c r="QJX356" s="182"/>
      <c r="QJY356" s="182"/>
      <c r="QJZ356" s="182"/>
      <c r="QKA356" s="182"/>
      <c r="QKB356" s="182"/>
      <c r="QKC356" s="182"/>
      <c r="QKD356" s="182"/>
      <c r="QKE356" s="182"/>
      <c r="QKF356" s="182"/>
      <c r="QKG356" s="182"/>
      <c r="QKH356" s="182"/>
      <c r="QKI356" s="182"/>
      <c r="QKJ356" s="182"/>
      <c r="QKK356" s="182"/>
      <c r="QKL356" s="182"/>
      <c r="QKM356" s="182"/>
      <c r="QKN356" s="182"/>
      <c r="QKO356" s="182"/>
      <c r="QKP356" s="182"/>
      <c r="QKQ356" s="182"/>
      <c r="QKR356" s="182"/>
      <c r="QKS356" s="182"/>
      <c r="QKT356" s="182"/>
      <c r="QKU356" s="182"/>
      <c r="QKV356" s="182"/>
      <c r="QKW356" s="182"/>
      <c r="QKX356" s="182"/>
      <c r="QKY356" s="182"/>
      <c r="QKZ356" s="182"/>
      <c r="QLA356" s="182"/>
      <c r="QLB356" s="182"/>
      <c r="QLC356" s="182"/>
      <c r="QLD356" s="182"/>
      <c r="QLE356" s="182"/>
      <c r="QLF356" s="182"/>
      <c r="QLG356" s="182"/>
      <c r="QLH356" s="182"/>
      <c r="QLI356" s="182"/>
      <c r="QLJ356" s="182"/>
      <c r="QLK356" s="182"/>
      <c r="QLL356" s="182"/>
      <c r="QLM356" s="182"/>
      <c r="QLN356" s="182"/>
      <c r="QLO356" s="182"/>
      <c r="QLP356" s="182"/>
      <c r="QLQ356" s="182"/>
      <c r="QLR356" s="182"/>
      <c r="QLS356" s="182"/>
      <c r="QLT356" s="182"/>
      <c r="QLU356" s="182"/>
      <c r="QLV356" s="182"/>
      <c r="QLW356" s="182"/>
      <c r="QLX356" s="182"/>
      <c r="QLY356" s="182"/>
      <c r="QLZ356" s="182"/>
      <c r="QMA356" s="182"/>
      <c r="QMB356" s="182"/>
      <c r="QMC356" s="182"/>
      <c r="QMD356" s="182"/>
      <c r="QME356" s="182"/>
      <c r="QMF356" s="182"/>
      <c r="QMG356" s="182"/>
      <c r="QMH356" s="182"/>
      <c r="QMI356" s="182"/>
      <c r="QMJ356" s="182"/>
      <c r="QMK356" s="182"/>
      <c r="QML356" s="182"/>
      <c r="QMM356" s="182"/>
      <c r="QMN356" s="182"/>
      <c r="QMO356" s="182"/>
      <c r="QMP356" s="182"/>
      <c r="QMQ356" s="182"/>
      <c r="QMR356" s="182"/>
      <c r="QMS356" s="182"/>
      <c r="QMT356" s="182"/>
      <c r="QMU356" s="182"/>
      <c r="QMV356" s="182"/>
      <c r="QMW356" s="182"/>
      <c r="QMX356" s="182"/>
      <c r="QMY356" s="182"/>
      <c r="QMZ356" s="182"/>
      <c r="QNA356" s="182"/>
      <c r="QNB356" s="182"/>
      <c r="QNC356" s="182"/>
      <c r="QND356" s="182"/>
      <c r="QNE356" s="182"/>
      <c r="QNF356" s="182"/>
      <c r="QNG356" s="182"/>
      <c r="QNH356" s="182"/>
      <c r="QNI356" s="182"/>
      <c r="QNJ356" s="182"/>
      <c r="QNK356" s="182"/>
      <c r="QNL356" s="182"/>
      <c r="QNM356" s="182"/>
      <c r="QNN356" s="182"/>
      <c r="QNO356" s="182"/>
      <c r="QNP356" s="182"/>
      <c r="QNQ356" s="182"/>
      <c r="QNR356" s="182"/>
      <c r="QNS356" s="182"/>
      <c r="QNT356" s="182"/>
      <c r="QNU356" s="182"/>
      <c r="QNV356" s="182"/>
      <c r="QNW356" s="182"/>
      <c r="QNX356" s="182"/>
      <c r="QNY356" s="182"/>
      <c r="QNZ356" s="182"/>
      <c r="QOA356" s="182"/>
      <c r="QOB356" s="182"/>
      <c r="QOC356" s="182"/>
      <c r="QOD356" s="182"/>
      <c r="QOE356" s="182"/>
      <c r="QOF356" s="182"/>
      <c r="QOG356" s="182"/>
      <c r="QOH356" s="182"/>
      <c r="QOI356" s="182"/>
      <c r="QOJ356" s="182"/>
      <c r="QOK356" s="182"/>
      <c r="QOL356" s="182"/>
      <c r="QOM356" s="182"/>
      <c r="QON356" s="182"/>
      <c r="QOO356" s="182"/>
      <c r="QOP356" s="182"/>
      <c r="QOQ356" s="182"/>
      <c r="QOR356" s="182"/>
      <c r="QOS356" s="182"/>
      <c r="QOT356" s="182"/>
      <c r="QOU356" s="182"/>
      <c r="QOV356" s="182"/>
      <c r="QOW356" s="182"/>
      <c r="QOX356" s="182"/>
      <c r="QOY356" s="182"/>
      <c r="QOZ356" s="182"/>
      <c r="QPA356" s="182"/>
      <c r="QPB356" s="182"/>
      <c r="QPC356" s="182"/>
      <c r="QPD356" s="182"/>
      <c r="QPE356" s="182"/>
      <c r="QPF356" s="182"/>
      <c r="QPG356" s="182"/>
      <c r="QPH356" s="182"/>
      <c r="QPI356" s="182"/>
      <c r="QPJ356" s="182"/>
      <c r="QPK356" s="182"/>
      <c r="QPL356" s="182"/>
      <c r="QPM356" s="182"/>
      <c r="QPN356" s="182"/>
      <c r="QPO356" s="182"/>
      <c r="QPP356" s="182"/>
      <c r="QPQ356" s="182"/>
      <c r="QPR356" s="182"/>
      <c r="QPS356" s="182"/>
      <c r="QPT356" s="182"/>
      <c r="QPU356" s="182"/>
      <c r="QPV356" s="182"/>
      <c r="QPW356" s="182"/>
      <c r="QPX356" s="182"/>
      <c r="QPY356" s="182"/>
      <c r="QPZ356" s="182"/>
      <c r="QQA356" s="182"/>
      <c r="QQB356" s="182"/>
      <c r="QQC356" s="182"/>
      <c r="QQD356" s="182"/>
      <c r="QQE356" s="182"/>
      <c r="QQF356" s="182"/>
      <c r="QQG356" s="182"/>
      <c r="QQH356" s="182"/>
      <c r="QQI356" s="182"/>
      <c r="QQJ356" s="182"/>
      <c r="QQK356" s="182"/>
      <c r="QQL356" s="182"/>
      <c r="QQM356" s="182"/>
      <c r="QQN356" s="182"/>
      <c r="QQO356" s="182"/>
      <c r="QQP356" s="182"/>
      <c r="QQQ356" s="182"/>
      <c r="QQR356" s="182"/>
      <c r="QQS356" s="182"/>
      <c r="QQT356" s="182"/>
      <c r="QQU356" s="182"/>
      <c r="QQV356" s="182"/>
      <c r="QQW356" s="182"/>
      <c r="QQX356" s="182"/>
      <c r="QQY356" s="182"/>
      <c r="QQZ356" s="182"/>
      <c r="QRA356" s="182"/>
      <c r="QRB356" s="182"/>
      <c r="QRC356" s="182"/>
      <c r="QRD356" s="182"/>
      <c r="QRE356" s="182"/>
      <c r="QRF356" s="182"/>
      <c r="QRG356" s="182"/>
      <c r="QRH356" s="182"/>
      <c r="QRI356" s="182"/>
      <c r="QRJ356" s="182"/>
      <c r="QRK356" s="182"/>
      <c r="QRL356" s="182"/>
      <c r="QRM356" s="182"/>
      <c r="QRN356" s="182"/>
      <c r="QRO356" s="182"/>
      <c r="QRP356" s="182"/>
      <c r="QRQ356" s="182"/>
      <c r="QRR356" s="182"/>
      <c r="QRS356" s="182"/>
      <c r="QRT356" s="182"/>
      <c r="QRU356" s="182"/>
      <c r="QRV356" s="182"/>
      <c r="QRW356" s="182"/>
      <c r="QRX356" s="182"/>
      <c r="QRY356" s="182"/>
      <c r="QRZ356" s="182"/>
      <c r="QSA356" s="182"/>
      <c r="QSB356" s="182"/>
      <c r="QSC356" s="182"/>
      <c r="QSD356" s="182"/>
      <c r="QSE356" s="182"/>
      <c r="QSF356" s="182"/>
      <c r="QSG356" s="182"/>
      <c r="QSH356" s="182"/>
      <c r="QSI356" s="182"/>
      <c r="QSJ356" s="182"/>
      <c r="QSK356" s="182"/>
      <c r="QSL356" s="182"/>
      <c r="QSM356" s="182"/>
      <c r="QSN356" s="182"/>
      <c r="QSO356" s="182"/>
      <c r="QSP356" s="182"/>
      <c r="QSQ356" s="182"/>
      <c r="QSR356" s="182"/>
      <c r="QSS356" s="182"/>
      <c r="QST356" s="182"/>
      <c r="QSU356" s="182"/>
      <c r="QSV356" s="182"/>
      <c r="QSW356" s="182"/>
      <c r="QSX356" s="182"/>
      <c r="QSY356" s="182"/>
      <c r="QSZ356" s="182"/>
      <c r="QTA356" s="182"/>
      <c r="QTB356" s="182"/>
      <c r="QTC356" s="182"/>
      <c r="QTD356" s="182"/>
      <c r="QTE356" s="182"/>
      <c r="QTF356" s="182"/>
      <c r="QTG356" s="182"/>
      <c r="QTH356" s="182"/>
      <c r="QTI356" s="182"/>
      <c r="QTJ356" s="182"/>
      <c r="QTK356" s="182"/>
      <c r="QTL356" s="182"/>
      <c r="QTM356" s="182"/>
      <c r="QTN356" s="182"/>
      <c r="QTO356" s="182"/>
      <c r="QTP356" s="182"/>
      <c r="QTQ356" s="182"/>
      <c r="QTR356" s="182"/>
      <c r="QTS356" s="182"/>
      <c r="QTT356" s="182"/>
      <c r="QTU356" s="182"/>
      <c r="QTV356" s="182"/>
      <c r="QTW356" s="182"/>
      <c r="QTX356" s="182"/>
      <c r="QTY356" s="182"/>
      <c r="QTZ356" s="182"/>
      <c r="QUA356" s="182"/>
      <c r="QUB356" s="182"/>
      <c r="QUC356" s="182"/>
      <c r="QUD356" s="182"/>
      <c r="QUE356" s="182"/>
      <c r="QUF356" s="182"/>
      <c r="QUG356" s="182"/>
      <c r="QUH356" s="182"/>
      <c r="QUI356" s="182"/>
      <c r="QUJ356" s="182"/>
      <c r="QUK356" s="182"/>
      <c r="QUL356" s="182"/>
      <c r="QUM356" s="182"/>
      <c r="QUN356" s="182"/>
      <c r="QUO356" s="182"/>
      <c r="QUP356" s="182"/>
      <c r="QUQ356" s="182"/>
      <c r="QUR356" s="182"/>
      <c r="QUS356" s="182"/>
      <c r="QUT356" s="182"/>
      <c r="QUU356" s="182"/>
      <c r="QUV356" s="182"/>
      <c r="QUW356" s="182"/>
      <c r="QUX356" s="182"/>
      <c r="QUY356" s="182"/>
      <c r="QUZ356" s="182"/>
      <c r="QVA356" s="182"/>
      <c r="QVB356" s="182"/>
      <c r="QVC356" s="182"/>
      <c r="QVD356" s="182"/>
      <c r="QVE356" s="182"/>
      <c r="QVF356" s="182"/>
      <c r="QVG356" s="182"/>
      <c r="QVH356" s="182"/>
      <c r="QVI356" s="182"/>
      <c r="QVJ356" s="182"/>
      <c r="QVK356" s="182"/>
      <c r="QVL356" s="182"/>
      <c r="QVM356" s="182"/>
      <c r="QVN356" s="182"/>
      <c r="QVO356" s="182"/>
      <c r="QVP356" s="182"/>
      <c r="QVQ356" s="182"/>
      <c r="QVR356" s="182"/>
      <c r="QVS356" s="182"/>
      <c r="QVT356" s="182"/>
      <c r="QVU356" s="182"/>
      <c r="QVV356" s="182"/>
      <c r="QVW356" s="182"/>
      <c r="QVX356" s="182"/>
      <c r="QVY356" s="182"/>
      <c r="QVZ356" s="182"/>
      <c r="QWA356" s="182"/>
      <c r="QWB356" s="182"/>
      <c r="QWC356" s="182"/>
      <c r="QWD356" s="182"/>
      <c r="QWE356" s="182"/>
      <c r="QWF356" s="182"/>
      <c r="QWG356" s="182"/>
      <c r="QWH356" s="182"/>
      <c r="QWI356" s="182"/>
      <c r="QWJ356" s="182"/>
      <c r="QWK356" s="182"/>
      <c r="QWL356" s="182"/>
      <c r="QWM356" s="182"/>
      <c r="QWN356" s="182"/>
      <c r="QWO356" s="182"/>
      <c r="QWP356" s="182"/>
      <c r="QWQ356" s="182"/>
      <c r="QWR356" s="182"/>
      <c r="QWS356" s="182"/>
      <c r="QWT356" s="182"/>
      <c r="QWU356" s="182"/>
      <c r="QWV356" s="182"/>
      <c r="QWW356" s="182"/>
      <c r="QWX356" s="182"/>
      <c r="QWY356" s="182"/>
      <c r="QWZ356" s="182"/>
      <c r="QXA356" s="182"/>
      <c r="QXB356" s="182"/>
      <c r="QXC356" s="182"/>
      <c r="QXD356" s="182"/>
      <c r="QXE356" s="182"/>
      <c r="QXF356" s="182"/>
      <c r="QXG356" s="182"/>
      <c r="QXH356" s="182"/>
      <c r="QXI356" s="182"/>
      <c r="QXJ356" s="182"/>
      <c r="QXK356" s="182"/>
      <c r="QXL356" s="182"/>
      <c r="QXM356" s="182"/>
      <c r="QXN356" s="182"/>
      <c r="QXO356" s="182"/>
      <c r="QXP356" s="182"/>
      <c r="QXQ356" s="182"/>
      <c r="QXR356" s="182"/>
      <c r="QXS356" s="182"/>
      <c r="QXT356" s="182"/>
      <c r="QXU356" s="182"/>
      <c r="QXV356" s="182"/>
      <c r="QXW356" s="182"/>
      <c r="QXX356" s="182"/>
      <c r="QXY356" s="182"/>
      <c r="QXZ356" s="182"/>
      <c r="QYA356" s="182"/>
      <c r="QYB356" s="182"/>
      <c r="QYC356" s="182"/>
      <c r="QYD356" s="182"/>
      <c r="QYE356" s="182"/>
      <c r="QYF356" s="182"/>
      <c r="QYG356" s="182"/>
      <c r="QYH356" s="182"/>
      <c r="QYI356" s="182"/>
      <c r="QYJ356" s="182"/>
      <c r="QYK356" s="182"/>
      <c r="QYL356" s="182"/>
      <c r="QYM356" s="182"/>
      <c r="QYN356" s="182"/>
      <c r="QYO356" s="182"/>
      <c r="QYP356" s="182"/>
      <c r="QYQ356" s="182"/>
      <c r="QYR356" s="182"/>
      <c r="QYS356" s="182"/>
      <c r="QYT356" s="182"/>
      <c r="QYU356" s="182"/>
      <c r="QYV356" s="182"/>
      <c r="QYW356" s="182"/>
      <c r="QYX356" s="182"/>
      <c r="QYY356" s="182"/>
      <c r="QYZ356" s="182"/>
      <c r="QZA356" s="182"/>
      <c r="QZB356" s="182"/>
      <c r="QZC356" s="182"/>
      <c r="QZD356" s="182"/>
      <c r="QZE356" s="182"/>
      <c r="QZF356" s="182"/>
      <c r="QZG356" s="182"/>
      <c r="QZH356" s="182"/>
      <c r="QZI356" s="182"/>
      <c r="QZJ356" s="182"/>
      <c r="QZK356" s="182"/>
      <c r="QZL356" s="182"/>
      <c r="QZM356" s="182"/>
      <c r="QZN356" s="182"/>
      <c r="QZO356" s="182"/>
      <c r="QZP356" s="182"/>
      <c r="QZQ356" s="182"/>
      <c r="QZR356" s="182"/>
      <c r="QZS356" s="182"/>
      <c r="QZT356" s="182"/>
      <c r="QZU356" s="182"/>
      <c r="QZV356" s="182"/>
      <c r="QZW356" s="182"/>
      <c r="QZX356" s="182"/>
      <c r="QZY356" s="182"/>
      <c r="QZZ356" s="182"/>
      <c r="RAA356" s="182"/>
      <c r="RAB356" s="182"/>
      <c r="RAC356" s="182"/>
      <c r="RAD356" s="182"/>
      <c r="RAE356" s="182"/>
      <c r="RAF356" s="182"/>
      <c r="RAG356" s="182"/>
      <c r="RAH356" s="182"/>
      <c r="RAI356" s="182"/>
      <c r="RAJ356" s="182"/>
      <c r="RAK356" s="182"/>
      <c r="RAL356" s="182"/>
      <c r="RAM356" s="182"/>
      <c r="RAN356" s="182"/>
      <c r="RAO356" s="182"/>
      <c r="RAP356" s="182"/>
      <c r="RAQ356" s="182"/>
      <c r="RAR356" s="182"/>
      <c r="RAS356" s="182"/>
      <c r="RAT356" s="182"/>
      <c r="RAU356" s="182"/>
      <c r="RAV356" s="182"/>
      <c r="RAW356" s="182"/>
      <c r="RAX356" s="182"/>
      <c r="RAY356" s="182"/>
      <c r="RAZ356" s="182"/>
      <c r="RBA356" s="182"/>
      <c r="RBB356" s="182"/>
      <c r="RBC356" s="182"/>
      <c r="RBD356" s="182"/>
      <c r="RBE356" s="182"/>
      <c r="RBF356" s="182"/>
      <c r="RBG356" s="182"/>
      <c r="RBH356" s="182"/>
      <c r="RBI356" s="182"/>
      <c r="RBJ356" s="182"/>
      <c r="RBK356" s="182"/>
      <c r="RBL356" s="182"/>
      <c r="RBM356" s="182"/>
      <c r="RBN356" s="182"/>
      <c r="RBO356" s="182"/>
      <c r="RBP356" s="182"/>
      <c r="RBQ356" s="182"/>
      <c r="RBR356" s="182"/>
      <c r="RBS356" s="182"/>
      <c r="RBT356" s="182"/>
      <c r="RBU356" s="182"/>
      <c r="RBV356" s="182"/>
      <c r="RBW356" s="182"/>
      <c r="RBX356" s="182"/>
      <c r="RBY356" s="182"/>
      <c r="RBZ356" s="182"/>
      <c r="RCA356" s="182"/>
      <c r="RCB356" s="182"/>
      <c r="RCC356" s="182"/>
      <c r="RCD356" s="182"/>
      <c r="RCE356" s="182"/>
      <c r="RCF356" s="182"/>
      <c r="RCG356" s="182"/>
      <c r="RCH356" s="182"/>
      <c r="RCI356" s="182"/>
      <c r="RCJ356" s="182"/>
      <c r="RCK356" s="182"/>
      <c r="RCL356" s="182"/>
      <c r="RCM356" s="182"/>
      <c r="RCN356" s="182"/>
      <c r="RCO356" s="182"/>
      <c r="RCP356" s="182"/>
      <c r="RCQ356" s="182"/>
      <c r="RCR356" s="182"/>
      <c r="RCS356" s="182"/>
      <c r="RCT356" s="182"/>
      <c r="RCU356" s="182"/>
      <c r="RCV356" s="182"/>
      <c r="RCW356" s="182"/>
      <c r="RCX356" s="182"/>
      <c r="RCY356" s="182"/>
      <c r="RCZ356" s="182"/>
      <c r="RDA356" s="182"/>
      <c r="RDB356" s="182"/>
      <c r="RDC356" s="182"/>
      <c r="RDD356" s="182"/>
      <c r="RDE356" s="182"/>
      <c r="RDF356" s="182"/>
      <c r="RDG356" s="182"/>
      <c r="RDH356" s="182"/>
      <c r="RDI356" s="182"/>
      <c r="RDJ356" s="182"/>
      <c r="RDK356" s="182"/>
      <c r="RDL356" s="182"/>
      <c r="RDM356" s="182"/>
      <c r="RDN356" s="182"/>
      <c r="RDO356" s="182"/>
      <c r="RDP356" s="182"/>
      <c r="RDQ356" s="182"/>
      <c r="RDR356" s="182"/>
      <c r="RDS356" s="182"/>
      <c r="RDT356" s="182"/>
      <c r="RDU356" s="182"/>
      <c r="RDV356" s="182"/>
      <c r="RDW356" s="182"/>
      <c r="RDX356" s="182"/>
      <c r="RDY356" s="182"/>
      <c r="RDZ356" s="182"/>
      <c r="REA356" s="182"/>
      <c r="REB356" s="182"/>
      <c r="REC356" s="182"/>
      <c r="RED356" s="182"/>
      <c r="REE356" s="182"/>
      <c r="REF356" s="182"/>
      <c r="REG356" s="182"/>
      <c r="REH356" s="182"/>
      <c r="REI356" s="182"/>
      <c r="REJ356" s="182"/>
      <c r="REK356" s="182"/>
      <c r="REL356" s="182"/>
      <c r="REM356" s="182"/>
      <c r="REN356" s="182"/>
      <c r="REO356" s="182"/>
      <c r="REP356" s="182"/>
      <c r="REQ356" s="182"/>
      <c r="RER356" s="182"/>
      <c r="RES356" s="182"/>
      <c r="RET356" s="182"/>
      <c r="REU356" s="182"/>
      <c r="REV356" s="182"/>
      <c r="REW356" s="182"/>
      <c r="REX356" s="182"/>
      <c r="REY356" s="182"/>
      <c r="REZ356" s="182"/>
      <c r="RFA356" s="182"/>
      <c r="RFB356" s="182"/>
      <c r="RFC356" s="182"/>
      <c r="RFD356" s="182"/>
      <c r="RFE356" s="182"/>
      <c r="RFF356" s="182"/>
      <c r="RFG356" s="182"/>
      <c r="RFH356" s="182"/>
      <c r="RFI356" s="182"/>
      <c r="RFJ356" s="182"/>
      <c r="RFK356" s="182"/>
      <c r="RFL356" s="182"/>
      <c r="RFM356" s="182"/>
      <c r="RFN356" s="182"/>
      <c r="RFO356" s="182"/>
      <c r="RFP356" s="182"/>
      <c r="RFQ356" s="182"/>
      <c r="RFR356" s="182"/>
      <c r="RFS356" s="182"/>
      <c r="RFT356" s="182"/>
      <c r="RFU356" s="182"/>
      <c r="RFV356" s="182"/>
      <c r="RFW356" s="182"/>
      <c r="RFX356" s="182"/>
      <c r="RFY356" s="182"/>
      <c r="RFZ356" s="182"/>
      <c r="RGA356" s="182"/>
      <c r="RGB356" s="182"/>
      <c r="RGC356" s="182"/>
      <c r="RGD356" s="182"/>
      <c r="RGE356" s="182"/>
      <c r="RGF356" s="182"/>
      <c r="RGG356" s="182"/>
      <c r="RGH356" s="182"/>
      <c r="RGI356" s="182"/>
      <c r="RGJ356" s="182"/>
      <c r="RGK356" s="182"/>
      <c r="RGL356" s="182"/>
      <c r="RGM356" s="182"/>
      <c r="RGN356" s="182"/>
      <c r="RGO356" s="182"/>
      <c r="RGP356" s="182"/>
      <c r="RGQ356" s="182"/>
      <c r="RGR356" s="182"/>
      <c r="RGS356" s="182"/>
      <c r="RGT356" s="182"/>
      <c r="RGU356" s="182"/>
      <c r="RGV356" s="182"/>
      <c r="RGW356" s="182"/>
      <c r="RGX356" s="182"/>
      <c r="RGY356" s="182"/>
      <c r="RGZ356" s="182"/>
      <c r="RHA356" s="182"/>
      <c r="RHB356" s="182"/>
      <c r="RHC356" s="182"/>
      <c r="RHD356" s="182"/>
      <c r="RHE356" s="182"/>
      <c r="RHF356" s="182"/>
      <c r="RHG356" s="182"/>
      <c r="RHH356" s="182"/>
      <c r="RHI356" s="182"/>
      <c r="RHJ356" s="182"/>
      <c r="RHK356" s="182"/>
      <c r="RHL356" s="182"/>
      <c r="RHM356" s="182"/>
      <c r="RHN356" s="182"/>
      <c r="RHO356" s="182"/>
      <c r="RHP356" s="182"/>
      <c r="RHQ356" s="182"/>
      <c r="RHR356" s="182"/>
      <c r="RHS356" s="182"/>
      <c r="RHT356" s="182"/>
      <c r="RHU356" s="182"/>
      <c r="RHV356" s="182"/>
      <c r="RHW356" s="182"/>
      <c r="RHX356" s="182"/>
      <c r="RHY356" s="182"/>
      <c r="RHZ356" s="182"/>
      <c r="RIA356" s="182"/>
      <c r="RIB356" s="182"/>
      <c r="RIC356" s="182"/>
      <c r="RID356" s="182"/>
      <c r="RIE356" s="182"/>
      <c r="RIF356" s="182"/>
      <c r="RIG356" s="182"/>
      <c r="RIH356" s="182"/>
      <c r="RII356" s="182"/>
      <c r="RIJ356" s="182"/>
      <c r="RIK356" s="182"/>
      <c r="RIL356" s="182"/>
      <c r="RIM356" s="182"/>
      <c r="RIN356" s="182"/>
      <c r="RIO356" s="182"/>
      <c r="RIP356" s="182"/>
      <c r="RIQ356" s="182"/>
      <c r="RIR356" s="182"/>
      <c r="RIS356" s="182"/>
      <c r="RIT356" s="182"/>
      <c r="RIU356" s="182"/>
      <c r="RIV356" s="182"/>
      <c r="RIW356" s="182"/>
      <c r="RIX356" s="182"/>
      <c r="RIY356" s="182"/>
      <c r="RIZ356" s="182"/>
      <c r="RJA356" s="182"/>
      <c r="RJB356" s="182"/>
      <c r="RJC356" s="182"/>
      <c r="RJD356" s="182"/>
      <c r="RJE356" s="182"/>
      <c r="RJF356" s="182"/>
      <c r="RJG356" s="182"/>
      <c r="RJH356" s="182"/>
      <c r="RJI356" s="182"/>
      <c r="RJJ356" s="182"/>
      <c r="RJK356" s="182"/>
      <c r="RJL356" s="182"/>
      <c r="RJM356" s="182"/>
      <c r="RJN356" s="182"/>
      <c r="RJO356" s="182"/>
      <c r="RJP356" s="182"/>
      <c r="RJQ356" s="182"/>
      <c r="RJR356" s="182"/>
      <c r="RJS356" s="182"/>
      <c r="RJT356" s="182"/>
      <c r="RJU356" s="182"/>
      <c r="RJV356" s="182"/>
      <c r="RJW356" s="182"/>
      <c r="RJX356" s="182"/>
      <c r="RJY356" s="182"/>
      <c r="RJZ356" s="182"/>
      <c r="RKA356" s="182"/>
      <c r="RKB356" s="182"/>
      <c r="RKC356" s="182"/>
      <c r="RKD356" s="182"/>
      <c r="RKE356" s="182"/>
      <c r="RKF356" s="182"/>
      <c r="RKG356" s="182"/>
      <c r="RKH356" s="182"/>
      <c r="RKI356" s="182"/>
      <c r="RKJ356" s="182"/>
      <c r="RKK356" s="182"/>
      <c r="RKL356" s="182"/>
      <c r="RKM356" s="182"/>
      <c r="RKN356" s="182"/>
      <c r="RKO356" s="182"/>
      <c r="RKP356" s="182"/>
      <c r="RKQ356" s="182"/>
      <c r="RKR356" s="182"/>
      <c r="RKS356" s="182"/>
      <c r="RKT356" s="182"/>
      <c r="RKU356" s="182"/>
      <c r="RKV356" s="182"/>
      <c r="RKW356" s="182"/>
      <c r="RKX356" s="182"/>
      <c r="RKY356" s="182"/>
      <c r="RKZ356" s="182"/>
      <c r="RLA356" s="182"/>
      <c r="RLB356" s="182"/>
      <c r="RLC356" s="182"/>
      <c r="RLD356" s="182"/>
      <c r="RLE356" s="182"/>
      <c r="RLF356" s="182"/>
      <c r="RLG356" s="182"/>
      <c r="RLH356" s="182"/>
      <c r="RLI356" s="182"/>
      <c r="RLJ356" s="182"/>
      <c r="RLK356" s="182"/>
      <c r="RLL356" s="182"/>
      <c r="RLM356" s="182"/>
      <c r="RLN356" s="182"/>
      <c r="RLO356" s="182"/>
      <c r="RLP356" s="182"/>
      <c r="RLQ356" s="182"/>
      <c r="RLR356" s="182"/>
      <c r="RLS356" s="182"/>
      <c r="RLT356" s="182"/>
      <c r="RLU356" s="182"/>
      <c r="RLV356" s="182"/>
      <c r="RLW356" s="182"/>
      <c r="RLX356" s="182"/>
      <c r="RLY356" s="182"/>
      <c r="RLZ356" s="182"/>
      <c r="RMA356" s="182"/>
      <c r="RMB356" s="182"/>
      <c r="RMC356" s="182"/>
      <c r="RMD356" s="182"/>
      <c r="RME356" s="182"/>
      <c r="RMF356" s="182"/>
      <c r="RMG356" s="182"/>
      <c r="RMH356" s="182"/>
      <c r="RMI356" s="182"/>
      <c r="RMJ356" s="182"/>
      <c r="RMK356" s="182"/>
      <c r="RML356" s="182"/>
      <c r="RMM356" s="182"/>
      <c r="RMN356" s="182"/>
      <c r="RMO356" s="182"/>
      <c r="RMP356" s="182"/>
      <c r="RMQ356" s="182"/>
      <c r="RMR356" s="182"/>
      <c r="RMS356" s="182"/>
      <c r="RMT356" s="182"/>
      <c r="RMU356" s="182"/>
      <c r="RMV356" s="182"/>
      <c r="RMW356" s="182"/>
      <c r="RMX356" s="182"/>
      <c r="RMY356" s="182"/>
      <c r="RMZ356" s="182"/>
      <c r="RNA356" s="182"/>
      <c r="RNB356" s="182"/>
      <c r="RNC356" s="182"/>
      <c r="RND356" s="182"/>
      <c r="RNE356" s="182"/>
      <c r="RNF356" s="182"/>
      <c r="RNG356" s="182"/>
      <c r="RNH356" s="182"/>
      <c r="RNI356" s="182"/>
      <c r="RNJ356" s="182"/>
      <c r="RNK356" s="182"/>
      <c r="RNL356" s="182"/>
      <c r="RNM356" s="182"/>
      <c r="RNN356" s="182"/>
      <c r="RNO356" s="182"/>
      <c r="RNP356" s="182"/>
      <c r="RNQ356" s="182"/>
      <c r="RNR356" s="182"/>
      <c r="RNS356" s="182"/>
      <c r="RNT356" s="182"/>
      <c r="RNU356" s="182"/>
      <c r="RNV356" s="182"/>
      <c r="RNW356" s="182"/>
      <c r="RNX356" s="182"/>
      <c r="RNY356" s="182"/>
      <c r="RNZ356" s="182"/>
      <c r="ROA356" s="182"/>
      <c r="ROB356" s="182"/>
      <c r="ROC356" s="182"/>
      <c r="ROD356" s="182"/>
      <c r="ROE356" s="182"/>
      <c r="ROF356" s="182"/>
      <c r="ROG356" s="182"/>
      <c r="ROH356" s="182"/>
      <c r="ROI356" s="182"/>
      <c r="ROJ356" s="182"/>
      <c r="ROK356" s="182"/>
      <c r="ROL356" s="182"/>
      <c r="ROM356" s="182"/>
      <c r="RON356" s="182"/>
      <c r="ROO356" s="182"/>
      <c r="ROP356" s="182"/>
      <c r="ROQ356" s="182"/>
      <c r="ROR356" s="182"/>
      <c r="ROS356" s="182"/>
      <c r="ROT356" s="182"/>
      <c r="ROU356" s="182"/>
      <c r="ROV356" s="182"/>
      <c r="ROW356" s="182"/>
      <c r="ROX356" s="182"/>
      <c r="ROY356" s="182"/>
      <c r="ROZ356" s="182"/>
      <c r="RPA356" s="182"/>
      <c r="RPB356" s="182"/>
      <c r="RPC356" s="182"/>
      <c r="RPD356" s="182"/>
      <c r="RPE356" s="182"/>
      <c r="RPF356" s="182"/>
      <c r="RPG356" s="182"/>
      <c r="RPH356" s="182"/>
      <c r="RPI356" s="182"/>
      <c r="RPJ356" s="182"/>
      <c r="RPK356" s="182"/>
      <c r="RPL356" s="182"/>
      <c r="RPM356" s="182"/>
      <c r="RPN356" s="182"/>
      <c r="RPO356" s="182"/>
      <c r="RPP356" s="182"/>
      <c r="RPQ356" s="182"/>
      <c r="RPR356" s="182"/>
      <c r="RPS356" s="182"/>
      <c r="RPT356" s="182"/>
      <c r="RPU356" s="182"/>
      <c r="RPV356" s="182"/>
      <c r="RPW356" s="182"/>
      <c r="RPX356" s="182"/>
      <c r="RPY356" s="182"/>
      <c r="RPZ356" s="182"/>
      <c r="RQA356" s="182"/>
      <c r="RQB356" s="182"/>
      <c r="RQC356" s="182"/>
      <c r="RQD356" s="182"/>
      <c r="RQE356" s="182"/>
      <c r="RQF356" s="182"/>
      <c r="RQG356" s="182"/>
      <c r="RQH356" s="182"/>
      <c r="RQI356" s="182"/>
      <c r="RQJ356" s="182"/>
      <c r="RQK356" s="182"/>
      <c r="RQL356" s="182"/>
      <c r="RQM356" s="182"/>
      <c r="RQN356" s="182"/>
      <c r="RQO356" s="182"/>
      <c r="RQP356" s="182"/>
      <c r="RQQ356" s="182"/>
      <c r="RQR356" s="182"/>
      <c r="RQS356" s="182"/>
      <c r="RQT356" s="182"/>
      <c r="RQU356" s="182"/>
      <c r="RQV356" s="182"/>
      <c r="RQW356" s="182"/>
      <c r="RQX356" s="182"/>
      <c r="RQY356" s="182"/>
      <c r="RQZ356" s="182"/>
      <c r="RRA356" s="182"/>
      <c r="RRB356" s="182"/>
      <c r="RRC356" s="182"/>
      <c r="RRD356" s="182"/>
      <c r="RRE356" s="182"/>
      <c r="RRF356" s="182"/>
      <c r="RRG356" s="182"/>
      <c r="RRH356" s="182"/>
      <c r="RRI356" s="182"/>
      <c r="RRJ356" s="182"/>
      <c r="RRK356" s="182"/>
      <c r="RRL356" s="182"/>
      <c r="RRM356" s="182"/>
      <c r="RRN356" s="182"/>
      <c r="RRO356" s="182"/>
      <c r="RRP356" s="182"/>
      <c r="RRQ356" s="182"/>
      <c r="RRR356" s="182"/>
      <c r="RRS356" s="182"/>
      <c r="RRT356" s="182"/>
      <c r="RRU356" s="182"/>
      <c r="RRV356" s="182"/>
      <c r="RRW356" s="182"/>
      <c r="RRX356" s="182"/>
      <c r="RRY356" s="182"/>
      <c r="RRZ356" s="182"/>
      <c r="RSA356" s="182"/>
      <c r="RSB356" s="182"/>
      <c r="RSC356" s="182"/>
      <c r="RSD356" s="182"/>
      <c r="RSE356" s="182"/>
      <c r="RSF356" s="182"/>
      <c r="RSG356" s="182"/>
      <c r="RSH356" s="182"/>
      <c r="RSI356" s="182"/>
      <c r="RSJ356" s="182"/>
      <c r="RSK356" s="182"/>
      <c r="RSL356" s="182"/>
      <c r="RSM356" s="182"/>
      <c r="RSN356" s="182"/>
      <c r="RSO356" s="182"/>
      <c r="RSP356" s="182"/>
      <c r="RSQ356" s="182"/>
      <c r="RSR356" s="182"/>
      <c r="RSS356" s="182"/>
      <c r="RST356" s="182"/>
      <c r="RSU356" s="182"/>
      <c r="RSV356" s="182"/>
      <c r="RSW356" s="182"/>
      <c r="RSX356" s="182"/>
      <c r="RSY356" s="182"/>
      <c r="RSZ356" s="182"/>
      <c r="RTA356" s="182"/>
      <c r="RTB356" s="182"/>
      <c r="RTC356" s="182"/>
      <c r="RTD356" s="182"/>
      <c r="RTE356" s="182"/>
      <c r="RTF356" s="182"/>
      <c r="RTG356" s="182"/>
      <c r="RTH356" s="182"/>
      <c r="RTI356" s="182"/>
      <c r="RTJ356" s="182"/>
      <c r="RTK356" s="182"/>
      <c r="RTL356" s="182"/>
      <c r="RTM356" s="182"/>
      <c r="RTN356" s="182"/>
      <c r="RTO356" s="182"/>
      <c r="RTP356" s="182"/>
      <c r="RTQ356" s="182"/>
      <c r="RTR356" s="182"/>
      <c r="RTS356" s="182"/>
      <c r="RTT356" s="182"/>
      <c r="RTU356" s="182"/>
      <c r="RTV356" s="182"/>
      <c r="RTW356" s="182"/>
      <c r="RTX356" s="182"/>
      <c r="RTY356" s="182"/>
      <c r="RTZ356" s="182"/>
      <c r="RUA356" s="182"/>
      <c r="RUB356" s="182"/>
      <c r="RUC356" s="182"/>
      <c r="RUD356" s="182"/>
      <c r="RUE356" s="182"/>
      <c r="RUF356" s="182"/>
      <c r="RUG356" s="182"/>
      <c r="RUH356" s="182"/>
      <c r="RUI356" s="182"/>
      <c r="RUJ356" s="182"/>
      <c r="RUK356" s="182"/>
      <c r="RUL356" s="182"/>
      <c r="RUM356" s="182"/>
      <c r="RUN356" s="182"/>
      <c r="RUO356" s="182"/>
      <c r="RUP356" s="182"/>
      <c r="RUQ356" s="182"/>
      <c r="RUR356" s="182"/>
      <c r="RUS356" s="182"/>
      <c r="RUT356" s="182"/>
      <c r="RUU356" s="182"/>
      <c r="RUV356" s="182"/>
      <c r="RUW356" s="182"/>
      <c r="RUX356" s="182"/>
      <c r="RUY356" s="182"/>
      <c r="RUZ356" s="182"/>
      <c r="RVA356" s="182"/>
      <c r="RVB356" s="182"/>
      <c r="RVC356" s="182"/>
      <c r="RVD356" s="182"/>
      <c r="RVE356" s="182"/>
      <c r="RVF356" s="182"/>
      <c r="RVG356" s="182"/>
      <c r="RVH356" s="182"/>
      <c r="RVI356" s="182"/>
      <c r="RVJ356" s="182"/>
      <c r="RVK356" s="182"/>
      <c r="RVL356" s="182"/>
      <c r="RVM356" s="182"/>
      <c r="RVN356" s="182"/>
      <c r="RVO356" s="182"/>
      <c r="RVP356" s="182"/>
      <c r="RVQ356" s="182"/>
      <c r="RVR356" s="182"/>
      <c r="RVS356" s="182"/>
      <c r="RVT356" s="182"/>
      <c r="RVU356" s="182"/>
      <c r="RVV356" s="182"/>
      <c r="RVW356" s="182"/>
      <c r="RVX356" s="182"/>
      <c r="RVY356" s="182"/>
      <c r="RVZ356" s="182"/>
      <c r="RWA356" s="182"/>
      <c r="RWB356" s="182"/>
      <c r="RWC356" s="182"/>
      <c r="RWD356" s="182"/>
      <c r="RWE356" s="182"/>
      <c r="RWF356" s="182"/>
      <c r="RWG356" s="182"/>
      <c r="RWH356" s="182"/>
      <c r="RWI356" s="182"/>
      <c r="RWJ356" s="182"/>
      <c r="RWK356" s="182"/>
      <c r="RWL356" s="182"/>
      <c r="RWM356" s="182"/>
      <c r="RWN356" s="182"/>
      <c r="RWO356" s="182"/>
      <c r="RWP356" s="182"/>
      <c r="RWQ356" s="182"/>
      <c r="RWR356" s="182"/>
      <c r="RWS356" s="182"/>
      <c r="RWT356" s="182"/>
      <c r="RWU356" s="182"/>
      <c r="RWV356" s="182"/>
      <c r="RWW356" s="182"/>
      <c r="RWX356" s="182"/>
      <c r="RWY356" s="182"/>
      <c r="RWZ356" s="182"/>
      <c r="RXA356" s="182"/>
      <c r="RXB356" s="182"/>
      <c r="RXC356" s="182"/>
      <c r="RXD356" s="182"/>
      <c r="RXE356" s="182"/>
      <c r="RXF356" s="182"/>
      <c r="RXG356" s="182"/>
      <c r="RXH356" s="182"/>
      <c r="RXI356" s="182"/>
      <c r="RXJ356" s="182"/>
      <c r="RXK356" s="182"/>
      <c r="RXL356" s="182"/>
      <c r="RXM356" s="182"/>
      <c r="RXN356" s="182"/>
      <c r="RXO356" s="182"/>
      <c r="RXP356" s="182"/>
      <c r="RXQ356" s="182"/>
      <c r="RXR356" s="182"/>
      <c r="RXS356" s="182"/>
      <c r="RXT356" s="182"/>
      <c r="RXU356" s="182"/>
      <c r="RXV356" s="182"/>
      <c r="RXW356" s="182"/>
      <c r="RXX356" s="182"/>
      <c r="RXY356" s="182"/>
      <c r="RXZ356" s="182"/>
      <c r="RYA356" s="182"/>
      <c r="RYB356" s="182"/>
      <c r="RYC356" s="182"/>
      <c r="RYD356" s="182"/>
      <c r="RYE356" s="182"/>
      <c r="RYF356" s="182"/>
      <c r="RYG356" s="182"/>
      <c r="RYH356" s="182"/>
      <c r="RYI356" s="182"/>
      <c r="RYJ356" s="182"/>
      <c r="RYK356" s="182"/>
      <c r="RYL356" s="182"/>
      <c r="RYM356" s="182"/>
      <c r="RYN356" s="182"/>
      <c r="RYO356" s="182"/>
      <c r="RYP356" s="182"/>
      <c r="RYQ356" s="182"/>
      <c r="RYR356" s="182"/>
      <c r="RYS356" s="182"/>
      <c r="RYT356" s="182"/>
      <c r="RYU356" s="182"/>
      <c r="RYV356" s="182"/>
      <c r="RYW356" s="182"/>
      <c r="RYX356" s="182"/>
      <c r="RYY356" s="182"/>
      <c r="RYZ356" s="182"/>
      <c r="RZA356" s="182"/>
      <c r="RZB356" s="182"/>
      <c r="RZC356" s="182"/>
      <c r="RZD356" s="182"/>
      <c r="RZE356" s="182"/>
      <c r="RZF356" s="182"/>
      <c r="RZG356" s="182"/>
      <c r="RZH356" s="182"/>
      <c r="RZI356" s="182"/>
      <c r="RZJ356" s="182"/>
      <c r="RZK356" s="182"/>
      <c r="RZL356" s="182"/>
      <c r="RZM356" s="182"/>
      <c r="RZN356" s="182"/>
      <c r="RZO356" s="182"/>
      <c r="RZP356" s="182"/>
      <c r="RZQ356" s="182"/>
      <c r="RZR356" s="182"/>
      <c r="RZS356" s="182"/>
      <c r="RZT356" s="182"/>
      <c r="RZU356" s="182"/>
      <c r="RZV356" s="182"/>
      <c r="RZW356" s="182"/>
      <c r="RZX356" s="182"/>
      <c r="RZY356" s="182"/>
      <c r="RZZ356" s="182"/>
      <c r="SAA356" s="182"/>
      <c r="SAB356" s="182"/>
      <c r="SAC356" s="182"/>
      <c r="SAD356" s="182"/>
      <c r="SAE356" s="182"/>
      <c r="SAF356" s="182"/>
      <c r="SAG356" s="182"/>
      <c r="SAH356" s="182"/>
      <c r="SAI356" s="182"/>
      <c r="SAJ356" s="182"/>
      <c r="SAK356" s="182"/>
      <c r="SAL356" s="182"/>
      <c r="SAM356" s="182"/>
      <c r="SAN356" s="182"/>
      <c r="SAO356" s="182"/>
      <c r="SAP356" s="182"/>
      <c r="SAQ356" s="182"/>
      <c r="SAR356" s="182"/>
      <c r="SAS356" s="182"/>
      <c r="SAT356" s="182"/>
      <c r="SAU356" s="182"/>
      <c r="SAV356" s="182"/>
      <c r="SAW356" s="182"/>
      <c r="SAX356" s="182"/>
      <c r="SAY356" s="182"/>
      <c r="SAZ356" s="182"/>
      <c r="SBA356" s="182"/>
      <c r="SBB356" s="182"/>
      <c r="SBC356" s="182"/>
      <c r="SBD356" s="182"/>
      <c r="SBE356" s="182"/>
      <c r="SBF356" s="182"/>
      <c r="SBG356" s="182"/>
      <c r="SBH356" s="182"/>
      <c r="SBI356" s="182"/>
      <c r="SBJ356" s="182"/>
      <c r="SBK356" s="182"/>
      <c r="SBL356" s="182"/>
      <c r="SBM356" s="182"/>
      <c r="SBN356" s="182"/>
      <c r="SBO356" s="182"/>
      <c r="SBP356" s="182"/>
      <c r="SBQ356" s="182"/>
      <c r="SBR356" s="182"/>
      <c r="SBS356" s="182"/>
      <c r="SBT356" s="182"/>
      <c r="SBU356" s="182"/>
      <c r="SBV356" s="182"/>
      <c r="SBW356" s="182"/>
      <c r="SBX356" s="182"/>
      <c r="SBY356" s="182"/>
      <c r="SBZ356" s="182"/>
      <c r="SCA356" s="182"/>
      <c r="SCB356" s="182"/>
      <c r="SCC356" s="182"/>
      <c r="SCD356" s="182"/>
      <c r="SCE356" s="182"/>
      <c r="SCF356" s="182"/>
      <c r="SCG356" s="182"/>
      <c r="SCH356" s="182"/>
      <c r="SCI356" s="182"/>
      <c r="SCJ356" s="182"/>
      <c r="SCK356" s="182"/>
      <c r="SCL356" s="182"/>
      <c r="SCM356" s="182"/>
      <c r="SCN356" s="182"/>
      <c r="SCO356" s="182"/>
      <c r="SCP356" s="182"/>
      <c r="SCQ356" s="182"/>
      <c r="SCR356" s="182"/>
      <c r="SCS356" s="182"/>
      <c r="SCT356" s="182"/>
      <c r="SCU356" s="182"/>
      <c r="SCV356" s="182"/>
      <c r="SCW356" s="182"/>
      <c r="SCX356" s="182"/>
      <c r="SCY356" s="182"/>
      <c r="SCZ356" s="182"/>
      <c r="SDA356" s="182"/>
      <c r="SDB356" s="182"/>
      <c r="SDC356" s="182"/>
      <c r="SDD356" s="182"/>
      <c r="SDE356" s="182"/>
      <c r="SDF356" s="182"/>
      <c r="SDG356" s="182"/>
      <c r="SDH356" s="182"/>
      <c r="SDI356" s="182"/>
      <c r="SDJ356" s="182"/>
      <c r="SDK356" s="182"/>
      <c r="SDL356" s="182"/>
      <c r="SDM356" s="182"/>
      <c r="SDN356" s="182"/>
      <c r="SDO356" s="182"/>
      <c r="SDP356" s="182"/>
      <c r="SDQ356" s="182"/>
      <c r="SDR356" s="182"/>
      <c r="SDS356" s="182"/>
      <c r="SDT356" s="182"/>
      <c r="SDU356" s="182"/>
      <c r="SDV356" s="182"/>
      <c r="SDW356" s="182"/>
      <c r="SDX356" s="182"/>
      <c r="SDY356" s="182"/>
      <c r="SDZ356" s="182"/>
      <c r="SEA356" s="182"/>
      <c r="SEB356" s="182"/>
      <c r="SEC356" s="182"/>
      <c r="SED356" s="182"/>
      <c r="SEE356" s="182"/>
      <c r="SEF356" s="182"/>
      <c r="SEG356" s="182"/>
      <c r="SEH356" s="182"/>
      <c r="SEI356" s="182"/>
      <c r="SEJ356" s="182"/>
      <c r="SEK356" s="182"/>
      <c r="SEL356" s="182"/>
      <c r="SEM356" s="182"/>
      <c r="SEN356" s="182"/>
      <c r="SEO356" s="182"/>
      <c r="SEP356" s="182"/>
      <c r="SEQ356" s="182"/>
      <c r="SER356" s="182"/>
      <c r="SES356" s="182"/>
      <c r="SET356" s="182"/>
      <c r="SEU356" s="182"/>
      <c r="SEV356" s="182"/>
      <c r="SEW356" s="182"/>
      <c r="SEX356" s="182"/>
      <c r="SEY356" s="182"/>
      <c r="SEZ356" s="182"/>
      <c r="SFA356" s="182"/>
      <c r="SFB356" s="182"/>
      <c r="SFC356" s="182"/>
      <c r="SFD356" s="182"/>
      <c r="SFE356" s="182"/>
      <c r="SFF356" s="182"/>
      <c r="SFG356" s="182"/>
      <c r="SFH356" s="182"/>
      <c r="SFI356" s="182"/>
      <c r="SFJ356" s="182"/>
      <c r="SFK356" s="182"/>
      <c r="SFL356" s="182"/>
      <c r="SFM356" s="182"/>
      <c r="SFN356" s="182"/>
      <c r="SFO356" s="182"/>
      <c r="SFP356" s="182"/>
      <c r="SFQ356" s="182"/>
      <c r="SFR356" s="182"/>
      <c r="SFS356" s="182"/>
      <c r="SFT356" s="182"/>
      <c r="SFU356" s="182"/>
      <c r="SFV356" s="182"/>
      <c r="SFW356" s="182"/>
      <c r="SFX356" s="182"/>
      <c r="SFY356" s="182"/>
      <c r="SFZ356" s="182"/>
      <c r="SGA356" s="182"/>
      <c r="SGB356" s="182"/>
      <c r="SGC356" s="182"/>
      <c r="SGD356" s="182"/>
      <c r="SGE356" s="182"/>
      <c r="SGF356" s="182"/>
      <c r="SGG356" s="182"/>
      <c r="SGH356" s="182"/>
      <c r="SGI356" s="182"/>
      <c r="SGJ356" s="182"/>
      <c r="SGK356" s="182"/>
      <c r="SGL356" s="182"/>
      <c r="SGM356" s="182"/>
      <c r="SGN356" s="182"/>
      <c r="SGO356" s="182"/>
      <c r="SGP356" s="182"/>
      <c r="SGQ356" s="182"/>
      <c r="SGR356" s="182"/>
      <c r="SGS356" s="182"/>
      <c r="SGT356" s="182"/>
      <c r="SGU356" s="182"/>
      <c r="SGV356" s="182"/>
      <c r="SGW356" s="182"/>
      <c r="SGX356" s="182"/>
      <c r="SGY356" s="182"/>
      <c r="SGZ356" s="182"/>
      <c r="SHA356" s="182"/>
      <c r="SHB356" s="182"/>
      <c r="SHC356" s="182"/>
      <c r="SHD356" s="182"/>
      <c r="SHE356" s="182"/>
      <c r="SHF356" s="182"/>
      <c r="SHG356" s="182"/>
      <c r="SHH356" s="182"/>
      <c r="SHI356" s="182"/>
      <c r="SHJ356" s="182"/>
      <c r="SHK356" s="182"/>
      <c r="SHL356" s="182"/>
      <c r="SHM356" s="182"/>
      <c r="SHN356" s="182"/>
      <c r="SHO356" s="182"/>
      <c r="SHP356" s="182"/>
      <c r="SHQ356" s="182"/>
      <c r="SHR356" s="182"/>
      <c r="SHS356" s="182"/>
      <c r="SHT356" s="182"/>
      <c r="SHU356" s="182"/>
      <c r="SHV356" s="182"/>
      <c r="SHW356" s="182"/>
      <c r="SHX356" s="182"/>
      <c r="SHY356" s="182"/>
      <c r="SHZ356" s="182"/>
      <c r="SIA356" s="182"/>
      <c r="SIB356" s="182"/>
      <c r="SIC356" s="182"/>
      <c r="SID356" s="182"/>
      <c r="SIE356" s="182"/>
      <c r="SIF356" s="182"/>
      <c r="SIG356" s="182"/>
      <c r="SIH356" s="182"/>
      <c r="SII356" s="182"/>
      <c r="SIJ356" s="182"/>
      <c r="SIK356" s="182"/>
      <c r="SIL356" s="182"/>
      <c r="SIM356" s="182"/>
      <c r="SIN356" s="182"/>
      <c r="SIO356" s="182"/>
      <c r="SIP356" s="182"/>
      <c r="SIQ356" s="182"/>
      <c r="SIR356" s="182"/>
      <c r="SIS356" s="182"/>
      <c r="SIT356" s="182"/>
      <c r="SIU356" s="182"/>
      <c r="SIV356" s="182"/>
      <c r="SIW356" s="182"/>
      <c r="SIX356" s="182"/>
      <c r="SIY356" s="182"/>
      <c r="SIZ356" s="182"/>
      <c r="SJA356" s="182"/>
      <c r="SJB356" s="182"/>
      <c r="SJC356" s="182"/>
      <c r="SJD356" s="182"/>
      <c r="SJE356" s="182"/>
      <c r="SJF356" s="182"/>
      <c r="SJG356" s="182"/>
      <c r="SJH356" s="182"/>
      <c r="SJI356" s="182"/>
      <c r="SJJ356" s="182"/>
      <c r="SJK356" s="182"/>
      <c r="SJL356" s="182"/>
      <c r="SJM356" s="182"/>
      <c r="SJN356" s="182"/>
      <c r="SJO356" s="182"/>
      <c r="SJP356" s="182"/>
      <c r="SJQ356" s="182"/>
      <c r="SJR356" s="182"/>
      <c r="SJS356" s="182"/>
      <c r="SJT356" s="182"/>
      <c r="SJU356" s="182"/>
      <c r="SJV356" s="182"/>
      <c r="SJW356" s="182"/>
      <c r="SJX356" s="182"/>
      <c r="SJY356" s="182"/>
      <c r="SJZ356" s="182"/>
      <c r="SKA356" s="182"/>
      <c r="SKB356" s="182"/>
      <c r="SKC356" s="182"/>
      <c r="SKD356" s="182"/>
      <c r="SKE356" s="182"/>
      <c r="SKF356" s="182"/>
      <c r="SKG356" s="182"/>
      <c r="SKH356" s="182"/>
      <c r="SKI356" s="182"/>
      <c r="SKJ356" s="182"/>
      <c r="SKK356" s="182"/>
      <c r="SKL356" s="182"/>
      <c r="SKM356" s="182"/>
      <c r="SKN356" s="182"/>
      <c r="SKO356" s="182"/>
      <c r="SKP356" s="182"/>
      <c r="SKQ356" s="182"/>
      <c r="SKR356" s="182"/>
      <c r="SKS356" s="182"/>
      <c r="SKT356" s="182"/>
      <c r="SKU356" s="182"/>
      <c r="SKV356" s="182"/>
      <c r="SKW356" s="182"/>
      <c r="SKX356" s="182"/>
      <c r="SKY356" s="182"/>
      <c r="SKZ356" s="182"/>
      <c r="SLA356" s="182"/>
      <c r="SLB356" s="182"/>
      <c r="SLC356" s="182"/>
      <c r="SLD356" s="182"/>
      <c r="SLE356" s="182"/>
      <c r="SLF356" s="182"/>
      <c r="SLG356" s="182"/>
      <c r="SLH356" s="182"/>
      <c r="SLI356" s="182"/>
      <c r="SLJ356" s="182"/>
      <c r="SLK356" s="182"/>
      <c r="SLL356" s="182"/>
      <c r="SLM356" s="182"/>
      <c r="SLN356" s="182"/>
      <c r="SLO356" s="182"/>
      <c r="SLP356" s="182"/>
      <c r="SLQ356" s="182"/>
      <c r="SLR356" s="182"/>
      <c r="SLS356" s="182"/>
      <c r="SLT356" s="182"/>
      <c r="SLU356" s="182"/>
      <c r="SLV356" s="182"/>
      <c r="SLW356" s="182"/>
      <c r="SLX356" s="182"/>
      <c r="SLY356" s="182"/>
      <c r="SLZ356" s="182"/>
      <c r="SMA356" s="182"/>
      <c r="SMB356" s="182"/>
      <c r="SMC356" s="182"/>
      <c r="SMD356" s="182"/>
      <c r="SME356" s="182"/>
      <c r="SMF356" s="182"/>
      <c r="SMG356" s="182"/>
      <c r="SMH356" s="182"/>
      <c r="SMI356" s="182"/>
      <c r="SMJ356" s="182"/>
      <c r="SMK356" s="182"/>
      <c r="SML356" s="182"/>
      <c r="SMM356" s="182"/>
      <c r="SMN356" s="182"/>
      <c r="SMO356" s="182"/>
      <c r="SMP356" s="182"/>
      <c r="SMQ356" s="182"/>
      <c r="SMR356" s="182"/>
      <c r="SMS356" s="182"/>
      <c r="SMT356" s="182"/>
      <c r="SMU356" s="182"/>
      <c r="SMV356" s="182"/>
      <c r="SMW356" s="182"/>
      <c r="SMX356" s="182"/>
      <c r="SMY356" s="182"/>
      <c r="SMZ356" s="182"/>
      <c r="SNA356" s="182"/>
      <c r="SNB356" s="182"/>
      <c r="SNC356" s="182"/>
      <c r="SND356" s="182"/>
      <c r="SNE356" s="182"/>
      <c r="SNF356" s="182"/>
      <c r="SNG356" s="182"/>
      <c r="SNH356" s="182"/>
      <c r="SNI356" s="182"/>
      <c r="SNJ356" s="182"/>
      <c r="SNK356" s="182"/>
      <c r="SNL356" s="182"/>
      <c r="SNM356" s="182"/>
      <c r="SNN356" s="182"/>
      <c r="SNO356" s="182"/>
      <c r="SNP356" s="182"/>
      <c r="SNQ356" s="182"/>
      <c r="SNR356" s="182"/>
      <c r="SNS356" s="182"/>
      <c r="SNT356" s="182"/>
      <c r="SNU356" s="182"/>
      <c r="SNV356" s="182"/>
      <c r="SNW356" s="182"/>
      <c r="SNX356" s="182"/>
      <c r="SNY356" s="182"/>
      <c r="SNZ356" s="182"/>
      <c r="SOA356" s="182"/>
      <c r="SOB356" s="182"/>
      <c r="SOC356" s="182"/>
      <c r="SOD356" s="182"/>
      <c r="SOE356" s="182"/>
      <c r="SOF356" s="182"/>
      <c r="SOG356" s="182"/>
      <c r="SOH356" s="182"/>
      <c r="SOI356" s="182"/>
      <c r="SOJ356" s="182"/>
      <c r="SOK356" s="182"/>
      <c r="SOL356" s="182"/>
      <c r="SOM356" s="182"/>
      <c r="SON356" s="182"/>
      <c r="SOO356" s="182"/>
      <c r="SOP356" s="182"/>
      <c r="SOQ356" s="182"/>
      <c r="SOR356" s="182"/>
      <c r="SOS356" s="182"/>
      <c r="SOT356" s="182"/>
      <c r="SOU356" s="182"/>
      <c r="SOV356" s="182"/>
      <c r="SOW356" s="182"/>
      <c r="SOX356" s="182"/>
      <c r="SOY356" s="182"/>
      <c r="SOZ356" s="182"/>
      <c r="SPA356" s="182"/>
      <c r="SPB356" s="182"/>
      <c r="SPC356" s="182"/>
      <c r="SPD356" s="182"/>
      <c r="SPE356" s="182"/>
      <c r="SPF356" s="182"/>
      <c r="SPG356" s="182"/>
      <c r="SPH356" s="182"/>
      <c r="SPI356" s="182"/>
      <c r="SPJ356" s="182"/>
      <c r="SPK356" s="182"/>
      <c r="SPL356" s="182"/>
      <c r="SPM356" s="182"/>
      <c r="SPN356" s="182"/>
      <c r="SPO356" s="182"/>
      <c r="SPP356" s="182"/>
      <c r="SPQ356" s="182"/>
      <c r="SPR356" s="182"/>
      <c r="SPS356" s="182"/>
      <c r="SPT356" s="182"/>
      <c r="SPU356" s="182"/>
      <c r="SPV356" s="182"/>
      <c r="SPW356" s="182"/>
      <c r="SPX356" s="182"/>
      <c r="SPY356" s="182"/>
      <c r="SPZ356" s="182"/>
      <c r="SQA356" s="182"/>
      <c r="SQB356" s="182"/>
      <c r="SQC356" s="182"/>
      <c r="SQD356" s="182"/>
      <c r="SQE356" s="182"/>
      <c r="SQF356" s="182"/>
      <c r="SQG356" s="182"/>
      <c r="SQH356" s="182"/>
      <c r="SQI356" s="182"/>
      <c r="SQJ356" s="182"/>
      <c r="SQK356" s="182"/>
      <c r="SQL356" s="182"/>
      <c r="SQM356" s="182"/>
      <c r="SQN356" s="182"/>
      <c r="SQO356" s="182"/>
      <c r="SQP356" s="182"/>
      <c r="SQQ356" s="182"/>
      <c r="SQR356" s="182"/>
      <c r="SQS356" s="182"/>
      <c r="SQT356" s="182"/>
      <c r="SQU356" s="182"/>
      <c r="SQV356" s="182"/>
      <c r="SQW356" s="182"/>
      <c r="SQX356" s="182"/>
      <c r="SQY356" s="182"/>
      <c r="SQZ356" s="182"/>
      <c r="SRA356" s="182"/>
      <c r="SRB356" s="182"/>
      <c r="SRC356" s="182"/>
      <c r="SRD356" s="182"/>
      <c r="SRE356" s="182"/>
      <c r="SRF356" s="182"/>
      <c r="SRG356" s="182"/>
      <c r="SRH356" s="182"/>
      <c r="SRI356" s="182"/>
      <c r="SRJ356" s="182"/>
      <c r="SRK356" s="182"/>
      <c r="SRL356" s="182"/>
      <c r="SRM356" s="182"/>
      <c r="SRN356" s="182"/>
      <c r="SRO356" s="182"/>
      <c r="SRP356" s="182"/>
      <c r="SRQ356" s="182"/>
      <c r="SRR356" s="182"/>
      <c r="SRS356" s="182"/>
      <c r="SRT356" s="182"/>
      <c r="SRU356" s="182"/>
      <c r="SRV356" s="182"/>
      <c r="SRW356" s="182"/>
      <c r="SRX356" s="182"/>
      <c r="SRY356" s="182"/>
      <c r="SRZ356" s="182"/>
      <c r="SSA356" s="182"/>
      <c r="SSB356" s="182"/>
      <c r="SSC356" s="182"/>
      <c r="SSD356" s="182"/>
      <c r="SSE356" s="182"/>
      <c r="SSF356" s="182"/>
      <c r="SSG356" s="182"/>
      <c r="SSH356" s="182"/>
      <c r="SSI356" s="182"/>
      <c r="SSJ356" s="182"/>
      <c r="SSK356" s="182"/>
      <c r="SSL356" s="182"/>
      <c r="SSM356" s="182"/>
      <c r="SSN356" s="182"/>
      <c r="SSO356" s="182"/>
      <c r="SSP356" s="182"/>
      <c r="SSQ356" s="182"/>
      <c r="SSR356" s="182"/>
      <c r="SSS356" s="182"/>
      <c r="SST356" s="182"/>
      <c r="SSU356" s="182"/>
      <c r="SSV356" s="182"/>
      <c r="SSW356" s="182"/>
      <c r="SSX356" s="182"/>
      <c r="SSY356" s="182"/>
      <c r="SSZ356" s="182"/>
      <c r="STA356" s="182"/>
      <c r="STB356" s="182"/>
      <c r="STC356" s="182"/>
      <c r="STD356" s="182"/>
      <c r="STE356" s="182"/>
      <c r="STF356" s="182"/>
      <c r="STG356" s="182"/>
      <c r="STH356" s="182"/>
      <c r="STI356" s="182"/>
      <c r="STJ356" s="182"/>
      <c r="STK356" s="182"/>
      <c r="STL356" s="182"/>
      <c r="STM356" s="182"/>
      <c r="STN356" s="182"/>
      <c r="STO356" s="182"/>
      <c r="STP356" s="182"/>
      <c r="STQ356" s="182"/>
      <c r="STR356" s="182"/>
      <c r="STS356" s="182"/>
      <c r="STT356" s="182"/>
      <c r="STU356" s="182"/>
      <c r="STV356" s="182"/>
      <c r="STW356" s="182"/>
      <c r="STX356" s="182"/>
      <c r="STY356" s="182"/>
      <c r="STZ356" s="182"/>
      <c r="SUA356" s="182"/>
      <c r="SUB356" s="182"/>
      <c r="SUC356" s="182"/>
      <c r="SUD356" s="182"/>
      <c r="SUE356" s="182"/>
      <c r="SUF356" s="182"/>
      <c r="SUG356" s="182"/>
      <c r="SUH356" s="182"/>
      <c r="SUI356" s="182"/>
      <c r="SUJ356" s="182"/>
      <c r="SUK356" s="182"/>
      <c r="SUL356" s="182"/>
      <c r="SUM356" s="182"/>
      <c r="SUN356" s="182"/>
      <c r="SUO356" s="182"/>
      <c r="SUP356" s="182"/>
      <c r="SUQ356" s="182"/>
      <c r="SUR356" s="182"/>
      <c r="SUS356" s="182"/>
      <c r="SUT356" s="182"/>
      <c r="SUU356" s="182"/>
      <c r="SUV356" s="182"/>
      <c r="SUW356" s="182"/>
      <c r="SUX356" s="182"/>
      <c r="SUY356" s="182"/>
      <c r="SUZ356" s="182"/>
      <c r="SVA356" s="182"/>
      <c r="SVB356" s="182"/>
      <c r="SVC356" s="182"/>
      <c r="SVD356" s="182"/>
      <c r="SVE356" s="182"/>
      <c r="SVF356" s="182"/>
      <c r="SVG356" s="182"/>
      <c r="SVH356" s="182"/>
      <c r="SVI356" s="182"/>
      <c r="SVJ356" s="182"/>
      <c r="SVK356" s="182"/>
      <c r="SVL356" s="182"/>
      <c r="SVM356" s="182"/>
      <c r="SVN356" s="182"/>
      <c r="SVO356" s="182"/>
      <c r="SVP356" s="182"/>
      <c r="SVQ356" s="182"/>
      <c r="SVR356" s="182"/>
      <c r="SVS356" s="182"/>
      <c r="SVT356" s="182"/>
      <c r="SVU356" s="182"/>
      <c r="SVV356" s="182"/>
      <c r="SVW356" s="182"/>
      <c r="SVX356" s="182"/>
      <c r="SVY356" s="182"/>
      <c r="SVZ356" s="182"/>
      <c r="SWA356" s="182"/>
      <c r="SWB356" s="182"/>
      <c r="SWC356" s="182"/>
      <c r="SWD356" s="182"/>
      <c r="SWE356" s="182"/>
      <c r="SWF356" s="182"/>
      <c r="SWG356" s="182"/>
      <c r="SWH356" s="182"/>
      <c r="SWI356" s="182"/>
      <c r="SWJ356" s="182"/>
      <c r="SWK356" s="182"/>
      <c r="SWL356" s="182"/>
      <c r="SWM356" s="182"/>
      <c r="SWN356" s="182"/>
      <c r="SWO356" s="182"/>
      <c r="SWP356" s="182"/>
      <c r="SWQ356" s="182"/>
      <c r="SWR356" s="182"/>
      <c r="SWS356" s="182"/>
      <c r="SWT356" s="182"/>
      <c r="SWU356" s="182"/>
      <c r="SWV356" s="182"/>
      <c r="SWW356" s="182"/>
      <c r="SWX356" s="182"/>
      <c r="SWY356" s="182"/>
      <c r="SWZ356" s="182"/>
      <c r="SXA356" s="182"/>
      <c r="SXB356" s="182"/>
      <c r="SXC356" s="182"/>
      <c r="SXD356" s="182"/>
      <c r="SXE356" s="182"/>
      <c r="SXF356" s="182"/>
      <c r="SXG356" s="182"/>
      <c r="SXH356" s="182"/>
      <c r="SXI356" s="182"/>
      <c r="SXJ356" s="182"/>
      <c r="SXK356" s="182"/>
      <c r="SXL356" s="182"/>
      <c r="SXM356" s="182"/>
      <c r="SXN356" s="182"/>
      <c r="SXO356" s="182"/>
      <c r="SXP356" s="182"/>
      <c r="SXQ356" s="182"/>
      <c r="SXR356" s="182"/>
      <c r="SXS356" s="182"/>
      <c r="SXT356" s="182"/>
      <c r="SXU356" s="182"/>
      <c r="SXV356" s="182"/>
      <c r="SXW356" s="182"/>
      <c r="SXX356" s="182"/>
      <c r="SXY356" s="182"/>
      <c r="SXZ356" s="182"/>
      <c r="SYA356" s="182"/>
      <c r="SYB356" s="182"/>
      <c r="SYC356" s="182"/>
      <c r="SYD356" s="182"/>
      <c r="SYE356" s="182"/>
      <c r="SYF356" s="182"/>
      <c r="SYG356" s="182"/>
      <c r="SYH356" s="182"/>
      <c r="SYI356" s="182"/>
      <c r="SYJ356" s="182"/>
      <c r="SYK356" s="182"/>
      <c r="SYL356" s="182"/>
      <c r="SYM356" s="182"/>
      <c r="SYN356" s="182"/>
      <c r="SYO356" s="182"/>
      <c r="SYP356" s="182"/>
      <c r="SYQ356" s="182"/>
      <c r="SYR356" s="182"/>
      <c r="SYS356" s="182"/>
      <c r="SYT356" s="182"/>
      <c r="SYU356" s="182"/>
      <c r="SYV356" s="182"/>
      <c r="SYW356" s="182"/>
      <c r="SYX356" s="182"/>
      <c r="SYY356" s="182"/>
      <c r="SYZ356" s="182"/>
      <c r="SZA356" s="182"/>
      <c r="SZB356" s="182"/>
      <c r="SZC356" s="182"/>
      <c r="SZD356" s="182"/>
      <c r="SZE356" s="182"/>
      <c r="SZF356" s="182"/>
      <c r="SZG356" s="182"/>
      <c r="SZH356" s="182"/>
      <c r="SZI356" s="182"/>
      <c r="SZJ356" s="182"/>
      <c r="SZK356" s="182"/>
      <c r="SZL356" s="182"/>
      <c r="SZM356" s="182"/>
      <c r="SZN356" s="182"/>
      <c r="SZO356" s="182"/>
      <c r="SZP356" s="182"/>
      <c r="SZQ356" s="182"/>
      <c r="SZR356" s="182"/>
      <c r="SZS356" s="182"/>
      <c r="SZT356" s="182"/>
      <c r="SZU356" s="182"/>
      <c r="SZV356" s="182"/>
      <c r="SZW356" s="182"/>
      <c r="SZX356" s="182"/>
      <c r="SZY356" s="182"/>
      <c r="SZZ356" s="182"/>
      <c r="TAA356" s="182"/>
      <c r="TAB356" s="182"/>
      <c r="TAC356" s="182"/>
      <c r="TAD356" s="182"/>
      <c r="TAE356" s="182"/>
      <c r="TAF356" s="182"/>
      <c r="TAG356" s="182"/>
      <c r="TAH356" s="182"/>
      <c r="TAI356" s="182"/>
      <c r="TAJ356" s="182"/>
      <c r="TAK356" s="182"/>
      <c r="TAL356" s="182"/>
      <c r="TAM356" s="182"/>
      <c r="TAN356" s="182"/>
      <c r="TAO356" s="182"/>
      <c r="TAP356" s="182"/>
      <c r="TAQ356" s="182"/>
      <c r="TAR356" s="182"/>
      <c r="TAS356" s="182"/>
      <c r="TAT356" s="182"/>
      <c r="TAU356" s="182"/>
      <c r="TAV356" s="182"/>
      <c r="TAW356" s="182"/>
      <c r="TAX356" s="182"/>
      <c r="TAY356" s="182"/>
      <c r="TAZ356" s="182"/>
      <c r="TBA356" s="182"/>
      <c r="TBB356" s="182"/>
      <c r="TBC356" s="182"/>
      <c r="TBD356" s="182"/>
      <c r="TBE356" s="182"/>
      <c r="TBF356" s="182"/>
      <c r="TBG356" s="182"/>
      <c r="TBH356" s="182"/>
      <c r="TBI356" s="182"/>
      <c r="TBJ356" s="182"/>
      <c r="TBK356" s="182"/>
      <c r="TBL356" s="182"/>
      <c r="TBM356" s="182"/>
      <c r="TBN356" s="182"/>
      <c r="TBO356" s="182"/>
      <c r="TBP356" s="182"/>
      <c r="TBQ356" s="182"/>
      <c r="TBR356" s="182"/>
      <c r="TBS356" s="182"/>
      <c r="TBT356" s="182"/>
      <c r="TBU356" s="182"/>
      <c r="TBV356" s="182"/>
      <c r="TBW356" s="182"/>
      <c r="TBX356" s="182"/>
      <c r="TBY356" s="182"/>
      <c r="TBZ356" s="182"/>
      <c r="TCA356" s="182"/>
      <c r="TCB356" s="182"/>
      <c r="TCC356" s="182"/>
      <c r="TCD356" s="182"/>
      <c r="TCE356" s="182"/>
      <c r="TCF356" s="182"/>
      <c r="TCG356" s="182"/>
      <c r="TCH356" s="182"/>
      <c r="TCI356" s="182"/>
      <c r="TCJ356" s="182"/>
      <c r="TCK356" s="182"/>
      <c r="TCL356" s="182"/>
      <c r="TCM356" s="182"/>
      <c r="TCN356" s="182"/>
      <c r="TCO356" s="182"/>
      <c r="TCP356" s="182"/>
      <c r="TCQ356" s="182"/>
      <c r="TCR356" s="182"/>
      <c r="TCS356" s="182"/>
      <c r="TCT356" s="182"/>
      <c r="TCU356" s="182"/>
      <c r="TCV356" s="182"/>
      <c r="TCW356" s="182"/>
      <c r="TCX356" s="182"/>
      <c r="TCY356" s="182"/>
      <c r="TCZ356" s="182"/>
      <c r="TDA356" s="182"/>
      <c r="TDB356" s="182"/>
      <c r="TDC356" s="182"/>
      <c r="TDD356" s="182"/>
      <c r="TDE356" s="182"/>
      <c r="TDF356" s="182"/>
      <c r="TDG356" s="182"/>
      <c r="TDH356" s="182"/>
      <c r="TDI356" s="182"/>
      <c r="TDJ356" s="182"/>
      <c r="TDK356" s="182"/>
      <c r="TDL356" s="182"/>
      <c r="TDM356" s="182"/>
      <c r="TDN356" s="182"/>
      <c r="TDO356" s="182"/>
      <c r="TDP356" s="182"/>
      <c r="TDQ356" s="182"/>
      <c r="TDR356" s="182"/>
      <c r="TDS356" s="182"/>
      <c r="TDT356" s="182"/>
      <c r="TDU356" s="182"/>
      <c r="TDV356" s="182"/>
      <c r="TDW356" s="182"/>
      <c r="TDX356" s="182"/>
      <c r="TDY356" s="182"/>
      <c r="TDZ356" s="182"/>
      <c r="TEA356" s="182"/>
      <c r="TEB356" s="182"/>
      <c r="TEC356" s="182"/>
      <c r="TED356" s="182"/>
      <c r="TEE356" s="182"/>
      <c r="TEF356" s="182"/>
      <c r="TEG356" s="182"/>
      <c r="TEH356" s="182"/>
      <c r="TEI356" s="182"/>
      <c r="TEJ356" s="182"/>
      <c r="TEK356" s="182"/>
      <c r="TEL356" s="182"/>
      <c r="TEM356" s="182"/>
      <c r="TEN356" s="182"/>
      <c r="TEO356" s="182"/>
      <c r="TEP356" s="182"/>
      <c r="TEQ356" s="182"/>
      <c r="TER356" s="182"/>
      <c r="TES356" s="182"/>
      <c r="TET356" s="182"/>
      <c r="TEU356" s="182"/>
      <c r="TEV356" s="182"/>
      <c r="TEW356" s="182"/>
      <c r="TEX356" s="182"/>
      <c r="TEY356" s="182"/>
      <c r="TEZ356" s="182"/>
      <c r="TFA356" s="182"/>
      <c r="TFB356" s="182"/>
      <c r="TFC356" s="182"/>
      <c r="TFD356" s="182"/>
      <c r="TFE356" s="182"/>
      <c r="TFF356" s="182"/>
      <c r="TFG356" s="182"/>
      <c r="TFH356" s="182"/>
      <c r="TFI356" s="182"/>
      <c r="TFJ356" s="182"/>
      <c r="TFK356" s="182"/>
      <c r="TFL356" s="182"/>
      <c r="TFM356" s="182"/>
      <c r="TFN356" s="182"/>
      <c r="TFO356" s="182"/>
      <c r="TFP356" s="182"/>
      <c r="TFQ356" s="182"/>
      <c r="TFR356" s="182"/>
      <c r="TFS356" s="182"/>
      <c r="TFT356" s="182"/>
      <c r="TFU356" s="182"/>
      <c r="TFV356" s="182"/>
      <c r="TFW356" s="182"/>
      <c r="TFX356" s="182"/>
      <c r="TFY356" s="182"/>
      <c r="TFZ356" s="182"/>
      <c r="TGA356" s="182"/>
      <c r="TGB356" s="182"/>
      <c r="TGC356" s="182"/>
      <c r="TGD356" s="182"/>
      <c r="TGE356" s="182"/>
      <c r="TGF356" s="182"/>
      <c r="TGG356" s="182"/>
      <c r="TGH356" s="182"/>
      <c r="TGI356" s="182"/>
      <c r="TGJ356" s="182"/>
      <c r="TGK356" s="182"/>
      <c r="TGL356" s="182"/>
      <c r="TGM356" s="182"/>
      <c r="TGN356" s="182"/>
      <c r="TGO356" s="182"/>
      <c r="TGP356" s="182"/>
      <c r="TGQ356" s="182"/>
      <c r="TGR356" s="182"/>
      <c r="TGS356" s="182"/>
      <c r="TGT356" s="182"/>
      <c r="TGU356" s="182"/>
      <c r="TGV356" s="182"/>
      <c r="TGW356" s="182"/>
      <c r="TGX356" s="182"/>
      <c r="TGY356" s="182"/>
      <c r="TGZ356" s="182"/>
      <c r="THA356" s="182"/>
      <c r="THB356" s="182"/>
      <c r="THC356" s="182"/>
      <c r="THD356" s="182"/>
      <c r="THE356" s="182"/>
      <c r="THF356" s="182"/>
      <c r="THG356" s="182"/>
      <c r="THH356" s="182"/>
      <c r="THI356" s="182"/>
      <c r="THJ356" s="182"/>
      <c r="THK356" s="182"/>
      <c r="THL356" s="182"/>
      <c r="THM356" s="182"/>
      <c r="THN356" s="182"/>
      <c r="THO356" s="182"/>
      <c r="THP356" s="182"/>
      <c r="THQ356" s="182"/>
      <c r="THR356" s="182"/>
      <c r="THS356" s="182"/>
      <c r="THT356" s="182"/>
      <c r="THU356" s="182"/>
      <c r="THV356" s="182"/>
      <c r="THW356" s="182"/>
      <c r="THX356" s="182"/>
      <c r="THY356" s="182"/>
      <c r="THZ356" s="182"/>
      <c r="TIA356" s="182"/>
      <c r="TIB356" s="182"/>
      <c r="TIC356" s="182"/>
      <c r="TID356" s="182"/>
      <c r="TIE356" s="182"/>
      <c r="TIF356" s="182"/>
      <c r="TIG356" s="182"/>
      <c r="TIH356" s="182"/>
      <c r="TII356" s="182"/>
      <c r="TIJ356" s="182"/>
      <c r="TIK356" s="182"/>
      <c r="TIL356" s="182"/>
      <c r="TIM356" s="182"/>
      <c r="TIN356" s="182"/>
      <c r="TIO356" s="182"/>
      <c r="TIP356" s="182"/>
      <c r="TIQ356" s="182"/>
      <c r="TIR356" s="182"/>
      <c r="TIS356" s="182"/>
      <c r="TIT356" s="182"/>
      <c r="TIU356" s="182"/>
      <c r="TIV356" s="182"/>
      <c r="TIW356" s="182"/>
      <c r="TIX356" s="182"/>
      <c r="TIY356" s="182"/>
      <c r="TIZ356" s="182"/>
      <c r="TJA356" s="182"/>
      <c r="TJB356" s="182"/>
      <c r="TJC356" s="182"/>
      <c r="TJD356" s="182"/>
      <c r="TJE356" s="182"/>
      <c r="TJF356" s="182"/>
      <c r="TJG356" s="182"/>
      <c r="TJH356" s="182"/>
      <c r="TJI356" s="182"/>
      <c r="TJJ356" s="182"/>
      <c r="TJK356" s="182"/>
      <c r="TJL356" s="182"/>
      <c r="TJM356" s="182"/>
      <c r="TJN356" s="182"/>
      <c r="TJO356" s="182"/>
      <c r="TJP356" s="182"/>
      <c r="TJQ356" s="182"/>
      <c r="TJR356" s="182"/>
      <c r="TJS356" s="182"/>
      <c r="TJT356" s="182"/>
      <c r="TJU356" s="182"/>
      <c r="TJV356" s="182"/>
      <c r="TJW356" s="182"/>
      <c r="TJX356" s="182"/>
      <c r="TJY356" s="182"/>
      <c r="TJZ356" s="182"/>
      <c r="TKA356" s="182"/>
      <c r="TKB356" s="182"/>
      <c r="TKC356" s="182"/>
      <c r="TKD356" s="182"/>
      <c r="TKE356" s="182"/>
      <c r="TKF356" s="182"/>
      <c r="TKG356" s="182"/>
      <c r="TKH356" s="182"/>
      <c r="TKI356" s="182"/>
      <c r="TKJ356" s="182"/>
      <c r="TKK356" s="182"/>
      <c r="TKL356" s="182"/>
      <c r="TKM356" s="182"/>
      <c r="TKN356" s="182"/>
      <c r="TKO356" s="182"/>
      <c r="TKP356" s="182"/>
      <c r="TKQ356" s="182"/>
      <c r="TKR356" s="182"/>
      <c r="TKS356" s="182"/>
      <c r="TKT356" s="182"/>
      <c r="TKU356" s="182"/>
      <c r="TKV356" s="182"/>
      <c r="TKW356" s="182"/>
      <c r="TKX356" s="182"/>
      <c r="TKY356" s="182"/>
      <c r="TKZ356" s="182"/>
      <c r="TLA356" s="182"/>
      <c r="TLB356" s="182"/>
      <c r="TLC356" s="182"/>
      <c r="TLD356" s="182"/>
      <c r="TLE356" s="182"/>
      <c r="TLF356" s="182"/>
      <c r="TLG356" s="182"/>
      <c r="TLH356" s="182"/>
      <c r="TLI356" s="182"/>
      <c r="TLJ356" s="182"/>
      <c r="TLK356" s="182"/>
      <c r="TLL356" s="182"/>
      <c r="TLM356" s="182"/>
      <c r="TLN356" s="182"/>
      <c r="TLO356" s="182"/>
      <c r="TLP356" s="182"/>
      <c r="TLQ356" s="182"/>
      <c r="TLR356" s="182"/>
      <c r="TLS356" s="182"/>
      <c r="TLT356" s="182"/>
      <c r="TLU356" s="182"/>
      <c r="TLV356" s="182"/>
      <c r="TLW356" s="182"/>
      <c r="TLX356" s="182"/>
      <c r="TLY356" s="182"/>
      <c r="TLZ356" s="182"/>
      <c r="TMA356" s="182"/>
      <c r="TMB356" s="182"/>
      <c r="TMC356" s="182"/>
      <c r="TMD356" s="182"/>
      <c r="TME356" s="182"/>
      <c r="TMF356" s="182"/>
      <c r="TMG356" s="182"/>
      <c r="TMH356" s="182"/>
      <c r="TMI356" s="182"/>
      <c r="TMJ356" s="182"/>
      <c r="TMK356" s="182"/>
      <c r="TML356" s="182"/>
      <c r="TMM356" s="182"/>
      <c r="TMN356" s="182"/>
      <c r="TMO356" s="182"/>
      <c r="TMP356" s="182"/>
      <c r="TMQ356" s="182"/>
      <c r="TMR356" s="182"/>
      <c r="TMS356" s="182"/>
      <c r="TMT356" s="182"/>
      <c r="TMU356" s="182"/>
      <c r="TMV356" s="182"/>
      <c r="TMW356" s="182"/>
      <c r="TMX356" s="182"/>
      <c r="TMY356" s="182"/>
      <c r="TMZ356" s="182"/>
      <c r="TNA356" s="182"/>
      <c r="TNB356" s="182"/>
      <c r="TNC356" s="182"/>
      <c r="TND356" s="182"/>
      <c r="TNE356" s="182"/>
      <c r="TNF356" s="182"/>
      <c r="TNG356" s="182"/>
      <c r="TNH356" s="182"/>
      <c r="TNI356" s="182"/>
      <c r="TNJ356" s="182"/>
      <c r="TNK356" s="182"/>
      <c r="TNL356" s="182"/>
      <c r="TNM356" s="182"/>
      <c r="TNN356" s="182"/>
      <c r="TNO356" s="182"/>
      <c r="TNP356" s="182"/>
      <c r="TNQ356" s="182"/>
      <c r="TNR356" s="182"/>
      <c r="TNS356" s="182"/>
      <c r="TNT356" s="182"/>
      <c r="TNU356" s="182"/>
      <c r="TNV356" s="182"/>
      <c r="TNW356" s="182"/>
      <c r="TNX356" s="182"/>
      <c r="TNY356" s="182"/>
      <c r="TNZ356" s="182"/>
      <c r="TOA356" s="182"/>
      <c r="TOB356" s="182"/>
      <c r="TOC356" s="182"/>
      <c r="TOD356" s="182"/>
      <c r="TOE356" s="182"/>
      <c r="TOF356" s="182"/>
      <c r="TOG356" s="182"/>
      <c r="TOH356" s="182"/>
      <c r="TOI356" s="182"/>
      <c r="TOJ356" s="182"/>
      <c r="TOK356" s="182"/>
      <c r="TOL356" s="182"/>
      <c r="TOM356" s="182"/>
      <c r="TON356" s="182"/>
      <c r="TOO356" s="182"/>
      <c r="TOP356" s="182"/>
      <c r="TOQ356" s="182"/>
      <c r="TOR356" s="182"/>
      <c r="TOS356" s="182"/>
      <c r="TOT356" s="182"/>
      <c r="TOU356" s="182"/>
      <c r="TOV356" s="182"/>
      <c r="TOW356" s="182"/>
      <c r="TOX356" s="182"/>
      <c r="TOY356" s="182"/>
      <c r="TOZ356" s="182"/>
      <c r="TPA356" s="182"/>
      <c r="TPB356" s="182"/>
      <c r="TPC356" s="182"/>
      <c r="TPD356" s="182"/>
      <c r="TPE356" s="182"/>
      <c r="TPF356" s="182"/>
      <c r="TPG356" s="182"/>
      <c r="TPH356" s="182"/>
      <c r="TPI356" s="182"/>
      <c r="TPJ356" s="182"/>
      <c r="TPK356" s="182"/>
      <c r="TPL356" s="182"/>
      <c r="TPM356" s="182"/>
      <c r="TPN356" s="182"/>
      <c r="TPO356" s="182"/>
      <c r="TPP356" s="182"/>
      <c r="TPQ356" s="182"/>
      <c r="TPR356" s="182"/>
      <c r="TPS356" s="182"/>
      <c r="TPT356" s="182"/>
      <c r="TPU356" s="182"/>
      <c r="TPV356" s="182"/>
      <c r="TPW356" s="182"/>
      <c r="TPX356" s="182"/>
      <c r="TPY356" s="182"/>
      <c r="TPZ356" s="182"/>
      <c r="TQA356" s="182"/>
      <c r="TQB356" s="182"/>
      <c r="TQC356" s="182"/>
      <c r="TQD356" s="182"/>
      <c r="TQE356" s="182"/>
      <c r="TQF356" s="182"/>
      <c r="TQG356" s="182"/>
      <c r="TQH356" s="182"/>
      <c r="TQI356" s="182"/>
      <c r="TQJ356" s="182"/>
      <c r="TQK356" s="182"/>
      <c r="TQL356" s="182"/>
      <c r="TQM356" s="182"/>
      <c r="TQN356" s="182"/>
      <c r="TQO356" s="182"/>
      <c r="TQP356" s="182"/>
      <c r="TQQ356" s="182"/>
      <c r="TQR356" s="182"/>
      <c r="TQS356" s="182"/>
      <c r="TQT356" s="182"/>
      <c r="TQU356" s="182"/>
      <c r="TQV356" s="182"/>
      <c r="TQW356" s="182"/>
      <c r="TQX356" s="182"/>
      <c r="TQY356" s="182"/>
      <c r="TQZ356" s="182"/>
      <c r="TRA356" s="182"/>
      <c r="TRB356" s="182"/>
      <c r="TRC356" s="182"/>
      <c r="TRD356" s="182"/>
      <c r="TRE356" s="182"/>
      <c r="TRF356" s="182"/>
      <c r="TRG356" s="182"/>
      <c r="TRH356" s="182"/>
      <c r="TRI356" s="182"/>
      <c r="TRJ356" s="182"/>
      <c r="TRK356" s="182"/>
      <c r="TRL356" s="182"/>
      <c r="TRM356" s="182"/>
      <c r="TRN356" s="182"/>
      <c r="TRO356" s="182"/>
      <c r="TRP356" s="182"/>
      <c r="TRQ356" s="182"/>
      <c r="TRR356" s="182"/>
      <c r="TRS356" s="182"/>
      <c r="TRT356" s="182"/>
      <c r="TRU356" s="182"/>
      <c r="TRV356" s="182"/>
      <c r="TRW356" s="182"/>
      <c r="TRX356" s="182"/>
      <c r="TRY356" s="182"/>
      <c r="TRZ356" s="182"/>
      <c r="TSA356" s="182"/>
      <c r="TSB356" s="182"/>
      <c r="TSC356" s="182"/>
      <c r="TSD356" s="182"/>
      <c r="TSE356" s="182"/>
      <c r="TSF356" s="182"/>
      <c r="TSG356" s="182"/>
      <c r="TSH356" s="182"/>
      <c r="TSI356" s="182"/>
      <c r="TSJ356" s="182"/>
      <c r="TSK356" s="182"/>
      <c r="TSL356" s="182"/>
      <c r="TSM356" s="182"/>
      <c r="TSN356" s="182"/>
      <c r="TSO356" s="182"/>
      <c r="TSP356" s="182"/>
      <c r="TSQ356" s="182"/>
      <c r="TSR356" s="182"/>
      <c r="TSS356" s="182"/>
      <c r="TST356" s="182"/>
      <c r="TSU356" s="182"/>
      <c r="TSV356" s="182"/>
      <c r="TSW356" s="182"/>
      <c r="TSX356" s="182"/>
      <c r="TSY356" s="182"/>
      <c r="TSZ356" s="182"/>
      <c r="TTA356" s="182"/>
      <c r="TTB356" s="182"/>
      <c r="TTC356" s="182"/>
      <c r="TTD356" s="182"/>
      <c r="TTE356" s="182"/>
      <c r="TTF356" s="182"/>
      <c r="TTG356" s="182"/>
      <c r="TTH356" s="182"/>
      <c r="TTI356" s="182"/>
      <c r="TTJ356" s="182"/>
      <c r="TTK356" s="182"/>
      <c r="TTL356" s="182"/>
      <c r="TTM356" s="182"/>
      <c r="TTN356" s="182"/>
      <c r="TTO356" s="182"/>
      <c r="TTP356" s="182"/>
      <c r="TTQ356" s="182"/>
      <c r="TTR356" s="182"/>
      <c r="TTS356" s="182"/>
      <c r="TTT356" s="182"/>
      <c r="TTU356" s="182"/>
      <c r="TTV356" s="182"/>
      <c r="TTW356" s="182"/>
      <c r="TTX356" s="182"/>
      <c r="TTY356" s="182"/>
      <c r="TTZ356" s="182"/>
      <c r="TUA356" s="182"/>
      <c r="TUB356" s="182"/>
      <c r="TUC356" s="182"/>
      <c r="TUD356" s="182"/>
      <c r="TUE356" s="182"/>
      <c r="TUF356" s="182"/>
      <c r="TUG356" s="182"/>
      <c r="TUH356" s="182"/>
      <c r="TUI356" s="182"/>
      <c r="TUJ356" s="182"/>
      <c r="TUK356" s="182"/>
      <c r="TUL356" s="182"/>
      <c r="TUM356" s="182"/>
      <c r="TUN356" s="182"/>
      <c r="TUO356" s="182"/>
      <c r="TUP356" s="182"/>
      <c r="TUQ356" s="182"/>
      <c r="TUR356" s="182"/>
      <c r="TUS356" s="182"/>
      <c r="TUT356" s="182"/>
      <c r="TUU356" s="182"/>
      <c r="TUV356" s="182"/>
      <c r="TUW356" s="182"/>
      <c r="TUX356" s="182"/>
      <c r="TUY356" s="182"/>
      <c r="TUZ356" s="182"/>
      <c r="TVA356" s="182"/>
      <c r="TVB356" s="182"/>
      <c r="TVC356" s="182"/>
      <c r="TVD356" s="182"/>
      <c r="TVE356" s="182"/>
      <c r="TVF356" s="182"/>
      <c r="TVG356" s="182"/>
      <c r="TVH356" s="182"/>
      <c r="TVI356" s="182"/>
      <c r="TVJ356" s="182"/>
      <c r="TVK356" s="182"/>
      <c r="TVL356" s="182"/>
      <c r="TVM356" s="182"/>
      <c r="TVN356" s="182"/>
      <c r="TVO356" s="182"/>
      <c r="TVP356" s="182"/>
      <c r="TVQ356" s="182"/>
      <c r="TVR356" s="182"/>
      <c r="TVS356" s="182"/>
      <c r="TVT356" s="182"/>
      <c r="TVU356" s="182"/>
      <c r="TVV356" s="182"/>
      <c r="TVW356" s="182"/>
      <c r="TVX356" s="182"/>
      <c r="TVY356" s="182"/>
      <c r="TVZ356" s="182"/>
      <c r="TWA356" s="182"/>
      <c r="TWB356" s="182"/>
      <c r="TWC356" s="182"/>
      <c r="TWD356" s="182"/>
      <c r="TWE356" s="182"/>
      <c r="TWF356" s="182"/>
      <c r="TWG356" s="182"/>
      <c r="TWH356" s="182"/>
      <c r="TWI356" s="182"/>
      <c r="TWJ356" s="182"/>
      <c r="TWK356" s="182"/>
      <c r="TWL356" s="182"/>
      <c r="TWM356" s="182"/>
      <c r="TWN356" s="182"/>
      <c r="TWO356" s="182"/>
      <c r="TWP356" s="182"/>
      <c r="TWQ356" s="182"/>
      <c r="TWR356" s="182"/>
      <c r="TWS356" s="182"/>
      <c r="TWT356" s="182"/>
      <c r="TWU356" s="182"/>
      <c r="TWV356" s="182"/>
      <c r="TWW356" s="182"/>
      <c r="TWX356" s="182"/>
      <c r="TWY356" s="182"/>
      <c r="TWZ356" s="182"/>
      <c r="TXA356" s="182"/>
      <c r="TXB356" s="182"/>
      <c r="TXC356" s="182"/>
      <c r="TXD356" s="182"/>
      <c r="TXE356" s="182"/>
      <c r="TXF356" s="182"/>
      <c r="TXG356" s="182"/>
      <c r="TXH356" s="182"/>
      <c r="TXI356" s="182"/>
      <c r="TXJ356" s="182"/>
      <c r="TXK356" s="182"/>
      <c r="TXL356" s="182"/>
      <c r="TXM356" s="182"/>
      <c r="TXN356" s="182"/>
      <c r="TXO356" s="182"/>
      <c r="TXP356" s="182"/>
      <c r="TXQ356" s="182"/>
      <c r="TXR356" s="182"/>
      <c r="TXS356" s="182"/>
      <c r="TXT356" s="182"/>
      <c r="TXU356" s="182"/>
      <c r="TXV356" s="182"/>
      <c r="TXW356" s="182"/>
      <c r="TXX356" s="182"/>
      <c r="TXY356" s="182"/>
      <c r="TXZ356" s="182"/>
      <c r="TYA356" s="182"/>
      <c r="TYB356" s="182"/>
      <c r="TYC356" s="182"/>
      <c r="TYD356" s="182"/>
      <c r="TYE356" s="182"/>
      <c r="TYF356" s="182"/>
      <c r="TYG356" s="182"/>
      <c r="TYH356" s="182"/>
      <c r="TYI356" s="182"/>
      <c r="TYJ356" s="182"/>
      <c r="TYK356" s="182"/>
      <c r="TYL356" s="182"/>
      <c r="TYM356" s="182"/>
      <c r="TYN356" s="182"/>
      <c r="TYO356" s="182"/>
      <c r="TYP356" s="182"/>
      <c r="TYQ356" s="182"/>
      <c r="TYR356" s="182"/>
      <c r="TYS356" s="182"/>
      <c r="TYT356" s="182"/>
      <c r="TYU356" s="182"/>
      <c r="TYV356" s="182"/>
      <c r="TYW356" s="182"/>
      <c r="TYX356" s="182"/>
      <c r="TYY356" s="182"/>
      <c r="TYZ356" s="182"/>
      <c r="TZA356" s="182"/>
      <c r="TZB356" s="182"/>
      <c r="TZC356" s="182"/>
      <c r="TZD356" s="182"/>
      <c r="TZE356" s="182"/>
      <c r="TZF356" s="182"/>
      <c r="TZG356" s="182"/>
      <c r="TZH356" s="182"/>
      <c r="TZI356" s="182"/>
      <c r="TZJ356" s="182"/>
      <c r="TZK356" s="182"/>
      <c r="TZL356" s="182"/>
      <c r="TZM356" s="182"/>
      <c r="TZN356" s="182"/>
      <c r="TZO356" s="182"/>
      <c r="TZP356" s="182"/>
      <c r="TZQ356" s="182"/>
      <c r="TZR356" s="182"/>
      <c r="TZS356" s="182"/>
      <c r="TZT356" s="182"/>
      <c r="TZU356" s="182"/>
      <c r="TZV356" s="182"/>
      <c r="TZW356" s="182"/>
      <c r="TZX356" s="182"/>
      <c r="TZY356" s="182"/>
      <c r="TZZ356" s="182"/>
      <c r="UAA356" s="182"/>
      <c r="UAB356" s="182"/>
      <c r="UAC356" s="182"/>
      <c r="UAD356" s="182"/>
      <c r="UAE356" s="182"/>
      <c r="UAF356" s="182"/>
      <c r="UAG356" s="182"/>
      <c r="UAH356" s="182"/>
      <c r="UAI356" s="182"/>
      <c r="UAJ356" s="182"/>
      <c r="UAK356" s="182"/>
      <c r="UAL356" s="182"/>
      <c r="UAM356" s="182"/>
      <c r="UAN356" s="182"/>
      <c r="UAO356" s="182"/>
      <c r="UAP356" s="182"/>
      <c r="UAQ356" s="182"/>
      <c r="UAR356" s="182"/>
      <c r="UAS356" s="182"/>
      <c r="UAT356" s="182"/>
      <c r="UAU356" s="182"/>
      <c r="UAV356" s="182"/>
      <c r="UAW356" s="182"/>
      <c r="UAX356" s="182"/>
      <c r="UAY356" s="182"/>
      <c r="UAZ356" s="182"/>
      <c r="UBA356" s="182"/>
      <c r="UBB356" s="182"/>
      <c r="UBC356" s="182"/>
      <c r="UBD356" s="182"/>
      <c r="UBE356" s="182"/>
      <c r="UBF356" s="182"/>
      <c r="UBG356" s="182"/>
      <c r="UBH356" s="182"/>
      <c r="UBI356" s="182"/>
      <c r="UBJ356" s="182"/>
      <c r="UBK356" s="182"/>
      <c r="UBL356" s="182"/>
      <c r="UBM356" s="182"/>
      <c r="UBN356" s="182"/>
      <c r="UBO356" s="182"/>
      <c r="UBP356" s="182"/>
      <c r="UBQ356" s="182"/>
      <c r="UBR356" s="182"/>
      <c r="UBS356" s="182"/>
      <c r="UBT356" s="182"/>
      <c r="UBU356" s="182"/>
      <c r="UBV356" s="182"/>
      <c r="UBW356" s="182"/>
      <c r="UBX356" s="182"/>
      <c r="UBY356" s="182"/>
      <c r="UBZ356" s="182"/>
      <c r="UCA356" s="182"/>
      <c r="UCB356" s="182"/>
      <c r="UCC356" s="182"/>
      <c r="UCD356" s="182"/>
      <c r="UCE356" s="182"/>
      <c r="UCF356" s="182"/>
      <c r="UCG356" s="182"/>
      <c r="UCH356" s="182"/>
      <c r="UCI356" s="182"/>
      <c r="UCJ356" s="182"/>
      <c r="UCK356" s="182"/>
      <c r="UCL356" s="182"/>
      <c r="UCM356" s="182"/>
      <c r="UCN356" s="182"/>
      <c r="UCO356" s="182"/>
      <c r="UCP356" s="182"/>
      <c r="UCQ356" s="182"/>
      <c r="UCR356" s="182"/>
      <c r="UCS356" s="182"/>
      <c r="UCT356" s="182"/>
      <c r="UCU356" s="182"/>
      <c r="UCV356" s="182"/>
      <c r="UCW356" s="182"/>
      <c r="UCX356" s="182"/>
      <c r="UCY356" s="182"/>
      <c r="UCZ356" s="182"/>
      <c r="UDA356" s="182"/>
      <c r="UDB356" s="182"/>
      <c r="UDC356" s="182"/>
      <c r="UDD356" s="182"/>
      <c r="UDE356" s="182"/>
      <c r="UDF356" s="182"/>
      <c r="UDG356" s="182"/>
      <c r="UDH356" s="182"/>
      <c r="UDI356" s="182"/>
      <c r="UDJ356" s="182"/>
      <c r="UDK356" s="182"/>
      <c r="UDL356" s="182"/>
      <c r="UDM356" s="182"/>
      <c r="UDN356" s="182"/>
      <c r="UDO356" s="182"/>
      <c r="UDP356" s="182"/>
      <c r="UDQ356" s="182"/>
      <c r="UDR356" s="182"/>
      <c r="UDS356" s="182"/>
      <c r="UDT356" s="182"/>
      <c r="UDU356" s="182"/>
      <c r="UDV356" s="182"/>
      <c r="UDW356" s="182"/>
      <c r="UDX356" s="182"/>
      <c r="UDY356" s="182"/>
      <c r="UDZ356" s="182"/>
      <c r="UEA356" s="182"/>
      <c r="UEB356" s="182"/>
      <c r="UEC356" s="182"/>
      <c r="UED356" s="182"/>
      <c r="UEE356" s="182"/>
      <c r="UEF356" s="182"/>
      <c r="UEG356" s="182"/>
      <c r="UEH356" s="182"/>
      <c r="UEI356" s="182"/>
      <c r="UEJ356" s="182"/>
      <c r="UEK356" s="182"/>
      <c r="UEL356" s="182"/>
      <c r="UEM356" s="182"/>
      <c r="UEN356" s="182"/>
      <c r="UEO356" s="182"/>
      <c r="UEP356" s="182"/>
      <c r="UEQ356" s="182"/>
      <c r="UER356" s="182"/>
      <c r="UES356" s="182"/>
      <c r="UET356" s="182"/>
      <c r="UEU356" s="182"/>
      <c r="UEV356" s="182"/>
      <c r="UEW356" s="182"/>
      <c r="UEX356" s="182"/>
      <c r="UEY356" s="182"/>
      <c r="UEZ356" s="182"/>
      <c r="UFA356" s="182"/>
      <c r="UFB356" s="182"/>
      <c r="UFC356" s="182"/>
      <c r="UFD356" s="182"/>
      <c r="UFE356" s="182"/>
      <c r="UFF356" s="182"/>
      <c r="UFG356" s="182"/>
      <c r="UFH356" s="182"/>
      <c r="UFI356" s="182"/>
      <c r="UFJ356" s="182"/>
      <c r="UFK356" s="182"/>
      <c r="UFL356" s="182"/>
      <c r="UFM356" s="182"/>
      <c r="UFN356" s="182"/>
      <c r="UFO356" s="182"/>
      <c r="UFP356" s="182"/>
      <c r="UFQ356" s="182"/>
      <c r="UFR356" s="182"/>
      <c r="UFS356" s="182"/>
      <c r="UFT356" s="182"/>
      <c r="UFU356" s="182"/>
      <c r="UFV356" s="182"/>
      <c r="UFW356" s="182"/>
      <c r="UFX356" s="182"/>
      <c r="UFY356" s="182"/>
      <c r="UFZ356" s="182"/>
      <c r="UGA356" s="182"/>
      <c r="UGB356" s="182"/>
      <c r="UGC356" s="182"/>
      <c r="UGD356" s="182"/>
      <c r="UGE356" s="182"/>
      <c r="UGF356" s="182"/>
      <c r="UGG356" s="182"/>
      <c r="UGH356" s="182"/>
      <c r="UGI356" s="182"/>
      <c r="UGJ356" s="182"/>
      <c r="UGK356" s="182"/>
      <c r="UGL356" s="182"/>
      <c r="UGM356" s="182"/>
      <c r="UGN356" s="182"/>
      <c r="UGO356" s="182"/>
      <c r="UGP356" s="182"/>
      <c r="UGQ356" s="182"/>
      <c r="UGR356" s="182"/>
      <c r="UGS356" s="182"/>
      <c r="UGT356" s="182"/>
      <c r="UGU356" s="182"/>
      <c r="UGV356" s="182"/>
      <c r="UGW356" s="182"/>
      <c r="UGX356" s="182"/>
      <c r="UGY356" s="182"/>
      <c r="UGZ356" s="182"/>
      <c r="UHA356" s="182"/>
      <c r="UHB356" s="182"/>
      <c r="UHC356" s="182"/>
      <c r="UHD356" s="182"/>
      <c r="UHE356" s="182"/>
      <c r="UHF356" s="182"/>
      <c r="UHG356" s="182"/>
      <c r="UHH356" s="182"/>
      <c r="UHI356" s="182"/>
      <c r="UHJ356" s="182"/>
      <c r="UHK356" s="182"/>
      <c r="UHL356" s="182"/>
      <c r="UHM356" s="182"/>
      <c r="UHN356" s="182"/>
      <c r="UHO356" s="182"/>
      <c r="UHP356" s="182"/>
      <c r="UHQ356" s="182"/>
      <c r="UHR356" s="182"/>
      <c r="UHS356" s="182"/>
      <c r="UHT356" s="182"/>
      <c r="UHU356" s="182"/>
      <c r="UHV356" s="182"/>
      <c r="UHW356" s="182"/>
      <c r="UHX356" s="182"/>
      <c r="UHY356" s="182"/>
      <c r="UHZ356" s="182"/>
      <c r="UIA356" s="182"/>
      <c r="UIB356" s="182"/>
      <c r="UIC356" s="182"/>
      <c r="UID356" s="182"/>
      <c r="UIE356" s="182"/>
      <c r="UIF356" s="182"/>
      <c r="UIG356" s="182"/>
      <c r="UIH356" s="182"/>
      <c r="UII356" s="182"/>
      <c r="UIJ356" s="182"/>
      <c r="UIK356" s="182"/>
      <c r="UIL356" s="182"/>
      <c r="UIM356" s="182"/>
      <c r="UIN356" s="182"/>
      <c r="UIO356" s="182"/>
      <c r="UIP356" s="182"/>
      <c r="UIQ356" s="182"/>
      <c r="UIR356" s="182"/>
      <c r="UIS356" s="182"/>
      <c r="UIT356" s="182"/>
      <c r="UIU356" s="182"/>
      <c r="UIV356" s="182"/>
      <c r="UIW356" s="182"/>
      <c r="UIX356" s="182"/>
      <c r="UIY356" s="182"/>
      <c r="UIZ356" s="182"/>
      <c r="UJA356" s="182"/>
      <c r="UJB356" s="182"/>
      <c r="UJC356" s="182"/>
      <c r="UJD356" s="182"/>
      <c r="UJE356" s="182"/>
      <c r="UJF356" s="182"/>
      <c r="UJG356" s="182"/>
      <c r="UJH356" s="182"/>
      <c r="UJI356" s="182"/>
      <c r="UJJ356" s="182"/>
      <c r="UJK356" s="182"/>
      <c r="UJL356" s="182"/>
      <c r="UJM356" s="182"/>
      <c r="UJN356" s="182"/>
      <c r="UJO356" s="182"/>
      <c r="UJP356" s="182"/>
      <c r="UJQ356" s="182"/>
      <c r="UJR356" s="182"/>
      <c r="UJS356" s="182"/>
      <c r="UJT356" s="182"/>
      <c r="UJU356" s="182"/>
      <c r="UJV356" s="182"/>
      <c r="UJW356" s="182"/>
      <c r="UJX356" s="182"/>
      <c r="UJY356" s="182"/>
      <c r="UJZ356" s="182"/>
      <c r="UKA356" s="182"/>
      <c r="UKB356" s="182"/>
      <c r="UKC356" s="182"/>
      <c r="UKD356" s="182"/>
      <c r="UKE356" s="182"/>
      <c r="UKF356" s="182"/>
      <c r="UKG356" s="182"/>
      <c r="UKH356" s="182"/>
      <c r="UKI356" s="182"/>
      <c r="UKJ356" s="182"/>
      <c r="UKK356" s="182"/>
      <c r="UKL356" s="182"/>
      <c r="UKM356" s="182"/>
      <c r="UKN356" s="182"/>
      <c r="UKO356" s="182"/>
      <c r="UKP356" s="182"/>
      <c r="UKQ356" s="182"/>
      <c r="UKR356" s="182"/>
      <c r="UKS356" s="182"/>
      <c r="UKT356" s="182"/>
      <c r="UKU356" s="182"/>
      <c r="UKV356" s="182"/>
      <c r="UKW356" s="182"/>
      <c r="UKX356" s="182"/>
      <c r="UKY356" s="182"/>
      <c r="UKZ356" s="182"/>
      <c r="ULA356" s="182"/>
      <c r="ULB356" s="182"/>
      <c r="ULC356" s="182"/>
      <c r="ULD356" s="182"/>
      <c r="ULE356" s="182"/>
      <c r="ULF356" s="182"/>
      <c r="ULG356" s="182"/>
      <c r="ULH356" s="182"/>
      <c r="ULI356" s="182"/>
      <c r="ULJ356" s="182"/>
      <c r="ULK356" s="182"/>
      <c r="ULL356" s="182"/>
      <c r="ULM356" s="182"/>
      <c r="ULN356" s="182"/>
      <c r="ULO356" s="182"/>
      <c r="ULP356" s="182"/>
      <c r="ULQ356" s="182"/>
      <c r="ULR356" s="182"/>
      <c r="ULS356" s="182"/>
      <c r="ULT356" s="182"/>
      <c r="ULU356" s="182"/>
      <c r="ULV356" s="182"/>
      <c r="ULW356" s="182"/>
      <c r="ULX356" s="182"/>
      <c r="ULY356" s="182"/>
      <c r="ULZ356" s="182"/>
      <c r="UMA356" s="182"/>
      <c r="UMB356" s="182"/>
      <c r="UMC356" s="182"/>
      <c r="UMD356" s="182"/>
      <c r="UME356" s="182"/>
      <c r="UMF356" s="182"/>
      <c r="UMG356" s="182"/>
      <c r="UMH356" s="182"/>
      <c r="UMI356" s="182"/>
      <c r="UMJ356" s="182"/>
      <c r="UMK356" s="182"/>
      <c r="UML356" s="182"/>
      <c r="UMM356" s="182"/>
      <c r="UMN356" s="182"/>
      <c r="UMO356" s="182"/>
      <c r="UMP356" s="182"/>
      <c r="UMQ356" s="182"/>
      <c r="UMR356" s="182"/>
      <c r="UMS356" s="182"/>
      <c r="UMT356" s="182"/>
      <c r="UMU356" s="182"/>
      <c r="UMV356" s="182"/>
      <c r="UMW356" s="182"/>
      <c r="UMX356" s="182"/>
      <c r="UMY356" s="182"/>
      <c r="UMZ356" s="182"/>
      <c r="UNA356" s="182"/>
      <c r="UNB356" s="182"/>
      <c r="UNC356" s="182"/>
      <c r="UND356" s="182"/>
      <c r="UNE356" s="182"/>
      <c r="UNF356" s="182"/>
      <c r="UNG356" s="182"/>
      <c r="UNH356" s="182"/>
      <c r="UNI356" s="182"/>
      <c r="UNJ356" s="182"/>
      <c r="UNK356" s="182"/>
      <c r="UNL356" s="182"/>
      <c r="UNM356" s="182"/>
      <c r="UNN356" s="182"/>
      <c r="UNO356" s="182"/>
      <c r="UNP356" s="182"/>
      <c r="UNQ356" s="182"/>
      <c r="UNR356" s="182"/>
      <c r="UNS356" s="182"/>
      <c r="UNT356" s="182"/>
      <c r="UNU356" s="182"/>
      <c r="UNV356" s="182"/>
      <c r="UNW356" s="182"/>
      <c r="UNX356" s="182"/>
      <c r="UNY356" s="182"/>
      <c r="UNZ356" s="182"/>
      <c r="UOA356" s="182"/>
      <c r="UOB356" s="182"/>
      <c r="UOC356" s="182"/>
      <c r="UOD356" s="182"/>
      <c r="UOE356" s="182"/>
      <c r="UOF356" s="182"/>
      <c r="UOG356" s="182"/>
      <c r="UOH356" s="182"/>
      <c r="UOI356" s="182"/>
      <c r="UOJ356" s="182"/>
      <c r="UOK356" s="182"/>
      <c r="UOL356" s="182"/>
      <c r="UOM356" s="182"/>
      <c r="UON356" s="182"/>
      <c r="UOO356" s="182"/>
      <c r="UOP356" s="182"/>
      <c r="UOQ356" s="182"/>
      <c r="UOR356" s="182"/>
      <c r="UOS356" s="182"/>
      <c r="UOT356" s="182"/>
      <c r="UOU356" s="182"/>
      <c r="UOV356" s="182"/>
      <c r="UOW356" s="182"/>
      <c r="UOX356" s="182"/>
      <c r="UOY356" s="182"/>
      <c r="UOZ356" s="182"/>
      <c r="UPA356" s="182"/>
      <c r="UPB356" s="182"/>
      <c r="UPC356" s="182"/>
      <c r="UPD356" s="182"/>
      <c r="UPE356" s="182"/>
      <c r="UPF356" s="182"/>
      <c r="UPG356" s="182"/>
      <c r="UPH356" s="182"/>
      <c r="UPI356" s="182"/>
      <c r="UPJ356" s="182"/>
      <c r="UPK356" s="182"/>
      <c r="UPL356" s="182"/>
      <c r="UPM356" s="182"/>
      <c r="UPN356" s="182"/>
      <c r="UPO356" s="182"/>
      <c r="UPP356" s="182"/>
      <c r="UPQ356" s="182"/>
      <c r="UPR356" s="182"/>
      <c r="UPS356" s="182"/>
      <c r="UPT356" s="182"/>
      <c r="UPU356" s="182"/>
      <c r="UPV356" s="182"/>
      <c r="UPW356" s="182"/>
      <c r="UPX356" s="182"/>
      <c r="UPY356" s="182"/>
      <c r="UPZ356" s="182"/>
      <c r="UQA356" s="182"/>
      <c r="UQB356" s="182"/>
      <c r="UQC356" s="182"/>
      <c r="UQD356" s="182"/>
      <c r="UQE356" s="182"/>
      <c r="UQF356" s="182"/>
      <c r="UQG356" s="182"/>
      <c r="UQH356" s="182"/>
      <c r="UQI356" s="182"/>
      <c r="UQJ356" s="182"/>
      <c r="UQK356" s="182"/>
      <c r="UQL356" s="182"/>
      <c r="UQM356" s="182"/>
      <c r="UQN356" s="182"/>
      <c r="UQO356" s="182"/>
      <c r="UQP356" s="182"/>
      <c r="UQQ356" s="182"/>
      <c r="UQR356" s="182"/>
      <c r="UQS356" s="182"/>
      <c r="UQT356" s="182"/>
      <c r="UQU356" s="182"/>
      <c r="UQV356" s="182"/>
      <c r="UQW356" s="182"/>
      <c r="UQX356" s="182"/>
      <c r="UQY356" s="182"/>
      <c r="UQZ356" s="182"/>
      <c r="URA356" s="182"/>
      <c r="URB356" s="182"/>
      <c r="URC356" s="182"/>
      <c r="URD356" s="182"/>
      <c r="URE356" s="182"/>
      <c r="URF356" s="182"/>
      <c r="URG356" s="182"/>
      <c r="URH356" s="182"/>
      <c r="URI356" s="182"/>
      <c r="URJ356" s="182"/>
      <c r="URK356" s="182"/>
      <c r="URL356" s="182"/>
      <c r="URM356" s="182"/>
      <c r="URN356" s="182"/>
      <c r="URO356" s="182"/>
      <c r="URP356" s="182"/>
      <c r="URQ356" s="182"/>
      <c r="URR356" s="182"/>
      <c r="URS356" s="182"/>
      <c r="URT356" s="182"/>
      <c r="URU356" s="182"/>
      <c r="URV356" s="182"/>
      <c r="URW356" s="182"/>
      <c r="URX356" s="182"/>
      <c r="URY356" s="182"/>
      <c r="URZ356" s="182"/>
      <c r="USA356" s="182"/>
      <c r="USB356" s="182"/>
      <c r="USC356" s="182"/>
      <c r="USD356" s="182"/>
      <c r="USE356" s="182"/>
      <c r="USF356" s="182"/>
      <c r="USG356" s="182"/>
      <c r="USH356" s="182"/>
      <c r="USI356" s="182"/>
      <c r="USJ356" s="182"/>
      <c r="USK356" s="182"/>
      <c r="USL356" s="182"/>
      <c r="USM356" s="182"/>
      <c r="USN356" s="182"/>
      <c r="USO356" s="182"/>
      <c r="USP356" s="182"/>
      <c r="USQ356" s="182"/>
      <c r="USR356" s="182"/>
      <c r="USS356" s="182"/>
      <c r="UST356" s="182"/>
      <c r="USU356" s="182"/>
      <c r="USV356" s="182"/>
      <c r="USW356" s="182"/>
      <c r="USX356" s="182"/>
      <c r="USY356" s="182"/>
      <c r="USZ356" s="182"/>
      <c r="UTA356" s="182"/>
      <c r="UTB356" s="182"/>
      <c r="UTC356" s="182"/>
      <c r="UTD356" s="182"/>
      <c r="UTE356" s="182"/>
      <c r="UTF356" s="182"/>
      <c r="UTG356" s="182"/>
      <c r="UTH356" s="182"/>
      <c r="UTI356" s="182"/>
      <c r="UTJ356" s="182"/>
      <c r="UTK356" s="182"/>
      <c r="UTL356" s="182"/>
      <c r="UTM356" s="182"/>
      <c r="UTN356" s="182"/>
      <c r="UTO356" s="182"/>
      <c r="UTP356" s="182"/>
      <c r="UTQ356" s="182"/>
      <c r="UTR356" s="182"/>
      <c r="UTS356" s="182"/>
      <c r="UTT356" s="182"/>
      <c r="UTU356" s="182"/>
      <c r="UTV356" s="182"/>
      <c r="UTW356" s="182"/>
      <c r="UTX356" s="182"/>
      <c r="UTY356" s="182"/>
      <c r="UTZ356" s="182"/>
      <c r="UUA356" s="182"/>
      <c r="UUB356" s="182"/>
      <c r="UUC356" s="182"/>
      <c r="UUD356" s="182"/>
      <c r="UUE356" s="182"/>
      <c r="UUF356" s="182"/>
      <c r="UUG356" s="182"/>
      <c r="UUH356" s="182"/>
      <c r="UUI356" s="182"/>
      <c r="UUJ356" s="182"/>
      <c r="UUK356" s="182"/>
      <c r="UUL356" s="182"/>
      <c r="UUM356" s="182"/>
      <c r="UUN356" s="182"/>
      <c r="UUO356" s="182"/>
      <c r="UUP356" s="182"/>
      <c r="UUQ356" s="182"/>
      <c r="UUR356" s="182"/>
      <c r="UUS356" s="182"/>
      <c r="UUT356" s="182"/>
      <c r="UUU356" s="182"/>
      <c r="UUV356" s="182"/>
      <c r="UUW356" s="182"/>
      <c r="UUX356" s="182"/>
      <c r="UUY356" s="182"/>
      <c r="UUZ356" s="182"/>
      <c r="UVA356" s="182"/>
      <c r="UVB356" s="182"/>
      <c r="UVC356" s="182"/>
      <c r="UVD356" s="182"/>
      <c r="UVE356" s="182"/>
      <c r="UVF356" s="182"/>
      <c r="UVG356" s="182"/>
      <c r="UVH356" s="182"/>
      <c r="UVI356" s="182"/>
      <c r="UVJ356" s="182"/>
      <c r="UVK356" s="182"/>
      <c r="UVL356" s="182"/>
      <c r="UVM356" s="182"/>
      <c r="UVN356" s="182"/>
      <c r="UVO356" s="182"/>
      <c r="UVP356" s="182"/>
      <c r="UVQ356" s="182"/>
      <c r="UVR356" s="182"/>
      <c r="UVS356" s="182"/>
      <c r="UVT356" s="182"/>
      <c r="UVU356" s="182"/>
      <c r="UVV356" s="182"/>
      <c r="UVW356" s="182"/>
      <c r="UVX356" s="182"/>
      <c r="UVY356" s="182"/>
      <c r="UVZ356" s="182"/>
      <c r="UWA356" s="182"/>
      <c r="UWB356" s="182"/>
      <c r="UWC356" s="182"/>
      <c r="UWD356" s="182"/>
      <c r="UWE356" s="182"/>
      <c r="UWF356" s="182"/>
      <c r="UWG356" s="182"/>
      <c r="UWH356" s="182"/>
      <c r="UWI356" s="182"/>
      <c r="UWJ356" s="182"/>
      <c r="UWK356" s="182"/>
      <c r="UWL356" s="182"/>
      <c r="UWM356" s="182"/>
      <c r="UWN356" s="182"/>
      <c r="UWO356" s="182"/>
      <c r="UWP356" s="182"/>
      <c r="UWQ356" s="182"/>
      <c r="UWR356" s="182"/>
      <c r="UWS356" s="182"/>
      <c r="UWT356" s="182"/>
      <c r="UWU356" s="182"/>
      <c r="UWV356" s="182"/>
      <c r="UWW356" s="182"/>
      <c r="UWX356" s="182"/>
      <c r="UWY356" s="182"/>
      <c r="UWZ356" s="182"/>
      <c r="UXA356" s="182"/>
      <c r="UXB356" s="182"/>
      <c r="UXC356" s="182"/>
      <c r="UXD356" s="182"/>
      <c r="UXE356" s="182"/>
      <c r="UXF356" s="182"/>
      <c r="UXG356" s="182"/>
      <c r="UXH356" s="182"/>
      <c r="UXI356" s="182"/>
      <c r="UXJ356" s="182"/>
      <c r="UXK356" s="182"/>
      <c r="UXL356" s="182"/>
      <c r="UXM356" s="182"/>
      <c r="UXN356" s="182"/>
      <c r="UXO356" s="182"/>
      <c r="UXP356" s="182"/>
      <c r="UXQ356" s="182"/>
      <c r="UXR356" s="182"/>
      <c r="UXS356" s="182"/>
      <c r="UXT356" s="182"/>
      <c r="UXU356" s="182"/>
      <c r="UXV356" s="182"/>
      <c r="UXW356" s="182"/>
      <c r="UXX356" s="182"/>
      <c r="UXY356" s="182"/>
      <c r="UXZ356" s="182"/>
      <c r="UYA356" s="182"/>
      <c r="UYB356" s="182"/>
      <c r="UYC356" s="182"/>
      <c r="UYD356" s="182"/>
      <c r="UYE356" s="182"/>
      <c r="UYF356" s="182"/>
      <c r="UYG356" s="182"/>
      <c r="UYH356" s="182"/>
      <c r="UYI356" s="182"/>
      <c r="UYJ356" s="182"/>
      <c r="UYK356" s="182"/>
      <c r="UYL356" s="182"/>
      <c r="UYM356" s="182"/>
      <c r="UYN356" s="182"/>
      <c r="UYO356" s="182"/>
      <c r="UYP356" s="182"/>
      <c r="UYQ356" s="182"/>
      <c r="UYR356" s="182"/>
      <c r="UYS356" s="182"/>
      <c r="UYT356" s="182"/>
      <c r="UYU356" s="182"/>
      <c r="UYV356" s="182"/>
      <c r="UYW356" s="182"/>
      <c r="UYX356" s="182"/>
      <c r="UYY356" s="182"/>
      <c r="UYZ356" s="182"/>
      <c r="UZA356" s="182"/>
      <c r="UZB356" s="182"/>
      <c r="UZC356" s="182"/>
      <c r="UZD356" s="182"/>
      <c r="UZE356" s="182"/>
      <c r="UZF356" s="182"/>
      <c r="UZG356" s="182"/>
      <c r="UZH356" s="182"/>
      <c r="UZI356" s="182"/>
      <c r="UZJ356" s="182"/>
      <c r="UZK356" s="182"/>
      <c r="UZL356" s="182"/>
      <c r="UZM356" s="182"/>
      <c r="UZN356" s="182"/>
      <c r="UZO356" s="182"/>
      <c r="UZP356" s="182"/>
      <c r="UZQ356" s="182"/>
      <c r="UZR356" s="182"/>
      <c r="UZS356" s="182"/>
      <c r="UZT356" s="182"/>
      <c r="UZU356" s="182"/>
      <c r="UZV356" s="182"/>
      <c r="UZW356" s="182"/>
      <c r="UZX356" s="182"/>
      <c r="UZY356" s="182"/>
      <c r="UZZ356" s="182"/>
      <c r="VAA356" s="182"/>
      <c r="VAB356" s="182"/>
      <c r="VAC356" s="182"/>
      <c r="VAD356" s="182"/>
      <c r="VAE356" s="182"/>
      <c r="VAF356" s="182"/>
      <c r="VAG356" s="182"/>
      <c r="VAH356" s="182"/>
      <c r="VAI356" s="182"/>
      <c r="VAJ356" s="182"/>
      <c r="VAK356" s="182"/>
      <c r="VAL356" s="182"/>
      <c r="VAM356" s="182"/>
      <c r="VAN356" s="182"/>
      <c r="VAO356" s="182"/>
      <c r="VAP356" s="182"/>
      <c r="VAQ356" s="182"/>
      <c r="VAR356" s="182"/>
      <c r="VAS356" s="182"/>
      <c r="VAT356" s="182"/>
      <c r="VAU356" s="182"/>
      <c r="VAV356" s="182"/>
      <c r="VAW356" s="182"/>
      <c r="VAX356" s="182"/>
      <c r="VAY356" s="182"/>
      <c r="VAZ356" s="182"/>
      <c r="VBA356" s="182"/>
      <c r="VBB356" s="182"/>
      <c r="VBC356" s="182"/>
      <c r="VBD356" s="182"/>
      <c r="VBE356" s="182"/>
      <c r="VBF356" s="182"/>
      <c r="VBG356" s="182"/>
      <c r="VBH356" s="182"/>
      <c r="VBI356" s="182"/>
      <c r="VBJ356" s="182"/>
      <c r="VBK356" s="182"/>
      <c r="VBL356" s="182"/>
      <c r="VBM356" s="182"/>
      <c r="VBN356" s="182"/>
      <c r="VBO356" s="182"/>
      <c r="VBP356" s="182"/>
      <c r="VBQ356" s="182"/>
      <c r="VBR356" s="182"/>
      <c r="VBS356" s="182"/>
      <c r="VBT356" s="182"/>
      <c r="VBU356" s="182"/>
      <c r="VBV356" s="182"/>
      <c r="VBW356" s="182"/>
      <c r="VBX356" s="182"/>
      <c r="VBY356" s="182"/>
      <c r="VBZ356" s="182"/>
      <c r="VCA356" s="182"/>
      <c r="VCB356" s="182"/>
      <c r="VCC356" s="182"/>
      <c r="VCD356" s="182"/>
      <c r="VCE356" s="182"/>
      <c r="VCF356" s="182"/>
      <c r="VCG356" s="182"/>
      <c r="VCH356" s="182"/>
      <c r="VCI356" s="182"/>
      <c r="VCJ356" s="182"/>
      <c r="VCK356" s="182"/>
      <c r="VCL356" s="182"/>
      <c r="VCM356" s="182"/>
      <c r="VCN356" s="182"/>
      <c r="VCO356" s="182"/>
      <c r="VCP356" s="182"/>
      <c r="VCQ356" s="182"/>
      <c r="VCR356" s="182"/>
      <c r="VCS356" s="182"/>
      <c r="VCT356" s="182"/>
      <c r="VCU356" s="182"/>
      <c r="VCV356" s="182"/>
      <c r="VCW356" s="182"/>
      <c r="VCX356" s="182"/>
      <c r="VCY356" s="182"/>
      <c r="VCZ356" s="182"/>
      <c r="VDA356" s="182"/>
      <c r="VDB356" s="182"/>
      <c r="VDC356" s="182"/>
      <c r="VDD356" s="182"/>
      <c r="VDE356" s="182"/>
      <c r="VDF356" s="182"/>
      <c r="VDG356" s="182"/>
      <c r="VDH356" s="182"/>
      <c r="VDI356" s="182"/>
      <c r="VDJ356" s="182"/>
      <c r="VDK356" s="182"/>
      <c r="VDL356" s="182"/>
      <c r="VDM356" s="182"/>
      <c r="VDN356" s="182"/>
      <c r="VDO356" s="182"/>
      <c r="VDP356" s="182"/>
      <c r="VDQ356" s="182"/>
      <c r="VDR356" s="182"/>
      <c r="VDS356" s="182"/>
      <c r="VDT356" s="182"/>
      <c r="VDU356" s="182"/>
      <c r="VDV356" s="182"/>
      <c r="VDW356" s="182"/>
      <c r="VDX356" s="182"/>
      <c r="VDY356" s="182"/>
      <c r="VDZ356" s="182"/>
      <c r="VEA356" s="182"/>
      <c r="VEB356" s="182"/>
      <c r="VEC356" s="182"/>
      <c r="VED356" s="182"/>
      <c r="VEE356" s="182"/>
      <c r="VEF356" s="182"/>
      <c r="VEG356" s="182"/>
      <c r="VEH356" s="182"/>
      <c r="VEI356" s="182"/>
      <c r="VEJ356" s="182"/>
      <c r="VEK356" s="182"/>
      <c r="VEL356" s="182"/>
      <c r="VEM356" s="182"/>
      <c r="VEN356" s="182"/>
      <c r="VEO356" s="182"/>
      <c r="VEP356" s="182"/>
      <c r="VEQ356" s="182"/>
      <c r="VER356" s="182"/>
      <c r="VES356" s="182"/>
      <c r="VET356" s="182"/>
      <c r="VEU356" s="182"/>
      <c r="VEV356" s="182"/>
      <c r="VEW356" s="182"/>
      <c r="VEX356" s="182"/>
      <c r="VEY356" s="182"/>
      <c r="VEZ356" s="182"/>
      <c r="VFA356" s="182"/>
      <c r="VFB356" s="182"/>
      <c r="VFC356" s="182"/>
      <c r="VFD356" s="182"/>
      <c r="VFE356" s="182"/>
      <c r="VFF356" s="182"/>
      <c r="VFG356" s="182"/>
      <c r="VFH356" s="182"/>
      <c r="VFI356" s="182"/>
      <c r="VFJ356" s="182"/>
      <c r="VFK356" s="182"/>
      <c r="VFL356" s="182"/>
      <c r="VFM356" s="182"/>
      <c r="VFN356" s="182"/>
      <c r="VFO356" s="182"/>
      <c r="VFP356" s="182"/>
      <c r="VFQ356" s="182"/>
      <c r="VFR356" s="182"/>
      <c r="VFS356" s="182"/>
      <c r="VFT356" s="182"/>
      <c r="VFU356" s="182"/>
      <c r="VFV356" s="182"/>
      <c r="VFW356" s="182"/>
      <c r="VFX356" s="182"/>
      <c r="VFY356" s="182"/>
      <c r="VFZ356" s="182"/>
      <c r="VGA356" s="182"/>
      <c r="VGB356" s="182"/>
      <c r="VGC356" s="182"/>
      <c r="VGD356" s="182"/>
      <c r="VGE356" s="182"/>
      <c r="VGF356" s="182"/>
      <c r="VGG356" s="182"/>
      <c r="VGH356" s="182"/>
      <c r="VGI356" s="182"/>
      <c r="VGJ356" s="182"/>
      <c r="VGK356" s="182"/>
      <c r="VGL356" s="182"/>
      <c r="VGM356" s="182"/>
      <c r="VGN356" s="182"/>
      <c r="VGO356" s="182"/>
      <c r="VGP356" s="182"/>
      <c r="VGQ356" s="182"/>
      <c r="VGR356" s="182"/>
      <c r="VGS356" s="182"/>
      <c r="VGT356" s="182"/>
      <c r="VGU356" s="182"/>
      <c r="VGV356" s="182"/>
      <c r="VGW356" s="182"/>
      <c r="VGX356" s="182"/>
      <c r="VGY356" s="182"/>
      <c r="VGZ356" s="182"/>
      <c r="VHA356" s="182"/>
      <c r="VHB356" s="182"/>
      <c r="VHC356" s="182"/>
      <c r="VHD356" s="182"/>
      <c r="VHE356" s="182"/>
      <c r="VHF356" s="182"/>
      <c r="VHG356" s="182"/>
      <c r="VHH356" s="182"/>
      <c r="VHI356" s="182"/>
      <c r="VHJ356" s="182"/>
      <c r="VHK356" s="182"/>
      <c r="VHL356" s="182"/>
      <c r="VHM356" s="182"/>
      <c r="VHN356" s="182"/>
      <c r="VHO356" s="182"/>
      <c r="VHP356" s="182"/>
      <c r="VHQ356" s="182"/>
      <c r="VHR356" s="182"/>
      <c r="VHS356" s="182"/>
      <c r="VHT356" s="182"/>
      <c r="VHU356" s="182"/>
      <c r="VHV356" s="182"/>
      <c r="VHW356" s="182"/>
      <c r="VHX356" s="182"/>
      <c r="VHY356" s="182"/>
      <c r="VHZ356" s="182"/>
      <c r="VIA356" s="182"/>
      <c r="VIB356" s="182"/>
      <c r="VIC356" s="182"/>
      <c r="VID356" s="182"/>
      <c r="VIE356" s="182"/>
      <c r="VIF356" s="182"/>
      <c r="VIG356" s="182"/>
      <c r="VIH356" s="182"/>
      <c r="VII356" s="182"/>
      <c r="VIJ356" s="182"/>
      <c r="VIK356" s="182"/>
      <c r="VIL356" s="182"/>
      <c r="VIM356" s="182"/>
      <c r="VIN356" s="182"/>
      <c r="VIO356" s="182"/>
      <c r="VIP356" s="182"/>
      <c r="VIQ356" s="182"/>
      <c r="VIR356" s="182"/>
      <c r="VIS356" s="182"/>
      <c r="VIT356" s="182"/>
      <c r="VIU356" s="182"/>
      <c r="VIV356" s="182"/>
      <c r="VIW356" s="182"/>
      <c r="VIX356" s="182"/>
      <c r="VIY356" s="182"/>
      <c r="VIZ356" s="182"/>
      <c r="VJA356" s="182"/>
      <c r="VJB356" s="182"/>
      <c r="VJC356" s="182"/>
      <c r="VJD356" s="182"/>
      <c r="VJE356" s="182"/>
      <c r="VJF356" s="182"/>
      <c r="VJG356" s="182"/>
      <c r="VJH356" s="182"/>
      <c r="VJI356" s="182"/>
      <c r="VJJ356" s="182"/>
      <c r="VJK356" s="182"/>
      <c r="VJL356" s="182"/>
      <c r="VJM356" s="182"/>
      <c r="VJN356" s="182"/>
      <c r="VJO356" s="182"/>
      <c r="VJP356" s="182"/>
      <c r="VJQ356" s="182"/>
      <c r="VJR356" s="182"/>
      <c r="VJS356" s="182"/>
      <c r="VJT356" s="182"/>
      <c r="VJU356" s="182"/>
      <c r="VJV356" s="182"/>
      <c r="VJW356" s="182"/>
      <c r="VJX356" s="182"/>
      <c r="VJY356" s="182"/>
      <c r="VJZ356" s="182"/>
      <c r="VKA356" s="182"/>
      <c r="VKB356" s="182"/>
      <c r="VKC356" s="182"/>
      <c r="VKD356" s="182"/>
      <c r="VKE356" s="182"/>
      <c r="VKF356" s="182"/>
      <c r="VKG356" s="182"/>
      <c r="VKH356" s="182"/>
      <c r="VKI356" s="182"/>
      <c r="VKJ356" s="182"/>
      <c r="VKK356" s="182"/>
      <c r="VKL356" s="182"/>
      <c r="VKM356" s="182"/>
      <c r="VKN356" s="182"/>
      <c r="VKO356" s="182"/>
      <c r="VKP356" s="182"/>
      <c r="VKQ356" s="182"/>
      <c r="VKR356" s="182"/>
      <c r="VKS356" s="182"/>
      <c r="VKT356" s="182"/>
      <c r="VKU356" s="182"/>
      <c r="VKV356" s="182"/>
      <c r="VKW356" s="182"/>
      <c r="VKX356" s="182"/>
      <c r="VKY356" s="182"/>
      <c r="VKZ356" s="182"/>
      <c r="VLA356" s="182"/>
      <c r="VLB356" s="182"/>
      <c r="VLC356" s="182"/>
      <c r="VLD356" s="182"/>
      <c r="VLE356" s="182"/>
      <c r="VLF356" s="182"/>
      <c r="VLG356" s="182"/>
      <c r="VLH356" s="182"/>
      <c r="VLI356" s="182"/>
      <c r="VLJ356" s="182"/>
      <c r="VLK356" s="182"/>
      <c r="VLL356" s="182"/>
      <c r="VLM356" s="182"/>
      <c r="VLN356" s="182"/>
      <c r="VLO356" s="182"/>
      <c r="VLP356" s="182"/>
      <c r="VLQ356" s="182"/>
      <c r="VLR356" s="182"/>
      <c r="VLS356" s="182"/>
      <c r="VLT356" s="182"/>
      <c r="VLU356" s="182"/>
      <c r="VLV356" s="182"/>
      <c r="VLW356" s="182"/>
      <c r="VLX356" s="182"/>
      <c r="VLY356" s="182"/>
      <c r="VLZ356" s="182"/>
      <c r="VMA356" s="182"/>
      <c r="VMB356" s="182"/>
      <c r="VMC356" s="182"/>
      <c r="VMD356" s="182"/>
      <c r="VME356" s="182"/>
      <c r="VMF356" s="182"/>
      <c r="VMG356" s="182"/>
      <c r="VMH356" s="182"/>
      <c r="VMI356" s="182"/>
      <c r="VMJ356" s="182"/>
      <c r="VMK356" s="182"/>
      <c r="VML356" s="182"/>
      <c r="VMM356" s="182"/>
      <c r="VMN356" s="182"/>
      <c r="VMO356" s="182"/>
      <c r="VMP356" s="182"/>
      <c r="VMQ356" s="182"/>
      <c r="VMR356" s="182"/>
      <c r="VMS356" s="182"/>
      <c r="VMT356" s="182"/>
      <c r="VMU356" s="182"/>
      <c r="VMV356" s="182"/>
      <c r="VMW356" s="182"/>
      <c r="VMX356" s="182"/>
      <c r="VMY356" s="182"/>
      <c r="VMZ356" s="182"/>
      <c r="VNA356" s="182"/>
      <c r="VNB356" s="182"/>
      <c r="VNC356" s="182"/>
      <c r="VND356" s="182"/>
      <c r="VNE356" s="182"/>
      <c r="VNF356" s="182"/>
      <c r="VNG356" s="182"/>
      <c r="VNH356" s="182"/>
      <c r="VNI356" s="182"/>
      <c r="VNJ356" s="182"/>
      <c r="VNK356" s="182"/>
      <c r="VNL356" s="182"/>
      <c r="VNM356" s="182"/>
      <c r="VNN356" s="182"/>
      <c r="VNO356" s="182"/>
      <c r="VNP356" s="182"/>
      <c r="VNQ356" s="182"/>
      <c r="VNR356" s="182"/>
      <c r="VNS356" s="182"/>
      <c r="VNT356" s="182"/>
      <c r="VNU356" s="182"/>
      <c r="VNV356" s="182"/>
      <c r="VNW356" s="182"/>
      <c r="VNX356" s="182"/>
      <c r="VNY356" s="182"/>
      <c r="VNZ356" s="182"/>
      <c r="VOA356" s="182"/>
      <c r="VOB356" s="182"/>
      <c r="VOC356" s="182"/>
      <c r="VOD356" s="182"/>
      <c r="VOE356" s="182"/>
      <c r="VOF356" s="182"/>
      <c r="VOG356" s="182"/>
      <c r="VOH356" s="182"/>
      <c r="VOI356" s="182"/>
      <c r="VOJ356" s="182"/>
      <c r="VOK356" s="182"/>
      <c r="VOL356" s="182"/>
      <c r="VOM356" s="182"/>
      <c r="VON356" s="182"/>
      <c r="VOO356" s="182"/>
      <c r="VOP356" s="182"/>
      <c r="VOQ356" s="182"/>
      <c r="VOR356" s="182"/>
      <c r="VOS356" s="182"/>
      <c r="VOT356" s="182"/>
      <c r="VOU356" s="182"/>
      <c r="VOV356" s="182"/>
      <c r="VOW356" s="182"/>
      <c r="VOX356" s="182"/>
      <c r="VOY356" s="182"/>
      <c r="VOZ356" s="182"/>
      <c r="VPA356" s="182"/>
      <c r="VPB356" s="182"/>
      <c r="VPC356" s="182"/>
      <c r="VPD356" s="182"/>
      <c r="VPE356" s="182"/>
      <c r="VPF356" s="182"/>
      <c r="VPG356" s="182"/>
      <c r="VPH356" s="182"/>
      <c r="VPI356" s="182"/>
      <c r="VPJ356" s="182"/>
      <c r="VPK356" s="182"/>
      <c r="VPL356" s="182"/>
      <c r="VPM356" s="182"/>
      <c r="VPN356" s="182"/>
      <c r="VPO356" s="182"/>
      <c r="VPP356" s="182"/>
      <c r="VPQ356" s="182"/>
      <c r="VPR356" s="182"/>
      <c r="VPS356" s="182"/>
      <c r="VPT356" s="182"/>
      <c r="VPU356" s="182"/>
      <c r="VPV356" s="182"/>
      <c r="VPW356" s="182"/>
      <c r="VPX356" s="182"/>
      <c r="VPY356" s="182"/>
      <c r="VPZ356" s="182"/>
      <c r="VQA356" s="182"/>
      <c r="VQB356" s="182"/>
      <c r="VQC356" s="182"/>
      <c r="VQD356" s="182"/>
      <c r="VQE356" s="182"/>
      <c r="VQF356" s="182"/>
      <c r="VQG356" s="182"/>
      <c r="VQH356" s="182"/>
      <c r="VQI356" s="182"/>
      <c r="VQJ356" s="182"/>
      <c r="VQK356" s="182"/>
      <c r="VQL356" s="182"/>
      <c r="VQM356" s="182"/>
      <c r="VQN356" s="182"/>
      <c r="VQO356" s="182"/>
      <c r="VQP356" s="182"/>
      <c r="VQQ356" s="182"/>
      <c r="VQR356" s="182"/>
      <c r="VQS356" s="182"/>
      <c r="VQT356" s="182"/>
      <c r="VQU356" s="182"/>
      <c r="VQV356" s="182"/>
      <c r="VQW356" s="182"/>
      <c r="VQX356" s="182"/>
      <c r="VQY356" s="182"/>
      <c r="VQZ356" s="182"/>
      <c r="VRA356" s="182"/>
      <c r="VRB356" s="182"/>
      <c r="VRC356" s="182"/>
      <c r="VRD356" s="182"/>
      <c r="VRE356" s="182"/>
      <c r="VRF356" s="182"/>
      <c r="VRG356" s="182"/>
      <c r="VRH356" s="182"/>
      <c r="VRI356" s="182"/>
      <c r="VRJ356" s="182"/>
      <c r="VRK356" s="182"/>
      <c r="VRL356" s="182"/>
      <c r="VRM356" s="182"/>
      <c r="VRN356" s="182"/>
      <c r="VRO356" s="182"/>
      <c r="VRP356" s="182"/>
      <c r="VRQ356" s="182"/>
      <c r="VRR356" s="182"/>
      <c r="VRS356" s="182"/>
      <c r="VRT356" s="182"/>
      <c r="VRU356" s="182"/>
      <c r="VRV356" s="182"/>
      <c r="VRW356" s="182"/>
      <c r="VRX356" s="182"/>
      <c r="VRY356" s="182"/>
      <c r="VRZ356" s="182"/>
      <c r="VSA356" s="182"/>
      <c r="VSB356" s="182"/>
      <c r="VSC356" s="182"/>
      <c r="VSD356" s="182"/>
      <c r="VSE356" s="182"/>
      <c r="VSF356" s="182"/>
      <c r="VSG356" s="182"/>
      <c r="VSH356" s="182"/>
      <c r="VSI356" s="182"/>
      <c r="VSJ356" s="182"/>
      <c r="VSK356" s="182"/>
      <c r="VSL356" s="182"/>
      <c r="VSM356" s="182"/>
      <c r="VSN356" s="182"/>
      <c r="VSO356" s="182"/>
      <c r="VSP356" s="182"/>
      <c r="VSQ356" s="182"/>
      <c r="VSR356" s="182"/>
      <c r="VSS356" s="182"/>
      <c r="VST356" s="182"/>
      <c r="VSU356" s="182"/>
      <c r="VSV356" s="182"/>
      <c r="VSW356" s="182"/>
      <c r="VSX356" s="182"/>
      <c r="VSY356" s="182"/>
      <c r="VSZ356" s="182"/>
      <c r="VTA356" s="182"/>
      <c r="VTB356" s="182"/>
      <c r="VTC356" s="182"/>
      <c r="VTD356" s="182"/>
      <c r="VTE356" s="182"/>
      <c r="VTF356" s="182"/>
      <c r="VTG356" s="182"/>
      <c r="VTH356" s="182"/>
      <c r="VTI356" s="182"/>
      <c r="VTJ356" s="182"/>
      <c r="VTK356" s="182"/>
      <c r="VTL356" s="182"/>
      <c r="VTM356" s="182"/>
      <c r="VTN356" s="182"/>
      <c r="VTO356" s="182"/>
      <c r="VTP356" s="182"/>
      <c r="VTQ356" s="182"/>
      <c r="VTR356" s="182"/>
      <c r="VTS356" s="182"/>
      <c r="VTT356" s="182"/>
      <c r="VTU356" s="182"/>
      <c r="VTV356" s="182"/>
      <c r="VTW356" s="182"/>
      <c r="VTX356" s="182"/>
      <c r="VTY356" s="182"/>
      <c r="VTZ356" s="182"/>
      <c r="VUA356" s="182"/>
      <c r="VUB356" s="182"/>
      <c r="VUC356" s="182"/>
      <c r="VUD356" s="182"/>
      <c r="VUE356" s="182"/>
      <c r="VUF356" s="182"/>
      <c r="VUG356" s="182"/>
      <c r="VUH356" s="182"/>
      <c r="VUI356" s="182"/>
      <c r="VUJ356" s="182"/>
      <c r="VUK356" s="182"/>
      <c r="VUL356" s="182"/>
      <c r="VUM356" s="182"/>
      <c r="VUN356" s="182"/>
      <c r="VUO356" s="182"/>
      <c r="VUP356" s="182"/>
      <c r="VUQ356" s="182"/>
      <c r="VUR356" s="182"/>
      <c r="VUS356" s="182"/>
      <c r="VUT356" s="182"/>
      <c r="VUU356" s="182"/>
      <c r="VUV356" s="182"/>
      <c r="VUW356" s="182"/>
      <c r="VUX356" s="182"/>
      <c r="VUY356" s="182"/>
      <c r="VUZ356" s="182"/>
      <c r="VVA356" s="182"/>
      <c r="VVB356" s="182"/>
      <c r="VVC356" s="182"/>
      <c r="VVD356" s="182"/>
      <c r="VVE356" s="182"/>
      <c r="VVF356" s="182"/>
      <c r="VVG356" s="182"/>
      <c r="VVH356" s="182"/>
      <c r="VVI356" s="182"/>
      <c r="VVJ356" s="182"/>
      <c r="VVK356" s="182"/>
      <c r="VVL356" s="182"/>
      <c r="VVM356" s="182"/>
      <c r="VVN356" s="182"/>
      <c r="VVO356" s="182"/>
      <c r="VVP356" s="182"/>
      <c r="VVQ356" s="182"/>
      <c r="VVR356" s="182"/>
      <c r="VVS356" s="182"/>
      <c r="VVT356" s="182"/>
      <c r="VVU356" s="182"/>
      <c r="VVV356" s="182"/>
      <c r="VVW356" s="182"/>
      <c r="VVX356" s="182"/>
      <c r="VVY356" s="182"/>
      <c r="VVZ356" s="182"/>
      <c r="VWA356" s="182"/>
      <c r="VWB356" s="182"/>
      <c r="VWC356" s="182"/>
      <c r="VWD356" s="182"/>
      <c r="VWE356" s="182"/>
      <c r="VWF356" s="182"/>
      <c r="VWG356" s="182"/>
      <c r="VWH356" s="182"/>
      <c r="VWI356" s="182"/>
      <c r="VWJ356" s="182"/>
      <c r="VWK356" s="182"/>
      <c r="VWL356" s="182"/>
      <c r="VWM356" s="182"/>
      <c r="VWN356" s="182"/>
      <c r="VWO356" s="182"/>
      <c r="VWP356" s="182"/>
      <c r="VWQ356" s="182"/>
      <c r="VWR356" s="182"/>
      <c r="VWS356" s="182"/>
      <c r="VWT356" s="182"/>
      <c r="VWU356" s="182"/>
      <c r="VWV356" s="182"/>
      <c r="VWW356" s="182"/>
      <c r="VWX356" s="182"/>
      <c r="VWY356" s="182"/>
      <c r="VWZ356" s="182"/>
      <c r="VXA356" s="182"/>
      <c r="VXB356" s="182"/>
      <c r="VXC356" s="182"/>
      <c r="VXD356" s="182"/>
      <c r="VXE356" s="182"/>
      <c r="VXF356" s="182"/>
      <c r="VXG356" s="182"/>
      <c r="VXH356" s="182"/>
      <c r="VXI356" s="182"/>
      <c r="VXJ356" s="182"/>
      <c r="VXK356" s="182"/>
      <c r="VXL356" s="182"/>
      <c r="VXM356" s="182"/>
      <c r="VXN356" s="182"/>
      <c r="VXO356" s="182"/>
      <c r="VXP356" s="182"/>
      <c r="VXQ356" s="182"/>
      <c r="VXR356" s="182"/>
      <c r="VXS356" s="182"/>
      <c r="VXT356" s="182"/>
      <c r="VXU356" s="182"/>
      <c r="VXV356" s="182"/>
      <c r="VXW356" s="182"/>
      <c r="VXX356" s="182"/>
      <c r="VXY356" s="182"/>
      <c r="VXZ356" s="182"/>
      <c r="VYA356" s="182"/>
      <c r="VYB356" s="182"/>
      <c r="VYC356" s="182"/>
      <c r="VYD356" s="182"/>
      <c r="VYE356" s="182"/>
      <c r="VYF356" s="182"/>
      <c r="VYG356" s="182"/>
      <c r="VYH356" s="182"/>
      <c r="VYI356" s="182"/>
      <c r="VYJ356" s="182"/>
      <c r="VYK356" s="182"/>
      <c r="VYL356" s="182"/>
      <c r="VYM356" s="182"/>
      <c r="VYN356" s="182"/>
      <c r="VYO356" s="182"/>
      <c r="VYP356" s="182"/>
      <c r="VYQ356" s="182"/>
      <c r="VYR356" s="182"/>
      <c r="VYS356" s="182"/>
      <c r="VYT356" s="182"/>
      <c r="VYU356" s="182"/>
      <c r="VYV356" s="182"/>
      <c r="VYW356" s="182"/>
      <c r="VYX356" s="182"/>
      <c r="VYY356" s="182"/>
      <c r="VYZ356" s="182"/>
      <c r="VZA356" s="182"/>
      <c r="VZB356" s="182"/>
      <c r="VZC356" s="182"/>
      <c r="VZD356" s="182"/>
      <c r="VZE356" s="182"/>
      <c r="VZF356" s="182"/>
      <c r="VZG356" s="182"/>
      <c r="VZH356" s="182"/>
      <c r="VZI356" s="182"/>
      <c r="VZJ356" s="182"/>
      <c r="VZK356" s="182"/>
      <c r="VZL356" s="182"/>
      <c r="VZM356" s="182"/>
      <c r="VZN356" s="182"/>
      <c r="VZO356" s="182"/>
      <c r="VZP356" s="182"/>
      <c r="VZQ356" s="182"/>
      <c r="VZR356" s="182"/>
      <c r="VZS356" s="182"/>
      <c r="VZT356" s="182"/>
      <c r="VZU356" s="182"/>
      <c r="VZV356" s="182"/>
      <c r="VZW356" s="182"/>
      <c r="VZX356" s="182"/>
      <c r="VZY356" s="182"/>
      <c r="VZZ356" s="182"/>
      <c r="WAA356" s="182"/>
      <c r="WAB356" s="182"/>
      <c r="WAC356" s="182"/>
      <c r="WAD356" s="182"/>
      <c r="WAE356" s="182"/>
      <c r="WAF356" s="182"/>
      <c r="WAG356" s="182"/>
      <c r="WAH356" s="182"/>
      <c r="WAI356" s="182"/>
      <c r="WAJ356" s="182"/>
      <c r="WAK356" s="182"/>
      <c r="WAL356" s="182"/>
      <c r="WAM356" s="182"/>
      <c r="WAN356" s="182"/>
      <c r="WAO356" s="182"/>
      <c r="WAP356" s="182"/>
      <c r="WAQ356" s="182"/>
      <c r="WAR356" s="182"/>
      <c r="WAS356" s="182"/>
      <c r="WAT356" s="182"/>
      <c r="WAU356" s="182"/>
      <c r="WAV356" s="182"/>
      <c r="WAW356" s="182"/>
      <c r="WAX356" s="182"/>
      <c r="WAY356" s="182"/>
      <c r="WAZ356" s="182"/>
      <c r="WBA356" s="182"/>
      <c r="WBB356" s="182"/>
      <c r="WBC356" s="182"/>
      <c r="WBD356" s="182"/>
      <c r="WBE356" s="182"/>
      <c r="WBF356" s="182"/>
      <c r="WBG356" s="182"/>
      <c r="WBH356" s="182"/>
      <c r="WBI356" s="182"/>
      <c r="WBJ356" s="182"/>
      <c r="WBK356" s="182"/>
      <c r="WBL356" s="182"/>
      <c r="WBM356" s="182"/>
      <c r="WBN356" s="182"/>
      <c r="WBO356" s="182"/>
      <c r="WBP356" s="182"/>
      <c r="WBQ356" s="182"/>
      <c r="WBR356" s="182"/>
      <c r="WBS356" s="182"/>
      <c r="WBT356" s="182"/>
      <c r="WBU356" s="182"/>
      <c r="WBV356" s="182"/>
      <c r="WBW356" s="182"/>
      <c r="WBX356" s="182"/>
      <c r="WBY356" s="182"/>
      <c r="WBZ356" s="182"/>
      <c r="WCA356" s="182"/>
      <c r="WCB356" s="182"/>
      <c r="WCC356" s="182"/>
      <c r="WCD356" s="182"/>
      <c r="WCE356" s="182"/>
      <c r="WCF356" s="182"/>
      <c r="WCG356" s="182"/>
      <c r="WCH356" s="182"/>
      <c r="WCI356" s="182"/>
      <c r="WCJ356" s="182"/>
      <c r="WCK356" s="182"/>
      <c r="WCL356" s="182"/>
      <c r="WCM356" s="182"/>
      <c r="WCN356" s="182"/>
      <c r="WCO356" s="182"/>
      <c r="WCP356" s="182"/>
      <c r="WCQ356" s="182"/>
      <c r="WCR356" s="182"/>
      <c r="WCS356" s="182"/>
      <c r="WCT356" s="182"/>
      <c r="WCU356" s="182"/>
      <c r="WCV356" s="182"/>
      <c r="WCW356" s="182"/>
      <c r="WCX356" s="182"/>
      <c r="WCY356" s="182"/>
      <c r="WCZ356" s="182"/>
      <c r="WDA356" s="182"/>
      <c r="WDB356" s="182"/>
      <c r="WDC356" s="182"/>
      <c r="WDD356" s="182"/>
      <c r="WDE356" s="182"/>
      <c r="WDF356" s="182"/>
      <c r="WDG356" s="182"/>
      <c r="WDH356" s="182"/>
      <c r="WDI356" s="182"/>
      <c r="WDJ356" s="182"/>
      <c r="WDK356" s="182"/>
      <c r="WDL356" s="182"/>
      <c r="WDM356" s="182"/>
      <c r="WDN356" s="182"/>
      <c r="WDO356" s="182"/>
      <c r="WDP356" s="182"/>
      <c r="WDQ356" s="182"/>
      <c r="WDR356" s="182"/>
      <c r="WDS356" s="182"/>
      <c r="WDT356" s="182"/>
      <c r="WDU356" s="182"/>
      <c r="WDV356" s="182"/>
      <c r="WDW356" s="182"/>
      <c r="WDX356" s="182"/>
      <c r="WDY356" s="182"/>
      <c r="WDZ356" s="182"/>
      <c r="WEA356" s="182"/>
      <c r="WEB356" s="182"/>
      <c r="WEC356" s="182"/>
      <c r="WED356" s="182"/>
      <c r="WEE356" s="182"/>
      <c r="WEF356" s="182"/>
      <c r="WEG356" s="182"/>
      <c r="WEH356" s="182"/>
      <c r="WEI356" s="182"/>
      <c r="WEJ356" s="182"/>
      <c r="WEK356" s="182"/>
      <c r="WEL356" s="182"/>
      <c r="WEM356" s="182"/>
      <c r="WEN356" s="182"/>
      <c r="WEO356" s="182"/>
      <c r="WEP356" s="182"/>
      <c r="WEQ356" s="182"/>
      <c r="WER356" s="182"/>
      <c r="WES356" s="182"/>
      <c r="WET356" s="182"/>
      <c r="WEU356" s="182"/>
      <c r="WEV356" s="182"/>
      <c r="WEW356" s="182"/>
      <c r="WEX356" s="182"/>
      <c r="WEY356" s="182"/>
      <c r="WEZ356" s="182"/>
      <c r="WFA356" s="182"/>
      <c r="WFB356" s="182"/>
      <c r="WFC356" s="182"/>
      <c r="WFD356" s="182"/>
      <c r="WFE356" s="182"/>
      <c r="WFF356" s="182"/>
      <c r="WFG356" s="182"/>
      <c r="WFH356" s="182"/>
      <c r="WFI356" s="182"/>
      <c r="WFJ356" s="182"/>
      <c r="WFK356" s="182"/>
      <c r="WFL356" s="182"/>
      <c r="WFM356" s="182"/>
      <c r="WFN356" s="182"/>
      <c r="WFO356" s="182"/>
      <c r="WFP356" s="182"/>
      <c r="WFQ356" s="182"/>
      <c r="WFR356" s="182"/>
      <c r="WFS356" s="182"/>
      <c r="WFT356" s="182"/>
      <c r="WFU356" s="182"/>
      <c r="WFV356" s="182"/>
      <c r="WFW356" s="182"/>
      <c r="WFX356" s="182"/>
      <c r="WFY356" s="182"/>
      <c r="WFZ356" s="182"/>
      <c r="WGA356" s="182"/>
      <c r="WGB356" s="182"/>
      <c r="WGC356" s="182"/>
      <c r="WGD356" s="182"/>
      <c r="WGE356" s="182"/>
      <c r="WGF356" s="182"/>
      <c r="WGG356" s="182"/>
      <c r="WGH356" s="182"/>
      <c r="WGI356" s="182"/>
      <c r="WGJ356" s="182"/>
      <c r="WGK356" s="182"/>
      <c r="WGL356" s="182"/>
      <c r="WGM356" s="182"/>
      <c r="WGN356" s="182"/>
      <c r="WGO356" s="182"/>
      <c r="WGP356" s="182"/>
      <c r="WGQ356" s="182"/>
      <c r="WGR356" s="182"/>
      <c r="WGS356" s="182"/>
      <c r="WGT356" s="182"/>
      <c r="WGU356" s="182"/>
      <c r="WGV356" s="182"/>
      <c r="WGW356" s="182"/>
      <c r="WGX356" s="182"/>
      <c r="WGY356" s="182"/>
      <c r="WGZ356" s="182"/>
      <c r="WHA356" s="182"/>
      <c r="WHB356" s="182"/>
      <c r="WHC356" s="182"/>
      <c r="WHD356" s="182"/>
      <c r="WHE356" s="182"/>
      <c r="WHF356" s="182"/>
      <c r="WHG356" s="182"/>
      <c r="WHH356" s="182"/>
      <c r="WHI356" s="182"/>
      <c r="WHJ356" s="182"/>
      <c r="WHK356" s="182"/>
      <c r="WHL356" s="182"/>
      <c r="WHM356" s="182"/>
      <c r="WHN356" s="182"/>
      <c r="WHO356" s="182"/>
      <c r="WHP356" s="182"/>
      <c r="WHQ356" s="182"/>
      <c r="WHR356" s="182"/>
      <c r="WHS356" s="182"/>
      <c r="WHT356" s="182"/>
      <c r="WHU356" s="182"/>
      <c r="WHV356" s="182"/>
      <c r="WHW356" s="182"/>
      <c r="WHX356" s="182"/>
      <c r="WHY356" s="182"/>
      <c r="WHZ356" s="182"/>
      <c r="WIA356" s="182"/>
      <c r="WIB356" s="182"/>
      <c r="WIC356" s="182"/>
      <c r="WID356" s="182"/>
      <c r="WIE356" s="182"/>
      <c r="WIF356" s="182"/>
      <c r="WIG356" s="182"/>
      <c r="WIH356" s="182"/>
      <c r="WII356" s="182"/>
      <c r="WIJ356" s="182"/>
      <c r="WIK356" s="182"/>
      <c r="WIL356" s="182"/>
      <c r="WIM356" s="182"/>
      <c r="WIN356" s="182"/>
      <c r="WIO356" s="182"/>
      <c r="WIP356" s="182"/>
      <c r="WIQ356" s="182"/>
      <c r="WIR356" s="182"/>
      <c r="WIS356" s="182"/>
      <c r="WIT356" s="182"/>
      <c r="WIU356" s="182"/>
      <c r="WIV356" s="182"/>
      <c r="WIW356" s="182"/>
      <c r="WIX356" s="182"/>
      <c r="WIY356" s="182"/>
      <c r="WIZ356" s="182"/>
      <c r="WJA356" s="182"/>
      <c r="WJB356" s="182"/>
      <c r="WJC356" s="182"/>
      <c r="WJD356" s="182"/>
      <c r="WJE356" s="182"/>
      <c r="WJF356" s="182"/>
      <c r="WJG356" s="182"/>
      <c r="WJH356" s="182"/>
      <c r="WJI356" s="182"/>
      <c r="WJJ356" s="182"/>
      <c r="WJK356" s="182"/>
      <c r="WJL356" s="182"/>
      <c r="WJM356" s="182"/>
      <c r="WJN356" s="182"/>
      <c r="WJO356" s="182"/>
      <c r="WJP356" s="182"/>
      <c r="WJQ356" s="182"/>
      <c r="WJR356" s="182"/>
      <c r="WJS356" s="182"/>
      <c r="WJT356" s="182"/>
      <c r="WJU356" s="182"/>
      <c r="WJV356" s="182"/>
      <c r="WJW356" s="182"/>
      <c r="WJX356" s="182"/>
      <c r="WJY356" s="182"/>
      <c r="WJZ356" s="182"/>
      <c r="WKA356" s="182"/>
      <c r="WKB356" s="182"/>
      <c r="WKC356" s="182"/>
      <c r="WKD356" s="182"/>
      <c r="WKE356" s="182"/>
      <c r="WKF356" s="182"/>
      <c r="WKG356" s="182"/>
      <c r="WKH356" s="182"/>
      <c r="WKI356" s="182"/>
      <c r="WKJ356" s="182"/>
      <c r="WKK356" s="182"/>
      <c r="WKL356" s="182"/>
      <c r="WKM356" s="182"/>
      <c r="WKN356" s="182"/>
      <c r="WKO356" s="182"/>
      <c r="WKP356" s="182"/>
      <c r="WKQ356" s="182"/>
      <c r="WKR356" s="182"/>
      <c r="WKS356" s="182"/>
      <c r="WKT356" s="182"/>
      <c r="WKU356" s="182"/>
      <c r="WKV356" s="182"/>
      <c r="WKW356" s="182"/>
      <c r="WKX356" s="182"/>
      <c r="WKY356" s="182"/>
      <c r="WKZ356" s="182"/>
      <c r="WLA356" s="182"/>
      <c r="WLB356" s="182"/>
      <c r="WLC356" s="182"/>
      <c r="WLD356" s="182"/>
      <c r="WLE356" s="182"/>
      <c r="WLF356" s="182"/>
      <c r="WLG356" s="182"/>
      <c r="WLH356" s="182"/>
      <c r="WLI356" s="182"/>
      <c r="WLJ356" s="182"/>
      <c r="WLK356" s="182"/>
      <c r="WLL356" s="182"/>
      <c r="WLM356" s="182"/>
      <c r="WLN356" s="182"/>
      <c r="WLO356" s="182"/>
      <c r="WLP356" s="182"/>
      <c r="WLQ356" s="182"/>
      <c r="WLR356" s="182"/>
      <c r="WLS356" s="182"/>
      <c r="WLT356" s="182"/>
      <c r="WLU356" s="182"/>
      <c r="WLV356" s="182"/>
      <c r="WLW356" s="182"/>
      <c r="WLX356" s="182"/>
      <c r="WLY356" s="182"/>
      <c r="WLZ356" s="182"/>
      <c r="WMA356" s="182"/>
      <c r="WMB356" s="182"/>
      <c r="WMC356" s="182"/>
      <c r="WMD356" s="182"/>
      <c r="WME356" s="182"/>
      <c r="WMF356" s="182"/>
      <c r="WMG356" s="182"/>
      <c r="WMH356" s="182"/>
      <c r="WMI356" s="182"/>
      <c r="WMJ356" s="182"/>
      <c r="WMK356" s="182"/>
      <c r="WML356" s="182"/>
      <c r="WMM356" s="182"/>
      <c r="WMN356" s="182"/>
      <c r="WMO356" s="182"/>
      <c r="WMP356" s="182"/>
      <c r="WMQ356" s="182"/>
      <c r="WMR356" s="182"/>
      <c r="WMS356" s="182"/>
      <c r="WMT356" s="182"/>
      <c r="WMU356" s="182"/>
      <c r="WMV356" s="182"/>
      <c r="WMW356" s="182"/>
      <c r="WMX356" s="182"/>
      <c r="WMY356" s="182"/>
      <c r="WMZ356" s="182"/>
      <c r="WNA356" s="182"/>
      <c r="WNB356" s="182"/>
      <c r="WNC356" s="182"/>
      <c r="WND356" s="182"/>
      <c r="WNE356" s="182"/>
      <c r="WNF356" s="182"/>
      <c r="WNG356" s="182"/>
      <c r="WNH356" s="182"/>
      <c r="WNI356" s="182"/>
      <c r="WNJ356" s="182"/>
      <c r="WNK356" s="182"/>
      <c r="WNL356" s="182"/>
      <c r="WNM356" s="182"/>
      <c r="WNN356" s="182"/>
      <c r="WNO356" s="182"/>
      <c r="WNP356" s="182"/>
      <c r="WNQ356" s="182"/>
      <c r="WNR356" s="182"/>
      <c r="WNS356" s="182"/>
      <c r="WNT356" s="182"/>
      <c r="WNU356" s="182"/>
      <c r="WNV356" s="182"/>
      <c r="WNW356" s="182"/>
      <c r="WNX356" s="182"/>
      <c r="WNY356" s="182"/>
      <c r="WNZ356" s="182"/>
      <c r="WOA356" s="182"/>
      <c r="WOB356" s="182"/>
      <c r="WOC356" s="182"/>
      <c r="WOD356" s="182"/>
      <c r="WOE356" s="182"/>
      <c r="WOF356" s="182"/>
      <c r="WOG356" s="182"/>
      <c r="WOH356" s="182"/>
      <c r="WOI356" s="182"/>
      <c r="WOJ356" s="182"/>
      <c r="WOK356" s="182"/>
      <c r="WOL356" s="182"/>
      <c r="WOM356" s="182"/>
      <c r="WON356" s="182"/>
      <c r="WOO356" s="182"/>
      <c r="WOP356" s="182"/>
      <c r="WOQ356" s="182"/>
      <c r="WOR356" s="182"/>
      <c r="WOS356" s="182"/>
      <c r="WOT356" s="182"/>
      <c r="WOU356" s="182"/>
      <c r="WOV356" s="182"/>
      <c r="WOW356" s="182"/>
      <c r="WOX356" s="182"/>
      <c r="WOY356" s="182"/>
      <c r="WOZ356" s="182"/>
      <c r="WPA356" s="182"/>
      <c r="WPB356" s="182"/>
      <c r="WPC356" s="182"/>
      <c r="WPD356" s="182"/>
      <c r="WPE356" s="182"/>
      <c r="WPF356" s="182"/>
      <c r="WPG356" s="182"/>
      <c r="WPH356" s="182"/>
      <c r="WPI356" s="182"/>
      <c r="WPJ356" s="182"/>
      <c r="WPK356" s="182"/>
      <c r="WPL356" s="182"/>
      <c r="WPM356" s="182"/>
      <c r="WPN356" s="182"/>
      <c r="WPO356" s="182"/>
      <c r="WPP356" s="182"/>
      <c r="WPQ356" s="182"/>
      <c r="WPR356" s="182"/>
      <c r="WPS356" s="182"/>
      <c r="WPT356" s="182"/>
      <c r="WPU356" s="182"/>
      <c r="WPV356" s="182"/>
      <c r="WPW356" s="182"/>
      <c r="WPX356" s="182"/>
      <c r="WPY356" s="182"/>
      <c r="WPZ356" s="182"/>
      <c r="WQA356" s="182"/>
      <c r="WQB356" s="182"/>
      <c r="WQC356" s="182"/>
      <c r="WQD356" s="182"/>
      <c r="WQE356" s="182"/>
      <c r="WQF356" s="182"/>
      <c r="WQG356" s="182"/>
      <c r="WQH356" s="182"/>
      <c r="WQI356" s="182"/>
      <c r="WQJ356" s="182"/>
      <c r="WQK356" s="182"/>
      <c r="WQL356" s="182"/>
      <c r="WQM356" s="182"/>
      <c r="WQN356" s="182"/>
      <c r="WQO356" s="182"/>
      <c r="WQP356" s="182"/>
      <c r="WQQ356" s="182"/>
      <c r="WQR356" s="182"/>
      <c r="WQS356" s="182"/>
      <c r="WQT356" s="182"/>
      <c r="WQU356" s="182"/>
      <c r="WQV356" s="182"/>
      <c r="WQW356" s="182"/>
      <c r="WQX356" s="182"/>
      <c r="WQY356" s="182"/>
      <c r="WQZ356" s="182"/>
      <c r="WRA356" s="182"/>
      <c r="WRB356" s="182"/>
      <c r="WRC356" s="182"/>
      <c r="WRD356" s="182"/>
      <c r="WRE356" s="182"/>
      <c r="WRF356" s="182"/>
      <c r="WRG356" s="182"/>
      <c r="WRH356" s="182"/>
      <c r="WRI356" s="182"/>
      <c r="WRJ356" s="182"/>
      <c r="WRK356" s="182"/>
      <c r="WRL356" s="182"/>
      <c r="WRM356" s="182"/>
      <c r="WRN356" s="182"/>
      <c r="WRO356" s="182"/>
      <c r="WRP356" s="182"/>
      <c r="WRQ356" s="182"/>
      <c r="WRR356" s="182"/>
      <c r="WRS356" s="182"/>
      <c r="WRT356" s="182"/>
      <c r="WRU356" s="182"/>
      <c r="WRV356" s="182"/>
      <c r="WRW356" s="182"/>
      <c r="WRX356" s="182"/>
      <c r="WRY356" s="182"/>
      <c r="WRZ356" s="182"/>
      <c r="WSA356" s="182"/>
      <c r="WSB356" s="182"/>
      <c r="WSC356" s="182"/>
      <c r="WSD356" s="182"/>
      <c r="WSE356" s="182"/>
      <c r="WSF356" s="182"/>
      <c r="WSG356" s="182"/>
      <c r="WSH356" s="182"/>
      <c r="WSI356" s="182"/>
      <c r="WSJ356" s="182"/>
      <c r="WSK356" s="182"/>
      <c r="WSL356" s="182"/>
      <c r="WSM356" s="182"/>
      <c r="WSN356" s="182"/>
      <c r="WSO356" s="182"/>
      <c r="WSP356" s="182"/>
      <c r="WSQ356" s="182"/>
      <c r="WSR356" s="182"/>
      <c r="WSS356" s="182"/>
      <c r="WST356" s="182"/>
      <c r="WSU356" s="182"/>
      <c r="WSV356" s="182"/>
      <c r="WSW356" s="182"/>
      <c r="WSX356" s="182"/>
      <c r="WSY356" s="182"/>
      <c r="WSZ356" s="182"/>
      <c r="WTA356" s="182"/>
      <c r="WTB356" s="182"/>
      <c r="WTC356" s="182"/>
      <c r="WTD356" s="182"/>
      <c r="WTE356" s="182"/>
      <c r="WTF356" s="182"/>
      <c r="WTG356" s="182"/>
      <c r="WTH356" s="182"/>
      <c r="WTI356" s="182"/>
      <c r="WTJ356" s="182"/>
      <c r="WTK356" s="182"/>
      <c r="WTL356" s="182"/>
      <c r="WTM356" s="182"/>
      <c r="WTN356" s="182"/>
      <c r="WTO356" s="182"/>
      <c r="WTP356" s="182"/>
      <c r="WTQ356" s="182"/>
      <c r="WTR356" s="182"/>
      <c r="WTS356" s="182"/>
      <c r="WTT356" s="182"/>
      <c r="WTU356" s="182"/>
      <c r="WTV356" s="182"/>
      <c r="WTW356" s="182"/>
      <c r="WTX356" s="182"/>
      <c r="WTY356" s="182"/>
      <c r="WTZ356" s="182"/>
      <c r="WUA356" s="182"/>
      <c r="WUB356" s="182"/>
      <c r="WUC356" s="182"/>
      <c r="WUD356" s="182"/>
      <c r="WUE356" s="182"/>
      <c r="WUF356" s="182"/>
      <c r="WUG356" s="182"/>
      <c r="WUH356" s="182"/>
      <c r="WUI356" s="182"/>
      <c r="WUJ356" s="182"/>
      <c r="WUK356" s="182"/>
      <c r="WUL356" s="182"/>
      <c r="WUM356" s="182"/>
      <c r="WUN356" s="182"/>
      <c r="WUO356" s="182"/>
      <c r="WUP356" s="182"/>
      <c r="WUQ356" s="182"/>
      <c r="WUR356" s="182"/>
      <c r="WUS356" s="182"/>
      <c r="WUT356" s="182"/>
      <c r="WUU356" s="182"/>
      <c r="WUV356" s="182"/>
      <c r="WUW356" s="182"/>
      <c r="WUX356" s="182"/>
      <c r="WUY356" s="182"/>
      <c r="WUZ356" s="182"/>
      <c r="WVA356" s="182"/>
      <c r="WVB356" s="182"/>
      <c r="WVC356" s="182"/>
      <c r="WVD356" s="182"/>
      <c r="WVE356" s="182"/>
      <c r="WVF356" s="182"/>
      <c r="WVG356" s="182"/>
      <c r="WVH356" s="182"/>
      <c r="WVI356" s="182"/>
      <c r="WVJ356" s="182"/>
      <c r="WVK356" s="182"/>
      <c r="WVL356" s="182"/>
      <c r="WVM356" s="182"/>
      <c r="WVN356" s="182"/>
      <c r="WVO356" s="182"/>
      <c r="WVP356" s="182"/>
      <c r="WVQ356" s="182"/>
      <c r="WVR356" s="182"/>
      <c r="WVS356" s="182"/>
      <c r="WVT356" s="182"/>
      <c r="WVU356" s="182"/>
      <c r="WVV356" s="182"/>
      <c r="WVW356" s="182"/>
      <c r="WVX356" s="182"/>
      <c r="WVY356" s="182"/>
      <c r="WVZ356" s="182"/>
      <c r="WWA356" s="182"/>
      <c r="WWB356" s="182"/>
      <c r="WWC356" s="182"/>
      <c r="WWD356" s="182"/>
      <c r="WWE356" s="182"/>
      <c r="WWF356" s="182"/>
      <c r="WWG356" s="182"/>
      <c r="WWH356" s="182"/>
      <c r="WWI356" s="182"/>
      <c r="WWJ356" s="182"/>
      <c r="WWK356" s="182"/>
      <c r="WWL356" s="182"/>
      <c r="WWM356" s="182"/>
      <c r="WWN356" s="182"/>
      <c r="WWO356" s="182"/>
      <c r="WWP356" s="182"/>
      <c r="WWQ356" s="182"/>
      <c r="WWR356" s="182"/>
      <c r="WWS356" s="182"/>
      <c r="WWT356" s="182"/>
      <c r="WWU356" s="182"/>
      <c r="WWV356" s="182"/>
      <c r="WWW356" s="182"/>
      <c r="WWX356" s="182"/>
      <c r="WWY356" s="182"/>
      <c r="WWZ356" s="182"/>
      <c r="WXA356" s="182"/>
      <c r="WXB356" s="182"/>
      <c r="WXC356" s="182"/>
      <c r="WXD356" s="182"/>
      <c r="WXE356" s="182"/>
      <c r="WXF356" s="182"/>
      <c r="WXG356" s="182"/>
      <c r="WXH356" s="182"/>
      <c r="WXI356" s="182"/>
      <c r="WXJ356" s="182"/>
      <c r="WXK356" s="182"/>
      <c r="WXL356" s="182"/>
      <c r="WXM356" s="182"/>
      <c r="WXN356" s="182"/>
      <c r="WXO356" s="182"/>
      <c r="WXP356" s="182"/>
      <c r="WXQ356" s="182"/>
      <c r="WXR356" s="182"/>
      <c r="WXS356" s="182"/>
      <c r="WXT356" s="182"/>
      <c r="WXU356" s="182"/>
      <c r="WXV356" s="182"/>
      <c r="WXW356" s="182"/>
      <c r="WXX356" s="182"/>
      <c r="WXY356" s="182"/>
      <c r="WXZ356" s="182"/>
      <c r="WYA356" s="182"/>
      <c r="WYB356" s="182"/>
      <c r="WYC356" s="182"/>
      <c r="WYD356" s="182"/>
      <c r="WYE356" s="182"/>
      <c r="WYF356" s="182"/>
      <c r="WYG356" s="182"/>
      <c r="WYH356" s="182"/>
      <c r="WYI356" s="182"/>
      <c r="WYJ356" s="182"/>
      <c r="WYK356" s="182"/>
      <c r="WYL356" s="182"/>
      <c r="WYM356" s="182"/>
      <c r="WYN356" s="182"/>
      <c r="WYO356" s="182"/>
      <c r="WYP356" s="182"/>
      <c r="WYQ356" s="182"/>
      <c r="WYR356" s="182"/>
      <c r="WYS356" s="182"/>
      <c r="WYT356" s="182"/>
      <c r="WYU356" s="182"/>
      <c r="WYV356" s="182"/>
      <c r="WYW356" s="182"/>
      <c r="WYX356" s="182"/>
    </row>
    <row r="357" spans="1:16222" s="183" customFormat="1" x14ac:dyDescent="0.25">
      <c r="B357" s="174"/>
      <c r="C357" s="174"/>
      <c r="D357" s="190"/>
      <c r="E357" s="190"/>
      <c r="F357" s="190"/>
      <c r="G357" s="190"/>
      <c r="H357" s="190"/>
      <c r="I357" s="190"/>
      <c r="J357" s="190"/>
      <c r="K357" s="190"/>
      <c r="L357" s="190"/>
      <c r="M357" s="190"/>
      <c r="N357" s="190"/>
      <c r="O357" s="190"/>
      <c r="P357" s="190"/>
      <c r="Q357" s="190"/>
      <c r="R357" s="190"/>
      <c r="S357" s="190"/>
    </row>
    <row r="358" spans="1:16222" s="176" customFormat="1" x14ac:dyDescent="0.25">
      <c r="A358" s="183"/>
      <c r="B358" s="174"/>
      <c r="C358" s="174"/>
      <c r="D358" s="190"/>
      <c r="E358" s="190"/>
      <c r="F358" s="190"/>
      <c r="G358" s="190"/>
      <c r="H358" s="190"/>
      <c r="I358" s="190"/>
      <c r="J358" s="190"/>
      <c r="K358" s="190"/>
      <c r="L358" s="190"/>
      <c r="M358" s="190"/>
      <c r="N358" s="190"/>
      <c r="O358" s="190"/>
      <c r="P358" s="190"/>
      <c r="Q358" s="190"/>
      <c r="R358" s="190"/>
      <c r="S358" s="190"/>
    </row>
    <row r="359" spans="1:16222" s="176" customFormat="1" x14ac:dyDescent="0.25">
      <c r="A359" s="183"/>
      <c r="B359" s="174"/>
      <c r="C359" s="174"/>
      <c r="D359" s="190"/>
      <c r="E359" s="190"/>
      <c r="F359" s="190"/>
      <c r="G359" s="190"/>
      <c r="H359" s="190"/>
      <c r="I359" s="190"/>
      <c r="J359" s="190"/>
      <c r="K359" s="190"/>
      <c r="L359" s="190"/>
      <c r="M359" s="190"/>
      <c r="N359" s="190"/>
      <c r="O359" s="190"/>
      <c r="P359" s="190"/>
      <c r="Q359" s="190"/>
      <c r="R359" s="190"/>
      <c r="S359" s="190"/>
    </row>
    <row r="360" spans="1:16222" x14ac:dyDescent="0.25">
      <c r="B360" s="174"/>
      <c r="C360" s="174"/>
      <c r="D360" s="190"/>
      <c r="E360" s="190"/>
      <c r="F360" s="190"/>
      <c r="G360" s="190"/>
      <c r="H360" s="190"/>
      <c r="I360" s="190"/>
      <c r="J360" s="190"/>
      <c r="K360" s="190"/>
      <c r="L360" s="190"/>
      <c r="M360" s="190"/>
      <c r="N360" s="190"/>
      <c r="O360" s="190"/>
      <c r="P360" s="190"/>
      <c r="Q360" s="190"/>
      <c r="R360" s="190"/>
      <c r="S360" s="190"/>
    </row>
    <row r="361" spans="1:16222" x14ac:dyDescent="0.25">
      <c r="B361" s="174"/>
      <c r="C361" s="174"/>
      <c r="D361" s="190"/>
      <c r="E361" s="190"/>
      <c r="F361" s="190"/>
      <c r="G361" s="190"/>
      <c r="H361" s="190"/>
      <c r="I361" s="190"/>
      <c r="J361" s="190"/>
      <c r="K361" s="190"/>
      <c r="L361" s="190"/>
      <c r="M361" s="190"/>
      <c r="N361" s="190"/>
      <c r="O361" s="190"/>
      <c r="P361" s="190"/>
      <c r="Q361" s="190"/>
      <c r="R361" s="190"/>
      <c r="S361" s="190"/>
    </row>
    <row r="362" spans="1:16222" x14ac:dyDescent="0.25">
      <c r="B362" s="174"/>
      <c r="C362" s="174"/>
      <c r="D362" s="190"/>
      <c r="E362" s="190"/>
      <c r="F362" s="190"/>
      <c r="G362" s="190"/>
      <c r="H362" s="190"/>
      <c r="I362" s="190"/>
      <c r="J362" s="190"/>
      <c r="K362" s="190"/>
      <c r="L362" s="190"/>
      <c r="M362" s="190"/>
      <c r="N362" s="190"/>
      <c r="O362" s="190"/>
      <c r="P362" s="190"/>
      <c r="Q362" s="190"/>
      <c r="R362" s="190"/>
      <c r="S362" s="190"/>
    </row>
    <row r="363" spans="1:16222" x14ac:dyDescent="0.25">
      <c r="B363" s="174"/>
      <c r="C363" s="174"/>
      <c r="D363" s="190"/>
      <c r="E363" s="190"/>
      <c r="F363" s="190"/>
      <c r="G363" s="190"/>
      <c r="H363" s="190"/>
      <c r="I363" s="190"/>
      <c r="J363" s="190"/>
      <c r="K363" s="190"/>
      <c r="L363" s="190"/>
      <c r="M363" s="190"/>
      <c r="N363" s="190"/>
      <c r="O363" s="190"/>
      <c r="P363" s="190"/>
      <c r="Q363" s="190"/>
      <c r="R363" s="190"/>
      <c r="S363" s="190"/>
    </row>
    <row r="364" spans="1:16222" x14ac:dyDescent="0.25">
      <c r="B364" s="174"/>
      <c r="C364" s="174"/>
      <c r="D364" s="190"/>
      <c r="E364" s="190"/>
      <c r="F364" s="190"/>
      <c r="G364" s="190"/>
      <c r="H364" s="190"/>
      <c r="I364" s="190"/>
      <c r="J364" s="190"/>
      <c r="K364" s="190"/>
      <c r="L364" s="190"/>
      <c r="M364" s="190"/>
      <c r="N364" s="190"/>
      <c r="O364" s="190"/>
      <c r="P364" s="190"/>
      <c r="Q364" s="190"/>
      <c r="R364" s="190"/>
      <c r="S364" s="190"/>
    </row>
    <row r="365" spans="1:16222" x14ac:dyDescent="0.25">
      <c r="B365" s="174"/>
      <c r="C365" s="174"/>
      <c r="D365" s="190"/>
      <c r="E365" s="190"/>
      <c r="F365" s="190"/>
      <c r="G365" s="190"/>
      <c r="H365" s="190"/>
      <c r="I365" s="190"/>
      <c r="J365" s="190"/>
      <c r="K365" s="190"/>
      <c r="L365" s="190"/>
      <c r="M365" s="190"/>
      <c r="N365" s="190"/>
      <c r="O365" s="190"/>
      <c r="P365" s="190"/>
      <c r="Q365" s="190"/>
      <c r="R365" s="190"/>
      <c r="S365" s="190"/>
    </row>
    <row r="366" spans="1:16222" x14ac:dyDescent="0.25">
      <c r="B366" s="174"/>
      <c r="C366" s="174"/>
      <c r="D366" s="190"/>
      <c r="E366" s="190"/>
      <c r="F366" s="190"/>
      <c r="G366" s="190"/>
      <c r="H366" s="190"/>
      <c r="I366" s="190"/>
      <c r="J366" s="190"/>
      <c r="K366" s="190"/>
      <c r="L366" s="190"/>
      <c r="M366" s="190"/>
      <c r="N366" s="190"/>
      <c r="O366" s="190"/>
      <c r="P366" s="190"/>
      <c r="Q366" s="190"/>
      <c r="R366" s="190"/>
      <c r="S366" s="190"/>
    </row>
    <row r="367" spans="1:16222" x14ac:dyDescent="0.25">
      <c r="B367" s="174"/>
      <c r="C367" s="174"/>
      <c r="D367" s="190"/>
      <c r="E367" s="190"/>
      <c r="F367" s="190"/>
      <c r="G367" s="190"/>
      <c r="H367" s="190"/>
      <c r="I367" s="190"/>
      <c r="J367" s="190"/>
      <c r="K367" s="190"/>
      <c r="L367" s="190"/>
      <c r="M367" s="190"/>
      <c r="N367" s="190"/>
      <c r="O367" s="190"/>
      <c r="P367" s="190"/>
      <c r="Q367" s="190"/>
      <c r="R367" s="190"/>
      <c r="S367" s="190"/>
    </row>
    <row r="368" spans="1:16222" x14ac:dyDescent="0.25">
      <c r="B368" s="174"/>
      <c r="C368" s="174"/>
      <c r="D368" s="190"/>
      <c r="E368" s="190"/>
      <c r="F368" s="190"/>
      <c r="G368" s="190"/>
      <c r="H368" s="190"/>
      <c r="I368" s="190"/>
      <c r="J368" s="190"/>
      <c r="K368" s="190"/>
      <c r="L368" s="190"/>
      <c r="M368" s="190"/>
      <c r="N368" s="190"/>
      <c r="O368" s="190"/>
      <c r="P368" s="190"/>
      <c r="Q368" s="190"/>
      <c r="R368" s="190"/>
      <c r="S368" s="190"/>
    </row>
    <row r="369" spans="2:19" x14ac:dyDescent="0.25">
      <c r="B369" s="174"/>
      <c r="C369" s="174"/>
      <c r="D369" s="190"/>
      <c r="E369" s="190"/>
      <c r="F369" s="190"/>
      <c r="G369" s="190"/>
      <c r="H369" s="190"/>
      <c r="I369" s="190"/>
      <c r="J369" s="190"/>
      <c r="K369" s="190"/>
      <c r="L369" s="190"/>
      <c r="M369" s="190"/>
      <c r="N369" s="190"/>
      <c r="O369" s="190"/>
      <c r="P369" s="190"/>
      <c r="Q369" s="190"/>
      <c r="R369" s="190"/>
      <c r="S369" s="190"/>
    </row>
    <row r="370" spans="2:19" x14ac:dyDescent="0.25">
      <c r="B370" s="174"/>
      <c r="C370" s="174"/>
      <c r="D370" s="190"/>
      <c r="E370" s="190"/>
      <c r="F370" s="190"/>
      <c r="G370" s="190"/>
      <c r="H370" s="190"/>
      <c r="I370" s="190"/>
      <c r="J370" s="190"/>
      <c r="K370" s="190"/>
      <c r="L370" s="190"/>
      <c r="M370" s="190"/>
      <c r="N370" s="190"/>
      <c r="O370" s="190"/>
      <c r="P370" s="190"/>
      <c r="Q370" s="190"/>
      <c r="R370" s="190"/>
      <c r="S370" s="190"/>
    </row>
    <row r="371" spans="2:19" x14ac:dyDescent="0.25">
      <c r="B371" s="174"/>
      <c r="C371" s="174"/>
      <c r="D371" s="190"/>
      <c r="E371" s="190"/>
      <c r="F371" s="190"/>
      <c r="G371" s="190"/>
      <c r="H371" s="190"/>
      <c r="I371" s="190"/>
      <c r="J371" s="190"/>
      <c r="K371" s="190"/>
      <c r="L371" s="190"/>
      <c r="M371" s="190"/>
      <c r="N371" s="190"/>
      <c r="O371" s="190"/>
      <c r="P371" s="190"/>
      <c r="Q371" s="190"/>
      <c r="R371" s="190"/>
      <c r="S371" s="190"/>
    </row>
    <row r="372" spans="2:19" x14ac:dyDescent="0.25">
      <c r="B372" s="174"/>
      <c r="C372" s="174"/>
      <c r="D372" s="190"/>
      <c r="E372" s="190"/>
      <c r="F372" s="190"/>
      <c r="G372" s="190"/>
      <c r="H372" s="190"/>
      <c r="I372" s="190"/>
      <c r="J372" s="190"/>
      <c r="K372" s="190"/>
      <c r="L372" s="190"/>
      <c r="M372" s="190"/>
      <c r="N372" s="190"/>
      <c r="O372" s="190"/>
      <c r="P372" s="190"/>
      <c r="Q372" s="190"/>
      <c r="R372" s="190"/>
      <c r="S372" s="190"/>
    </row>
    <row r="373" spans="2:19" x14ac:dyDescent="0.25">
      <c r="B373" s="174"/>
      <c r="C373" s="174"/>
      <c r="D373" s="190"/>
      <c r="E373" s="190"/>
      <c r="F373" s="190"/>
      <c r="G373" s="190"/>
      <c r="H373" s="190"/>
      <c r="I373" s="190"/>
      <c r="J373" s="190"/>
      <c r="K373" s="190"/>
      <c r="L373" s="190"/>
      <c r="M373" s="190"/>
      <c r="N373" s="190"/>
      <c r="O373" s="190"/>
      <c r="P373" s="190"/>
      <c r="Q373" s="190"/>
      <c r="R373" s="190"/>
      <c r="S373" s="190"/>
    </row>
    <row r="374" spans="2:19" x14ac:dyDescent="0.25">
      <c r="B374" s="174"/>
      <c r="C374" s="174"/>
      <c r="D374" s="190"/>
      <c r="E374" s="190"/>
      <c r="F374" s="190"/>
      <c r="G374" s="190"/>
      <c r="H374" s="190"/>
      <c r="I374" s="190"/>
      <c r="J374" s="190"/>
      <c r="K374" s="190"/>
      <c r="L374" s="190"/>
      <c r="M374" s="190"/>
      <c r="N374" s="190"/>
      <c r="O374" s="190"/>
      <c r="P374" s="190"/>
      <c r="Q374" s="190"/>
      <c r="R374" s="190"/>
      <c r="S374" s="190"/>
    </row>
    <row r="375" spans="2:19" x14ac:dyDescent="0.25">
      <c r="B375" s="174"/>
      <c r="C375" s="174"/>
      <c r="D375" s="190"/>
      <c r="E375" s="190"/>
      <c r="F375" s="190"/>
      <c r="G375" s="190"/>
      <c r="H375" s="190"/>
      <c r="I375" s="190"/>
      <c r="J375" s="190"/>
      <c r="K375" s="190"/>
      <c r="L375" s="190"/>
      <c r="M375" s="190"/>
      <c r="N375" s="190"/>
      <c r="O375" s="190"/>
      <c r="P375" s="190"/>
      <c r="Q375" s="190"/>
      <c r="R375" s="190"/>
      <c r="S375" s="190"/>
    </row>
    <row r="376" spans="2:19" x14ac:dyDescent="0.25">
      <c r="B376" s="174"/>
      <c r="C376" s="174"/>
      <c r="D376" s="190"/>
      <c r="E376" s="190"/>
      <c r="F376" s="190"/>
      <c r="G376" s="190"/>
      <c r="H376" s="190"/>
      <c r="I376" s="190"/>
      <c r="J376" s="190"/>
      <c r="K376" s="190"/>
      <c r="L376" s="190"/>
      <c r="M376" s="190"/>
      <c r="N376" s="190"/>
      <c r="O376" s="190"/>
      <c r="P376" s="190"/>
      <c r="Q376" s="190"/>
      <c r="R376" s="190"/>
      <c r="S376" s="190"/>
    </row>
    <row r="377" spans="2:19" x14ac:dyDescent="0.25">
      <c r="B377" s="174"/>
      <c r="C377" s="174"/>
      <c r="D377" s="190"/>
      <c r="E377" s="190"/>
      <c r="F377" s="190"/>
      <c r="G377" s="190"/>
      <c r="H377" s="190"/>
      <c r="I377" s="190"/>
      <c r="J377" s="190"/>
      <c r="K377" s="190"/>
      <c r="L377" s="190"/>
      <c r="M377" s="190"/>
      <c r="N377" s="190"/>
      <c r="O377" s="190"/>
      <c r="P377" s="190"/>
      <c r="Q377" s="190"/>
      <c r="R377" s="190"/>
      <c r="S377" s="190"/>
    </row>
    <row r="378" spans="2:19" x14ac:dyDescent="0.25">
      <c r="B378" s="174"/>
      <c r="C378" s="174"/>
      <c r="D378" s="190"/>
      <c r="E378" s="190"/>
      <c r="F378" s="190"/>
      <c r="G378" s="190"/>
      <c r="H378" s="190"/>
      <c r="I378" s="190"/>
      <c r="J378" s="190"/>
      <c r="K378" s="190"/>
      <c r="L378" s="190"/>
      <c r="M378" s="190"/>
      <c r="N378" s="190"/>
      <c r="O378" s="190"/>
      <c r="P378" s="190"/>
      <c r="Q378" s="190"/>
      <c r="R378" s="190"/>
      <c r="S378" s="190"/>
    </row>
    <row r="379" spans="2:19" x14ac:dyDescent="0.25">
      <c r="B379" s="174"/>
      <c r="C379" s="174"/>
      <c r="D379" s="190"/>
      <c r="E379" s="190"/>
      <c r="F379" s="190"/>
      <c r="G379" s="190"/>
      <c r="H379" s="190"/>
      <c r="I379" s="190"/>
      <c r="J379" s="190"/>
      <c r="K379" s="190"/>
      <c r="L379" s="190"/>
      <c r="M379" s="190"/>
      <c r="N379" s="190"/>
      <c r="O379" s="190"/>
      <c r="P379" s="190"/>
      <c r="Q379" s="190"/>
      <c r="R379" s="190"/>
      <c r="S379" s="190"/>
    </row>
    <row r="380" spans="2:19" x14ac:dyDescent="0.25">
      <c r="B380" s="174"/>
      <c r="C380" s="174"/>
      <c r="D380" s="190"/>
      <c r="E380" s="190"/>
      <c r="F380" s="190"/>
      <c r="G380" s="190"/>
      <c r="H380" s="190"/>
      <c r="I380" s="190"/>
      <c r="J380" s="190"/>
      <c r="K380" s="190"/>
      <c r="L380" s="190"/>
      <c r="M380" s="190"/>
      <c r="N380" s="190"/>
      <c r="O380" s="190"/>
      <c r="P380" s="190"/>
      <c r="Q380" s="190"/>
      <c r="R380" s="190"/>
      <c r="S380" s="190"/>
    </row>
    <row r="381" spans="2:19" x14ac:dyDescent="0.25">
      <c r="B381" s="174"/>
      <c r="C381" s="174"/>
      <c r="D381" s="190"/>
      <c r="E381" s="190"/>
      <c r="F381" s="190"/>
      <c r="G381" s="190"/>
      <c r="H381" s="190"/>
      <c r="I381" s="190"/>
      <c r="J381" s="190"/>
      <c r="K381" s="190"/>
      <c r="L381" s="190"/>
      <c r="M381" s="190"/>
      <c r="N381" s="190"/>
      <c r="O381" s="190"/>
      <c r="P381" s="190"/>
      <c r="Q381" s="190"/>
      <c r="R381" s="190"/>
      <c r="S381" s="190"/>
    </row>
    <row r="382" spans="2:19" x14ac:dyDescent="0.25">
      <c r="B382" s="174"/>
      <c r="C382" s="174"/>
      <c r="D382" s="190"/>
      <c r="E382" s="190"/>
      <c r="F382" s="190"/>
      <c r="G382" s="190"/>
      <c r="H382" s="190"/>
      <c r="I382" s="190"/>
      <c r="J382" s="190"/>
      <c r="K382" s="190"/>
      <c r="L382" s="190"/>
      <c r="M382" s="190"/>
      <c r="N382" s="190"/>
      <c r="O382" s="190"/>
      <c r="P382" s="190"/>
      <c r="Q382" s="190"/>
      <c r="R382" s="190"/>
      <c r="S382" s="190"/>
    </row>
    <row r="383" spans="2:19" x14ac:dyDescent="0.25">
      <c r="B383" s="174"/>
      <c r="C383" s="174"/>
      <c r="D383" s="190"/>
      <c r="E383" s="190"/>
      <c r="F383" s="190"/>
      <c r="G383" s="190"/>
      <c r="H383" s="190"/>
      <c r="I383" s="190"/>
      <c r="J383" s="190"/>
      <c r="K383" s="190"/>
      <c r="L383" s="190"/>
      <c r="M383" s="190"/>
      <c r="N383" s="190"/>
      <c r="O383" s="190"/>
      <c r="P383" s="190"/>
      <c r="Q383" s="190"/>
      <c r="R383" s="190"/>
      <c r="S383" s="190"/>
    </row>
    <row r="384" spans="2:19" x14ac:dyDescent="0.25">
      <c r="B384" s="174"/>
      <c r="C384" s="174"/>
      <c r="D384" s="190"/>
      <c r="E384" s="190"/>
      <c r="F384" s="190"/>
      <c r="G384" s="190"/>
      <c r="H384" s="190"/>
      <c r="I384" s="190"/>
      <c r="J384" s="190"/>
      <c r="K384" s="190"/>
      <c r="L384" s="190"/>
      <c r="M384" s="190"/>
      <c r="N384" s="190"/>
      <c r="O384" s="190"/>
      <c r="P384" s="190"/>
      <c r="Q384" s="190"/>
      <c r="R384" s="190"/>
      <c r="S384" s="190"/>
    </row>
    <row r="385" spans="2:19" x14ac:dyDescent="0.25">
      <c r="B385" s="174"/>
      <c r="C385" s="174"/>
      <c r="D385" s="190"/>
      <c r="E385" s="190"/>
      <c r="F385" s="190"/>
      <c r="G385" s="190"/>
      <c r="H385" s="190"/>
      <c r="I385" s="190"/>
      <c r="J385" s="190"/>
      <c r="K385" s="190"/>
      <c r="L385" s="190"/>
      <c r="M385" s="190"/>
      <c r="N385" s="190"/>
      <c r="O385" s="190"/>
      <c r="P385" s="190"/>
      <c r="Q385" s="190"/>
      <c r="R385" s="190"/>
      <c r="S385" s="190"/>
    </row>
    <row r="386" spans="2:19" x14ac:dyDescent="0.25">
      <c r="B386" s="174"/>
      <c r="C386" s="174"/>
      <c r="D386" s="190"/>
      <c r="E386" s="190"/>
      <c r="F386" s="190"/>
      <c r="G386" s="190"/>
      <c r="H386" s="190"/>
      <c r="I386" s="190"/>
      <c r="J386" s="190"/>
      <c r="K386" s="190"/>
      <c r="L386" s="190"/>
      <c r="M386" s="190"/>
      <c r="N386" s="190"/>
      <c r="O386" s="190"/>
      <c r="P386" s="190"/>
      <c r="Q386" s="190"/>
      <c r="R386" s="190"/>
      <c r="S386" s="190"/>
    </row>
    <row r="387" spans="2:19" x14ac:dyDescent="0.25">
      <c r="B387" s="174"/>
      <c r="C387" s="174"/>
      <c r="D387" s="190"/>
      <c r="E387" s="190"/>
      <c r="F387" s="190"/>
      <c r="G387" s="190"/>
      <c r="H387" s="190"/>
      <c r="I387" s="190"/>
      <c r="J387" s="190"/>
      <c r="K387" s="190"/>
      <c r="L387" s="190"/>
      <c r="M387" s="190"/>
      <c r="N387" s="190"/>
      <c r="O387" s="190"/>
      <c r="P387" s="190"/>
      <c r="Q387" s="190"/>
      <c r="R387" s="190"/>
      <c r="S387" s="190"/>
    </row>
    <row r="388" spans="2:19" x14ac:dyDescent="0.25">
      <c r="B388" s="174"/>
      <c r="C388" s="174"/>
      <c r="D388" s="190"/>
      <c r="E388" s="190"/>
      <c r="F388" s="190"/>
      <c r="G388" s="190"/>
      <c r="H388" s="190"/>
      <c r="I388" s="190"/>
      <c r="J388" s="190"/>
      <c r="K388" s="190"/>
      <c r="L388" s="190"/>
      <c r="M388" s="190"/>
      <c r="N388" s="190"/>
      <c r="O388" s="190"/>
      <c r="P388" s="190"/>
      <c r="Q388" s="190"/>
      <c r="R388" s="190"/>
      <c r="S388" s="190"/>
    </row>
    <row r="389" spans="2:19" x14ac:dyDescent="0.25">
      <c r="B389" s="174"/>
      <c r="C389" s="174"/>
      <c r="D389" s="190"/>
      <c r="E389" s="190"/>
      <c r="F389" s="190"/>
      <c r="G389" s="190"/>
      <c r="H389" s="190"/>
      <c r="I389" s="190"/>
      <c r="J389" s="190"/>
      <c r="K389" s="190"/>
      <c r="L389" s="190"/>
      <c r="M389" s="190"/>
      <c r="N389" s="190"/>
      <c r="O389" s="190"/>
      <c r="P389" s="190"/>
      <c r="Q389" s="190"/>
      <c r="R389" s="190"/>
      <c r="S389" s="190"/>
    </row>
    <row r="390" spans="2:19" x14ac:dyDescent="0.25">
      <c r="B390" s="174"/>
      <c r="C390" s="174"/>
      <c r="D390" s="190"/>
      <c r="E390" s="190"/>
      <c r="F390" s="190"/>
      <c r="G390" s="190"/>
      <c r="H390" s="190"/>
      <c r="I390" s="190"/>
      <c r="J390" s="190"/>
      <c r="K390" s="190"/>
      <c r="L390" s="190"/>
      <c r="M390" s="190"/>
      <c r="N390" s="190"/>
      <c r="O390" s="190"/>
      <c r="P390" s="190"/>
      <c r="Q390" s="190"/>
      <c r="R390" s="190"/>
      <c r="S390" s="190"/>
    </row>
    <row r="391" spans="2:19" x14ac:dyDescent="0.25">
      <c r="B391" s="174"/>
      <c r="C391" s="174"/>
      <c r="D391" s="190"/>
      <c r="E391" s="190"/>
      <c r="F391" s="190"/>
      <c r="G391" s="190"/>
      <c r="H391" s="190"/>
      <c r="I391" s="190"/>
      <c r="J391" s="190"/>
      <c r="K391" s="190"/>
      <c r="L391" s="190"/>
      <c r="M391" s="190"/>
      <c r="N391" s="190"/>
      <c r="O391" s="190"/>
      <c r="P391" s="190"/>
      <c r="Q391" s="190"/>
      <c r="R391" s="190"/>
      <c r="S391" s="190"/>
    </row>
    <row r="392" spans="2:19" x14ac:dyDescent="0.25">
      <c r="B392" s="174"/>
      <c r="C392" s="174"/>
      <c r="D392" s="190"/>
      <c r="E392" s="190"/>
      <c r="F392" s="190"/>
      <c r="G392" s="190"/>
      <c r="H392" s="190"/>
      <c r="I392" s="190"/>
      <c r="J392" s="190"/>
      <c r="K392" s="190"/>
      <c r="L392" s="190"/>
      <c r="M392" s="190"/>
      <c r="N392" s="190"/>
      <c r="O392" s="190"/>
      <c r="P392" s="190"/>
      <c r="Q392" s="190"/>
      <c r="R392" s="190"/>
      <c r="S392" s="190"/>
    </row>
    <row r="393" spans="2:19" x14ac:dyDescent="0.25">
      <c r="B393" s="174"/>
      <c r="C393" s="174"/>
      <c r="D393" s="190"/>
      <c r="E393" s="190"/>
      <c r="F393" s="190"/>
      <c r="G393" s="190"/>
      <c r="H393" s="190"/>
      <c r="I393" s="190"/>
      <c r="J393" s="190"/>
      <c r="K393" s="190"/>
      <c r="L393" s="190"/>
      <c r="M393" s="190"/>
      <c r="N393" s="190"/>
      <c r="O393" s="190"/>
      <c r="P393" s="190"/>
      <c r="Q393" s="190"/>
      <c r="R393" s="190"/>
      <c r="S393" s="190"/>
    </row>
    <row r="394" spans="2:19" x14ac:dyDescent="0.25">
      <c r="B394" s="174"/>
      <c r="C394" s="174"/>
      <c r="D394" s="190"/>
      <c r="E394" s="190"/>
      <c r="F394" s="190"/>
      <c r="G394" s="190"/>
      <c r="H394" s="190"/>
      <c r="I394" s="190"/>
      <c r="J394" s="190"/>
      <c r="K394" s="190"/>
      <c r="L394" s="190"/>
      <c r="M394" s="190"/>
      <c r="N394" s="190"/>
      <c r="O394" s="190"/>
      <c r="P394" s="190"/>
      <c r="Q394" s="190"/>
      <c r="R394" s="190"/>
      <c r="S394" s="190"/>
    </row>
    <row r="395" spans="2:19" x14ac:dyDescent="0.25">
      <c r="B395" s="174"/>
      <c r="C395" s="174"/>
      <c r="D395" s="190"/>
      <c r="E395" s="190"/>
      <c r="F395" s="190"/>
      <c r="G395" s="190"/>
      <c r="H395" s="190"/>
      <c r="I395" s="190"/>
      <c r="J395" s="190"/>
      <c r="K395" s="190"/>
      <c r="L395" s="190"/>
      <c r="M395" s="190"/>
      <c r="N395" s="190"/>
      <c r="O395" s="190"/>
      <c r="P395" s="190"/>
      <c r="Q395" s="190"/>
      <c r="R395" s="190"/>
      <c r="S395" s="190"/>
    </row>
    <row r="396" spans="2:19" x14ac:dyDescent="0.25">
      <c r="B396" s="174"/>
      <c r="C396" s="174"/>
      <c r="D396" s="190"/>
      <c r="E396" s="190"/>
      <c r="F396" s="190"/>
      <c r="G396" s="190"/>
      <c r="H396" s="190"/>
      <c r="I396" s="190"/>
      <c r="J396" s="190"/>
      <c r="K396" s="190"/>
      <c r="L396" s="190"/>
      <c r="M396" s="190"/>
      <c r="N396" s="190"/>
      <c r="O396" s="190"/>
      <c r="P396" s="190"/>
      <c r="Q396" s="190"/>
      <c r="R396" s="190"/>
      <c r="S396" s="190"/>
    </row>
    <row r="397" spans="2:19" x14ac:dyDescent="0.25">
      <c r="B397" s="174"/>
      <c r="C397" s="174"/>
      <c r="D397" s="190"/>
      <c r="E397" s="190"/>
      <c r="F397" s="190"/>
      <c r="G397" s="190"/>
      <c r="H397" s="190"/>
      <c r="I397" s="190"/>
      <c r="J397" s="190"/>
      <c r="K397" s="190"/>
      <c r="L397" s="190"/>
      <c r="M397" s="190"/>
      <c r="N397" s="190"/>
      <c r="O397" s="190"/>
      <c r="P397" s="190"/>
      <c r="Q397" s="190"/>
      <c r="R397" s="190"/>
      <c r="S397" s="190"/>
    </row>
    <row r="398" spans="2:19" x14ac:dyDescent="0.25">
      <c r="B398" s="174"/>
      <c r="C398" s="174"/>
      <c r="D398" s="190"/>
      <c r="E398" s="190"/>
      <c r="F398" s="190"/>
      <c r="G398" s="190"/>
      <c r="H398" s="190"/>
      <c r="I398" s="190"/>
      <c r="J398" s="190"/>
      <c r="K398" s="190"/>
      <c r="L398" s="190"/>
      <c r="M398" s="190"/>
      <c r="N398" s="190"/>
      <c r="O398" s="190"/>
      <c r="P398" s="190"/>
      <c r="Q398" s="190"/>
      <c r="R398" s="190"/>
      <c r="S398" s="190"/>
    </row>
    <row r="399" spans="2:19" x14ac:dyDescent="0.25">
      <c r="B399" s="174"/>
      <c r="C399" s="174"/>
      <c r="D399" s="174"/>
      <c r="E399" s="174"/>
      <c r="F399" s="174"/>
      <c r="G399" s="174"/>
      <c r="H399" s="174"/>
      <c r="I399" s="174"/>
      <c r="J399" s="174"/>
      <c r="K399" s="174"/>
      <c r="L399" s="174"/>
      <c r="M399" s="174"/>
      <c r="N399" s="174"/>
      <c r="O399" s="174"/>
      <c r="P399" s="174"/>
      <c r="Q399" s="174"/>
      <c r="R399" s="174"/>
      <c r="S399" s="174"/>
    </row>
    <row r="400" spans="2:19" x14ac:dyDescent="0.25">
      <c r="B400" s="174"/>
    </row>
    <row r="401" spans="2:2" x14ac:dyDescent="0.25">
      <c r="B401" s="174"/>
    </row>
    <row r="402" spans="2:2" x14ac:dyDescent="0.25">
      <c r="B402" s="174"/>
    </row>
    <row r="403" spans="2:2" x14ac:dyDescent="0.25">
      <c r="B403" s="174"/>
    </row>
  </sheetData>
  <pageMargins left="0.51181102362204722" right="0.39370078740157483" top="0.74803149606299213" bottom="0.74803149606299213" header="0.31496062992125984" footer="0.31496062992125984"/>
  <pageSetup paperSize="9" scale="15" orientation="landscape" r:id="rId1"/>
  <ignoredErrors>
    <ignoredError sqref="D17:S17 D62:S62 D70:S70"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27</vt:i4>
      </vt:variant>
      <vt:variant>
        <vt:lpstr>Navngitte områder</vt:lpstr>
      </vt:variant>
      <vt:variant>
        <vt:i4>16</vt:i4>
      </vt:variant>
    </vt:vector>
  </HeadingPairs>
  <TitlesOfParts>
    <vt:vector size="43" baseType="lpstr">
      <vt:lpstr>Bydelenes fordelingssystem</vt:lpstr>
      <vt:lpstr>Tabelloversikt</vt:lpstr>
      <vt:lpstr>Tabell 1.1 tekst</vt:lpstr>
      <vt:lpstr>Tabell 1.1</vt:lpstr>
      <vt:lpstr>Tabell 1.2</vt:lpstr>
      <vt:lpstr>Tabell 2.1 tekst</vt:lpstr>
      <vt:lpstr>Tabell 2.1</vt:lpstr>
      <vt:lpstr>Tabell 2.2 tekst</vt:lpstr>
      <vt:lpstr>Tabell 2.2</vt:lpstr>
      <vt:lpstr>Min bydel</vt:lpstr>
      <vt:lpstr>Tabell 2.3 tekst</vt:lpstr>
      <vt:lpstr>Tabell 2.3</vt:lpstr>
      <vt:lpstr>Tabell 3.1 tekst</vt:lpstr>
      <vt:lpstr>Tabell 3.1</vt:lpstr>
      <vt:lpstr>Tabell 4.1 tekst</vt:lpstr>
      <vt:lpstr>Tabell 4.1</vt:lpstr>
      <vt:lpstr>Tabell 4.2-4.4</vt:lpstr>
      <vt:lpstr>Tabell 4.5-4.7 tekst</vt:lpstr>
      <vt:lpstr>Tabell 4.5-4.7</vt:lpstr>
      <vt:lpstr>Tabell 5.1-5.2</vt:lpstr>
      <vt:lpstr>Kriterieoversikt</vt:lpstr>
      <vt:lpstr>Tabell 1.1 DOK32018</vt:lpstr>
      <vt:lpstr>Tabell 2.1 DOK32018</vt:lpstr>
      <vt:lpstr>Tabell 2.2 DOK3 2018</vt:lpstr>
      <vt:lpstr>Tabell 2.3 DOK32018</vt:lpstr>
      <vt:lpstr>Kriterier 2018</vt:lpstr>
      <vt:lpstr>Tabell 4.5-4.7 2018</vt:lpstr>
      <vt:lpstr>BE</vt:lpstr>
      <vt:lpstr>BK</vt:lpstr>
      <vt:lpstr>BS</vt:lpstr>
      <vt:lpstr>d</vt:lpstr>
      <vt:lpstr>DFB</vt:lpstr>
      <vt:lpstr>DGK</vt:lpstr>
      <vt:lpstr>DI</vt:lpstr>
      <vt:lpstr>KAPVA</vt:lpstr>
      <vt:lpstr>KS</vt:lpstr>
      <vt:lpstr>LUI</vt:lpstr>
      <vt:lpstr>OIKB</vt:lpstr>
      <vt:lpstr>OKB</vt:lpstr>
      <vt:lpstr>SA</vt:lpstr>
      <vt:lpstr>Tabell_2.1_Bydelsfordelt_budsjett</vt:lpstr>
      <vt:lpstr>UI</vt:lpstr>
      <vt:lpstr>VHB</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2019-03-15T08:07:33Z</dcterms:modified>
</cp:coreProperties>
</file>